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ктябрь_2023" sheetId="1" r:id="rId4"/>
    <sheet state="visible" name="Сентябрь_2023" sheetId="2" r:id="rId5"/>
    <sheet state="visible" name="Август_2023" sheetId="3" r:id="rId6"/>
    <sheet state="visible" name="Июль_2023" sheetId="4" r:id="rId7"/>
    <sheet state="visible" name="Июнь_2023" sheetId="5" r:id="rId8"/>
    <sheet state="visible" name="Пожар Москва июнь" sheetId="6" r:id="rId9"/>
    <sheet state="visible" name="Май_2023" sheetId="7" r:id="rId10"/>
    <sheet state="visible" name="Апрель_2023" sheetId="8" r:id="rId11"/>
    <sheet state="visible" name="Графики апр-май" sheetId="9" r:id="rId12"/>
    <sheet state="visible" name="Пожар Москва" sheetId="10" r:id="rId13"/>
    <sheet state="visible" name="Март_2023" sheetId="11" r:id="rId14"/>
    <sheet state="visible" name="Подсчёт март" sheetId="12" r:id="rId15"/>
    <sheet state="visible" name="Февраль_2023" sheetId="13" r:id="rId16"/>
    <sheet state="visible" name="Подсчёт_февраль23" sheetId="14" r:id="rId17"/>
    <sheet state="visible" name="Январь 2023" sheetId="15" r:id="rId18"/>
    <sheet state="visible" name="Декабрь 2022" sheetId="16" r:id="rId19"/>
    <sheet state="visible" name="Лист5" sheetId="17" r:id="rId20"/>
    <sheet state="visible" name="Декабрь 2022 (копия) 1" sheetId="18" r:id="rId21"/>
    <sheet state="visible" name="Ноябрь 2022" sheetId="19" r:id="rId22"/>
    <sheet state="visible" name="Блогеры" sheetId="20" r:id="rId23"/>
    <sheet state="visible" name="B2B" sheetId="21" r:id="rId24"/>
    <sheet state="visible" name="Октябрь" sheetId="22" r:id="rId25"/>
    <sheet state="visible" name="Октябрь (ВК с 11.11.22)" sheetId="23" r:id="rId26"/>
  </sheets>
  <definedNames>
    <definedName hidden="1" localSheetId="16" name="_xlnm._FilterDatabase">'Лист5'!$A$1:$Z$1000</definedName>
    <definedName hidden="1" localSheetId="17" name="_xlnm._FilterDatabase">'Декабрь 2022 (копия) 1'!$A$1:$AB$93</definedName>
    <definedName hidden="1" localSheetId="0" name="Z_DB1AB913_1344_4317_9AA4_26472E835231_.wvu.FilterData">'Октябрь_2023'!$A$1:$AB$35</definedName>
    <definedName hidden="1" localSheetId="1" name="Z_DB1AB913_1344_4317_9AA4_26472E835231_.wvu.FilterData">'Сентябрь_2023'!$A$1:$AB$276</definedName>
    <definedName hidden="1" localSheetId="2" name="Z_DB1AB913_1344_4317_9AA4_26472E835231_.wvu.FilterData">'Август_2023'!$A$1:$AB$371</definedName>
    <definedName hidden="1" localSheetId="3" name="Z_DB1AB913_1344_4317_9AA4_26472E835231_.wvu.FilterData">'Июль_2023'!$A$1:$AB$644</definedName>
    <definedName hidden="1" localSheetId="15" name="Z_DB1AB913_1344_4317_9AA4_26472E835231_.wvu.FilterData">'Декабрь 2022'!$A$1:$AB$2</definedName>
    <definedName hidden="1" localSheetId="18" name="Z_DB1AB913_1344_4317_9AA4_26472E835231_.wvu.FilterData">'Ноябрь 2022'!$A$1:$AB$91</definedName>
    <definedName hidden="1" localSheetId="21" name="Z_DB1AB913_1344_4317_9AA4_26472E835231_.wvu.FilterData">'Октябрь'!$A$1:$AB$149</definedName>
    <definedName hidden="1" localSheetId="22" name="Z_DB1AB913_1344_4317_9AA4_26472E835231_.wvu.FilterData">'Октябрь (ВК с 11.11.22)'!$A$1:$AB$11</definedName>
    <definedName hidden="1" localSheetId="15" name="Z_D23C0694_A4ED_4EE0_B6B2_8F38E8723997_.wvu.FilterData">'Декабрь 2022'!$F$1:$F$658</definedName>
    <definedName hidden="1" localSheetId="18" name="Z_D23C0694_A4ED_4EE0_B6B2_8F38E8723997_.wvu.FilterData">'Ноябрь 2022'!$F$1:$F$823</definedName>
    <definedName hidden="1" localSheetId="21" name="Z_D23C0694_A4ED_4EE0_B6B2_8F38E8723997_.wvu.FilterData">'Октябрь'!$F$1:$F$967</definedName>
    <definedName hidden="1" localSheetId="22" name="Z_D23C0694_A4ED_4EE0_B6B2_8F38E8723997_.wvu.FilterData">'Октябрь (ВК с 11.11.22)'!$F$1:$F$819</definedName>
    <definedName hidden="1" localSheetId="0" name="Z_993D4EE8_5364_4779_AF39_87D9C36F3FA7_.wvu.FilterData">'Октябрь_2023'!$A$1:$AB$35</definedName>
    <definedName hidden="1" localSheetId="1" name="Z_993D4EE8_5364_4779_AF39_87D9C36F3FA7_.wvu.FilterData">'Сентябрь_2023'!$A$1:$AB$276</definedName>
    <definedName hidden="1" localSheetId="2" name="Z_993D4EE8_5364_4779_AF39_87D9C36F3FA7_.wvu.FilterData">'Август_2023'!$A$1:$AB$371</definedName>
    <definedName hidden="1" localSheetId="3" name="Z_993D4EE8_5364_4779_AF39_87D9C36F3FA7_.wvu.FilterData">'Июль_2023'!$A$1:$AB$644</definedName>
    <definedName hidden="1" localSheetId="4" name="Z_993D4EE8_5364_4779_AF39_87D9C36F3FA7_.wvu.FilterData">'Июнь_2023'!$A$1:$AB$826</definedName>
    <definedName hidden="1" localSheetId="5" name="Z_993D4EE8_5364_4779_AF39_87D9C36F3FA7_.wvu.FilterData">'Пожар Москва июнь'!$A$1:$AB$729</definedName>
    <definedName hidden="1" localSheetId="6" name="Z_993D4EE8_5364_4779_AF39_87D9C36F3FA7_.wvu.FilterData">'Май_2023'!$A$1:$AB$1028</definedName>
    <definedName hidden="1" localSheetId="12" name="Z_993D4EE8_5364_4779_AF39_87D9C36F3FA7_.wvu.FilterData">'Февраль_2023'!$A$1:$AB$498</definedName>
    <definedName hidden="1" localSheetId="21" name="Z_993D4EE8_5364_4779_AF39_87D9C36F3FA7_.wvu.FilterData">'Октябрь'!$A$3:$AB$967</definedName>
  </definedNames>
  <calcPr/>
  <customWorkbookViews>
    <customWorkbookView activeSheetId="0" maximized="1" windowHeight="0" windowWidth="0" guid="{993D4EE8-5364-4779-AF39-87D9C36F3FA7}" name="Фильтр 1"/>
    <customWorkbookView activeSheetId="0" maximized="1" windowHeight="0" windowWidth="0" guid="{DB1AB913-1344-4317-9AA4-26472E835231}" name="Фильтр 2"/>
    <customWorkbookView activeSheetId="0" maximized="1" windowHeight="0" windowWidth="0" guid="{D23C0694-A4ED-4EE0-B6B2-8F38E8723997}" name="Фильтр 3"/>
  </customWorkbookViews>
</workbook>
</file>

<file path=xl/comments1.xml><?xml version="1.0" encoding="utf-8"?>
<comments xmlns:r="http://schemas.openxmlformats.org/officeDocument/2006/relationships" xmlns="http://schemas.openxmlformats.org/spreadsheetml/2006/main">
  <authors>
    <author/>
  </authors>
  <commentList>
    <comment authorId="0" ref="F44">
      <text>
        <t xml:space="preserve">@shura@textarium.ru давай это ещё с нашим экспертом согласуем, вдруг там совсем неспециаслист
_Исполнитель: Alexandra Vishnevskaya_
	-Kirill Blintsov
@shura@textarium.ru давай какой-нибудь другой материал поставим
	-Kirill Blintsov</t>
      </text>
    </comment>
  </commentList>
</comments>
</file>

<file path=xl/sharedStrings.xml><?xml version="1.0" encoding="utf-8"?>
<sst xmlns="http://schemas.openxmlformats.org/spreadsheetml/2006/main" count="14147" uniqueCount="9178">
  <si>
    <t>дата</t>
  </si>
  <si>
    <t>текст</t>
  </si>
  <si>
    <t>тональность</t>
  </si>
  <si>
    <t>ссылка</t>
  </si>
  <si>
    <t>тематика</t>
  </si>
  <si>
    <t>текст ответа</t>
  </si>
  <si>
    <t>скриншот</t>
  </si>
  <si>
    <t>комментарий Textarium</t>
  </si>
  <si>
    <t>Строк</t>
  </si>
  <si>
    <t xml:space="preserve"> Вот он дом | Строительство и Инженерия
Алексей, добрый день. Согласны с Вами и поэтому рекомендуем заказчикам использовать в качестве утеплителя различные виды минеральной ваты. Кстати, из приведённой нами иллюстрации, вовсе не следует, что это ППС</t>
  </si>
  <si>
    <t>нейтрал</t>
  </si>
  <si>
    <t>https://vk.com/wall-218611662_100?reply=113&amp;thread=103</t>
  </si>
  <si>
    <t xml:space="preserve">Ответ на стр. 168 сентябрь 
а что тут ответить? </t>
  </si>
  <si>
    <r>
      <rPr>
        <rFont val="Arial"/>
        <color theme="1"/>
      </rPr>
      <t xml:space="preserve">Клуб любителей дачи
Как утеплить дачный домик снаружи. Рассматриваем разные варианты
</t>
    </r>
    <r>
      <rPr>
        <rFont val="Arial"/>
        <color theme="1"/>
        <sz val="1.0"/>
      </rPr>
      <t>Есть у меня мечта: утеплить свой дачный домик снаружи. Так хочется (а иногда и просто нужно) быть на даче поздней осенью и даже зимой, с ее морозами и ветрами. Но в те годы, когда дом строился, мы не задумывались, что возникнет такая потребность. Поэтому стены его цокольной части сложены из холодного бута, а второй этаж — щитовой домик, обложенный в пол-кирпича. Со временем я постаралась максимально утеплить дом изнутри. Проложила минвату между вагонкой и кирпичом на втором этаже, утеплитель — под отделочные панели нижнего этажа. Но этого оказалось маловато, чтобы пребывание на даче в мороз стало абсолютно комфортным и не слишком затратным с точки зрения расходов на отопление.
Вот теперь вынашиваю планы по дополнительному утеплению дома. На сегодня я бы, наверное, остановилась на варианте с обшивкой сайдингом. Его сейчас очень много разного — от пластика до фиброцементных плит. Крепление делается насухо, нет мокрых работ, поэтому утеплять дом можно в любую пору года. Сделать это совсем не сложно, многим под силу справиться самостоятельно.
С чего начать
Нужно закрепить на стенах направляющие для сайдинга. Их можно делать из металлических профилей или просто деревянных брусков, которые крепятся к стене дома на кронштейнах. При этом следует учесть: деревянные направляющие рекомендуется применять для деревянных домов.
Стены дома предварительно желательно очистить от осыпающегося кирпича или отслаивающейся штукатурки. И сразу наметить места, где снаружи дома будут располагаться различные объекты — типа кондиционеров, навесов, декора или других конструкций, которые нужно крепить непосредственно к стене дома.
Устанавливая крепежные планки на стены, можно одновременно исправить некоторые неровности стен, регулируя направляющие при помощи кронштейнов различной высоты.
Утеплитель
Затем к стене крепится утеплитель. Я бы использовала базальтовые маты. Это лучший дышащий утеплитель. Он бывает мягкий (в виде ваты), полужесткий и жесткий (в виде отдельных блоков), причем жесткие блоки можно даже штукатурить. Этот утеплитель очень эффективен, экологически чист и не горюч.</t>
    </r>
    <r>
      <rPr>
        <rFont val="Arial"/>
        <color theme="1"/>
      </rPr>
      <t xml:space="preserve">
</t>
    </r>
    <r>
      <rPr>
        <rFont val="Arial"/>
        <b/>
        <color theme="1"/>
      </rPr>
      <t>Настоятельно не советовала бы применять в утеплении дачного домика пенопласт. Он совершенно не дышит и может со временем привести к разрушению кирпича и появлению плесени, с которой, как известно, практически невозможно бороться. А мы ведь строим не на один день. Так что лучше поднакопить деньжат и приобрести качественные материалы. Тем более, сайдинг вполне можно установить своими силами, сэкономив на оплате работ строителям.</t>
    </r>
    <r>
      <rPr>
        <rFont val="Arial"/>
        <color theme="1"/>
      </rPr>
      <t xml:space="preserve">
</t>
    </r>
    <r>
      <rPr>
        <rFont val="Arial"/>
        <color theme="1"/>
        <sz val="1.0"/>
      </rPr>
      <t>Еще один недорогой, но очень теплый и абсолютно экологически чистый вариант утеплителя — эковата. Это целлюлозный утеплитель, рыхлый и легкий, состоящий на 80% из газетной бумаги и на 20 — из гасящих пламя нелетучих веществ (бура и борная кислота).
Эковату можно наносить при помощи напылителя или вручную, в сухом или влажном виде.
Но работать с эковатой, особенно при нанесении ее на вертикальные поверхности, сложнее, чем с базальтовыми матами, хотя она и дешевле. Выбирать вам. В любом случае, поверх утеплителя нужно уложить и закрепить ветрозащиту.
Сайдинг
После того, как укладка утеплителя закончена, можно приступать к креплению сайдинга по монтажным планкам. Причем желательно, чтобы между сайдингом и ветрозащитой было свободное пространство, а снизу и сверху оставались зазоры, которые позволяют воздуху по этому свободному пространству циркулировать. За счет этой циркуляции выводится излишняя влага, выделяющаяся из помещений даже сквозь кирпич. Такая система крепления называется вентилируемый фасад; она очень эффективна и долговечна.
Моя мечта — фиброцементные японские плиты Nichiha. Они имеют изумительную фактуру, абсолютно точно имитирующую различные строительные материалы — от штукатурки, кирпича и камня до деревянного бруса или даже гонта.
На сайдинге не стоит экономить. Есть дешевые варианты — они могут вас подвести. Я видела некачественный сайдинг, который просто поплавился на солнце.
Выбирая вариант обшивки дома снаружи, нужно руководствоваться еще и тем, какую нагрузку способны выдержать ваши стены. В моем случае вес облицовочного материала крайне важен, поскольку кирпичная кладка домика выполнена всего лишь в пол-кирпича, и слишком большой вес, да еще и с большим выносом относительно наружной поверхности стен, может стать проблемой. Поэтому мне, скорее всего, придется все же остановиться на пластиковом сайдинге — он имеет гораздо меньший вес, чем фиброцементные плиты, а домики, обшитые им, смотрятся очень симпатично.
Статья и все фотографии - по ссылке - https://7dach.ru/lukor/uteplenie-domika-snaruzhi-1251..</t>
    </r>
  </si>
  <si>
    <t>негатив</t>
  </si>
  <si>
    <r>
      <rPr>
        <color rgb="FF1155CC"/>
        <u/>
      </rPr>
      <t>https://vk.com/wall-51071645_479958</t>
    </r>
    <r>
      <rPr/>
      <t xml:space="preserve"> 
</t>
    </r>
    <r>
      <rPr>
        <color rgb="FF1155CC"/>
        <u/>
      </rPr>
      <t>https://ok.ru/group/52846713831662/topic/157134105312238</t>
    </r>
    <r>
      <rPr/>
      <t xml:space="preserve"> 
</t>
    </r>
    <r>
      <rPr>
        <color rgb="FF1155CC"/>
        <u/>
      </rPr>
      <t>https://ok.ru/profile/567539823241/statuses/156483924354441</t>
    </r>
    <r>
      <rPr/>
      <t xml:space="preserve"> 
</t>
    </r>
    <r>
      <rPr>
        <color rgb="FF1155CC"/>
        <u/>
      </rPr>
      <t>https://ok.ru/profile/572843957628/statuses/155660211274620</t>
    </r>
    <r>
      <rPr/>
      <t xml:space="preserve"> 
</t>
    </r>
    <r>
      <rPr>
        <color rgb="FF1155CC"/>
        <u/>
      </rPr>
      <t>https://ok.ru/profile/542417715187/statuses/156803259037939</t>
    </r>
    <r>
      <rPr/>
      <t xml:space="preserve"> 
</t>
    </r>
    <r>
      <rPr>
        <color rgb="FF1155CC"/>
        <u/>
      </rPr>
      <t>https://ok.ru/profile/557234163329/statuses/155162110691457</t>
    </r>
    <r>
      <rPr/>
      <t xml:space="preserve"> </t>
    </r>
  </si>
  <si>
    <t>Паропроницаемость, плесень</t>
  </si>
  <si>
    <t xml:space="preserve">Добрый день! Современный пенопласт обладает паропроницаемостью, сравнимой с тем же показателем древесины - сосны поперек волокон. Поэтому говорить о том, что он "не дышит", не совсем корректно. Появление сырости - результат либо неправильного теплотехнического расчета, когда точка росы находится не в толще утеплителя, либо неэффективной вентиляции. Сам по себе пенопласт бионейтрален - он не создает условий для появления и размножения плесени. 
Правда, под сайдинг он не подойдет: пенопласт нельзя использовать под вентфасады. </t>
  </si>
  <si>
    <r>
      <rPr>
        <color rgb="FF1155CC"/>
        <u/>
      </rPr>
      <t>https://prnt.sc/yOT8m4UNjETB</t>
    </r>
    <r>
      <rPr/>
      <t xml:space="preserve">  
</t>
    </r>
    <r>
      <rPr>
        <color rgb="FF1155CC"/>
        <u/>
      </rPr>
      <t>https://prnt.sc/LznvST7AheWo</t>
    </r>
    <r>
      <rPr/>
      <t xml:space="preserve"> 
</t>
    </r>
    <r>
      <rPr>
        <color rgb="FF1155CC"/>
        <u/>
      </rPr>
      <t>https://prnt.sc/H98pHJjWpw_I</t>
    </r>
    <r>
      <rPr/>
      <t xml:space="preserve"> 
</t>
    </r>
    <r>
      <rPr>
        <color rgb="FF1155CC"/>
        <u/>
      </rPr>
      <t>https://prnt.sc/lqNMv2GDDJeY</t>
    </r>
    <r>
      <rPr/>
      <t xml:space="preserve"> 
</t>
    </r>
    <r>
      <rPr>
        <color rgb="FF1155CC"/>
        <u/>
      </rPr>
      <t>https://prnt.sc/Q2YOl-zFSFkK</t>
    </r>
    <r>
      <rPr/>
      <t xml:space="preserve"> 
</t>
    </r>
    <r>
      <rPr>
        <color rgb="FF1155CC"/>
        <u/>
      </rPr>
      <t>https://prnt.sc/Ab1TQr-gNdNm</t>
    </r>
    <r>
      <rPr/>
      <t xml:space="preserve"> </t>
    </r>
  </si>
  <si>
    <r>
      <rPr>
        <rFont val="Arial"/>
        <color theme="1"/>
      </rPr>
      <t xml:space="preserve">Оборудование для пенополиуретана ППУ I Самара
Почему не стоит использовать пенопласт для утепления дома?
</t>
    </r>
    <r>
      <rPr>
        <rFont val="Arial"/>
        <b/>
        <color theme="1"/>
      </rPr>
      <t>Прежде всего из-за низких теплоизоляционных свойств и небольшого срока службы.
Кроме того, пенопласт не является экологически безопасным материалом, так как при сгорании выделяет токсичные вещества.</t>
    </r>
    <r>
      <rPr>
        <rFont val="Arial"/>
        <color theme="1"/>
      </rPr>
      <t xml:space="preserve">
Вместо пенопласта рекомендуем использовать экологически безопасный и эффективный материал пенополиуретан.
Этот материал имеет самую высокую теплоизоляционную способность, и не поддерживает горение. Имеет срок службы 50 лет. Кроме того, он устойчив к ультрафиолетовому излучению и не подвержен деформации. Пенополиуретан также обладает хорошей адгезией к поверхности и не пропускает воздух, что гарантирует эффективное утепление.
Кроме того, этот материал можно использовать как для наружного, так и для внутреннего утепления зданий.
</t>
    </r>
    <r>
      <rPr>
        <rFont val="Arial"/>
        <color theme="1"/>
        <sz val="1.0"/>
      </rPr>
      <t>Консультация, подбор оборудования и компонентов ППУ:
8(800)222-62-41
WharsApp/Viber/Telegram: +7(927)692-93-08
#промусоборудование
#напылительнаяустановка
#напылениеППУ
#заливкаППУ
#промус
#полиол
#пиц
#полиизоцианат</t>
    </r>
  </si>
  <si>
    <r>
      <rPr>
        <color rgb="FF1155CC"/>
        <u/>
      </rPr>
      <t>https://vk.com/wall-181695124_373
https://vk.com/wall288736108_513</t>
    </r>
    <r>
      <rPr/>
      <t xml:space="preserve"> 
</t>
    </r>
    <r>
      <rPr>
        <color rgb="FF1155CC"/>
        <u/>
      </rPr>
      <t>https://vk.com/wall-73062135_404</t>
    </r>
    <r>
      <rPr/>
      <t xml:space="preserve"> 
</t>
    </r>
    <r>
      <rPr>
        <color rgb="FF1155CC"/>
        <u/>
      </rPr>
      <t>https://vk.com/wall261769792_56</t>
    </r>
    <r>
      <rPr/>
      <t xml:space="preserve"> 
</t>
    </r>
    <r>
      <rPr>
        <color rgb="FF1155CC"/>
        <u/>
      </rPr>
      <t>https://vk.com/wall261769792_57</t>
    </r>
    <r>
      <rPr/>
      <t xml:space="preserve"> 
</t>
    </r>
    <r>
      <rPr>
        <color rgb="FF1155CC"/>
        <u/>
      </rPr>
      <t>https://ok.ru/proppu/statuses/156801486551283</t>
    </r>
    <r>
      <rPr/>
      <t xml:space="preserve"> </t>
    </r>
  </si>
  <si>
    <t>Эффективность, срок службы, экологичность, опасность для здоровья</t>
  </si>
  <si>
    <t xml:space="preserve">Здравствуйте! 
У современного ППС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100 лет — такой срок жизненного цикла установлен для пенопласта после испытаний ГУП «НИИМосстрой» и Научно-исследовательским институтом строительной физики (НИИСФ РФ).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t>
  </si>
  <si>
    <r>
      <rPr>
        <color rgb="FF1155CC"/>
        <u/>
      </rPr>
      <t>https://prnt.sc/WozGRSVAt9d6</t>
    </r>
    <r>
      <rPr/>
      <t xml:space="preserve">  
</t>
    </r>
    <r>
      <rPr>
        <color rgb="FF1155CC"/>
        <u/>
      </rPr>
      <t>https://prnt.sc/YmQa250TALav</t>
    </r>
    <r>
      <rPr/>
      <t xml:space="preserve">  
</t>
    </r>
    <r>
      <rPr>
        <color rgb="FF1155CC"/>
        <u/>
      </rPr>
      <t>https://prnt.sc/Ahug19eTUdYx</t>
    </r>
    <r>
      <rPr/>
      <t xml:space="preserve">   
</t>
    </r>
    <r>
      <rPr>
        <color rgb="FF1155CC"/>
        <u/>
      </rPr>
      <t>https://prnt.sc/gIdmKFR8yX4i</t>
    </r>
    <r>
      <rPr/>
      <t xml:space="preserve">  
</t>
    </r>
    <r>
      <rPr>
        <color rgb="FF1155CC"/>
        <u/>
      </rPr>
      <t>https://prnt.sc/TzIDJVXvjVRO</t>
    </r>
    <r>
      <rPr/>
      <t xml:space="preserve">  
</t>
    </r>
    <r>
      <rPr>
        <color rgb="FF1155CC"/>
        <u/>
      </rPr>
      <t>https://prnt.sc/mlKmmvrtsa2N</t>
    </r>
  </si>
  <si>
    <r>
      <rPr>
        <rFont val="Arial"/>
        <color theme="1"/>
      </rPr>
      <t xml:space="preserve">Садоводческий клуб "УДАЧИ НА ДАЧЕ!
#законсоседи 
 Какую баню нельзя строить на дачном участке.
</t>
    </r>
    <r>
      <rPr>
        <rFont val="Arial"/>
        <color theme="1"/>
        <sz val="1.0"/>
      </rPr>
      <t xml:space="preserve">Нормативы, которым должны соответствовать строения на личных участках граждан, существуют достаточно давно, но именно в последнее время их соблюдение стало намного строже контролироваться.
Во многом начало тому было положено системой государственной регистрации недвижимости: кто бы раньше мог подумать, что баню или гараж на дачном участке нужно регистрировать как свою собственность, а теперь об этом постоянно напоминают органы Росреестра и налоговой службы.
При регистрации объект ставится на кадастровый учет и, соответственно, проверяются все его параметры.
Поэтому любое нарушение строительных нормативов влечет отказ в государственной регистрации, признание строения самовольной постройкой и, как следствие, – обязанность его снести.
Одним из самых сложных в этом плане объектов является, безусловно, баня – это не просто строение, но также источник повышенной опасности (прежде всего, от огня).
Владелец такой постройки отвечает за соблюдение не только строительных норм и правил, но и правил пожарной и санитарной безопасности.
Рассмотрим вкратце, в чем они заключаются и какую баню нельзя строить на дачном участке.
1. Правила расположения бани на дачном участке.
Баня должна находиться как минимум в 5-ти метрах от улицы и в 15-ти метрах – от начала лесного массива.
С целью недопущения распространения пожара установлены жесткие требования к расстояниям между баней и другими постройками, которые находятся на соседних участках:
1) если баня деревянная, то ее нельзя ставить на расстояние, менее чем:
    - 10 метров – до каменного и т.п. строения (из негорючих материалов),
    - 12 метров – до строения из частично горючих материалов (каменное с деревянными перекрытиями, например),
    - 15 метров – до аналогичного деревянного строения,   
2) если баня построена частично из горючих материалов, частично – нет, то указанные расстояния составляют 8, 10 и 12 метров соответственно,
3) если баня состоит из негорючих материалов, то минимальные расстояния до соседских построек уменьшаются до 6, 8 и 10 метров соответственно.
Дополнительно также нужно учитывать минимальные расстояния санитарной безопасности:
    - до границы соседнего участка баня должна находиться не менее, чем в 1 метре,
    - до жилого дома – не менее, чем за 8 метров (как на соседнем участке, так и на своем).     
2. Нормативы строительства бани, ее обустройства.
К бане предъявляются строгие требования по обеспечению пожарной безопасности. 
Так, в частности:
    - печь располагается только у внутренней стены бани (или перегородки). Потолок, если он из горючих материалов, должен быть защищен стальным листом или оштукатуренной сеткой,
    - часть пола бани, которая попадает в зону печной топки, должна быть защищена от огня: дополнительно устанавливается лист металла (50х70 см) вдоль всей печи (если пол из горючих материалов),
    - та часть стены, которая находится в непосредственной близости от топки, также защищается металлическим листом – от пола и по всей высоте печи, превышая высотой топки не менее, чем на 25 см,
    - противоположная от топки стена должна находиться на расстоянии как минимум 1,25 метра,
    - печь должна иметь собственный дымоотвод, который соединяется с трубой. Вывод дыма через вентиляционные каналы не допускается.  </t>
    </r>
    <r>
      <rPr>
        <rFont val="Arial"/>
        <color theme="1"/>
      </rPr>
      <t xml:space="preserve">   
Нельзя не обойти и требования санитарной безопасности. Так, например:</t>
    </r>
    <r>
      <rPr>
        <rFont val="Arial"/>
        <b/>
        <color theme="1"/>
      </rPr>
      <t xml:space="preserve">
    - запрещается использовать во внутренней отделке бани искусственные материалы (пенопласт, пластик и т.п.),</t>
    </r>
    <r>
      <rPr>
        <rFont val="Arial"/>
        <color theme="1"/>
      </rPr>
      <t xml:space="preserve">
</t>
    </r>
    <r>
      <rPr>
        <rFont val="Arial"/>
        <color theme="1"/>
        <sz val="1.0"/>
      </rPr>
      <t xml:space="preserve">    - сток воды должен быть оборудован не менее чем за метр до границы с соседним участком.     
Строительство бани на садовом участке с соблюдением всех действующих предписаний – достаточно сложная задача, выполнение которой лучше предоставить специалистам, обладающим соответствующей квалификацией.
Возведение «неправильной» бани чревато сейчас штрафами, сносом постройки и даже изъятием земельного участка.</t>
    </r>
  </si>
  <si>
    <r>
      <rPr>
        <color rgb="FF1155CC"/>
        <u/>
      </rPr>
      <t>https://ok.ru/sadovodch/topic/156522672936263</t>
    </r>
    <r>
      <rPr/>
      <t xml:space="preserve">  
</t>
    </r>
    <r>
      <rPr>
        <color rgb="FF1155CC"/>
        <u/>
      </rPr>
      <t>https://ok.ru/profile/556352587411/statuses/156593883617427</t>
    </r>
    <r>
      <rPr/>
      <t xml:space="preserve">  </t>
    </r>
  </si>
  <si>
    <t>Баня, ограничение области применения, утепление изнутри</t>
  </si>
  <si>
    <t xml:space="preserve">Добрый день! Пенопласт может использоваться при температуре до 80 градусов: это зафиксировано в ГОСТ. Он действительно должен находиться снаружи, так как это материал для организации внешней теплоизоляции. </t>
  </si>
  <si>
    <t xml:space="preserve">https://prnt.sc/kPvleNEwhj9c 
https://prnt.sc/MPQueei4fGNd </t>
  </si>
  <si>
    <t>Наталия Корепанова
СтройМастер | Ремонт | Строительство
Примeнeниe пeнополистирола в строительстве
Выбoр изоляционных мaтеpиaлов и фoрмирoвание изoлирующегo слoя при возвeдeнии ĸoнструĸций социaльного, жилого, коммерческого назначeния – один из этaпов, oт кoтopых зависят характeриcтики бyдyщeго cтроeния. Один из популярных и вoстребoванных матeриалов, иcпользуeмых в ĸaчестве изолирующeго для несущих и огрaждaющих перекрытий, фундамeнта, при утеплении фасадoв, oбуcтрoйcтве теплoизoляции ĸровельной конcтрукции, полов и пoдвалoв – вспененный пoлистирoл (или пeнопласт в наpодe).
Примeнeниe в cтроительной сфере
Оcнoвные направлeния иcпользовaния вcпененного пенoпoлиcтирoла в стpoительнoй сфeрe:
1) изоляция цоколя, cтен фyндамeнта, формированиe плитного и лентoчнoгo фyндамента;
2) внутренняя и внeшняя теплоизоляции несущиx и огpаждающих констpукций;
3) изоляция крoвли любoй гeомeтрии;
4) использовaние при мнoгoслoйнoй тeхнологии стрoительства;
5) изoляция oткocoв и других элементов зданий.
Рaсскaжем o примeнeнии этого материала немного подробнее.
Одна из основных задач, которые стaвят пeрeд собой рaзрaботчики проeктов coвременных зданий, – облегчение общeго весa с цeлью снижения нагрузĸи на фyндамент, несущие и ограждающиe конcтрукции. Именно эту задачу, в первую oчередь, пoзвoляет рeшить замена пенoпoлистирoлoм матepиалов, обeспeчивающих тепло- и звукоизоляцию. Устойчивость изоляции воздeйствию влаги и невосприимчивость ĸ перепaдaм тeмпeратyры окрyжающeй среды позволяет многоĸрaтно увеличить сроĸ эксплуатационной пpигодности перекрытий и стен.
Использовaние этого мaтериaлa в качeствe тeплоизолирyющeго oбеспечивает энeргоэффeĸтивность здания. Pасxоды нa oбустрoйствo несущих и oграждающих кoнcтрукций снижаются, пoскoлькy их толщинa, при которой доcтигaетcя нyжный кoэффициент тeплосбeрeжeния, мoжет быть уменьшена, благoдаря делегировaнию фyнкций теплoизoляции на пенополистирольнyю плитy. Пpи этoм yвeличиваeтся пoлезная площaдь помещений.
Стoит упомянуть, что затраты нa оpганизацию системы отопления такжe знaчительно coкращаютcя, так как пенополистирол служит нaдежным барьeром для теплoвoй энергии. Мoжнo иcпoльзoвать отопитeльноe и кoндициoнирующее oбoрудoвание меньшей мощности. При этом и расxод электрoэнергии или горючиx мaтериaлов также умeньшаeтся.
Cовременные стрoительные теxнологии предуcматривают пpимeнeниe ĸoмбинирoванных материалoв, в составe которыx eсть утeпляющиe сoставляющие, или, так нaзывaемые, сэндвич и SIP пaнели. Напpимеp, в ĸарĸаснoм домостроении в качeствe oснoвы для стен используются СИП, а для отделки – cэндвич-пaнели. Именно применение композитных матeриалов с использовaнием пенополистиролa в кaчеcтве изолирующего нaполнителя позволило получить широкоe распространeниe этой технологии. Упpoстилo cтроительный пpoцесс появлeниe треxслoйныx плит и в крупнопaнельных прoектаx.
Пенoпoлиcтирoл – популяpный материал, слyжaщий тeплоизолиpующeй проĸладĸой мeждy бeтонными или композитными плитaми, а такжe при возведении cтроений по тpехслoйнoй теxнoлoгии.
Пpимeняться в качестве несъемнoй опaлубĸи, пoзвoляя сoĸратить затраты на железoбетoнные конcтрукции.
Испoльзyются при создaнии монолитных сoopужений. Внутри спeциальных полых блoкoв из плoтнoгo пeнополистиpола монтиpуется мeталличeская aрмaтyрa, кoтoрая зaливaется высококачeствeнным бетоном c иcпользованиeм цeмeнта пoвышеннoй прочности. Тaĸaя теxнoлoгия пoзвoляет сoздавать надежную железобетоннyю конструкцию с готовым cлoем эффективной теплоизоляции.
Что же таĸoе пeнополистиpол EPS (ППС)?
Производство этoгo мaтериaлa предстaвляет сoбoй особую технологию. Пpоцeсс прeдусматриваeт сначала многократноe увеличение гранyл полиcтиролa, кoтoрые раздуваются, увеличиваяcь в 20-50 раз. Пoлyченные пористыe «шарики» пенополистиролa (ППC) обрeтают такие хapaктеpистики как элaстичность, упругость и гибкость.
Пoд воздeйствиeм перегретого паpа «шapики» спеĸaются междy собой в производствeнной блoк-фoрме. B прoцессе cпeкания, для сцeплeния грaнул нe прeдуcматриваeтcя испoльзoвание связующиx сoставoв. В peзультатe получaется мoнoлитный пeнополистирольный блок неoбхoдимoй плoтнoсти, кoтoрый впоследствии нaрезaется на плиты необходимого заказчику формата. Фаcадный пенoпoлистиpoл с цeлью приобретения хараĸтеристиĸ, тpeбуeмых ГOСTом, выстaивaется в ĸубах не менее 14 днeй, и тoльĸo выcтоявшийcя матeриал в кyбах подвергaетcя наpeзкe.
Пpименение пенoпoлистиpoла завиcит от вида этого мaтериaлa, ĸоторый можeт быть экстрyдированным (XPS или ЭППС) или вспененным (EPS или ППС). Оба материала имeют практически одинаковыe xарактеристики, однaко первый имеет нyлeвой покaзaтель пaропроницaемости и выcокую пpочность на сжатие, поэтому при изoляции фундaментa испoльзуется прeимущeствeнно ЭППC.
Вспененный пенoпoлистиpoл паропроницаeм, то есть «дышит» (по-наpодному), как и дeрeво, обeспeчивая ĸомфортные yсловия внутpи проcтрaнcтвa, которое имеет ППС-изоляцию. A потому попyлярен в строительной сфeрe, обеcпечивaя при этoм выcoкие покaзaтели паропроницаeмости, теплo- и звукоизоляции стрoительных кoнструкций.
Стoимocть ЭППС пpактически вдвoе дороже и егo применение нe вcегдa цeлeсообразно, посĸольĸу характeриcтики ППС полностью обеспечивaют пpoектные задачи строитeльной отрaсли при вoзведении неспецифических конcтрукций. Поэтомy примeнeниe ППC не тoльĸo допуcкaетcя, a и приветcтвуетcя.
Пpеимуществa пенoпoлиcтирoла
Низкaя теплопроводноcть пeнополиcтирола oбуслoвливает примeнeниe этого мaтериaлa для формирования теплoизoлирующегo ĸoнтура в целях сохранeния энeргии теплa. Пpи этoм тoлщина матepиала для доcтижения аналогичных покaзaтелей термoизoляции значитeльно меньше, чем в случaе примeнeния минеральнoй вaты или другиx альтернативных вариантов теплоизоляции.
К цeнным xарактeристикам этoгo мaтериaлa oтнoсят не только низкий коэффициeнт теплопpоводности, но и нeзначитeльноe вoдoпoглoщение. Этoт покaзaтель обeспeчиваeтся высокой когeзиeй пенпoлистирoльныx «шаpикoв».
Прoцесс тления или гoрения не приводит к выделению оcобых oтравляющих вeщecтв, которыx нeт, к примеру, в деpеве.
Наpяду с выcoкими теплoизoляциoнными характeриcтиками, к прeимущeствам вспененного пeнополиcтирола причиcляют:
• отcутcтвиe в сoставе врeдных для здoрoвья и внешней сpeды веществ, o чем cвидeтeльcтвуeт и применение пoлиcтирoла в сфере упаковки пищевых продyктов, где трeбования к экoлoгичнoсти и отcутcтвию oпасныx веществ и примесей значитeльно выше строитeльныx стандартoв;
• сaмозaтуxaние, обeспeчиваeмоe добaвкaми антипирeнов;
• отcутcтвиe благoприятных услoвий для размнoжения миĸрooрганизмoв.
Для самовозгорания вcпененнoгo пенoпoлистирoла неoбхoдимo достижeниe температуры в 460°C. Для возгоpания дeрeва нужна тeмпepатуpа вдвое меньше, а дoпoлнительную oпаснoсть предстaвляет спoсoбнoсть распространять пламя. При отсутствии вoздейcтвия прямого пламeни пeнополистиpол c добавлeниeм антипиренoв затуxает, поэтому матeриал используeтся даже в стpoительстве зданий и сooружений с выcoкими требовaниями пожаробeзопасности.
Нa coвременнoм рынке изоляционных матeриалов вспененный пенoпoлиcтирoл отвоевывaет пoзиции y дpугих мaтеpиaлов, пoзвoляя значительнo снизить бюджет на вoзведение конcтрукций в любых климатичeских поясаx.</t>
  </si>
  <si>
    <t>позитив</t>
  </si>
  <si>
    <t>https://vk.com/wall69139809_29345</t>
  </si>
  <si>
    <t>Плюсы и минусы</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</si>
  <si>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t>
  </si>
  <si>
    <t>https://prnt.sc/6pGapo_PtR1V</t>
  </si>
  <si>
    <t xml:space="preserve"> Василъ Малышев
Не слушайте никого , покупайте ! Фасад обожьёте пенопластом фасадным и нанесёте короед . И дом станет тёплым . С хозяином можно торговаться , скидку сделает на ремонт</t>
  </si>
  <si>
    <t>https://vk.com/wall-72891995_1061618?reply=1061645</t>
  </si>
  <si>
    <t>Эффективность</t>
  </si>
  <si>
    <t xml:space="preserve">	Alex_Rostov_Don
    Здравствуйте! Подскажите пожалуйста. Отделка фасада будет плитка хуберг (в связи с необходимостью однотипности с остальными постройками и наличием самой плитки). Возможно ли провести утепление имееющимся в наличии ппс-16ф с защитой (пожарной) базовым армированным слоем и созданием вент зазора для просушки пенопласта? Стены- пустотелый керамический кирпич 380мм (основной каркас) и силикатный кирпич 250мм (пристройка). </t>
  </si>
  <si>
    <t>https://www.forumhouse.ru/posts/31903767/</t>
  </si>
  <si>
    <t>Обсуждение монтажа</t>
  </si>
  <si>
    <t xml:space="preserve">Здравствуйте! Да, такой вариант возможен: ведь вы закрываете ППС армирующим слоем. Главное, чтобы материал был хорошо изолирован. </t>
  </si>
  <si>
    <t>https://prnt.sc/MpCyK0s_T8dK</t>
  </si>
  <si>
    <t xml:space="preserve"> Утепление пенопластом.
баламут 36</t>
  </si>
  <si>
    <t>https://www.youtube.com/watch?v=DHex9kiAkI0</t>
  </si>
  <si>
    <t>https://prnt.sc/knyUqyA8mDQS</t>
  </si>
  <si>
    <r>
      <rPr>
        <rFont val="Arial"/>
        <color theme="1"/>
      </rPr>
      <t xml:space="preserve">@designminimalhouse8587
 @Southern_Ural  Бросьте вы мечтать об этих бревнах. Автор ролика совершенно не понимает причину популярности сегодняшних каркасников. Хороший каркасник не дешев. У него другой жирнейший плюс, его энергоэффективность. Деньги потраченные на утепление каменого дома в каркаснике так же можно потратить на ещё бОльшее утепление) При одной цене каркасник в любом случае будет в в разы и разы теплей. Касаемо бревен, деды из бревен строили ими же и топили потому что не было больше ни чего. Кроме того что дом из бревна или бруса в любом случае дуршлак, тем не менее даже при идеальных условиях та же стена из бруса 150 мм будет иметь сопротивление теплопередаче В 3 РАЗА меньше чем каркасная стена 150 мм, то есть каркасная стена будет в 3 раза теплей. Вот и весь сказ) 
   </t>
    </r>
    <r>
      <rPr>
        <rFont val="Arial"/>
        <b/>
        <color theme="1"/>
      </rPr>
      <t xml:space="preserve">P.S. в конце ролика показан грубейший косяк - утепление паропроницаемого пеноблока паронепроницаемым пенопластом. Таких строителей сразу надо гнать теми самыми тряпками. </t>
    </r>
  </si>
  <si>
    <t>https://www.youtube.com/watch?v=yXhkmED-lVo&amp;lc=Ugzyo1QmlF3SJulcAVF4AaABAg.9vN-7y3yJor9vNpjLW_17p</t>
  </si>
  <si>
    <t>Паропроницаемость, ограничение области применения</t>
  </si>
  <si>
    <t xml:space="preserve">Добрый день! Поропроницаемость современного ППС практически такая же, как у сосны поперек волокон. Естественно, перед организацией теплоизоляции нужно сделать теплотехнический расчет. Однако в большинстве случаев такой паропроницаемости вполне достаточно. </t>
  </si>
  <si>
    <t>https://prnt.sc/N1Q7aitZOUN_</t>
  </si>
  <si>
    <r>
      <rPr/>
      <t xml:space="preserve">Дмитрий Зуев сегодня в 2:54
Можно ли снаружи фасад отделать пенопластом 10
</t>
    </r>
    <r>
      <rPr>
        <color rgb="FF1155CC"/>
        <u/>
      </rPr>
      <t>https://sun9-32.userapi.com/impg/QwauS6X3m4BAAHdrRUsgX1GghyxTIlSFSONCVA/c-FBRRMcLk8.jpg?size=2560x1151&amp;quality=96&amp;sign=94cfde381251f725a6722d626a03f12a&amp;type=album</t>
    </r>
    <r>
      <rPr/>
      <t xml:space="preserve"> </t>
    </r>
  </si>
  <si>
    <t>https://vk.com/topic-74535345_31251418?post=18646&amp;z=photo-74535345_457280529%2Fpost-74535345_18646</t>
  </si>
  <si>
    <t>Фасад</t>
  </si>
  <si>
    <t xml:space="preserve">Да, такой вариант возможен. Паропроницаемость современного пенопласта почти такая же, как у древесины поперек волокон. Используйте ППС фасадных марок.  Лучше всего закрыть ППС по системе "мокрый фасад". </t>
  </si>
  <si>
    <t>https://prnt.sc/BbTzikMDwSGb</t>
  </si>
  <si>
    <t>валера</t>
  </si>
  <si>
    <r>
      <rPr>
        <rFont val="Arial"/>
        <color theme="1"/>
      </rPr>
      <t xml:space="preserve">Наша дача, сад, огород, отдых. СПб и ЛО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</si>
  <si>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t>https://vk.com/wall-147044983_71002</t>
  </si>
  <si>
    <t>Хрупкость, срок службы, паропроницаемость</t>
  </si>
  <si>
    <t xml:space="preserve">Здравствуйте! 
Как раз по паропроницаемости пенопласт существенно отличается от ЭППС. Современный ППС по этой характеристике схож и сравним с деревом. А вот паропроницаемость ЭППС действительно практически нулевая. Это не говорит о том, что какой-то их материалов лучше или хуже: они разные, и использоваться должны для разных целей. 
И долговечность у ППС тоже отличная. Российские лаборатории "отмеряли" ему целый век. Конечно, при правильных монтаже и эксплуатации. </t>
  </si>
  <si>
    <t>https://prnt.sc/B03iogreJs9Z</t>
  </si>
  <si>
    <t>Аналог стр. 128 апрель
Валера</t>
  </si>
  <si>
    <t>Маленькая планета
#Новые_технологии
0:54
Стройка домов: кирпич + пенополистирол</t>
  </si>
  <si>
    <t>https://vk.com/wall-216257433_1527</t>
  </si>
  <si>
    <t>https://prnt.sc/fbD4F53A17Uy</t>
  </si>
  <si>
    <t>Георгий Матвеев
Goover Nick, есть упаковочный материал с низкой плотностью и очень низкой теплопроводностью - это пенопласт. Пенополистерол - это утеплитель.
По сути одинаковый материал. Но по применению - разный.
На рынке очень любят втюхивать пенопласт, говоря это тоже самое что и ППС.</t>
  </si>
  <si>
    <t>https://dzen.ru/a/ZRnF3ICq9g_HnjIy</t>
  </si>
  <si>
    <t>Другое</t>
  </si>
  <si>
    <t xml:space="preserve">Здравствуйте! Строительный пенопласт - это тоже ППС. Но согласимся с тем, что приобретать стройматериалы нужно только в официальных точках продаж, от надежных производителей и у продавцов со всей необходимой сопровождающей документацией. Тогда вопросов к качеству не будет. </t>
  </si>
  <si>
    <t>https://prnt.sc/mja7owGJrB4i</t>
  </si>
  <si>
    <r>
      <rPr>
        <rFont val="Arial"/>
        <color theme="1"/>
      </rPr>
      <t xml:space="preserve">ВОЗЭТ | пенопласт | гранулы | Вологда
🚗УТЕПЛЕНИЕ ГАРАЖА🚗
Машина, которая вынуждена стоять на улице в холодное время года, может получить серьезные повреждения, такие как замерзание двигателя или аккумулятора, коррозия, повреждения механизмов и т.д. 😟
Если гараж используется как мастерская или место хранения инструментов, то утепление поможет создать комфортные условия для работы и хранения этих инструментов.👍
</t>
    </r>
    <r>
      <rPr>
        <rFont val="Arial"/>
        <b/>
        <color theme="1"/>
      </rPr>
      <t>Для утепления гаража можно использовать пенопласт, который является одним из наиболее эффективных и доступных материалов для теплоизоляции.☺
Его установка не требует особых знаний и навыков, поэтому можно справиться с ней самостоятельно.😉
Пенопласт - это легкий, эластичный и долговечный материал, который обеспечивает хорошую теплоизоляцию за счет своей низкой теплопроводности.🌡
Кроме того, он устойчив к воде и не гниет, что делает его привлекательным материалом для использования в утеплении гаража.😼
Преимущества утепления гаража пенопластом:
✅Существенное снижение затрат на отопление и кондиционирование воздуха в гараже.
✅Улучшение звукоизоляции помещения.
✅Увеличение срока службы гаражного здания и его конструкций.
✅Комфортное использование гаража в любое время года без необходимости дополнительного подогрева.</t>
    </r>
    <r>
      <rPr>
        <rFont val="Arial"/>
        <color theme="1"/>
      </rPr>
      <t xml:space="preserve">
</t>
    </r>
    <r>
      <rPr>
        <rFont val="Arial"/>
        <color theme="1"/>
        <sz val="1.0"/>
      </rPr>
      <t>☎Телефон для связи:
+7 (921) 236-59-69
Наш сайт:
🌐 vozet.ru
Наш адрес:
📍 Ершовский переулок, 10, Вологда
#пенопласт #пенопростирол #переработкапенопласта #пенопластвологда #возэт #заводпенопласта #утеплительвологда</t>
    </r>
  </si>
  <si>
    <t>https://vk.com/wall824780910_6</t>
  </si>
  <si>
    <t>Гараж, плюсы и минусы</t>
  </si>
  <si>
    <t>https://prnt.sc/-EP-3DMR20FH</t>
  </si>
  <si>
    <t>Репост 235 сентябрь</t>
  </si>
  <si>
    <r>
      <rPr>
        <rFont val="Arial"/>
        <color theme="1"/>
      </rPr>
      <t xml:space="preserve">Voron333
Реален ли такой 3х слойный пирог?
    Всем доброго дня!
    Планирую такой пирог:
    1. Крупноформатный силикатный блок (не газобетон) (ЭКО,Бор,Поревит)(248х250х188)
    2. Газобетон D200 (600х100х250) Если найду(
    3. Облицовочный гиперпрессованный кирпич 0.5НФ (АКЗ).
    На данный момент считается проект, т. е. есть возможность фундамент сделать с учётом опирания на него фасада. Дом 2 этажа, 10х14.10х10+4гараж пристроенный.
    Начитавшись всякого, возникли вопросы:
    1. Если клеить D200 на пену-клей к несущей стене, нужно ли опирать его на слой ЭППС (пояс 200мм -высотой) или можно сразу на фундамент/цоколь?
    2. Нужен ли вентзазор, или без продухов, или вообще без зазора?
    3. Опирания облицовки на фундамент/цоколь и гибких связей достаточно на такую высоту для 0.5НФ?
    Ну и основной, проходит ли это по теплотехнике, разные калькуляторы показывают всё, что угодно?
    Регион: Московская область, Истринский р-он.
    Прошу отвечать по существу) Агитировать за другие материалы не надо) Я это вижу так, если всё это не жизнеспособно, буду думать как изменить, для этого и прошу знающих людей ответить... Может что то ещё забыл, напомните.
    P. S. Предвосхищая советы:
    Несущие - керамику и газоблок считаю хрупкими, </t>
    </r>
    <r>
      <rPr>
        <rFont val="Arial"/>
        <b/>
        <color theme="1"/>
      </rPr>
      <t xml:space="preserve">Утеплитель - ваты, пенопласт - не надёжными и не экологичными. </t>
    </r>
    <r>
      <rPr>
        <rFont val="Arial"/>
        <color theme="1"/>
      </rPr>
      <t xml:space="preserve">Облицовка - хотелось натурального камня, но дорого) все варианты "под" не нравятся. ИМХО. За ранее спасибо! </t>
    </r>
  </si>
  <si>
    <t>https://www.forumhouse.ru/posts/31900609/</t>
  </si>
  <si>
    <t>Экологичность</t>
  </si>
  <si>
    <t xml:space="preserve">Конечно, выбор теплоизоляционного материала - дело домовладельца. Однако зря вы так о пенопласте. Современный вполне экологичен: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пенопластом. ППС удовлетворяет требованиям экоаудита по рециклингу: это значит, что производство его безотходно. </t>
  </si>
  <si>
    <t>https://prnt.sc/aDCnYV9zdIyR</t>
  </si>
  <si>
    <r>
      <rPr>
        <rFont val="Arial"/>
        <color theme="1"/>
      </rPr>
      <t xml:space="preserve">Для Себя своими руками
Утепление домов из пеноблоков: преимущества и технология
</t>
    </r>
    <r>
      <rPr>
        <rFont val="Arial"/>
        <color theme="1"/>
        <sz val="1.0"/>
      </rPr>
      <t xml:space="preserve">    Пеноблоки/газобетон - это популярный строительный материал, который отличается легкостью, прочностью и хорошими теплоизоляционными свойствами.
Однако даже пенобетонные блоки толщиной 200 мм не способны обеспечить достаточный уровень теплоизоляции в холодном климате. Поэтому для повышения энергоэффективности дома из пеноблоков необходимо проводить его утепление.
Преимущества утепленного дома
Утепление дома из пеноблоков имеет ряд преимуществ:
— Снижение теплопотерь. Утепленный дом будет лучше сохранять тепло в холодное время года и прохладу в теплое. Это позволит сэкономить на отоплении и кондиционировании.
— Повышение комфорта. В утепленном доме будет более комфортно находиться, так как температура воздуха будет более равномерной.
— Увеличение срока службы дома. Утепление защищает стены от воздействия температурных перепадов и осадков, что продлевает срок их службы.
Технология утепления
Утепление дома из пеноблоков можно проводить снаружи или изнутри. Наружное утепление является более эффективным, так как оно не уменьшает полезную площадь помещений.
Утепление снаружи
Технология утепления дома из пеноблоков снаружи заключается в следующем:
1. Подготовка поверхности стен. Стены очищают от грязи, пыли и остатков раствора. При необходимости выравнивают стены.
2. Установка каркаса. Для крепления утеплителя к стене устанавливается каркас из деревянных реек или металлических профилей.
3. Укладка утеплителя. Утеплитель укладывают в ячейки каркаса, плотно прижимая его к стене.
4. Утепление швов. Швы между плитами утеплителя заделывают герметиком,,,,,
5. Облицовка. Утепленную стену облицовывают штукатуркой, сайдингом или другими материалами.
Утепление изнутри
Утепление дома из пеноблоков изнутри проводится следующим образом:
1. Подготовка поверхности стен. Стены очищают от грязи, пыли и остатков раствора. При необходимости выравнивают стены. 2. Крепление утеплителя. Утеплитель крепят к стене с помощью клея или дюбелей.
3. Облицовка. Утепленную стену облицовывают гипсокартоном, вагонкой или другими материалами.
Выбор материала для утепления
Для утепления домов из пеноблоков чаще всего используются следующие материалы:
Минеральная вата. Минеральная вата является универсальным материалом, который сочетает в себе хорошие теплоизоляционные свойства, огнестойкость и паропроницаемость.</t>
    </r>
    <r>
      <rPr>
        <rFont val="Arial"/>
        <color theme="1"/>
      </rPr>
      <t xml:space="preserve">
</t>
    </r>
    <r>
      <rPr>
        <rFont val="Arial"/>
        <b/>
        <color theme="1"/>
      </rPr>
      <t>Пенополистирол (пенопласт). Пенополистирол является более дешевым материалом, чем минеральная вата. Однако он менее огнестоек и паропроницаем.</t>
    </r>
    <r>
      <rPr>
        <rFont val="Arial"/>
        <color theme="1"/>
      </rPr>
      <t xml:space="preserve">
</t>
    </r>
    <r>
      <rPr>
        <rFont val="Arial"/>
        <color theme="1"/>
        <sz val="1.0"/>
      </rPr>
      <t>Пеноблоки низкой плотности. Пеноблоки низкой плотности также можно использовать для утепления дома из пеноблоков. Однако этот вариант не является таким эффективным, как утепление с помощью минеральной ваты или пенополистирола.
Стоимость утепления
Стоимость утепления дома из пеноблоков зависит от следующих факторов:
1. Толщина утеплителя. Чем толще утеплитель, тем выше его теплоизоляционные свойства и тем дороже будет стоить утепление.
2. Материал утеплителя. Минеральная вата и пенополистирол имеют разную стоимость.
3. Площадь дома. Чем больше площадь дома, тем дороже будет стоить утепление.
Заключение
Утепление дома из пеноблоков является важным мероприятием, которое позволяет повысить энергоэффективность дома и улучшить комфорт проживания. При выборе материала для утепления необходимо учитывать его технические характеристики и стоимость.
---------------
— PS. Для тех кто здесь впервые, рекомендую ПОДПИСАТЬСЯ на канал. Так вы узнаете много интересной и полезной информации: про строительство, ремонт и проживание в загородном доме, а также про сад и огород !!!
Телеграм : t.me\sh_stroika
Всем пока!!! Удачи в строительстве и ремонте! @Для Себя своими руками &amp; Дзен | YouTube | ВК
Подпишитесь на канал,</t>
    </r>
  </si>
  <si>
    <t>https://dzen.ru/a/ZRmmQSx-fkR9Ahwf</t>
  </si>
  <si>
    <t>Пожароопасность, паропроницаемость</t>
  </si>
  <si>
    <t xml:space="preserve">Добрый день! Согласны, у ППС более высокий класс горючести, чем у минваты, и паропроницаемость меньше. Однако первое решают антипирены (с ними выпускается весь современный ППС). Паропроницаемость качественного материала сравнима с тем же показателем сосны поперек волокон: этого в большинстве случаев достаточно. </t>
  </si>
  <si>
    <t>https://prnt.sc/UzgZJQzKfx0w</t>
  </si>
  <si>
    <t xml:space="preserve"> у каждого своё хобби.
Александр Горбань
0:16
утепление это пенопласт вот когда будем
0:21
сгорать все все скажут
0:25
фуфу горит выделяет фенолы
0:28
но под штукатуркой вот а под штукатуркой
0:32
он тупо плавится и становится газом и
0:35
улетает не горит
0:37
Вот такая вот
0:39
красота 150 мм тепла будет тепло просто
0:44
от того что мы дышим во всм доме
0:49
сразу до скорых встреч</t>
  </si>
  <si>
    <t>https://www.youtube.com/watch?v=ciqdlNuBvd0</t>
  </si>
  <si>
    <t>Пожароопасность, эффективность, опасность для здоровья</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</si>
  <si>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Именно такими свойствами обладает современный ППС с антипиренами. </t>
  </si>
  <si>
    <t>https://prnt.sc/Xsknzyk3k_tU</t>
  </si>
  <si>
    <r>
      <rPr>
        <rFont val="Arial"/>
        <i/>
        <color theme="1"/>
      </rPr>
      <t>EPS Russia, [03.10.2023 23:46]
На счет опасности для здоровья - это мифы. А вот максимально возможная температура использования ППС - 80 градусов (по ГОСТ). Из этого и стоит исходить</t>
    </r>
    <r>
      <rPr>
        <rFont val="Arial"/>
        <color theme="1"/>
      </rPr>
      <t xml:space="preserve">.
Артур, [04.10.2023 0:11]
</t>
    </r>
    <r>
      <rPr>
        <rFont val="Arial"/>
        <b/>
        <color theme="1"/>
      </rPr>
      <t>Не мифы. Пенопласт при нагреве токсичен. Человек не все запахи различает. Просто доза не критичная, с ног не валит, поэтому люди не понимают.</t>
    </r>
  </si>
  <si>
    <t>https://t.me/montaj220/88251</t>
  </si>
  <si>
    <t>Опасность для здоровья</t>
  </si>
  <si>
    <t xml:space="preserve">Не все токсичное обладает запахом. Не все, что пахнет, токсично. Это не тот параметр, на который стоит ориентироваться. Мы бы опирались на исследовании научных лабораторий.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</si>
  <si>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t xml:space="preserve"> Бизнес+.Комфорт в каркасном доме
СП Дом - строительство каркасных домов и бань
0:00
что может увеличить Комфорт жизни в
0:03
каркасном доме это монолитный фундамент
0:05
в данном случае это плита мы
0:09
изготавливаем плиту дали изготавливаем
0:10
каркас стен плиту утепляем два слоя ППС
0:14
по 5 см Итого получается 10 сантиметров
0:17
утепления далее делаем теплый пол и
0:20
заливаем стяжку</t>
  </si>
  <si>
    <t>https://www.youtube.com/watch?v=FlvgBhGJM2E</t>
  </si>
  <si>
    <t>Фундамент</t>
  </si>
  <si>
    <t xml:space="preserve">@nadegniy2104
 @EPSRussia  Такое редко бывает. Обычно вставили и держится как здесь на сжатии блоков </t>
  </si>
  <si>
    <t>https://www.youtube.com/watch?v=V4lji7TdwxY&amp;lc=UgxDOAOiw75UKraiOIp4AaABAg.9vC8T2MAsb_9vQ1NQG2BFV</t>
  </si>
  <si>
    <t xml:space="preserve">Здравствуйте. Тут согласен - все зависит от квалификации рабоников и качества выбранного материала. </t>
  </si>
  <si>
    <t>Ответ на стр. 258 сентябрь</t>
  </si>
  <si>
    <t xml:space="preserve"> Владислав Колядко ответил Валерию
Валерий, зато при горении если не изменяет память выделяет стирол. Ну и боится ультрафиолета, который разрушает его на мельчайшую пыль которая практически не разлагается. А если брать чисто строительные моменты (не касаясь экологичности) - то его очень любят мыши (т.е. учитывать траты на защиту сеткой), он пропускает таки влагу, хрупок и сильнее проминается (в случае утепления стяжки). По цене не сильно дешевле того же ЭППС... Но явных преимуществ не имеет. Сомнительный выбор.</t>
  </si>
  <si>
    <t>https://vk.com/wall217901389_99003?reply=99979&amp;thread=99008</t>
  </si>
  <si>
    <t>Опасность для здоровья, хрупкость, пожароопасность, грызуны</t>
  </si>
  <si>
    <t xml:space="preserve">Ультрафиолета он действительно боится. Поэтому пенопласт не рекомендуют хранить на улице или оставлять теплоизоляцию незакрытой. А про горение - это вопрос качества. Тот, что качественный, выделяет то же самое, что и горящая древесина - углекислый и угарный газы. При этом опять же важно помнить, что ППС - материал не для открытых конструкций. Слой утеплителя обязательно закрывают штукатурным слоем. 
Мыши лезут и в пенопласт, и в вату - в любой несыпучий утеплитель, к которому найдут "подход". Пропускает он пар - и это хорошо (а ЭППС - нет). Влагу практически не накапливает (а вата, кстати, да). Для стяжки нужно просто взять подходящую плотность. 
Я это к чему: многие мифы о пенопласте - результат или неправильного использования, или покупки некачественного материала. Или использования каких-то старых запасов, оставшихся в наследство. Естественно, такой ППС ничего общего с нормальным не имеет. Но репутацию ему портит. </t>
  </si>
  <si>
    <t>Ответ на стр. 252 сентябрь Валере</t>
  </si>
  <si>
    <t xml:space="preserve"> Елена Орлова ответила Валерию
Валерий, так это понятно. Летний домик, рассохся с годами. Теперь совсем другой, мышам доступа нет.</t>
  </si>
  <si>
    <t>https://vk.com/wall-65610254_104770?reply=105066&amp;thread=104775</t>
  </si>
  <si>
    <t>Грызуны</t>
  </si>
  <si>
    <t xml:space="preserve">И это очень правильно, что нет. Они могут селиться не только в пенопласте, но и в любом утеплителе, который не будет сыпаться им на голову. Так что нет дыр - нет мышей. </t>
  </si>
  <si>
    <t>Ответ на стр. 270 сентябрь Валере</t>
  </si>
  <si>
    <t xml:space="preserve"> Dmitry Andreev ответил Валерию
Валерий, мыши идут на тепло выходимое из дома. Если правильно дом защитить, и тепло выходить не будет мыши не пойдут.</t>
  </si>
  <si>
    <t>https://vk.com/wall-65610254_104770?reply=105067&amp;thread=104775</t>
  </si>
  <si>
    <t xml:space="preserve">Ну, тут вопрос был в том, что они пробрались в утеплитель. Если пробрались и "окопались", значит, нашли лазейку. </t>
  </si>
  <si>
    <t xml:space="preserve"> Олег Суперт ответил Алексею
Алексей, не напрягайтесь. Мой вопрос риторический.
Олег Суперт
Поставщик пенопласта у нас есть , мы довольны сотрудничеством.</t>
  </si>
  <si>
    <t>https://vk.com/wall-213628981_116?reply=121&amp;thread=117</t>
  </si>
  <si>
    <t>Ответ на стр. 272
Может просто лайк? Да, думаю так юудет лучше. В "не напрягайтесь" чувствуется какое-то пренебрежение, лайкнуть да и всё</t>
  </si>
  <si>
    <t>Дмитрий Порошин
Улица Архангельского 38 утепление фасада пенопластом, с нанесением армирующей сетки, с последующим нанесением смеси короед фракции 2,5</t>
  </si>
  <si>
    <t>https://vk.com/wall108047987_1972</t>
  </si>
  <si>
    <t>В2В, фасад</t>
  </si>
  <si>
    <t xml:space="preserve">nikniky
    Добрый день!
    Знатоки, подскажите пожалуйста по такому вопросу.
    Вы при выборе пенополистирола, как утеплителя стен вы смотрите на показатель паропроницаемости?
    Дело вот в чем. В разных источниках приводятся разные цифры по этом показателю: где то 0.015-0.019. Где то 0.017-0.02. В смарткалке по умолчанию стоят цифры для 16й плотности 0.035,а у 25й - 0.030.
    А ведь при проставлении разных цифр по этому показателю влагонакопление меняется существенно! Например при показателе 0,03 при толщине 15 см на Московский регион все хорошо. А поставьте 0,017 все уже совсем иначе. </t>
  </si>
  <si>
    <t>https://www.forumhouse.ru/posts/31865784/</t>
  </si>
  <si>
    <t>Паропроницаемость</t>
  </si>
  <si>
    <t>повтор 162 из октября</t>
  </si>
  <si>
    <r>
      <rPr>
        <rFont val="Arial"/>
        <b/>
        <color theme="1"/>
      </rPr>
      <t>Пенопласт и пенополистирол: отличия, в чем разница, что теплее, лучше</t>
    </r>
    <r>
      <rPr>
        <rFont val="Arial"/>
        <color theme="1"/>
      </rPr>
      <t xml:space="preserve">
Мало кто обращает внимание на тот факт, что некоторые марки теплоизоляции, изготовленные вспениванием полистирола практически одного химсостава, могут существенно отличаться по своим характеристикам. На первый взгляд, пенопласт отличается от пенополистирола лишь более мягкой, податливой фактурой, но на практике различий оказывается заметно больше, поэтому к выбору теплоизоляции нужно подходить более взвешенно.
Крепить на стенах пенопластовые и полистирольные блоки намного проще, чем минеральную вату
</t>
    </r>
    <r>
      <rPr>
        <rFont val="Arial"/>
        <b/>
        <color theme="1"/>
      </rPr>
      <t xml:space="preserve">Чем отличается пенопласт от пенополистирола
</t>
    </r>
    <r>
      <rPr>
        <rFont val="Arial"/>
        <color theme="1"/>
      </rPr>
      <t xml:space="preserve"> Большинство любителей строить своими руками сбивает с толку терминология. Для утепления и теплоизоляции используют экструдированный пенополистирол и пенопласт различной плотности, а значит, разных марок. Эксперты и специалисты любят опускать длинное и неудобное для произношения слово «экструдированный»,</t>
    </r>
    <r>
      <rPr>
        <rFont val="Arial"/>
        <b/>
        <color theme="1"/>
      </rPr>
      <t xml:space="preserve"> в результате для неспециалиста получается, что формально пенополистирол и пенопласт — одно и то же.</t>
    </r>
    <r>
      <rPr>
        <rFont val="Arial"/>
        <color theme="1"/>
      </rPr>
      <t xml:space="preserve"> В обоих случаях для производства изоляции используется продукт полимеризации стирола, с небольшим количеством добавок, повышающих стойкость теплоизоляции, например, к нагреву. С точки зрения химсостава полимера разницы между пенопластом и пенополистиролом не существует. Между тем, практика показывает — отличия есть, даже по эксплуатационным показателям: Пенопласт выпускается в виде массивных блоков или очень толстых листов 50-200 мм. Пенополистирол изготавливается относительно тонкими пластами 25-75 мм; Пенополистирольная масса отличается высокой контактной прочностью. Листы, уложенные на грунт или площадку, без последствий выдерживают вес взрослого человека; Пенопластовые блоки, особенно после нескольких месяцев пребывания под ультрафиолетом, легко крошатся и рассыпаются на отдельные шарики – гранулы, экструдированный материал достаточно прочен, его с трудом можно резать ножом, руками деформировать или раскрошить довольно непросто. Кроме того, имеются отличия между пенопластом и пенополистиролом и в характеристиках, притом, довольно существенные. На них стоит взглянуть в первую очередь.
Механические и теплоизоляционные качества вспененного полистирола По технологии пенопластовые блоки изготавливают прессовкой полистирольных гранул, имеющих вид круглых шариков в 3-5 мм диаметром. Гранулы выдувают из расплавленной тягучей массы полистирола, насыщая его фреоном, азотом или бутаном. Получается легкий окатыш, пронизанный мельчайшими пузырьками микронного размера с закрытыми стенками. Пенопласт и пенополистирол: отличия, в чем разница, что теплее, лучше В матрице, спрессованной из гранул, намного больше воздушных пор, поэтому коэффициент теплопроводности получается ниже Такая гранула не впитывает воду, не пропускает воздух и водяные пары. После разогрева горячим паром и прессования между пенополистирольными шариками остается свободное пространство, заполненное воздухом. Поэтому теплопроводность и прочность пенопласта отличается от экструдированного полистирола в меньшую сторону. Будет правильным, для корректности, сравнить пенополистирол и пенопласт примерно одной категории, например, легких марок: Для пенопластового блока ПСБ-С25 плотность и коэффициент теплопроводности равны соответственно 15-16 кг/м3, 0,025-0,030 Вт/м*К. Прочность на изгиб — 0,18 МПа; Экструдированный пенополистирол марки П35, ГОСТ17177-94, те же показатели выше, плотность – 33-35 кг/м3, теплопроводность -0,028-0,030 Вт/м*К, прочность – 0,25 МПа. Важно! Для пенопласта характеристики приведены для сухого состояния. Из-за высокой капиллярности материал отличается склонностью к поглощению водяных паров. Пенопласт и пенополистирол: отличия, в чем разница, что теплее, лучше Пенополистирольные блоки выгодно отличаются более высокой прочностью и практически нулевой впитываемостью влаги в любой форме, хотя по ГОСТу допускается поглощение воды до 0,2% в первые сутки. 
Отличается и технология производства пенополистирола. По сути, это отвержденный под давлением расплав полистирола, насыщенный большим количеством газообразного фреона. Получается литой, относительно пластичный материал с огромным количеством микроскопических пузырьков, который отличается высокой прочностью и стабильными теплотехническими 
На первый взгляд, предпочтения нужно отдать экструдированным маркам утеплителя. Пенополистирол против пенопласта, несмотря на более высокую стоимость, выигрывает по условиям стабильности теплоизоляции в неблагоприятных условиях, при сильном обводнении и большой нагрузке. В более-менее благоприятных условиях (стабильно низкая влажность воздуха, отсутствие жидкой воды) пенопласт отличается более высокими показателями. Одно лишь сравнение теплопроводности пенопласта и пенополистирола не дает полной картины. При выборе утеплителя для сухих помещений более рациональным показателем будет плотность теплоизоляции, а в этом случае пенопластовые блоки отличаются в лучшую сторону. Ниже плотность означает, что в теплоизоляции больше воздуха, а значит, общая теплопроводность материала будет ниже. Поэтому для экстремальных условий используем экструдированные марки пенополистирольной теплоизоляции, для защищенных от влаги поверхностей – обычный пенопласт. Для утепления стен пенопласт или пенополистирол. Чем лучше утеплять – пенопластом или экструдированным пенополистиролом Пенопластовые листы отличаются повышенной капиллярностью поверхности. Это означает, что часть влаги в виде паров может скапливаться внутри приповерхностного слоя утепления. Поэтому пенопластовый утеплитель низкой плотности на сегодня остается единственным видом теплоизоляции, которым можно утеплять стены, потолок и пол изнутри помещения. Кроме того, пенопластовая поверхность отличается повышенной адгезией к разного рода стяжкам, наливным полам и штукатуркам. Поэтому пенопласт широко используют для утепления под облицовку паропроницаемыми материалами. Пенопласт и пенополистирол: отличия, в чем разница, что теплее, лучше Прочность пенопластовых листов достаточно, чтобы крепить утепление на стенах механическим способом В общем, выбор – делать утепление стен пенопластом или пенополистиролом в значительной мере зависит от того, где будет уложена теплоизоляция. Пенополистирол отличается огромной стойкостью в условиях сильного контактного давления, обводнения и большого перепада температур. Поэтому любые виды утепления нежилых помещений, дач с нерегулярным отоплением, бетонных полов для гаража, крыш и фасадов зданий делают на экструдированных марках теплоизоляции. Пенопласт и пенополистирол: отличия, в чем разница, что теплее, лучше Пенопластовый утеплитель потребует защиты от солнечных лучей, тогда как пенополистирольные листы могут простоять несколько сезонов без облицовки Заключение Пенопласт отличается от пенополистирола более низкой устойчивостью к внешним факторам. Небольшое преимущество в теплопроводности материала может быть легко потеряно неправильной укладкой на стенах или в потолочном перекрытии. По сути, пенопластовые блоки обеспечивают более высокий уровень утепления, но отличаются капризным характером и требует более профессионального подхода при его использовании.</t>
    </r>
  </si>
  <si>
    <r>
      <rPr>
        <color rgb="FF1155CC"/>
        <u/>
      </rPr>
      <t>https://bouw.ru/article/penoplast-i-penopolistirol-otlichiya-v-chem-raznitsa-chto-teplee-luchshe
https://vk.com/wall-76704596_22265</t>
    </r>
    <r>
      <rPr/>
      <t xml:space="preserve"> </t>
    </r>
  </si>
  <si>
    <t>ППС vs ЭППС</t>
  </si>
  <si>
    <t xml:space="preserve">Добрый день! Сравнение вспененного пенополистирола (да, пенопласт - это тоже пенополистирол) и экструдированного пенополистирола - дело не совсем корректное. Все-таки это разные материалы, с разными характеристиками, и цели применения у них тоже разные. В любом случае мы бы рекомендовали использовать характеристики пенопласта, произведенного по современному ГОСТ 15588-2014 с изм.1. У пенопласта, маркированного аббревиатурой ПСБ та же плотность считалась "до", у современного ППС - "от". То есть для ПСБ с 25 плотностью показатели могли доходить до 25. У ППС 25 - они начинаются от 25 кг/м3. Разнятся и другие характеристики. </t>
  </si>
  <si>
    <t>Текст с сайта не копируется с нормальным форматированием, лучше читать на самом сайте
Сравнение ППС и ЭППС без негатива</t>
  </si>
  <si>
    <r>
      <rPr>
        <rFont val="Arial"/>
        <color theme="1"/>
      </rPr>
      <t xml:space="preserve">Autolife
Самый быстрый, практичный и бюджетный вариант утепления мансардной крыши без всякой ненужной возни
</t>
    </r>
    <r>
      <rPr>
        <rFont val="Arial"/>
        <color theme="1"/>
        <sz val="1.0"/>
      </rPr>
      <t>Есть только один способ создать теплую, долговечную и практичную мансардную крышу всего за один день. Конечно можно искать варианты? Какие именно?
1. Минеральная вата: Один из наиболее распространенных утеплителей. Он обладает отличной теплоизоляцией и звукоизоляцией, но не является водоотталкивающим, поэтому требует дополнительной гидроизоляции.
2. Известняковая вата: Этот утеплитель имеет высокую влагоотталкивающую способность и отлично сохраняет тепло. Однако из-за своей хрупкости требует аккуратного обращения при установке.</t>
    </r>
    <r>
      <rPr>
        <rFont val="Arial"/>
        <color theme="1"/>
      </rPr>
      <t xml:space="preserve">
3. Пенопласт: Легкий и прочный материал с хорошими теплоизоляционными свойствами.</t>
    </r>
    <r>
      <rPr>
        <rFont val="Arial"/>
        <b/>
        <color theme="1"/>
      </rPr>
      <t xml:space="preserve"> Он долговечен и устойчив к влаге, но в случае пожара может выделять опасные для здоровья вещества.</t>
    </r>
    <r>
      <rPr>
        <rFont val="Arial"/>
        <color theme="1"/>
      </rPr>
      <t xml:space="preserve">
</t>
    </r>
    <r>
      <rPr>
        <rFont val="Arial"/>
        <color theme="1"/>
        <sz val="1.0"/>
      </rPr>
      <t>4. Экструдированный пенополистирол (XPS): Этот утеплитель обладает высокой сопротивляемостью воздействию влаги и является негорючим. Он легкий и прочный, но его стоимость может быть выше некоторых других вариантов.
5. Минеральная вата из базальтовых волокон: Он обладает прекрасными тепло- и звукоизоляционными свойствами, а также огнеустойчивостью. Однако влага может повредить его структуру и снизить эффективность утепления.
6. Пенополиуретан (PUR): Этот утеплитель обладает высокими теплоизоляционными свойствами и хорошей стойкостью к влаге. Он также легкий и удобный в монтаже.
7. Пенополиизоцианурат (PIR): Похож на пенополиуретан по своим свойствам, но имеет еще большую теплоизоляцию и устойчивость к влаге.
8. Сэндвич-панели: Они представляют собой готовые конструкции с встроенными утеплителями, часто из пенополиуретана или пенополистирола. Их установка быстрая и удобная, и они обеспечивают отличное утепление и водоотталкивание.
Что проще, быстро и точно работает?
Чтобы не беспокоиться о теплоизоляции и гидроизоляции мансардной крыши, лучшим вариантом будет использование деревянных сэндвич-панелей с пенополиуретановым или пенополистироловым наполнителем. Не стоит выбирать панели с минеральной ватой, так как они могут не быть долговечными.
Использование деревянных сэндвич-панелей не только ускоряет процесс монтажа теплой и водонепроницаемой кровли, но и исключает ошибки. Панели изготавливаются на заводе, поэтому вам не нужно беспокоиться о пленках и ветрозащитах. Сама оболочка панели является ветрозащитой и гидроизоляцией, а пенополиуретан и пенополистирол - самые лучшие утеплители.
Многие строители не понимают, как обойтись без пленок, даже используя сэндвич-панели. Ответ прост: пленки необходимы при научном многослойном построении кровельного пирога. Однако панели уже имеют встроенную ветрозащиту и гидроизоляцию, и вентиляционный зазор между утеплением и кровельным покрытием предотвращает проникновение влаги. Кроме того, панели прекрасно запениваются и не требуют пленок.
Не нужно думать при монтаже крыши из сэндвич-панелей! Они исключительно просты в использовании и не требуют сложных рассуждений о кровельном пироге. Не слушайте "рекомендации" от строителей, которые не имеют опыта работы с этим материалом.
Также не стоит беспокоиться о количестве отходов. Если крыша делается простой и прямоугольной, то размер отходов будет минимальным.
Сэндвич-панели - это инновационный материал, состоящий из двух металлических лицевых слоев и утеплителя между ними. Они обладают рядом достоинств, которые делают их идеальным выбором для утепления крыши:
Превосходная теплоизоляция: Благодаря утеплителю, находящемуся между лицевыми слоями, сэндвич-панели эффективно удерживают тепло внутри помещения. Таким образом, вы сможете значительно снизить затраты на отопление и сохранить комфортную температуру в доме.
Высокая влагостойкость: Сэндвич-панели обладают отличной гидроизоляцией благодаря металлическим слоям, которые предотвращают проникновение влаги внутрь крыши. А главное это очень быстро и удобно.
Не забывайте, что правильно смонтированная крыша из сэндвич-панелей будет теплой, водонепроницаемой и долговечной.</t>
    </r>
  </si>
  <si>
    <t>https://dzen.ru/a/ZQB-jOTDgDvi38t3</t>
  </si>
  <si>
    <t>Пожароопасность, опасность для здоровья</t>
  </si>
  <si>
    <t xml:space="preserve">Здравствуйте, современный пенопласт при горении выделяет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Кроме того, не стоит забывать об антипиренах, которые добавляются уже при производстве. Благодаря им пенопласт самостоятельно затухает в течение максимум 4 секунд после потери контакта с открытым огнем. А при постоятнном воздействии высоких температур оплавляется, не вспыхивая. </t>
  </si>
  <si>
    <r>
      <rPr>
        <rFont val="Arial"/>
        <color theme="1"/>
      </rPr>
      <t xml:space="preserve">Записки заводчика.
Классификация животных. Дубль 2.
</t>
    </r>
    <r>
      <rPr>
        <rFont val="Arial"/>
        <color theme="1"/>
        <sz val="1.0"/>
      </rPr>
      <t>(начало https://vk.com/wall-120425689_501293 )
Кошки - серийные убийцы.⁠⁠
Что такое хорошая кошка при сельском доме? Это-счастье! Удача! Мечта!
Есть такая "порода" кошек-деревенские. Плод многовековой селекции и воспитания селянами на протяжении поколений. Всех неугодных кошек выкидывали на мороз зимой или топили, если дело было летом. Выживали лучшие представители вида для местных условий. Жестоко? Да, порой очень. Но в итоге мы получили почти "породу" тех кошек, которых видим в деревнях и по сей день.</t>
    </r>
    <r>
      <rPr>
        <rFont val="Arial"/>
        <color theme="1"/>
      </rPr>
      <t xml:space="preserve">
</t>
    </r>
    <r>
      <rPr>
        <rFont val="Arial"/>
        <b/>
        <color theme="1"/>
      </rPr>
      <t>В деревне, в любом загородном доме, во многих городских домах и даже в Эрмитаже одна из самых страшных бед - крысы. Они грызут все. Вот реально все. Единственное, что они прогрызть не в состоянии даже за долгое время - бетон смешанный со стеклом.
Пенопласт, роквул и прочие дорогие утеплители крысы жрут и треплют на ура. В стенах появляются дыры. Крысы перегрызают провода. Дохнут и тухнут в стенах. Пугают детей и взрослых. Бонусом разносят заразу. В некоторых регионах России, даже в Московской области(не везде) регулярно вводят карантин по бешенству. Крысы бешенство переносят среди прочих других болезней разносчиками которых они являются.</t>
    </r>
    <r>
      <rPr>
        <rFont val="Arial"/>
        <color theme="1"/>
      </rPr>
      <t xml:space="preserve">
</t>
    </r>
    <r>
      <rPr>
        <rFont val="Arial"/>
        <color theme="1"/>
        <sz val="1.0"/>
      </rPr>
      <t xml:space="preserve">Страшнее только, если крысы уходят из дома сами и внезапно - быть беде. Либо пожару, либо утечке газа, либо еще чему. Пожар они чуют даже случайный. Как- не знаю.
Сыпать против них яд бывает рискованно - могут растащить везде, где они бывают. Да и ребенок, если в доме есть дети, может добраться до яда. Яд опасен для всех, кто живет в доме. Риск велик, даже если вы засунули яд только в норы. Растащут повсюду. На лапах и в зубах вместе с едой. В 100% безопасность от супер-мега-навороченного яда я не верю.
Ультразвук помогает против крыс не всем и не всегда.
Капканы крысы обходят.
100% гарантию дает только хорошая деревенская или помоечная кошка. Редкая кошка может убить взрослую крысу. Но уж если у нее раз получилось... Она будет караулить своих крысок у каждой норки, она будет прыгать на них с высоты. Она будет убивать и расчленять даже будучи сытой. Зажравшись она будет приносить дохлых крыс вам. Когда все крысы у вас закончатся, она пойдет подрабатывать к соседям. Соседи начнут вам улыбаться и будут мило здороваться некоторое время.
Когда на мою конюшенную кошку из норы нашипела крыса при мне, кошка караулила эту крысу целые сутки и притащила мне, предварительно вспоров ей горло и вытащив язык наружу на подобии галстучка.
Когда крысы закончатся и у вас, и у соседей, кошка начнет приносить птичек, потом кротов. Потом вас запишут в чернокнижники, потому что у вашего доме не будут петь птички, перестанут бегать мышки, кроты исчезнут, переведутся лягушки, бельчата и не ядовитые змеи. Каждый день этот пушистый маньяк-любитель будет требовать консерву и корм лучшей марки. Охота- это хобби. Прибыльное, но хобби. Самых жирных крыс кошка будет потрошить и жрать с аппетитом. Публично, естественно. Желательно при ваших гостях. Но корм-это жалованье, куда без него??
Если у вас будет дома маленький ребенок, вы научитесь бегать к коляске в сад со спринтерской скоростью. Но кошке вы проиграете. Потому что на взгляд кошки детей вам доверять нельзя. Даже ваших. Какой ребенок плачет? Правильно! Голодный у плохой матери. Чем кормят детей? Правильно! Полевками и птичками. (Хорошо, хоть не крысами). К тому моменту, когда вы успеете долететь до коляски с только заплакавшим ребенком, вы увидите удаляющийся от коляски пушистый гордо вздернутый хвост. И мышку под коляской или же на одеялке ребенка. Мне везло. Наша складывала свои дары под коляску. За те 30 секунд, что ребенок заплакал кошка успевала поймать и донести подарочек.
При всех своих ценных навыках такие кошки очень неприхотливы и ласковы. никогда громко не орут. Людей не боятся. Лаской не надоедают, но к рукам охотно идут по приглашению. На места ваших травм и растяжений охотно ложаться и греют. Маленькие пушистые маньяки-любители и лекари людских душ и тел в одном флаконе.
Счастливы те, кому повезло найти такую кошку. Обычно такие брильянты кошачьего мира находят на помойке, в подвале или берут котенком-подростком от мамы-крысоловки.
Коты такими выдающимися качествами обладают реже. У котов, но не у кошек, бывает мочекаменная болезнь вплоть до закупорки уретры -бич кошачьего племени. А это-расходы и денег, и нервов владельца.
Стерильные кошки тоже ловят, но бывает, что значительно хуже, чем до стерилизации или перестают ловить вовсе.
Кошку может убить лиса или собака. Страшны для них многие инфекции(лучше все же кошек прививать согласно графику). Их нужно обрабатывать от блох, глистов и клещей. </t>
    </r>
    <r>
      <rPr>
        <rFont val="Arial"/>
        <color theme="1"/>
      </rPr>
      <t>Но только хорошая ловчая кошка дает 100% гарантию от крыс в доме.</t>
    </r>
  </si>
  <si>
    <r>
      <rPr>
        <color rgb="FF1155CC"/>
        <u/>
      </rPr>
      <t>https://vk.com/wall-120425689_505620</t>
    </r>
    <r>
      <rPr/>
      <t xml:space="preserve">  
</t>
    </r>
    <r>
      <rPr>
        <color rgb="FF1155CC"/>
        <u/>
      </rPr>
      <t>https://vk.com/wall176005475_9968</t>
    </r>
    <r>
      <rPr/>
      <t xml:space="preserve"> </t>
    </r>
  </si>
  <si>
    <t xml:space="preserve">Добрый день! Грызуны портят утеплитель - в том числе и пенопласт - когда у них есть к нему доступ. Если доступа нет, и теплоизоляционный материал изолирован по технологии, доступа не будет. </t>
  </si>
  <si>
    <t xml:space="preserve"> Сергей Копытин ответил Илье
Илья, перевязку минимум 20 см лучше пол листа косынки не спасут ведь фасад не на один год по трещина будет проникать холод и образуется конденсат так как ппс не паропроницаем жилье будет некомфортным</t>
  </si>
  <si>
    <t>https://vk.com/wall-77521971_742922?reply=743003&amp;thread=742964</t>
  </si>
  <si>
    <t>Добрый день! Современный ППС паропроницаем. По этому показателю он сравним с древесиной - сосной поперек волокон</t>
  </si>
  <si>
    <t>Строим и ремонтируем своими руками
Один из наиболее интересных способов снижения потерь тепла в помещении предполагает утепление пола пенополистиролом. Несмотря на существующее предубеждение в отношении использования вспененного полистирола, способ оказывается невероятно действенным и эффективным, что в определенной мере компенсирует все недостатки полимерного утеплителя.
https://bouw.ru/article/kak-uteplit-pol-penopolistiro..</t>
  </si>
  <si>
    <t>https://vk.com/wall-76704596_22194</t>
  </si>
  <si>
    <t>Пол</t>
  </si>
  <si>
    <t xml:space="preserve">@fixwell
Доброго времени! Подскажите, пож-та, работы по утеплению можно проводить в дождливую погоду? Допустим с утра был дождь, сколько необходимо выдержать перед приклейкой полистирола? Как происходит работа по утеплению в межсезонье или лучше ждать бездождливой погоды? И по окнам вопрос, сначала утепление, потом окна, или наоброт? Спасибо!
@nadegniy2104
Плёнку прибиваете к подшиву кровли и работаете вовремя дождя. Главное чтоб не намокли рабочие
@nadegniy2104
Вначале ставите окна
@fixwell
 @nadegniy2104 Спасибо за ответ!  Я не про рабочих, во время дождя могут спрятаться и не работать -) По поводу материала, намокнет полистирол, стена, возможно, что не будет держаться на стенах? И дальнейшая отделка полистирола, дождь не помеха? Не то, чтобы под дождем работать, прошел, какое то время выждали и продолжили. Как это происходит на стройках? </t>
  </si>
  <si>
    <t>https://www.youtube.com/watch?v=grE87JbCOgs&amp;lc=Ugy8bgd2adTbKD-ijYN4AaABAg</t>
  </si>
  <si>
    <t xml:space="preserve">Здравствуйте! Согласно СП 12-101-98 работы по монтажу пенопласта не рекомендуется производить при сыром основании, при температуре ниже +5 градусов, при сильном ветре, на ярко освещенных солнцем поверхностях.  При попадании дождевой влаги на поверхность стены работы должны быть прекращены. </t>
  </si>
  <si>
    <t xml:space="preserve"> Александр Митрофанов ответил Фросе
Фрося, в Хромой лошади умерли люди не от того что обгорели
Отравились продуктами горения от пенополистирола</t>
  </si>
  <si>
    <t>https://vk.com/wall-150709625_13815376?reply=13815655&amp;thread=13815585</t>
  </si>
  <si>
    <t>Пожар, опасность для здоровья</t>
  </si>
  <si>
    <t xml:space="preserve">Александр,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t>
  </si>
  <si>
    <t>Комменты к новости о пожаре в Ираке</t>
  </si>
  <si>
    <t xml:space="preserve"> Евгений Μуравьев
2009 год. Последняя вечеринка в пермском клубе «Хромая лошадь» обернулась катастрофой: из-за искры от фейерверка загорелось здание. 111 посетителей скончались на месте, еще 47 — в клинике.
"Где моя сумка, где моя сумка... ой. Умер."
Ты не выйдешь оттуда
Алексей Светлячок
Евгений, там всё было так плохо не из-за собственно фейерверка, а из-за того, что интерьер был сделан из соломы и пенопласта, который при горении выделяет говна, по токсичности приравненные к хим. оружию.</t>
  </si>
  <si>
    <t>https://vk.com/wall-42923159_5013897?reply=5013959&amp;thread=5013953</t>
  </si>
  <si>
    <t xml:space="preserve">Строительный пенопласт должен применяться по назначению - в качестве среднего слоя строительных ограждающих конструкций. В кафе, о котором вы говорите, были нарушены все правила пожарной безопасности. Это чловеческий фактор. А не свойства материала. </t>
  </si>
  <si>
    <t xml:space="preserve"> Утепление пенопластом.Пенопласт горит.
Slava PVS
Видео о сравнении ППС с другими горючими материалами. В целом человек говорит позитивно, но при этом утверждает что все-таки ППС горит.</t>
  </si>
  <si>
    <t>https://www.youtube.com/watch?v=kcJ9IG6GOmc</t>
  </si>
  <si>
    <t>Пожароопасность</t>
  </si>
  <si>
    <t xml:space="preserve">Добрый день! Ответственные производители и продавцы никогда не замалчивают группу горючести пенопласта, и не называют материал негорючим: это может ввести покупателя в заблуждение. 
Однако важно понимать, что в современный ППС добавляются антипирены уже на этапе производства. Благодаря этим веществам, материал способен самостоятельно затухать в течение максимум 4 секунд после потери контакта с открытым пламенем. А при постоянном воздействии высоких температур оплавляться, не вспыхивая. При этом важно отметить, что плиты пенополистирола не используют в открытых конструкциях: слой утеплителя обязательно закрывают штукатурным слоем. </t>
  </si>
  <si>
    <t>https://prnt.sc/VKoak_OuvgrZ</t>
  </si>
  <si>
    <r>
      <rPr>
        <rFont val="Arial"/>
        <color theme="1"/>
      </rPr>
      <t>Инга
В принципе не чего страшного, вопрос денег и самое главное , правильных инженерных решений. Что лично увидела я бегло посмотрев ролик:
Колонны из кирпича стоят друг на друге, беда в том, что нижняя колонна под большой нагрузкой, не правильно  выполнена кладка из газобетонных блоков, хоть сколько ее армируй на стенах всегда будут волосяные трещины .</t>
    </r>
    <r>
      <rPr>
        <rFont val="Arial"/>
        <b/>
        <color theme="1"/>
      </rPr>
      <t xml:space="preserve"> Пенопласт и пленку категорически не рекомендую , горючее , пленка не дышит.Что можно сделать: </t>
    </r>
    <r>
      <rPr>
        <rFont val="Arial"/>
        <color theme="1"/>
      </rPr>
      <t xml:space="preserve">
взять нижнюю колонну в бандаж, проверить опорную часть на 1 этаже, при необходимости усилить. 
 Кровля . Все убрать, теплотехнический расчет и утепление минплитой и мембрана. 
Стены. Установить не зависимый каркас ( правильно!) и зашить ГКЛ или ГВЛ. ( не утеплять изнутри!) 
Вообщем , если надо автору он свяжется со мной. 😁</t>
    </r>
  </si>
  <si>
    <t>https://telegram.me/karimovdeniss/456?comment=1631</t>
  </si>
  <si>
    <t xml:space="preserve">Добрый день! Теплотехнический расчет - это совершенно верно, в том числе и для кровли. Теплоизоляция пенопластом во многих случаях - оптимальный вариант, в том числе и в разрезе "цена/качество". Что касается горючести,  в современный ППС добавляются антипирены уже на этапе производства. Благодаря этим веществам, материал способен самостоятельно затухать в течение максимум 4 секунд после потери контакта с открытым пламенем. А при постоянном воздействии высоких температур оплавляться, не вспыхивая. При этом важно отметить, что плиты пенополистирола не используют в открытых конструкциях: слой утеплителя обязательно закрывают штукатурным слоем. </t>
  </si>
  <si>
    <t>https://prnt.sc/wyvRzuB6xTmq</t>
  </si>
  <si>
    <t>Светлана Снитковская
При пожаре пенопласт и пластик выделяют ядовитый газ, так что лучше двадцать раз подумать, стоит ли их применять при строительстве дома?</t>
  </si>
  <si>
    <t>https://ok.ru/likedesign/topic/156554980289971</t>
  </si>
  <si>
    <t>Опасность для здоровья, пожароопасность</t>
  </si>
  <si>
    <t>Добрый день! Пластик - соглашусь, но посмотрите, сколько пластика в квартире: вы думаете, что сначала выгорит середина стенового "пирога", и лишь потом огонь перекинется на бытовую технику и электронику? Кроме того, при горении плит современного пенопласта выделяются углекислый и угарный газы — те же, что и при горении дерева. Но только вот пенопласт никогда не используется в открытых конструкциях: он всегда «закрыт» в стене.</t>
  </si>
  <si>
    <t>https://prnt.sc/jg2K8Z-DRU5l</t>
  </si>
  <si>
    <t xml:space="preserve"> Строймаркет | Торговая компания
Алексей, благодарим Вас за дополнительную информацию о пенопласте!</t>
  </si>
  <si>
    <t>https://vk.com/wall-149015270_7842?reply=7857&amp;thread=7847</t>
  </si>
  <si>
    <t>Лайк</t>
  </si>
  <si>
    <t>https://prnt.sc/VjQvjjKkHJ1F</t>
  </si>
  <si>
    <t xml:space="preserve"> Артём Крук
⚠Хорошо бы наконец начать приводить фасады зданий в городе в надлежащий вид. После так называемого утепления стен пенопластом, частники используют дешовые материалы, и через несколько лет, стены становятся чорными от грибка. Вид очень неприглядный, но дело даже не в этом. Люди думают, что утепляют свои квартиры, а в результате грибок проростает в толщу стены и разрушает стену, увеличивает влажность, заражает спорами всё вокруг. Необходимо контролировать данную деятельность, а где почернел утеплитель, принудить привести в порядок фасады домов. Хватит из города делать убожество!</t>
  </si>
  <si>
    <t>https://vk.com/wall776747008_9691?reply=9697</t>
  </si>
  <si>
    <t>Плесень</t>
  </si>
  <si>
    <t xml:space="preserve">Если утеплитель почернел, значит, есть ошибки монтажа. Или вопросы к его качеству. Нормальный пенопласт, изолированный под "мокрый" фасад, не плесневеет. </t>
  </si>
  <si>
    <t>https://prnt.sc/I6QowvBet_Ce</t>
  </si>
  <si>
    <t xml:space="preserve">@deispium8047
Пенополистирол используется только на первом ряду 
Почему именно так 
Минеральная вата не должна быть подверженна влаги 
Всю стену сделать пенополистиролом нельзя из за того что он не пожаробезопасный </t>
  </si>
  <si>
    <t>https://www.youtube.com/watch?v=rdcWk6zKxl4&amp;lc=UgxP5Vj7s6Rd2i98sT14AaABAg</t>
  </si>
  <si>
    <t>Добрый день! 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t>
  </si>
  <si>
    <t>https://prnt.sc/wt4HRp2qUvF8</t>
  </si>
  <si>
    <t xml:space="preserve">@user-tx6co9jj5w
 @EPSRussia  Добрый день, обязательно😉 </t>
  </si>
  <si>
    <t>https://www.youtube.com/watch?v=-II1pT1YS8I&amp;lc=UgyvFQKXXGAfpMIHrkJ4AaABAg.9u1Pjotdd6r9uEDLEkbdvB</t>
  </si>
  <si>
    <t>https://prnt.sc/SNP-0w1g6Xn-</t>
  </si>
  <si>
    <r>
      <rPr>
        <rFont val="Arial"/>
        <color theme="1"/>
      </rPr>
      <t xml:space="preserve">Строим дом за городом
Никогда не утепляйте тонкие кирпичные стены своего частного дома, если не хотите, чтобы они упали вам на голову
</t>
    </r>
    <r>
      <rPr>
        <rFont val="Arial"/>
        <b/>
        <color theme="1"/>
      </rPr>
      <t>В статье рассказывается о том, что тонкие кирпичные стены, если они держат на себе крышу, мансарду или второй этаж, очень опасны в плане безопасности – под значительной вертикальной нагрузкой они способны выгибаться и разрушаться. Именно поэтому стены из кирпича надо строить толстыми, а толстая стена не только максимально прочная, но имеет еще и очень важный бонус – ее не придется утеплять всякими скоропортящимися чюдо-юдо материалами типа минваты и пенополистирола.</t>
    </r>
    <r>
      <rPr>
        <rFont val="Arial"/>
        <color theme="1"/>
      </rPr>
      <t xml:space="preserve">
</t>
    </r>
    <r>
      <rPr>
        <rFont val="Arial"/>
        <color theme="1"/>
        <sz val="1.0"/>
      </rPr>
      <t>Дом покосился. Слишком тонкие стены
ДОРОГИЕ ДРУЗЬЯ! Я НЕ СОБИРАЮСЬ НИКОГО УЧИТЬ, КАК СТРОИТЬ ЧАСТНЫЙ ДОМ. Я ПРОСТО ПЫТАЮСЬ НАПРАВИТЬ МЫШЛЕНИЕ БУДУЩИХ ЗАГОРОДНЫХ ДОМОВЛАДЕЛЬЦЕВ В НУЖНОМ НАПРАВЛЕНИИ. МОЖЕТЕ МНЕ НЕ ВЕРИТЬ, НО ПЕРЕПРОВЕРИТЬ ВСЕ СВЕДЕНИЯ ИЗ БОЛЕЕ АВТОРИТЕТНЫХ ИСТОЧНИКОВ ВЫ ПРОСТО ОБЯЗАНЫ. ДЛЯ ТОГО Я И НУЖЕН, А ТО МНОГИЕ ЗАСТРОЙЩИКИ ВООБЩЕ НЕ ДОГАДЫВАЮТСЯ О ПРОБЛЕМАХ, КОТОРЫЕ Я ОСВЕЩАЮ.
Сегодня я подниму важную строительную тему, которую почему-то мало кто поднимает, когда дело доходит до малоэтажного частного домостроения. Эта тема касается тонких несущих стен, в основном кирпичных.
Я уже рассказывал о том, почему даже в холодных регионах нашего Отечества практически никогда не утепляют кирпичные стены, а предпочитают их делать толщиной в 2-2,5 кирпича. Но никто из моих читателей так и не дал ответа на этот вопрос, потому что этот вопрос находится в разряде секретных, и о нем мало кто знает.
Ну и что же тут секретного? – спросит кто-то меня.
Ну, я давно повторяю, что производители совершенно ненужных стройматериалов постоянно секретят любые технологии, которые мешают им продвигать своё разное чюдо-юдо, которое в глухих местах на Руси до 90-х годов прошлого столетия и в глаза не видели, и даже о нем не слышали. Но не потому не слышали, что нищие такие были – у нас всегда в деревнях и прочих загородных поселках зажиточных было поболее, чем в иных мегаполисах.
Просто это чюдо-юдо и сегодня нормальному частному застройщику на пуп не упало – в его распоряжении свои собственные строительные чюдеса-юдеса всегда имелись и имеются и сегодня.
В общем, рассказываю про устройство кирпичных стен.
Кирпичная стена – вещь пластичная, в отличие от монолитной, и она всегда норовит двигаться туда-сюда влево-вправо, и чем она тоньше, тем она больше двигается, в основном выгибается внутрь или наружу. А тем более, что на эти стены давит такая многотонная конструкция, как крыша, мансарда, второй этаж, а то и третий. Вот и прикиньте пуп к носу.
На этом я мог бы своё исследование и закончить, потому что главную проблему я высветил, а наши застройщики все же люди с головой, и о дальнейшем могут додуматься и сами.
Но я все же продолжу, потому что многие мои читатели любят полную ясность, а цель моей просветительской деятельности как раз и заключается в том, чтобы вносить эту полную ясность и не оставлять никаких лазеек для сомнений.
Итак, теперь понятно, что тонкая кирпичная стена – в 1 или даже в 1,5 кирпича, - очень ненадежная. И потому совсем не надо удивляться, почему прочная на первый взгляд кирпичная стена очень быстро покрывается трещинами. И она будет покрываться трещинами, даже если фундамент прочный и надежный, а недоумевающий домовладелец будет себе репу чесать и ругать халтурных строителей, что они сделали фундамент такой хереновый.
На самом деле ему невдомек, что часто строители тут не при чем, а все эти трещины создают силы, идущие не снизу, а сверху, и никакой фундамент не виноват. А виноват сам домовладелец, который построил себе дом со слишком тонкими стенами, которые при нагрузке сверху очень хорошо гнутся. Вот и вся вам трулля-ля.
Таким образом становится понятно, что на толщине кирпичных стен экономить нельзя. Многие думают, что если они построят тонкую стенку, а потом ее снаружи облепят минеральной ватой или полистиролом, то будет им нирвана вечная хоть сто лет в обед. Но такое с кирпичной стеной не пройдет, а будет даже хуже, потому что если на голой стене трещины можно увидеть сразу, и сразу начать эвакуацию имущества и домашних животных на улицу, то на запакованном фасаде не разобрать ничего до того самого момента, когда на голову не начнут сыпаться кирпичи.
Стандартная толщина кирпичных стен. Слева - для курятников и сортиров, справа - для несущих стен частных домов в средних и холодных широтах России
В общем, если задумали делать двухслойную стену, внутренняя часть которой твердая, а внешняя – мягкая, то твердую часть нужно делать соответствующей толщины – не менее 2-х кирпичей, то есть около 510 мм. Но это не менее, потому что если дом двухэтажный, да еще с мансардой, то кирпичей в поперечном сечении должно быть как минимум 2,5, или 630 мм. В противном случае какая-то из стен обвалится, и поминай как звали.
И вот получается какая белиберда – если строить из кирпича прочные стены толщиной 510-630 мм, то нафегасе еще тратиться на утеплитель? По всем нормам в средней полосе России для того, чтобы внутренние части не утепленных каменных стен в самые сильные морозы были ненамного холоднее воздуха помещений, им хватит всего двух кирпичей. В более холодных регионах можно добавить еще полкирпича.
Правильно? Или нет?
Не, я понимаю, сейчас появятся тут конники-будённики, которые начнут доказывать, что какой бы толщины, хоть 100 метров, не строй стены из кирпича, в них будет так же холодного зимой, как и в бункере Гитлера.
В принципе, это похоже на правду, только непохоже на правду то, что кто-то из этих будёнников хоть раз в жизни посещал бункер Гитлера зимой. А вот я посещал, и скажу вам – в таком бункере зимой даже без отопления теплее раз в 10, чем снаружи. А если еще вдруг отопление включить хотя бы на маленькую мощность, то вообще запариться от жары можно, хоть форточку открывай.
Бункер Гитлера
А вот на этом моменте появляются ворошиловские стрелки, которые станут стонать о том, что кирпичные стены толщиной 510-630 мм совершенно неподъёмные, причем в двух смыслах сразу. Во-первых, они такие тяжелые, что их не выдержит ни один фундамент, а, во-вторых, они так дорого будут стоить по деньгам, что после их строительства новоявленному домовладельцу придется выложить свои зубы на полку и пойти на паперть.</t>
    </r>
    <r>
      <rPr>
        <rFont val="Arial"/>
        <color theme="1"/>
      </rPr>
      <t xml:space="preserve">
</t>
    </r>
    <r>
      <rPr>
        <rFont val="Arial"/>
        <b/>
        <color theme="1"/>
      </rPr>
      <t>Ну вот, эта сказка хороша – начинай сначала (с). Я уже писал, что кирпичные стены не ставятся на винтовые сваи, а ставятся только на фундамент такой же прочности, как и дома со стенами из любых других каменных материалов. Также я писал и о том, что второй кирпич в толщине стен будет стоить ненамного дороже, чем утеплительный контур из пенополистирола, а тем более из минеральной ваты.
Кто не помнит, то я всегда в своих научно-строительных трудах рассказывал, что срок годности минваты в стенах – 5 лет максимум, пенополистирола – 10 лет в среднем, а кирпича – 100 лет минимум. Вот и посчитайте, во сколько денег вам станет плановая замена в стенах минваты и пластмассы, а во сколько – кирпича.</t>
    </r>
    <r>
      <rPr>
        <rFont val="Arial"/>
        <color theme="1"/>
      </rPr>
      <t xml:space="preserve">
</t>
    </r>
    <r>
      <rPr>
        <rFont val="Arial"/>
        <color theme="1"/>
        <sz val="1.0"/>
      </rPr>
      <t>Подсчитали? Вот и то-то же. При любых подсчетах получается так, что кирпичные и ватно-пластмассовые стены одинаковой теплоэффективности различаются по итоговой эксплуатационной стоимости в 10-20 раз в пользу кирпичных. Именно поэтому надо сразу строить толстые кирпичные стены, а для этого выгодно даже в долги залезть, зато не иметь потом всего этого гимероя с обрыванием со стен сгнившей стекловаты и поржавевшей пластмассы каждые 5-10 лет и монтированием нового теплового контура, который по стоимости почти такой же, как и лишний ряд кирпича, на который вы просто-напросто пожмотились.
А почему пожмотились?
Я не думаю, что из-за того, что вы такой жмот, просто вам об этом никто, кроме меня не рассказывал.
Но опять-таки, не это главное в теме, которую я только что озвучил. Если у вас есть много денег, и вас все эти расходы по замене «сгоревшего на работе» утеплителя в финансовом плане не волнуют, то о безопасности вы подумать просто обязаны.
Как сказал когда-то Остап Бендер – атмосферный столб давит с одинаковой силой и на кошек, и на дворников, и на подпольных советских миллионеров. То есть тонкая кирпичная стена, тем более обвешанная всякими ватами и пластмассами, и это я не говорю уже о том, что на нее стремительным домкратом давит как минимум крыша с вечно захламленным всякими гирями и старыми комодами чердаком, просто не умеет стоять на цоколе самостоятельно ни в коттедже, ни в хибаре.
Другими словами – у такой стены нет точки опоры, и любой прохожий, возвращаясь с вечеринки мимо вашего дома, может обрушить такую стенку просто своей пияной башкой.
То есть тонкая стена с огромным трудом может какое-то время держать нагрузку вертикальную, но когда в бой вступит пусть даже совсем случайная сила горизонтальная, вот тут и наступает момент, когда «в бой идут одни старики».
В этой ситуации положение может спасти только толстая стена, пусть даже из не совсем качественного кирпича, но в которой эффект выгиба при сжатии уменьшается в геометрической прогрессии, и которая за счет увеличения поперечного сечения получает высокую несущую способность. А чем тоньше стена, тем более ее чувствительность к выгибу, и эта чувствительность увеличивается лавинообразно с каждым отнятым сантиметром толщины.
В общем, надеюсь, что кто-то сделает выводы из моей писанины единственно правильные, а всяких конников-будёнников и ворошиловских стрелков слушать не будем в виду очевидной бредовости их претензий. По моим наблюдениям, очень многие городские жители из числа никогда не соприкасавшихся со строительными темами чайников, все же достаточно благоразумны, чтобы понять свою долговременную выгоду, невзирая на первоначальные расходы.
А уж о собственной безопасности и целостности своей семьи, которой придется жить в построенном за городом доме, сам Бог велел заботиться не только людям, но и самым безмозговым букашкам-таракашкам.</t>
    </r>
  </si>
  <si>
    <t>https://dzen.ru/a/ZPJJtaIt5npyyvrX</t>
  </si>
  <si>
    <t>Срок службы, экономия</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</si>
  <si>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Не совсем корректно называть минвату и пенопласт - а он и есть вспененный пенополистирол - "чудо-юдо" материалами. Их производство регулируется ГОСТами и другими нормативными документами. По ним проводят исследования лаборатории известных российских и зарубежных НИИ. По поводу минеральной ваты лучше узнавать у её производителей. Что же касается пенопласта, 100 лет — такой срок жизненного цикла установлен для него после испытаний ГУП «НИИМосстрой» и Научно-исследовательским институтом строительной физики (НИИСФ РФ).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Материал полностью нейтрален: при соблюдении условий эксплуатации на нём не селятся и не размножаются грибок и плесень. Это также подтверждено многочисленными исследованиями. 
Следование данным теплотехнического расчета, грамотный монтаж и использование качественного материала делают дом теплым, уютным и безопасным. </t>
  </si>
  <si>
    <t>https://prnt.sc/HKqxI8L6ICQa</t>
  </si>
  <si>
    <r>
      <rPr>
        <rFont val="Arial"/>
        <color theme="1"/>
      </rPr>
      <t xml:space="preserve"> Какой утеплитель выбрать для стен #дом #строительство #безопасность #тепло #надежность #видео #земля
УниHouse
для стен обычно используются два вида
утеплителя либо это пенополистирол либо
это каменная вата </t>
    </r>
    <r>
      <rPr>
        <rFont val="Arial"/>
        <b/>
        <color theme="1"/>
      </rPr>
      <t>минус пенополистирола
он не дышит но зато намного теплее</t>
    </r>
    <r>
      <rPr>
        <rFont val="Arial"/>
        <color theme="1"/>
      </rPr>
      <t xml:space="preserve">
каменная вата у нас она дышит но толщину
нужно в два раза больше то есть она
обойдется вам дороже и еще для нее нужно
оставлять вен зазор 3 сантиметра
подписывайся будет много интересного для
тебя</t>
    </r>
  </si>
  <si>
    <t>https://www.youtube.com/watch?v=S39ke0h6Eq8</t>
  </si>
  <si>
    <t xml:space="preserve">Добрый день! Паропроницаемость современного качественного пенопласта сравнима с тем же показателем древесины - сосны поперёк волокон (0,05 и 0,06 мг/(м·ч·Па) соответственно). Таким образом называть пенопласт "недышащим" некорректно. </t>
  </si>
  <si>
    <t>https://prnt.sc/wuVQVA38C5kQ</t>
  </si>
  <si>
    <t xml:space="preserve">	
saharovsd
Домик для кошки
    Так случилось, что кошка одна у меня полууличная. Дома её держать тяжко, ни ей ни другой кошке не нравится. Хочу построить ей домик на новом месте (на старом есть, но он из досок толстых и весьма тяжелый
    Предполагаю использовать юсб плиты для внутренней и внешней обшивки (покрашенные водоэмульсионной краской, для сохранения их свойств) и в качестве утеплителя пенопласт.
    Важное примечание: задняя стенка двойная - с начала полная, в ней маленький конвектор в серьёзные морозы (до минус 5 этому супер мохнатому чуду итак норм), а следующий слой уже с утеплителем.
    Расскажите дилетанту можно ли так как я задумал делать? </t>
  </si>
  <si>
    <t>https://www.forumhouse.ru/threads/562786/</t>
  </si>
  <si>
    <t>Здравствуйте! В крыше домика стоит сделать свесы пошире, чтобы при косом дожде и сильном ветре на пенопласт не попадала вода. В общем, постарайтесь его максимально изолировать от внешних воздействий. Ну, и напомним: максимальная температура использования пенопласта - 80 градусов. Из этого и исходите. Вряд ли маленький конвектор создаст такие условия, поэтому в принципе такой вариант вполне рабочий. Если в домике предусмотрена дверка, которая будет закрываться за кошкой, не забудьте сделать вентиляцию.</t>
  </si>
  <si>
    <t>https://prnt.sc/CezMZeQIMnR2</t>
  </si>
  <si>
    <r>
      <rPr/>
      <t xml:space="preserve">        
samele
Бюджетный фасад для кривого дома
    Добрый день. Имею старый кирпичный дом, постройки 90х годов. Дело в том что он вообще не ровный, как по горизонтали (в большей степени) так и по вертикали.
    Мне нужно максимально бюджетно все это дело привести в хороший вид и желательно побюджетнее. Делать буду сам.
    Возможно ли пенопластом выравнять стены по уровню, перепад 18см и оштукатурить?
    Этот вариант мне нравится больше, т. к. потом можно сделать фактурную штукатурку.
    Или тут дешевле вагонка, сайдинг?
    Площадь стен около 60м2
</t>
    </r>
    <r>
      <rPr>
        <color rgb="FF1155CC"/>
        <u/>
      </rPr>
      <t>https://prnt.sc/U0ZBeZ8QExm_</t>
    </r>
    <r>
      <rPr/>
      <t xml:space="preserve"> </t>
    </r>
  </si>
  <si>
    <t>https://www.forumhouse.ru/threads/562777/</t>
  </si>
  <si>
    <t>Как рассчитать</t>
  </si>
  <si>
    <t>вопрос не утепление, а про поиск способа выровнять кривой фасад</t>
  </si>
  <si>
    <r>
      <rPr>
        <rFont val="Arial"/>
        <color theme="1"/>
      </rPr>
      <t xml:space="preserve">Газобетон CUBIBLOCK
Утепление стен из газобетона минватой по технологии "мокрый фасад"
#полезное_cubiblock
Минеральная вата - самый популярный вариант утеплителя для газобетонной кладки. </t>
    </r>
    <r>
      <rPr>
        <rFont val="Arial"/>
        <b/>
        <color theme="1"/>
      </rPr>
      <t xml:space="preserve">В отличие, например, от пенопласта, минвата является паропроницаемым материалом. </t>
    </r>
    <r>
      <rPr>
        <rFont val="Arial"/>
        <color theme="1"/>
      </rPr>
      <t xml:space="preserve">Это значит, что в комбинации с газоблоком она не будет препятствовать выводу влаги из помещения наружу.
</t>
    </r>
    <r>
      <rPr>
        <rFont val="Arial"/>
        <color theme="1"/>
        <sz val="1.0"/>
      </rPr>
      <t>Утепление минватой можно провести двумя способами - по технологии "мокрый фасад" и "сухой (вентилируемый) фасад". Первый способ получил свое название из-за необходимости применения нескольких влажных смесей.
Преимущества данной технологии:
- Возможен любой внешний вид на вкус владельца.
- Швы кладки маскируются, теплоизолируются.
- Улучшается звукоизоляция постройки, снижается теплопроводность.
Алгоритм работ:
1) Закончить все внутренние работы, связанные с влажностью (штукатурка, покраска, укладка плитки...). Стены должны быть полностью сухими, избыток влаги не должен поступать как изнутри, так и снаружи (погодные условия).
2) Подготовка стен - выравнивание неровностей и зачистка от пыли для лучшей адгезии.
3) Утеплитель крепится непосредственно на стену из блоков (может быть оштукатурена или нет) на специальный клей и дюбели.
4) Армирование. Сетка, которая крепится на слой теплоизоляционного материала. Служит для уплотнения его структуры, а также в качестве основы для завершающего слоя. В качестве армирующего слоя лучше применять стекловолоконную сетку. Она идеально подходит для фасадных работ, надежно сохраняя теплоизоляционный слой, а также не позволяет образовываться трещинам на последующем финишном слое.
5) Штукатурка. Финальный этап, может быть выполнен различными видами финишной штукатурки и краски.</t>
    </r>
  </si>
  <si>
    <t>https://vk.com/wall-198903091_323</t>
  </si>
  <si>
    <t xml:space="preserve">Добрый день! Паропроницаемость современного качественного пенопласта сравнима с тем же показателем древесины - сосны поперёк волокон (0,05 и 0,06 мг/(м·ч·Па) соответственно). Таким образом называть пенопласт "недышащим" некорректно. Он не препятствует выходу влаги наружу. </t>
  </si>
  <si>
    <t>https://prnt.sc/1m1xa_05Rh50</t>
  </si>
  <si>
    <r>
      <rPr>
        <rFont val="Arial"/>
        <color theme="1"/>
      </rPr>
      <t xml:space="preserve">vehcy
</t>
    </r>
    <r>
      <rPr>
        <rFont val="Arial"/>
        <i/>
        <color theme="1"/>
      </rPr>
      <t>EPS Russia сказал(а): ↑
        Добрый день! При горении плит ППС выделяются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t>
    </r>
    <r>
      <rPr>
        <rFont val="Arial"/>
        <color theme="1"/>
      </rPr>
      <t xml:space="preserve">
    Поясните разницу дерева и ЭППС (или ППС) в открытом (не закрытом штукатуркой) виде с точки зрения опасности воспламенения и горения.
    Мне кажется, дерево скорее загорится, чем этот утеплитель. </t>
    </r>
  </si>
  <si>
    <t>https://www.forumhouse.ru/posts/31812264/</t>
  </si>
  <si>
    <t xml:space="preserve">Добрый день! По поводу ЭППС лучше узнавать у его производителей. Что касается пенопласта, если в него добавлены антипирены, он будет самостоятельно затухать в течение максимум 4 секунд после потери контакта с открытым огнём. И оплавляться, не вспыхивая, если воздействие пламени будет постоянным. 
Древесину при строительстве тоже чаще всего обрабатывают антипиреновыми составами. Но она практически всегда в неизолированном виде. Пенопласт же - внутри стенового "пирога": то есть сначала огонь должен будет уничтожить основной материал стены и/или внешнюю отделку. И только лишь после этого он доберется до ППС. 
Повторимся: пенопласт - материал для наружной теплоизоляции. Его не оставляют незакрытым: оптимально закрывать его под "мокрый" фасад. Есть, конечно, варианты. А вот вентфасадом - нельзя. </t>
  </si>
  <si>
    <t>https://prnt.sc/e2lfU144ZO5R</t>
  </si>
  <si>
    <t xml:space="preserve"> </t>
  </si>
  <si>
    <t>Тема про звукоизоляцию входной двери
Бедовая Алёнка
Купи пластины пенопласта и наклей на дверь .
Vladimir Skriabin
При пожаре все умрут. Пенопласт при пожаре выделяе сильно ядовитый газ.</t>
  </si>
  <si>
    <t>https://otvet.mail.ru/answer/2038868543</t>
  </si>
  <si>
    <t xml:space="preserve">Добрый день!  При горении плит ППС выделяются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Мы бы не рекомендовали нецелевое использование материала. Утепление дверей пенопластом возможно. Однако и тут нужно следовать технологии. </t>
  </si>
  <si>
    <t>https://prnt.sc/lzb4ffv5PAY0</t>
  </si>
  <si>
    <r>
      <rPr>
        <rFont val="Arial"/>
        <color theme="1"/>
      </rPr>
      <t xml:space="preserve">Мастер золотые руки
Плавим пенопласт
Видео от Мастер золотые руки
</t>
    </r>
    <r>
      <rPr>
        <rFont val="Arial"/>
        <b/>
        <color theme="1"/>
      </rPr>
      <t>Ol Lazar
Продукты горения пенопласта кто вдыхает?</t>
    </r>
  </si>
  <si>
    <t>https://vk.com/wall-215880251_7634?reply=7686</t>
  </si>
  <si>
    <t xml:space="preserve">При горении плит ППС выделяются углекислый и угарный газы — те же, что и при горении дерева. Это не значит, что тот, кто вдыхает их, - молодец. Это очень опасные газы - как и все, которые выделяются при горении. Однако в этом смысле пенопласт демонизировать не стоит. </t>
  </si>
  <si>
    <t>https://prnt.sc/r-veAgt2C6MG</t>
  </si>
  <si>
    <r>
      <rPr>
        <rFont val="Arial"/>
        <color theme="1"/>
      </rPr>
      <t xml:space="preserve">Stepan Ignatov
В отношении СИП-панелей наиболее часто обсуждаемыми являются три вопроса – это пожароопасность, экология и вредители. 
</t>
    </r>
    <r>
      <rPr>
        <rFont val="Arial"/>
        <b/>
        <color theme="1"/>
      </rPr>
      <t>Самым существенным является экологичность данных домов. Что касается экологичности СИП-панелей, то она представляется довольно сомнительной: помимо токсичного утеплителя полистирола</t>
    </r>
    <r>
      <rPr>
        <rFont val="Arial"/>
        <color theme="1"/>
      </rPr>
      <t xml:space="preserve">, для изготовления панелей применяется полиуретановый клей, который выделяет высокотоксичные фенол и формальдегид. </t>
    </r>
    <r>
      <rPr>
        <rFont val="Arial"/>
        <b/>
        <color theme="1"/>
      </rPr>
      <t xml:space="preserve">Оба вещества могут стать причиной онкозаболеваний; помимо этого, они разрушительно действуют на иммунную систему, по причине чего в домах из СИП-панелей дети чаще болеют. </t>
    </r>
    <r>
      <rPr>
        <rFont val="Arial"/>
        <color theme="1"/>
      </rPr>
      <t xml:space="preserve">Конечно, в состав СИП-панели входят и натуральные материалы древесного происхождения – плиты OSB, каркас из сухого или клееного бруса – </t>
    </r>
    <r>
      <rPr>
        <rFont val="Arial"/>
        <b/>
        <color theme="1"/>
      </rPr>
      <t>но их свойства не в силах нейтрализовать то губительное воздействие на человеческий организм, которое оказывает полистирол и клей.</t>
    </r>
    <r>
      <rPr>
        <rFont val="Arial"/>
        <color theme="1"/>
      </rPr>
      <t xml:space="preserve"> Также ограждающие конструкции «не дышат», прибавляя эффект накопления вредных веществ из вредного клея и пенополиуретана - дом на глазах превращается в газовую камеру. </t>
    </r>
    <r>
      <rPr>
        <rFont val="Arial"/>
        <b/>
        <color theme="1"/>
      </rPr>
      <t>Данная технологии существовала и была разработана и в советское время, но не применялась в жилом строительстве из-за того, что не смогла пройти экспертизу санитарных служб. Такие строения были разрешены только как складские и временные постройки.</t>
    </r>
    <r>
      <rPr>
        <rFont val="Arial"/>
        <color theme="1"/>
      </rPr>
      <t xml:space="preserve">
Пожароопасность является главной темой споров, имеющих место между сторонниками каменных и дереввянных домов. Естественно, что пожар может произойти в любом помещении; его источник может находиться как внутри, так и снаружи. Вне зависимости от материала стен последствия пожара могут быть гибельными: опасность несет не только сам огонь, но и выделяемые в процессе пожара продукты горения. </t>
    </r>
    <r>
      <rPr>
        <rFont val="Arial"/>
        <b/>
        <color theme="1"/>
      </rPr>
      <t>Дома из СИП-панелей относятся к третьему классу огнестойкости, как и дома из натуральной древесины; однако разница заключается в том, что при горении деревянного дома выделяется только угарный газ, тогда как пенополистирол, входящий в состав СИП-панели в качестве утеплителя, при нагревании свыше 80С начинает выделять высокотоксичные пары. Сторонники использования пенополистирола делают упор на то, что благодаря обработке противопожарными пропитками материал является самозатухающим – время его горения не превышает четырех секунд, но при горении дома самая большая опасность кроется не в высокой скорости распространения пламени, а в возможности отравления продуктами горения. Ведь все мы помним страшный пожар в ночном клубе в Перми "Хромая Лошадь". Там горел именно пенополистирол - погибли 156 человек. Как показывает опыт для отравления достаточно и одной секунды.</t>
    </r>
    <r>
      <rPr>
        <rFont val="Arial"/>
        <color theme="1"/>
      </rPr>
      <t xml:space="preserve">
</t>
    </r>
    <r>
      <rPr>
        <rFont val="Arial"/>
        <b/>
        <color theme="1"/>
      </rPr>
      <t>Ну и грызуны - они почему-то очень любят пенопласты в разных формах, что значительно сокращает теплоэффективность данного дома. Также утеплители вида полистиролов являются влагоизоляторами, по причине чего в них может заводиться гниль, плесень и грибок.</t>
    </r>
    <r>
      <rPr>
        <rFont val="Arial"/>
        <color theme="1"/>
      </rPr>
      <t xml:space="preserve">
Если вы все таки остановились на добровольном строительстве газовой камеры для себя, то не забудьте сделать очень хорошую приточную вентиляцию, чтобы удалять продукты разложения пенополистиролов и токсичных клеевых соединений и лишнюю влагу, чтобы минимизировать возможность возникновения грибка и плесени. Правда в случае монтажа такой вентиляции экономическая разница между таким домом и нормальным практически теряется.</t>
    </r>
  </si>
  <si>
    <t>https://telegram.me/komileaks/17785?comment=57860</t>
  </si>
  <si>
    <t>Пожароопасность, опасность для здоровья, грызуны, пожар</t>
  </si>
  <si>
    <t>Как представитель Ассоциации производителей и поставщиков пенополистирола хочу развеять ваши сомнения относительно выделения стирола из пенополистирольных плит, использованных для утепления.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Согласно гигиеническим нормативам ГН 2.3.3.972-00 «Предельно допустимые количества химических веществ, выделяющихся из материалов, контактирующих с пищевыми продуктами», пенополистирол признан материалом, который подходит даже для производства пищевой упаковки. Исследования выявили, что миграция химических веществ из контейнера в продукт даже при нагревании ничтожно мала. Пенополистирол используется также в качестве медицинской и лабораторной упаковки, что лишний раз свидетельствует о его безопасности.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</si>
  <si>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https://prnt.sc/TMPex0S_71do</t>
  </si>
  <si>
    <t xml:space="preserve"> Александр Бояркин
и пенопласт как утеплитель не идёт херня от него только стены портятся</t>
  </si>
  <si>
    <t>https://vk.com/wall-142190931_86150?reply=86189</t>
  </si>
  <si>
    <t xml:space="preserve">Неправда ваша. Если есть теплотехнический расчёт, хороший качественный пенопласт и ровные руки монтажников, ничего не портится. </t>
  </si>
  <si>
    <t>https://prnt.sc/g6yUJsHcQGzz</t>
  </si>
  <si>
    <t xml:space="preserve">@romanchehri
Здравствуйте как вы думаете, если пол утеплить пенопластом будет держать тепло </t>
  </si>
  <si>
    <t>https://www.youtube.com/watch?v=FpwoPjfbFVQ&amp;lc=Ugybghf9XWe9bInU21l4AaABAg</t>
  </si>
  <si>
    <t xml:space="preserve">Добрый день! Да, плиты ППС подходят для такого рода работ. Выбирать плотность рекомендуем по ГОСТ 15588-2014. А лучше произвести теплотехнический расчет на местности: специалисты подберут плотность и толщину слоя в зависимости от конкретных условий. </t>
  </si>
  <si>
    <t>https://prnt.sc/FvspcAjxxwm9</t>
  </si>
  <si>
    <r>
      <rPr>
        <rFont val="Arial"/>
        <color theme="1"/>
      </rPr>
      <t xml:space="preserve">Юлия Строй
Книга ремонта
</t>
    </r>
    <r>
      <rPr>
        <rFont val="Arial"/>
        <color theme="1"/>
        <sz val="1.0"/>
      </rPr>
      <t>Характеристики и виды сэндвич-панелей для строительства жилого дома
Рынок материалов для частного домостроения сегодня весьма богат: здесь и кирпич, и профилированный брус, и ячеистый бетон и многое другое. Но если встает вопрос о быстром, легком и экономичном возведении уютного, теплого, надежного дома, то выбор строительных материалов значительно сокращается. И здесь на помощь приходит сравнительно новая технология, быстро завоевывающая популярность – строительство домов из сэндвич-панелей.
Что такое сэндвич-панели?
Сэндвич-панели – это популярный сегодня строительный материал, который изготавливают в заводских условиях на специальном высокопроизводительном оборудовании. Панель представляет собой конструкцию из трех слоев, своего рода, «бутерброд»: между двух листов покрытия расположен слой утеплителя, причем, чем толще и качественней утепляющий слой, тем более комфортными будут условия в новом доме.
Для покрытия разные производители используют разные материалы: оцинкованную сталь, алюцинк, влагостойкую ориентированную стружечную плиту и др. В качестве утеплителя применяют минеральную вату, пенополиуретан, стекловолокно, пенополистирол и др.
В зависимости от места применения, сэндвич-панели бывают стеновыми и кровельными. Стеновые, в свою очередь, могут быть гладкими, простыми профилированными или декоративными профилированными (бревенчатыми или сайдинговыми). Кровельные панели являются профилированными с одной или с двух сторон.
Где могут применяться сэндвич-панели?
Применяются сэндвич-панели очень широко в частном домостроении, при этом дома могут быть не только одноэтажными, но и многоэтажными. Из этого материала можно быстро и просто построить домик на садовом участке, летнюю кухню, подсобные помещения. Вначале нужно соорудить металлический каркас, а затем на него закрепить сэндвич-панели.
Не менее популярна технология возведения из сэндвич-панелей общественных зданий: офисов, складов, магазинов, ресторанов, спортивных залов, времянок для рабочих, автозаправочных станций. И это вполне оправдано: мало того, что такие здания строятся быстро и экономично, их при необходимости можно легко модернизировать, добавить дополнительный этаж, демонтировать, перевезти на другое место, собрать заново.
Плюсы и минусы:
К достоинствам сэндвич-панелей относятся:
скорость возведения;
легкость конструкции (не требует мощного фундамента);
гибкость конструкции в отношении мобильности и модернизации;
экономичность (дом из таких панелей обойдется в два, а то и в три раза дешевле, нежели кирпичный);
пожаробезопасность;
экологичность;
высокая прочность;
прекрасные теплоизоляционные и шумоизолирующие свойства;
возможность проведения монтажных работ в любое время года.
Недостатки сэндвич-панелей:
для конструкции из панелей противопоказаны длительные большие нагрузки;
если монтаж производится в зимнее время, на стыках может появиться обледенение;
при наличии в составе утеплителя базальта могут ухудшиться прочностные и теплоизоляционные характеристики материала;
срок службы конструкции из сэндвич-панелей не более 50 лет;
несущий каркас требует защиты – металлический от коррозии. А деревянный – от грибка и гниения;
сочетание в панели ОСП плит с пенополистиролом или пенополиуретаном пожароопасно.
Как выбрать?</t>
    </r>
    <r>
      <rPr>
        <rFont val="Arial"/>
        <color theme="1"/>
      </rPr>
      <t xml:space="preserve">
</t>
    </r>
    <r>
      <rPr>
        <rFont val="Arial"/>
        <b/>
        <color theme="1"/>
      </rPr>
      <t>Выбирая сэндвич-панели для строительства дома, следует обратить внимание на следующие факторы:
Вид утеплителя. Пенополистирол – это экологичный, долговечный материал, не пропускающий воду, хорошо сохраняющий тепло. Но он пожароопасен.</t>
    </r>
    <r>
      <rPr>
        <rFont val="Arial"/>
        <color theme="1"/>
      </rPr>
      <t xml:space="preserve">
</t>
    </r>
    <r>
      <rPr>
        <rFont val="Arial"/>
        <color theme="1"/>
        <sz val="1.0"/>
      </rPr>
      <t>Пенополиуретан – имеет наименьшую теплопроводность, хорошие гидроизоляционные свойства. Он долговечен, устойчив к воздействию химических веществ. Минус – пожароопасен.
Минеральная вата – экологична, негорюча, безопасна, хорошо сохраняет тепло. Минус – низкая устойчивость к влаге, поэтому требует дополнительной гидроизоляции.
Толщина панели. Увеличение объема плиты приводит, с одной стороны, к повышению теплоизоляционных свойств, а с другой стороны, к уменьшению полезной жилой площади, усложнению монтажа, увеличению стоимости материала. Поэтому нужно тщательно рассчитать оптимальную толщину панели.
Геометрия панели. Определяется проектом здания.
Производитель. Гарантировать качество и долговечность своих изделий может только производитель, имеющий достаточный опыт, квалификацию, обладающий хорошей производственной базой и владеющий современными технологиями изготовления. На российском рынке работают около 200 компаний-производителей этого материала для строительства.
Крупнейшими из них являются Ruukki-Вентал (Калуга), Электрощит (Самара), Мосстрой-31 (Москва), КЗЛК (Новокузнецк), Термостепс-МТЛ (Самара), Тримо-ВСК (Владимир) и др. Импортная продукция, в основном, поставляется из Англии, Финляндии, Польши, Кореи.
Сэндвич-панели – это строительный материал, имеющий большие перспективы и приходящий на смену традиционным материалам.</t>
    </r>
  </si>
  <si>
    <t>https://vk.com/wall818545394_10</t>
  </si>
  <si>
    <t xml:space="preserve">Добрый день! Современные плиты ППС производятся уже с антипиренами. Это значит, что они самостоятельно затухают в течение максимум 4 секунд после потери контакта с открытым пламенем. А при постоянном воздействии высокой температуры оплавляются, не вспыхивая. Кроме того, важно понимать, что плиты пенополистирола не используют в открытых конструкциях: слой утеплителя обязательно закрывают штукатурным слоем. </t>
  </si>
  <si>
    <t>https://prnt.sc/FDDkO8W7eHdy</t>
  </si>
  <si>
    <t xml:space="preserve"> Фасад в каркасном доме своими руками #каркасныйдом #фасад #пенопласт
Рустик Зиннатуллин
как сделать фасад в каркасном доме своими руками</t>
  </si>
  <si>
    <t>https://www.youtube.com/watch?v=JfU-SIww8Q0</t>
  </si>
  <si>
    <t>https://prnt.sc/hcyQ_YyZUMA-</t>
  </si>
  <si>
    <t xml:space="preserve">@pena_nn
Добрый день. 
1) в случае с ЭППС конденсат обычно образуется на границе двух сред - самого ЭППС и дерева и происходит это в первую очередь из-за большого количества стыков при монтаже утеплителя. через них теплый влажный воздух доходит до холодного внешнего контура, там конденсирует. При использовании качественного ППУ создается монолитный слой изоляции без стыков. Точка росы находится в полиуретане который не накапливает в себе влагу. так что ни конденсатов, ни плесени не образуется со временем. Одним из ярких примеров применения ППУ в "неправильном" пироге являются металлические ангары, в том числе под овощи с высокой влажностью при хранении.
2) По той же причине мы не делаем пароизоляцию. Паропроницаемость дерева мала и за отопительный период дерево не может напитать критический уровень влаги. 
P.S. Я сейчас описывал данный случай с этим домом. Но даже с одной плотностью ППУ может иметь разный физ/мех и подходить для одних или иных задач. Так что не экспериментируйте и обращайтесь к специалистам. Мы всегда уточняем все детали перед началом работ. </t>
  </si>
  <si>
    <t>https://www.youtube.com/watch?v=cRWfeNP6R7I&amp;lc=Ugxo5fG0jTO7JU84gLF4AaABAg.9tzp1CMc-Nw9uEbFxnDMBy</t>
  </si>
  <si>
    <t xml:space="preserve">Здравствуйте, мы говорили о пенопласте - ППС. Не об экструдированном пенополистироле (ЭППС). 
Если с помощью теплотехнического расчёта высчитать оптимальную толщину слоя, при которой точка росы находится в слое утеплителя, конденсата не будет. </t>
  </si>
  <si>
    <t>https://prnt.sc/oyi5EFmS0o0N</t>
  </si>
  <si>
    <t>Ответ на стр. 213 авгус</t>
  </si>
  <si>
    <r>
      <rPr/>
      <t xml:space="preserve">Строим для себя
Здравствуйте!
Подскажите, пожалуйста, как закрыть верх утеплителя?
Имеется бетонный дом, утеплен по СФТК пенополистиролом ППС-16Ф.
Необходимо придумать что-то вроде карниза, который бы закрыл верхнюю часть пенопласта, т.к. он выпирает на 15 см от стены, наверху образуется полка, куда может копиться влага и снег.
Сейчас там никакого козырька нет, то, что на схеме красным пририсовал - просто вариант. Нужен такой козырёк, как его правильнее сделать?
</t>
    </r>
    <r>
      <rPr>
        <color rgb="FF1155CC"/>
        <u/>
      </rPr>
      <t>https://prnt.sc/2pav4ytc_Ooj</t>
    </r>
    <r>
      <rPr/>
      <t xml:space="preserve"> 
</t>
    </r>
    <r>
      <rPr>
        <color rgb="FF1155CC"/>
        <u/>
      </rPr>
      <t>https://prnt.sc/fBL5T_VAuFw-</t>
    </r>
    <r>
      <rPr/>
      <t xml:space="preserve"> </t>
    </r>
  </si>
  <si>
    <t>https://vk.com/wall-97639222_189996</t>
  </si>
  <si>
    <t xml:space="preserve">Добрый день! Поддержу Алексея и Андрея - металлический отлив защитит пенопласт от возможного попадания влаги между утеплителем и бетонной стеной. </t>
  </si>
  <si>
    <t>https://prnt.sc/y1lN57KYskPC</t>
  </si>
  <si>
    <r>
      <rPr>
        <rFont val="Arial"/>
        <color theme="1"/>
      </rPr>
      <t xml:space="preserve">Строительство домов - Certa
Собрать все факторы, чтобы все было по высшему уровню
При строительстве дома из газобетонного блока мы выбираем блок толщиной 400мм, плотностью D350 — наши стены прочные, теплые, паропроницаемые. Паропроницаемость — один из важных характеристик дома — здание прослужит дольше и не принесет хозяевам сложности в обслуживании.
</t>
    </r>
    <r>
      <rPr>
        <rFont val="Arial"/>
        <b/>
        <color theme="1"/>
      </rPr>
      <t>Существует вариант слоистой кладки — газобетон толщиной 250 мм + пенопласт 100мм — в этом случае по теплу не проигрываем, но теряем паропроницаемость.</t>
    </r>
    <r>
      <rPr>
        <rFont val="Arial"/>
        <color theme="1"/>
      </rPr>
      <t xml:space="preserve">
Если выбор в сторону пенопласта, тогда логичнее строить дом из СИП панелей — это теплый вариант дома.
Мы максимально делимся с Вами полезной информацией — рассказываем в группе, на личных консультациях — чтобы Вы сделали наилучший выбор для себя и своей семьи!</t>
    </r>
  </si>
  <si>
    <t>https://vk.com/wall-211101523_1118</t>
  </si>
  <si>
    <t xml:space="preserve">Добрый день! Современный пенопласт достаточно паропроницаем (как древесина поперек волокон), чтобы проблемы с влагой не возникало. </t>
  </si>
  <si>
    <t>https://prnt.sc/07-gVl79LPe-</t>
  </si>
  <si>
    <t>Григорий Гулаков
Как сэкономить при строительстве?!
Существуют стереотипы об экономии при строительстве дома из газобетона. Многие считают , что дешевле построить дом из тонкого газобетона и утеплить пенополистиролом, но наши расчеты показывают, что однослойные стены являются более оправданными с точки зрения ….. , снижают риски нарушения технологии работ и обеспечивают больший срок службы дома.</t>
  </si>
  <si>
    <t>https://vk.com/wall44016214_1089</t>
  </si>
  <si>
    <t>Экономия, срок службы</t>
  </si>
  <si>
    <t xml:space="preserve">А как теплоизоляция с помощью качественного пенопласта, смонтированного без ошибок и с правильной толщиной слоя, может уменьшить срок службы дома? Он достаточно паропроницаем (как древесина поперек волокон). Ну а риски выполнения работ - здесь вопрос к тем, кто выполняет теплотехнический расчет и монтаж. </t>
  </si>
  <si>
    <t>https://prnt.sc/knA8GcuUO24Y</t>
  </si>
  <si>
    <t>Комсомольская правда - Воронеж
Подпорные стены у Адмиралтейского храма в Воронеже ремонтируют пенопластом
Фото Владимира Размустова Предоставлено
В Воронеже завершается реконструкция первой очереди Петровской набережной. Открыть обновленный объект обещают буквально на днях. В преддверии этого события воронежцам неоднократно демонстрировали красоты будущей набережной – мосты, вело- и пешеходные дорожки, смотровые площадки и решетки. Но прихожане Успенской (Адмиралтейской) церкви обратили внимание на ход работ по обновлению подпорных стен на площадке вокруг храма. Их облицовывают утеплителем из пенополистирола – пенопластом.
Фото Владимира Размустова Предоставлено
- Можно было бы ожидать в качестве облицовки, например, фигурной плитки. Все-таки это самый ценный объект на Адмиралтейской площади, памятник федерального значения, единственное строение в городе - реальный сохранившихся свидетель Петровских деяний в Воронеже по строительству флота, - посетовал историк Владимир Размустов, создатель паблика «Заповедный Воронеж» в соцсети «В контакте».
Воронежцы резонно задались вопросом – как долго прослужит этот «экономически выгодный» (как заявляют на упаковке производители) материал? Ведь даже ребенок знает, как легко крошится пенопласт и от легкого удара. Что говорить про любителей паркура, которые раньше уже повредили гранитные (!)плиты на обновленных площадях Победы и Советской! «Адмиралтейка» пользуется у поклонников активного отдыха не меньшей популярностью. Любят здесь отдыхать и семьи с детьми.
Тем временем в воронежском управлении строительной политики опасений горожан на счет благоустройства прилегающей к храму территории не разделяют. Чиновники заверили «Комсомолку», что пенополистирол давно используется при облицовке фасадов по программе капитального ремонта и зарекомендовал себя «хорошим качеством при оптимальной цене и минимальных сроках выполнения работ».
Фото Владимира Размустова Предоставлено
Остается только добавить, что подпорные стены не входят в территорию объекта культурного наследия федерального значения «Успенский храм», а, значит, к материалам, которые в данном случае используются при ремонте, не предъявляют жестких требований.
Кстати, это не первый случай, когда дорогие долговечные материалы при ремонте знаковых городских объектов заменяют дешевыми аналогами. Например, ранее воронежцы возмутились по поводу облицовки входных групп подземного перехода на проспекте Революции.
Автор: Ирина КАЗАНИНА</t>
  </si>
  <si>
    <t>https://dzen.ru/a/ZPbJ9aNeiQvkKFAi</t>
  </si>
  <si>
    <t>Ограничение области применения</t>
  </si>
  <si>
    <t xml:space="preserve">Добрый день! Пенопласт действительно применяют при реставрации и теплоизоляции, и он показывает себя отлично. Однако важно, чтобы применение его было уместно: и там, где подразумевается высокая ударная нагрузка (например, паркур), лучше использовать другие материалы. </t>
  </si>
  <si>
    <t>Evgeny The First
Народ, всем привет. Дайте своё мнение. Чем фасад утеплять? Вата или ППС?</t>
  </si>
  <si>
    <t>https://telegram.me/AK111KA/405?comment=12097</t>
  </si>
  <si>
    <t xml:space="preserve">Добрый день! Evgeny, чтобы сделать осознанный выбор, важно учесть множество факторов: регион строительства, предназначение здания, материал стен, пожелания по внешним отделочным слоям. И многие, многие другие. Оптимально для решения вызвать специалистов на местности: они всё учтут и посоветуют материал, его толщину. В большинстве случаев качественный современный пенопласт подходит для утепления. Важно только приобретать его у проверенных производителей и в официальных точках продаж. </t>
  </si>
  <si>
    <t>https://prnt.sc/PAEfkfEL8gp_</t>
  </si>
  <si>
    <t>Wincent Smidowicz
Сообщество производителей и поставщиков пенополистирола, Кто спорит? Но здесь речь об исторических зданиях.</t>
  </si>
  <si>
    <t>https://dzen.ru/media/id/5e105a473d008800afe26d51/kaliningrad-kenigsberg-kotoryi-uterian-bezvozvratno-64dde51ca6dd3261d889821e?comments_data=n_reply</t>
  </si>
  <si>
    <t xml:space="preserve">Использование пенопластовых плит не запрещено и при реконструкции. Другое дело, что применяться они (как и любые другие материалы) должны в соответствии с планом работ. </t>
  </si>
  <si>
    <t>https://prnt.sc/ml1ynEbrhir7</t>
  </si>
  <si>
    <t>Ответ на стр. 260 август</t>
  </si>
  <si>
    <t xml:space="preserve"> Георгий Коклюшкин ответил Валерию
Валерий, ну и куда же без бота-промоутера по утеплению🤣</t>
  </si>
  <si>
    <t>https://vk.com/wall-86359614_293620?reply=294090&amp;thread=293659</t>
  </si>
  <si>
    <t xml:space="preserve">За бота, конечно, обидно, но не очень. По роду работы я действительно разбираюсь в том, о чем говорю. "Крошится в стене" и там же намокает только некачественный или плохо смонтированный пенопласт. И голословные утверждения никак не уменьшат количества фасадов, которые десятилетиями утеплены пенопластом, и готовы простоять еще столько же. </t>
  </si>
  <si>
    <t>https://prnt.sc/7yZ1tByHMx7E</t>
  </si>
  <si>
    <t>Ответ на стр. 259 август Валере</t>
  </si>
  <si>
    <r>
      <rPr/>
      <t xml:space="preserve">Stepan Ignatov
</t>
    </r>
    <r>
      <rPr>
        <color rgb="FF1155CC"/>
        <u/>
      </rPr>
      <t>https://youtu.be/xlNdcffx59U</t>
    </r>
    <r>
      <rPr/>
      <t xml:space="preserve"> (видео про то, что дома из СИП-панелей это "газовая камера")</t>
    </r>
  </si>
  <si>
    <t>https://t.me/komileaks/17785?comment=58076</t>
  </si>
  <si>
    <t>Я вам привожу данные исследований МГУ и Московского НИИ Гигиены, а вы мне - ролик на YouTube.
Я же не агитирую вас строить из СИП-панелей, но давайте не плодить мифы про ядовитость пенополистирола. Из качественного строительного пенопласта стирол (который, кстати, содержится в клубнике, арахисе и кофе) в утеплённое помещение не выделяется. А других веществ, которые нашли в видео, ППС в принципе не содержит - в нем 98% воздуха.
Поэтому, соглашусь с выводом, который озвучен на 11-й минуте: если использовать материалы только потому, что их дёшево продают, не обращая внимания на качество, результаты получаются плачевными. И вообще, посмотрите видео до конца, раз уж вы его мне прислали. Там последние 5 минут самые важные, а не броский заголовок.</t>
  </si>
  <si>
    <t>https://prnt.sc/9ZsLa3_YfiQm</t>
  </si>
  <si>
    <t>Ответ на стр. 17
Честно говоря, не знаю, что ответить Они убедительны</t>
  </si>
  <si>
    <t xml:space="preserve">Добрый день! Но есть и другие исследования: так,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Какой можно сделать вывод? Дело в качестве пенопласта. То есть не сам по себе материал опасен. Опасны дешевые (вы сами говорите о "сэкономить") подделки. Точно такими же некачественными могут быть любые контрафактные строительные материалы. Но это не будет означать, что их качественные "коллеги" плохи. </t>
  </si>
  <si>
    <t>Yarmarka Stroika
💥Пенопласт - это современный строительный материал, который применяется для теплоизоляции зданий и сооружений.
✅ Может использоваться как для наружных, так и для внутренних работ.
Ждём Вас!!!
Отдел СтройМаркет👷🏻‍♂
📌мы находимся по адресу:
г. Сарапул, Выгон 23
Строительная Ярмарка
📞89120148318</t>
  </si>
  <si>
    <t>https://vk.com/wall610680343_3654</t>
  </si>
  <si>
    <t>В2В</t>
  </si>
  <si>
    <t>https://prnt.sc/SPkagxW318sj</t>
  </si>
  <si>
    <r>
      <rPr>
        <rFont val="Arial"/>
        <color theme="1"/>
      </rPr>
      <t xml:space="preserve">Сергей Домогацкий
Сергей Домогацкий: три вида утеплителей по нескольким параметрам частных домов
В данной статье Сергей Домогацкий проведет сравнение трех видов утеплителей по нескольким параметрам, чтобы выявить наилучший вариант для использования в частных домах. Рассмотрим следующие 6 параметров:
    Привлекательность для мышей. </t>
    </r>
    <r>
      <rPr>
        <rFont val="Arial"/>
        <b/>
        <color theme="1"/>
      </rPr>
      <t>Пенополистирол не едят, но используют для норок - минус.</t>
    </r>
    <r>
      <rPr>
        <rFont val="Arial"/>
        <color theme="1"/>
      </rPr>
      <t xml:space="preserve"> Базальтовая вата привлекательна для мышей - минус. PIR-утеплитель не привлекает мышей - плюс.
    Усадка. PIR-панели, которые не дают усадку.
    Конденсат. </t>
    </r>
    <r>
      <rPr>
        <rFont val="Arial"/>
        <b/>
        <color theme="1"/>
      </rPr>
      <t>Пенополистирол накапливает влагу - минус.</t>
    </r>
    <r>
      <rPr>
        <rFont val="Arial"/>
        <color theme="1"/>
      </rPr>
      <t xml:space="preserve"> Базальтовая вата накапливает влагу и быстро отдаёт тепло - твердый минус. PIR-утеплитель устойчив к влаге - плюс.
    Энергоэффективность. PIR-утеплитель крайне энергоэффективный материал.
   </t>
    </r>
    <r>
      <rPr>
        <rFont val="Arial"/>
        <b/>
        <color theme="1"/>
      </rPr>
      <t xml:space="preserve"> Пожароопасность. Пенополистирол пожароопасен - минус</t>
    </r>
    <r>
      <rPr>
        <rFont val="Arial"/>
        <color theme="1"/>
      </rPr>
      <t xml:space="preserve">. Базальтовая вата не горит - плюс. PIR-утеплитель не горит, обугливается - плюс.
    Экологичность. </t>
    </r>
    <r>
      <rPr>
        <rFont val="Arial"/>
        <b/>
        <color theme="1"/>
      </rPr>
      <t xml:space="preserve">Пенополистирол токсичен - минус. </t>
    </r>
    <r>
      <rPr>
        <rFont val="Arial"/>
        <color theme="1"/>
      </rPr>
      <t>Базальтовая вата была проблематична с точки зрения экологии, сейчас возникают другие проблемы - минус. PIR-утеплитель экологически чистый - плюс.
Итак, после сравнения по всем параметрам, Сергей Домогацкий уверен, что лучшим вариантом для использования в частных домах является PIR-утеплитель. Он обладает множеством преимуществ, включая устойчивость к влаге, высокую энергоэффективность, негорючесть и экологичность.</t>
    </r>
  </si>
  <si>
    <t>https://dzen.ru/a/ZOekB8GP1Q_SOYpc</t>
  </si>
  <si>
    <t>Грызуны, пожароопасность, опасность для здоровья</t>
  </si>
  <si>
    <t>Здравствуйте! Позвольте прокомментировать в качестве официального представителя Ассоциации производителей и поставщиков пенополистирола. 
Мыши и другие грызуны могут завестись в любом теплоизоляционном материале. Конкретно ППС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
У современного пенопласта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В качественный пенопласт добавляют антипирены. Благодаря им он самостоятельно затухает в течение максимум 4 секунд после потери контакта с открытым пламенем. А при постоянно воздействии высоких температур оплавляется, не вспыхивая. При этом важно отметить, что плиты пенополласта не используют в открытых конструкциях: слой утеплителя обязательно закрывают штукатурным слоем. 
Ну и о "токсичности".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</si>
  <si>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https://prnt.sc/gI2JcasO8SeQ</t>
  </si>
  <si>
    <t>ЛАНА ДУБЧАК
ответила ТАТЬЯНЕ
Ну почему не заводятся ,они везде могут заводиться,у нас пенопласт для утепления лежит и то грызут,а солома вообще им комфорт</t>
  </si>
  <si>
    <t>https://ok.ru/ogorodidac/topic/155556008064453</t>
  </si>
  <si>
    <t xml:space="preserve">Добрый день! Если пенопласт уложен по правилам, изолирован в стеновом "пироге", грызуны к нему не подберутся. Если подбираются, значит, есть доступ. </t>
  </si>
  <si>
    <t>https://prnt.sc/yZK1SOQeIfZV</t>
  </si>
  <si>
    <t xml:space="preserve">@user-bs9ek5ns2z
ахаха. Нет, нельзя утеплять  газоблок снаружи с помощью ЭППС/ППС. Внешняя теплоизоляция должна быть более паропроницаемой. Например, для бруса та же минвата, которую и показали на картинках в данном ролике. </t>
  </si>
  <si>
    <t>https://www.youtube.com/watch?v=0wIe_up9vRE&amp;lc=UgwMZqDY0X3zUwf7ubp4AaABAg.9uHt1URzK7k9uHwzI6jwz4</t>
  </si>
  <si>
    <t xml:space="preserve">Добрый день! Теплоизоляция с помощью ППС возможна. Его паропроницаемость сравнима с тем же показателем сосны поперек волокон. Перед выбором того или иного теплоизоляционного материала важно сделать теплотехнический расчет, который и подскажет, какой именно материал, какой толщины и плотности лучше взять. </t>
  </si>
  <si>
    <t>https://prnt.sc/DVcexG9APcUy</t>
  </si>
  <si>
    <t xml:space="preserve"> Александр Бояркин ответил Алексею
Алексей, между стеной и пенопластом конденсат образуется, потому что пенопласт не дышит 🤷‍♂</t>
  </si>
  <si>
    <t>https://vk.com/wall-142190931_86150?reply=86558&amp;thread=86189</t>
  </si>
  <si>
    <t>Александр, вынужден вас разочаровать. Между стеной и пенопластом конденсат образуется, потому что неправильным оказался расчет точки росы (если он вообще был). Если точка росы находится в толще утеплителя, конденсата не образуется. Для этого (конечно, не только, но, в том числе) теплотехнические расчеты и нужны.
Что касается "не дышит" - паропроницаемость современного пенопласта сравнима с тем же показателем древесины - сосны поперек волокон.</t>
  </si>
  <si>
    <t>https://prnt.sc/RbjVc0YqZXHJ</t>
  </si>
  <si>
    <t>Ответ на стр. 18</t>
  </si>
  <si>
    <t>Ядовитый пенопласт или чем лучше утеплить дом.
Ядовит ли пенопласт? Да, как и все остальное в этом мире.
Развеем мифы и попробуем разобраться в сути, что же все таки не так с пенопластом и в каком точно месте "живет" это "не так"!
Что такое пенопласт, где применяется, какой пенопласт применяют в утеплении? В этих вопросах быстренько и разберемся.
Позитивное видео о безопасности ППС для здоровья и негорючести за счет антипиренов.</t>
  </si>
  <si>
    <t>https://dzen.ru/video/watch/64f84b9809bb0574c65e67f9</t>
  </si>
  <si>
    <t xml:space="preserve">Добрый день! Благодарим за доверие и позитивную оценку пенопласта - материала, который представляет Ассоциация производителей и поставщиков пенополистирола. </t>
  </si>
  <si>
    <t>https://prnt.sc/JuqviHIu22aR</t>
  </si>
  <si>
    <t xml:space="preserve"> Николай Иванов ответил Алексею
Алексѣй, Здравствуйте. Спасибо за содержательный ответ.</t>
  </si>
  <si>
    <t>https://vk.com/wall-211818605_3254?reply=3397&amp;thread=3256</t>
  </si>
  <si>
    <t>Всегда пожалуйста!</t>
  </si>
  <si>
    <t>https://prnt.sc/J68eR_yz3iSG</t>
  </si>
  <si>
    <r>
      <rPr>
        <rFont val="Arial"/>
        <color theme="1"/>
      </rPr>
      <t xml:space="preserve">Производственная Строительная Фирма ООО Я Прораб
Алексей Сусин .
🏠Насколько экологичным можно считать строительство из сэндвич-панелей?
На вопрос отвечает директор компании «Я Прораб» Сафаров Алексей Александрович
Экологичность строительных материалов сегодня – вопрос актуальный и спорный. Даже в домах с базовым ремонтом все равно часто используются клей, напольные и настенные покрытия, которые вряд ли можно считать на 100% экологичными.
Что касается сэндвич-панелей, то они состоят из двух листов металла и утеплителя между ними. В большинстве случаев это пенополистирол. Для дома лично бы я этот утеплитель не использовал. А вот для гаража это вариант идеален и с точки зрения теплотехнических характеристик, и с точки зрения цены.
</t>
    </r>
    <r>
      <rPr>
        <rFont val="Arial"/>
        <b/>
        <color theme="1"/>
      </rPr>
      <t xml:space="preserve">Да, в случае пожара пенополистирол – материал токсичный. </t>
    </r>
    <r>
      <rPr>
        <rFont val="Arial"/>
        <color theme="1"/>
      </rPr>
      <t>Но то же самое можно сказать и о гараже, который построен из обработанного химическими составами дерева, и о гараже из кирпича, где тоже будет система стропил для кровли из пропитанной древесины.
В быту же гараж из сэндвич-панелей – вполне экологичное решение для хранения авто.</t>
    </r>
  </si>
  <si>
    <r>
      <rPr>
        <color rgb="FF1155CC"/>
        <u/>
      </rPr>
      <t>https://vk.com/wall-88922512_152</t>
    </r>
    <r>
      <rPr/>
      <t xml:space="preserve"> 
</t>
    </r>
    <r>
      <rPr>
        <color rgb="FF1155CC"/>
        <u/>
      </rPr>
      <t>https://ok.ru/profile/569118368701/statuses/155626982457533</t>
    </r>
    <r>
      <rPr/>
      <t xml:space="preserve"> 
</t>
    </r>
    <r>
      <rPr>
        <color rgb="FF1155CC"/>
        <u/>
      </rPr>
      <t>https://vk.com/wall-222040979_26</t>
    </r>
    <r>
      <rPr/>
      <t xml:space="preserve"> 
</t>
    </r>
    <r>
      <rPr>
        <color rgb="FF1155CC"/>
        <u/>
      </rPr>
      <t>https://vk.com/wall-88922512_155</t>
    </r>
    <r>
      <rPr/>
      <t xml:space="preserve"> </t>
    </r>
  </si>
  <si>
    <t>Опасность для здоровья, гараж</t>
  </si>
  <si>
    <t xml:space="preserve">Добрый день! Не бывает нетоксичных материалов при пожаре: самая экологически чистая древесина при горении выделяет угарный газ, отравиться которым - дело нескольких минут. Те же угарный и углекислый газ выделяют плиты пенопласта (конечно, речь идет о современном и качественном). При этом важно отметить, что плиты пенопласта не используют в открытых конструкциях: слой утеплителя обязательно закрывают штукатурным слоем. 
Кроме того, в современный ППС на стадии производства добавляют антипирены. Это вещества, которые позволяют материалу затухать самостоятельно в течение максимум 4 секунд после потери контакта с открытым пламенем. А под постоянным воздействием огня оплавляться, не вспыхивая. </t>
  </si>
  <si>
    <t>https://prnt.sc/98icYBidbK13 
https://prnt.sc/jnILNgt4iAKl 
https://prnt.sc/yFnM6nZE1E9Q</t>
  </si>
  <si>
    <t xml:space="preserve"> Кто живет в упеплителе! Утепление дома пенопластом. #каменныйдом #домсвоимируками #одноэтажныйдом
Goomer House
0:00
для того чтобы у нас туда никто не зашел
0:03
и никто оттуда не вышел мы заштукатурим
0:05
Поверин с утеплителя а также это служит
0:07
пожарным разрывом бери себе на заметку</t>
  </si>
  <si>
    <t>https://www.youtube.com/watch?v=1z5LHU9hi8c</t>
  </si>
  <si>
    <t>Благодарим за позитивный отзыв о пенопласте - материале, который представляет Ассоциация производителей и поставщиков пенополистирола. Вы совершенно правы: ППС должен быть изолирован в "пироге", чтобы до него не добрались вредители. Ни мыши, ни другие грызуны не едят ППС, однако могут в нем поселиться (как и в любом другом неосыпающемся утеплителе).</t>
  </si>
  <si>
    <t>https://prnt.sc/4fN4j9a2bqiO</t>
  </si>
  <si>
    <t>Николай Кулак
Можно ли заменить дэмпферную ленту пенопластом 30-50 мм?
Достался бесплатно б/у пенопласт 30-50 мм, нужно заливать пол и хочется сделать его энергоэффективным. По технологии по периметру нужно пускать дэмпферную ленту, но она максимум 1 мм. 
Можно ли заменить такую ленту пенопластом? Он же упругий. По идее бетон даже при расширении сможет продавить пенопласт на сколько ему потребуется</t>
  </si>
  <si>
    <r>
      <rPr>
        <color rgb="FF1155CC"/>
        <u/>
      </rPr>
      <t>https://otvet.mail.ru/question/234846811</t>
    </r>
    <r>
      <rPr>
        <color rgb="FF000000"/>
      </rPr>
      <t xml:space="preserve"> 
</t>
    </r>
    <r>
      <rPr>
        <color rgb="FF1155CC"/>
        <u/>
      </rPr>
      <t>https://www.forumhouse.ru/threads/562944/</t>
    </r>
    <r>
      <rPr>
        <color rgb="FF000000"/>
      </rPr>
      <t xml:space="preserve"> </t>
    </r>
  </si>
  <si>
    <t xml:space="preserve">Добрый день! Мы советуем использовать ППС по назначению. </t>
  </si>
  <si>
    <r>
      <rPr>
        <color rgb="FF1155CC"/>
        <u/>
      </rPr>
      <t>https://prnt.sc/Owj7kx_ZiQMX
https://prnt.sc/CyF4-MIKTCKB</t>
    </r>
    <r>
      <rPr/>
      <t xml:space="preserve"> </t>
    </r>
  </si>
  <si>
    <t>Vladimir Skriabin в ответ Алексей Смирнов
Алексей Смирнов, скажите это родственникам умерших при возгорании пеноплистироловой плитки на потолке в "Хромой лошади".
Некоторые, вдохнув лишь один раз дым от пеноплистирола успели выбежать на улицу. Но, всё равно умерли...
Штабелями трупы складывали на снегу...</t>
  </si>
  <si>
    <t>https://otvet.mail.ru/answer/2038868543/cid-361700465/</t>
  </si>
  <si>
    <t>Владимир, темы с пожарами, особенно с таким количеством жертв, как в "Хромой лошади" - всегда очень сложные. Но давайте разберемся. 
Винить пенопласт в возгорании — то же самое, что винить деревья в лесном пожаре.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Кроме того, неясно, какого качества был пенопласт, использованный в кафе. Но совершенно ясны рекомендации ГОСТ: пенопласт должен использоваться в качестве среднего слоя строительной ограждающей конструкции. Именно пренебрежение нормами, к сожалению, и приводит к трагедиям.</t>
  </si>
  <si>
    <t>https://prnt.sc/xfFWl6XgZstL</t>
  </si>
  <si>
    <t>Ответ на стр. 15</t>
  </si>
  <si>
    <r>
      <rPr>
        <rFont val="Arial"/>
        <color theme="1"/>
      </rPr>
      <t xml:space="preserve">ТЕПЛЫЙ ДОМ
Недавно был пост про этапы утепления 🏡
Теперь в каждом посте мы будем раскрывать более подробно каждый этап.
Начнем с пенопласта 🧱
⭐Пенопласт - пористый материал, составленный из несообщающихся ячеек, представляющий собой вспененные пластические массы.
➡Сам термин “пенопласт” никогда не применяется в строительных нормативах и документах, единственно правильное название привычного материала - это пенополистирол. А слово "пенопласт" появилось из-за наличия тех самых вспенивающихся гранул.
➡Также часто можно встретить аббревиатуру ППС - это ПеноПолиСтирол, (так пенопласт маркируется по новым правилам).
Раньше он маркировался как ПСБ-С. То есть всё это одно и то же.
Что значат эту буквы?
ПС - пенополистирол, Б - беспрессованный метод производства, С - самозатухающийся.
➡В зависимости от состава сырья и технологии его обработки выпускают пенопласт разной плотности (от 15 до...), механической прочности, стойкости к различным видам воздействия. Этими факторами и обусловливается выбор конкретного вида пенопласта для применения в тех или иных условиях и целях.
❗Нас интересует именно пенопласт, пригодный для утепления фасадов жилых домов.
❗В своей работе мы используем именно ППС 16 Ф.
И вот почему:
1) невозгораем (в состав фасадного пенопласта добавляют антипирен для самопроизвольного затухания);
2) если пенопласт правильно изолировать от воздействия окружающей среды, он прослужит более 50 лет (а то и больше);
3) не гниёт и не интересен грызунам;
4) не гигроскопичен (даже полностью находясь в воде, не впитывает воду более чем на 2%);
6) хорошо держит тепло;
7) экологически безопасен (не развиваются микроорганизмы, грибки, плесень);
8) морозостойкий;
9) гладкий на ощупь, тем самым не позволяет колониям микроорганизмов (водорослей) закрепляться на поверхности;
10) уменьшает теплопроводность, то есть по толщине 5 см пенопласта заменяет полтора кирпича (см. картинку)
⭐На картинке в карусели - теплопроводность пенопласта 50 мм в сравнении с другими теплоизоляторами.
</t>
    </r>
    <r>
      <rPr>
        <rFont val="Arial"/>
        <color theme="1"/>
        <sz val="1.0"/>
      </rPr>
      <t>#утеплениефасада
#фасадростов
#фасадчики
#пенопласт
#пенопластовыйдекор</t>
    </r>
  </si>
  <si>
    <t>https://vk.com/wall-222001696_20</t>
  </si>
  <si>
    <t>В2В, плюсы и минусы</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</si>
  <si>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Единственное, что хотелось бы отметить: разница между пенопластом, произведенным по старому ГОСТу, и новым всё-таки есть. Цифровое обозначение ПСБ также обозначало плотность, но в реальности это был показатель "до". То есть, у пенопласта ПСБ 15 плотность была до 15 кг/м3. А вот у нового материала плотность "от": ППС 16 - это пенопласт плотностью от 16 кг/м3. Это лишний раз доказывает, что использовать при строительстве нужно те марки, которые произведены в соответствии с ГОСТ 15588-2014. </t>
  </si>
  <si>
    <t>https://prnt.sc/li57g9sObU7Z</t>
  </si>
  <si>
    <r>
      <rPr/>
      <t>Строительство под ключ
Эковата - самый спорный утеплитель.
❗Спойлер: сравнивайте материалы между собой! Не имеет смысла говорить о достоинствах и недостатках одного материала без сравнения показателей! Кирпич может иметь повышенный радиационный фон. Эта информация бессмысленна, если не сравнивать кирпич по этому показателю с бетонами... О деревянном домостроении и применении химикалий для продления срока службы экологичного дерева неэкологичными способами тема отдельная🤦‍♂
Дома из СИП-панелей... тут все очевидно и об этом прикреплено видео канала "Стройхлам".
Маркетологи потрудились над порчей репутации материала в пользу традиционного утеплителя.
Об экологичности.</t>
    </r>
    <r>
      <rPr>
        <b/>
      </rPr>
      <t xml:space="preserve"> Все без исключения утеплители с содержанием стирола: пенополистирол (пенопласт), экструдированный пенополистирол - содержат сильнейший яд - стирол и его соединения. применение этих материалов, особенно для устройства теплого пола, с точки зрения экологичности и здравого смысла - опасно! Об этом СМИ и маркетологи не говорят. Потому как строят дома из СИП-панелей, а эта технология не запрещена, по понятным причинам заинтересованности определенных лиц.</t>
    </r>
    <r>
      <rPr/>
      <t xml:space="preserve">
</t>
    </r>
    <r>
      <rPr>
        <sz val="1.0"/>
      </rPr>
      <t>Все минеральные утеплители имеют в своем составе формальдегидный след, фенольные соединения и составы от плесени, в том числе, на основе токсичных веществ - аммиака и его соединений. Есть пресловутые ПДК (предельно допустимые концентрации) вредных и опасных соединений и веществ. Минвата выделяет формальдегид, в пределах ПДК и ниже. Из одного квадратного метра поверхности минеральной ваты выделяется 0,02 миллиграмма формальдегида в час. Это в допуске и считается безвредным. Но бор в эковате считается, по какой-то причине, нежелательным компонентом. Все об этом пишут.
Не пишут о радоне, о сырье для производства ГКЛ - горы отходов химкомбината в Воскресенском районе МО, забывают рассказать о составе красок, натяжных ПВХ потолках и диоксине...
Критически воспринимая информацию можно обнаружить - эковата, в сравнении с другими материалами, действительно экологична.
Безальтернативность.
В некоторых случаях, например, дом из газобетона облицован кирпичом, требуется заменить или добавить утеплитель. Применение любого утеплителя, кроме эковаты или вдуваемого минерального утеплителя, без демонтажа фасада невозможно! Заполнить пустоты можно только эковатой через отверстия в фасаде дома.
Возможно применение пенополиуретановой пены. Но об этом даже не стоит писать, данный материал без того имеет отвратительную репутацию и заслужено.
Немного о строительстве каркасников в Финляндии и мифах об экологичности OSB-3
https://youtu.be/ztnM-xNpndw?si=mXhy14WEYsOIA3vG</t>
    </r>
    <r>
      <rPr/>
      <t xml:space="preserve">
СИП-дом и аммиак
</t>
    </r>
    <r>
      <rPr>
        <color rgb="FF1155CC"/>
        <u/>
      </rPr>
      <t>https://youtu.be/xlNdcffx59U?si=4DCeqlGp09fD3UCl</t>
    </r>
  </si>
  <si>
    <t>https://vk.com/wall-103956393_74721</t>
  </si>
  <si>
    <t>https://prnt.sc/50s30QoM4P-n</t>
  </si>
  <si>
    <t>Василий
Пенопласт свойства характеристики
До недавнего времени такое чудо современной химии, как пенополистирол, или пенопласт, мало интересовал индивидуальных застройщиков и даже фирмы-подрядчики. Материал применялся в качестве упаковки и недорогого наполнителя холодильных камер. Ситуация кардинально изменилась с появлением строительного пенопласта. Сегодня основные технические характеристики пенопласта хорошо известны всем, кто профессионально занимается утеплением зданий при строительстве.
Свойства пенопласта плюсы и минусы
Структура пенопласта представляет собой материал, прессованный из мельчайших, газонаполненных шариков полистирола. Сам по себе полистирол не отличается какими-либо исключительными качествами, плотность пенопласта и его прочность не позволяли использовать полимер, кроме как в качестве упаковки и одноразовой посуды. С изменением структуры полистирол превратился в новый материал с отличающимися характеристиками:
    Низкая плотность пенопласта, находящаяся в пределах от 0,015 кг/л до 0,05 кг/л. Один кубометр пенопласта марки 25 будет иметь вес не более 25 кг;
    Благодаря сверхнизкой плотности и закрытым порам, препятствующим конвекции и теплообмену. Материал обладает рекордно низким коэффициентом теплопроводности, находящимся в пределах 0,038-0,039 Вт/м∙К. Для примера: у ближайшего конкурента — минеральной ваты аналогичный показатель превышает характеристики пенопласта на 20%;
    Плотность пенопласта и закрытая ячеистая структура обеспечивают водопоглощение на уровне не более 2% в сутки;
    Пенопластовый материал обладает неважной звукоизоляцией, стойкостью к патогенной микрофлоре и перепадам температур.
Прочность
Отдельно стоит упомянуть о двух важных характеристиках пенопласта: прочности и паропроницаемой. Прочность пенопласта напрямую зависит от его плотности. Например, для материала плотностью 15 кг/м3 прочность пенопластового листа составляет всего 0,7 кг/см2, тогда как для самого тяжелого – 2,5 кг/см2. Поэтому при утеплении полов под стяжку предпочитают использовать пенопластовые плиты плотностью не менее 25-30 кг/м3.
    Паро-проницаемость пенопласта ПСБС составляет всего 0,05 мг/м∙ч∙Па.
    Для сравнения, у древесины этот показатель равен 0,06 мг/м∙ч∙Па.
Поэтому облицовка стен пенопластовыми плитами не приводит к 100% закупорке стен, частично способность стен пропускать водяные пары сохраняется. Бетонные стены выгодно утеплять снаружи фасада, а кирпичные или деревянные – изнутри. Миф о нулевой влагонепроницаемой появился из-за того, что пенопласт иногда путают с экстрадированным пенополистиролом, плотность которого составляет более 40 кг/м3. Вот его паро- проницаемость практически равна нулю, как у металла.
Применение и основные марки пенопласта
Высокие изоляционные свойства пенопласта и относительно доступная цена. Сделали его материалом номер один для всевозможных утеплительных и изоляционных работ в строительстве:
    Пенопластовым материалом высокой плотности выполняют облицовку фасадов зданий, благодаря чему потери тепла могут быть уменьшены почти вдвое;
    Легкие пенопласты, малой и средней плотности, применяются для утепления крыш и внутренних помещений;
    Пенополистиролы средней и высокой плотности используются для утепления коммуникаций и водопроводных труб.
Пенопласт высокой плотности применяется в строительстве дорожного полотна, а материал средней плотности идет для изготовления СИП панелей.
СИП панель представляет собой пенопластовый лист толщиной 100-150 мм, обклеенный с двух плоскостей ОСБ плитами. Из такого материала строят двух или трехэтажные полноценные дома.
Кроме того, пенопластовый материал высокой плотности широко используется в моделировании, изготовлении деталей бытовой техники, одноразовых предметов быта и мебели.
Применение пенопласта в строительстве
Так как технические характеристики пенопласта в огромной степени зависят от его плотности. И для систематизации используется система обозначения марок пенополистирола. Использующая граничное верхнее значение удельного веса материала. На сегодняшний день на строительных объектах используется несколько основных марок пенопластовых листов:
    Пенополистирол малой и средней плотности, чаще всего это ППТ-10, ППТ-15 и ППТ-20, с удельным весом соответственно до 10, 15 и 20 кг/м3. Подобный материал обладает низким коэффициентом теплопроводности, поэтому может быть эффективно использован для утепления поверхностей, где не требуется высокой прочности изоляции, например, для внутренних помещений, коммуникаций;
    Марки ППТ-25, ППТ-30, ППТ-35, помимо утепления зданий, используются для звукоизоляции и теплоизоляции бетонных полов, цокольных этажей зданий, внутренних стен подвальных помещений, укрепления основания дорожного полотна, при изготовлении промышленного холодильного оборудования.
Толщина и звукоизоляция
Для утепления строительных конструкций, согласно ГОСТ №15588-86, применяется толщина пенопласта 30, 40, 50, 100 мм. Для средней полосы России достаточно двухслойной пенопластовой теплоизоляции, общей толщиной 70-80 мм и плотностью 25 кг/м3. Для северных широт потребуется пенопласт не менее 100 мм с плотностью 20 кг/м3. Нередко утепление выполняют из двух слоев пенопластовых листов. Первым укладывается лист высокой плотности, для того чтобы обеспечить максимальную прочность сцепления с бетоном или кирпичом, вторым слоем выкладывают материал низкой плотности, который выполняет функции барьера для точки росы и одновременно перекрывает стыки и швы первого слоя.
Для звукоизоляции применяются марки ППТ-10, ППТ-15 с прослойками из волоконных материалов. Наиболее популярные размеры пенопласта для утепления стен 50х100 см и 100х200 см. Чем больше размер листа, тем дешевле материал. В большинстве случаев для утепления приходится пенопластовые плиты резать с помощью терморезаков на небольшие фрагменты, так что первоначальные размеры листа не имеют особого значения.
Преимущества и недостатки пенопластового материала
Обладая низкой плотностью и ячеистой структурой, пенопласт не является идеальным материалом для звуковой изоляции. Исходный полистирол обладает высокой упругостью, поэтому даже во вспененном виде полистирольные шарики снижают звуковое давление всего лишь на 4 децибела.
Для того чтобы получить качественную звукоизоляцию, необходимо установить несколько пенопластовых листов низкой плотности с рельефной поверхностью. При отсутствии такового материала поверхность плит нарезают гребенками фрезами в виде нерегулярной волны. В этом случае можно получить снижение звукового давления в три и более раза. Для обеспечения максимального подавления шума пенопластовые плиты низкой плотности совмещают с засыпным или волоконным изолятором.
Наиболее существенным недостатком является его огнеопасность. Согласно ГОСТу, наиболее горючий пенопластовый материал низкой плотности причисляется к 4 классу горючести. И должен затухать уже через 4 секунды после образования точечного горения.
На практике огнестойкость существенно зависит от дополнительных факторов, например, от внешнего покрытия и высоты, на которой находится слой утеплителя. При облицовке утепления из пенопласта низкой плотности панелями сайдинга с высотой стены более 4 м, в случае возгорания образуется вертикальная тяга воздуха под облицовкой, приводящая к быстрому распространению фронта тления.
Подведем итоги
На сегодняшний день производители разрабатывают все более новые и совершенные марки пенопласта. Для облицовки жилых зданий предлагается использовать материал с большим содержанием антипиренов. Для внутренних помещений домов используются сверхчистые материалы. А для обустройства изоляции фундаментов и цокольных этажей применяются многослойные листы высокой плотности с включениями резольных смол и карбамидов.</t>
  </si>
  <si>
    <t>https://dzen.ru/a/ZPjRWbZlbXapqT5T</t>
  </si>
  <si>
    <t xml:space="preserve">Здравствуйте! Благодарим за позитивный  отзыв о пенопласте - материале, который представляет Ассоциация производителей и поставщиков пенополистирола. </t>
  </si>
  <si>
    <t>https://prnt.sc/lXmh_cARzHEf</t>
  </si>
  <si>
    <t>Иван Давыдов
Добрый день! Может кто подсказать как поступить подвал камеры выложен красным кирпичем за место раствора глина, планирую обшивать всё пенопластом нужно ли штукатурить стены перед этим раствором пескобетона?</t>
  </si>
  <si>
    <t>https://telegram.me/MushroomsRosgrib/93348</t>
  </si>
  <si>
    <t xml:space="preserve">Добрый день! Не так важно, чем штукатурить. Важно - создать плоскость, чтобы приклеился пенопласт. До оштукатуривания загрунтуйте кирпич для лучшей адгезии. </t>
  </si>
  <si>
    <t>https://prnt.sc/mVzGWeL5xztx</t>
  </si>
  <si>
    <t xml:space="preserve">
Идеи для дачи
Видели когда-то строительство дома на фундаменте из пенополистирола?
(видео про вопрос)</t>
  </si>
  <si>
    <r>
      <rPr>
        <color rgb="FF1155CC"/>
        <u/>
      </rPr>
      <t>https://vk.com/wall-41002749_1123336
https://vk.com/wall-215214291_524</t>
    </r>
    <r>
      <rPr/>
      <t xml:space="preserve"> 
</t>
    </r>
  </si>
  <si>
    <t xml:space="preserve">Отличная технология, с наружной стороны пенопласта будут армирующая сетка, штукатурка. </t>
  </si>
  <si>
    <r>
      <rPr>
        <color rgb="FF1155CC"/>
        <u/>
      </rPr>
      <t>https://prnt.sc/Pm-wd1iXgDFN</t>
    </r>
    <r>
      <rPr/>
      <t xml:space="preserve"> 
</t>
    </r>
    <r>
      <rPr>
        <color rgb="FF1155CC"/>
        <u/>
      </rPr>
      <t>https://prnt.sc/QpjwMxpUaTpc</t>
    </r>
    <r>
      <rPr/>
      <t xml:space="preserve"> </t>
    </r>
  </si>
  <si>
    <t>Валера</t>
  </si>
  <si>
    <r>
      <rPr>
        <color rgb="FF1155CC"/>
        <u/>
      </rPr>
      <t>https://vk.com/wall817894577_8</t>
    </r>
    <r>
      <rPr/>
      <t xml:space="preserve">   
</t>
    </r>
    <r>
      <rPr>
        <color rgb="FF1155CC"/>
        <u/>
      </rPr>
      <t>https://vk.com/wall244457391_6087</t>
    </r>
    <r>
      <rPr/>
      <t xml:space="preserve">  
</t>
    </r>
    <r>
      <rPr>
        <color rgb="FF1155CC"/>
        <u/>
      </rPr>
      <t>https://vk.com/wall344393257_320</t>
    </r>
  </si>
  <si>
    <t xml:space="preserve">Добрый день, это УШП, и при правильном монтаже всё с пенопластом (и домом) будет отлично. </t>
  </si>
  <si>
    <r>
      <rPr>
        <color rgb="FF1155CC"/>
        <u/>
      </rPr>
      <t>https://prnt.sc/rXej7dJcetO7
https://prnt.sc/zmBkKOr7yWgY</t>
    </r>
    <r>
      <rPr/>
      <t xml:space="preserve"> </t>
    </r>
  </si>
  <si>
    <t>Репост физлицами стр. 47, нужна короткая версия ответа
Валера</t>
  </si>
  <si>
    <t xml:space="preserve"> Иван Шеховцов
Интересно что будет с этой плитой когда мыши пенопласт сьедят?)))</t>
  </si>
  <si>
    <t>https://vk.com/wall-41002749_1123336?reply=1123345</t>
  </si>
  <si>
    <t>Доступа грызунам не будет: технология старая, проверенная временем. Плита льётся на утрамбованное основание, пенопласт сверху не будет открытым (он будет в середине "пирога")</t>
  </si>
  <si>
    <t>https://prnt.sc/go4z6vZve0Kz</t>
  </si>
  <si>
    <t>Комментарий к видео о фундаменте с ППС из стр. 46
ВАлера</t>
  </si>
  <si>
    <t>Купить стройматериалы Тюмень "Время Строить"
Вы знали, что пенопласт можно использовать как утеплитель? Он отлично подходит для перегородок, стен, балконов.
📐 Пенопласт 1000х2000х ППС 10 ТУ 100 мм:
✔ малая нагрузка на поверхности
✔ высокая прочность
✔ морозо- и влагостойкость
✔ пожаростойкость
✔ доступная цена
✔ простота монтажа и крепления
✔ срок службы до 80 лет
💳 599 ₽/ плита
(на момент публикации)
📞 +7 (3452) 393-263
📲 +7 (958) 2533-633 (viber, whatsapp)
📩 zakaz@72snab.ru</t>
  </si>
  <si>
    <t>https://vk.com/wall-183306212_3064</t>
  </si>
  <si>
    <t>https://prnt.sc/u1LusAeKryve</t>
  </si>
  <si>
    <r>
      <rPr>
        <rFont val="Arial"/>
        <color theme="1"/>
      </rPr>
      <t xml:space="preserve">Наша дача, сад, огород, отдых. СПб и ЛО
Как утеплить крышу частного дома
</t>
    </r>
    <r>
      <rPr>
        <rFont val="Arial"/>
        <color theme="1"/>
        <sz val="1.0"/>
      </rPr>
      <t>Если утеплить крышу, теплопотери частного дома снизятся на 15%, благодаря чему дом будет более теплым и комфортным. Крышу частного дома можно утеплить своими руками, технология этого процесса не слишком сложна для любого домашнего мастера.
Вообще, утепление крыши можно производить, если планируется использовать чердачное помещение под мансарду. Если же чердак будет нежилым, достаточно утеплить пол чердака или потолок дома изнутри, т.е чердачное перекрытие дома. В этом случае чердак будет хорошо проветриваться и в нем не будет застаиваться сырость.
Крыши бывают скатные и плоские, и технология их утепления различна.
Утепление скатной крыши
Работы по утеплению скатной кровли уже построенного жилого дома проводятся изнутри, со стороны чердака. Перед началом работ обязательно следует провести ревизию состояния стропил на предмет наличия сырости и гнили. Подгнивающие балки нужно заменить на новые и обработать антисептиком и противопожарным составом все деревянные части крыши.
“Пирог” утепления скатной крыши (от кровли внутрь чердака) состоит из гидробарьера, утеплителя, пароизоляции и внутренней отделки (по желанию). В этом “пироге” обязательно должны быть воздушные прослойки между кровлей и подкровельной гидроизоляцией, а также между гидробарьером и утеплителем, чтобы удалялась случайно образовавшаяся влага. Если утепление будет изнутри обшиваться декоративной отделкой: вагонкой, ДСП и т.п., то необходимо оставить зазор и между пароизоляцией и обшивкой. Естественно, что свободно циркулировать в этих полостях воздух сможет только если будет обеспечен свободный приток и удаление воздуха. Для этих целей необходимо устроить два продуха: один в свесе крыши, другой в верхней части кровли под коньком.
Материалы для утепления скатной кровли
В качестве утеплителя можно использовать минеральную вату или стекловату в плитах или рулонах. Предпочтительнее вата в плитах, т.к. они лучше держат форму и не проседают со временем. Можно использовать и пенопластовые плиты.
Гидроизоляцией может служить слой рубероида или специальной пленки, которая не пропустит воду к утеплителю, но выведет образовавшую в нем влагу.
В качестве пароизоляции используют полиэтиленовую пленку, рубероид, пергамин, фольгированные материалы (фольгой внутрь чердака). Но лучше всего подойдет пароизоляционная мембрана. Она не пропускает влагу и пар в одну сторону (к утеплителю), но отводит конденсат из него наружу.
Пошаговая инструкция по утеплению скатной крыши
Измерьте расстояние между стропилами и толщину стропильных ног. Нарежьте теплоизоляционные плиты шириной на 1 см больше, чем расстояние между стропилами.
Если между кровельным покрытием и стропилами нет гидроизоляции, сначала закрепляется гидробарьер. Он должен обволакивать стропила, к которым прикрепляется строительным степлером. В проемах между стропилами можно его крепить степлером к обрешетке, на которой держится кровля. В нижней части нужно сделать вывод гидроизоляции под свес крыши для удаления возможной воды. Утеплитель в данном случае будет укладываться вплотную к гидроизоляции, без воздушной прослойки. Для данного варианта лучше использовать супердиффузионную мембрану.
Если гидроизоляционный слой уже имеется под кровлей, нужно по стропилам набить гвозди на расстоянии 3-5 см от гидроизоляции через каждые 10 см. По ним натягивается шнур или полиэтиленовая нить, и гвозди до конца подбиваются. Это создаст необходимую воздушную прослойку между утеплителем и гидроизоляцией.
Далее набиваются гвозди уже по краю стропил, если утеплитель будет крепиться с помощью шнура. Если будет набиваться обрешетка, то гвозди по краю стропил не нужны.
Укладывается ватный утеплитель между стропилами с небольшим ужатием. Потом вата расправится и будет надежно удерживаться в нужном месте. Если утеплитель пенополистироловый, его плотно вставляем в проемы между стропилами. Желательно делать утепление в два слоя. В этом случае второй слой укладывается так, чтобы стыки листов первого слоя не совпадали со стыками второго. Если толщины стропильных ног не хватает на два слоя утеплителя, можно прибить дополнительный брус к стропилам.
Сверху утеплителя натягивается леска или капроновый шнур по гвоздям, набитым по краю стропил. Другой вариант крепления утеплителя – обрешетка из реек, прибитых перпендикулярно стропилам через 30-40 см.
Следующий этап – крепление паробарьера степлером. Полотнище укладывают с нахлестом 10 см, стыки пленки нужно проклеить в два слоя клейкой лентой или двусторонним скотчем. Особое внимание нужно уделить местам соединения со стенами и вокруг печной трубы. Чем лучше и герметичнее будет закреплена пароизоляция, тем дольше прослужит утепляющий слой крыши.
Если чердак будет использоваться как жилое помещение, нужно провести отделку утепляющего “пирога” плитами ДСП, гипсокартоном, вагонкой или другим материалом, это придаст «пирогу»более эстетичный вид и послужит дополнительным небольшим утеплением. Не забудьте оставить небольшой зазор между пароизоляцией и отделкой. Этого можно добиться, прикрепив пароизоляцию не степлером, а прижав планками.
Утепление плоской крыши</t>
    </r>
    <r>
      <rPr>
        <rFont val="Arial"/>
        <color theme="1"/>
      </rPr>
      <t xml:space="preserve">
Такую кровлю можно утеплять как изнутри, так и снаружи. Для начала лучше провести утепление снаружи, а после проведенной зимы сделать выводы: нужно утеплять изнутри или нет. Для утепления снаружи лучше всего подойдет базальтовая минераловата. Она долговечна, пожаробезопасна и обладает низкой теплопроводностью и высокой паропроницаемостью. </t>
    </r>
    <r>
      <rPr>
        <rFont val="Arial"/>
        <b/>
        <color theme="1"/>
      </rPr>
      <t>Можно использовать другой жесткий утеплитель, например пенополистирол, однако он имеет низкие пожаробезопасные характеристики.</t>
    </r>
    <r>
      <rPr>
        <rFont val="Arial"/>
        <color theme="1"/>
      </rPr>
      <t xml:space="preserve">
</t>
    </r>
    <r>
      <rPr>
        <rFont val="Arial"/>
        <color theme="1"/>
        <sz val="1.0"/>
      </rPr>
      <t>“Пирог” для утепления плоской крыши выглядит так: пароизоляция, утеплитель, рулонный материал, например рубероид (в качестве гидроизоляции), насыпной слой. Последний состоит из дренажного слоя (к примеру, керамзита) и цементно-песчаной смеси.
Утеплять крышу стоит в первую очередь в тех домах, где не утеплен потолок, ведь теплый воздух поднимается вверх и “утекает” через холодную кровлю. И, конечно, утепление крыши должно проводиться вместе с утеплением всего частного дома, куда входит утепление стен, фундамента, всех окон, а также пола, иначе ваши затраты не оправдают себя.
В представленном ниже видео рассказывается об утеплении плоской крыши и скатной крыши.
Каталог проектов домов в нашем инстаграм instagram.com/aspdom_com</t>
    </r>
  </si>
  <si>
    <t>https://vk.com/wall742346780_54</t>
  </si>
  <si>
    <t>Добрый день! По поводу пожароопасности: современный ППС ведь с антипиренами. СФТК с теплоизоляционным материалом из плитного пенополистирола или пенополиуретана имеют класс пожарной опасности К0.</t>
  </si>
  <si>
    <t>https://prnt.sc/ThceJisEd7TF</t>
  </si>
  <si>
    <t>Валера
Аналог стр. 59 май</t>
  </si>
  <si>
    <t xml:space="preserve"> Георгий Коклюшкин ответил Валерию
Валерий, а кто ты,если не бот?) разбираешься от того,что назвался "экспертом Ассоциации производителей и поставщиков пенополистирол" 😂 типичный продаван ты,не более. В теме ты разбираешься точно так же,как я в балете
Георгий Коклюшкин ответил Валерию
Валерий, https://gosvon.net/account/id788590454?p=smm не бот говоришь?)
Валерий Шубин (id788590454) [24 комментария в 14 группах]</t>
  </si>
  <si>
    <t>https://vk.com/wall-86359614_293620?reply=294370&amp;thread=293659</t>
  </si>
  <si>
    <t xml:space="preserve">А вот сейчас было обидно. Я и не скрываю, что представляю Ассоциацию поставщиков, у меня на странице это прямым текстом написано. То есть экспертом я не "назвался", я им являюсь. И моя задача - помочь тем, кто интересуется, разобраться с плюсами и минусами пенопласта. Всё просто. </t>
  </si>
  <si>
    <t>https://prnt.sc/xViACnkX9dBs</t>
  </si>
  <si>
    <t>Ответ Валере на стр 29</t>
  </si>
  <si>
    <t>Wincent Smidowicz
Сообщество производителей и поставщиков пенополистирола, Еще раз: если исторические здания облепят пенопластом, вам это понравится? Ну там кремль в пенопласте или коллизей?</t>
  </si>
  <si>
    <t>Материал должен применяться по ГОСТ и там, где применение его уместно. Мы говорим о том, что внешнее утепление и использование декоративных элементов из пенопласта - мировая практика. Но согласимся с вами, что, когда речь идет о строениях, представляющих культурную ценность, помимо строительных норм следует принимать во внимание и необходимость максимального сохранения изначального вида.</t>
  </si>
  <si>
    <t>https://prnt.sc/rhM068IrgSp1</t>
  </si>
  <si>
    <t>Ответ на стр. 28</t>
  </si>
  <si>
    <t xml:space="preserve">	Имилор
    Добрый вечер! дом заштукатурен короедом и окрашен, планируется утепление пенополистиролом клей ветонит терм с100 далее минералка ветонит и покраска силиконовой краской. Необходимо ли обрабатывать стены бетоноконтактом или грунтовкой в 3 захода перед монтажом утеплителя? </t>
  </si>
  <si>
    <t>https://www.forumhouse.ru/threads/272140/page-128#posts/31824091/</t>
  </si>
  <si>
    <t xml:space="preserve">Добрый день! Бетонконтакт - не ваш вариант, прогрунтуйте качественной грунтовкой - достаточно одного раза. </t>
  </si>
  <si>
    <t>https://prnt.sc/3LSVSxpz6cqb</t>
  </si>
  <si>
    <t>Газобетон CUBIBLOCK
Алексей, добрый день. Безусловно, некий показатель паропроницаемости имеет место, но он все еще не выдерживает сравнения с минватой в контексте утепления газобетона.</t>
  </si>
  <si>
    <t>https://vk.com/wall-198903091_323?reply=327&amp;thread=325</t>
  </si>
  <si>
    <t xml:space="preserve">Добрый день, согласен, в каких-то случаях будет лучше минвата, в других - все же пенопласт. Нужно смотреть по месту, желательно - глазами специалистов и с составлением теплотехнического расчета. </t>
  </si>
  <si>
    <t>https://prnt.sc/ZL5OkntlsdPe</t>
  </si>
  <si>
    <t>Ответ на стр. 13</t>
  </si>
  <si>
    <t xml:space="preserve">@GoomerHouse
Спасибо за Ваш комментарий, так люди смогут больше узнать про строительство и применяемые материалы </t>
  </si>
  <si>
    <t>https://www.youtube.com/watch?v=1z5LHU9hi8c&amp;lc=UgyRBzQDvHOh_3TZHYd4AaABAg.9uPob2Ht6Xv9uPpLJ8qwzC</t>
  </si>
  <si>
    <t>https://prnt.sc/Qv5ZhH4p0U57</t>
  </si>
  <si>
    <t>Свой дом
Что такое армирование пенопласта и зачем оно нужно?
Как известно использование пенопласта это очень популярный и недорогой способ утеплить дом. Пенопласт является отличным звукоизолятором, хорошо держит тепло и не пропускает влагу. Очень часто ПСБ используется для утепления фасадов. Для такого материала есть одна очень важная составляющая без которой утепление теряет какой-либо смысл. Это армирование.
Что же такое армирование пенопласта и зачем оно нужно? Армирование заключается в нанесении армирующей смеси и укладки стекловолокнистой сетки на поверхность утеплителя. Армирующий слой защищает пенопласт от прямого попадания УФ лучей, воздействия атмосферных осадков, выполняет функции грунтовки и шпаклевки.
Сетка повышает прочность основания и делает его монолитным. Армирование делают для того что бы в стыках плит не появлялись трещины и мостики холода, а сама оштукатуренная поверхность получилась ровной и прочной.
Что бы подготовить пенопласт к армированию, на фасаде нужно сделать его прочный и цельный слой. Если правильно подобрать все необходимые материалы, в будущем можно избежать такие проблемы как отслоения, трещины и разрушение утеплителя.
.
В чем преимущества армирования пенопласта?
После армирования пенопласт становиться эластичным, водонепроницаемым, негорючим, повышаются его звуко- и теплоизоляционные свойства.
Чем армирующая смесь отличается от обычного клея для пенопласта?
Клей для пенопласта предназначен для приклеивания листов к несущему основанию, но может быть использован в качестве армирующего. В свою очередь, армирующая смесь используется только для армировки пенопласта и наноситься поверх утеплителя на армирующую сетку. Такой армирующий слой защищает утеплитель от механических повреждений и служит прочной основой для последующей отделки стены.
Работы по армированию пенопласта на фасаде многоэтажного дома
Технология монтажа и армирования пенопласта при утеплении фасада
Для армировки пенопласта при утеплении фасада потребуются армирующая сетка для пенопласта 160-й плотности и клей для крепления армирования. Кстати самыми популярными армировочными клеевыми смесями являются Церезит СТ-85, Крайзель 220, Силтек Т-87, Полимин П-19, П-20, П-21, Баумит Про-контакт, смеси Момент и Артисан С-15. Итак, поехали:
1.Первым делом что нужно сделать это подготовить поверхность к работе: выровнять, удалить грязь, наплывы раствора, краску, отслоения штукатурки… Все это дело затереть и нанести грунтовку.
2.Приготовить смесь: в подходящую емкость засыпать сухую смесь и развести с водой, тщательно размешать раствор с помощью миксера. Пропорцию сухой смеси и воды читайте на упаковке.
3.Монтировать листы нужно по принципу «кирпичной кладки», что бы швы не были вертикальными. Листы укладывают с минимальным зазором. Для прочного склеивания используют клеевые смеси, их наносят зубчатым шпателем.
4.Все имеющиеся зазоры и щели необходимо заделать, что бы предотвратить мостики холода. Очень важно монтировать пенопласт по правильной технологии.
5.После высыхания клея все листы пенопласта нужно закрепить термодюбелями, которые продаются вместе с остальными комплектующими. Количество крепежных элементов зависит от расхода утеплителя. Как правило, на 1 лист уходит 5 гвоздей.
6.Закрепленный на фасаде ПСБ армируется сеткой и клеевой смесью.
Процедура состоит из нескольких этапов:
- сначала ко всем дверным проемам, углам стен и откосам крепят перфорированные уголки и обрабатывают их армирующей смесью;
- после того как первый слой смеси подсохнет наносят второй слой и армирующую сетку;
- затем необходимо проверить качество армированного слоя, устранить неровности стены и приступить к финишным работам.
Важно знать! Во время армирования пенопласта сетка имеет свойство распускаться. В этом случае нужно немедленно удалить распустившиеся волокна. Иначе, вы сами себе можете усложнить все последующие штукатурные работы. Этот вопрос лучше решать на месте.
Вот собственно и все, армирование пенопласта закончено. На практике, клей полностью высыхает в течении 2-3-х суток. Точное время еще зависит от температуры региона и уровня влажности. После того как клей высохнет можно начинать штукатурить поверхность и проводить финишную отделку фасада. Из статьи можно сделать вывод что ничего сложного в работе с пенопластом и его армированием нет. Вы сами сможете утеплить фасад своего дома, следуя технологии и простым инструкциям, но лучше это позвать мастера на помощь.
фото из открытых источников в интернете</t>
  </si>
  <si>
    <t>https://vk.com/wall-99100640_78283</t>
  </si>
  <si>
    <t>https://prnt.sc/N5qxYgVIg5BQ</t>
  </si>
  <si>
    <t>Утеплим Вас
💥Компания "Утеплим Вас" приветствует всех, кто уже утеплил свое жилище, кто скоро это сделает и кто еще напрасно сомневается!
👷‍♂За последнее время нам часто задают вопрос по поводу применения в качестве утеплителя фасадного пенопласта (пенополистирола) , а не экструдированного пенополистирола. Для многих применение последнего почему-то кажется наилучшим. Но не понятно, чем обоснованно такое утверждение.
❗Компания "Утеплим Вас" представляет по данному вопросу объективные пояснения, обоснованные физическими показателями .
🤓Так чем же экструдированный пенополистирол (ЭППС) отличается от обычного пенополистирола (ППС)?
📌Оба материала производятся из полистирола. Однако ППС — результат вспенивания полистирольной суспензии, пресс не применяется. Плиты необходимой толщины просто вырезают из общей спёкшейся гранулированной массы. В итоге получается пористый материал.
ЭППС делают по-другому. Вспененная полимерная масса продавливается через сопла специальных экструдеров под высоким давлением. В итоге получается куда более плотный материал, диаметр гранул внутри не превышает десятые доли миллиметра. У обычного ППС этот показатель достигает нескольких миллиметров.
📌Почему же именно ППС так популярен в качестве утеплителя?
На то есть несколько веских причин:
• Только 2% общей массы составляют полистирольные оболочки, остальное, собственно, воздух, который является непревзойдённым теплоизолятором.
• Плиты практически ничего не весят, они воздушные, что упрощает монтаж и не утяжеляет стены.
• Материал паропроницаемый, внутри конструкции, которая утеплена, не будет конденсата.
• Пенополистирол не боится воды, хотя впитывает её. Не промокает даже в случае погружения в воду, теплоизоляционные характеристики не теряются.
• На нем не появляются плесень и грибок.
• Срок службы, согласно прогнозам производителей, составит не меньше 50 лет.
• Можно утеплять любые конструкции, как вертикальные, так и горизонтальные — плиты способны выдерживать серьёзные нагрузки.
• Очень доступная цена, утепление может себе позволить любой домовладелец. По сравнению с минеральной ватой, ППС примерно в три раза дешевле.
• ЭППС крайне нелесообразно применять на мокром фасаде, под штукатурку, так как поверхность у таких плит гладкая, а значит — адгезия низкая. Даже после фрезеровки лист рано или поздно отвалится от стены по клеевому слою. ППС же оторвать от фасада можно только с куском стены.
📌Если говорить о цифрах, то:
* показатель теплопроводности ППС 0,035–0,040 Вт/(м·С), ЭППС – 0,29 Вт/(м·С).
В отличие от минеральной ваты, пенопластовые плиты не усаживаются со временем, нет риска, что материал съедет вниз внутри утеплённого фасада, например. ППС и ЭППС можно применять под стяжку, в монолитных перекрытиях, в фундаменте.
Но разница в показателях теплопроводности ППС и ЭППС не так велика, учитывая, что слой утеплителя оштукатуривается, разница совсем несущественна.
📌Самое главное-показатель паропроницаемости. Он составляет у ППС – 0,05 мг/(м*ч*Па) и
0,005 мг/(м*ч*Па) у ЭППС.
То есть ЭППС в 10(!) раз менее паропроницаем, чем ППС. Попросту говоря, фасад не дышит, не испаряет лишнюю влагу, накапливает ее, существует риск отслоения утепления, роста грибка на стене.
‼Вот и вся арифметика. Надеемся, мы ответили на ваш вопрос🤓</t>
  </si>
  <si>
    <t>https://vk.com/wall-179325147_332</t>
  </si>
  <si>
    <t xml:space="preserve">Здравствуйте, спасибо за позитивный отзыв о пенопласте - материале, который представляет Ассоциация производителей и поставщиков пенополистирола. </t>
  </si>
  <si>
    <t>https://prnt.sc/WLxglxeS6EX7</t>
  </si>
  <si>
    <r>
      <rPr>
        <rFont val="Arial"/>
        <color theme="1"/>
      </rPr>
      <t xml:space="preserve">Три шурупа | Строительные материалы
</t>
    </r>
    <r>
      <rPr>
        <rFont val="Arial"/>
        <color theme="1"/>
        <sz val="6.0"/>
      </rPr>
      <t>Как правильно утеплить баню
В банном помещении микроклимат уникален. Грамотное обустройство постройки предполагает утепление бани внутри. Процесс этот хоть и кажется тяжелым, но выполним самостоятельно.
Принимая решение как утеплить деревянную баню изнутри своими руками, следует учесть ряд факторов:
1. Свойства материала, используемого для обеспечения теплозащиты;
2. Личные строительные навыки и возможности;
3. Собственные предпочтения.
✅Чтобы определиться, каким образом и чем лучше утеплить баню изнутри необходимо знать, в каких условиях будут эксплуатироваться материалы:
- В первую очередь нужно принять во внимание, что и в парилке и в моечной комнате воздух отличается повышенной влажностью. В предбаннике он вряд ли будет сухим. С учетом этих факторов можно сделать вывод: нужно выбирать не гигроскопичный утеплитель или материал должен иметь надежную паро- и гидроизоляцию.</t>
    </r>
    <r>
      <rPr>
        <rFont val="Arial"/>
        <color theme="1"/>
      </rPr>
      <t xml:space="preserve">
</t>
    </r>
    <r>
      <rPr>
        <rFont val="Arial"/>
        <b/>
        <color theme="1"/>
      </rPr>
      <t xml:space="preserve">- В парной температура воздуха часто достигает более 100 градусов. Такие утеплители как экструдированный полистирол и пенопласт в условиях сильного нагрева начнут выделять вредные для здоровья человека вещества. </t>
    </r>
    <r>
      <rPr>
        <rFont val="Arial"/>
        <color theme="1"/>
        <sz val="6.0"/>
      </rPr>
      <t>По этой же причине нельзя использовать для отделки парилки панели из пластика и линолеум. В первом случае изделия даже при 80 градусах тепла подвергаются деформации.
- Значительная часть тепловой энергии в условиях высокой температуры начинает теряться как за счет теплообмена, так и в виде теплового излучения. Чтобы предотвратить теплопотери, утеплитель для бани на стены изнутри должен иметь фольгированную поверхность или в схеме теплоизоляции нужно предусмотреть отражающий слой, состоящий из фольги.
✅Выбор, чем утеплить стены бани изнутри, зависит от вида материала, из которого она возведена:
- Если это кирпич, камень или бетонные изделия, требуется теплозащита. Дело в том, что, когда отсутствует теплоизоляция — баня будет иметь мокнущие стены и в результате колебания температур они быстро начнут разрушаться. Выбирать толщину утеплителя следует с учетом параметров несущих конструкций и климата в регионе. Чаще всего специалисты рекомендуют 10-сантиметровый слой.
- Необходимо ли утепление деревянной бани. С одной стороны теплозащита строения не помешает, а с другой – древесину можно назвать одним из лучших материалов для стен парной и предбанника. Безусловно, требуется утепление бань из бруса, имеющих толщину стен не больше 15 сантиметров. Банные бревенчатые постройки теплоизолируют, когда сечение бревна не превышает 20 сантиметров.
Актуальные цены на базальтовый утеплитель, тепло- и звукоизоляцию можете узнать по следующей ссылке— https://vk.cc/clegJd
#тришурупа #3шурупа #строительныематериалы #стройматериалы #башкортостан #башкирия #октябрьский #туймазы</t>
    </r>
  </si>
  <si>
    <t>https://vk.com/wall-219141153_310</t>
  </si>
  <si>
    <t xml:space="preserve">Добрый день! ГОСТ 15588-2014 устанавливает предельную температуру использования ППС— 80 градусов. Там, где температура поднимается выше, применять его не следует. Но не потому, что он что-то выделяет: согласно многочисленным исследованиям, ППС безопасен как при обычной температуре, так и при нагревании. А потому, что он может начать подплавляться. </t>
  </si>
  <si>
    <t>https://prnt.sc/9uHTRIpU2f_I</t>
  </si>
  <si>
    <t>Аналог стр. 123 апрель</t>
  </si>
  <si>
    <t>УРАЛ ПРОЕКТ. Покупка проектов домов в складчину.
Всем привет! С вами Филипп.
Добро пожаловать на канал «SkyHome».
В сегодняшнем видео поможем в выборе утепления для каркасного дома. Разберем плюсы и минусы пенопласта, пенополистирола и экструдированного пенополистирола, а также из чего состоит дом из СИП-панелей.
Досмотрите выпуск до конца и узнайте, когда стоит применять ППС и ЭППС при утеплении загородного дома!
Напишите в комментариях, как утеплен ваш дом и достаточно ли его для постоянного проживания?
Ставьте лайк и подпишитесь на канал, чтобы знать все секреты загородного строительства.
#утепление #загородныйдом #каркасныйдом #пенополистирол #эппс #пенопласт #утеплениедома #строительство #доммечты #стройка #стройкадома #современныйдом #дом #частныйдом #домсвоимируками #строительнаякомпания #скайхоум #недвижимость</t>
  </si>
  <si>
    <t>https://vk.com/wall-221128543_69</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</si>
  <si>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Спасибо за столь подробный анализ и внимание к нашему материалу. Он действительно эффективен и удобен в монтаже, как в виде плит, так и в составе СИП-панелей. Особая благодарность за акцент на качество пенопласта. Часто строители выбирают теплоизоляцию кустарных производителей: конечно, в этом случае рассчитывать на то, что пенопласт проявит все свои свойства, не приходится. 
Что касается усадки: качественному материалу она не свойственна. Подтверждением этому служат многочисленные вскрытия фасадов, утеплённых пенополистиролом. Их производят специальные комиссии по контролю за качеством строительных работ, лаборатории в рамках исследовательских задач, либо когда возникает необходимость модернизировать имеющееся строение — например, сделать пристройку к дому. Было выявлено, что через 10-15 лет эксплуатации ППС-16Ф с фактической плотностью 16,2-18 кг/м³ усадки не давал. Ощущение усадки материала могут давать широкие швы между плитами ППС, заполненные монтажной пеной. 
Температура при эксплуатации важна: ГОСТ 15588-2014 регламентирует максимальную температуру при использовании ППС — 80 градусов. Это необходимо учитывать при строительстве. 
Ну и о горючести: качественный пенопласт содержит, как вы и упомянули, антипирены. Они позволяют материалу затухать самостоятельно в течение максимум 4 секунд после потери контакта с открытым пламенем. При повышении температуры материал не вспыхивает, а оплавляется (так же, как и при воздействии зажигалкой). Это значит, что он не поддерживает горения, не способствует распространению пламени. 
Так что правила применения пенопласта в строительстве просты: выбирайте качественный материал, монтируйте по ГОСТ (в середину стенового "пирога"), изолируйте от внешних воздействий и грызунов — и дом будет тёплым и долговечным. </t>
  </si>
  <si>
    <t>https://prnt.sc/j4CIWIMZ3xEp</t>
  </si>
  <si>
    <t>Репост видео стр. 4 февраль 2023</t>
  </si>
  <si>
    <t xml:space="preserve"> курятник, закрепил утеплитель пенопласт на потолок. #курятник #несушки #топ #рек #рекомендация
зелень круглый год
Короткое видео про утепление потолка курятника ППС, материал не закрыт ничем</t>
  </si>
  <si>
    <t>https://www.youtube.com/watch?v=gvKPWlC0aTQ</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</si>
  <si>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Мы рекомендуем все же использовать пенопласт по технологии - в середине "пирога". Возможно, если хотите, чтобы материал прослужил как можно дольше, стоит подумать о том, чтобы изолировать ППС. </t>
  </si>
  <si>
    <t>https://prnt.sc/au0ASIDLKg7z</t>
  </si>
  <si>
    <t>Влад Яриков | Энергоэффективные дома
⚠️ Кирпич против пенопласта. #утепление #утеплитель #утеплениестен #теплыйдом #энергоэффективныйдом #проектированиедома #стройка #строительстводома</t>
  </si>
  <si>
    <t>https://vk.com/wall-210526962_340?z=clip-210526962_456239171%2F03a4ab5a20bb8392a6%2Fpl_post_-210526962_340</t>
  </si>
  <si>
    <t>https://prnt.sc/LZ6Jotgb4mpd</t>
  </si>
  <si>
    <t xml:space="preserve"> Утепление пенопластом. Сырость под окном.
Slava PVS
Короткое видео про утепление ППС и предотвращение сырости на стыке ППС и окна</t>
  </si>
  <si>
    <t>https://www.youtube.com/watch?v=NTdPYISDtjA</t>
  </si>
  <si>
    <t>Окно</t>
  </si>
  <si>
    <t>https://prnt.sc/zsR6fqdG0GI4</t>
  </si>
  <si>
    <t>Денис
Добрый день. Кто какую плотность ППС использует для полов по грунту?</t>
  </si>
  <si>
    <t>https://t.me/prof_tools/47196/48198</t>
  </si>
  <si>
    <t xml:space="preserve">Здравствуйте! В вашем случае стоит обратить внимание на марки пенопласта плотностью от 17 кг/м3 и выше. </t>
  </si>
  <si>
    <t>https://prnt.sc/MxIjUpq0cAtd</t>
  </si>
  <si>
    <t xml:space="preserve"> Alexander K - опубликовано в чате PROF-TOOLS.NET
Производитель ППС рекомендует плотность от 20 кг/м3. Раньше рекомендовали плотность выше. А потом поняли, что воздухом то торговать выгоднее.</t>
  </si>
  <si>
    <t>https://telegram.me/prof_tools/48432</t>
  </si>
  <si>
    <t xml:space="preserve">ГОСТ 15588-2014 предусматривает для такого типа работ ППС плотностью от 17 кг/м3. Возможно, разночтения связаны с тем, что пенопласт, произведенный по старому ГОСТу, имел плотность до указанной маркировки. А сейчас - от. То есть, приобретая ППС 17 вы покупаете пенопласт плотность от 17 кг/м3 и выше. </t>
  </si>
  <si>
    <t>https://prnt.sc/TNsWpkaDi-jW</t>
  </si>
  <si>
    <t>Комментарий к вопросу из стр. 63</t>
  </si>
  <si>
    <t xml:space="preserve">	Titovaes
    Добрый день, добрые люди! С мужем утепляем фасад нашего минидомика. Выбрали Пенополистирол Пеноформ ППС 15-Т-Б 100x585x1185 мм. Протянули базовый слой, когда делали было пасмурно и холодно, а сегодня солнышко светит и фасад стал горячим, хоть яичницу жарь. Так и должно быть или когда слой станет толще нагреваться так не будет? </t>
  </si>
  <si>
    <t>https://www.forumhouse.ru/posts/31829193/</t>
  </si>
  <si>
    <t xml:space="preserve">Здравствуйте, по ГОСТ 15588-2014 максимальная температура использования ППС - 80 градусов. При превышении он может деформироваться. Вряд ли материал достигнет таких температур. Так что все будет в порядке. </t>
  </si>
  <si>
    <t>https://prnt.sc/qAVmZf6_0m2n</t>
  </si>
  <si>
    <t xml:space="preserve">        Ol-ch
    Добрый день! Подскажите, пожалуйста, какой пенопласт лучше подходит для утепления фасада (штукатурка, мокрый фасад) - ППС-б 25 фасад, или ППС 16 Ф (так они обозначены на сайте производителя). </t>
  </si>
  <si>
    <t>https://www.forumhouse.ru/posts/31832884/</t>
  </si>
  <si>
    <t xml:space="preserve">Добрый день! Современный ГОСТ 15588-2014 закрепляет два фасадных пенопласта: ППС 16Ф и ППС 13Ф. ПСБ - обозначение из старого ГОСТа. Конечно, лучше брать произведенный по современным стандартам. </t>
  </si>
  <si>
    <t>https://prnt.sc/137mNLqEJT7I</t>
  </si>
  <si>
    <r>
      <rPr>
        <rFont val="Arial"/>
        <color theme="1"/>
      </rPr>
      <t xml:space="preserve">Деревянные дома «Качество в Деталях»
Чтобы было тепло… 🔥
Поговорим сегодня о видах утеплителя.
</t>
    </r>
    <r>
      <rPr>
        <rFont val="Arial"/>
        <color theme="1"/>
        <sz val="1.0"/>
      </rPr>
      <t>Выбор правильного утеплителя для частного дома может оказаться сложным заданием, учитывая множество доступных вариантов. В этом посте мы рассмотрим пять популярных видов утеплителей и дадим советы, какой выбрать, учитывая различные факторы.
⃣ Минеральная вата
Плюсы: Хорошо изолирует от холода и шума, огнестоек, доступен в разных формах (маты, рулоны, плиты).
Минусы: Может раздражать кожу и глаза при монтаже, требует защитной одежды.
Когда выбрать: Подходит для утепления стен и крыши.</t>
    </r>
    <r>
      <rPr>
        <rFont val="Arial"/>
        <color theme="1"/>
      </rPr>
      <t xml:space="preserve">
⃣ Пенополистирол (пенопласт)
Плюсы: Легкий, доступный, хорошо сохраняет тепло.
</t>
    </r>
    <r>
      <rPr>
        <rFont val="Arial"/>
        <b/>
        <color theme="1"/>
      </rPr>
      <t>Минусы: Менее экологичен, чем некоторые альтернативы.</t>
    </r>
    <r>
      <rPr>
        <rFont val="Arial"/>
        <color theme="1"/>
      </rPr>
      <t xml:space="preserve">
Когда выбрать: Хорошо подходит для утепления стен и крыши
⃣</t>
    </r>
    <r>
      <rPr>
        <rFont val="Arial"/>
        <color theme="1"/>
        <sz val="1.0"/>
      </rPr>
      <t xml:space="preserve"> Экструдированный пенополистирол (XPS)
Плюсы: Высокая плотность, устойчивость к воде и гниению.
Минусы: Более дорогой по сравнению с обычным пенопластом.
Когда выбрать: Идеально для утепления фундамента и подвала
⃣ Полиуретановая пена (ПУ)
Плюсы: Отличные теплоизоляционные свойства, заполняет щели.
Минусы: Требует профессионального монтажа, более дорогая опция.
Когда выбрать: Подходит для утепления стен и крыши
⃣ Целлюлозный утеплитель
Плюсы: Экологически чистый, хорошо регулирует влажность.
Минусы: Требует специального оборудования для монтажа.
Когда выбрать: Хорошо подходит для стен и крыши.
☝ Советы по выбору утеплителя:
Учитывайте климатические условия вашего региона: более холодные регионы могут требовать более эффективного утепления.
Обратите внимание на доступность материала в вашем регионе.
Рассмотрите экологические аспекты и выбирайте утеплитель, который соответствует вашим ценностям.
Если вы не уверены, обратитесь к профессионалам для консультации и монтажа, чтобы обеспечить правильное утепление вашего дома.
Выбор утеплителя – важный шаг при строительстве или реновации дома. Он влияет на комфорт проживания и энергоэффективность, поэтому стоит подойти к этому вопросу серьезно и внимательно.
_________
СК «Качество в деталях» – гарантия, надежность, контроль!
Для консультации и расчета стоимости звоните по телефону +7 (968) 333-50-93</t>
    </r>
  </si>
  <si>
    <t>https://vk.com/wall-23940555_401</t>
  </si>
  <si>
    <t>Добрый день! Вы совершенно точно указали плюсы современного ППС. Что касается экологичности, тут поспорю.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t>
  </si>
  <si>
    <t>https://prnt.sc/-Uel7MvGAC93</t>
  </si>
  <si>
    <r>
      <rPr/>
      <t xml:space="preserve">	
Glabus
   </t>
    </r>
    <r>
      <rPr>
        <i/>
      </rPr>
      <t xml:space="preserve"> alekkiryanov сказал(а): ↑
        Прочитайте в характеристиках про водопоглощение вашего ППС (важно для облицовки цоколя), если будет как у ЭППС (ноль), то можно применять. Жесткость тоже важна для цоколя, но, по-моему, во вторую очередь.</t>
    </r>
    <r>
      <rPr/>
      <t xml:space="preserve">
    Подскажите, а утеплить снизу бетонное перекрытия пола с помощью ППС допустимо?
    Клеиться будет со стороны холодного подвала, он же низенький цоколь.
    На фото внутри красное - как раз цоколь. В дальнейшем планирую его утеплить снаружи ЭППС 30- 50 мм и заштукатурить.
    Пола в подвале нет, сделана засыпка песком.
    Я не могу определиться, или ЭППС или ППС приклеить.
    Беспокоит непонимание с точки зрения влаги.
    Из подвала через бетон в дом вроде не должна попадать влага?
    На теплом по сравнению с подвалом полу тоже не должна конденсировать?
    Тогда не вижу причин не использовать ППС.
    ЭППС имеет смысл взять только если подвал очень влажный, чтобы перестраховаться и не пустить влагу на пол снизу и в дом. Правильно рассуждаю?
    PS
    Видимо, не в ту тему ляпнул? Подскажите где лучше спросить, если что :)
</t>
    </r>
    <r>
      <rPr>
        <color rgb="FF1155CC"/>
        <u/>
      </rPr>
      <t>https://prnt.sc/u6Cb28WkTDG6</t>
    </r>
    <r>
      <rPr/>
      <t xml:space="preserve"> 
</t>
    </r>
    <r>
      <rPr>
        <color rgb="FF1155CC"/>
        <u/>
      </rPr>
      <t>https://prnt.sc/9J20toNmG0my</t>
    </r>
    <r>
      <rPr/>
      <t xml:space="preserve"> </t>
    </r>
  </si>
  <si>
    <t>https://www.forumhouse.ru/posts/31835107/</t>
  </si>
  <si>
    <t xml:space="preserve">Подполье у него высотой около 63 см. Как человек приклеит ппс и нанесет армирующий слой с сеткой + потом покрасит - непонятно. Надо утеплять пол изнутри дома. Снимать деревянные полы и делать стяжку. </t>
  </si>
  <si>
    <t xml:space="preserve">@tongotongo3143
Когда я говорил что арматура в газоблоке это развод и потенциально делает только хуже, тогда мне крутили у виска. Когда я говорил что газоблок надо класть только на клей-пену, тогда меня обзывали чудаком. Когда я говорил что «утеплять» газоблок ППС или ватой СФТК это кощунство и полный развод, меня ругали и банили. Даже за вопрос что любой «паропроницаемый» ППС будет по любому и по полному накапливать в блоке влагу меня банили. Время идёт, мифы постепенно рушатся, технологии постепенно меняются, а разной масти разводилы «утепления» фасадов, фундаментов УШП и т.д. скорее всего тоже будут постепенно менять свою шкуру и подхватывать новые формы развода. </t>
  </si>
  <si>
    <t>https://www.youtube.com/watch?v=kcASi21qijM&amp;lc=Ugy4o7JOGo9puSKvhM94AaABAg</t>
  </si>
  <si>
    <t>Ограничение области применения, паропроницаемость</t>
  </si>
  <si>
    <t>Коммент к видео про проблемы утепления, ответ нужен с учетом контекста видео</t>
  </si>
  <si>
    <t>Ermolay
Автор брехло, трепло и неуч. Возьмите старые добрые госты , которые так никто и не опроверг , там черным по белому написано, что все виды пенопластов, нельзя использовать для утепления жилых помещений. Причина выделяемый стирол который, проникает даже через железобетон и уничтожает сердечно-сосудистую систему. Я думаю тогда люди думали не только о прибыли , поэтому им можно верить . Пенополистирол разрешен и был разработан только, для изоляции фундаментов и больше его нигде использовать нельзя. Насчет трепа автора про европу , если ты там при строительстве используешь пенополистиролы, то не сможешь признать помещение жилым, только складом . Причем с ограниченным временем которое ты можешь в нем находится.</t>
  </si>
  <si>
    <t>https://dzen.ru/a/ZPxobt0nIA6pX29r</t>
  </si>
  <si>
    <t>Добрый день! Боюсь, ваши сведения не совсем точны. Как, впрочем, и сведения автора статьи (хотя обзываться всё же некрасиво)
"Старые добрые" ГОСТы пересматриваются, в том числе и потому, что технологии не стоят на месте. И качество пенопласта (он же вспененный пенополистирол), произведенного по ГОСТу 86 года и ГОСТУ 2014 года, отличается многократно. В последнем же предусмотрены фасадные марки ППС - 13Ф и 16Ф. 
Что касается стирола, корни этого заблуждения также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правильном монтаже и эксплуатации даже при нагревании материал остаётся безопасным, а выделение любых летучих веществ в рамках санитарных норм.
Пенополистирольные плиты последних поколений на 98%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t>
  </si>
  <si>
    <t>https://prnt.sc/mv6O6YNuhQIS</t>
  </si>
  <si>
    <t xml:space="preserve">        
veramax777
    Добрый день. Приобрел участок и хотелось бы построить капитальный каркасный гараж и как хозблок (мастерская). Размерами длина 12 м. ширина 6 м. высота по потолку 3 м. Ворота 4х3 секционные.
    Вводные по стройматериалам:
    Фундамент - лента.
    Каркас из досок.
    Стены наружные только профлист (в 100 метрах есть зернохранилище, то есть присутствие крыс 100%. Сосед соорудил сарай из OSB через год появилось несколько аккуратных отверстий в стенах)
    Утеплитель - имеется в доступности пенопласт 120х260 толщиной 5 см
    Необходимо в зимний период температура от +1 до +5 градусов обогрев будет конвекторами (так как на них можно выставить минимальную температуру +5 градусов).
    Регион местонахождения Красноярск
    Посоветуйте как лучше всего выполнить пирог стен и потолков и какой толщины, чтобы избежать конденсата и обеспечить минимальную тело потерю. Но при этом минимальные вложения. Рассматриваю все варианты по утеплению стен конечно. Первоначально рассматривал сэндвич панели, но выходят в круглую сумму. </t>
  </si>
  <si>
    <t>https://www.forumhouse.ru/posts/31836720/</t>
  </si>
  <si>
    <t>Он решил, что у него будет ппс толщиной 150 мм, вряд ли мы можем что-то изменить или посоветовать. Хочет бюджетней</t>
  </si>
  <si>
    <r>
      <rPr>
        <rFont val="Arial"/>
        <color theme="1"/>
      </rPr>
      <t xml:space="preserve">Империя Климата|Удомля
🕵‍♀🔧Для чего и как нужно изолировать трубопровод?
</t>
    </r>
    <r>
      <rPr>
        <rFont val="Arial"/>
        <color theme="1"/>
        <sz val="1.0"/>
      </rPr>
      <t>Для чего нужна теплоизоляция
Тепловая изоляция труб помогает в решении многих вопросов:
Снижение теплопотерь для труб ГВС и отопления, что дает экономию на расходах, так как теплоноситель не будет остывать по мере движения к радиатору.
Защита металлических труб от повышенной влажности окружающей среды, образования конденсата и ржавчины — выделение конденсата возможно из-за перепада температур внутри и снаружи трубы, а постоянная влага на металле может приводить к появлению ржавчины.
🚫Защита от механических и химических повреждений — слой изоляции защищает трубы от вредного воздействия агрессивной химической среды (почвы или раствора для стяжки пола) и снижает вероятность механического повреждения.
🌬Снижение риска замерзания трубопровода, который особенно высок при воде в качестве теплоносителя, а также при прокладке труб на улице, в домах, где не живут постоянно и возможны перерывы в работе отопления.
🔥Защита от ожогов при случайном прикосновении к трубам. Ее особенно важно предусмотреть в помещениях, где бывают дети, или в котельной небольших размеров.
🔈Увеличение звукоизоляции, что повышает комфорт для жильцов. Изоляционный слой снижает уровень шума, возникающий при движении жидкостей. Альтернативой в случае с канализационными трубами может быть применение бесшумной канализации — изделий с повышенной толщиной стенок, которые пропускают меньше шума.
✔Смысл использовать теплоизоляцию есть, остается выбрать, какую именно применять.
Виды теплоизоляционных материалов
Для изоляции труб используются материалы с разным принципом действия. Одни обладают низкой теплопроводностью и не пропускают тепло или холод, другие имеют фольгированный слой с отражающими свойствами.
Основные варианты изоляции:
🔹Минеральная вата или стекловата — недорогой материал, стойкий к температурам и с хорошими теплоизоляционными свойствами. В зависимости от производителя может применяться в диапазоне от -200 до +500 °C.
🔹Среди недостатков: неудобный монтаж, сравнительно короткий срок службы и низкая стойкость к влажности. Применение стекловаты ограничивает и ее опасность для кожи и органов дыхания.
🔹Вспененный полиэтилен — популярный недорогой материал с хорошими теплоизолирующими свойствами, большим сроком службы. Защищает от влажности и холода. Может применяться в широком диапазоне температур, снижает уровень шума.
🔹Трубки из вспененного полиэтилена могут иметь дополнительное покрытие из фольги. Что важно — полиэтилен легко монтируется и безопасен для окружающих.</t>
    </r>
    <r>
      <rPr>
        <rFont val="Arial"/>
        <color theme="1"/>
      </rPr>
      <t xml:space="preserve">
🔹Пенопласт — недорогой и долговечный материал в виде цилиндров разного диаметра с низкой теплопроводностью, паро- и влагонепроницаемостью. Основные недостатки — из-за отсутствия гибкости его неудобно применять на трассах нестандартной конфигурации, а при горении пенопласт плавится и выделяет опасные для человека вещества.
</t>
    </r>
    <r>
      <rPr>
        <rFont val="Arial"/>
        <color theme="1"/>
        <sz val="1.0"/>
      </rPr>
      <t>🔹Вспененный каучук или резина — негорючий материал с хорошей влагоустойчивостью, тепло- и шумоизоляционными свойствами. Защищает от теплопотерь, образования конденсата и коррозии. Обычно выпускается в рулонах с пленкой и клейким слоем или уже в виде готовых полых трубок разного диаметра и толщины. Многообразие форм позволяет применять его на трассах любой конфигурации.
❕Среди недостатков: высокая цена, возможность использовать с температурами в диапазоне от -80 до +95 °C и относительно большой вес покрытия.
Требования к изоляционному материалу
Выбор изоляции зависит от типа труб, транспортируемой в них среды и ее температуры, места и способа прокладки труб. Требования к материалам регламентируются строительными нормами и правилами (СНиП) 2.04.14-88.
Основные:
🔸Низкий коэффициент теплопроводности.
Способность работать в нужном диапазоне температур без потери свойств и выделения токсичных веществ.
🔸Химическая устойчивость при прокладке в агрессивных почвах или в потенциально опасных условиях эксплуатации.
🔸Стойкость к механическому воздействию
🔸Гидрофобность для защиты от коррозии.
🔸Паропроницаемость для сушки утеплителя при намокании.
🔸Пожароустойчивость при прокладке в потенциально опасных местах.
🔸Безопасность для людей при применении внутри помещения.
🔸Долгий срок службы.
🔸Легкий вес для исключения большой нагрузки на трубопровод.
📃☑Подводя итоги — применение изоляционных материалов позволяет снижать затраты на энергоресурсы и продлевать срок службы труб.</t>
    </r>
  </si>
  <si>
    <t>https://vk.com/wall-193776124_1737</t>
  </si>
  <si>
    <t xml:space="preserve">Добрый день! Современный пенопласт при горении выделяет те же вещества, что и древесина - угарный и углекислый газы. Однако "горение" для него - термин не совсем точный: при постоянном воздействии высоких температур материал оплавляется, не вспыхивая, благодаря добавленным в процессе производства антипиренам. Они же позволяют ППС самостоятельно затухать в течение максимум 4 секунд при потере контакта с пламенем. </t>
  </si>
  <si>
    <t>https://prnt.sc/yXj8lxL-yCqk</t>
  </si>
  <si>
    <t xml:space="preserve">@mkulyanovsk
У меня идея сделать каркас (хоть из досок, хоть ЛСТК, без разницы), снаружи OSB (а лучше фанера), далее мокрый фасад - пенопласт и штукатурка. Не видел чтобы кто-то так делал, минусов, кроме пожарной безопасности, не выявил. Быстро, дешево, нет мостиков холода, внутри каркаса можно размещать коммуникации. Точка росы в пенопласте. </t>
  </si>
  <si>
    <t>https://www.youtube.com/watch?v=XFVQSqZ_SJE&amp;lc=UgzKZTFqdDD-yUcB85F4AaABAg</t>
  </si>
  <si>
    <t xml:space="preserve">Добрый день! Если в каркасе не планируется утепления, и ППС после ОСБ будет единственным утеплителем, предусмотрите ещё пароизоляционный слой. </t>
  </si>
  <si>
    <t>https://prnt.sc/DTKdsHTIkPuB</t>
  </si>
  <si>
    <t xml:space="preserve"> Можно ли утеплять стены и потолок пенопластом! Наглядный пример, категорически нельзя!!!
гиревой спорт и не только!
Видео про то как после временного утепления пенопластом стены стали сырыми. Автор негативно настроен, но явно были ошибки монтажа. Упоминается как ППС так и ЭППС.</t>
  </si>
  <si>
    <t>https://www.youtube.com/watch?v=JwttZmQ91Pc</t>
  </si>
  <si>
    <t xml:space="preserve">Добрый день! 
И фасады, и цоколь, и полы, и перекрытия, и кровлю успешно утепляют пенопластом. Качественным и по результатам теплотехнического расчета, который дает понимание необходимых плотности и толщины слоя ППС. Также важен грамотный монтаж, изоляция - оптимально по технологии "мокрый фасад". То, что описываете вы, чаще всего происходит из-за утепления "на глаз" - без учета данных расчета, когда точка росы оказывается не в теплоизоляционном материале, а в основном материале стены или на стыке стены и теплоизоляции. Еще один вариант - некачественный материал. Ассоциация производителей и поставщиков пенополистирола рекомендует приобретать строительный пенопласт только от надежных продавцов и в официальных точках продаж. </t>
  </si>
  <si>
    <t>https://prnt.sc/vtH9kTEDu26w</t>
  </si>
  <si>
    <r>
      <rPr>
        <rFont val="Arial"/>
        <color theme="1"/>
      </rPr>
      <t xml:space="preserve">	Vikotors
   </t>
    </r>
    <r>
      <rPr>
        <rFont val="Arial"/>
        <i/>
        <color theme="1"/>
      </rPr>
      <t xml:space="preserve"> Миша447 сказал(а): ↑
        Газобетон не грунтовал, а просто протирал мокрой щеткой от пыли, на пенопласт наносил 4 капли Ф5 см клея по углам.</t>
    </r>
    <r>
      <rPr>
        <rFont val="Arial"/>
        <color theme="1"/>
      </rPr>
      <t xml:space="preserve">
    вы собрались газобетон (он самодостаточный утеплитель сам по себе) непаропроницаемым (запрещено) материалом облеплять - пенопластом (тоже утеплитель) утеплять? а пенопласт чем утеплять будете потом? </t>
    </r>
  </si>
  <si>
    <t>https://www.forumhouse.ru/posts/31835722/</t>
  </si>
  <si>
    <t xml:space="preserve">Добрый день! 
Паропроницаемость современного ППС - как у сосны поперек волокон  (0,05 и 0,06 мг/(м·ч·Па) соответственно). Так что непаропроницаемым его назвать трудно. </t>
  </si>
  <si>
    <t>https://prnt.sc/K1vLXYJuGqvS</t>
  </si>
  <si>
    <t xml:space="preserve">Titovaes
Адрес:
    Тюмень. ул.дом.
    Добрый день, добрые люди! С мужем утепляем фасад нашего минидомика. Выбрали Пенополистирол Пеноформ ППС 15-Т-Б 100x585x1185 мм. Протянули базовый слой, когда делали было пасмурно и холодно, а сегодня солнышко светит и фасад стал горячим, хоть яичницу жарь. Так и должно быть или когда слой станет толще нагреваться так не будет? </t>
  </si>
  <si>
    <t>https://www.forumhouse.ru/threads/544397/page-16#posts/31829193/</t>
  </si>
  <si>
    <t>было выше стр 65</t>
  </si>
  <si>
    <r>
      <rPr>
        <rFont val="Arial"/>
        <color theme="1"/>
      </rPr>
      <t>Магазин строительных материалов СтройМастер43
З</t>
    </r>
    <r>
      <rPr>
        <rFont val="Arial"/>
        <color theme="1"/>
        <sz val="1.0"/>
      </rPr>
      <t>наете, из-за чего дом теряет львиную долю тепла?
Из-за неутепленной или неправильно утепленной кровли.
Хорошая новость: их можно значительно сократить, если сделать правильный пирог утепления.
В качестве основного утеплителя можно использовать:</t>
    </r>
    <r>
      <rPr>
        <rFont val="Arial"/>
        <color theme="1"/>
      </rPr>
      <t xml:space="preserve">
▪ Пенопласт – дешево и сердито. Легкий, удобный в монтаже, обладает отличными теплоизоляционными свойствами. </t>
    </r>
    <r>
      <rPr>
        <rFont val="Arial"/>
        <b/>
        <color theme="1"/>
      </rPr>
      <t>Однако он относится к горючим материалам, еще и выделяет в процессе горения токсические вещества.</t>
    </r>
    <r>
      <rPr>
        <rFont val="Arial"/>
        <color theme="1"/>
      </rPr>
      <t xml:space="preserve">
</t>
    </r>
    <r>
      <rPr>
        <rFont val="Arial"/>
        <color theme="1"/>
        <sz val="1.0"/>
      </rPr>
      <t>▪ Экструдированный пенополистирол – уже лучше. Прочный, влагостойкий. Но он не пропускает пар, из-за чего может создаваться эффект термоса.
▪ Минвата – ее качества зависят от типа. Например, шлаковата совершенно не подходит для утепления кровли. Стекловата – легкая и гибкая, поэтому отлично подходит для сложных кровель. Но гигроскопична: нуждается в дополнительной защите от воды.
▪ Базальтовая вата – самый дорогой, но и самый долговечный и безопасный вид минват.
▪ Напыляемые утеплители – без мостиков холода. Утеплитель наносится плотным слоем, но требует специального оборудования.
Что выбрали вы для своего дома? Делитесь мнениями в комментариях!</t>
    </r>
  </si>
  <si>
    <t>https://vk.com/wall-202929747_3228</t>
  </si>
  <si>
    <t>Добрый день! Да, пенопласт является горючим материалом: он относится к группе Г3. Однако при производстве в него добавляются антипирены, благодаря которым он самостоятельно затухает в течение максимум 4 секунд после потери контакта с открытым пламенем. А при постоянном воздействии высоких температур оплавляется, не вспыхивая.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И вот уже СФТК имеет класс пожарной опасности К0.</t>
  </si>
  <si>
    <t>https://prnt.sc/QiJRxoJNyE03</t>
  </si>
  <si>
    <r>
      <rPr>
        <rFont val="Arial"/>
        <color theme="1"/>
      </rPr>
      <t xml:space="preserve">Изделия из пенопласта
Как избавиться от конденсата в гараже и что нужно сделать, чтобы сохранить помещение сухим.
Почему в гараже образуется конденсат?
В холодное время года потолок (стены, ворота) гаража становятся холодными, а воздух внутри гаража намного теплее, чем эти поверхности. При достижении определенной разницы температур влага, содержащаяся в воздухе, начинает конденсироваться.
Принцип образования конденсата везде одинаков - наличие поверхности с температурой ниже точки росы.
Чтобы устранить чрезмерную влажность в гараже, необходимо:
1. Оборудовать качественную систему вентиляции.
2. Сделайте правильную изоляцию.
В самом обычном гараже достаточно организовать естественную вентиляцию. Это труба с выпускным отверстием в самой высокой точке крыши с одной стороны и приточным отверстием в земле гаража с другой стороны (на уровне 30-50 см от пола). В этом случае приточное и вытяжное отверстия должны располагаться по диагонали в противоположных стенах гаража.
Однако вентиляция сама по себе не может справиться с конденсацией, необходимо утеплить гараж изнутри, чтобы изменить расположение точки росы. Для этого выбирайте влагостойкие материалы с низкой теплопроводностью.
Для утепления гаража не рекомендуется использовать минеральную вату и другие волокнистые материалы, которые намокают, теряют свои свойства и неизбежно приводят к локальным катаклизмам в гараже.
Пена показала хорошую эффективность в качестве утеплителя. Он эффективно отсекает холод, а также не впитывает влагу, что означает, что влага не будет конденсироваться на стенах. </t>
    </r>
    <r>
      <rPr>
        <rFont val="Arial"/>
        <b/>
        <color theme="1"/>
      </rPr>
      <t>Использование пенопласта внутри помещения позволяет обеспечить надежный барьер между теплом и холодом, а также поддерживать плюсовую температуру.</t>
    </r>
  </si>
  <si>
    <t>https://dzen.ru/a/ZPuFGYmAcRkCpTOt</t>
  </si>
  <si>
    <t>Гараж, утепление изнутри</t>
  </si>
  <si>
    <t>Здравствуйте! Благодарим за доверие к пенопласту - материалу, который представляет Ассоциация производителей и поставщиков пенополистирола. Обычно мы рекомендуем использовать пенопласт для наружного утепления, однако в случае с гаражом это не всегда возможно: часто строения примыкают боковыми стенами друг к другу, поэтому снаружи утеплить их возможности нет. В таком случае ППС может использоваться внутри: его не нужно оставлять открытым, чтобы он не разрушался под действием ультрафиолета или случайных механических воздействий. А также, чтобы минимизировать риск случайного попадания искры. Кроме того, не стоит забывать об эффективной вентиляции.</t>
  </si>
  <si>
    <t>Страница удалена</t>
  </si>
  <si>
    <t>Василий
Теплопроводность пенопласта таблица
Основной характеристикой, благодаря которой пенополистирол получил широкое признание в качестве материала для утепления. Является его сверхнизкая теплопроводность пенопласта. Относительно небольшая прочность материала  компенсируется такими преимуществами.
    как стойкость к воздействию большинства агрессивных соединений
    небольшой вес
    нетоксичный
    безопасность при работе
Хорошие теплоизолирующие свойства пенопласта дают возможность обустроить утепление дома по относительно небольшой цене. И при этом долговечность такого утепления рассчитана на срок не менее 25 лет службы.
Что нужно знать о теплопроводности пенопласта
Способность материала к теплопередаче, проводить или задерживать тепловые потоки принято оценивать коэффициентом теплопроводности. Если посмотреть на его размерность – Вт/м∙Со, то становится понятным, что это величина удельная, то есть определенная для следующих условий:
    Отсутствие влаги на поверхности плиты, то есть коэффициент теплопроводности пенопласта из справочника — это величина, определенная в идеально сухих условиях, которых в природе практически не существует, разве что в пустыне или в Антарктиде;
    Значение коэффициента теплопроводности приведено к толщине пенопласта в 1 метр, что очень удобно для теории, но как-то не впечатляет для практических расчетов;
    Результаты измерения теплопроводности и теплопередачи выполнены для нормальных условий при температуре 20оС.
Методика расчёта
Согласно упрощенной методике, при расчетах термического сопротивления слоя пенопластового утеплителя нужно умножить толщину материала на коэффициент теплопроводности, затем умножить или разделить на несколько коэффициентов, используемых для того, чтобы учесть реальные условия работы теплоизоляции. Например, сильное обводнение материала, или наличие мостиков холода, или способ монтажа на стены здания. Насколько теплопроводность пенопласта отличается от других материалов, можно увидеть в приведенной ниже сравнительной таблице.
На самом деле не все так просто. Для определения значения теплопроводности можно составить своими руками или использовать готовую программу для расчета параметров утепления. Для небольшого объекта обычно так и поступают. Частник или самозастройщик может вообще не интересоваться теплопроводностью стен, а уложить утепление из пенопластового материала с запасом в 50 мм, что будет вполне достаточно для самых суровых зим.
Большие строительные компании, выполняющие утепление стен на площади десятков тысяч квадратов, предпочитают поступать более прагматично. Выполненный расчет толщины утепления используется для составления сметы, а реальные значения теплопроводности получают на натурном объекте. Для этого наклеивают на участок стены несколько различных по толщине листов пенопласта и измеряют реальное термо-сопротивление утеплителя. В результате удается рассчитать оптимальную толщину пенопласта с точностью до нескольких миллиметров, вместо приблизительных 100 мм утеплителя можно уложить точное значение 80 мм и сэкономить.
Насколько выгодно использование пенопласта в сравнении с типовыми материалами, можно оценить из приведенной ниже диаграммы.
От чего зависит теплопроводность пенопласта
Величина теплопроводности пенопласта, как и любого другого материала, зависит от трех основных составляющих:
    температуры воздуха;
    плотности пенопластовой плиты;
    уровня влажности среды, в которой используется утеплитель.
Как видно из схемы, при низких температурах воздуха градиент по толщине стенки линейно меняется от отрицательных значений на наружной поверхности облицовки до +20оС внутри помещения. Необходимо так подобрать теплопроводность и толщину материала, чтобы точка росы или, другими словами, температура, при которой начинают конденсироваться пары воды, находилась внутри массива пенопласта.
Влияние плотности и влажности воздуха
Несмотря на все заверения производителей, пенопласт способен поглощать и проводить водяные пары. Для сравнения, величина паропроницаемости для пенопластового листа всего лишь на 20% ниже проницаемости древесины. Естественно, наличие водяных паров в толще пенопласта существенным образом влияет на его теплопроводность. Найти зависимость в справочниках практически невозможно, поэтому при расчетах делают эмпирическую поправку на теплопроводность, исходя из толщины теплоизоляции.
Пенопласт способен поглощать в поверхностных слоях до 3% воды. Глубина поглощения составляет 2 мм, поэтому при определении теплопроводности материала эти миллиметры выбрасывают из эффективной толщины теплоизоляции. Поэтому лист пенопласта толщиной в 10 мм будет в сравнении с листом в 50 мм иметь теплопроводность не в 5 раз больше, а в 7 крат. При значительной толщине пенопласта, более 80 мм, сопротивление увеличивается значительно быстрее, чем его толщина.
Плотность материала
Другим фактором, влияющим на теплопроводность, является плотность материала. При одинаковой толщине материал разных марок может иметь плотность в два раза больше. Принято считать, что 98% структуры утеплителя составляет высушенный воздух. С увеличением вдвое количества полистирола в плите, естественно, теплопроводность также увеличивается, примерно на 3%.
Но дело даже не в количестве полистирола, меняется размер шариков и ячеек, из которых состоит пенопласт, образуются локальные участки с очень высокой теплопроводностью, или мостики холода. Особенно это касается трещин и стыков, любых зон деформации и установки креплений. Поэтому при установке зонтичных дюбелей количество креплений рекомендуют ограничивать 3 точками.
Влияние химического состава на теплопроводность
Мало кто обращает внимание на особые свойства пенопласта. Сегодня наиболее серьезной проблемой пенопласта считается его способность к воспламенению и выделению токсичных продуктов сгорания. СНиП и ГОСТ требуют, чтобы пенопласт, используемый для утепления жилых зданий, имел время само затухания не более 4 с. Для этого используются соли ряда цветных металлов, таких как хром, никель, железо, включение в состав веществ, выделяющих углекислый газ при нагревании.
В результате на практике пенопласт с индексом «С» — само затухающий имеет теплопроводность значительно выше, чем обычные марки пенополистирола. Практика использования пенополистирола для утепления в Евросоюзе показала, что более выгодным и дешевым является нанесение на внешнюю поверхность не модифицированного пенопласта специального покрытия из газообразующих агентов. Такое решение позволяет сохранить тепло сберегающие свойства и экологичность материала, одновременно значительно повысить пожаробезопасность.
Подведем итоги
Теплопроводность пенопласта практически не меняется с течением времени, как, например, у минеральной ваты или газосиликатных блоков. Единственной проблемой является деградация пенополистирола под действием солнечных лучей и рассеянного ультрафиолета. При длительном облучении материал становится рыхлым, покрывается трещинами и легко наполняется конденсатом, поэтому для сохранения первоначального значения теплопроводности необходимо закрывать утеплитель облицовкой.</t>
  </si>
  <si>
    <t>https://dzen.ru/a/ZPtbYS3_5l2YRWUI</t>
  </si>
  <si>
    <t xml:space="preserve">Здравствуйте! Благодарим за доверие к пенопласту - материалу, который представляет Ассоциация производителей и поставщиков пенополистирола. Хотелось бы добавить, что срок жизненного цикла, установленный для пенопласта после испытаний ГУП «НИИМосстрой» и Научно-исследовательским институтом строительной физики (НИИСФ РФ), составляет 100 лет. Конечно, при правильных монтаже и эксплуатации. </t>
  </si>
  <si>
    <t>https://prnt.sc/0BNM7DbP6eU9</t>
  </si>
  <si>
    <t xml:space="preserve">@ShumaHer642
1. Есть RIP панели, они не горят.
2. У пенополистирола выделяется стирол, а не  формальдегид.
3. Именно у минваты выделяется формальдегид. Чем волокна склеивают?
4. Хорошая вентиляция решает эти вопросы. </t>
  </si>
  <si>
    <t>https://www.youtube.com/watch?v=pQQcJ6M2nns&amp;lc=UgyVZCGYBGu6VwU6bDF4AaABAg</t>
  </si>
  <si>
    <t xml:space="preserve">Добрый день! Как представитель Ассоциации производителей и поставщиков пенополистирола хочу развеять ваши сомнения относительно выделения стирола из пенополистирольных плит, использованных для утепления.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t>
  </si>
  <si>
    <t>https://prnt.sc/yhKtARbAzh7K</t>
  </si>
  <si>
    <t xml:space="preserve"> Какие сэндвич панели выбрать для строительства гаража?
Андрей Тоскин
Минусы СИП-панелей с ППС, перечисленные в видео: Горит, плоха звукоизоляция, мыши
Плюсы: не впитывают влагу, вес, простота монтажа</t>
  </si>
  <si>
    <t>https://www.youtube.com/watch?v=pQQcJ6M2nns</t>
  </si>
  <si>
    <t>Пожароопасность, звукоизоляция, грызуны</t>
  </si>
  <si>
    <t xml:space="preserve">Спасибо за интересный рассказ, но хотелось бы прокомментировать некоторые ваши утверждения о ППС. Если в панелях действительно качественный пенопласт, в нем содержатся антипирены. Благодаря им он не поддерживает горение, а самостоятельно затухает максимум за 4 секунды после потери контакта с открытым огнем. Более того, внутри панели без непосредственного контакта с пламенем от одних только высоких температур пенопласт не загорится, а лишь оплавится. 
А вот в том, что касается мышей, ваше замечание справедливо и к тем панелям, которые вы установили. Изолируйте все так, чтобы у грызунов не было доступа к материалу. Это правило касается любого неосыпающегося утеплителя: в минвате мыши тоже отлично живут. Что касается испарений: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t>
  </si>
  <si>
    <t>https://prnt.sc/KNFKRQy1eIhI</t>
  </si>
  <si>
    <t xml:space="preserve">@zelenkrgod
То есть обшить пенопласт? Фанерой или чем то другим? </t>
  </si>
  <si>
    <t>https://www.youtube.com/watch?v=gvKPWlC0aTQ&amp;lc=UgwHnNWhbO0_x2cNZZx4AaABAg.9uYt-OOU_V79uZbxjCV9gX</t>
  </si>
  <si>
    <t xml:space="preserve">Здравствуйте! Если помещение не отапливается, просто закройте пенопласт фанерой или ОСБ (по аналогии со стенами). Так вы защитите его от грызунов и ультрафиолета. </t>
  </si>
  <si>
    <t>https://prnt.sc/5wHagZ3oh-y8</t>
  </si>
  <si>
    <t>Ответ на стр. 60</t>
  </si>
  <si>
    <r>
      <rPr>
        <rFont val="Arial"/>
        <color theme="1"/>
      </rPr>
      <t>Генеральный Подрядчик</t>
    </r>
    <r>
      <rPr>
        <rFont val="Arial"/>
        <color theme="1"/>
        <sz val="6.0"/>
      </rPr>
      <t xml:space="preserve">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t>
    </r>
    <r>
      <rPr>
        <rFont val="Arial"/>
        <color theme="1"/>
      </rPr>
      <t xml:space="preserve">
</t>
    </r>
    <r>
      <rPr>
        <rFont val="Arial"/>
        <b/>
        <color theme="1"/>
      </rPr>
      <t>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t>
    </r>
    <r>
      <rPr>
        <rFont val="Arial"/>
        <color theme="1"/>
      </rPr>
      <t xml:space="preserve">
</t>
    </r>
    <r>
      <rPr>
        <rFont val="Arial"/>
        <color theme="1"/>
        <sz val="6.0"/>
      </rPr>
      <t>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t>
    </r>
    <r>
      <rPr>
        <rFont val="Arial"/>
        <color theme="1"/>
      </rPr>
      <t xml:space="preserve">
</t>
    </r>
    <r>
      <rPr>
        <rFont val="Arial"/>
        <b/>
        <color theme="1"/>
      </rPr>
      <t>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t>
    </r>
    <r>
      <rPr>
        <rFont val="Arial"/>
        <color theme="1"/>
      </rPr>
      <t xml:space="preserve">
</t>
    </r>
    <r>
      <rPr>
        <rFont val="Arial"/>
        <color theme="1"/>
        <sz val="6.0"/>
      </rPr>
      <t>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t>
    </r>
  </si>
  <si>
    <r>
      <rPr>
        <color rgb="FF1155CC"/>
        <u/>
      </rPr>
      <t>https://vk.com/wall-219366997_3260</t>
    </r>
    <r>
      <rPr>
        <color rgb="FF000000"/>
      </rPr>
      <t xml:space="preserve"> 
</t>
    </r>
    <r>
      <rPr>
        <color rgb="FF1155CC"/>
        <u/>
      </rPr>
      <t>https://vk.com/wall757219003_212</t>
    </r>
    <r>
      <rPr>
        <color rgb="FF000000"/>
      </rPr>
      <t xml:space="preserve"> </t>
    </r>
  </si>
  <si>
    <t>Грызуны, плесень, опасность для здоровья</t>
  </si>
  <si>
    <t>Здравствуйте! Как официальный представитель Ассоциации производителей и поставщиков пенополистирола хотел бы уточнить несколько моментов.
Мыши и другие грызуны могут завестись в любом теплоизоляционном материале. Конкретно пенополистирол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
Что касается плесени — что нужно для ее образования? Тепло, влага и биологическая предрасположенность материала. А, главное, плесень образуется там, где нет вентиляции.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0,031–0,041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Чтобы быть уверенным в том, что выбранный вами материал соответствует всем вышеописанным требованиям, приобретайте его только в местах официальных продаж. Плиты утеплителя должны быть упакованы в полиэтиленовую плёнку, на которой указываются наименование, товарный знак производителя, марка, вид и тип плит, их условное обозначение, номер партии и дата изготовления. Дополнительно каждая плита должна быть промаркирована на боковой стороне. Не покупайте утеплитель в местах неорганизованной торговли, с рук или без сопроводительных документов.
Таким образом, можно подытожить — если подходить к вопросу утепления тщательно, то ППС будет более чем оправданным выбором.</t>
  </si>
  <si>
    <r>
      <rPr>
        <color rgb="FF1155CC"/>
        <u/>
      </rPr>
      <t>https://prnt.sc/69R4gdi4YEjq</t>
    </r>
    <r>
      <rPr>
        <color rgb="FF000000"/>
      </rPr>
      <t xml:space="preserve"> 
</t>
    </r>
    <r>
      <rPr>
        <color rgb="FF1155CC"/>
        <u/>
      </rPr>
      <t>https://prnt.sc/JS0KtNb7L1QO</t>
    </r>
    <r>
      <rPr>
        <color rgb="FF000000"/>
      </rPr>
      <t xml:space="preserve"> </t>
    </r>
  </si>
  <si>
    <t>Аналог стр. 8 апрель</t>
  </si>
  <si>
    <t xml:space="preserve"> Георгий Коклюшкин ответил Валерию
Валерий, являетесь экспертом? 🤣 от того, что вы им назвались- вы им не стали. Избавьте меня от своей рекламной акции товара, товарищ продажник. Уровень ваших знаний низок и не компетентен. До свидания</t>
  </si>
  <si>
    <t>https://vk.com/wall-86359614_293620?reply=294677&amp;thread=293659</t>
  </si>
  <si>
    <t xml:space="preserve">Бот, продажник, неспециалист - как бы вы меня ни называли, свойства пенопласта от этого, к счастью, не изменятся. Есть люди, которые для теплоизоляции выбирают пенопласт: это их право, и сейчас вы оскорбляете не меня, а всех, кто с удовольствием живёт в домах, утепленных ППС. Я не ставлю своей целью вас переубедить. Буду рад, если мои советы помогут тем, кто склоняется в сторону этого строительного материала. </t>
  </si>
  <si>
    <t>https://prnt.sc/xMyuVx1fi1oe</t>
  </si>
  <si>
    <t>Ответ на стр. 51 Валере</t>
  </si>
  <si>
    <t xml:space="preserve"> ТЕПЛЫЙ ДОМ
Спасибо за дополнение 👍</t>
  </si>
  <si>
    <t>https://vk.com/wall-222001696_20?reply=22&amp;thread=21</t>
  </si>
  <si>
    <t>https://prnt.sc/tisQUyr_L91D</t>
  </si>
  <si>
    <r>
      <rPr>
        <rFont val="Arial"/>
        <color theme="1"/>
      </rPr>
      <t xml:space="preserve">ТД Эверест, строительные материалы от производителя.
Как выбрать наилучший утеплитель для вашей кровли: сравнение минеральной ваты, пенопласта и экструзионного пенополистирола.
</t>
    </r>
    <r>
      <rPr>
        <rFont val="Arial"/>
        <color theme="1"/>
        <sz val="1.0"/>
      </rPr>
      <t>Как выбрать наилучший утеплитель для вашей кровли: сравнение минеральной ваты, пенопласта и экструзионного пенополистирола
Завершение строительства дома или реконструкция крыши - это критический момент, когда вы сталкиваетесь с важным вопросом: какой утеплитель выбрать для вашей кровли? Это решение имеет огромное значение, и оно должно быть основано на знании и понимании различий между доступными вариантами.
В этой статье мы введем вас в захватывающий мир утеплительных материалов, где минеральная вата, пенопласт и экструзионный пенополистирол соревнуются за звание идеального партнера для вашей крыши. Мы оглянемся на их уникальные характеристики, разглядим их преимущества и недостатки, и, наконец, поможем вам принять профессиональное решение.
Минеральная вата: Огонь, Лед, Звук и Экология
Минеральная вата - это верный путеводитель в мире теплоизоляции. Она обладает отличной теплоизоляцией, способствует снижению затрат на отопление и поддерживает комфорт в вашем доме в любую погоду. Она также является чем-то вроде "звукоизоляционного героя", поглощая шум и делая вашу крышу мирной оазисом.
Интересно, что минеральная вата - это не только утеплитель, но и страж экологии. Она создана из негорючих материалов, не содержит вредных химических веществ и обладает экологической устойчивостью. Долгий срок службы этого материала также делает его зеленой инициативой, снижая потребность в ресурсах на замену.
Преимущества минеральной ваты:
    Высокая теплоизоляция: Минеральная вата обладает отличной теплоизоляцией, что позволяет сэкономить энергию и снизить затраты на отопление.
    Звукоизоляция: Этот материал также хорошо поглощает звук, делая вашу крышу более тихой.
    Огнестойкость: Минеральная вата не горит и не поддерживает горение, что обеспечивает дополнительную безопасность.
    Экологическая устойчивость: Она производится из негорючих материалов и не содержит вредных химических веществ.
    Долгий срок службы: Правильно установленная минеральная вата может прослужить долгие годы.
Недостатки минеральной ваты:
    Влагопоглощение: Минеральная вата может впитывать влагу, что требует дополнительных мер по защите.
    Масса: Этот материал довольно тяжелый, что может потребовать усиленной конструкции кровли.</t>
    </r>
    <r>
      <rPr>
        <rFont val="Arial"/>
        <color theme="1"/>
      </rPr>
      <t xml:space="preserve">
Пенопласт: Легкость и Гидроизоляция
Пенопласт - это легкий и практичный выбор. Его низкий вес упрощает монтаж и снижает нагрузку на крышу. Он также обладает отличной устойчивостью к воде, что делает его идеальным для крыши, которая должна выдерживать природные атаки влаги.
Преимущества пенопласта:
    Легкий вес: Пенопласт очень легкий, что упрощает монтаж и снижает нагрузку на кровельную конструкцию.
    Устойчивость к влаге: Пенопласт не впитывает влагу, что делает его отличным выбором для утепления крыши.
    Теплоизоляция: Он обеспечивает хорошую теплоизоляцию и способствует снижению энергозатрат.
    Прочность: Пенопласт устойчив к механическим повреждениям.
Недостатки пенопласта:
   </t>
    </r>
    <r>
      <rPr>
        <rFont val="Arial"/>
        <b/>
        <color theme="1"/>
      </rPr>
      <t xml:space="preserve"> Горючесть: Пенопласт является горючим материалом и должен быть защищен от огня.
    Сжатие: С течением времени пенопласт может сжиматься и терять свои изоляционные свойства.</t>
    </r>
    <r>
      <rPr>
        <rFont val="Arial"/>
        <color theme="1"/>
        <sz val="1.0"/>
      </rPr>
      <t xml:space="preserve">
Экструзионный пенополистирол: Тепло и Прочность
Экструзионный пенополистирол - это надежный спутник для вашей крыши. Он обеспечивает высокую степень теплоизоляции и не поддерживает горение, что делает его безопасным выбором. Этот материал также устойчив к механическим повреждениям и долгое время сохраняет свои изоляционные свойства.
Преимущества экструзионного пенополистирола:
    Отличная теплоизоляция: Экструзионный пенополистирол обеспечивает высокую степень теплоизоляции.
    Водоотталкивание: Этот материал отталкивает воду, что делает его идеальным для крыши.
    Прочность: Он выдерживает высокие нагрузки и не сжимается со временем.
    Устойчивость к грибку и гниению: Экструзионный пенополистирол устойчив к разрушению от грибка и гниения.
Недостатки экструзионного пенополистирола:
    Высокая цена: Этот утеплитель может быть более дорогим по сравнению с другими материалами.
    Подверженность ультрафиолету: Он может быть поврежден ультрафиолетовыми лучами, поэтому требует дополнительной защиты.
Профессиональный вывод:
Выбор утеплителя для вашей крыши - это серьезное решение, и важно руководствоваться конкретными потребностями, бюджетом и климатическими условиями. Минеральная вата, пенопласт и экструзионный пенополистирол предоставляют разные возможности и имеют свои преимущества и недостатки.
Профессиональное решение заключается в том, чтобы обратиться к экспертам, которые могут помочь вам оценить конкретные требования вашего проекта. Не забывайте о цели - обеспечить надежную и устойчивую крышу для вашего дома.
А чтобы подобрать кровельные материалы, вы можете посетить наш магазин "Торговый Дом Эверест" по следующей ссылке: https://market.yandex.ru/business--td-everest/67738791. У нас вы найдете разнообразные варианты материалов, чтобы реализовать любые проекты кровельных работ. Наши специалисты всегда готовы помочь вам с выбором оптимального решения, учитывая ваши потребности и бюджет. Сделайте правильный выбор и обеспечьте вашему дому надежную и стильную крышу.</t>
    </r>
  </si>
  <si>
    <t>https://dzen.ru/a/ZQFmzy9tFQIGpXQZ</t>
  </si>
  <si>
    <t>Пожароопасность, усадка</t>
  </si>
  <si>
    <t xml:space="preserve">Добрый день! 
В современный пенопласт уже на производстве добавляются антипирены. Благодаря им он самостоятельно затухает в течение максимум 4 секунд после потери контакта с открытым огнем. А при постоянном воздействии высоких температур оплавляется, не вспыхивая. При этом важно отметить, что плиты пенополистирола не используют в открытых конструкциях: слой утеплителя обязательно закрывают штукатурным слоем. 
Хочу развеять заблуждение о термической усадке пенополистирола. Подтверждением этому служат многочисленные вскрытия фасадов, утеплённых пенополистиролом. Их производят специальные комиссии по контролю за качеством строительных работ, лаборатории в рамках исследовательских задач, либо когда возникает необходимость модернизировать имеющееся строение — например, сделать пристройку к дому. В этих многочисленных случаях было выявлено, что через 10-15 лет эксплуатации ППС-16Ф с фактической плотностью 16,2-18 кг/м³ усадки не давал. </t>
  </si>
  <si>
    <t>https://prnt.sc/RL0Vcex4zW6E</t>
  </si>
  <si>
    <t>Кирилл Королев
А ещё когда производишь монтаж (да именно монтаж) пенополистирола, уходит очень много времени и пены. А иначе щели, даже в 2 два (специально повторил) мм дадут мостики холода. Тут и все плюсы заканчиваются</t>
  </si>
  <si>
    <t xml:space="preserve">Да по технологии швы шире 2 мм между плитами ППС запениваются дополнительно. Но у любого строительного материала есть особенности применения. </t>
  </si>
  <si>
    <t>https://prnt.sc/44M56UlJLQyY</t>
  </si>
  <si>
    <t>Седой Дед
в деревянный каркас пихать пенопласт,рука-лицо!!!у тя каркас сгниёт,пенопласт сам дышит и при этом ещё т влагу впитывает!!!и дерево будет вытягивать влагу из пенопласта,плюс дыхание пенопласта и дерево будет преть!!!</t>
  </si>
  <si>
    <t>Каркасное строение</t>
  </si>
  <si>
    <t>У современного пенопласта комбинация по паропроницаемости, теплопроводности и влагопоглощению одна из лучших среди утеплителей. Влагу пенопласт не впитывает. Даже если на сутки его в воду погрузить — не более 2%. Если нужно "дыхание", то у ППС паропроницаемость почти как у сосны. Но в идеале, конечно, не ориентироваться на "дышит — не дышит", а сделать пароизоляцию между финишной отделкой и утеплителем. Тогда, если все смонтировано правильно, и гнить не будет.</t>
  </si>
  <si>
    <t>https://prnt.sc/2293pyNYnkVT</t>
  </si>
  <si>
    <t xml:space="preserve">Несмотря на это ППС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Плюс обязательна пароизоляция между финишной отделкой помещения и утеплителем (неважно каким, за исключением ЭППС). </t>
  </si>
  <si>
    <t>Дмитрий
Я утеплил крышу пенопластом фасадным. Пены ушло до фига. Шумоизоляция ноль. Ещё добавил 10см ваты и гисокартон.
Не надо это делать.
Этот пенопласт кстати продувает. Так скажем дишит он .</t>
  </si>
  <si>
    <t>Крыша</t>
  </si>
  <si>
    <t xml:space="preserve">Дмитрий, пенопласт - теплоизоляционный материал, он обладает некоторыми шумоизоляционными свойствами, но если это было основной вашей задачей, то, следовало использовать специальные материалы. 
Что касается "продувания" - вероятнее всего есть ошибки монтажа или вы применили недостаточный слой утеплителя. </t>
  </si>
  <si>
    <t>https://prnt.sc/lkmktVStgYbi</t>
  </si>
  <si>
    <t>Best Best
Годиков через несколько расскажите ощущения, когда будут жрать Ваш пенопласт все кому не лень))). Этакий "живой" дом будет</t>
  </si>
  <si>
    <t>Здравствуйте! По технологии ППС должен быть изолирован внутри "пирога". То есть доступа для грызунов у нему быть не должно. Соответственно и прогрызать его никто не будет, если все сделано по правилам. И это не только пенопласта касается, а любого утепления.</t>
  </si>
  <si>
    <t>https://prnt.sc/ROxUNnEArejm</t>
  </si>
  <si>
    <t>Юрий Л.А.
А то, что пенополистирол выделяет ядовитые вещества, это ничего ?</t>
  </si>
  <si>
    <t>Юрий,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t>
  </si>
  <si>
    <t>https://prnt.sc/JoGWUKwsER_c</t>
  </si>
  <si>
    <t>А. Д.
Лет 20 назад можно да и дёшево было обклеевать потолок пенополистирольными квадратики, так вот из-за этой херни дочка соседки у которой весь потолок был обклеен получила проблемы с лёгкими да ещё стала алергиком</t>
  </si>
  <si>
    <t>За 20 лет технологии шагнули далеко вперед. Сейчас к пенопласту предъявляются совсем другие требования. И, естественно, использовать можно только материал с сертификатом и сделанный по ГОСТ.</t>
  </si>
  <si>
    <t>https://prnt.sc/CiJ2khDI8TPx</t>
  </si>
  <si>
    <t>shab.anatolii
Каркасный дом .хоть спенополсиролом .хоть с ватой это дом изгавна и палок . И нет никакой экономии в возведени такого дома .в сравнении с домом из кирпича или газосиликатныз блоков .Этот слоёный пирог сожрёт .Да в Пиндосии так строят .Но это жилье временное .съёмное .Никто там не строит такие дома для себя .строят от урагана .до урагана .в теплых штатах .А там где климат как у нас строят нормальные .кирпичные дома .</t>
  </si>
  <si>
    <t xml:space="preserve">пиндосии? будем на это отвечать? </t>
  </si>
  <si>
    <t>Кстати, полистирол в своем базовом варианте создавался в качестве наполнителя для напалмовых бомб. Аминь!</t>
  </si>
  <si>
    <t>https://t.me/komileaks/17785?comment=57866</t>
  </si>
  <si>
    <t>Кстати, стирол содержится в клубнике и орехах :) 
Вы же понимаете, что современные строительные материалы, в том числе ППС, слишком далеко отстоят от наполнителей напалмовых бомб, чтобы можно было их сравнивать</t>
  </si>
  <si>
    <t>https://prnt.sc/XkMpemaNfeMo</t>
  </si>
  <si>
    <t>Франц Фрибус, [9/2/2023 7:25 PM]
Эксперты, а вы точно домашнее задание уже сделали? Вроде как 1 сентября уроки уже начались? Или опять "нам ничего не задавали"?))</t>
  </si>
  <si>
    <t>https://t.me/komileaks/17785?comment=57874</t>
  </si>
  <si>
    <t>лайк</t>
  </si>
  <si>
    <t>реакции в канале отключены</t>
  </si>
  <si>
    <t xml:space="preserve"> Руслан Насенник
Алексей, на счёт мышей с вами полностью согласен. Разбирал стену вагончика и там в минвате гнёзда были</t>
  </si>
  <si>
    <t>https://vk.com/wall-219366997_3260?reply=3287&amp;thread=3266</t>
  </si>
  <si>
    <t>https://prnt.sc/FUjA81yMguSY</t>
  </si>
  <si>
    <t xml:space="preserve"> Премиально-бюджетная отделка лоджии. Брехня? Реальность!
Оренбург! Балконы,  окна и веранды - Балконыч!</t>
  </si>
  <si>
    <t>https://www.youtube.com/watch?v=IUoaXQxHkSg</t>
  </si>
  <si>
    <t>В2В, балкон</t>
  </si>
  <si>
    <t>непонятно, ППС или ЭППС, 90% что эппс</t>
  </si>
  <si>
    <t xml:space="preserve"> утепление фасада в процессе работы
Теплые фасады домов - теплодекор.рф</t>
  </si>
  <si>
    <t>https://www.youtube.com/watch?v=0RuZIPrK1SM</t>
  </si>
  <si>
    <t>Здравствуйте! Благодарим за доверие к пенопласту - материалу, который представляет Ассоциация производителей и поставщиков пенополистирола.</t>
  </si>
  <si>
    <t>https://prnt.sc/RXlusldmqPer</t>
  </si>
  <si>
    <r>
      <rPr>
        <rFont val="Arial"/>
        <color theme="1"/>
      </rPr>
      <t xml:space="preserve">Утепление пенополиуретаном
❄Вы уже живёте в доме и в нем холодно?
</t>
    </r>
    <r>
      <rPr>
        <rFont val="Arial"/>
        <b/>
        <color theme="1"/>
      </rPr>
      <t>❓Не хочется испортить фасад дома утеплением пенопластом?</t>
    </r>
    <r>
      <rPr>
        <rFont val="Arial"/>
        <color theme="1"/>
      </rPr>
      <t xml:space="preserve">
✅ Тогда для Вас идеальным будет метод заливки ППУ.
✅Метод заливки ППУ между стенами позволяет утеплить здание на любой стадии строительства, а также во время эксплуатации, не нарушая внутреннюю и внешнюю отделку помещений. У пенополиуретана отсутствует усадка, за целостность теплоизоляционного слоя можно не беспокоиться. Водонепроницаемость позволяет избежать образования мостиков холода, конденсата, плесени.
</t>
    </r>
    <r>
      <rPr>
        <rFont val="Arial"/>
        <color theme="1"/>
        <sz val="1.0"/>
      </rPr>
      <t>❗Работаем по договору
❗Гарантия 5 лет
❗Скидка от объема
Замер и консультация бесплатно!
☎+7 (987) 745-11-20
📞+7 (930) 252-45-55</t>
    </r>
  </si>
  <si>
    <t>https://vk.com/wall-213514519_671</t>
  </si>
  <si>
    <t>Почему сразу "испортить пенопластом"? У качественного ППС тоже нет ни усадки, ни водопоглощения - отличный теплоизоляционный материал.</t>
  </si>
  <si>
    <t>https://prnt.sc/h8cLOV66B3Rt</t>
  </si>
  <si>
    <t xml:space="preserve"> , к которому не относятся перечисленные вами недостатки. Усадки он не дает, влагу практически не впитывает, бионейтрален - не создает условий для роста плесени. Единственное, что использовать его стоит в качестве наружного утеплителя, изнутри им не утепляют. </t>
  </si>
  <si>
    <t>Строительство СИП-домов SipGrand | Москва
Что безопаснее – дерево или SIP панели❔❔❔
Традиционный материал для индивидуального домостроения – древесина.
С ней часто сравнивают СИП панели. Древесина – горючий, пожароопасный и токсичный при горении материал. При горении древесина выделяет много вредных для здоровья веществ. Однако эти факты при своей очевидности не пугают людей, которые тысячелетиями используют дерево не только для строительства, но и для приготовления пищи.
🏠Для создания СИП панелей используют древесину, а значит, панели без специальной обработки имеют ту же огнестойкость, что и дерево. Строительные нормативы разрешают использовать SIP панели для возведения индивидуальных или сблокированных домов – как и дерево.
⚡Однако нормативы пересматриваются. Специалисты считают возможным увеличить область использования сэндвич-панелей и разрешить строить из них многоквартирные дома. Учитывая низкую горючесть OSB-плит, это разумно⚡
✅Пенополистирол, выполняющий роль утеплителя в СИП панелях, почти полностью состоит из воздуха, содержание стирола (горючего вещества) в ПСБ-С-25 всего 2% (вреден ли пенополистирол для СИП панелей для здоровья?). Вот почему СИП панели – менее горючий материал, чем древесина. Пенополистирол при возгорании выделяет гораздо меньше опасных веществ и тепла, чем древесина при одинаковом весе. Всегда нужно учитывать разницу в весе этих материалов – при одинаковом объеме пенополистирол весит в 30 раз меньше. К тому же для воспламенения пенополистирола нужна температура, в 2 раза большая, чем для древесины. Это свидетельствует о большей пожароопасности дерева.
✅Противники пенополистирола утверждают, что при горении этого материала выделяются токсичные вещества. Однако, при пожаре опасные пары будут источать все без исключения материалы. И если сравнивать пенополистирол с деревом, кожей, шерстью, стекловатой, то ПСБ менее токсичен. Он не источает фосген – боевое отравляющее вещество.
✅При производстве SIP панелей используется самозатухающий пенополистирол – ПСБ-С. Он горит не больше 1 секунды. Его не поджечь спичкой, он не воспламенится от упавшего на него окурка. Горит самозатухающий пенополистирол в одном случае – если он находится в уже активном пожаре. Сам этот материал источником пожара быть не может.
С нами-безопасно👍🏼</t>
  </si>
  <si>
    <t>https://vk.com/wall-219818813_552</t>
  </si>
  <si>
    <t>Термо/СИП-панели, пожароопасность, опасность для здоровья</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</si>
  <si>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Единственное, что мы бы рекомендовали - пользоваться аббревиатурой ППС, закрепленной актуальным ГОСТом. ПСБ называли пенопласт, выпущенный по ГОСТ 1986 года. Это может ввести покупателей в заблуждение. </t>
  </si>
  <si>
    <t>https://prnt.sc/Xd0Gg1skz5s3</t>
  </si>
  <si>
    <t>Пенообразователь Rospena
вы подписаны
Склеивание бетона и пенопласта между собой. Чем приклеить пенопласт к бетону?
Сегодня
Пенопласт был и остается одним из самых популярных и востребованных теплоизоляционных материалов, используемых в строительстве. Благодаря отличным теплоизоляционным характеристикам, его используют для утепления жилых домов, гаражей, складов и других сооружений. В процессе теплоизоляционных работ, как правило, используется обрешетка, в которую укладывают листы пенопласта. Но возможность монтажа обрешетки есть не всегда, плюс это дополнительная работа, которая требует времени и денежных затрат. Возможно ли утеплить стену, не используя обрешетку? Такой способ есть и широко применяется – можно просто наклеить листы пенопласта на стену. Чем клеить пенопласт, как это делать, какие при этом применяются инструменты – все эти вопросы мы рассмотрим в данной публикации.
Необходимо отдавать себе отчет, что пенопласт – довольно нежный материал, и неправильно подобранная клеевая смесь может попросту его уничтожить. Есть еще одна проблема, с которой можно столкнуться при попытке приклеить пенопласт к стене – низкая степень липкости. Далеко не каждый клей способен надежно и надолго прикрепить пенопласт к голой бетонной поверхности. И очень много клеевых составов просто несовместимы с пенопластом. Поэтому экспериментировать не стоит, так как подобная самодеятельность может пагубно отразиться на вашем кошельке.
Так чем же приклеить пенопласт к бетону? Способов надежно приклеить пенопласт к бетонной поверхности существует несколько.
Способ № 1. Крепление с помощью клея
Для проведения работ понадобятся:
    Клей для пенопласта.
    Раствор грунтовки.
    Цементный раствор.
    Шпатель, лучше гребенчатый.
    Пенопласт.
    Электродрель, насадка-миксер.
Перед началом работ необходимо тщательно очистить поверхность стены, на которую будет клеиться пенопласт. Необходимо удалить все загрязнения – пыль, жирные пятна, срезать сильно выступающие бугорки и небольшие неровности. Если на каком-то участке стена крошится или отстает слой бетона, этот участок необходимо удалить, и тщательно прогрунтовать поврежденное место. Трещины и глубокие впадины нужно заровнять цементным раствором.
Клей, предназначенный для пенопласта, почти всегда реализуется в виде сухой смеси. Ее необходимо развести теплой водой до консистенции густой сметаны. При этом клей не должен содержать комков. Для этого лучше всего использовать дрель со специальной насадкой, как мы отметили выше. Готовая клеевая смесь должна настояться в течение примерно 5-ти часов, после чего ее снова перемешивают. После этого клей необходимо полностью израсходовать в течение 2-х часов.
Как правильно клеить пенопласт? Делают это по-разному, все зависит от того, насколько ровная поверхность стены. Так, если стена имеет большие небольшие неровности, до пяти сантиметров, то клей наносится на пенопласт полосками.Таким образом, из-под плиты пенопласта выйдет лишний воздух. Когда на стене есть неровности до полутора сантиметров, клей наносится полосой с отступом от края примерно на 2 сантиметра. Некоторое количество клея необходимо нанести в центр листа. Полосы клея, как и в предыдущем случае, должны иметь небольшие разрывы, чтобы не образовалась воздушная пробка.
Когда на стене есть едва заметные неровности, не превышающие 3 миллиметра, клей наносится зубчатым шпателем. После этого плиту плотно прижимают к поверхности. Лишний клей аккуратно удаляют влажной тряпочкой.
Важный момент: пенопласт очень плохо впитывает влагу, поэтому клей не должен содержать в составе воду, иначе утеплитель очень скоро отвалится от стены.
Способ №2 Крепление с помощью дюбелей
Для работы понадобятся:
    Дюбеля.
    Пенопласт.
    Герметик.
В этом случае лист пенопласта крепится дюбелями в пяти местах – по углам и в центре. Угловые дюбеля при этом крепят стыки листов. Места стыков проклеиваются герметиком во избежание теплопотерь. Для крепления пенопласта на бетонную поверхность достаточно трех дюбелей.
Работу начинают снизу, прикрепляя так называемый стартовый ряд пенопласта. Между листами оставляют небольшой зазор порядка 3-х миллиметров. Это необходимо, чтобы избежать деформации при высоких перепадах влажности и температуры. Крепление пенопласта на дюбеля – самый простой и дешевый способ.
Способ №3. Крепление с помощью жидких гвоздей
Необходимые для работы материалы:
    Пенопласт.
    Жидкие гвозди.
    Защитные перчатки.
Жидкие гвозди это достаточно крепкий клей, хорошо переносящий высокие перепады температуры и влажности. Он довольно быстро застывает даже во влажной среде, бетон и пенопласт очень хорошо скрепляются с помощью этого клея. Жидкие гвозди не нужно наносить на всю поверхность листа, достаточно сделать несколько небольших точек. Перед тем как покупать клей, внимательно изучите его характеристики, так как некоторые клеевые смеси нельзя использовать при работе с пенопластом. Жидкие гвозди содержат компоненты, имеющие достаточно высокую токсичность, так что работать необходимо в перчатках.
Когда нужно приклеить пенопласт к потолку, учитывайте время, на протяжении которого клей надежно схватывается. Разные марки жидких гвоздей застывают с разной скоростью, но общее время схватывания обычно не превышает полчаса. Поэтому на протяжении 30-ти минут придется прижимать лист пенопласта к поверхности потолка. Работа начинается с очистки поверхности от загрязнений. Поверхность должна быть сухой. На лист пенопласта наносят несколько точек или полосок клея, прижимают на некоторое время к стене или потолку.
Если вас по каким-то причинам не устраивают эти два способа крепления пенопласта, существует еще один.
Способ № 4. Крепление с помощью пены
Это довольно популярный способ крепления пенопласта. Используется не обычная монтажная пена, а специальный пена-клей для пенопласта.
Этот материал имеет несколько существенных плюсов, из-за чего ему часто отдают предпочтение:
    Очень быстрый и простой монтаж.
    Клей очень прочно соединяет пенопласт с бетонной поверхностью.
    Небольшая стоимость клея.
    Клей-пену можно использовать для герметизации швов между листами.
    Монтажный пистолет для нанесения клея.
В зависимости от области применения, клей-пена бывает нескольких видов:
    Пена для пеноблока. Этот клей обладает самыми высокими прочностными характеристиками, его можно даже использовать вместо раствора для кладки.
    Клей-пена для пенопласта. Применяется для внутренних теплоизоляционных работ, устойчива к возгоранию. Из недостатков – плохо работает на гладких поверхностях.
Пена, которую применяют для крепления пенопласта, стоит недорого и имеет небольшие удерживающие способности. Но все же с помощью этого клея можно закрепить лист пенопласта практически на любой поверхности – от дерева до бетона и металла. Необходимо только перед работой очистить и слегка увлажнить поверхность для улучшения адгезии. Клей-пену наносят на стену или пенопласт небольшими пятнами, желательно в шахматном порядке. После этого нужно немного подождать и крепко прижать пенопласт к стене. Время выдерживают для того, чтобы клей немного впитался. Работы с применением клея-пены проводятся при температуре не ниже 20 градусов Цельсия. В процессе работы не стоит устраивать длительные перекуры, так как пена в монтажном пистолете быстро застывает.
Если в стыках между листами пенопласта начинают выступать излишки пены, их необходимо сразу же удалить специальным растворителем.
Клеить пенопласт монтажной пеной тоже можно. Но для работы с обычной пеной понадобится намного больше времени, кроме того, она сильно вздувается, что может привести к деформации пенопласта и расхождению швов.
Клеим пенопласт на фасад
Крепление пенопласта на снаружи здания имеет рад существенных отличий от внутренних работ. Рассмотрим вариант крепления с использованием продукции марки «Ceresit» в идее пошаговой инструкции.
шаг первый. подготовка основания
Зачищаем основание, при необходимости удаляем куски строй штукатурки или иного покрытия, зачищаем и грунтуем поврежденные места. Если имеются неровности, превышающие полтора сантиметра, их необходимо устранить с помощью смеси Ceresit CT-29. Если поверхность имеет плохие адгезивные свойства, ее необходимо тщательно прогрунтовать глубоко проникающей смесью Ceresit CT-17.
шаг второй. крепим профиль на цоколь
Ширина профиля должна бить равной толщине пенопласта. В цокольной части здания по всему периметру устанавливают стартовый профиль. Крепят его с помощью дюбелей, которые располагают на расстоянии примерно 40 сантиметров.
шаг третий. наносим клей, крепим плиты пенопласта
Клеевой раствор Ceresit СT-85 используется как и для крепления утеплителя, так и для создания защитного слоя. Но эта смесь стоит довольно дорого, поэтому с финансовой точки зрения выгодней использовать клей Ceresit-83.
После того, как клей подготовлен, он наносится на лист пенопласта пятнами- «ляпухами». Пенопласт прижимают к поверхности, аккуратно выставляют, несильно надавливая на углы листа.
шаг четвертый. крепим пенопласт дюбелями
Необходимое количество дюбелей, или как их еще называют, «зонтиков», рассчитывают по-разному. Но чаще всего используют четыре «зонтика» на один квадратный метр. Если стена бетонная или кирпичная, то длина дюбеля должна быть больше толщины листа пенопласта на 50 мм.</t>
  </si>
  <si>
    <t>https://dzen.ru/a/ZQK1IAY9egufVL4a</t>
  </si>
  <si>
    <t>https://prnt.sc/qbGPW_w1WfI_</t>
  </si>
  <si>
    <t xml:space="preserve"> Империя Климата|Удомля
Алексей, спасибо за уточнение</t>
  </si>
  <si>
    <t>https://vk.com/wall-193776124_1737?reply=1741&amp;thread=1740</t>
  </si>
  <si>
    <t>https://prnt.sc/pUQVOFFO7ap7</t>
  </si>
  <si>
    <t xml:space="preserve"> Георгий Коклюшкин ответил Валерию
Валерий, 🤣Да-да 😂 бот-ИКСперт, избавьте меня от вашей глупости🤣 как были ботом-так вы им и остались.</t>
  </si>
  <si>
    <t>https://vk.com/wall-86359614_293620?reply=294792&amp;thread=293659</t>
  </si>
  <si>
    <t xml:space="preserve">Георгий, в нашей с вами беседе действительно не осталось ничего от обсуждения пенопласта. На переход на личности вам меня спровоцировать точно не удастся, в ваших последних сообщениях повторяется одна и та же мысль. Поэтому да, разговор стоит завершить, согласен. </t>
  </si>
  <si>
    <t>https://prnt.sc/Rbparw3HQxw2</t>
  </si>
  <si>
    <t xml:space="preserve">Ответ Валере стр. 84
</t>
  </si>
  <si>
    <t xml:space="preserve">@Makarov48.
 @perksky  пенопласт в пол ? Его там сплющит современем </t>
  </si>
  <si>
    <t>https://www.youtube.com/watch?v=zUKT7i3ZvvE&amp;lc=UgwGqHdQv_UgoxwWclh4AaABAg.9uaPBYDJdqr9uaZM8soQfg</t>
  </si>
  <si>
    <t>Пол, усадка</t>
  </si>
  <si>
    <t>Добрый день! Хрупкость — кажущееся качество этого материала. Пенопласт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t>
  </si>
  <si>
    <t>https://prnt.sc/xwU1V4qcFDG6</t>
  </si>
  <si>
    <t>Stepan Ignatov
Я до конца посмотрел. Решение о строительстве принимаю не я! Я лично в таком доме никогда бы не стал жить. Выбор за заказчиком и будущими жителями.</t>
  </si>
  <si>
    <t>https://t.me/komileaks/17785?comment=58712</t>
  </si>
  <si>
    <t>Степан, именно об этом мы и говорим.  Мы же не уговариваем вас построить такой дом. И не призываем использовать СИП панели. Просто приводим факты, чтобы не плодить мифы о пенопласте.</t>
  </si>
  <si>
    <t>https://prnt.sc/xOWmBLueVGZU</t>
  </si>
  <si>
    <t>Ответ на стр. 30</t>
  </si>
  <si>
    <t>Кто-то всецело верит в мифы о пенопласте и выбирает другие варианты. Его право. Кто-то - не верит, монтирует ППС и живет долго, счастливо и в тепле.</t>
  </si>
  <si>
    <t>MinVody_LIFE (новости МинВод / Минеральные Воды)
🏡 @stroitel_minvody представляет ПЕНОПЛАСТ👍
☝️САМЫЙ ДОСТУПНЫЙ УТЕПЛИТЕЛЬ❗
🏡Пенопласт до сих пор удерживает лидирующие позиции на рынке. Этот относительно недорогой и простой в монтаже теплоизоляционный материал
Позволяет легко утеплить стены и сохранить тем самым тепло в доме.💪
🏡К основным преимуществам пенопласта относятся:
☑️Достойные теплоизолирующие свойства;
✅Лёгкий вес — плиты пенопласта легко монтировать на стену, даже можно использовать клей для этих целей;
✅Пенопласт имеет хорошие звукоизоляционные качества, благодаря чему можно осуществить качественную шумоизоляцию помещений;
✅Материал лёгок в обработке. Пенопласт режется струной и обычным ножом, при помощи специального приспособления из него можно создавать декоративные элементы для фасадов;
✅Пенопласт водонепроницаем, поэтому ему не страшны атмосферные воздействия;
✅Он имеет невысокую цену, гораздо ниже, чем на другие теплоизоляционные материалы.
Желаем нашим покупателям УДАЧНОЙ СТРОЙКИ!
УТЕПЛИТЕЛИ ВСЕГДА ЕСТЬ!!!
ДЛЯ ВАС В НАШЕМ МАГАЗИНЕ САМЫЕ ЛУЧШИЕ ЦЕНЫ В МИНЕРАЛЬНЫХ ВОДАХ ❗
Работаем без перерыва и выходных
с 8:00 до 18:00
Звоните, спрашивайте
8 (928) 810-41-76 
8 (928) 341-71-02 
8 (87922) 6-88-28 
Мы ВСЕГДА Вам РАДЫ!
Спасибо, что Вы с нами!</t>
  </si>
  <si>
    <r>
      <rPr>
        <color rgb="FF1155CC"/>
        <u/>
      </rPr>
      <t>https://telegram.me/minvody_life_1/12052</t>
    </r>
    <r>
      <rPr>
        <color rgb="FF000000"/>
      </rPr>
      <t xml:space="preserve"> 
</t>
    </r>
    <r>
      <rPr>
        <color rgb="FF1155CC"/>
        <u/>
      </rPr>
      <t>https://vk.com/wall-165818085_95848</t>
    </r>
    <r>
      <rPr>
        <color rgb="FF000000"/>
      </rPr>
      <t xml:space="preserve"> </t>
    </r>
  </si>
  <si>
    <t>Добрый день! Благодарим за позитивный отзыв о пенопласте - материале, который представляет Ассоциация производителей и поставщиков пенополистирола.</t>
  </si>
  <si>
    <r>
      <rPr>
        <color rgb="FF1155CC"/>
        <u/>
      </rPr>
      <t>https://prnt.sc/zFx0dx7O3r_I
https://prnt.sc/0cf7YsNWk_8p</t>
    </r>
    <r>
      <rPr/>
      <t xml:space="preserve"> </t>
    </r>
  </si>
  <si>
    <t xml:space="preserve"> Akif Safarov
домик в деревне
Расшифровка видео
начали утеплять сегодня фасад
пенопласту здесь ещё надо по потолки
утеплить внутри вот штукатурку
закончили вот
так коридор
широкий Ок на подоконники
потолки надо будет
утеплять</t>
  </si>
  <si>
    <t>https://www.youtube.com/watch?v=JozJj0uxCiM</t>
  </si>
  <si>
    <t>Добрый день! Благодарим за доверие к пенопласту - материалу, который представляет Ассоциация производителей и поставщиков пенополистирола.</t>
  </si>
  <si>
    <t>https://prnt.sc/ltGmFvMvtr-M</t>
  </si>
  <si>
    <t xml:space="preserve"> Константин Миняев
Это здание из металлокаркаса, а вот в качестве утеплителя видимо был пенопласт. В этом и причина, что за минуты выгорел.</t>
  </si>
  <si>
    <t>https://vk.com/wall-34762899_1169398?reply=1169717</t>
  </si>
  <si>
    <t>Пожар</t>
  </si>
  <si>
    <t xml:space="preserve">Предположения подтвердит или опровергнет экспертиза. Крыша, сварочные работы, деревянные элементы - где тут про пенопласт?  </t>
  </si>
  <si>
    <t>https://prnt.sc/bHImey5j83Tf</t>
  </si>
  <si>
    <t>Мастер-Ок
Как утеплить цоколь, если он кривой? – Нашел простое решение такой не простой проблемы
Показываю, как выполнял утепление цоколя. Попросили сделать только первый ряд, поэтому и показано только утепление фундамента. Хорошо как именно выполняется утепление дома пенопластом. Подчеркну,что пришлось делать утепление кривого цоколя.</t>
  </si>
  <si>
    <t>https://dzen.ru/video/watch/64ccefb5b5c1a922401a83fe</t>
  </si>
  <si>
    <t>Блогер, фундамент</t>
  </si>
  <si>
    <t>https://prnt.sc/i4Sqw1UBh_3u</t>
  </si>
  <si>
    <r>
      <rPr>
        <rFont val="Arial"/>
        <color theme="1"/>
      </rPr>
      <t xml:space="preserve">Rooost
</t>
    </r>
    <r>
      <rPr>
        <rFont val="Arial"/>
        <i/>
        <color theme="1"/>
      </rPr>
      <t xml:space="preserve">    g370363 сказал(а): ↑
        Самый оптимальный вариант (сертифицированный):
        ППС16Ф = толщина от 150 мм климатическая зона МО
        Сертифицированный:
        МВП = дороже чем ППС16Ф, хуже по основному показателю примерно в 5 раз
        Самый сложный, дорогой, с ограничением по толщине утеплителя:
        ЭППС = дороже ППС16Ф, дороже системные материалы и увеличенное количество + дополнительные мероприятия по внутренней отделке + система принудительной вентиляции.
        Нажмите, чтобы раскрыть...</t>
    </r>
    <r>
      <rPr>
        <rFont val="Arial"/>
        <color theme="1"/>
      </rPr>
      <t xml:space="preserve">
    ППС16Ф это получается обычный пенопласт. Он паропроницаем? </t>
    </r>
  </si>
  <si>
    <t>https://www.forumhouse.ru/posts/31848966/</t>
  </si>
  <si>
    <t xml:space="preserve">Добрый день. Паропроницаемость ППС сравнима с тем же показателем древесины - сосны поперёк волокон. Его паропроницаемость — 0,05 мг/(м·ч·Па), у сосны поперек волокон — 0,06 мг/(м·ч·Па). </t>
  </si>
  <si>
    <t>https://prnt.sc/lnVTtBNSYVLu</t>
  </si>
  <si>
    <t xml:space="preserve">@Paci_Fist
Надо брать пир панели. А куда выделяется стирол из пенопласта  через профлист? </t>
  </si>
  <si>
    <t>https://www.youtube.com/watch?v=pQQcJ6M2nns&amp;lc=UgyVZCGYBGu6VwU6bDF4AaABAg.9uZpgeOHh679ugXFPAD-Ob</t>
  </si>
  <si>
    <t xml:space="preserve">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Максимальная температура использования ППС по ГОСТ - до 80 градусов. Из этого и надо исходить. </t>
  </si>
  <si>
    <t>https://prnt.sc/fbBPPHoLnRIw</t>
  </si>
  <si>
    <t>Ответ на стр. 80</t>
  </si>
  <si>
    <t>Дмитрий
Сообщество производителей и поставщиков пенополистирола, в плане качества утепления вопросов то нет. Но только с применяем пены. Но звукоизоляция это прям таки минус минус</t>
  </si>
  <si>
    <t>https://dzen.ru/media/stroidom/pihaite-v-steny-svoego-karkasnogo-doma-penopolistirol-a-ne-minvatu--budet-i-teplee-i-deshevle-i-dolgovechnei-64fc686edd27200ea95f6f6b?comments_data=n_reply</t>
  </si>
  <si>
    <t>Звукоизоляция</t>
  </si>
  <si>
    <t xml:space="preserve">Шум бывает разный: воздушный, ударный, структурный. Свойства ППС позволяют нивелировать ударные шумы, однако, повторимся, если проблема стоит очень остро, или свойств ППС недостаточно, чтобы удовлетворить требования по шумоизоляции от воздушных и структурных шумов, нужно дополнять его специальными шумоизоляционными материалами. </t>
  </si>
  <si>
    <t>https://prnt.sc/gIW55IATyQ5N</t>
  </si>
  <si>
    <t>Ответ на стр. 89</t>
  </si>
  <si>
    <t>Юрий Л.А.
Сообщество производителей и поставщиков пенополистирола, можно и так рассуждать, тем более, что все советские ГОСТы похерили в угоду производителям. Лишь один пример- вай-фай превышал все нормы излучения, пришлось изменить нормы...</t>
  </si>
  <si>
    <t xml:space="preserve">Эти рассуждения основаны на данных исследований пенопласта российскими НИИ. У нас нет оснований им не верить. </t>
  </si>
  <si>
    <t>https://prnt.sc/cOrcov3It8OG</t>
  </si>
  <si>
    <t>Ответ на стр. 91</t>
  </si>
  <si>
    <t>Седой Дед
Сообщество производителей и поставщиков пенополистирола, а я и не собирался ни кому ни чего доказывать,я высказал только свои личные наблюдения😁если я заказчику предложу в каркасник запихать пенопласт,то скорей всего он от моих услуг откажется от слова совсем!!!два раза сталкивался с ремонтом каркасника,в который был запихан пенопласт и о чудо,это были мигранты из бывшего ссср😂</t>
  </si>
  <si>
    <t xml:space="preserve">Сожалеем, что у вас сложилось негативное мнение об использовании пенопласта. Возможно, если бы изначально применялся качественный материал, а монтаж был выполнен без ошибок, ремонт бы в принципе не понадобился. </t>
  </si>
  <si>
    <t>https://prnt.sc/e4ePfXP8wYfk</t>
  </si>
  <si>
    <t>Ответ на стр. 88</t>
  </si>
  <si>
    <t>Ermolay
Сообщество производителей и поставщиков пенополистирола, Пенопласт из воздуха состоит еще на больший процент чем полистирол и все равно губителен для человека, в пенополистироле, концентрация выше, как он мог стать безвредней? Почему его изобретатели утверждают что его можно использовать , только для изоляции фундаментов и все.
Ermolay
Сообщество производителей и поставщиков пенополистирола, Вы менеджер продажник, а у меня 2 научные статьи перед диссертацией и 30 лет опыта и аналитики, Могу ответственно завть что вы врете и подтасовываете. Кто вам верит пусть вымирает, глядишь, кто поумнее останется.</t>
  </si>
  <si>
    <t xml:space="preserve">Полистирол - это исходное вещество, из которого производится пенополистирол: и вспененный (пенопласт), и экструдированный (ЭППС). В пенопластовых плитах содержание стирола менее 0,002 мг/м3. 98% в них - воздух. </t>
  </si>
  <si>
    <t>https://prnt.sc/M-ISzCfeCtni</t>
  </si>
  <si>
    <t>Ответ на стр. 70</t>
  </si>
  <si>
    <t>ТД Эверест, строительные материалы от производителя.
Сообщество производителей и поставщиков пенополистирола, Спасибо за развернутый комментарий, технологии не стоят на месте.👍</t>
  </si>
  <si>
    <t>https://dzen.ru/media/id/650046f36dae8e46ed34aab6/obzor-teploizoliacionnyh-materialov-vybor-dlia-effektivnogo-utepleniia-doma-650166cf2f6d150206a57419?comments_data=n_reply</t>
  </si>
  <si>
    <t>https://prnt.sc/fqNbLJUyEM9G</t>
  </si>
  <si>
    <r>
      <rPr>
        <rFont val="Arial"/>
        <color theme="1"/>
      </rPr>
      <t xml:space="preserve">Дачное строительство
Как утеплить пол в каркасном доме на сваях?
</t>
    </r>
    <r>
      <rPr>
        <rFont val="Arial"/>
        <color theme="1"/>
        <sz val="1.0"/>
      </rPr>
      <t>Забираем на заметку
Пошаговое руководство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t>
    </r>
    <r>
      <rPr>
        <rFont val="Arial"/>
        <color theme="1"/>
      </rPr>
      <t xml:space="preserve">
</t>
    </r>
    <r>
      <rPr>
        <rFont val="Arial"/>
        <b/>
        <color theme="1"/>
      </rPr>
      <t>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t>
    </r>
    <r>
      <rPr>
        <rFont val="Arial"/>
        <color theme="1"/>
      </rPr>
      <t xml:space="preserve">
</t>
    </r>
    <r>
      <rPr>
        <rFont val="Arial"/>
        <color theme="1"/>
        <sz val="1.0"/>
      </rPr>
      <t>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t>
    </r>
  </si>
  <si>
    <r>
      <rPr>
        <color rgb="FF1155CC"/>
        <u/>
      </rPr>
      <t>https://ok.ru/shkola.stroitelstva.i.remonta/topic/157063815971702</t>
    </r>
    <r>
      <rPr/>
      <t xml:space="preserve"> 
</t>
    </r>
    <r>
      <rPr>
        <color rgb="FF1155CC"/>
        <u/>
      </rPr>
      <t>https://vk.com/wall-35061943_55987</t>
    </r>
    <r>
      <rPr/>
      <t xml:space="preserve"> 
</t>
    </r>
    <r>
      <rPr>
        <color rgb="FF1155CC"/>
        <u/>
      </rPr>
      <t>https://vk.com/wall45901766_848</t>
    </r>
    <r>
      <rPr/>
      <t xml:space="preserve"> </t>
    </r>
  </si>
  <si>
    <t>Опасность для здоровья, грызуны</t>
  </si>
  <si>
    <t>Добрый день! Пенопласт фасадных марок действительно широко используется для теплоизоляции фасадов. Повышенной плотности — для теплоизоляции полов. Современные марки выпускаются с антипиренами: благодаря им ППС не воспламеняется, а оплавляется при длительном воздействии высоких температур. А при отсутствии источника пламени самостоятельно затухает в течение максимум 4 секунд. Вещества, которые выделяются при горении, те же самые, что и у древесины. Да, они опасны — как и любые продукты горения. 
Что касается грызунов — это огрехи монтажа. Если к теплоизоляции будет доступ, мыши поселятся и в пенопласте, и в минвате, и в любом другом неосыпающемся утеплителе. 
Хрупкость — кажущееся качество этого материала. ППС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t>
  </si>
  <si>
    <r>
      <rPr>
        <color rgb="FF1155CC"/>
        <u/>
      </rPr>
      <t>https://prnt.sc/nqe2oKyuX3MY</t>
    </r>
    <r>
      <rPr/>
      <t xml:space="preserve"> 
</t>
    </r>
    <r>
      <rPr>
        <color rgb="FF1155CC"/>
        <u/>
      </rPr>
      <t>https://prnt.sc/bflQhQgWRdvi</t>
    </r>
    <r>
      <rPr/>
      <t xml:space="preserve"> 
</t>
    </r>
    <r>
      <rPr>
        <color rgb="FF1155CC"/>
        <u/>
      </rPr>
      <t>https://prnt.sc/YepRsNLRf0Qr</t>
    </r>
    <r>
      <rPr/>
      <t xml:space="preserve"> </t>
    </r>
  </si>
  <si>
    <t xml:space="preserve"> штукатурка фундамента из пенопласта
Андрей.Ачто нам надо?Ачто нам снится?куда идём мы?</t>
  </si>
  <si>
    <t>https://www.youtube.com/watch?v=aqX1OPVyv3c</t>
  </si>
  <si>
    <t xml:space="preserve">Добрый день! Спасибо  за доверие к пенопласту - материалу, который представляет Ассоциация производителей и поставщиков пенополистирола. </t>
  </si>
  <si>
    <t>https://prnt.sc/4stBiGNPVQMs</t>
  </si>
  <si>
    <t xml:space="preserve">@Makarov48.
 @EPSRussia  одна для полу используют Пеноплекс , он и воду не впитывает в отличие от пенопласта . пенопласт в пол только жлобы используют которые за копейку удавяться. </t>
  </si>
  <si>
    <t>https://www.youtube.com/watch?v=zUKT7i3ZvvE&amp;lc=UgwGqHdQv_UgoxwWclh4AaABAg.9uaPBYDJdqr9unLzgeMl3T</t>
  </si>
  <si>
    <t>Пол, экономия</t>
  </si>
  <si>
    <t xml:space="preserve">Плиты пенопласта влагостойки и практически не впитывают жидкость. Даже если полностью погрузить в воду на 48 часов водопоглощение будет не более 4% по объёму. </t>
  </si>
  <si>
    <t>https://prnt.sc/pA3u4EbgNAmS</t>
  </si>
  <si>
    <t>Ответ на стр. 104</t>
  </si>
  <si>
    <t xml:space="preserve"> Пенопласт, фасад, грибки
Pavlushina DIY</t>
  </si>
  <si>
    <t>https://www.youtube.com/watch?v=r6dw2H3cG2Y</t>
  </si>
  <si>
    <t>https://prnt.sc/3MVwBk-rSxKJ</t>
  </si>
  <si>
    <r>
      <rPr/>
      <t xml:space="preserve">GURUHOUSE | Строительство домов в Москве и МО
ПРЕИМУЩЕСТВА СТЕКЛОВАТЫ ОТ ПОЛИСТИРОЛА
Давайте поговорим об утеплении. Выбирая наиболее подходящий материал, многие задаются вопросом “в чём разница между стекловатой и полистиролом”. Да, это сейчас самые популярные материалы и мы предлагаем вам разобраться, в чём их отличия и преимущества.
Стекловата обладает множеством преимуществ. Это и невысокая стоимость, и простота в использовании, водостойкость. Её не едят грызуны и главное, стекловата хорошо сохраняет тепло, но при этом дышит.
</t>
    </r>
    <r>
      <rPr>
        <b/>
      </rPr>
      <t>Пенопласт на 98 % состоит из микроскопических тонкостенных клеток из полистирола, наполненных воздухом. Он безопасен при обычной температуре, в него даже упаковывают продукты, но при нагревании это свойство исчезает и такой утеплитель начинает выделять токсины. Пенопласт подвергается воздействию влаги и ультрафиолета, и для сохранения материала нужно заделывать его слоем штукатурки или шпаклёвки.
Кроме того, его едят грызуны, а для того, чтобы не допустить воспламенения, желательно, перед оштукатуриванием пропитать его специальными растворами.</t>
    </r>
    <r>
      <rPr/>
      <t xml:space="preserve">
Сравнивая пенопласт со стекловатой, сделать однозначный вывод сложно. По тепловым свойствам они приблизительно равны. Различия начинаются в монтаже и эксплуатации, а самое главное в экстремальных ситуациях. Не стоит забывать о безопасности и взвешивать уровень огне и влагостойкости каждого материала, ведь жизнь обитателей дома всегда должна быть на первом месте.
Возникли вопросы?
Звоните +7 (978) 540-62-96
или пишите прямо сейчас в сообщество — GURUHOUSE </t>
    </r>
    <r>
      <rPr>
        <color rgb="FF1155CC"/>
        <u/>
      </rPr>
      <t>https://vk.com/im?sel=-215412001</t>
    </r>
  </si>
  <si>
    <r>
      <rPr>
        <color rgb="FF1155CC"/>
        <u/>
      </rPr>
      <t>https://vk.com/wall-219088710_99
https://vk.com/wall-215412001_626</t>
    </r>
    <r>
      <rPr/>
      <t xml:space="preserve"> 
</t>
    </r>
    <r>
      <rPr>
        <color rgb="FF1155CC"/>
        <u/>
      </rPr>
      <t>https://vk.com/wall-219405646_86</t>
    </r>
    <r>
      <rPr/>
      <t xml:space="preserve"> 
</t>
    </r>
    <r>
      <rPr>
        <color rgb="FF1155CC"/>
        <u/>
      </rPr>
      <t>https://vk.com/wall-220802919_51</t>
    </r>
    <r>
      <rPr/>
      <t xml:space="preserve"> 
</t>
    </r>
    <r>
      <rPr>
        <color rgb="FF1155CC"/>
        <u/>
      </rPr>
      <t>https://vk.com/wall-220906563_50</t>
    </r>
    <r>
      <rPr/>
      <t xml:space="preserve"> </t>
    </r>
  </si>
  <si>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Пенопласт действительно не используется в открытом виде (наверное, мало кому придёт в голову оставлять его на фасаде незакрытым). И да, воздействие ультрафиолета для него губительно. Но если изолировать его (оптимальной считается система "мокрый" фасад), ни влага, ни ультрафиолет на него не попадают. И грызуны подобраться к нему могут, только если в изоляции есть прорехи. Но точно такие же условия при монтаже той же минваты - она теряет свои свойства при намокании, а мыши селятся в ней с неменьшим удовольствием. 
Что касается "пропитки специальными растворами" - в современный пенопласт антипирены добавляются уже на стадии производства, ничем дополнительно пропитывать качественный материал не нужно. И опять же:  плиты пенополистирола не используют в открытых конструкциях: слой утеплителя обязательно закрывают штукатурным слоем. Самовозгорание ППС исключено. А чтобы огонь добрался до середины стенового "пирога", нужно, чтобы он разрушил основной материал стены и/или внешнюю отделку. </t>
  </si>
  <si>
    <r>
      <rPr>
        <color rgb="FF1155CC"/>
        <u/>
      </rPr>
      <t>https://prnt.sc/ZW_UDtHh9R52
https://prnt.sc/khgZ_ZZ5w9GO</t>
    </r>
    <r>
      <rPr/>
      <t xml:space="preserve"> 
</t>
    </r>
    <r>
      <rPr>
        <color rgb="FF1155CC"/>
        <u/>
      </rPr>
      <t>https://prnt.sc/nSH6N9SenCGu</t>
    </r>
    <r>
      <rPr/>
      <t xml:space="preserve"> 
</t>
    </r>
    <r>
      <rPr>
        <color rgb="FF1155CC"/>
        <u/>
      </rPr>
      <t>https://prnt.sc/V9d8rmTUVCCa</t>
    </r>
    <r>
      <rPr/>
      <t xml:space="preserve"> 
</t>
    </r>
    <r>
      <rPr>
        <color rgb="FF1155CC"/>
        <u/>
      </rPr>
      <t>https://prnt.sc/N9a6NxOH0JUR</t>
    </r>
    <r>
      <rPr/>
      <t xml:space="preserve"> </t>
    </r>
  </si>
  <si>
    <t xml:space="preserve"> Как построить дом в двоем? Каркасный дом из пенополистирола (пенопласта).
Просто Жизнь
#пенополистирол #дом #каркасный
Построили дом по каркасной технологии с утеплением дома из пенополистирола, который используют в СИП строительстве. 
По вопросу строительства пишите: myrealrussia@gmail.com
Мой инстаграм @alex.prostoy.stroyka
Поделитесь этим видео с друзьями, поможет развитию канала и мотивирует делать дальше интересный материал для вас.</t>
  </si>
  <si>
    <t>https://www.youtube.com/watch?v=7pUa08TqT6k</t>
  </si>
  <si>
    <t>В2В, каркасное строение</t>
  </si>
  <si>
    <t>https://prnt.sc/_qzxWiEJckmS</t>
  </si>
  <si>
    <t xml:space="preserve"> Старт фасадных работ #строительстводомов #домкраснодар #фасад #фасадныеработы #утепление
Дмитрий Стеценко</t>
  </si>
  <si>
    <t>https://www.youtube.com/watch?v=YidEYLN2Ag8</t>
  </si>
  <si>
    <t>https://prnt.sc/U7ZzsXnrmAnq</t>
  </si>
  <si>
    <t xml:space="preserve">@Makarov48.
 @EPSRussia  что за разговор, кажущаяся хрупкость , практически не впитывает воду ,.. - какие то отмазки , желаю удачи вам в выборе материала ,А я с удовольствием посмотрю как автор канала постели пенопласт а потом будет ходить по нем , укладывать трубы теплого пола , а за тем и заливать раствором . А после этого зрелища зайду в комментарии , ууухх там будет жарко 😄😄😄. Удачи вам с пенопластом который к тому же еще и паропроницаемый ✊ </t>
  </si>
  <si>
    <t>https://www.youtube.com/watch?v=zUKT7i3ZvvE&amp;lc=UgwGqHdQv_UgoxwWclh4AaABAg.9uaPBYDJdqr9uq09cmgs3i</t>
  </si>
  <si>
    <t xml:space="preserve">Эти "отмазки" зафиксированы в ГОСТ 15588-2014. Паропроницаемость - в СТО 17532043-001-2005 Нормы теплотехнического проектирования ограждающих конструкций и оценки энергоэффективности зданий. Если автор сделает все по технологии, боюсь, зрелищ вам придется искать в каком-нибудь другом месте, а не в комментариях по поводу его стройки. </t>
  </si>
  <si>
    <t>https://prnt.sc/Ak0tF7LacL_V</t>
  </si>
  <si>
    <t>Ответ на стр. 119</t>
  </si>
  <si>
    <t>Строительство
Приступили к утеплению фасада дачи пенопластом
ППС - является отличным материалом, довольно недорогим и очень долговечным.
Сейчас он стал не модным , и как пишут вредным, но он не вреднее минваты или винилового сайдинга - главное не утеплять внутри дома😂😂
Фасад оказался очень кривой с перепадами в 10 см , но мы конечно же всё исправим💪</t>
  </si>
  <si>
    <t>https://vk.com/wall-190089960_108</t>
  </si>
  <si>
    <t>Опасность для здоровья, утепление изнутри</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</si>
  <si>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Вы совершенно правы: современный качественный ППС действительно безвреден и долговечен, если следовать технологии утепления - применять его для наружной теплоизоляции, оптимально под "мокрый" фасад. </t>
  </si>
  <si>
    <t>https://prnt.sc/j8OwCd97-Kd1</t>
  </si>
  <si>
    <t>Строим дом - строительный портал
Из чего состоят сендвич-панели СИП/SIP
Так как для производства классической СИП-панели используются именно ОСП и пенополистирол, то предлагаем к прочтению информацию об этих мультифункциональных материалах.
ОСП/ОСБ/OSB. ОСП – ориентированно — стружечная плита; представляет собой пласт прессованной древесной стружки, многослойно склеенной смолами и воском. В наружных слоях плиты, стружечный материал ориентирован продольно, а во внутренних — поперечно, что придает наибольшую прочность ориентированно-стружечной плите как строительному материалу. Такие плиты обладают паронепроницаемостью, что делает их надежными в условиях повышенной влажности. Таким образом, ОСБ/OSB является надежным материалом для строительства как во влажном, холодном климатах, так и в сухом. ОСБ также выдерживает смешанные температурные условия.
ПЕНОПОЛИСТИРОЛ— материал, являющийся «начинкой» СИП — панелей. Это - газонаполненный материал, который получают из полистирола. Иногда, в зависимости от его назначения, для производства используют сополимеры стирола.
Существует заблуждение, что пенополистирол это тот же пенопласт, но различия существенны. Оба вещества применяют в строительной сфере. Собственно так же, как и пенополистирол, пенопласт произведен из полистирола, на этом их общие черты и свойства заканчиваются. Разнятся эти материалы во многом, первое, что необходимо выделить — внешний вид и текстура: ПЕНОПОЛИСТИРОЛ имеет значительно плотную текстуру; второе — разница производства двух материалов: ПЕНОПЛАСТ в производстве проходит несколько этапов пропаривания, чем и обуславливается его рыхлая текстура, а пенополистирол производится путем продавливания вязкой консистенции в ровные прямоугольные формы, иначе такой процесс называется экструзией. ПЕНОПОЛИСТИРОЛ может использоваться как упаковочный и электро-изоляционный материал. Пенополистирол, как составляющая SIP — ПАНЕЛЕЙ, уникален тем, что он практически не поглощает воду (пар, влагу), обладает отличной теплопроводностью, прочный и долговечный, что делает этот материал идеальным для эксплуатации в загородном строительстве. Научно доказано, что при температурах колебания от -40С до +40 С и выдержке в воде, ПЕНОПОЛИСТИРОЛ может использоваться без потери первоначальных физических свойств не менее, чем 100 лет.</t>
  </si>
  <si>
    <t>https://vk.com/wall-151839057_33816</t>
  </si>
  <si>
    <t>Термо/СИП-панели</t>
  </si>
  <si>
    <t>Добрый день! Позвольте прокомментировать в качестве официального представителя Ассоциации производителей и поставщиков пенополистирола.
Пенопласт - это и есть пенополистирол. Его вспененный вариант. Второй вариант - экструдированный (его вы и называете пенополистиролом). И ППС, и ЭППС используются при производстве сип-панелей. 
100 лет — такой срок жизненного цикла установлен для пенопласта после испытаний ГУП «НИИМосстрой» и Научно-исследовательским институтом строительной физики (НИИСФ РФ).
40 лет — именно такого возраста были плиты пенопласта,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материала: образцы сохранили 85-90% исходных свойств.
50 циклов замораживания и размораживания выдержали панели из пенопласта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в том числе дорог, тоннелей и искусственных насыпей.</t>
  </si>
  <si>
    <t>https://prnt.sc/HJ8bVMcO-SYP</t>
  </si>
  <si>
    <t>Изделия из пенопласта.Киров 77-10-93
За последние двадцать лет пенопласт прочно вошел в нашу жизнь.
Обладает низкой теплопроводностью и великолепно держит тепло! 👌Это свойство с успехом применяется в строительстве.👷‍♂
🏠Утепление фасадов пенопластом позволяет значительно снизить теплопотери дома в частном домостроении.🔥🔥
☀Теплопроводность пенопласта ПСБ-С-25 составляет 0,035-0,043 Вт/(м·К).
Для сравнения другие популярные строительные материалы имеют следующую теплопроводность:
Кирпич 0,2-0,7 Вт/(м·К)
Дерево 0,15 Вт/(м·К)
Пенобетон 0,05-0,3 Вт/(м·К)
Газобетон 0,1-0,3 Вт/(м·К)
Бетон 1,5-1,7 Вт/(м·К)
Гранит 2,4 Вт/(м·К)
Минеральная вата 0,034-0,039 Вт/(м·К)
☝Чем выше цифры, тем холоднее материал. Для утепления фасада чаще всего используется марка ПСБ-С-25. Это один из самых эффективных утеплителей.
Расшифровывается как «Пенополистирол Суспензионный Беспрессовый Самозатухающий» марки 25 (плотность 15-17 кг/м3).
👉 Уточняйте необходимое количество по телефону или в Viber +7 (901) 419-08-96.
👋 Приходите и покупайте, находимся в Кирове ТЦ "Загородный дом" ул.Солнечная 8В отдел ВикРус.</t>
  </si>
  <si>
    <t>https://vk.com/wall-108814823_699</t>
  </si>
  <si>
    <t>https://prnt.sc/R4gNyj2A6-x0</t>
  </si>
  <si>
    <r>
      <rPr>
        <rFont val="Arial"/>
        <color theme="1"/>
      </rPr>
      <t xml:space="preserve">Идеи для творчества и поделок @@@ Л
Утепление крыши изнутри
</t>
    </r>
    <r>
      <rPr>
        <rFont val="Arial"/>
        <b/>
        <color theme="1"/>
      </rPr>
      <t xml:space="preserve">Прежде всего нужно определиться с выбором теплоизоляционного материала. Вариантов существует несколько: пенопласт – дешевый теплоизоляционный материал, обладающий низкой теплопроводностью — 0,037 — 0,043Вт/мК. Несмотря на эти достоинства, пенопласт не часто применяется для утепления крыш, так как он является горючим материалом и имеет нулевую паропроницаемость.
Еще одним серьезным недостатком пенополистирола является то, что в процессе горения он выделяет токсины; </t>
    </r>
    <r>
      <rPr>
        <rFont val="Arial"/>
        <color theme="1"/>
        <sz val="1.0"/>
      </rPr>
      <t>Минвата для утепления кровли минеральная вата – экологичный и пожаробезопасный материал с низким коэффициентом теплопроводности – 0,032 – 0,048Вт/мК. Благодаря хорошей паропроницаемости он позволяет кровле «дышать». Поэтому, на мой взгляд, минвата является оптимальным вариантом для утепления кровли; Экструдированный пенополистирол экструзионный пенополистирол – более прочный утеплитель, чем обычный пенополистирол, который тоже обладает низкой теплопроводностью — 0,028-0,034Вт/мК.
Благодаря специальным добавкам, экструдированный пенополистирол, как правило, имеет класс горючести Г1, т.е. является слабо горючим материалом. Еще одно достоинство ЭППС заключается в том, что материал не боится влаги, по этому не требует гидро- пароизоляции. Экструдированный пенополистирол можно монтировать без пароизоляции Что касается недостатков, то к ним относится высокая цена. vk.com/aidacha Еще один минус заключается в низкой паропроницаемости. Если помещение чердака будет использоваться как жилое, лучше всего использовать в качестве утеплителя базальтовую вату.
Этот материал является наиболее экологичным. Паробарьер для защиты утеплителя от влаги Также для утепления кровли изнутри понадобятся другие некоторые материалы: паробарьер; антисептическая пропитка для дерева; деревянные рейки. Поломанные стропила необходимо отремонтировать
ПОДГОТОВКА КРЫШИ
Прежде чем выполнить утепление крыши дома своими руками, необходимо подготовить кровлю следующим образом: если жилье уже эксплуатировалось, обязательно надо провести осмотр стропильной системы на предмет повреждений и прочих изъянов. Если обнаружены подгнившие или треснувшие детали, их обязательно надо заменить, отремонтировать или усилить; если толщина стропил меньше толщины утеплителя, ее нужно увеличить. Для этого к стропилам следует прикрепить доски или брусья; далее все деревянные детали крыши, включая стропила, необходимо обработать антисептиком. Благодаря этому дерево будет защищено от гниения и всевозможных негативных биологических воздействий.
Обработка стропил антисептиком
Пропитка наносится при помощи кисти. Также можно использовать распылитель. Подробная инструкция по применению состава обычно имеется на упаковке; если в процессе монтажа кровельного покрытия не была выполнена гидроизоляция или со временем она повредилась, ее необходимо выполнить изнутри. Для этих целей следует использовать супердиффузную мембрану. Гидроизоляционная мембрана Гидроизоляция крыши изнутри крепится к стропилам и обрешетке при помощи степлера или даже гвоздей и деревянных планок. Нижний край пленки следует вывести под свес крыши для отвода конденсата.
ТЕПЛОИЗОЛЯЦИЯ КРЫШИ
Теперь можно начинать утепление крыши своими руками.
Работа выполняется так: вначале обустройте вентиляционный зазор между пароизоляционной мембраной и гидроизоляцией. Для этого нужно отступить от гидроизоляционной пленки сантиметр-полтора и прибить к стропилам гвозди. Затем между гвоздями надо зигзагообразно натянуть шнур, который будет служить ограничителем; vk.com/aidacha Натягиваем нити зигзагообразно для обеспечения вентиляционного зазора затем к стропильным ногам крепится пароизоляционная мембрана. Чтобы ее зафиксировать, можно воспользоваться степлером. Монтаж пароизоляции Надо сказать, что в случае использование экструдированного пенополистирола, обустраивать вентиляционный зазор и монтировать пароизоляцию не нужно. Обычный же пенополистирол хоть и незначительно, но все же поглощает влагу, поэтому нуждается в пароизоляции; теперь можно выполнить утепление кровли. Для этого плиты утеплителя нужно расположить между стропильными ногами. Монтаж минеральной ваты Имейте в виду, что плиты должны плотно прилегать к стропильным ногам, а также друг к другу.
Если между утеплителем возникнут щели, они будут служить мостиками холода, соответственно, эффективность теплоизоляции снизится. Чтобы зафиксировать плиты между стропилами, можно забить гвоздики и зигзагообразно натянуть нити, как на фото выше. Монтаж второго слоя пароизоляции после того, как утепления скатной кровли будет завершено, следует закрепить на стропилах еще один слой пароизоляции. Как в первом, так и во втором случае полосы мембраны надо расположить внахлест на 10 см. При этом места стыков следует проклеить скотчем; Пример обрешетки поверх пароизоляции нужно закрепить обрешетку, воспользовавшись рейками или досками. Обрешетка обеспечит вентиляционное пространство между отделочным материалом и пароизоляцией.
Кроме того она позволит выровнять поверхность перед монтажом финишного покрытия, если чердак будет использоваться как жилое помещение. Если дом только строится, можно выполнить утепление крыши снаружи в процессе монтажа кровельного материала . vk.com/aidacha В этом случае предварительно делается подшивка со стороны чердака, после чего на нее укладывается пароизоляция и сам утеплитель. Благодаря этому не нужно дополнительно фиксировать теплоизоляцию между стропилами. На этом теплоизоляция крыши дома своими руками завершена. Теперь осталось лишь выполнить монтаж отделочного материала – гипсокартона или, к примеру, вагонки.
УТЕПЛЕНИЕ ФРОНТОНОВ
Если вы утепляете крышу дома изнутри с целью обустройства жилого чердачного помещения, обязательно надо выполнить теплоизоляцию и фронтонов, если, конечно, крыша двускатная. Напомню, что фронтон – это часть стены, расположенная между скатами кровли.
Схема расположения реек на фронтоне
Процесс утепления фронтонов изнутри выглядит так: для обеспечения вентиляционного пространства, на фронтоне фиксируются деревянные рейки с шагом 0,5м по вертикали и 2-3 см по горизонтали; На фото – пароизоляция фронтона к рейкам крепится пароизоляция, в результате чего образуется вентиляционный зазор; далее устанавливаются вертикальные стойки. Прикрепить их к рейкам можно при помощи стальных уголков и саморезов или прямых подвесов.
Утепление фронтона минватой
Чтобы внутренняя поверхность фронтонов получилась ровной, стойки надо расположить в одной плоскости. vk.com/aidacha Для этого установите вначале две крайние стойки строго в вертикальном положении, после чего закрепите на них несколько нитей на разном уровне. Используйте нити в качестве маяков для выравнивания остальных стоек;
далее работа выполняется так же, как и при утеплении кровли – пространство между стойками утепляется, после чего фиксируется пароизоляционная мембрана и выполняется монтаж обрешетки; со стороны фасада на фронтонах под козырьком нужно выполнить несколько небольших отверстий, чтобы вентиляционный зазор работал, т.е. отводил влагу.</t>
    </r>
  </si>
  <si>
    <t>https://vk.com/wall-211099497_1894</t>
  </si>
  <si>
    <t>Пожароопасность, паропроницаемость, опасность для здоровья</t>
  </si>
  <si>
    <t xml:space="preserve">Здравствуйте! Паропроницаемость пенопласта — 0,05 мг/(м·ч·Па), у сосны поперек волокон — 0,06 мг/(м·ч·Па). То есть эти два материала вполне сравнимы по данному показателю. Его можно использовать для теплоизоляции кровель, перекрытий и фасадов. Что касается токсинов, при горении плит ППС выделяются углекислый и угарный газы — те же, что и при горении дерева. </t>
  </si>
  <si>
    <t>https://prnt.sc/5yOU7fF0Wecd</t>
  </si>
  <si>
    <t>Аналог 156 июнь</t>
  </si>
  <si>
    <r>
      <rPr>
        <rFont val="Arial"/>
        <color theme="1"/>
      </rPr>
      <t xml:space="preserve">Lelik_99
    Здравствуйте!
    А подскажите такой вопрос. Нахожусь в процессе постройки каркасной бани. Отделка фасада планировалась так, на стойки каркаса, заполненного минеральной ватой, ветрозащита типа Изоспан А, затем контррейка 25 мм по стойкам вертикально, на них горизонтально доска 25 мм, обожженная и обработанная маслом со щелями около 5 мм между досками (забор по такой же технологии). Но возникла необходимость одну стену сделать с минимальным отступом от каркаса, т. е. не более 20 мм наружу.
    Эта стена смотрит на забор и не видна будет, поэтому эстетически отличие отделки от других стен не напрягает. Стена не парного помещения, а комнаты отдыха, глухая.
    Хочу обшить каркас пленкой А и без зазора зашить плитным материалом ОСБ или ЦСП с последующей окраской, больше склоняюсь к ЦСП. Возможен ли такой вариант?
    Изнутри стены будут закрыты пароизоляцией, затем контррейка и обшивка вагонкой.
    </t>
    </r>
    <r>
      <rPr>
        <rFont val="Arial"/>
        <b/>
        <color theme="1"/>
      </rPr>
      <t>Подскажите, пожалуйста, можно ли так сделать? Или может быть в эту стену заложить другой утеплитель? Пенополистирол, например? Или еще что?</t>
    </r>
    <r>
      <rPr>
        <rFont val="Arial"/>
        <color theme="1"/>
      </rPr>
      <t xml:space="preserve">
    Спасибо </t>
    </r>
  </si>
  <si>
    <t>https://www.forumhouse.ru/posts/31860613/</t>
  </si>
  <si>
    <t>Баня, каркасное строение</t>
  </si>
  <si>
    <t xml:space="preserve">Не можем ему рекомендовать ППС, потому что он хочет обшить его либо горючим, либо условно горючим материалом. </t>
  </si>
  <si>
    <r>
      <rPr>
        <rFont val="Arial"/>
        <color theme="1"/>
      </rPr>
      <t xml:space="preserve">Vikotors
    </t>
    </r>
    <r>
      <rPr>
        <rFont val="Arial"/>
        <i/>
        <color theme="1"/>
      </rPr>
      <t>EPS Russia сказал(а): ↑
        Добрый день! Паропроницаемость современного ППС - как у сосны поперек волокон (0,05 и 0,06 мг/(м·ч·Па) соответственно). Так что непаропроницаемым его назвать трудно.</t>
    </r>
    <r>
      <rPr>
        <rFont val="Arial"/>
        <color theme="1"/>
      </rPr>
      <t xml:space="preserve">
    у технониколя (как самая распространенная марка эппс) не более 0,011 мг/м·ч·Па, у карбона 0,014, а газобетон 0,11-.20. То есть ГБ паропроницаем в 7-18 раз лучше.
    даже если есть ваш волшебный пенопласт в свободном есть везде (ссылки же не будет на 0,05? а то прикольно 0,014 у лидера, сравним, как 0,05 получилось и что там теплоизоляционными свойствами)
    отличия от ГБ в разы (2-4 раза).
    вы решали в школе задачку про две трубы и бассейн? или тоже жертва егэ?
    з. ы.
    а вдоль волокон сосны 0,32 - в три раза лучше ГБ паропроницаемость. так как в доске волокна расположены и не вдоль и не поперек - что-то среднее, и пар идет по пути наименьшего сопротивления (вдоль волокон, хоть путь этот и дольше, чем через волокна), и уж точно лучше пенопласта, то вы выходит просто ... лжец. вас ник заставляет врать или вы так лгали в обычной жизни, что вас взяли поэтому на работу с так нуждающимся в продвижении горючим и опасным пенопластом, выдав пиз$ливый ник EPS Russia? 
</t>
    </r>
    <r>
      <rPr>
        <rFont val="Arial"/>
        <b/>
        <color theme="1"/>
        <sz val="13.0"/>
      </rPr>
      <t>ДОПОЛНЕНИЕ:</t>
    </r>
    <r>
      <rPr>
        <rFont val="Arial"/>
        <color theme="1"/>
      </rPr>
      <t xml:space="preserve">
    7.3.1.1. ... Паропроницаемость плитных вспененных полимеров, как правило сравнительно невысока. Паропроницаемость беспрессового фасадного пенополистирола составляет около 0,02 мг/(м×ч×Па), экструдированного еще меньше — около 0,005 мг/(м×ч×Па). Сходные показатели у пенополиуретана [14]. Эти полимеры формируют на наружной поверхности стены слой с паропроницаемостью в 5–40 раз меньшей, чем у газобетонной кладки. В результате плотность потока водяных паров на границе газобетон/пенопласт резко падает. При понижении температуры за утеплителем до значений ниже температуры точки росы, в толще газобетона начинается конденсация водяных паров. При понижении температуры ниже точки замерзания капиллярной влаги (–1…–2,5 °С в зависимости от радиуса пор и ионного состава жидкости) в кладке за отделкой начинается образование льда.
    По сути, тонкие слои полимеров работают не как утеплители, а как увлажняющие кладку компрессы.
    (С) Аэрок Руководство по отделке газобетона</t>
    </r>
  </si>
  <si>
    <t>https://www.forumhouse.ru/posts/31861400/</t>
  </si>
  <si>
    <t>Парропроницаемость</t>
  </si>
  <si>
    <t xml:space="preserve">Здравствуйте! 
Есть ощущение, что вы путаете ППС и ЭППС. Они оба - пенополистиролы. Первый - вспененный, и именно его мы представляем. Второй - экструдированный. 
Паропроницаемость "нашего волшебного пенопласта"  указана в СТО 17532043-001-2005 «Нормы теплотехнического проектирования ограждающих конструкций и оценки энергоэффективности зданий». Не в наших интересах оперировать вымышленными данными: в век интернета всё легко проверяется. 
Оскорбления комментировать не буду. Характеризуют они не меня и не организацию, которую я представляю. Да и пенопласт, в общем, в продвижении не нуждается. Вне зависимости от того, какие выражения вы употребляете, решать все равно домовладельцу. На основании все той же нормативки, а не экспрессивных комментариев в сети. </t>
  </si>
  <si>
    <t>https://prnt.sc/7AjPo5FqTivc</t>
  </si>
  <si>
    <t>Ответ на стр. 75</t>
  </si>
  <si>
    <r>
      <rPr>
        <rFont val="Arial"/>
        <color theme="1"/>
      </rPr>
      <t xml:space="preserve"> Винер Гильманов ответил Анару
Анар, точку росы сдвинуть из газоблока в пространство между газоблоком и утеплителем, так как газоблок пористый, то образовавшаяся влага внутри него может замёрзнуть и расшириться а это приводит к разрушению, так как это происходит в нижних звеньях то это несёт опасность разрушения основания стен. </t>
    </r>
    <r>
      <rPr>
        <rFont val="Arial"/>
        <b/>
        <color theme="1"/>
      </rPr>
      <t>В общем утепляйте пенопластом или минеральной плитой и будет вам счастье , главное пенополистирол избегайте, он для утепления пола</t>
    </r>
  </si>
  <si>
    <t>https://vk.com/wall-138863694_238228?reply=1008845&amp;thread=238234</t>
  </si>
  <si>
    <t xml:space="preserve">Добрый день! 
Возможно, вы путаете ППС (пенопласт) и экструдированный пенополистирол (ЭППС). Пенопласт - это тоже пенополистирол, только вспененный. Но правы в том, что фасадные марки пенопласта отлично показали себя при теплоизоляции фасадов. А вот марки большей плотности можно использовать и для утепления пола. </t>
  </si>
  <si>
    <t>https://prnt.sc/sBDOk5EZc7oa</t>
  </si>
  <si>
    <t xml:space="preserve">@andreym1059
Андрей, гараж огонь получается👍, хочу написать по поводу полистирола и базальтового утеплителя, изучал эти утеплители очень подробно. В результате узнал что полистирол до нагрева 70градусов вообще ни чего не выделяет, после нагрева выше 70 градусов в малых количествах выделяет стирол. А вот по поводу базальтового утеплителя не так всё просто, он на связующих фенольных тот еще вред здоровью. </t>
  </si>
  <si>
    <t>https://www.youtube.com/watch?v=pQQcJ6M2nns&amp;lc=UgxvkY2Xtk0EVEyK0jZ4AaABAg</t>
  </si>
  <si>
    <t>Гараж, опасность для здоровья</t>
  </si>
  <si>
    <t>Добрый день! 
Современный вспененный пенополистирол - он же пенопласт - может использоваться до 80 градусов, это зафиксировано в ГОСТ.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t>
  </si>
  <si>
    <t>https://prnt.sc/hy0SasZkjI3f</t>
  </si>
  <si>
    <t>Жан Поль Марат
Этот дом облицован пенопластом.
Загорится стена - не потушишь!
Шойгу вам говорил - не надо так делать...</t>
  </si>
  <si>
    <t>https://ok.ru/sam163/topic/156739623401520</t>
  </si>
  <si>
    <t xml:space="preserve">Здравствуйте! В современный пенопласт антипирены добавляют уже на производстве. А используется он в середине стенового "пирога". То есть чтобы до него добрался огонь, он должен разрушить основной материал стены и/или внешний отделочный слой.  </t>
  </si>
  <si>
    <t>https://prnt.sc/dG46i7lMSYRJ</t>
  </si>
  <si>
    <t>Коммент к новости о пожаре, в самой новости ППС не упоминается</t>
  </si>
  <si>
    <r>
      <rPr>
        <rFont val="Arial"/>
        <color theme="1"/>
      </rPr>
      <t xml:space="preserve"> Ирина Ирина - опубликовано в чате ЖК Кусковская 12
Здания из сэндвич-панелей несут вред здоровью, так как внешний и внутренний слой материала сделан из смол и химических добавок.</t>
    </r>
    <r>
      <rPr>
        <rFont val="Arial"/>
        <b/>
        <color theme="1"/>
      </rPr>
      <t xml:space="preserve"> Синтетический утеплитель пенополистирол, также выделяет вредные вещества, которые несут вред организму. </t>
    </r>
    <r>
      <rPr>
        <rFont val="Arial"/>
        <color theme="1"/>
      </rPr>
      <t>При установке, панели прилегают к герметично, что не дает возможности передвижения воздуха. Такое здание необходимо оснащать приточно-вытяжной вентиляцией, которая повлечет за собой лишние расходы.</t>
    </r>
  </si>
  <si>
    <t>https://telegram.me/kuskov_12/8294</t>
  </si>
  <si>
    <t xml:space="preserve">Добрый день!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А приточно-вытяжная вентиляция - мастхэв для любого дома, если планируется поддерживать в нем здоровый микроклимат. И неважно, какой утеплитель при этом используется. </t>
  </si>
  <si>
    <t>https://prnt.sc/1CknOeE7d7Jg</t>
  </si>
  <si>
    <r>
      <rPr/>
      <t xml:space="preserve">e1g1o
    Здравствуйте. Осмелюсь дать несколько советов.
    1. на каркас можно взять доску сороковку вместо пятидесятки - сэкономить в финансах, и сберечь силы.
    2. нижнюю обвязку собрать из трёх досок 40х100 или из двух 40х150
    </t>
    </r>
    <r>
      <rPr>
        <b/>
      </rPr>
      <t>3. утепляться лучше мин. ватой (конкретно Кнауф) но не пенопластом и тем более не эппс. Мин. вата сжимаема в отличие от пенопласта и встаёт в полости между стоек без щелей.</t>
    </r>
    <r>
      <rPr/>
      <t xml:space="preserve">
    4. пироги ограждающих конструкций давно расписаны, описаны и обсосаны. Вопрос в стоимости и целесообразности. Для мастерской, наверное, можно сделать упрощение, но суть паропроницаемости неизменна. Она должна увеличиваться изнутри наружу помещения. Конкретика зависит от выбора материала внутренней и наружной обшивки. Пример можно посмотреть на сайте Изоспана.
    5. конструктив каркаса подсмотреть в теме </t>
    </r>
    <r>
      <rPr>
        <color rgb="FF1155CC"/>
        <u/>
      </rPr>
      <t>https://www.forumhouse.ru/threads/438974/</t>
    </r>
  </si>
  <si>
    <t>https://www.forumhouse.ru/posts/31856826/</t>
  </si>
  <si>
    <t xml:space="preserve">Он прав, и вата в проекте действительно лучше: по причине своей исключительной мягкости и заполнения щелей. С пенопластом ему придется играться с мостиками холода и монтажной пеной, и это будет гораздо сложнее. </t>
  </si>
  <si>
    <t xml:space="preserve"> Viktor Maslov ответил Ильясу
Ильяс, согласен, только пенопласт и утеплитель служит 5 лет, через 5 лет жильцы за свой счет новые стены будут делать?</t>
  </si>
  <si>
    <t>https://vk.com/wall-75175019_808168?reply=808314&amp;thread=808171</t>
  </si>
  <si>
    <t>Срок службы</t>
  </si>
  <si>
    <t xml:space="preserve">Добрый день! 100 лет — такой срок жизненного цикла установлен для пенопласта после испытаний ГУП «НИИМосстрой» и Научно-исследовательским институтом строительной физики (НИИСФ РФ). Естественно, при правильном монтаже и нормальной эксплуатации. </t>
  </si>
  <si>
    <t>https://prnt.sc/0n5N1CLhGNK7</t>
  </si>
  <si>
    <t xml:space="preserve"> Александра Червонная
А что это за странные паннели из пенопласта в качестве материала для стройки дома? Это ж вроде для утепления используется... Да и экологичность этого материала под огромным вопросом. Ничего не поняла. Почему тогда не сруб-мазанка, как всегда в южной россии делали? Или полностью саманный дом?</t>
  </si>
  <si>
    <t>https://vk.com/wall217901389_99003?reply=99095</t>
  </si>
  <si>
    <t xml:space="preserve">Здравствуйте! Александра, пенопласт широко используется в строительстве, и уже давно. Но, в отличие от пенопласта, который использовали наши дедушки, сегодняшний гораздо надежнее и безопаснее. ППС-плиты последних поколений не содержат вредных для здоровья соединений, на 98% они состоят из воздуха. </t>
  </si>
  <si>
    <t>Коммент удален</t>
  </si>
  <si>
    <t>Коммент к посту, где показывается опалубка из ППС для фундамента
Валера</t>
  </si>
  <si>
    <t xml:space="preserve">Сейчас  процесс полимеризации доводят до конца, и это сводит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Российские НИИ установили, что в пробах воздуха в присутствии стеновых панелей со средним слоем из пенопластового утеплителя (то есть при соблюдении стандартной технологии утепления) вообще не обнаруживается стирол. </t>
  </si>
  <si>
    <t xml:space="preserve"> Анна Дернова
Первый раз про пенопласт слышу👀 в строительстве,бетон ,цемент,кирпич,блоки и т.д.,но пенопласт! Жуть</t>
  </si>
  <si>
    <t>https://vk.com/wall217901389_99003?reply=99004</t>
  </si>
  <si>
    <t xml:space="preserve">УДАЛЁН
Коммент к посту, где показывается опалубка из ППС для фундамента
Тут что-то сильно бабское, эко-шмеко-дома, нормальной стройкой и не пахнет. Половина в шапочках из фольги. Будем отвечать? </t>
  </si>
  <si>
    <t xml:space="preserve">Почему сразу жуть? Корпус компьютера из пластика в квартире - не жуть. Пластиковые контейнеры в бытовой технике - не жуть. А опалубка из пенопласта, который в том числе и для этого предназначен - сразу жуть. Обычный строительный материал, который производится по ГОСТу. Если, конечно, не покупать его абы где и абы у кого. </t>
  </si>
  <si>
    <t xml:space="preserve">Пол каркасного дома
    Всем привет
    В общем у меня такой вопрос
    В свое время заливал монолитную плиту для дома
    Фундамент получился бракованный,
    Строить дом из газоблока на нем не решился
    Решил строить каркасный дом на этом фундаменте и из за больших перепадов и кривизны выставил сначала брус 100х150 по уровню
    Брус обработал и снизу ещё битумной мастикой замазал
    Снизу щели между брусом и плитой залил плотно пеной
    А уже на брусе начал строить карасник Пол получается у меня от до нижней подшивки пола до плиты пространство см 10
    Утеплитель 150 мм пенопласт
    Сверху пароизоляция, обрешётка,осб снизу нет ничего
    Только подшивка досками что бы пенопласт держался
    Сама плита над землёй открыта со всех сторон отмостки и утепления ещё нет
    Вот вопрос
    Не начнет ли все это дело гнить из за отсутствия продухов, потому что пены я не жалел и все щели пропенивал
    Вот думаю может быть стоит в брусе сделать отверстий для продухов наделать по всему периметру что бы было движения воздуха, а с другой стороны нужны ли они вообще, по сути под пол запускать холодный воздух
    Подскажите может кто то сталкивался? </t>
  </si>
  <si>
    <t>https://www.forumhouse.ru/posts/31852845/</t>
  </si>
  <si>
    <r>
      <rPr>
        <rFont val="Arial"/>
        <color theme="1"/>
      </rPr>
      <t xml:space="preserve">Отделка фасадов, кровля, заборы под ключ
Этап второй:
Монтаж утеплителя и вентиляционного слоя
</t>
    </r>
    <r>
      <rPr>
        <rFont val="Arial"/>
        <b/>
        <color theme="1"/>
      </rPr>
      <t>В качестве утеплителя лучше всего использовать не пенопласт, а хорошую минеральную вату, так она позволяет стене «дышать» и не блокирует выход конденсата от поверхности стены.</t>
    </r>
    <r>
      <rPr>
        <rFont val="Arial"/>
        <color theme="1"/>
      </rPr>
      <t xml:space="preserve">
Этот материал бывает в рулонах и матах – удобнее работать с последним типом, однако вата в матах и стоит дороже.
Монтаж выполняется так:
нарезаем полосы нужно ширины;
вкладываем вату между профилями;
с помощью перфоратора длинным сверлом делаем отверстия под дюбеля;
берем «зонтики», вставляем их в отверстия и прибиваем. После того, как вся стена утеплена, проверяем, не осталось ли между утеплителем пространства и если все в порядке, то начинаем крепить пароизоляционную пленку
После того, как пленка закреплена, крайне желательно сверху гидробарьера прикрутить к профилю еще и деревянные планки толщиной в пару сантиметров.
Это нужно для того, чтобы между пленкой и сайдингом образовалась пространство для вентиляции. Если все готово, то можно приступать к последнему этапу…</t>
    </r>
  </si>
  <si>
    <t>https://vk.com/wall-222562941_14</t>
  </si>
  <si>
    <t xml:space="preserve">Если все сделано по данным теплотехнического расчета, то точка росы будет в утеплителе - даже при использовании пенопласта. Плюс он паропроницаем, примерно как сосна поперек волокон. И отведению влаги не препятствует. </t>
  </si>
  <si>
    <t>https://prnt.sc/UwC6o8BT5Eno</t>
  </si>
  <si>
    <t xml:space="preserve"> AKURSED
Всем привет. Из прочитанного сверху особо ничего не понял. У меня часть дома сделана из шлака, скорее всего котельного. Стена никак не утеплена и в доме реально дубак. Фундамента нет. Просто на землю налита бетонная подушка и все, выше пошел шлак. Я думал там есть фундамент. Но нет. Я купил пенополистирол 50мм утеплить стены, но потом только озадачился, а что будет со стеной, шлак не должен намокать. Подскажите,как утеплить правильно, что за ветровые зазоры и как они делаются, можно ли клеить пенополистирол на клей-пену на такие стены, а потом делать короед?</t>
  </si>
  <si>
    <t>https://ulanovka.ru/topic/50884-%D0%BA%D0%B0%D0%BA-%D1%83%D1%82%D0%B5%D0%BF%D0%BB%D0%B8%D1%82%D1%8C-%D1%88%D0%BB%D0%B0%D0%BA%D0%BE%D0%B7%D0%B0%D1%81%D1%8B%D0%BF%D0%BD%D0%BE%D0%B9-%D0%B4%D0%BE%D0%BC/#comment-3082980</t>
  </si>
  <si>
    <t xml:space="preserve">Добрый день! 50 мм пенопласта для ваших климатических условий недостаточно. Чтобы утеплить правильно, вам нужен теплотехнический расчет на местности с привлечением специалистов. 
ППС должен быть фасадной марки, проверенного производителя. Вентзазор в случае утепления ППС запрещен, оптимально закрывать пенопласт по системе "мокрый" фасад (СФТК). ППС можно клеить как на клей-пену, так и на минеральный клей (нужно смотреть, что удобней и выгоднее). Помните, что полноценное утепление дома без утепления пола и кровли невозможно. </t>
  </si>
  <si>
    <t>https://prnt.sc/aKmPiJhnsQXQ</t>
  </si>
  <si>
    <t xml:space="preserve"> Стройка это легко
Приклеивания пенопласта на фасад </t>
  </si>
  <si>
    <t>https://dzen.ru/video/watch/6505972a2e84462999f675b2</t>
  </si>
  <si>
    <t>https://prnt.sc/kVbt3oMSr-vx</t>
  </si>
  <si>
    <r>
      <rPr>
        <rFont val="Arial"/>
        <color theme="1"/>
      </rPr>
      <t xml:space="preserve">Продажа Газобетона
Минеральная вата - самый популярный вариант утеплителя для газобетонной кладки. </t>
    </r>
    <r>
      <rPr>
        <rFont val="Arial"/>
        <b/>
        <color theme="1"/>
      </rPr>
      <t>В отличие, например, от пенопласта, минвата является паропроницаемым материалом.</t>
    </r>
    <r>
      <rPr>
        <rFont val="Arial"/>
        <color theme="1"/>
      </rPr>
      <t xml:space="preserve"> Это значит, что в комбинации с газоблоком она не будет препятствовать выводу влаги из помещения наружу.
Утепление минватой можно провести двумя способами - по технологии "мокрый фасад" и "сухой (вентилируемый) фасад". Первый способ получил свое название из-за необходимости применения нескольких влажных смесей.
Преимущества данной технологии:
- Возможен любой внешний вид на вкус владельца.
- Швы кладки маскируются, теплоизолируются.
- Улучшается звукоизоляция постройки, снижается теплопроводность.</t>
    </r>
  </si>
  <si>
    <r>
      <rPr>
        <color rgb="FF1155CC"/>
        <u/>
      </rPr>
      <t>https://vk.com/wall-222501835_4</t>
    </r>
    <r>
      <rPr>
        <color rgb="FF000000"/>
      </rPr>
      <t xml:space="preserve"> </t>
    </r>
  </si>
  <si>
    <t xml:space="preserve">Здравствуйте! Пенопласт - тоже паропроницаем, и по этому показателю он практически идентичен сосне поперек волокон. А вот вентфасад для него не рекомендуется. Оптимален - "мокрый" фасад. </t>
  </si>
  <si>
    <t>https://prnt.sc/w2kFqk03W7i9</t>
  </si>
  <si>
    <r>
      <rPr>
        <rFont val="Arial"/>
        <color theme="1"/>
      </rPr>
      <t xml:space="preserve">СРАВНЕНИЕ ХАРАКТЕРИСТИК УТЕПЛИТЕЛЕЙ
</t>
    </r>
    <r>
      <rPr>
        <rFont val="Arial"/>
        <color theme="1"/>
        <sz val="1.0"/>
      </rPr>
      <t>Сегодня мы рассмотрим несколько популярных утеплителей и сравним их по ряду важных характеристик.
💾Сохраните пост, чтобы не потерять при покупке дома. А также поставьте лайк посту!
1️⃣ Теплопроводность и паропроницаемость: 
• Эковата: Теплопроводность - 0,035 Вт/(м·К), паропроницаемость - 0,3 мг/м·ч·Па.
• Пенополистирол: Теплопроводность - 0,035-0,040 Вт/(м·К), паропроницаемость - 60-100 мг/м·ч·Па.
• Экструдированный пенополистирол: Теплопроводность - 0,030-0,035 Вт/(м·К), паропроницаемость - 20-50 мг/м·ч·Па.
• Пенополиуретан: Теплопроводность - 0,022-0,030 Вт/(м·К), паропроницаемость - 60-100 мг/м·ч·Па.
• Каменная вата: Теплопроводность - 0,032-0,043 Вт/(м·К), паропроницаемость - 0,8-1,5 мг/м·ч·Па.
• Стекловата: Теплопроводность - 0,032-0,040 Вт/(м·К), паропроницаемость - 0,2-0,5 мг/м·ч·Па.
2️⃣ Гигроскопичность и прочность:
• Эковата: Гигроскопичность - высокая, прочность - средняя.
• Пенополистирол: Гигроскопичность - низкая, прочность - высокая.
• Экструдированный пенополистирол: Гигроскопичность - низкая, прочность - очень высокая.
• Пенополиуретан: Гигроскопичность - низкая, прочность - высокая.
• Каменная вата: Гигроскопичность - низкая, прочность - средняя.
• Стекловата: Гигроскопичность - низкая, прочность - средняя.
3️⃣ Класс горючести и токсичность:
• Эковата: Негорючий, не токсичен.</t>
    </r>
    <r>
      <rPr>
        <rFont val="Arial"/>
        <color theme="1"/>
      </rPr>
      <t xml:space="preserve">
•</t>
    </r>
    <r>
      <rPr>
        <rFont val="Arial"/>
        <b/>
        <color theme="1"/>
      </rPr>
      <t xml:space="preserve"> Пенополистирол: Горючий, пригоден с ограничениями, может выделять токсичные вещества при пожаре.</t>
    </r>
    <r>
      <rPr>
        <rFont val="Arial"/>
        <color theme="1"/>
      </rPr>
      <t xml:space="preserve">
</t>
    </r>
    <r>
      <rPr>
        <rFont val="Arial"/>
        <color theme="1"/>
        <sz val="1.0"/>
      </rPr>
      <t>• Экструдированный пенополистирол: Горючий, не токсичен.
• Пенополиуретан: Горючий, не токсичен.
• Каменная вата: Негорючая, не токсична.
• Стекловата: Негорючая, не токсична.
💭Завершая это сравнение, хотим подчеркнуть, что правильный выбор утеплителя зависит от конкретных потребностей и условий вашего проекта.
⤵️А вы как считаете выбор утеплителя — это важное решение? Напишите в комментариях!</t>
    </r>
  </si>
  <si>
    <r>
      <rPr>
        <color rgb="FF1155CC"/>
        <u/>
      </rPr>
      <t>https://telegram.me/npadd_official/4432</t>
    </r>
    <r>
      <rPr>
        <color rgb="FF000000"/>
      </rPr>
      <t xml:space="preserve"> 
</t>
    </r>
    <r>
      <rPr>
        <color rgb="FF1155CC"/>
        <u/>
      </rPr>
      <t>https://telegram.me/maloetazhnaya/5687</t>
    </r>
    <r>
      <rPr>
        <color rgb="FF000000"/>
      </rPr>
      <t xml:space="preserve"> </t>
    </r>
  </si>
  <si>
    <t>Добрый день! Современный пенопласт выпускается уже с антипиренами. Благодаря им материал самостоятельно затухает в течение максимум 4 секунд после потери контакта с открытым огнем. А при постоянном воздействии высокой температуры оплавляется, не вспыхивая. При этом важно отметить, что плиты пенополистирола не используют в открытых конструкциях: слой утеплителя обязательно закрывают штукатурным слоем. 
Что касается токсичных веществ, их выделяет при пожаре абсолютно все. В том числе и самая экологчески чистая древесина. При горении плит выделяются углекислый и угарный газы — те же, что и при горении дерева.</t>
  </si>
  <si>
    <r>
      <rPr>
        <color rgb="FF1155CC"/>
        <u/>
      </rPr>
      <t>https://prnt.sc/jqCajfH69ynI</t>
    </r>
    <r>
      <rPr>
        <color rgb="FF000000"/>
      </rPr>
      <t xml:space="preserve">  
</t>
    </r>
    <r>
      <rPr>
        <color rgb="FF1155CC"/>
        <u/>
      </rPr>
      <t>https://prnt.sc/zSEO-C5xOnJG</t>
    </r>
    <r>
      <rPr>
        <color rgb="FF000000"/>
      </rPr>
      <t xml:space="preserve"> </t>
    </r>
  </si>
  <si>
    <r>
      <rPr/>
      <t xml:space="preserve">        Lelik_99
    На сайте производителя ЦСП есть технические решения, так вот там указано применение на каркасной стене с минватой без вентзазора, типа такого:
</t>
    </r>
    <r>
      <rPr>
        <color rgb="FF1155CC"/>
        <u/>
      </rPr>
      <t>https://prnt.sc/vpuUufbm2V0x</t>
    </r>
    <r>
      <rPr/>
      <t xml:space="preserve">
    Посмотрел паропроницаемость ЦСП, пишут 0,03 у минваты конечно больше, а если применить в этой стене пенополистирол, у него паропроницаемость примерно 0,05 и ниже? </t>
    </r>
  </si>
  <si>
    <t>https://www.forumhouse.ru/posts/31861821/</t>
  </si>
  <si>
    <t>Да, паропроницаемость ППС - 0,05 мгДм-ч-Па (СТО 17532043-001-2005 «Нормы теплотехнического проектирования ограждающих конструкций и оценки энергоэффективности зданий»)</t>
  </si>
  <si>
    <t>https://prnt.sc/PNagxYj3LHMg</t>
  </si>
  <si>
    <r>
      <rPr>
        <rFont val="Arial"/>
        <color theme="1"/>
      </rPr>
      <t xml:space="preserve">@avatarevgeniy
Александр!
Утеплять однозначно и обязательно!
Снаружи ветрозащита, изнутри пароизоляция, между базальтовые плиты 60х120х50 в разлет.
Снаружи можно доской в нахлест ёлкой, изнутри можно сразу или осб-3 или влагостойкий гипс.
Вентиляцию сделай из большого помещения в предбанник и далее на улицу и так же с оновной комнаты на улицу, можно в потолке под скат и во фронтон. Трубы тоже утеплить.
Потолок и пол утеплить однозначно тем же. В основное помещение хватит одного конвнктора на 0.75 - 1 квт. Это с избытком. </t>
    </r>
    <r>
      <rPr>
        <rFont val="Arial"/>
        <b/>
        <color theme="1"/>
      </rPr>
      <t>Никакого пенопласта и пенополистерола на  утепление, тем более с пеной!, она обязательно растрескается и все труды на смарку!
Вот как то так сумбурно  но по делу.</t>
    </r>
    <r>
      <rPr>
        <rFont val="Arial"/>
        <color theme="1"/>
      </rPr>
      <t xml:space="preserve">
Всех благ и тепла в доме! </t>
    </r>
  </si>
  <si>
    <t>https://www.youtube.com/watch?v=Cy5YJaqzqSU&amp;lc=UgwzPY0ih91FSvU9B8J4AaABAg</t>
  </si>
  <si>
    <t xml:space="preserve">Добрый день! Качественная клей-пена, предназначенная для приклеивания теплоизоляционных ппс-плит, не трескается. А с пенопластом, в отличие от минваты, работать безопаснее, не нужны даже СИЗы - очки и респиратор. Вне зависимости от того, какой будет использован утеплитель, как вы правильно заметили, пароизоляция должна быть выполнена качественно. </t>
  </si>
  <si>
    <t>https://prnt.sc/G6_hn8hqo3Mz</t>
  </si>
  <si>
    <r>
      <rPr>
        <rFont val="Arial"/>
        <color theme="1"/>
      </rPr>
      <t xml:space="preserve">Lelik_99
    Здравствуйте!
    А подскажите такой вопрос. Нахожусь в процессе постройки каркасной бани. Отделка фасада планировалась так, на стойки каркаса, заполненного минеральной ватой, ветрозащита типа Изоспан А, затем контррейка 25 мм по стойкам вертикально, на них горизонтально доска 25 мм, обожженная и обработанная маслом со щелями около 5 мм между досками (забор по такой же технологии). Но возникла необходимость одну стену сделать с минимальным отступом от каркаса, т. е. не более 20 мм наружу.
    Эта стена смотрит на забор и не видна будет, поэтому эстетически отличие отделки от других стен не напрягает. Стена не парного помещения, а комнаты отдыха, глухая.
    Хочу обшить каркас пленкой А и без зазора зашить плитным материалом ОСБ или ЦСП с последующей окраской, больше склоняюсь к ЦСП. Возможен ли такой вариант?
    Изнутри стены будут закрыты пароизоляцией, затем контррейка и обшивка вагонкой.
 </t>
    </r>
    <r>
      <rPr>
        <rFont val="Arial"/>
        <b/>
        <color theme="1"/>
      </rPr>
      <t xml:space="preserve">   Подскажите, пожалуйста, можно ли так сделать? Или может быть в эту стену заложить другой утеплитель? Пенополистирол, например? Или еще что?</t>
    </r>
    <r>
      <rPr>
        <rFont val="Arial"/>
        <color theme="1"/>
      </rPr>
      <t xml:space="preserve">
    Спасибо </t>
    </r>
  </si>
  <si>
    <t>https://www.forumhouse.ru/threads/365912/page-20#posts/31863566/</t>
  </si>
  <si>
    <t xml:space="preserve">Аналог 129
</t>
  </si>
  <si>
    <r>
      <rPr>
        <rFont val="Arial"/>
        <color theme="1"/>
      </rPr>
      <t xml:space="preserve"> Руслан Шмелев
Это литературный, центральный район, Бобровский луга, лесная поляна. Почти все дома новые. Мало кто в них зимовал.
Проще пройтись по улице и по спрашивать.
</t>
    </r>
    <r>
      <rPr>
        <rFont val="Arial"/>
        <b/>
        <color theme="1"/>
      </rPr>
      <t>Скажу честно. Все эти дома эконом бюджета и теплоизоляция выполнена из пенопласта. И весной стены потекут.</t>
    </r>
    <r>
      <rPr>
        <rFont val="Arial"/>
        <color theme="1"/>
      </rPr>
      <t xml:space="preserve">
Тогда лучше взять на стадии фундамента и доплатить 100000 за вату в качестве утепления. Тогда всë будет прекрасно.
Ну и инженерка в этих домах не очень.</t>
    </r>
  </si>
  <si>
    <t>https://vk.com/wall-160443259_42633?reply=43778</t>
  </si>
  <si>
    <t xml:space="preserve">Добрый день! За инженерные конструкции говорить не буду. Но если использован качественный пенопласт, достаточна его толщина, правильно смонтирована пароизоляция, есть эффективная вентиляция, по теплоизоляции дома вопросов быть не должно. </t>
  </si>
  <si>
    <t>https://prnt.sc/BRBS4MurHmZK</t>
  </si>
  <si>
    <t xml:space="preserve"> Анастасия Гавшина ответила Виталию
Виталий, я,думаю речь у Игоря о другом. Мы тоже выбирали между каркасником и сип-панелями. Знакомый пожарный сказал, что живыми из пожаров сип-домов никого не вытаскивали. Там отравление продуктами горения пенопласта мгновенное...</t>
  </si>
  <si>
    <t>https://vk.com/wall-78421198_1147950?reply=1148050&amp;thread=1147955</t>
  </si>
  <si>
    <t>Термо/СИП-панели, опасность для здоровья, пожароопасность</t>
  </si>
  <si>
    <t xml:space="preserve">Анастасия, угарный газ, выделяющийся при горении самой экологически чистой древесины, смертелен при концентрации СО 0,5% на протяжении всего одной минуты. Все газы, которые выделяются при горении, мягко говоря, неполезные. И пенопласт в этом смысле далеко не самое страшное зло. К тому моменту, как огонь до него доберется, будут гореть пластиковые корпуса от компьютеров, бытовая техника - это пластик в чистом виде. </t>
  </si>
  <si>
    <t>https://prnt.sc/foGQE10PdNol</t>
  </si>
  <si>
    <r>
      <rPr>
        <rFont val="Arial"/>
        <color theme="1"/>
      </rPr>
      <t xml:space="preserve">Богдана Ильина
Про дом, почему мы его не строим и почему пришлось разобрать то что построили.
</t>
    </r>
    <r>
      <rPr>
        <rFont val="Arial"/>
        <color theme="1"/>
        <sz val="1.0"/>
      </rPr>
      <t>История с пока ещё болью.
Лично я жду дом как солнечного света в пасмурную погоду. Выросла в маленьком флигеле, сейчас мы живём в домике ещё меньше этого флигеля (бывшая летняя кухня прежних хозяев) и очень хочется простора. Чтобы у каждого было своё пространство, у меня просторная кухня и кладовая, чтобы печка с лежанкой, маленькая библиотека, гостинная где можно собраться большой компанией за чаем...
Ну в общем тут понятно.
В этом году мы созрели для строительства.
Обратились в фирму, которая по сути нас в итоге кинула. Не на деньги. На обещания. Нас уговорили купить панели до всего вообще, у них не было работы и нужно было производить. Мы хотели заказать после фундамента и цоколя, который они обещали сделать по проекту, но повелись на сладкие речи.
Итог: Ребята, забирайте ка свои панели сами, а строить мы не будем, потому что нам это и то не подходит (зимой подходило, а потом уже нет). И вообще ездить к вам далеко.
Виталик привёз панели, мы их укрыли и они стоят.
Нашли строителей других, но пришлось ждать. Обещали в июне начать, начали 1 августа. И хорошо! Хоть так, успеем, решили мы.
Строители заломили цены огого. Ладно. Уже хочется простора, дома своего. Строители просто наложили большую кучу на проект.</t>
    </r>
    <r>
      <rPr>
        <rFont val="Arial"/>
        <color theme="1"/>
      </rPr>
      <t xml:space="preserve">
А у нас эко-проект. То есть из природных материалов - хотя бы там где их возможно использовать. А можно почти во всём. Мы два месяца с архитектором обсуждали каждую плёночку и думали где она точно нужна, а где можно убрать. И я понимаю что во всём не выйдет сегодня эко, но хотя бы там где возможно...
Они уже на фундаменте внесли свои предложения, которые им выгодны и чтобы быстрее всё сделать. Я уже не лезла туда. Виталик согласился. Ладно. Панели ждут..
</t>
    </r>
    <r>
      <rPr>
        <rFont val="Arial"/>
        <b/>
        <color theme="1"/>
      </rPr>
      <t>А потом пришло время цоколя. И вместо "по проекту" они привезли огромную кучу пенопласта, уложили его на цоколь и стали пилить, подстраивая под размеры.</t>
    </r>
    <r>
      <rPr>
        <rFont val="Arial"/>
        <color theme="1"/>
      </rPr>
      <t xml:space="preserve"> Я не поняла что там лежит, не вмешивалась. А потом Любомилка приносит эту белую крошку, летящую по двору, и спрашивает:
- Мама, она там везде, как мы это будем убирать?
..........
Через пол часа строители уехали домой. Виталик услышал мои рыдания и проводил их. </t>
    </r>
    <r>
      <rPr>
        <rFont val="Arial"/>
        <b/>
        <color theme="1"/>
      </rPr>
      <t>Уровень моей эконутости видимо он оценил только в тот момент.</t>
    </r>
    <r>
      <rPr>
        <rFont val="Arial"/>
        <color theme="1"/>
      </rPr>
      <t xml:space="preserve"> Я ушла рыдать на речку. </t>
    </r>
    <r>
      <rPr>
        <rFont val="Arial"/>
        <b/>
        <color theme="1"/>
      </rPr>
      <t>Потом ещё рыдала долго над этим разлетевшимся пенопластом, над тем что уже был уложен, над этой ужасной крошкой, покрывшей землю.</t>
    </r>
    <r>
      <rPr>
        <rFont val="Arial"/>
        <color theme="1"/>
      </rPr>
      <t xml:space="preserve">
Потом мы взяли у соседа строительный пылесос и всё пылесосили.
</t>
    </r>
    <r>
      <rPr>
        <rFont val="Arial"/>
        <b/>
        <color theme="1"/>
      </rPr>
      <t>Потом я вызвала переработку из Ростова и они пенопласт увезли.</t>
    </r>
    <r>
      <rPr>
        <rFont val="Arial"/>
        <color theme="1"/>
      </rPr>
      <t xml:space="preserve">
Всё. Стройка отменилась.
Я не эконутая. Но Дом для меня это как Новая Жизнь. В строительство бани я не лезу, но Дом.... Я не хочу начинать жизнь с того чтобы гадить на Земле. Да, полностью не получится не гадить, но хотя бы по-минимуму.. И мне так было больно от всего этого.. От того какие мы сегодня, все, от нашего отношения к Планете, к Живому Существу.. И самое ужасное что по-другому не получается или получается очень медленно...
В общем суть такова.
На следующий год будем строить сами. Наймём кого-то в помощь за хорошую денюжку, но только в помощь. И я не буду отходить от стройки ни на шаг, все обсуждать и спрашивать. Оказалось что мне жизненно важно входить в Дом и жить в нём с чистой совестью, хотя бы с немного чистой..
Это был большой мой кризис, который надолго выбил из колеи. Долго я не писала, долго молчала и отдых, как надеялась, вернёт в русло жизни. Но вернул не отдых, а возвращение домой и слова мужа о том что строим сами.
Такие дела. Фото - боль.</t>
    </r>
  </si>
  <si>
    <t>https://vk.com/wall217901389_99003</t>
  </si>
  <si>
    <t xml:space="preserve">На мой взгляд зря вы плакали. Современный качественный пенопласт - один  из экологичных материалов. Да, это не глина и не опилки. Но в нем 98% воздуха. И тот факт, что его забрали в переработку подверждает, что он соответствует экологическим требованиям по рециклингу.  </t>
  </si>
  <si>
    <t>https://prnt.sc/WA245LwZC4Ky</t>
  </si>
  <si>
    <t>Ermolay
При температуре 25°С в 1 м3 пенополистирола будет содержаться 104 микрограмм стирола, что очень много с учётом того что величина ПДК (линейной концепции) для развитых стран. ПДК стирола у них составляет 0,002 мг/м3 для воздуха населённых мест и помещений! Исходя из слов в справочник 0,002 мг/м3 это недостижимая мечта, поэтому в развитых странах он и запрещен, а вам плевать, что клиент помрет главное прибыль. Прям в глаза врете, не стыдно?</t>
  </si>
  <si>
    <t>https://dzen.ru/media/stroidom/pihaite-v-steny-svoego-karkasnogo-doma-penopolistirol-a-ne-minvatu--budet-i-teplee-i-deshevle-i-dolgovechnei-64fc686edd27200ea95f6f6b?&amp;comments_data=n_reply</t>
  </si>
  <si>
    <t>Давайте начнём с развитых стран. По статистике 8 из 10 частных домов в Европе утеплены качественным современным пенополистиролом и ни о каком запрете речи не идёт.
Вы и дальше искажаете факты: стирол в пенопласте будет содержаться не только при температуре в 25°С, а при любой температуре, ведь это один из компонентов ППС. При этом остальные 98% - это воздух. Да и сам стирол это не какая-то страшная химия, а природный материал, который содержится в клубнике, кофе, винограде.
Также посмотрим на результаты исследований: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t>
  </si>
  <si>
    <t>https://prnt.sc/wKjJFtyU_L7y</t>
  </si>
  <si>
    <t>Ответ на стр. 115
клиенту. У нас таких цифр нет. Чем могу ответить - ответила</t>
  </si>
  <si>
    <t>Евгений
При нагревании он горит и явно оказывает воздействие на организм</t>
  </si>
  <si>
    <t>https://t.me/kuskov_12/8397</t>
  </si>
  <si>
    <t xml:space="preserve">Евгений, современный - нет. Антипирены в нем позволяют материалу затухать в течение максимум 4 секунд после потери контакта с открытым огнем. Если пламя воздействует постоянно, ППС оплавляется внутри "пирога". И распространению пламени не способствует. Что касается дыма: при горении качественных плит выделяется углекислый и угарный газы — те же, что и при горении дерева. Важно понимать, что полезными эти газы не сделает ничего: ни древесина, ни ППС. Но плиты пенополистирола не используют в открытых конструкциях: слой утеплителя обязательно закрывают штукатурным слоем. Контакт огня и ППС возможен только при разрушении основного материала стены и/или внешних отделочных слоёв. </t>
  </si>
  <si>
    <t>https://prnt.sc/ICNC7E1HdFr7</t>
  </si>
  <si>
    <t>Ответ на стр. 134</t>
  </si>
  <si>
    <t>Евгений
В качественных СИП панелях используется пенополистирол с антипиренами — добавками, которые замедляют воспламенение и горение утеплителя. Если сказать проще, то ППС с антипиреном не горит, и не поддерживает горение. Опасения застройщиков связаны с тем, что существует миф, что дом из SIP панелей загорится, как спичка. При пожаре, в первую очередь, горит мебель, внутренняя отделка и бытовая техника.</t>
  </si>
  <si>
    <t>https://t.me/kuskov_12/8398</t>
  </si>
  <si>
    <t>Добрый день, вы абсолютно правы насчет антипиренов. Благодаря им пенопласт самостоятельно затухает в течение максимум 4 секунд после потери контакта с открытым огнем. А при постоянном его воздействии оплавляется, не вспыхивая.</t>
  </si>
  <si>
    <t>https://prnt.sc/MJWg_JkpgmQW</t>
  </si>
  <si>
    <t>Ответ пользователю из стр. 152 (это два разных Евгения, этот за нас)</t>
  </si>
  <si>
    <t xml:space="preserve">	Alex_Rostov_Don
    Добрый день!
    Подскажите пожалуйста решение моей проблемы. Дом выполнен из самана толщиной 300мм и облицован силикатным кирпичом в пол кирпича. Зазор между саманом и облицовкой от 0 до 100мм. Опирание мауэрлата выполнено на облицовку с усилением на саман. Цель утепления исключить периодические промерзания откосов окон (окна установленны в облицовку заподлицо) и выровнять плоскость фасада. Возможно ли сохранить зазор (в связи с отсутствием возможности его 100% заливки пенобетоном или монтажной пены), при этом пропенить только по верху на крыше и выполнить утепление пенопластом? И самое главное перестанут ли промерзать откосы на окнах? Территориально центр Ростовской области </t>
  </si>
  <si>
    <t>https://www.forumhouse.ru/posts/31865508/</t>
  </si>
  <si>
    <r>
      <rPr>
        <rFont val="Arial"/>
        <color theme="1"/>
      </rPr>
      <t>Дома из клееного бруса ZAVDOZ
😳Нас часто спрашивают: "Чем можно заполнить стены, если выбрать технологию фахверк для будущего дома?". Отвечаем: утеплять фахверк можно фактически любым материалом, из которого можно построить стену– вариантов много и на любой вкус.
Рассмотрим самые распространенные виды заполнения стен:
✅клееный брус– практично, экологично, красиво. Не требует дополнительного утепления и декорирования с обеих сторон.
✅деревянные CLT- плиты– обязательно требуется утепление. Наружные и внутренние стены закрываются штукатуркой или фасадной доской.
✅</t>
    </r>
    <r>
      <rPr>
        <rFont val="Arial"/>
        <b/>
        <color theme="1"/>
      </rPr>
      <t>sip или по-нашему, сэндвич-панель. Преимущество- скорость и простота монтажа. Недостаток- относительно высокая стоимость и экологичность (влияние химических веществ в клее и в пенополистироле на организм человека)+ обязательное утепление.</t>
    </r>
    <r>
      <rPr>
        <rFont val="Arial"/>
        <color theme="1"/>
      </rPr>
      <t xml:space="preserve">
✅различные виды ват: минеральная, стекловата, "эковата". Правда со временем данные утеплители проседают в стенах, уменьшая свою эффективность.
✅пожалуй, самый аутентичный способ– это использовать саман- смесь соломы с глиняным молоком. Очень экологичный способ, но по теплопроводности подойдет для относительно теплой климатической зоны.
✅также используют кирпич, газобетон
✅но самый эффектный способ– это, конечно, остекление. А вы как считаете? Пишите в комментариях👇</t>
    </r>
  </si>
  <si>
    <t>https://vk.com/wall-55180292_2630</t>
  </si>
  <si>
    <t>Термо/СИП-панели, опасность для здоровья</t>
  </si>
  <si>
    <t>Добрый день! Насчет клея сказать не могу. Однако если в сип-панели использован современный и качественный пенопласт, из него никаких химических веществ выделяться не будет.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t>
  </si>
  <si>
    <t>https://prnt.sc/TrZQFVx32LRh</t>
  </si>
  <si>
    <t xml:space="preserve"> Винер Гильманов
Да вы правы, это я хорошо знаю лет 12, но людям так удобнее объяснять , 25 плотности для стен достаточно, 35 уже в пол можно бухать 😉</t>
  </si>
  <si>
    <t>https://vk.com/wall-138863694_238228?reply=1009678&amp;thread=238234</t>
  </si>
  <si>
    <t>Даже 25-ая плотность излишня для стен. ППС13Ф, ППС16Ф - такие фасадные марки зафиксированы в ГОСТ 15588-2014. Остается только высчитать толщину слоя, чтобы точка росы оставалась в толще утеплителя</t>
  </si>
  <si>
    <t>https://prnt.sc/39ok38redlNb</t>
  </si>
  <si>
    <t>Ответ на стр .131</t>
  </si>
  <si>
    <t xml:space="preserve"> Изделия из пенопласта.Киров 77-10-93
Алексей, благодарим за проявленный интерес к нашей компании, которая является производителем и одним из ведущих поставщиков пенопласта в Волго-Вятском регионе.</t>
  </si>
  <si>
    <t>https://vk.com/wall-108814823_699?reply=700</t>
  </si>
  <si>
    <t>https://prnt.sc/6MXbx_Nv2Hwt</t>
  </si>
  <si>
    <r>
      <rPr>
        <rFont val="Arial"/>
        <color theme="1"/>
      </rPr>
      <t xml:space="preserve">СтройДом | Новый Уренгой
Вот некоторые интересные факты о преимуществах стекловолокна, минеральной ваты и шлаковаты:
</t>
    </r>
    <r>
      <rPr>
        <rFont val="Arial"/>
        <color theme="1"/>
        <sz val="1.0"/>
      </rPr>
      <t>— Изоляция, в среднем, уменьшает затраты на отопление и охлаждение дома на 20%.
— Стекловолокно и каменно-шлаковая вата являются многоразовыми. Они могут быть легко удалены и установлены обратно.
— Хорошая минеральная вата обладает очень высокой устойчивостью к поражению плесенью и грибком.
— Утеплители из минеральной ваты могут выдерживать высокий температурный режим, не горят, не изменяют свои свойства в химически агрессивных средах.</t>
    </r>
    <r>
      <rPr>
        <rFont val="Arial"/>
        <color theme="1"/>
      </rPr>
      <t xml:space="preserve">
</t>
    </r>
    <r>
      <rPr>
        <rFont val="Arial"/>
        <b/>
        <color theme="1"/>
      </rPr>
      <t>— Теплоизоляционные плиты из минеральной ваты являются паропроницаемыми. Это важное преимущество донного утеплителя перед пенопластом и пенополиуретаном.</t>
    </r>
    <r>
      <rPr>
        <rFont val="Arial"/>
        <color theme="1"/>
      </rPr>
      <t xml:space="preserve">
</t>
    </r>
    <r>
      <rPr>
        <rFont val="Arial"/>
        <color theme="1"/>
        <sz val="1.0"/>
      </rPr>
      <t>— Плиты из минеральной ваты хорошо поглощают звук благодаря своей слоистой структуре и хаотичному расположению волокон.
— Данный вид изоляции непривлекателен для грызунов, т.к. не содержит известняк.</t>
    </r>
  </si>
  <si>
    <t>https://vk.com/wall-211265895_347</t>
  </si>
  <si>
    <t xml:space="preserve">Добрый день! Паропроницаемость пенопласта  сравнима с тем же показателем древесины - сосны поперёк волокон (0,05 и 0,06 мг/(м·ч·Па) соответственно). Таким образом называть пенопласт "недышащим" некорректно. </t>
  </si>
  <si>
    <t>https://prnt.sc/toEB3XIaQXFZ</t>
  </si>
  <si>
    <t>Михаил Яшухин
Утепление фасада панельной пятиэтажки
Живу на первом этаже, нужно утеплить фасад. 
Подойдет ли ПЕНОПЛАСТ ППС 8-Р-А (ПСБ-С-15О) 50ММ для утепления под штукатурку?</t>
  </si>
  <si>
    <t>https://otvet.mail.ru/question/235023657</t>
  </si>
  <si>
    <t xml:space="preserve">Михаил, здравствуйте! Для фасадных работ ГОСТ 15588-2014 рекомендует ППС13Ф и ППС16Ф. Штукатурка (точнее - система "мокрый фасад") оптимальна для пенопласта. Что касается толщины слоя, здесь нужен хотя бы приблизительный теплотехнический расчет. </t>
  </si>
  <si>
    <t>https://prnt.sc/AtkhwKOJTXsy</t>
  </si>
  <si>
    <r>
      <rPr>
        <rFont val="Arial"/>
        <color theme="1"/>
      </rPr>
      <t xml:space="preserve">Lelik_99
   </t>
    </r>
    <r>
      <rPr>
        <rFont val="Arial"/>
        <i/>
        <color theme="1"/>
      </rPr>
      <t xml:space="preserve"> EPS Russia сказал(а): ↑
        Да, паропроницаемость ППС - 0,05 мгДм-ч-Па (СТО 17532043-001-2005 «Нормы теплотехнического проектирования ограждающих конструкций и оценки энергоэффективности зданий»)</t>
    </r>
    <r>
      <rPr>
        <rFont val="Arial"/>
        <color theme="1"/>
      </rPr>
      <t xml:space="preserve">
    А что вы можете сказать об использовании ППС в каркасных стенах? Есть ли технические решения производителей ППС для каркасных стен? </t>
    </r>
  </si>
  <si>
    <t>https://www.forumhouse.ru/posts/31865976/</t>
  </si>
  <si>
    <t>Ответ на стр. 145
не совсем понятно, что он имеет в виду под технологическими решениями. На сайт отправить? Там есть страница для проектировщиков, но на картинке и в подписях ппс закрыт сайдингом</t>
  </si>
  <si>
    <r>
      <rPr>
        <rFont val="Arial"/>
        <color theme="1"/>
      </rPr>
      <t xml:space="preserve">        e_senin
</t>
    </r>
    <r>
      <rPr>
        <rFont val="Arial"/>
        <i/>
        <color theme="1"/>
      </rPr>
      <t xml:space="preserve">    EPS Russia сказал(а): ↑
        Есть ощущение, что вы путаете ППС и ЭППС.</t>
    </r>
    <r>
      <rPr>
        <rFont val="Arial"/>
        <color theme="1"/>
      </rPr>
      <t xml:space="preserve">
    Приведенная им ссылка относится к ППС. </t>
    </r>
  </si>
  <si>
    <t>https://www.forumhouse.ru/posts/31867221/</t>
  </si>
  <si>
    <t>Ссылка ведет на экструдированный пенополистирол (ЭППС). Я рассказываю о вспененном, т.е. ППС или пенопласте</t>
  </si>
  <si>
    <t>https://prnt.sc/MF14eMioTrzw</t>
  </si>
  <si>
    <t>Ответ на стр. 130
не поняла кем - им?</t>
  </si>
  <si>
    <t>клиенту. Здесь не поспоришь, у нас нет результатов 
Дан ответ в обсуждении</t>
  </si>
  <si>
    <r>
      <rPr>
        <rFont val="Arial"/>
        <color theme="1"/>
      </rPr>
      <t xml:space="preserve">Vikotors
</t>
    </r>
    <r>
      <rPr>
        <rFont val="Arial"/>
        <i/>
        <color theme="1"/>
      </rPr>
      <t xml:space="preserve">
    EPS Russia сказал(а): ↑
        Оскорбления комментировать не буду.</t>
    </r>
    <r>
      <rPr>
        <rFont val="Arial"/>
        <color theme="1"/>
      </rPr>
      <t xml:space="preserve">
    так это вы и есть тот идиот, что себе дом из газобетона утеплил пенопластом?
    не знал! п
    а вам разве можно другие материалы, кроме пенопласта использовать? корпоративная этика не из сип-панелей вас заставляет строить? там очень много горючего и вкусного для мышей пенопласта, и мало других материалов. идеально! </t>
    </r>
  </si>
  <si>
    <t>https://www.forumhouse.ru/posts/31867527/</t>
  </si>
  <si>
    <t>Грызуны, пожароопасность</t>
  </si>
  <si>
    <t>Ответ на стр. 130
на идиота отвечать будем? тут по сути ничего нет</t>
  </si>
  <si>
    <t>Евгений
современный - возможно.
Но всюду применяют плиты xps (ЭППС) - посмотрел специально на ютубе горит ого-го как и сам по себе (без поддержания горения со стороны). Дымит чернотой, явно не как дерево.
Разговор не о полезных газах (если такие вообще существуют), а о вызывающих токсическое отравление. 
Конечно штукатурка разрушится при пожаре.</t>
  </si>
  <si>
    <t>https://t.me/kuskov_12/8472</t>
  </si>
  <si>
    <t>ППС и ЭППС - это разные материалы, с разными характеристиками, группами горючести и т.д.</t>
  </si>
  <si>
    <t>Ответ на стр. 152
Сообщение было удалено</t>
  </si>
  <si>
    <t>Катрапс 40
Теплопроводность пенополистирола — важная характеристика, о которой следует знать при выборе материала для утепления зданий. Этот материал обладает низким коэффициентом теплопроводности, что делает его эффективным инструментом для сохранения тепла в помещениях.
Вот несколько интересных фактов о теплопроводности пенополистирола:
1. Толщина пенополистирола 50 мм эквивалентна двум метрам бетонных стен или одному метру кирпичной кладки. Это означает, что при одинаковой толщине пенополистирола можно достичь такого же уровня теплоизоляции, как при использовании других материалов.
2. Пенополистирол обладает рядом преимуществ, которые делают его предпочтительным вариантом для утепления помещений. Он легкий, безопасный и безвредный для здоровья людей. Благодаря своей структуре, он дышащий и способен обеспечить надежную звукоизоляцию. Кроме того, он негорючий, невонючий и несъедобный, что делает его безопасным в эксплуатации.
3. Пенополистирол обеспечивает не только утепление помещений, но и сохранение прохлады в жаркую летнюю погоду. Благодаря своей низкой теплопроводности, он способен задерживать тепло внутри здания и не позволяет ему проникать извне. Таким образом, использование пенополистирола может быть отличной альтернативой использованию кондиционеров.
Выбор материала для утепления и звукоизоляции здания является важным шагом при строительстве или ремонте. Пенополистирол сочетает в себе множество полезных характеристик, которые делают его привлекательным вариантом для использования. Если вы стремитесь к эффективной теплоизоляции, безопасности и комфорту в вашем доме, пенополистирол может быть идеальным выбором.</t>
  </si>
  <si>
    <t>https://vk.com/wall-219573131_71</t>
  </si>
  <si>
    <t xml:space="preserve">Добрый день! Спасибо за подробный анализ свойств пенопласта — материала, который представляет Ассоциация производителей и поставщиков пенополистирола. </t>
  </si>
  <si>
    <t>https://prnt.sc/KUSixp0bfWDQ</t>
  </si>
  <si>
    <t xml:space="preserve"> Винер Гильманов ответил Алексею
Алексей, смотря чем с верху проходить, если декоративные штукатурки, то все же выполнять нужно по технологии , не менее 25 , остальное слишком мягкое</t>
  </si>
  <si>
    <t>https://vk.com/wall-138863694_238228?reply=1010729&amp;thread=238234</t>
  </si>
  <si>
    <t xml:space="preserve">Фасадные марки пенопласта рассчитаны для последующего нанесения "мокрого" фасада. Их плотности достаточно. Допускаю, утепление ППС большей плотности может быть оправдано для цоколя и вокруг входной группы - из-за теоретической возможности механических повреждений в этой области. </t>
  </si>
  <si>
    <t>https://prnt.sc/xWDNtesR7PAU</t>
  </si>
  <si>
    <t>Ответ на стр. 156</t>
  </si>
  <si>
    <r>
      <rPr/>
      <t xml:space="preserve">Евгений
Только вашими антиприпенами пользуются мизерное количество человек - вся страна эппс применяет, который дымит и горит ого-го как </t>
    </r>
    <r>
      <rPr>
        <color rgb="FF1155CC"/>
        <u/>
      </rPr>
      <t>https://youtu.be/4iLai5Ur5sE?si=tPm8lgtV9MqvubWP</t>
    </r>
    <r>
      <rPr/>
      <t xml:space="preserve"> </t>
    </r>
  </si>
  <si>
    <t>https://t.me/kuskov_12/8637</t>
  </si>
  <si>
    <t xml:space="preserve">Потому и рассказываем, чтобы каждый домовладелец осознанно делал выбор, что ему применять - ППС, ЭППС или любой другой материал. </t>
  </si>
  <si>
    <t>Ответ на стр. 153
Коммент удален</t>
  </si>
  <si>
    <r>
      <rPr>
        <rFont val="Arial"/>
        <color theme="1"/>
      </rPr>
      <t xml:space="preserve">Вот он дом | Строительство и Инженерия
Утепление мансардной крыши: Какие материалы лучше всего подходят?
</t>
    </r>
    <r>
      <rPr>
        <rFont val="Arial"/>
        <color theme="1"/>
        <sz val="1.0"/>
      </rPr>
      <t>Мечтаете о доме с мансардной крышей, но боитесь, что будет холодно? Чтобы в доме с такой крышей было комфортно и тепло, необходимо правильно утеплить крышу.
Давайте, разбираться чем утеплить и какие вообще есть материалы для утепления крыши.
1. Минеральная вата: Этот материал широко применяется для утепления крыш. Он обладает хорошими теплоизоляционными свойствами и отлично защищает от холода. Минеральная вата также обладает звукоизоляционными свойствами, что делает мансардную комнату более тихой и уютной. Кроме того, этот материал не горючий и экологически безопасный.</t>
    </r>
    <r>
      <rPr>
        <rFont val="Arial"/>
        <color theme="1"/>
      </rPr>
      <t xml:space="preserve">
2. Пенополистирол: Еще один популярный материал, который часто используется для утепления крыш. Пенополистирол обладает отличными теплоизоляционными свойствами и имеет низкую стоимость. Он легкий и прост в установке. </t>
    </r>
    <r>
      <rPr>
        <rFont val="Arial"/>
        <b/>
        <color theme="1"/>
      </rPr>
      <t>Однако, этот материал горючий, поэтому при использовании его необходимо обеспечить дополнительную защиту от возгорания.</t>
    </r>
    <r>
      <rPr>
        <rFont val="Arial"/>
        <color theme="1"/>
      </rPr>
      <t xml:space="preserve">
</t>
    </r>
    <r>
      <rPr>
        <rFont val="Arial"/>
        <color theme="1"/>
        <sz val="1.0"/>
      </rPr>
      <t>3. Экологические материалы: Древесная вата или целлюлозная изоляция. Эти материалы производятся из природных компонентов и не содержат вредных веществ. Они обладают хорошими теплоизоляционными свойствами и способны создать комфортный микроклимат в помещении.
4. Полиуретановая пена: Этот материал является отличным выбором для утепления мансардных крыш. Полиуретановая пена отличается высокой теплоизоляцией и плотностью. Она легко наносится на поверхность крыши и образует непрерывное утепляющее покрытие. Кроме того, полиуретановая пена обладает хорошей звукоизоляцией и водонепроницаемостью.
Выбор материала для утепления мансардной крыши зависит от ваших предпочтений, бюджета и климатических условий.
Правильное утепление крыши поможет сохранить тепло в помещении и сэкономить на затратах на отопление.
Рассчитаем стоимость и подберем проект бесплатно, отправьте + в сообщения https://vk.com/im?sel=-218611662
Или свяжитесь с нами по телефону +7 812 407 1040</t>
    </r>
  </si>
  <si>
    <t>https://vk.com/wall-218611662_100</t>
  </si>
  <si>
    <t>Пожароопасность, крыша</t>
  </si>
  <si>
    <t>Добрый день! Современные плиты ППС выпускаются с антипиренами, благодаря которым самостоятельно затухают в течение максимум 4 секунд после потери контакта с открытым огнем. А при постоянном воздействии высоких температур оплавляются, не вспыхивая. Но это не означает, конечно, что их нужно оставлять открытыми. Теплоизоляция из пенопласта требует внешних отделочных слоев.</t>
  </si>
  <si>
    <t>https://prnt.sc/8ZPW0ymSOxZp</t>
  </si>
  <si>
    <r>
      <rPr>
        <rFont val="Arial"/>
        <color theme="1"/>
      </rPr>
      <t xml:space="preserve">ЗАГОРОДНОЕ СТРОИТЕЛЬСТВО, ПРОЕКТЫ ДОМОВ
Утепление под сайдинг
</t>
    </r>
    <r>
      <rPr>
        <rFont val="Arial"/>
        <color theme="1"/>
        <sz val="1.0"/>
      </rPr>
      <t>Сейчас достаточно популярно использовать для хозяйственно-бытовых построек пластиковый или металлический сайдинг.
Отделочные панели крепятся на несущий каркас. Он может быть из метала или дерева. Между внутренней стороной сайдинга и наружной поверхностью капитальной стены образуется небольшой зазор шириной от 60 до 150 мм, его можно использовать для утепления дома.
Таким образом слой утеплителя будет снаружи дома, что защищает от прямого попадания влаги и разрушающих внешних факторов.
Особенности
Утепление сайдингом помогает улучшить энергосберегающие функции наружных стен и уменьшить затраты на отопление. И, впрочем, техническое выполнение и общая энергоэффективность аналогичного заключения во многом станет находиться в зависимости от верного выбора теплоизолирующих материалов.
Критерии выбора материалов
Чтобы утеплитель в полной мере выполнял свои функции, следует обратить внимание на следующие моменты при выборе и приобретении материала:
Одним из важных свойств всех теплоизоляционных материалов параметр теплопроводности, который должен обладать значением не более 0, 05 вт./ (м * с).
Кроме того, он должен иметь большую долговечность, обладать достаточно высокой механической прочностью и маленькой гигроскопичностью. Ещё не должен разрушаться и не изменять своих особенностей в условиях повышенной влажности и под действием больших и низких температур.
Для помещений с деревянными стенами укрепление под сайдинг должно иметь хорошо дышащие и паропроводящие функции. Иначе может случится, что дерево начнёт гнить.
При выборе нужно обязательно учитывать требования противопожарной безопасности. Полагаясь на правила, утеплитель не должен воспламенятся от огня и самостоятельно гореть.
Выбирая утепление под сайдинг, нужно обратить внимание на экологическую безопасность и биологическую устойчивость, чтобы в нем не разводились вредоносные бактерии и не выделялись в воздух вредные вещества.
Совет
При подборе толщины нужно знать, что толщина минеральной ваты должна составлять:
- для бетонной стены 150мм;
- для кирпичной не мене 100мм;
- для бруса не менее 50-100мм.</t>
    </r>
    <r>
      <rPr>
        <rFont val="Arial"/>
        <color theme="1"/>
      </rPr>
      <t xml:space="preserve">
Очень часто встречаются полимерные утеплители (пенопласт) и более современный экструдированный пенополистирол (ЭППС). Они имеют схожие функции и продаются в виде жёстких панелей толщиной от 10 до 100мм.
Пенопласт имеет низкое водопоглощение, обладает маленьким коэффициентом теплопередачи, хорошо режется и он достаточно недорогой. К тому же его легко приклеивать на фасад и крепить с помощью дюбелей.
Из минусов
</t>
    </r>
    <r>
      <rPr>
        <rFont val="Arial"/>
        <b/>
        <color theme="1"/>
      </rPr>
      <t>Недолговечен и слабо устойчив к влиянию ультрафиолетового излучения. Но самым большим минусом является то, что он не пропускает воздух и водяной пар. Поэтому абсолютно не подходит для деревянных построек.</t>
    </r>
    <r>
      <rPr>
        <rFont val="Arial"/>
        <color theme="1"/>
      </rPr>
      <t xml:space="preserve">
</t>
    </r>
    <r>
      <rPr>
        <rFont val="Arial"/>
        <color theme="1"/>
        <sz val="1.0"/>
      </rPr>
      <t>При применении несущей обрешетки из деревянного бруса утепление жилища и обшивка сайдингом производится в определённой последовательности:
1. Следует выполнить очистку фасада от грязи и удалить выступы, затем обработать стену водоотталкивающей грунтовкой;
2. Наметить места установки вертикальных направляющих и закрепить бруски от верха до низа по всей площади установки с пропуском между ними 400-600 мм;
3. Пространство между вертикальными брусками вплотную уложить утеплитель и прикрепить панели к стене при помощи специального клея на водной основе, который приготавливается перед использованием из сухой строительной смеси;
4. После высыхания клея дополнительно закрепить панели пластиковыми дюбелями с большими шайбами. После этого можно крепить сайдинг.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достаточно чистый теплоизоляционный материал из базальтовых частиц, который отличается функцией низкой теплопередачи, не горит и не разрушается. Так же в ней не благоприятная среда для вредителей. Каменная вата пропускает наружу воздух и водяные пары, то есть паропроницаема.
Нормальная циркуляция воздуха возможна только при соблюдении условий монтажа:
1.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практический всегда продаётся в виде рулона или жёстких плит 1200х600мм. и толщеной 50 или 100мм. Они достаточно легко укладываются во время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функциями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
Подпишись и читай ещё
Вступить в сообщество</t>
    </r>
  </si>
  <si>
    <r>
      <rPr>
        <color rgb="FF1155CC"/>
        <u/>
      </rPr>
      <t>https://vk.com/wall-34460948_78676</t>
    </r>
    <r>
      <rPr/>
      <t xml:space="preserve"> 
</t>
    </r>
    <r>
      <rPr>
        <color rgb="FF1155CC"/>
        <u/>
      </rPr>
      <t>https://vk.com/wall284307015_137101</t>
    </r>
    <r>
      <rPr/>
      <t xml:space="preserve"> </t>
    </r>
  </si>
  <si>
    <t>Срок службы, паропроницаемость</t>
  </si>
  <si>
    <t xml:space="preserve">Добрый день! Паропроницаемость современного качественного пенопласта сравнима с тем же показателем древесины - сосны поперёк волокон (0,05 и 0,06 мг/(м·ч·Па) соответственно). Таким образом называть пенопласт "недышащим" некорректно. Что касается "недолговечности",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А вот ультрафиолет на него действительно влияет плохо. Но нужно помнить, что плиты ППС не используются открытыми, без внешних отделочных слоев. Они должны быть изолированы внутри стенового "пирога". </t>
  </si>
  <si>
    <r>
      <rPr>
        <color rgb="FF1155CC"/>
        <u/>
      </rPr>
      <t>https://prnt.sc/Yj57hyOLlH4S
https://prnt.sc/D8U-E7MZFwuZ</t>
    </r>
    <r>
      <rPr/>
      <t xml:space="preserve"> </t>
    </r>
  </si>
  <si>
    <t xml:space="preserve"> Валерий Фёдоров
Пенопласт , чтобы гарантированно сдохнуть при пожаре .</t>
  </si>
  <si>
    <t>https://vk.com/wall-26679712_2883195?reply=2883219</t>
  </si>
  <si>
    <t xml:space="preserve">Валерий, любые газы, образующиеся при горении чего бы то ни было, вредны. И дело не в пенопласте. Современный выделяет то, что выделяет и древесина. При этом содержит антипирены, позволяющие затухать при потере контакта с огнём. </t>
  </si>
  <si>
    <t>https://prnt.sc/SfVSbMeSvnJC</t>
  </si>
  <si>
    <t>Коммент к посту про потолочную плитку, но сам коммент негативит на ППС в целом
Валера</t>
  </si>
  <si>
    <r>
      <rPr>
        <rFont val="Arial"/>
        <color theme="1"/>
      </rPr>
      <t xml:space="preserve">Дачное строительство
Как утеплить пол в каркасном доме на сваях?
</t>
    </r>
    <r>
      <rPr>
        <rFont val="Arial"/>
        <color theme="1"/>
        <sz val="1.0"/>
      </rPr>
      <t>Забираем на заметку
Пошаговое руководство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t>
    </r>
    <r>
      <rPr>
        <rFont val="Arial"/>
        <color theme="1"/>
      </rPr>
      <t xml:space="preserve">
</t>
    </r>
    <r>
      <rPr>
        <rFont val="Arial"/>
        <b/>
        <color theme="1"/>
      </rPr>
      <t>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t>
    </r>
    <r>
      <rPr>
        <rFont val="Arial"/>
        <color theme="1"/>
      </rPr>
      <t xml:space="preserve">
</t>
    </r>
    <r>
      <rPr>
        <rFont val="Arial"/>
        <color theme="1"/>
        <sz val="1.0"/>
      </rPr>
      <t>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t>
    </r>
  </si>
  <si>
    <r>
      <rPr>
        <color rgb="FF1155CC"/>
        <u/>
      </rPr>
      <t>https://vk.com/wall-178686423_20</t>
    </r>
    <r>
      <rPr>
        <color rgb="FF000000"/>
      </rPr>
      <t xml:space="preserve"> 
</t>
    </r>
    <r>
      <rPr>
        <color rgb="FF1155CC"/>
        <u/>
      </rPr>
      <t>https://vk.com/wall-222199726_995</t>
    </r>
    <r>
      <rPr>
        <color rgb="FF000000"/>
      </rPr>
      <t xml:space="preserve"> </t>
    </r>
  </si>
  <si>
    <r>
      <rPr>
        <color rgb="FF1155CC"/>
        <u/>
      </rPr>
      <t>https://prnt.sc/aCiushCQs3xN</t>
    </r>
    <r>
      <rPr>
        <color rgb="FF000000"/>
      </rPr>
      <t xml:space="preserve"> 
</t>
    </r>
    <r>
      <rPr>
        <color rgb="FF1155CC"/>
        <u/>
      </rPr>
      <t>https://prnt.sc/H1OIcOfuwbui</t>
    </r>
    <r>
      <rPr>
        <color rgb="FF000000"/>
      </rPr>
      <t xml:space="preserve"> </t>
    </r>
  </si>
  <si>
    <t xml:space="preserve">	Вадим24
    Всем привет, нужен совет. В своё время, из-за не знаний, и ограниченного бюджета было сделано много ошибок при строительстве. Имеем брусовой дом с холодным чердаком. Под Металочерепицей нет никакой мембраны, плёнки, но это пол беды. Перекрытие между жилым помещением и чердаком состоит из пенопласта100 уложенного между брусовыми балками., и поверх всего этого уложен 50 утеплитель. Стыки пенопласт/балки пропенивал, но появлялись постоянно трещины, соответственно всё тепло улетало. Гидроизоляции нет, и тк внутри стоят натяжные потолки переделка отягощается. Сейчас решил избавиться от щелей путём прорезания штробы по всём стыкам, и уплотнение их вилотермом. Всё работы со стороны чердака, те. Условно плотный контур получится на балках в верхней части. Я понимаю, что всё материалы не подходящие для данного вида деятельности, но слепили из того что было в своë время), и отсутствие пароизоляции, и возможностью её укладки осложняется внутри натяжными потолками. Есть мысли поверх пенопласта (с велотермом на стыках) и балок, соорудить ещё один контур, кинув 150 доску ребром к примеру, и заложить всю площадь утеплителем 150 по всей площади пенопласта и балок. Понимаю что решение неоднозначное, но не хочется взрывать потолки, и делать как должно быть правильно, черновой потолок, пароизоляция, утеплитель, гидро, черновой пол чердака. Тк это грандиозная переделка с большим ремонтом внутри, а хочется со стороны чердака) интересно вот что: 1 если оставить пенопласт/ велотерм, без пирога утеплителя сверху, не будет ли у меня скапливаться конденсат на примыкании велотерм / балка. 2 если пенопластовый слой закрыть слоем утеплителя, поможет ли это избежать намокания этого узла, и не получу ли я мокрую вату в последующем. Сумбурно возможно написал, но дополню если что не понятно. </t>
  </si>
  <si>
    <t>https://www.forumhouse.ru/posts/31869054/</t>
  </si>
  <si>
    <t>Он хочет еще 150 минваты и велотерм. Пенопласт просто присутствует в пироге</t>
  </si>
  <si>
    <r>
      <rPr>
        <rFont val="Arial"/>
        <color theme="1"/>
      </rPr>
      <t xml:space="preserve"> verhov
Добрался до балкона. Хочется его утеплить до состояние, чтоб там был стабильный плюс при средних морозах. А что бы хоть как то греться, добавить немного греющего кабеля в плитку.
Стены: Слева монолит см 20 где то, справа сосед, пол кирпича силикатного. Пол пустотка и стяжка, потолок так же. Край потолка долит монолитом. Остекление однокамерный стеклопакет, парапет: пол кирпича силикатного.
Что хотел:
    пол - 10 см ЭППС, потом полы кнауф (которые 20 мм) и плитку сверху, в клей запихнуть 800-900 ватт греющего кабеля, считал оценочно сколько будет вылетать энергии, примерно так получилось.
    стены/потолок: 25/30 мм
    парапет 5 см.
По Полу, он имеет неровности, сделал замеры уровня лазером.
Есть одна точка, которая выпирает на 6 мм. Как поведет себя сборный пол? (2хЭППС+листы пола ГВЛВ Кнауфа). Или надо как то пытаться ровнять?
ЗЫ с подчеркиванием, это потолок мерял.
</t>
    </r>
    <r>
      <rPr>
        <rFont val="Arial"/>
        <b/>
        <color theme="1"/>
      </rPr>
      <t>Про утепление, как понимаю, что можно на стенах использовать и ЭППС и обычный пенопласт. Но во втором случае надо делать пароизоляцию, и в дешевом варианте, это толстую пленку? (в гараже треть куба лежит)</t>
    </r>
    <r>
      <rPr>
        <rFont val="Arial"/>
        <color theme="1"/>
      </rPr>
      <t xml:space="preserve">
Обшивка, МДФ по рейкам, или ламинат, только вот не нашел как его крепить, банально степлером? или гвоздиками с засвердиванием? [Радость] (боковые стены как раз цельными панелями зашиваются [Радость] )
Отопление: нагревательный мат в плитку, но не полностью по всей поверхности, а по периметру. Вот только что то не нашел последствий, если захочется потом на плитку кинуть коврик небольшой, плохо не станет кабелю?</t>
    </r>
  </si>
  <si>
    <t>https://mastergrad.com/forums/t320375-uteplenie-lodzhii-sbornyy-pol-knauf-uteplenie-i-obogrev-i-obshivka/#post7195300</t>
  </si>
  <si>
    <t>Балкон</t>
  </si>
  <si>
    <t>Добрый день! В вашем случае можно использовать ППС фасадной марки: ПП13Ф или ППС16Ф. В качестве пароизоляции подойдет та пленка, которая у вас есть.  Позаботьтесь только о том, чтобы пароизоляция не имела щелей  и разрывов, то есть была смонтирована качественно.</t>
  </si>
  <si>
    <t>https://prnt.sc/6azx1I5rgnbZ</t>
  </si>
  <si>
    <t>ЭППС ему лучше, но подогнали как-то</t>
  </si>
  <si>
    <t>Фасады. Кровли. Теплоизоляция - ВсемКтоСтроит
Утеплители на основе пенополистирола (пенопласта)
Пенополистирол, или, как его называют в народе, «пенопласт», известен как один из старейших искусственных утеплителей. Мнения об этом материале достаточно противоречивы. Одни утверждают, что он чрезвычайно вреден, другие – то, что современный пенополистирол нельзя сравнивать с продуктом двадцатилетней давности, и в этом есть доля истины. С помощью современных технологий производители стараются улучшить качество и экологичность пенопластовых утеплителей, поэтому в обычных условиях эксплуатации пенопласт не может нанести урон здоровью человека.
Несомненными преимуществами пенопласта как утеплителя являются его низкая цена и легкость материала. Существуют различные марки пенопластовых утеплителей, различающихся плотностью, которая указывается цифрой на марке пенопласта.
#дом #коттедж #утеплитель #пенополистирол #пенопласт #всемктостроит #теплострой</t>
  </si>
  <si>
    <t>https://vk.com/wall-66764490_7834</t>
  </si>
  <si>
    <t>Опасность для здоровья, экономия, вес</t>
  </si>
  <si>
    <t>https://prnt.sc/7nZjwqvUqF9y</t>
  </si>
  <si>
    <t xml:space="preserve"> утепление дома пенопластом 24см
все о строительстве new world</t>
  </si>
  <si>
    <t>https://www.youtube.com/watch?v=YJcz0SFnNYE</t>
  </si>
  <si>
    <t xml:space="preserve">Здравствуйте, благодарим за доверие к пенопласту - материалу, который представляет Ассоциация производителей и поставщиков пенополистирола. </t>
  </si>
  <si>
    <t>https://prnt.sc/mXBLPz89S1YM</t>
  </si>
  <si>
    <r>
      <rPr>
        <rFont val="Arial"/>
        <color theme="1"/>
      </rPr>
      <t xml:space="preserve">Строим САМИ
Утепление крыши
</t>
    </r>
    <r>
      <rPr>
        <rFont val="Arial"/>
        <color theme="1"/>
        <sz val="1.0"/>
      </rPr>
      <t>Материалы для утепления крыши
В деревянной новостройке категорически запрещается выполнять теплоизоляцию пока постройка не «усядется». Для усадки дома необходимо время — год, полтора. После усадки первым делом устраняются возможные дефекты.
Особенно внимательно следует подходить к вопросу утепления старых деревянных построек. Перед началом работ следует убедиться, что нет течей и влаги. На последующем этапе проверяются все уязвимые места крепления, а также дерево на предмет гниения.
Однако при очень суровых зимах, или использовании чердака для кладовки, или мансарды, необходимо утеплять не только кровлю, но и чердачные перекрытия. Можно утеплить также и потолок дома, пол чердака.
Утепление деревянной крыши
При утеплении мансарды применяется дополнительный теплоизоляционный материал — светоотражающая пленка с алюминиевым слоем. Пленка отражающей стороной крепится снаружи. Делается это для отражения ультрафиолетовых лучей солнца, что сделает вашу мансарду более прохладной летом.
Для утепления деревянной крыши можно выбрать следующие —--материалы:
-минеральная вата;
-керамзит;
-пенополистирол (пенопласт);
-пеноизол и пенополиуретан;
-задувная вата.
Утепление минеральной ватой
Этот материал примечателен благодаря своей эффективности и долговечности. Также отличается небольшой массой, поэтому нагрузка на кровлю минимальна. Минеральная вата прекрасно переносит жаркую погоду и высокие температуры, что делает ее предпочтительнее, нежели пенопласт.
При утеплении крыши минеральной ватой следует выбирать не рулонный вариант, а в виде матов, так как они более устойчивы к усадке, плотнее и дольше не деформируются. Этот материал легко режется по размеру.
Утепление крыши деревянного дома
Утепление деревянной крыши с применением минеральной ваты:
1. Гидроизоляция основания.
2. Укладка утеплителя.
3. Пароизоляция.
Гидроизоляция
При малом бюджете подойдет обычная гидроизоляционная пленка, которая довольно сносно справляется со своей задачей. Для лучшего эффекта следует применять супердиффузионную мембрану, которая в отличие от простой пленки, пропускает воздух, препятствуя образованию сырости и грибка. Все швы пленок проклеиваются строительным скотчем.
Укладка утеплителя
Минеральная вата разрезается по размеру полостей, образованных стропилами или балками крыши в два слоя. При этом важно не превышать толщину стропил толщиной теплоизоляции, чтобы оставался вентиляционный зазор, который будет удалять теплый, влажный воздух, поступающий из комнат. Категорически запрещается укладывать электропровода и кабели под слой минеральной ваты.
Пароизоляция
Поверх уложенного слоя минеральной ваты к балкам или стропилам крепится пароизоляционный материал, защищающий внутреннюю часть крыши от влаги и конденсата. Каждый пленочный шов скрепляем скотчем. В результате этих действий утеплитель — минеральная вата — находится в так называемом гидроизоляционном мешке, но вентиляционные просветы обеспечивают вентиляцию. После утепления можно приступать к кровельным работам.
Керамзитное утепление
Самым экологичным материалом утепления по праву считается керамзит. Этот материал прекрасно подойдет для утепления крыши. Керамзит крайне долговечен, не дает усадки и не подвержен порче грызунами. Качественно уложенное керамзитное утепление гарантированно избавит от холодных областей потолка. Керамзитное утепление деревянных крыш не только эффективно, но и доступно. Для утепления Вам понадобится обычный рулонный рубероид (толь) и сам керамзит.
Утепление крыши керамзитом
Пошаговая технология керамзитового утепления крыши:
1. Укладывается рубероид так, чтобы он лежал внахлест между собой, примерно на 3-5 сантиметров, и внахлест на стены, примерно 20-30 сантиметров.
2. Осторожно засыпается керамзит на предварительно уложенный рубероид.
3. Для лучшей надежности сверху керамзит покрывается еще одним слоем рубероида, чтобы оградить утеплитель от ненужной влаги и продлить срок его службы.</t>
    </r>
    <r>
      <rPr>
        <rFont val="Arial"/>
        <color theme="1"/>
      </rPr>
      <t xml:space="preserve">
Утепление пенополистиролом (пенопластом)
</t>
    </r>
    <r>
      <rPr>
        <rFont val="Arial"/>
        <b/>
        <color theme="1"/>
      </rPr>
      <t>Пенопласт — не лучший выбор для утепления кровли, однако если Вы хотите использовать именно его, то следует обратить внимание на уровень пожаробезопасности. Самой негорючей категорией этого материала выступает Г-1. Пенопласт такой группы может гореть лишь при воздействии открытого пламени.
Тем не менее, пенополистирол имеет ряд преимуществ, такие как легкость, хорошее теплосбережение; для раскроя и резки не требует специального оборудования; не подвержен гниению и порче насекомыми, а также может быть использован во влажной среде.
Утепление деревянной крыши пенополистиролом проводится по аналогии с минеральной ватой. Важным аспектом применения пенополистирола являются его швы, которые следует заполнить монтажной пеной для предотвращения холодных областей потолка.</t>
    </r>
    <r>
      <rPr>
        <rFont val="Arial"/>
        <color theme="1"/>
      </rPr>
      <t xml:space="preserve">
</t>
    </r>
    <r>
      <rPr>
        <rFont val="Arial"/>
        <color theme="1"/>
        <sz val="1.0"/>
      </rPr>
      <t>Утепление пенопластом
Утепление эковатой
Особое преимущество эковаты — это обеспечение бесшовности при покрытии поверхности, а также заполнение всех щелей и имеющихся полостей, что исключает образование, так называемых, мостков холода. Также следует выделить большую огнестойкость и абсолютную экологичность продукта. Нанесение эковаты безотходно, нет обрезков и излишков утеплителя. С течением времени теплозащитные свойства не ухудшаются, признаков старения материала не наблюдается, не происходит усадка.
Эковата является задувным утеплителем, что говорит о способе её монтажа — с помощью выдувных установок. В замкнутой полости проделывается отверстие, куда вставляется рукав по которому под давлением поступает смесь эковаты и воздуха. Воздух, проходя по щелям конструкции, затягивает за собой мельчайшие частички утеплителя — образуется пробка из эковаты прочно затыкающая любую доступную щель. Полость заполняется утеплителем с необходимой плотностью, а отверстие закрывается любым доступным способом.
Утепление эковатой кровли
Утепление пеноизолом и пенополиуретаном
При утеплении крыши могут применяться пеноизол и пенополиуретан. Они довольно доступны и эффективны, процесс работы не требует дополнительной гидро- и пароизоляции, да и цена утепления пеноизолом умеренная.
Утепление происходит в четыре этапа:
1. Очищается поверхность от пыли с помощью веника и пылесоса.
2. Наносится распылителем материал.
3. После высыхания повторяется распыление до достижения нужной толщины теплоизоляционного слоя.
4. Конструкция просыхает.
Завершающая стадия в утеплении деревянной крыши
В случае полного утепления дома и крыши также необходимо утепление потолка. Сделать это необходимо потому, что в холодное время года теплый воздух, поднимаясь, будет концертировать капельки влаги, которые оседая на потолке, могут стать причиной образования грибка. Именно поэтому на потолке необходимо осуществлять утепление с гидроизоляцией.
Технология теплоизоляционных работ потолка:
1. Делается воздушная подушка (свободное пространство) между потолком и материалом для невозможности формирования конденсатов.
2. Применяется пожаробезопасный материал (минеральная вата).
3. Выполняется пленочная пароизоляция для предотвращения попадания конденсата на перекрытия.
Правильно проведенные работы по утеплению крыши сохранят в вашем доме естественный воздухообмен. На деревянных элементах крыши не появятся грибок и другие нежелательные последствия сырости.</t>
    </r>
  </si>
  <si>
    <t>vk.com/wall-192972230_708</t>
  </si>
  <si>
    <t>По поводу плюсов — всё верно. А вот про пожароопасность: ведь в любой современный и качественный (это главное) строительный пенопласт добавляют антипирены. Плюс монтировать надо по технологии.</t>
  </si>
  <si>
    <t>https://prnt.sc/cnS2jf-Mx6uO</t>
  </si>
  <si>
    <t>Валера
Аналог стр. 109 июнь</t>
  </si>
  <si>
    <r>
      <rPr>
        <rFont val="Arial"/>
        <color theme="1"/>
      </rPr>
      <t xml:space="preserve">РБК Недвижимость
Минеральная вата: свойства и особенности использования
</t>
    </r>
    <r>
      <rPr>
        <rFont val="Arial"/>
        <color theme="1"/>
        <sz val="1.0"/>
      </rPr>
      <t>Теплоизоляционные свойства минеральной ваты делают ее практически незаменимым материалом в строительстве. Разбираемся, какие критерии важно учитывать перед началом работ, что рассчитать и предусмотреть
Разбираемся вместе с экспертом, в каких областях применяют минеральную вату, в чем ее плюсы и минусы и как выбрать материал.
Эксперт в этом материале:
    Ирина Бурова, руководитель направления «Кровля и изоляция», СТД «Петрович»;
    Виталий Сорокин, продукт-менеджер направления «Минеральная изоляция» компании «КНАУФ Инсулейшн».
Что такое минеральная вата
Минеральная вата — утеплитель с волокнистой структурой, который подходит для стен, полов, балконов и крыш. Минеральной ватой называют три разновидности материала: стекловату (обычно именно ее используют в строительстве), а также шлаковую и базальтовую вату. Отличия технического производства этих видов утеплителей незначительны. В их основе стекловолокно и каменные наполнители: песок, известняк.
Минеральную вату изготавливают в чугунных печах. При высокой температуре сырье плавится, и из него формируют стекловолокно. Для этого используют выдувной метод; процесс создания утеплителя похож на приготовление сахарной ваты. Волокна обрабатывают фенольными и альдегидными составами и прессуют в пласты готового материала, который формируют в рулоны или плиты.
Характеристики минеральной ваты
Материал популярен в загородном строительстве и утеплении многоквартирных домов. Минеральную вату ценят за ряд качеств.
Низкая теплопроводность
Единицей измерения коэффициента теплопроводности является Вт/(м·K). Чем меньше показатель, тем эффективнее утеплитель, тем меньше тепла через него утекает. У минеральной ваты этот показатель в среднем составляет 0,03–0,05 Вт/(м·K). Обращайте внимание на маркировку от производителя. Чем выше теплопроводность, тем более толстый слой материала потребуется для утепления.
Плотность
Количество волокна на один кубометр ваты — 30–200 кг/м3. Изоляционные качества утеплителя позволяют использовать его и как защиту от шума. Поэтому стекловату кладут не только во внешние стены, но и в межкомнатные перегородки.
Долговечность
Минеральная вата устойчива к влаге, в ней не образуются плесень и грибки. К тому же она неинтересна грызунам и насекомым (в отличие от деревянных перекрытий). Минвате не страшно ультрафиолетовое и химическое воздействие, она долго сохраняет форму. При грамотном монтаже утеплитель прослужит не менее 50 лет без необходимости замены.
Огнестойкость
Материал устойчив к нагреву: он не горит, хотя и не изолирует пламя в случае пожара.
Паропроницаемость
Важный критерий, позволяющий минеральной вате не задерживать влагу внутри. Пар проходит сквозь материал, не оседая в волокнах. Таким образом обеспечивается хороший теплообмен, контроль влажности и защита от сырости, что особенно актуально в холодное время года.
Простой монтаж
При необходимости материал легко нарезать, уложить ровным слоем и закрепить. Небольшой вес позволяет работать с минватой в одиночку и без посторонней помощи, даже если требуется утеплить потолок или высокие стены. Главное — не оставлять зазоры и щели; плиты должны быть уложены впритык друг к другу.
Области применения минеральной ваты
Фото: Shutterstock
Материал используют для внутреннего и наружного утепления:
    при строительстве различных типов домов и пристроек, банных комплексов;
    в системах вентиляции;
    для изоляции промышленного оборудования;
    для балконов и лоджий;
    в системах с утеплителем внутри ограждающих конструкций;
    для изоляции кровли.
Ирина Бурова, руководитель направления «Кровля и изоляция», СТД «Петрович»:
— Вату широко используют при утеплении загородных домов (стены, кровли, перекрытия, инженерные системы), бань и саун, в звукоизоляции помещений, а также в промышленно-гражданском строительстве. На участках, где нужно предотвратить распространение огня в случае пожара, рекомендуется каменная вата плотностью 200 кг/м3 или специальная фольгированная. Более дешевый и легкий аналог в коттеджно-малоэтажном строительстве — стекловата.</t>
    </r>
    <r>
      <rPr>
        <rFont val="Arial"/>
        <color theme="1"/>
      </rPr>
      <t xml:space="preserve">
Сейчас на рынке есть более эффективные по теплопроводности материалы, например пенопласт, XPS (экструзионный пенополистирол) или Pir (теплоизоляция нового поколения на основе пенополиизоцианурата).</t>
    </r>
    <r>
      <rPr>
        <rFont val="Arial"/>
        <b/>
        <color theme="1"/>
      </rPr>
      <t xml:space="preserve"> Но у этих материалов низкая паропроницаемость, поэтому с ними нужно грамотно работать и организовывать вентиляцию дома. </t>
    </r>
    <r>
      <rPr>
        <rFont val="Arial"/>
        <color theme="1"/>
      </rPr>
      <t xml:space="preserve">Их часто используют для утепления фундаментов и плоских кровель. Также существуют экоутеплители, которые при сопоставимых характеристиках теплоизоляции стоят дороже, чем другие материалы. Пока экоутеплители не занимают существенной доли на рынке.
</t>
    </r>
    <r>
      <rPr>
        <rFont val="Arial"/>
        <color theme="1"/>
        <sz val="1.0"/>
      </rPr>
      <t>Плюсы и минусы минеральной ваты
Фото: Shutterstock
Перед использованием минваты ознакомьтесь с ее основными качествами, рассмотрите полезные свойства и недостатки.
Плюсы
Минеральную вату ценят за экологичность и безопасность. Современные составы для обработки утеплителя не содержат вредных токсичных веществ, которые испарялись бы в процессе эксплуатации. Материал энергоэффективен: сохраняет тепло, в результате чего снижаются расходы на отопление в частном доме. Он обеспечивает хорошую звуко- и теплоизоляцию, не горюч, не боится плесени и паразитов, служит долго и не требует особых навыков для укладки.
Ирина Бурова:
— Разброс в ценах зависит от плотности материала и области применения. Также на стоимость звукоизоляционных материалов влияет уровень шумопоглощения, связанный с технологией производства.
Сравнительная характеристика и цена утеплителей
Минусы
Утеплитель может давать небольшую усадку со временем: он истончается из-за кристаллизации волокон. Технические характеристики минваты уступают базальтовой: первая менее устойчива к высокой температуре, а во время монтажа при работе с ней необходимо использовать средства защиты. Каменная вата не царапает руки в отличие от стекловаты, однако при резке от нее в воздухе много пыли. Работать стоит в респираторе, он защитит органы дыхания.
При монтаже теплоизоляции важно защитить материал от попадания теплого воздуха и пара из помещения, а также от осадков снаружи. Пригодится пароизоляция — пленки с низкой паропроницаемостью, не пропускающие влагу и воздушные потоки. Со стороны улицы, подвала и чердака необходимы, наоборот, паропроницаемые, но при этом не пропускающие воду пленки. Это ветрозащита (или диффузная мембрана), которая отводит влагу наружу.
Как выбрать минвату для утепления
Для начала обратите внимание на условия хранения материала. Он должен быть герметично упакованным и сухим. Выбирайте утеплитель в зависимости от предпочтений: минеральную вату продают в рулонах различной длины, а также в плитах. Чтобы не пришлось тратить время на нарезку, заранее посчитайте необходимое количество минваты, исходя из площадей для утепления.
Проконсультируйтесь со специалистом в магазине, какая вата от какого производителя подходит для ваших целей. Отличающиеся по свойствам материалы оптимальны для утепления различных поверхностей и оборудования.
Ирина Бурова:
— При выборе минеральной ваты в качестве утеплителя следует обращать внимание на такие параметры, как:
    Сырье: определяет внешний вид материала, структуру и его способность выдерживать повышенные температуры. У стекловаты волокна длиннее и накладываются горизонтально друг на друга — есть риск усадки материала. При этом гибкость плит из стекловолокна выше, чем из камня. Плиты из каменной ваты способны сохранять волокнистую структуру при 900–1000 С°, но рекомендованная температура эксплуатации — до 750 С°. Предельная температура для стекловаты — около 500–600 С°, температура эксплуатации — до 450 С°;
    Теплопроводность: чем ниже этот показатель, тем лучше материал будет сохранять тепло в помещении;
    Удельная плотность: ее важно учитывать при определении области применения. Например, при утеплении скатной кровли лучше не использовать материал с высокой удельной плотностью, так как формируется повышенная нагрузка на опорную конструкцию. При этом для утепления эксплуатируемой плоской кровли или стены с последующим оштукатуриванием, наоборот, необходима высокая плотность ваты, способная выдерживать нагрузку;
    Гидрофобность: чем ниже показатель, тем меньше влаги будет впитывать в себя материал. В сыром материале падает теплопроводность. Стены дома, части кровельной конструкции, фундамента, постепенно мокнут вслед за утеплителем и разрушаются;
    Паропроницаемость — способность пропускать водяной пар (влажный воздух). В эксплуатируемых помещениях постоянно происходит испарение влаги. Чем у материала выше паропроницаемость, тем долговечнее утепление;
    Пожаробезопасность: стекловата и каменная вата — негорючие материалы, а каменная вата даже противостоит распространению огня. Она начинает плавиться только после длительного воздействия с ним, при этом почти не выделяя вредных веществ в отличие от полимерных материалов;
    Усадка: некоторые утеплители подвержены уплотнению, что приводит к просадке материала, появляются мостики холода и снижается уровень теплоизоляции;
    Срок службы: в лучшем случае он должен быть сопоставим со сроком эксплуатации дома/сооружения.
Коментарий эксперта
Виталий Сорокин, продукт-менеджер направления «Минеральная изоляция» компании «КНАУФ Инсулейшн»:
— Утепление минеральной ватой — хорошее решение для загородного строительства, так как этот материал экологичен и безопасен для человека. Он не горит и не выделяет вредных веществ. Если такая теплоизоляция подходит для дома, это наиболее предпочтительное решение.
На сегодняшний день в загородном строительстве в России наибольшей популярностью пользуются каркасные и деревянные дома. Среди всех существующих теплоизоляционных материалов минеральная вата — самый подходящий способ утепления, так как она мало увеличивает общий вес конструкции, минимизируя нагрузку на всю систему, а также имеет высокую паропроницаемость, благодаря чему дерево защищено от гниения, а у жильцов не будет сложностей из-за образования плесени и грибка. Также важно, что минеральная вата учитывает естественное изменение деревянных конструкций после постройки дома, препятствует появлению щелей и зазоров, через которые теряется тепло.
Например, минеральная вата «КНАУФ Инсулейшн» сохраняет свою форму, заполняет собой все пространство в каркасе, не сползает, плотно облегает все неровности, исключая образование мостиков холода. Применение такого утеплителя не только сохранит тепло и позволит сэкономить на отоплении дома, но и увеличит срок эксплуатации здания. Благодаря этим свойствам теплоизоляция из минеральной ваты востребована в загородном строительстве.
Свайный фундамент — особенности конструкции, плюсы и минусы
Обустройство лоджии: популярные идеи и как их реализовать
Звукоизоляция в квартире. Что нужно знать
Холодно в квартире: почему, что делать и куда жаловаться
Материал заимствован из архива статей РБК Недвижимость</t>
    </r>
  </si>
  <si>
    <t>https://dzen.ru/a/ZKwNUbsqoB7IpsY6</t>
  </si>
  <si>
    <t xml:space="preserve">Добрый день! Организовывать вентиляцию дома нужно в любом случае - какой бы утеплитель ни был применен. Что касается ППС, его паропроницаемость сравнима с тем же показателем древесины - сосны поперек волокон. </t>
  </si>
  <si>
    <t>https://prnt.sc/VtiSy-3CWiWF</t>
  </si>
  <si>
    <t>Дмитрий
Сообщество производителей и поставщиков пенополистирола, шум бывает разный однако от него спасёт только традиционная "вата" и гипсокартон. Никакой пенопласт и пеноплекс. Не спасут.</t>
  </si>
  <si>
    <t xml:space="preserve">Дмитрий, мы не навязываем вам своё мнение. Домовладелец сам решает, что лучше для его дома. </t>
  </si>
  <si>
    <t>https://prnt.sc/IZkoA1e2TwrP</t>
  </si>
  <si>
    <t>Ответ на стр. 112</t>
  </si>
  <si>
    <t>Жан Поль Марат ответил Алексею
Видел я весь этот процесс отделки стены. В Британии сгорел высотный дом с такой отделкой.
Да, может коварно кто то миллиметровый слой штукатурки сковырнул и запалил...
В том доме жили беженцев.
Понятно, что зуб был наверное у британца на мигрантов....
Что за прописка пенопласта?
Не слышал.
Жан Поль Марат ответил Алексею
Разрушить?
Пальцем ткни, как ЛевДуров в фильме "Не бойся, я с тобой".</t>
  </si>
  <si>
    <t>О прописке пенопласта вроде ни слова... Может быть, вы что-то другое имели в виду? 
Пальцем нормальную штукатурку (М100, например), не разрушишь. То, что разрушается пальцем - это плохо перемешанный цементно-песчаный раствор, и к штукатурке он имеет отношение только в фантазиях горе-производителя. Плюс под штукатуркой технология подразумевает армирующий слой со стеклосеткой. 
Ну, или завидую вашим пальцам ;)</t>
  </si>
  <si>
    <t>https://prnt.sc/_ycYOI63bvTD</t>
  </si>
  <si>
    <t>Ответ на стр. 133</t>
  </si>
  <si>
    <t>Ольга Целикова
Афина, пенопласт - довольно токсичный материал.</t>
  </si>
  <si>
    <t>https://vk.com/wall217901389_99003?reply=99151&amp;thread=99092</t>
  </si>
  <si>
    <t xml:space="preserve">Ольга, да, если покупать его с рук, в местах стихийных продаж, тогда все что угодно можно купить под видом пенопласта. А если произведенный по ГОСТу - то все ок, он не токсичен. Множество исследований это подтверждают. </t>
  </si>
  <si>
    <t>https://prnt.sc/vFtBInoyhzc6</t>
  </si>
  <si>
    <t>Валентина Павленко
Анна, Анна отстали от жизни, пенопласт как утеплитель и наполнитель применяют в стяжках, заполняют пространство между панелями, на чердаках.....</t>
  </si>
  <si>
    <t>https://vk.com/wall217901389_99003?reply=99253&amp;thread=99004</t>
  </si>
  <si>
    <t>Лайк Валерой</t>
  </si>
  <si>
    <t>https://prnt.sc/0qdkKwHtNW68</t>
  </si>
  <si>
    <t xml:space="preserve"> Винер Гильманов ответил Алексею
Алексей, согласен, часто на углях бьются на уровне человеческого роста, плотность бывает не спасает, но хуже всего экструзия в стене, часто в порошок с годами под фасадом сгорает , хоть от кислорода и прямых лучей закрыта, нагрева может солнечного не держит летом , но часто в Краснодаре сталкивались</t>
  </si>
  <si>
    <t>https://vk.com/wall-138863694_238228?reply=1012320&amp;thread=238234</t>
  </si>
  <si>
    <t>Возможно. По поводу свойств экструдированного пенополистирола лучше, конечно, узнавать у его официальных представителей.</t>
  </si>
  <si>
    <t>https://prnt.sc/43fNsd9f04I1</t>
  </si>
  <si>
    <t>Ответ на стр. 166</t>
  </si>
  <si>
    <t xml:space="preserve"> Валерий Фёдоров ответил Валерию
Валерий, обычный пенопласт выделяет синильную кислоту при горении .</t>
  </si>
  <si>
    <t>https://vk.com/wall-26679712_2883195?reply=2884172&amp;thread=2883219</t>
  </si>
  <si>
    <t xml:space="preserve">А вот исследования говорят, что нет. А вы говорите, что да. 98 % пенопласта это воздух, вредных соединений он не содержит. </t>
  </si>
  <si>
    <t>https://prnt.sc/Ugee5EOxom6T</t>
  </si>
  <si>
    <t>Ответ на стр. 170 Валере</t>
  </si>
  <si>
    <t xml:space="preserve"> Ольга Целикова ответила Валерию
Валерий, пока новый, да, какое-то время он безопасен. Но очень скоро начинает разлагаться, выделяя токсичный стирол. Особенно под воздействием тепла и солнца. Так что с учётом того, что в доме жить долго, при строительстве или отделке его использовать не стоит. Если, конечно, здоровье своё и близких небезразлично.</t>
  </si>
  <si>
    <t>https://vk.com/wall217901389_99003?reply=99440&amp;thread=99092</t>
  </si>
  <si>
    <t>Ольга, есть исследования российских НИИ. Есть вскрытия фасадов через годы использования. Есть данные производств, согласно которым полимеризация на современном оборудовании завершается полностью. Ультрафиолет действительно разрушает пенопласт, как, скажем, и монтажную пену, но так это в правилах указано, как следует монтировать и закрывать материал.
А "токсичный" стирол - природный материал, который содержится в клубнике, винограде и кофе. Их тоже не стоит по-вашему употреблять?</t>
  </si>
  <si>
    <t>https://prnt.sc/0rkdOA0gfqcB</t>
  </si>
  <si>
    <t>Ответ на стр. 180 Валере</t>
  </si>
  <si>
    <t xml:space="preserve">Конечно, во всех этих случаях речь идет о качественном пенопласте. Но другой и обсуждать, мне кажется, не стоит. </t>
  </si>
  <si>
    <t>assa.mc@nlstar.com
Полное гомно, пенопласт очень токсичен, легко воспламеняем и не пропускает кислород, он очень токсичен как сам по себе, так и в процессе горения, особенно в процессе горения</t>
  </si>
  <si>
    <t xml:space="preserve">Ваши данные, к сожалению, устарели. Возможно, такое можно было бы сказать о контрафактном или "дедушкином" пенопласте, который хранился где-нибудь на чердаке в ожидании большой стройки. Современный же ППС нетоксичен (по данным исследований российских НИИ), содержит антипирены и паропроницаем практически на уровне сосны поперек волокон. Что касается горения, пенопласт никогда не используется в открытых системах, он всегда «зашит» в середину стенового «пирога». И чтобы огонь до него добрался, нужно, чтобы был разрушен основной материал стены и/или внешние отделочные слои. </t>
  </si>
  <si>
    <t>https://prnt.sc/J7PbOf5EIVXW</t>
  </si>
  <si>
    <t>Андрей Сова
Даже читать не стал.
Хороший вариант для разведения мышей</t>
  </si>
  <si>
    <t xml:space="preserve">Андрей, мыши в пенопласте будут только в одном случае: если у них есть к нему доступ. Это - дефект монтажа. Материал должен быть полностью изолирован внутри стенового пирога. </t>
  </si>
  <si>
    <t>https://prnt.sc/DFILZAu307kP</t>
  </si>
  <si>
    <t>Michael lobanov
Ну если утеплялись жители Атлантиды в субтроиках, тогда да. А ка на счет мышей и их зубов?</t>
  </si>
  <si>
    <t xml:space="preserve">Насчёт них есть технология монтажа, предусматривающая полную изоляцию материала внутри стенового "пирога". Конечно, против мышей Гуддини и мышей Копперфильдов, способных проходить сквозь стены, технологии бессильны. А с остальными справляются на ура. </t>
  </si>
  <si>
    <t>https://prnt.sc/othOwAgajqtx</t>
  </si>
  <si>
    <t>Крымский Кот
Все правильно.
Мыши со всего района будут вам благодарны.
Вату они не любят, камень грызть тоже, а пенопласт-самое то.</t>
  </si>
  <si>
    <t xml:space="preserve">Вату они любят, и пенопласт они любят, и точно так же любят любой несыпучий утеплитель, в котором можно поселиться. Но доступа к таким теплоизоляционным материалам - попросту дыр в изоляции - быть не должно. </t>
  </si>
  <si>
    <t>https://prnt.sc/HiroEpw9X0dH</t>
  </si>
  <si>
    <t>Дмитрий Д
все правильно,
только пенопласт-народное простое название пенополистерола.
и он кстати бывает разный марок,в зависимости от назначения.
это про простой пеноплпсть,а экструдированный это отдельная в 3 раза дорогая тема</t>
  </si>
  <si>
    <t xml:space="preserve">Здравствуйте, Дмитрий! Вы совершенно правы. Пенопласт - это вспененный пенополистирол. И да, он бывает разных марок в зависимости от плотности и - соответственно - назначения. А экструдированный ППС - это другой материал, со своими особенностями и целями применения. </t>
  </si>
  <si>
    <t>https://prnt.sc/bXQ45N8b1vaC</t>
  </si>
  <si>
    <t>Виталий ш.
Я вам потом фотку своего горелого дома пришлю, к сожалению не сохранилась. А вы ставьте ставьте ппэ в стены каркаснике, ну то есть пихайте.</t>
  </si>
  <si>
    <t xml:space="preserve">Виталий, а вы уверены, что дом сгорел из-за того, что в каркаснике был пенопласт? Или это просто один из строительных материалов, который использовался при строительстве? </t>
  </si>
  <si>
    <t>https://prnt.sc/bHi3xLX7T7NW</t>
  </si>
  <si>
    <t>Пиндосия снова</t>
  </si>
  <si>
    <t xml:space="preserve"> Виталий Гузь
Друзья, у нас этим дерьмои жадные сувенирчики покрывают сувениры и продают туристам. Пенополистирол при нагревании выше 40 градусов источает такую гадость, что представить страшно. Теперь умножим на ксилол и добавим полное отсутствие уф фильтров и чудную пожароопасность сего зелья и вспомним печально известный клуб "Хромая лошадь", где люди не сгорели, но и выйти не смогли. Пенополистирол, он же пенопласт категорически запрещено как утеплитель внутри помещения. Вот теперь думайте, изобретать ли жопную мазь от всех болезней.</t>
  </si>
  <si>
    <t>https://vk.com/wall-48040665_12712?reply=12720</t>
  </si>
  <si>
    <t>Пожароопасность, опасность для здоровья, пожар</t>
  </si>
  <si>
    <t>Коммент к посту о рецепте лака из ППС и ксилола</t>
  </si>
  <si>
    <t>Здравствуйте! Качественный ППС ничего не выделяет ни при нормальных условиях эксплуатации, ни при нагревании. Что касается «Хромой лошади» - причинами пожара в кафе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Однако вы правы в том, что ППС рекомендуется для наружного утепления. Здесь дело не в "токсичности", а в точке росы. И Ассоциация производителей и поставщиков пенополистирола рекомендует применять его так, как предписано: в качестве среднего слоя строительно ограждающей конструкции</t>
  </si>
  <si>
    <r>
      <rPr>
        <rFont val="Arial"/>
        <color theme="1"/>
      </rPr>
      <t xml:space="preserve">	Walle
</t>
    </r>
    <r>
      <rPr>
        <rFont val="Arial"/>
        <i/>
        <color theme="1"/>
      </rPr>
      <t xml:space="preserve">    g370363 сказал(а): ↑
        ППС16Ф - 25</t>
    </r>
    <r>
      <rPr>
        <rFont val="Arial"/>
        <color theme="1"/>
      </rPr>
      <t xml:space="preserve">
    понопласт любят мыши. у многих знакомых в пенопласте мыши устраивают гнёзда. в ЭППС такого не замечено. У одного 2-х этажный дом, перекрытие жб плиты. холодный чердак. по плитам на чердаке пенопласт. Он в спальне на 2-ом этаже слышит как мыши в пенопласте по ночам вошкаются. Потолок ВТОРОГО ЭТАЖА и мыши! Я не уточнял - это ППС* или ППС*Ф. Но от пенопласта меня отговорили.
    Что вы скажете про ППС16Ф и мышей? </t>
    </r>
  </si>
  <si>
    <t>https://www.forumhouse.ru/posts/31880765/</t>
  </si>
  <si>
    <t xml:space="preserve">Здравствуйте! По этому поводу «высказался» ГОСТ: пенопласт должен использоваться в качестве среднего слоя строительной ограждающей конструкции. 
Если этот слой не изолирован должным образом, и у грызунов есть к нему доступ, - чему же удивляться. То же самое было бы при таком раскладе с любым неосыпающимся утеплителем. </t>
  </si>
  <si>
    <t>https://prnt.sc/gfBDXvtUsCM7</t>
  </si>
  <si>
    <t>Ангелина Бунеева
Утепление стен из газобетона минватой по технологии "мокрый фасад"
#полезное_cubiblock
Минеральная вата - самый популярный вариант утеплителя для газобетонной кладки. В отличие, например, от пенопласта, минвата является паропроницаемым материалом. Это значит, что в комбинации с газоблоком она не будет препятствовать выводу влаги из помещения наружу.
Утепление минватой можно провести двумя способами - по технологии "мокрый фасад" и "сухой (вентилируемый) фасад". Первый способ получил свое название из-за необходимости применения нескольких влажных смесей.
Преимущества данной технологии:
- Возможен любой внешний вид на вкус владельца.
- Швы кладки маскируются, теплоизолируются.
- Улучшается звукоизоляция постройки, снижается теплопроводность.
Алгоритм работ:
1) Закончить все внутренние работы, связанные с влажностью (штукатурка, покраска, укладка плитки...). Стены должны быть полностью сухими, избыток влаги не должен поступать как изнутри, так и снаружи (погодные условия).
2) Подготовка стен - выравнивание неровностей и зачистка от пыли для лучшей адгезии.
3) Утеплитель крепится непосредственно на стену из блоков (может быть оштукатурена или нет) на специальный клей и дюбели.
4) Армирование. Сетка, которая крепится на слой теплоизоляционного материала. Служит для уплотнения его структуры, а также в качестве основы для завершающего слоя. В качестве армирующего слоя лучше применять стекловолоконную сетку. Она идеально подходит для фасадных работ, надежно сохраняя теплоизоляционный слой, а также не позволяет образовываться трещинам на последующем финишном слое.
5) Штукатурка. Финальный этап, может быть выполнен различными видами финишной штукатурки и краски.</t>
  </si>
  <si>
    <t>https://tenchat.ru/media/1611494-utepleniye-sten-iz-gazobetona-minvatoy-po-tekhnologii-mokriy-fasad</t>
  </si>
  <si>
    <t>https://prnt.sc/sYxIMQA46j7-</t>
  </si>
  <si>
    <t>Жан Поль Марат
ответил Алексею
О каком пенопласта Вы пишите?
Там, очевидно самый обычный...</t>
  </si>
  <si>
    <t xml:space="preserve">Я - о качественном современном пенопласте. Вряд ли его можно назвать "необычным". Он доступен практически во всех регионах страны, ничего необычного в нем нет. </t>
  </si>
  <si>
    <t>https://prnt.sc/tjE52dAwHM_P</t>
  </si>
  <si>
    <t>Ответ на стр. 179</t>
  </si>
  <si>
    <r>
      <rPr>
        <rFont val="Arial"/>
        <color theme="1"/>
      </rPr>
      <t xml:space="preserve">Идеи для творчества и поделок @@@ Л
Утепление пола
</t>
    </r>
    <r>
      <rPr>
        <rFont val="Arial"/>
        <color theme="1"/>
        <sz val="1.0"/>
      </rPr>
      <t>Если вы закончили строительство своего дома, но еще не приступили к внутренней отделке, то не стоит спешить. Самое время задуматься об утеплении сооружения. Не забывайте, что важно позаботиться не только о теплоизоляции фундамента, стен и крыши, но и перегородок. Утеплительные работы пола первого этажа проводятся уже в последнюю очередь, но это не столь принципиально. Если в проекте сооружения имеется подвал, то в большинстве случаев, от укладки утеплителя можно отказаться. Как правило, именно на цокольном этаже в нежилом помещении располагаются отопительные приборы, которые должным образом обеспечивают комфорт и уют всем жильцам. vk.com/aidacha Специалисты утверждают, что за счет правильного утепления пола, появляется возможность от 20 до 30 процентов природного тепла. Если провести числовые расчеты, то подобное решение оправдает все вложенные средства, за счет дополнительной экономии на ресурсах. Ниже мы рассмотрим основные методы и современные технологии, которые будут полезны в решении данного вопроса.
Какой материал подойдет лучше всего?
Сразу стоит сказать, что единственно правильного ответа на данный вопрос нет. Сегодня существует огромное разнообразие сверх современных материалов, которые помогут осуществить утепление пола. Разумеется, выбор за вами, потому как все предлагаемые варианты отличаются не только своим внешним видом, качественными характеристиками, но и стоимостью соответственно. Специалисты в области строительства настоятельно не рекомендуют экономить на напольном утеплителе, именно поэтому в этой статье, мы рассмотрим все критерии выбора, особенности укладки, а также возможности сделать весь спектр работ максимально бюджетным.
Каким же должен быть идеальный утеплитель? Как минимум, он должен соответствовать следующим критериям:
Безопасность. Самый лучший материал для утеплительных работ – этот тот, который экологически безопасен. Так как он будет постоянно поддавать механическому и климатическому воздействию, важно, чтобы в процессе эксплуатации он не выделял никаких токсических веществ.
Простота и легкость монтажа. vk.com/aidacha Как правило, строительные работы, которые связанные с утеплением пола, могут занимать от одного до трех дней в зависимости от выбранного вами материала.
Устойчивость к воздействию влаги, а также перепадам температурных показателей.
Огнеустойчив. Особенно этот критерий важен, если речь идет не о жилых помещениях, а об утеплении полов на промышленных предприятиях и объектах.</t>
    </r>
    <r>
      <rPr>
        <rFont val="Arial"/>
        <color theme="1"/>
      </rPr>
      <t xml:space="preserve">
Пенопласт как бюджетный и надежный утеплитель
Не секрет, что пенопласт пользуется огромной популярностью во время строительства совершенно любых сооружений. Он легкий, доступный и весьма долговечный. Но многие люди осознано отказываются от его применения для утеплительных работ, сомневаясь в его безопасности для человеческого здоровья. Многолетние научные исследования доказали, что никаких токсических веществ во время непосредственной эксплуатации материала в качестве основного утеплителя, не выделяется, поэтому если вы рассматриваете пенопласт, как один из вариантов, то присмотритесь к нему повнимательней. Он обеспечит прекрасную защиту бетонного перекрытия пола первого этажа, но не в коем случае не рекомендуется применять его для утепления лаг, потому что из-за отсутствия зазоров, под листами материала будет скапливаться влага, в результате чего, повысится вероятность появления грибковых образований.
Разумеется, слой утеплителя необходимо размещать с внешних сторон ограждаемых элементов. vk.com/aidacha Таким образом, для пола первого этажа – это снизу. Ни в каких других утеплительных работах пенопласт не рекомендуется использовать, потому что он не сможет обеспечить поддержания уровня температуры на должном уровне.
</t>
    </r>
    <r>
      <rPr>
        <rFont val="Arial"/>
        <color theme="1"/>
        <sz val="1.0"/>
      </rPr>
      <t xml:space="preserve">Пенопласт – это бюджетный и весьма популярный строительный материал, особенно в сфере частного домостроения. Наиболее подходящая толщина утеплителя для пола — 200-300 мм.
Базальтовая вата – наиболее подходящий вариант для утепления пола в деревянном доме
Если вы задумались над выбором материала для теплоизоляционных работ в деревянном доме, то обратите внимание на базальтовую вату. Этот вариант также отличается своей доступностью, но при этом имеет больше преимуществ по сравнению с пенопластом. Стоит отметить, что под слоем ваты не образовывается влага, что чрезвычайно важно для деревянного пола. Именно поэтому утепление может проводиться в любое время года, а также не только снизу напольного основания, но и по лагам.
Специалисты в области строительства настоятельно рекомендуют полностью заполнять пространство между материалом и верхним слоем чернового пола во избежание нарушения теплоизоляции. Оставив промежуток, желая сэкономить, вы можете получить в итого лишь холод от пола первого этажа. Толщина базальтового утеплителя должна быть не менее 250-350 мм. vk.com/aidacha Если вы решите проводить аналогичные работы на втором этаже, мансарде или же чердаке, то слой можно делать в половину тоньше. Кроме того, необходимо отметить также и то, что базальтовая вата признана прекрасным звукоизолятором, поэтому ее можно применять и для других видов работ.
Проведите утепление пола и навсегда забудьте о мышах
Частные дома, как правило, располагаются в небольших коттеджных поселках, около водоемов и лесов. Именно этот, казалось бы, на первый взгляд, положительный фактор, как правило становится причиной появления мышей в подвальных помещениях и не только. Когда грызуны обитают в нежилых комнатах, проблема не кажется столь огромной, но, когда они начинают перебираться выше, жильцы начинают браться за голову и искать экстренные способы борьбы с нежелательными гостями. Но сегодня существует несколько способов, которые помогают предотвратить нашествия грызунов еще на этапе строительных работ. Самый действенный и проверенный вариант – утепление пола первого этажа. Базальтовая вата средней плотности – это то, что так не любят мыши. Они попросту теряют интерес ко всему дому, если на их пути встречается данный материал. </t>
    </r>
    <r>
      <rPr>
        <rFont val="Arial"/>
        <b/>
        <color theme="1"/>
      </rPr>
      <t>Но не забывайте, что такие утеплители как пенопласт и его производные, не званным гостям по вкусу и они без проблем прогрызают его за короткий промежуток времени.</t>
    </r>
    <r>
      <rPr>
        <rFont val="Arial"/>
        <color theme="1"/>
      </rPr>
      <t xml:space="preserve">
</t>
    </r>
    <r>
      <rPr>
        <rFont val="Arial"/>
        <color theme="1"/>
        <sz val="1.0"/>
      </rPr>
      <t>Из всего сказанного, можно сделать вывод, что если вам стало известно, что для вашей местности характерны регулярные нашествия грызунов на участи, то лучше всего предотвратить проблему за счет утепления пола первого этажа, нежели потом искать эффективные способы решения.
Разумеется, в статье перечислены далеко не все материалы, которые можно применять для обеспечения теплоизоляции пола. vk.com/aidacha Если вы решите использовать какой-то малоизвестный утеплитель, то лучше всего проконсультируйтесь предварительно со специалистом. Он оценит эффективность теплоизолятора и даст наверняка точный ответ относительно целесообразности его использования конкретно в вашем случае</t>
    </r>
  </si>
  <si>
    <r>
      <rPr>
        <color rgb="FF1155CC"/>
        <u/>
      </rPr>
      <t>https://vk.com/wall-100607967_48358</t>
    </r>
    <r>
      <rPr>
        <color rgb="FF000000"/>
      </rPr>
      <t xml:space="preserve">   
</t>
    </r>
    <r>
      <rPr>
        <color rgb="FF1155CC"/>
        <u/>
      </rPr>
      <t>https://ok.ru/group/55519273484312/topic/156796590104600</t>
    </r>
    <r>
      <rPr>
        <color rgb="FF000000"/>
      </rPr>
      <t xml:space="preserve"> </t>
    </r>
  </si>
  <si>
    <t xml:space="preserve">Здравствуйте! Вы ошибаетесь. Пенопласт выпускается в различных плотностях. Есть марки, которые подходят для пола. Есть фасадные марки. Есть для эксплуатируемых кровель. Есть даже пенопласт, который используется под автобанами. 
Что касается мышей и других "незванных гостей": по технологии материал должен быть средним слоем строительной ограждающей конструкции и изолирован в ней без доступа. То есть если все сделано по правилам, мыши просто не смогут до него добраться. А если монтаж выполнен с огрехами, то вопросы уже не к пенопласту. </t>
  </si>
  <si>
    <r>
      <rPr>
        <color rgb="FF1155CC"/>
        <u/>
      </rPr>
      <t>https://prnt.sc/-WNtBzwm6Pn8</t>
    </r>
    <r>
      <rPr/>
      <t xml:space="preserve">  
</t>
    </r>
    <r>
      <rPr>
        <color rgb="FF1155CC"/>
        <u/>
      </rPr>
      <t>https://prnt.sc/gQNnNdB_Vp3R</t>
    </r>
    <r>
      <rPr/>
      <t xml:space="preserve">  </t>
    </r>
  </si>
  <si>
    <t>Обо всем на свете на Onepo
Представьте ситуацию: вы хозяин старого деревянного дома и появился вопрос, чем утеплить дом? Минплита слишком дорого. И ее нужно закрывать ветрозащитой, что тоже добавляет копейку. Пенопласт для утепления сруба – ни в коем случай. Стены дышащие, через швы проходит влага и будет скапливаться под пенопластом, сруб быстро сгниет. Другой вариант – надуть эковату под какую-то […]</t>
  </si>
  <si>
    <r>
      <rPr>
        <color rgb="FF1155CC"/>
        <u/>
      </rPr>
      <t>https://vk.com/wall-144357500_79527</t>
    </r>
    <r>
      <rPr/>
      <t xml:space="preserve"> 
</t>
    </r>
    <r>
      <rPr>
        <color rgb="FF1155CC"/>
        <u/>
      </rPr>
      <t>https://ok.ru/viralife/topic/156320162101431</t>
    </r>
    <r>
      <rPr/>
      <t xml:space="preserve"> 
</t>
    </r>
    <r>
      <rPr>
        <color rgb="FF1155CC"/>
        <u/>
      </rPr>
      <t>https://mt.smi.today/blog/43476463745/Uteplenie-starogo-doma-opilkobetonom-Potom-oshtukaturit-i-dom-pr?&amp;utm_referrer=mirtesen.ru</t>
    </r>
    <r>
      <rPr/>
      <t xml:space="preserve"> </t>
    </r>
  </si>
  <si>
    <t xml:space="preserve">Добрый день! Пенопласт - материал паропроницаемый, причем по этому показателю он сравним с сосной поперек волокон. Но согласимся с тем, что в случае со старыми деревянными домами выбор утеплителя должен быть строгим. Лучше, если он будет основан на данных теплотехнического расчета. </t>
  </si>
  <si>
    <r>
      <rPr>
        <color rgb="FF1155CC"/>
        <u/>
      </rPr>
      <t>https://prnt.sc/F-q7eg_QgGmx
https://prnt.sc/BrKO2RYiRDIk</t>
    </r>
    <r>
      <rPr/>
      <t xml:space="preserve"> 
</t>
    </r>
    <r>
      <rPr>
        <color rgb="FF1155CC"/>
        <u/>
      </rPr>
      <t>https://prnt.sc/h4qq_MZifN8g</t>
    </r>
    <r>
      <rPr/>
      <t xml:space="preserve"> </t>
    </r>
  </si>
  <si>
    <t xml:space="preserve"> Анастасия Бирюкова
Елизавета, а если кирпич красный стена,утеплитель пенопласт 50 мм и керамзитно бетонный блок.. и всё равно у нас всё в грибке,что тогда утеплять(</t>
  </si>
  <si>
    <t>https://vk.com/wall-212553860_98721?reply=110240&amp;thread=106100</t>
  </si>
  <si>
    <t xml:space="preserve">Анастасия, пенопласт бионейтрален, он не создает условий для появления и размножения грибка. Возможно, дело в том, что у вас неправильно рассчитана точка росы. И влага скапливается там, где её быть не должно. </t>
  </si>
  <si>
    <t>https://prnt.sc/mL9eJabiK7ks</t>
  </si>
  <si>
    <r>
      <rPr>
        <rFont val="Arial"/>
        <color theme="1"/>
      </rPr>
      <t xml:space="preserve">Здесь вам не тут!
7 способов утепления пола на балконе и лоджии.
</t>
    </r>
    <r>
      <rPr>
        <rFont val="Arial"/>
        <color theme="1"/>
        <sz val="1.0"/>
      </rPr>
      <t>Тем, кто живет в квартире постоянно приходиться выходить на балкон или лоджию. Именно здесь развешивается стирка, хранится консервация, можно вытрясти половичек, полюбоваться видом из окна, покурить. Функциональность данного помещения разнообразна. Каждый выход сопровождается одной неприятностью – мерзнут ноги. Выход один - нужно утеплить пол в помещении, и оно станет комфортабельнее.
7 основных способов утепления</t>
    </r>
    <r>
      <rPr>
        <rFont val="Arial"/>
        <color theme="1"/>
      </rPr>
      <t xml:space="preserve">
Существует несколько простых вариантов утепления. Их можно сделать самостоятельно. При этом сам материал недорогой. Кардинальной перестройки балкона или лоджии не потребуется:
Утепление пола полистиролом или пенопластом. Пенопласт стоит недорого. С ним легко работать. Для монтажа нужны только доски. </t>
    </r>
    <r>
      <rPr>
        <rFont val="Arial"/>
        <b/>
        <color theme="1"/>
      </rPr>
      <t>Недостаток – основа хрупкая.</t>
    </r>
    <r>
      <rPr>
        <rFont val="Arial"/>
        <color theme="1"/>
      </rPr>
      <t xml:space="preserve">
</t>
    </r>
    <r>
      <rPr>
        <rFont val="Arial"/>
        <color theme="1"/>
        <sz val="1.0"/>
      </rPr>
      <t>Минвата. Есть несколько подвидов минваты. Каждый имеет свои отличительные свойства.
Керамзит. Хороший вариант утеплителя, но существует ряд неудобств, связанных с монтажом.
Пенофол – это рулонный материал с отражающей поверхностью, толщина которого не превышает 1 см. Актуален для маленьких балконов и лоджий. В основном используется, как вспомогательный слой утеплителя.
Пеностекло современный вариант утеплителя. Объединяет лучшие свойства минваты и пенопласта. Единственный недостаток — высокая стоимость.
Монтаж теплого пола. Есть альтернативные конструкции, типа инфракрасных пленочных полов. Требуется только подключение к сети, а не к системе отопления.
Самый простой, но малоэффективный вариант – это купить теплый линолеум и подложку под него.
Материал выбирается в соответствии с индивидуальными особенностями. Они касаются обустройства, размещения, размера лоджии или балкона.
Самый эффективный материал
Эффективность каждого материала определяется свойством:
Наиболее дешевым будет пенофол и теплый линолеум.
Долговечным и прочным является пеностекло.
Самым теплым будет пол с подогревом.
Менее проблемными, в плане монтажа, будут пенопласт и минвата.
Многое зависит от качества выполненной работы.
Принцип утепления
Предварительно стоит обратить внимание на принцип монтажа. Зачастую нужно подготовить каркас, потом уложить теплоизолятор, а потом монтировать напольное покрытие.
Для того чтобы уложить пенопласт или минвату, нужно сначала снять старое покрытие пола. Отреставрировать при необходимости базовую стяжку. Из досок формируется каркас вдоль стен, который потом делится на ячейки. В качестве разделителей тоже используются доски. В соответствии с параметрами ячейки вырезается кусок пенопласта или минваты. Сформированная часть укладывается в ячейку. Далее монтируется основное напольное покрытие.
По такому же принципу укладывается пеностекло и керамзит. Но перед укладкой пола заливается цементная стяжка. Потом можно положить пенофол и заняться отделкой поверхности.
Если нужно сделать теплый пол, то нужно тщательно выровнять базовую поверхность, уложить специальную подложку, а потом укладывать систему обогрева. Дополнительно нужно продумать, как провести проводку на балкон. Потом производится заливка.
Если будет укладываться теплый линолеум, то нужно выровнять базовую поверхность, положить подложку и приступить к монтажу декоративного материала.
Что в итоге…
Существует минимум 7 вариантов, гарантирующих улучшение теплоизоляционных, а вместе с ним и шумоизоляционных, характеристик пола на балконе или лоджии. Каждый вариант имеет отличия в плане монтажа. Уникальной будет эксплуатация, разная стоимость. Эффективность способов определяется базовыми характеристиками материала.
фото из открытых источников в интернете</t>
    </r>
  </si>
  <si>
    <t>https://vk.com/wall-193018097_963</t>
  </si>
  <si>
    <t>Балкон, пол, хрупкость</t>
  </si>
  <si>
    <t>Добрый день! Хрупкость — кажущееся качество этого материала. Пенопласт имеет высокую прочность на сжатие (при 10%-ной линейной деформации не менее 0,04 – 0,35 мПа в зависимости от марки плиты). Это позволяет использовать плиты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t>
  </si>
  <si>
    <t>https://prnt.sc/P7_nRP_rYxNn</t>
  </si>
  <si>
    <t xml:space="preserve"> ОДИН ДЕНЬ ИЗ НАШЕЙ ЖИЗНИ
Приморье with Love
9:45
Сити только в Калининграде могут
9:48
небоскрёбы делать из
9:52
пенопласта не кроме шуток
9:55
говорю отделка называется короед
10:00
24 этажа Короед знаешь
11:56
слушайте Ну подскажите у вас как строят
11:59
У нас вот почему-то используют только
12:01
пенопласт в отделке и
12:05
короеда сейчас пока ничего но вот он
12:07
через годик высветить будет конечно
12:11
как-то интереснее смотрет во там видно
12:13
как выцветает</t>
  </si>
  <si>
    <t>https://www.youtube.com/watch?v=amzLoiSrQtQ</t>
  </si>
  <si>
    <t xml:space="preserve">Добрый день! Строительный пенопласт - это не отделочный материал. Он должен находиться в середине стенового "пирога" и быть изолированным от внешних воздействий (оптимально - по системе "мокрый фасад"). Ультрафиолет на него попадать не должен точно. </t>
  </si>
  <si>
    <t>https://prnt.sc/_9pqM2nV_jdl</t>
  </si>
  <si>
    <t>Видео в целом не про строительство, но на вынесенных моментах высказывается скептическое отношение к отделке из ППС на многоэтажках, говорят что выцветет и плохо будет.</t>
  </si>
  <si>
    <r>
      <rPr>
        <rFont val="Arial"/>
        <color theme="1"/>
      </rPr>
      <t xml:space="preserve"> verhov
    </t>
    </r>
    <r>
      <rPr>
        <rFont val="Arial"/>
        <i/>
        <color theme="1"/>
      </rPr>
      <t>EPS Russia написал:
    В вашем случае можно использовать ППС фасадной марки: ПП13Ф или ППС16Ф. В качестве пароизоляции подойдет та пленка, которая у вас есть. Позаботьтесь только о том, чтобы пароизоляция не имела щелей и разрывов, то есть была смонтирована качественно.</t>
    </r>
    <r>
      <rPr>
        <rFont val="Arial"/>
        <color theme="1"/>
      </rPr>
      <t xml:space="preserve">
Чесал репу, решил не использовать ППС (хоть и есть халявный). Уж больно не понравилось возится с пароизоляцией. И окутов ее баню, я понял, что идеально не получится сделать. Там 100500 мест где внутренний пар будет переть в утеплитель. При этом баня, в осенний/зимне/весенний период редко используется.
Купил сегодня Урсу, правда стандарт, который 15 тон на метр. Вот думаю шкафчик продавит ее [Радость] </t>
    </r>
  </si>
  <si>
    <t xml:space="preserve">Добрый день! Конечно, при любом строительстве нужно учитывать все вводные. Если пенопласт по какой-то причине вам не подошел, к счастью, существует множество альтернативных вариантов. </t>
  </si>
  <si>
    <t>https://prnt.sc/CpZoH2qO3RDW</t>
  </si>
  <si>
    <t>Ответ на стр. 173</t>
  </si>
  <si>
    <r>
      <rPr>
        <rFont val="Arial"/>
        <color theme="1"/>
      </rPr>
      <t xml:space="preserve">Мастер-Ок
Многие до сих пор не знают эту технику! - Как правильно утеплить неровный фундамент
Дано: имеется ленточный фундамент, на котором возведены кирпичные, а затем газобетонные стены. Кирпич «мастера» клали не особо аккуратно, поэтому фундамент выступает за профиль стены от 1 до 6 сантиметров. Поставлена задача произвести утепление цоколя, причем в качестве утеплителя волевым решением выбран пенопласт. Видимо, из-за ценового вопроса, в первую очередь.
Краткая критика хозяйского волюнтаризма: исполнитель проекта изначально предлагал заказчику утепление с помощью пенополистирола, а не пенопласта. Резоны были следующие:
    </t>
    </r>
    <r>
      <rPr>
        <rFont val="Arial"/>
        <b/>
        <color theme="1"/>
      </rPr>
      <t>Пенополистирол более-менее однородный материал, в отличие от пенопласта, который по сути – совокупность слабо скрепленных между собой шариков. Считается, что утеплитель на основе стирола прочнее широко распространенного пенопласта в 6 раз.
    Пенопласт отличается от пенополистирола примерно в 10 раз более высоким уровнем влагопоглощения. То есть при утеплении фундаментов понятно какой материал следовало бы применять.</t>
    </r>
    <r>
      <rPr>
        <rFont val="Arial"/>
        <color theme="1"/>
      </rPr>
      <t xml:space="preserve">
Заказчик пожелал установку первого ряда пенопластовых блоков на самом неудобном месте, а далее планировал утеплять постройку самостоятельно. Как действуем, чтобы сделать качественно работу даже с таким неподходящим материалом:
    Для начала по низу фундамента положен на землю и прикреплён к стене алюминиевый профиль. Каждый отрезок соединён с другим внахлёст.
    Крепёж производился с помощью дюбель-гвоздей 6х40 через каждые 30 см. </t>
    </r>
    <r>
      <rPr>
        <rFont val="Arial"/>
        <b/>
        <color theme="1"/>
      </rPr>
      <t xml:space="preserve">Такая металлическая защита предназначена для противодействия мышам, которые обожают грызть пенопластовые утеплительные плиты. </t>
    </r>
    <r>
      <rPr>
        <rFont val="Arial"/>
        <color theme="1"/>
      </rPr>
      <t>Как оказалось, профиль выступает за слой утеплителя, поэтому после окончания работ всё лишнее придётся срезать, чтобы исключить накопление дождевой влаги в районе профиля.
    Затем на кирпичной стене проводим по периметру постройки опорную линия по габаритам пенопластовой плиты. То есть, каждую плиту подрезаем по длине, чтобы верхний край ряда был неизменным. И в то же время она плотно «сидела» на профиле.
    Такой подход, как показывает уровень, позволяет получить практически идеальную линию плит.
    Также каждую плиту пришлось частично подрезать по толщине, чтобы её можно было плотно прилепить к стене. Для обрезки лучше воспользоваться ножом, а не пилой – так материал меньше крошится.
    Для приклеивания по периметру пенопластовой плиты толщиной 10 см укладывается армирующая смесь (чтобы каждая плита стала отдельным утеплителем и поменьше пропускала воздух), а на остальную плоскость – обычный монтажный клей.
Если после окончательного утепления заказчик не пожалеет усилий, чтобы качественно заштукатурить пенопластовые плиты, то они прослужат верой и правдой много лет.</t>
    </r>
  </si>
  <si>
    <t>https://dzen.ru/a/ZPzQYaZF0GLP_Zix</t>
  </si>
  <si>
    <t>Фундамент, грызуны</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</si>
  <si>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Вы немного путаете. Пенопласт - это и есть пенополистирол, его вспененная форма. Есть еще экструдированный пенополистирол. Оба они производятся на основе стирола. Современный пенопласт - это не "совокупность слабо скрепленных между собой шариков".  Формирование ППС-плиты происходит без участия вредных химических веществ: частички не склеиваются, а спекаются под давлением. Пенопласт имеет высокую прочность на сжатие (при 10%-ной линейной деформации не менее 0,04 – 0,35 мПа в зависимости от марки плиты). Это позволяет использовать плиты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Плиты влагостойки и практически не впитывают воду даже при полном погружении в неё (водопоглощение за 48 часов — не более 4% по объёму). Плотные марки ППС могут применяться, в том числе, и для утепления фундаментов. 
Что касается грызунов, они селятся в любом неосыпающемся утеплителе. Поэтому по технологии ППС изолируется, чтобы исключить их проникновение. </t>
  </si>
  <si>
    <t>https://prnt.sc/LRUr2SGkXrU2</t>
  </si>
  <si>
    <t xml:space="preserve"> Vladimir T'chinin
Не признаю пенопласт в строительстве!]</t>
  </si>
  <si>
    <t>https://vk.com/wall-137625891_165973?reply=165975</t>
  </si>
  <si>
    <t xml:space="preserve">Ваше право. От этого пенопласт не станет менее эффективным и удобным. </t>
  </si>
  <si>
    <t>https://prnt.sc/SpO4WT5luuUb</t>
  </si>
  <si>
    <t>Строим для себя
Всем привет, подскажите коллеги. Утепление между этажами пенопластом 100мм хватит или нет(балки 200мм) на первом этаже тёплые полы?, Спасибо.</t>
  </si>
  <si>
    <t>https://vk.com/wall-97639222_191502</t>
  </si>
  <si>
    <t xml:space="preserve">Добрый день, зависит от того, отапливается ли второй этаж постоянно или периодически. Или вообще не отапливается. </t>
  </si>
  <si>
    <t>https://prnt.sc/4g_awrNR9QG1</t>
  </si>
  <si>
    <t>Роман Канухин
Между этажами нужно делать звуко/шумоизоляцию, а не утепление. Исключение, когда один из этажей холодный. А для этого ППС не годится от слова "совсем".</t>
  </si>
  <si>
    <t>https://vk.com/wall-97639222_191502?reply=191655</t>
  </si>
  <si>
    <t xml:space="preserve">Добрый день! Пенопласт обладает шумоизоляционными свойствами: он защищает от ударных шумов. Конечно, необходимо оценивать, от какого шума нужно защитить помещение, но с возложенной на него задачей ППС справляется. </t>
  </si>
  <si>
    <t>https://prnt.sc/Gqywo048XK9R</t>
  </si>
  <si>
    <t>Коммент к вопросу из стр. 204</t>
  </si>
  <si>
    <t xml:space="preserve"> Серый Bashkirov
Сгореть хочешь?</t>
  </si>
  <si>
    <t>https://vk.com/wall-97639222_191502?reply=191552</t>
  </si>
  <si>
    <t xml:space="preserve">А как пенопласт может помочь? Несоизмеримо меньше, чем все то, что находится в доме - мебель, бытовая техника, пластиковые корпуса компьютеров. Он находится внутри стенового "пирога", пропитан антипиренами. В самовозгорании не замечен.  </t>
  </si>
  <si>
    <t>https://prnt.sc/OtxP0KGZWY02</t>
  </si>
  <si>
    <t>Коммент к вопросу из стр. 204
Валера</t>
  </si>
  <si>
    <t xml:space="preserve"> Денис Ортюков
Спасибо за идею! Я решил сделать гостевой домик по схожей технологии. В такой же каркас сечением пихать 50 мм Техноплекса, остается воздушная прослойка, для электропроводки и влучае выпадения конденсата, если сезонное отопление. Обшивка внутри вагонкой. Снаружи, сплошным утеплением наклеить фасадный пенопласт 120 мм под декоративную штукатурку. У нас в Сибири, 100-150 мм каркас будет промерзать насквозь, такого насмотрелся с каркасниками, без перекрестного утепления.По расчету, пенопласт снаружи, исключит даже точку росы в каркасе. Также не хочу заморачиваться с пленками, тряпками, мастиками, вентфасадом, ещё и переплачивать за это. Какой плюс вижу, вами придуманной технологии - любой косяк можно устранить без тотального демонтажа, а выявить косяк тепловизором. В обычном каркаснике с вентзазором, косяк не обнаружить.</t>
  </si>
  <si>
    <t>https://vk.com/wall-221128543_167?reply=170</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</si>
  <si>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Напомним только, что материал нужно приобретать только от надежных производителей и у проверенных поставщиков. </t>
  </si>
  <si>
    <t>https://prnt.sc/z3-AnSJ3vyUm</t>
  </si>
  <si>
    <r>
      <rPr>
        <rFont val="Arial"/>
        <color theme="1"/>
      </rPr>
      <t xml:space="preserve">Ирина Валявская
Вот и новый объект...и снова из теплоблока. Что это за материал? Теплоблок отлично подходит для возведения любого помещения, которое предполагается отапливать. Дачи, бани, гаражи, дома. Из нашего теплоблока построены дома от 30 до 1000 квадратов, от одного до трех этажей. Вы получаете уже готовую стену: теплоблок-это стена+утепление+фасад в одном блоке, экономите на утеплении, фасадных работах, зимой-на отоплении, летом -на кондиционере. </t>
    </r>
    <r>
      <rPr>
        <rFont val="Arial"/>
        <b/>
        <color theme="1"/>
      </rPr>
      <t>Обычные вопросы: дышит ли пенопласт? (Дышит, он паропроницаем); грызут ли мышки (Не грызут),</t>
    </r>
    <r>
      <rPr>
        <rFont val="Arial"/>
        <color theme="1"/>
      </rPr>
      <t xml:space="preserve"> достаточно ли 30см ширины стены (достаточно для возведения дома до 4х эт без каркаса, марка прочности М150, что касается коэфф теплосопротивления- он опережает клееный брус в 3 раза), есть ли мостик холода (Нет). Все подтвержается формулами, нормами СНИП, протоколами испытаний, ну, и практикой, конечно</t>
    </r>
  </si>
  <si>
    <r>
      <rPr>
        <color rgb="FF1155CC"/>
        <u/>
      </rPr>
      <t>https://vk.com/wall-206028245_513</t>
    </r>
    <r>
      <rPr>
        <color rgb="FF000000"/>
      </rPr>
      <t xml:space="preserve"> 
</t>
    </r>
    <r>
      <rPr>
        <color rgb="FF1155CC"/>
        <u/>
      </rPr>
      <t>https://vk.com/wall578753984_849</t>
    </r>
    <r>
      <rPr>
        <color rgb="FF000000"/>
      </rPr>
      <t xml:space="preserve"> </t>
    </r>
  </si>
  <si>
    <t>Термо/СИП-панели, паропроницаемость, грызуны</t>
  </si>
  <si>
    <r>
      <rPr>
        <color rgb="FF1155CC"/>
        <u/>
      </rPr>
      <t>https://prnt.sc/1QZvTft3U3w6</t>
    </r>
    <r>
      <rPr/>
      <t xml:space="preserve">   
</t>
    </r>
    <r>
      <rPr>
        <color rgb="FF1155CC"/>
        <u/>
      </rPr>
      <t>https://prnt.sc/bDvUyH_ZqAsR</t>
    </r>
    <r>
      <rPr/>
      <t xml:space="preserve">  </t>
    </r>
  </si>
  <si>
    <t xml:space="preserve"> #Горе́ние пенопласта
Трилла Кел ( Рыбка Я)</t>
  </si>
  <si>
    <t>https://www.youtube.com/watch?v=RVdHKaDlZeI</t>
  </si>
  <si>
    <t>Здравствуйте! По видео совершенно непонятно, что за пенопласт горит. В современный ППС уже на производстве добавляются антипирены, он не горит, а оплавляется</t>
  </si>
  <si>
    <t>https://prnt.sc/eASeQrNO5NrD</t>
  </si>
  <si>
    <t>Не ясно вообще что на видео, оно нечеткое. Но наверное лучше перестраховаться и откомментировать</t>
  </si>
  <si>
    <r>
      <rPr>
        <rFont val="Arial"/>
        <color theme="1"/>
      </rPr>
      <t xml:space="preserve">Утепление фасадов|Промышленный альпинизм|Пермь
Всем добрый день👋
Сегодня речь пойдёт о таком материале,как ПЕНОПОЛИСТИРОЛ
Что представляет из себя материал пенополистирол ⁉
Пенополистирол-это материал, наполненный газом, который получают из полистирола и сополимеров стирола
Достоинства утепления пенополистиролом:
🟢Низкий уровень теплопроводности
🟢Малый вес
🟢Водонепроницаемость
🟢Высокая стойкость к деформациям
🟢Легкость монтажа
🟢Небольшая стоимость
Есть ли у пенополистирола недостатки ⁉
</t>
    </r>
    <r>
      <rPr>
        <rFont val="Arial"/>
        <b/>
        <color theme="1"/>
      </rPr>
      <t>🔴Низкий уровень звукоизоляции🗣</t>
    </r>
    <r>
      <rPr>
        <rFont val="Arial"/>
        <color theme="1"/>
      </rPr>
      <t xml:space="preserve">
🔴Низкая сопротивляемость огню. При возгорании выделяется газ, благодаря которому материал само затухает🔥
</t>
    </r>
    <r>
      <rPr>
        <rFont val="Arial"/>
        <b/>
        <color theme="1"/>
      </rPr>
      <t>🔴Низкий уровень паропроницаемости💨</t>
    </r>
    <r>
      <rPr>
        <rFont val="Arial"/>
        <color theme="1"/>
      </rPr>
      <t xml:space="preserve">
‼Существует много разновидностей и марок теплоизолятора, которые подходят для разных целей.
Важно уметь выбрать качественный материал, так как от этого зависит его экологичность и долговечность‼
📝Чтобы произвести замер, согласовать материал и рассчитать стоимость работы, наш специалист приедет на замер БЕСПЛАТНО!
Звоните, мы решим ваш вопрос в ближайшее время ☎ +7 991 806 78 20
#утеплениефасадовпермь#Утепление#Пермь #Чернушка #Березники #Чусовой #Кунгур #Лысьва #Чайковский #Гремячинск #УтеплениеКвартир #АльпСфера #Твоябезупречнаярепутация #Ceresit #пенополистирол</t>
    </r>
  </si>
  <si>
    <t>https://vk.com/wall-217740980_59</t>
  </si>
  <si>
    <t>Звукоизоляция, паропроницаемость</t>
  </si>
  <si>
    <t>https://prnt.sc/Jpaf8QBdyAcO</t>
  </si>
  <si>
    <t>В целом позитив, но есть два негативных момента, выделил</t>
  </si>
  <si>
    <r>
      <rPr>
        <rFont val="Arial"/>
        <color theme="1"/>
      </rPr>
      <t xml:space="preserve">Фито Центр
Утепление пола по лагам
Основной принцип утепления пола по лагам заключается в том, чтобы оставить конструкцию пола дышащей. Поэтому поверх наката расстилается супердиффузионная мембрана, обязательно с паропропускной способностью более 800 г/м2 сутки. Эта мембрана будет защищать утеплитель от влаги, и при этом выпускать пар из него, а также позволит дышать деревянным элементам пола. Обычная гидроизоляционная и тем более пароизоляционная пленка тут не подойдет. Так как они не позволят парам свободно выходить из утеплителя и дерева, в результате утеплитель будет мокрым, а доски пола и остальные деревянные элементы быстро придут в негодность (сгниют). Так что если нет возможности уложить именно мембрану, то лучше вообще ничего не класть. Это будет менее вредно для Вашего пола, чем пленки.
Утепление пола по лагам
Какой стороной укладывать супердиффузионную мембрану - в данной конструкции не важно, так как паропропускная способность у неё одинаковая с двух сторон. А защита от ультрафиолета, которая есть только с одной стороны мембраны, задействована не будет.
</t>
    </r>
    <r>
      <rPr>
        <rFont val="Arial"/>
        <b/>
        <color theme="1"/>
      </rPr>
      <t>На гидроизоляционную мембрану укладывается утеплитель. Для теплоизоляции такого пола подходит только дышащий утеплитель. Тогда все деревянные элементы пола будут вентилироваться и прослужат действительно долго. Поэтому ЭППС и пенопласт не подходят, только вата.</t>
    </r>
    <r>
      <rPr>
        <rFont val="Arial"/>
        <color theme="1"/>
      </rPr>
      <t xml:space="preserve"> Утеплитель в конструкции пола на лагах не несет нагрузки и можно применять мягкие позиции ватных утеплителей с плотностью до 30 кг/м3, лучше в плитах.
Важно помнить, что между утеплителем и досками пола должен оставаться вентиляционный зазор минимум 2, а лучше 4 см.
Вентиляционный зазор пол по лагам
Важно понимать, что правильная работа пола по лагам зависит от того, насколько правильно организовано проветривание подпольного пространства. В стенках фундамента обязательно должны быть выполнены продухи, так, чтобы пространство подпола качественно проветривалось. Если не выполнить этого, - неизбежно появится плесень и гниль.</t>
    </r>
  </si>
  <si>
    <t>https://vk.com/wall-48198859_104316</t>
  </si>
  <si>
    <t>Пол, ограничение области применения</t>
  </si>
  <si>
    <t xml:space="preserve">Здравствуйте! Паропроницаемость ППС сопоставима с тем же показателем сосны поперек волокон. Соответственно называть его недышащим не совсем корректно. Плотные марки ППС отлично подходят для организации теплоизоляции пола. </t>
  </si>
  <si>
    <t>https://prnt.sc/oabsPgAwV4Do</t>
  </si>
  <si>
    <t xml:space="preserve"> Ольга Целикова ответила Валерию
Природное - это природное. Произведенное искусственно от него отличается в корне по своему качеству и механизму воздействия. Ровно как нефть, протекающая в недрах земли - благо, а выведенная на поверхность - яд и гибель для всего живого. Исследований на тему токсичного действия стирола и разложения полистирола также предостаточно. Что до меня, то в подобных ситуациях я не имею цели ничего никому доказывать. Если вам нормально использовать такие материалы - это ваш выбор и ваша полная ответственность за все его последствия. Мой выбор другой, и я полностью несу за него ответственность. Поэтому пишу то, что пишу, а то, как кому это воспринимать - дело лично каждого. Посему спорить я не буду, а всё, что нужно озвучить - я озвучила. Ваше дело, как к этому относиться, а ничего иного в пользу другой позиции от меня нет и не будет.</t>
  </si>
  <si>
    <t>https://vk.com/wall217901389_99003?reply=99508&amp;thread=99092</t>
  </si>
  <si>
    <t>Ольга, полностью согласен с тем, что выбор (в том числе и пенопласта для строительства) - личное дело каждого. Но при обсуждении в комментариях звучать может любое мнение. Точно так же, как вы делитесь вашим, я делюсь своим. И цель - не переубедить вас: это ваш дом, вам в нем жить, очень надеюсь, что счастливо и с удовольствием. А лишь поделиться отличным от вашего научно доказанным мнением. Которое вам совершенно необязательно примерять на себя.</t>
  </si>
  <si>
    <t>https://prnt.sc/AGr_brkeFl_1</t>
  </si>
  <si>
    <t>Ответ на стр. 184 Валере</t>
  </si>
  <si>
    <t>Комфортные Дома, строительство коттеджей
Продолжаем строительство дома в п.Байрак по проекту Равиль.
Ведем монтаж утепления фасада с противопожарной отсечкой.
Утепление пенопластом имеет множество плюсов:
✅ Отличные теплоизолирующие качества;
✅ Простота работы с пенопластом;
✅ Универсальность использования;
✅ Устойчивость к перепадам температур;
✅ Возможность экономии на транспортировке;
✅ Нетоксичность;
✅ Хорошие звукоизоляционные характеристики;
✅ Влагостойкость. Это утеплитель практически не боится воды, не впитывает ее;
✅ Отсутствие «интереса» со стороны насекомых, плесневого грибка и микроорганизмов.
Мы с удовольствием ответим на все ваши вопросы:
📞 +7 (347) 214-52-39
Мечтаете увидеть все своими глазами? Мы Вас ждем:
🏫 г. Стерлитамак, ул. Мира 55, офис 312
Посмотрите наши проекты и выполненные работы:
🌍 https://комфортные-дома.рф
#комфортныедома #домвстерлитамаке #стерлитамак #стерлитамакскийрайон #байрак #стр</t>
  </si>
  <si>
    <t>https://vk.com/wall-215915538_200</t>
  </si>
  <si>
    <t>https://prnt.sc/QF1zq-zhQq6S</t>
  </si>
  <si>
    <t>ОСБ,Утеплитель Магазин «КРЕПЕНЬКИЙ» Белорецк
Этапы утепления внутренних стен пенополистиролом
Выполнять работы необходимо при температуре не ниже +5 градусов. Поверхность перед поклейкой и после каждого этапа должна быть полностью просушена. Для этих целей лучше использовать тепловые пушки, обогреватели или строительные фены.
Рекомендуем придерживать четко установленного порядка:
⋄ на лист намазать слой клея толщиной 10 мм;
⋄ равномерно распределить клей по всей площади;
⋄ листы клеить к стене в шахматном порядке, выдерживая минимальные зазоры;
⋄ прикрепить листы дюбелями-зонтиками: один – в центре и по одному в каждый угол листа;
⋄ перейти к армированию: нанести толстый слой клея и разгладить сетку по ⋄ всей поверхности листов пенопласта;
⋄ прикрепить по углам защитные уголки.
⋄ Выбирайте для армирования сетку с показателем плотности не меньше, чем 140 г/м2.</t>
  </si>
  <si>
    <t>https://vk.com/wall-208240212_278</t>
  </si>
  <si>
    <t>Утепление изнутри</t>
  </si>
  <si>
    <t>https://prnt.sc/hnu-SdXCZ5ww</t>
  </si>
  <si>
    <t>Мы в пути
Утепление дома пенополистиролом
Сколько же мы разных мнений услышали!
Начиная от того, что немецкие дома нельзя утеплять, и заканчивая что это бесполезно и даже вредно.
Мы никого не будем переубеждать. Но это наше решение утеплить дом. И мы его не просто так приняли. Мы зимовали в этом доме. И нам приходилось сутками топить котел. Более того, приходилось топить и летом, когда температура ночью опускалась ниже 15 градусов.
После того, как мы утеплили цоколь, дома стало намного теплее. А когда обклеили весь дом, то почувствовали разницу! Результат: мы сейчас не топим котёл, у нас тепло. А на на дворе осень! 🍂
Почему мы выбрали пенополистирол толщиной 8 см? Все просто: чем толще, тем меньше теплопотерь. А мы сибиряки, мы привыкли, что дома должно быть тепло! 18-20 градусов и мы уже мерзнем. Может в последствии мы привыкнем, но пока не привыкли.🤷🏼‍♂️🤷🏻‍♀️ поэтому делаем так, чтобы комфортно было! И к тому же это хорошее вложение, чем меньше теплопотери, тем меньше расходуем средств на отопление.
Кстати в нашем Телеграмм-канале новости по дому и по путешествиям выходят чаще. А еще там много о жизни и переезде в Калининград, так что если интересно, обязательно заходите!</t>
  </si>
  <si>
    <t>https://dzen.ru/a/ZQ9SSHvWaU1c8wNc</t>
  </si>
  <si>
    <t>Блогер</t>
  </si>
  <si>
    <t>https://prnt.sc/mpUU0ZLr0bNc</t>
  </si>
  <si>
    <r>
      <rPr>
        <rFont val="Arial"/>
        <color theme="1"/>
      </rPr>
      <t xml:space="preserve">Утепление фасадов|Промышленный альпинизм|Пермь
📝ПОЛЕЗНАЯ СТАТЬЯ №3
👷Всем привет!
Несколько дней назад мы говорили о материалах для утепления таких как каменная вата и пенополистирол, узнали их плюсы и минусы.
Конечно же возникли вопросы какой из этих материалов качественнее и лучше⁉
Каменная вата и пенополистирол – два наиболее распространенных материала, применяемых в сфере строительства и утепления зданий. Оба они обладают своими преимуществами и особенностями, которые важно учитывать при выборе материала для конкретной задачи.
Сравнивая каменную вату и пенополистирола, можно отметить следующие особенности:
🟦 Теплопроводность у них практически одинаковая, но пенополистирол немного теплее.
🟦 Пенополистирол легче монтируется, в то время как при монтаже каменной ваты выделяется много пыли.
🟦Оба материала нужно обработать специальной клеевой штукатуркой для защиты от разрушения и создания прочного слоя.
</t>
    </r>
    <r>
      <rPr>
        <rFont val="Arial"/>
        <b/>
        <color theme="1"/>
      </rPr>
      <t>🟦Каменная вата экологически безопасна и может использоваться для внутренних работ, в то время как пенополистирол рекомендуется только для наружных работ.</t>
    </r>
    <r>
      <rPr>
        <rFont val="Arial"/>
        <color theme="1"/>
      </rPr>
      <t xml:space="preserve">
</t>
    </r>
    <r>
      <rPr>
        <rFont val="Arial"/>
        <b/>
        <color theme="1"/>
      </rPr>
      <t>🟦Срок службы пенополистирола и каменной ваты примерно одинаковый начинается от 30 лет, если соблюдалась правильная технология монтажа защитного слоя.</t>
    </r>
    <r>
      <rPr>
        <rFont val="Arial"/>
        <color theme="1"/>
      </rPr>
      <t xml:space="preserve">
🟦Общие расходы на материалы разнятся, каменная вата в летний период значительно выше по стоимости, чем пенополистирол. Это обуславливается тем, что каменная вата может использоваться на промышленных объектах. Так как не подвержена горению и химикатам. </t>
    </r>
    <r>
      <rPr>
        <rFont val="Arial"/>
        <b/>
        <color theme="1"/>
      </rPr>
      <t>А пенополистирол можно использовать только в жилых строениях.</t>
    </r>
    <r>
      <rPr>
        <rFont val="Arial"/>
        <color theme="1"/>
      </rPr>
      <t xml:space="preserve"> При горении начинает выделять газ под действием которого само затухает.
Итак, каменная вата и пенополистирол – это два разных материала с уникальными характеристиками. Они оба могут использоваться для утепления зданий, однако, правильный выбор зависит от конкретных условий и требований каждого отдельного проекта.
📝Чтобы произвести замер, согласовать материал и рассчитать стоимость работы, наш специалист приедет на замер БЕСПЛАТНО!
Звоните, мы решим ваш вопрос в ближайшее время ☎ +7 991 806 78 20
#Пермь #Чернушка #Березники #Чусовой #Кунгур #Лысьва #Чайковский #Гремячинск #УтеплениеКвартир #АльпСфера #Твоябезупречнаярепутация #Ceresit #пенополистирол</t>
    </r>
  </si>
  <si>
    <t>https://vk.com/wall-217740980_61</t>
  </si>
  <si>
    <t>Экологичность, срок службы, ограничение области применения</t>
  </si>
  <si>
    <t>Добрый день! Пенопласт действительно рекомендуется для наружной теплоизоляции. Однако не из-за "небезопасности", а из-за точки росы, которая должна быть снаружи в слое утеплителя.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Что касается срока службы качественного строительного пенопласта, то он действительно больше 30: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t>
  </si>
  <si>
    <t>https://prnt.sc/EN-ZTjNxCc-E</t>
  </si>
  <si>
    <t>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</si>
  <si>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 xml:space="preserve"> Утепление фасада пенопластом #строительство
Городской в селе</t>
  </si>
  <si>
    <t>https://www.youtube.com/watch?v=wwugCBqTXys</t>
  </si>
  <si>
    <t>https://prnt.sc/Qi6QE1aqJMs_</t>
  </si>
  <si>
    <t>Сапборды "SUP-SUN".
У нас в Самаре ещё лучше! У нас самый большой в России пенопластовый завод. Все фасады домов отделываются пенопластом!!! Некоторые дома, которым всего 15-20 лет, выглядят ужасно!!! Дальше будет вообще красота!</t>
  </si>
  <si>
    <t>https://dzen.ru/b/ZQq7eMLJ7AdPjuxl</t>
  </si>
  <si>
    <t xml:space="preserve">Добрый день! Если фасад "выглядит ужасно", значит нарушена технология монтажа. Потому что дом, в котором ППС использован в качестве утеплителя, выглядит просто оштукатуренным. </t>
  </si>
  <si>
    <t>https://prnt.sc/LgMeR2f3xR6o</t>
  </si>
  <si>
    <t xml:space="preserve">@irennanovoros
Полностью поддерживаю Владимира в этом утвержении,фасад дома "кароед" с утеплителем минвата или того хуже пенопласт (ЖК Черноморский 1 в Геленджике,жила там 8 лет) однозначно!!!хуже в разы,чем фасад кирпич или ветилируемый фасад,как в Новороссийске ЖК Синее море. Живу сейчас тут. </t>
  </si>
  <si>
    <t>https://www.youtube.com/watch?v=BqwQW5LnuGg&amp;lc=Ugy5k_LlcQpjg5Q74jB4AaABAg.9uzehwY9h7H9v-K0oJjFa-</t>
  </si>
  <si>
    <t>Добрый день! Странно оценивать теплоизоляцию по визуальному ряду, у нее совсем другие функции. С которыми пенопласт, естественно качественный и современный, примененный по технологии, справляется отлично. Его рекомендуется закрывать по системе "мокрый фасад" - это оштукатуривание. Красить штукатурку можно в любые цвета - так, чтобы приятно было глазу.</t>
  </si>
  <si>
    <t>https://prnt.sc/j6stEx00hx9Z</t>
  </si>
  <si>
    <t>давай тут по-другому. Тут хуже и все. Надо как-то обыграть, что для кого-тто главное визуал, а для когото, чтобы было тепло с чем утепление под мокрый фасад с тем же ппс отлчно справляется. Да и покрасить потом можно оже креативно</t>
  </si>
  <si>
    <r>
      <rPr>
        <rFont val="Arial"/>
        <color theme="1"/>
      </rPr>
      <t xml:space="preserve">ОСБ,Утеплитель Магазин «КРЕПЕНЬКИЙ» Белорецк
При монтаже пенополистирола и при его эксплуатации необходимо учитывать некоторые нюансы:
⋄ точка росы сдвигается к внутреннему краю и появляется проблема - утепленная стена промерзает;
из –за распространения конденсата разрушается и отделочный слой, и сама стена, что приводит к большим теплопотерям и высокой влажности в жилище;
</t>
    </r>
    <r>
      <rPr>
        <rFont val="Arial"/>
        <b/>
        <color theme="1"/>
      </rPr>
      <t>⋄ листы традиционного пенополистирола выпускаются всего в двух размерах: 100 х100 и 100 х50 см;</t>
    </r>
    <r>
      <rPr>
        <rFont val="Arial"/>
        <color theme="1"/>
      </rPr>
      <t xml:space="preserve">
⋄ существует проблема стыков: требуется максимально плотная подгонка, торцы смежных листов необходимо промазывать герметиком;
⋄ для надежного сцепления листов пенополистирола со стеной клеевую смесь нужно наносить на весь лист и равномерно распространять по поверхности;
⋄ рекомендуется при подготовке поверхности стен наносить не цементный раствор, а специальные влагозащитные смеси;
⋄ если поверх утеплителя предполагается армирование сеткой, то вместо анкерных креплений используютТ-образные профили, фиксирующиеся к полу и к потолку.
</t>
    </r>
    <r>
      <rPr>
        <rFont val="Arial"/>
        <b/>
        <color theme="1"/>
      </rPr>
      <t>⋄ Очень важно при укладке соблюдать технологические нюансы. Тогда срок эксплуатации будет соответствовать заявленному – 10- 20 лет.</t>
    </r>
  </si>
  <si>
    <t>https://vk.com/wall-208240212_271</t>
  </si>
  <si>
    <t>Обсуждение монтажа, срок службы</t>
  </si>
  <si>
    <t xml:space="preserve">Нахождение точки росы рассчитывается на этапе подготовки к утеплению. Она сдвигается не из-за того, что используется ППС, а из-за неправильного расчета толщины утеплителя. Нередко люди пренебрегают даже минимальными расчетами и потом сокрушаются, что в стеновом "пироге" что-то пошло не так. И винят в этом материал. 
Пенопласт действительно должен быть уложен с минимальными стыками. Но швы больше 2 мм просто пропениваются. На качестве утепления это не сказывается. 
Существует несколько способов нанесения клея на плиту. Выбор зависит от качества подготовки поверхности, к которой плита клеится. Армирование стеклосеткой обязательно по технологии. 
Что же касается срока эксплуатации, 100 лет — такой срок жизненного цикла установлен для пенопласта после испытаний ГУП «НИИМосстрой» и Научно-исследовательским институтом строительной физики (НИИСФ РФ). Естественно, это касается качественного, современного материала, который правильно эксплуатируется. </t>
  </si>
  <si>
    <t>https://prnt.sc/1zXq7dDCrMoX</t>
  </si>
  <si>
    <r>
      <rPr>
        <rFont val="Arial"/>
        <color theme="1"/>
      </rPr>
      <t xml:space="preserve">witalii188
Утепление напыляемым утеплителем
   </t>
    </r>
    <r>
      <rPr>
        <rFont val="Arial"/>
        <b/>
        <color theme="1"/>
      </rPr>
      <t xml:space="preserve"> Добрый день! Решил утеплить фундамент, но столкнулся с проблемой: хотел утеплить пенополистиролом, но оказалось, что фундамент мягко говоря не ровный, а ровнять его очень затратно,</t>
    </r>
    <r>
      <rPr>
        <rFont val="Arial"/>
        <color theme="1"/>
      </rPr>
      <t xml:space="preserve"> поэтому подумал о применении напыляемого утеплителя из батончиков, но у меня есть сомнения по поводу того, как себя поведёт утеплитель, если его закопать в грунт, ведь большая часть фундамента будет в земле, не будет ли утеплитель терять свои свойства и напитывать влагу как монтажная пена? </t>
    </r>
  </si>
  <si>
    <r>
      <rPr>
        <color rgb="FF1155CC"/>
        <u/>
      </rPr>
      <t>https://vk.com/wall-215887293_18043
https://www.forumhouse.ru/threads/563626/</t>
    </r>
    <r>
      <rPr/>
      <t xml:space="preserve"> </t>
    </r>
  </si>
  <si>
    <t>Удалил из БА
не наш материал. Утеплитель из баллончиков. Если у него неровный фундамент, его надо выравнивать.</t>
  </si>
  <si>
    <t>Фасад 31
Приступили к утеплению пенопластом 150мм💨</t>
  </si>
  <si>
    <t>https://vk.com/wall-221694072_124</t>
  </si>
  <si>
    <t>https://prnt.sc/7r1OkQtoYjCe</t>
  </si>
  <si>
    <t xml:space="preserve">@viktorstrandg4041
Пенопласт этл не фундамент!!!😂😂 </t>
  </si>
  <si>
    <t>https://www.youtube.com/watch?v=oBUAGkzm_sU&amp;lc=UgxIU0U36MkqPK6P7EJ4AaABAg</t>
  </si>
  <si>
    <t>Фундамент, ограничение области применения</t>
  </si>
  <si>
    <t>не поспоришь)</t>
  </si>
  <si>
    <t xml:space="preserve">@TrillaKel
Ммммм. Стоит снять поближе? </t>
  </si>
  <si>
    <t>https://www.youtube.com/watch?v=RVdHKaDlZeI&amp;lc=UgwAfLcTWcwpTOrgdRd4AaABAg.9v9YKlMk-U29v9sf-r_cwm</t>
  </si>
  <si>
    <t xml:space="preserve">Это по желанию, хотя Ассоциация производителей и поставщиков пенополистирола все-таки рекомендует использовать ППС по назначению. И выбирать только качественный современный материал с антипиренами. </t>
  </si>
  <si>
    <t>https://prnt.sc/qFfX0pjlaYIQ</t>
  </si>
  <si>
    <t>Алексей Гребенев
Здравствуйте, Алексей! Подскажите пожалуйста, каркасный дом с гаражом под одной крышей, можно ли уличные стены гаража утеплить по каркасу пенополистиролом? Насколько это критично?Гараж холодный, будет иногда отапливаться печкой</t>
  </si>
  <si>
    <t>https://vk.com/topic-74535345_31251418?post=18555</t>
  </si>
  <si>
    <t>Гараж, каркасное строение</t>
  </si>
  <si>
    <t xml:space="preserve">Добрый день! Вам подойдёт ППС фасадных марок - 13Ф или 16Ф. Так как планируется иногда отапливать, позаботьтесь о пароизолирующем слое. Для расчета толщины утеплителя можно обратиться к одному из онлайн-калькуляторов, а лучше - к профессионалам на местности. </t>
  </si>
  <si>
    <t>https://prnt.sc/RCuiWGUXqEq9</t>
  </si>
  <si>
    <r>
      <rPr>
        <rFont val="Arial"/>
        <color theme="1"/>
      </rPr>
      <t xml:space="preserve">Наша дача, сад, огород, отдых. СПб и ЛО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</si>
  <si>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r>
      <rPr>
        <color rgb="FF1155CC"/>
        <u/>
      </rPr>
      <t>https://vk.com/wall-63396497_100528</t>
    </r>
    <r>
      <rPr>
        <color rgb="FF000000"/>
      </rPr>
      <t xml:space="preserve"> 
</t>
    </r>
    <r>
      <rPr>
        <color rgb="FF1155CC"/>
        <u/>
      </rPr>
      <t>https://vk.com/wall256050766_1074</t>
    </r>
    <r>
      <rPr>
        <color rgb="FF000000"/>
      </rPr>
      <t xml:space="preserve"> </t>
    </r>
  </si>
  <si>
    <r>
      <rPr>
        <color rgb="FF1155CC"/>
        <u/>
      </rPr>
      <t>https://prnt.sc/8Pm9aVZS-gHt</t>
    </r>
    <r>
      <rPr>
        <color rgb="FF000000"/>
      </rPr>
      <t xml:space="preserve"> 
</t>
    </r>
    <r>
      <rPr>
        <color rgb="FF1155CC"/>
        <u/>
      </rPr>
      <t>https://prnt.sc/VMOeAN0bYVBV</t>
    </r>
    <r>
      <rPr>
        <color rgb="FF000000"/>
      </rPr>
      <t xml:space="preserve"> </t>
    </r>
  </si>
  <si>
    <t xml:space="preserve"> Роман Канухин ответил Алексею
Алексей, любой материал обладает шумоизоляционными свойствами, даже ППС. Только толку от этих свойств, при заполнении пространства между балками, чуть больше, чем ничего. Если бы вы хотели не возразить мне, а ответить ТС, то, прочитав его сообщение, легко определили "от какого шума нужно защитить помещение"</t>
  </si>
  <si>
    <t>https://vk.com/wall-97639222_191502?reply=191819&amp;thread=191655</t>
  </si>
  <si>
    <t>Роман, я хотел ответить именно вам, поскольку ТС ничего не упоминал про звукоизоляцию.</t>
  </si>
  <si>
    <t>https://prnt.sc/hwBonKZekDPa</t>
  </si>
  <si>
    <t>Ответ на стр. 205</t>
  </si>
  <si>
    <t xml:space="preserve"> Утепляемся 😊#стройка #пенопласт #дом #дача #ремонт #ремонтсвоимируками
Жизнь Кулинария!</t>
  </si>
  <si>
    <t>https://www.youtube.com/watch?v=pXZmPBfUHXc</t>
  </si>
  <si>
    <t>https://prnt.sc/hX3uWp13SaIJ</t>
  </si>
  <si>
    <t xml:space="preserve">@user-pv5bh3fb5g
Этот белый пенопласт прочный? Который для СИП панелей? </t>
  </si>
  <si>
    <t>https://www.youtube.com/watch?v=7pUa08TqT6k&amp;lc=Ugz1ucPGZB5kSUaQH914AaABAg.9usUkSSZTlg9vAMTswHj4G</t>
  </si>
  <si>
    <t>Хрупкость</t>
  </si>
  <si>
    <t xml:space="preserve">Добрый день! Хорошим пенопласт будет при нескольких условиях: он современный (произведен по ГОСТ 15588-2014), он качественный (от надежного производителя), он с антипиренами (сегодня они добавляются в ППС уже на этапе производства), он куплен не на стихийном стройрынке, а в официальной точке продаж, и у продавца были все на него документы (это позволит уберечься от контрафактного материала). Тогда да - это прочный, надежный строительный пенопласт, и без разницы, куда его используют - просто для теплоизоляции или в сип-панели. 
</t>
  </si>
  <si>
    <t>https://prnt.sc/xhGS02w4ibsK</t>
  </si>
  <si>
    <t>Ответ на стр. 122</t>
  </si>
  <si>
    <t>Мы в пути
Немецкий дом. Серия 19. Береза упала, а мы утепляем стены пенополистиролом
В этот раз у нас произошло крайне неприяное событие, наша огромная береза все таки упала, пока мы отсутствовали дома. Но это конечно не повод останавливаться в подготовке дома к зиме поэтому, мы как и в предыдущей серии утепляем стены пенополистиролом. Впереди еще много работы, но многое уже сделано, подробнее как всегда в серии
Мы в социальных сетях:
Наш сайт - vantravel.ru/
Youtube - www.youtube.com/c/weonway
Телеграмм - t.me/...SxgSo4YjIy
Яндекс Дзен - dzen.ru/weonway
ТикТок - www.tiktok.com/@weonway
Яндекс Дзен Оли (Заметки мамы) - dzen.ru/...165cdd463a</t>
  </si>
  <si>
    <r>
      <rPr>
        <color rgb="FF1155CC"/>
        <u/>
      </rPr>
      <t>https://dzen.ru/video/watch/651061c8cefc281328d593a1</t>
    </r>
    <r>
      <rPr>
        <color rgb="FF000000"/>
      </rPr>
      <t xml:space="preserve"> 
</t>
    </r>
    <r>
      <rPr>
        <color rgb="FF1155CC"/>
        <u/>
      </rPr>
      <t>https://vk.com/wall-90774402_845</t>
    </r>
    <r>
      <rPr>
        <color rgb="FF000000"/>
      </rPr>
      <t xml:space="preserve"> </t>
    </r>
  </si>
  <si>
    <t>Фасад, блогер</t>
  </si>
  <si>
    <r>
      <rPr>
        <color rgb="FF1155CC"/>
        <u/>
      </rPr>
      <t>https://prnt.sc/otDlBK-9Va60
https://prnt.sc/rGNK8sZ7p_Ux</t>
    </r>
    <r>
      <rPr/>
      <t xml:space="preserve"> </t>
    </r>
  </si>
  <si>
    <t>Домострой
Возможно, если у вас хорошая вентиляция, это будет нормальным вариантом. Я была в гостях в каркасном доме, утеплённом этим материалом. Не понравилось, что в доме всегда влажно, аж окна потные, и очень душно. По мне минвата как-то лучше 😊.</t>
  </si>
  <si>
    <t xml:space="preserve">Хорошая вентиляция должна быть в любом доме - вне зависимости от того, какой утеплитель, пенопласт или минвата, или любой другой, использован. Видимо, в доме из вашего примера она действительно была неэффективна. </t>
  </si>
  <si>
    <t>https://prnt.sc/loc09UginerV</t>
  </si>
  <si>
    <t>Коммент к посту из стр. 215 про утепление каркасника пенопластом</t>
  </si>
  <si>
    <t>Москвичка за МКАДом
Тоже утепляем, но его не выбрали, так как до этого им утепляли сарай и там отлично в нём поселились мышки. Мышки поселились в нём не только у нас но и у многих кто выбрал этот материал. Так чьо выбрали то что мышки не любят и ходы в этом не строят.
А так да бюджетный рабочий вариант, но вот мышки, птички и прочие...</t>
  </si>
  <si>
    <t xml:space="preserve">Вредители портят утеплитель (здесь опять же речь и о ППС, и о минвате, и о любом другом несыпучем), когда имеют к нему доступ. А это - огрехи монтажа. </t>
  </si>
  <si>
    <t>https://prnt.sc/nt_VzPlAX-og</t>
  </si>
  <si>
    <t>Компания «Альп Пром Самара»
Очищаем утеплитель (пенопласт), простоявший на солнце с ноября месяца 2022 года по сегодняшний день. Хотя мы предупреждали заказчика, что закончить работу нужно ранней весной, однако....Наносим клеевой состав и сетку....</t>
  </si>
  <si>
    <t>https://vk.com/wall-86184337_186</t>
  </si>
  <si>
    <t xml:space="preserve">Добрый день! Пенопласт действительно нельзя оставлять неизолированным, тем более почти на год и на солнце. Ультрафиолет разрушает верхние слои. Однако это вопрос не к материалу, а к соблюдению технологий. </t>
  </si>
  <si>
    <t>https://prnt.sc/ilKo7ZEAKHb4</t>
  </si>
  <si>
    <t>Может как-то можем прокомментировать и подтвердить, что ППС нельзя так надолго оставлять</t>
  </si>
  <si>
    <r>
      <rPr>
        <rFont val="Arial"/>
        <color theme="1"/>
      </rPr>
      <t xml:space="preserve">Артель Ладный Миръ
Сушим мох🌱
Наши пчёлки отправляются скоро зимовать❄ и им нужно создать тепло в домиках. Для этого мы используем подушки, набитые мхом. Экологично и практично. Проверено временем.
На нашей пасеке нет синтетических материалов, которые так часто использует большинство пчеловодов (в силу простоты использования, относительной дешевизны и рекламы люди отдают предпочтение токсичным материалам, не задумываясь насколько губительны они могут быть для насекомых...увы).
</t>
    </r>
    <r>
      <rPr>
        <rFont val="Arial"/>
        <b/>
        <color theme="1"/>
      </rPr>
      <t xml:space="preserve">Мы не используем для утепления пенопласт, мин вату... Научно доказано, что под воздействием света, высокой температуры, кислорода, воды, механических воздействий и других факторов полистирол выделяет высокотоксичный мономер «стирол».
Он накапливается в печени и не выводится из нее; также стирол очень вреден при беременности. </t>
    </r>
    <r>
      <rPr>
        <rFont val="Arial"/>
        <color theme="1"/>
      </rPr>
      <t>Дешевые минеральные ваты не лучше, т. к. выделяют фенол и формальдегид, а со временем могут стать источником минеральной пыли, которая оседает в дыхательных путях.
А ведь если этот материал имеет такое негативное влияние на человека, что уж говорить о пчелках. Их обоняние во много раз сильнее нашего, вредные газы нарушают ферментную и другие важные системы организма пчелы, в том числе репродуктивную, нарушают работу зрительного аппарата.
Поэтому наше решение - использование только природных материалов.😉😁</t>
    </r>
  </si>
  <si>
    <t>https://vk.com/wall-220730015_15</t>
  </si>
  <si>
    <t xml:space="preserve">Здравствуйте! Как раз наоборот: научно доказано, что современный качественный пенопласт стирол не выделяет.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Кстати сам по себе стирол - природный материал. Он содержится в клубнике, орехах и других продуктах. </t>
  </si>
  <si>
    <t>https://prnt.sc/SWw_G50IXY43</t>
  </si>
  <si>
    <r>
      <rPr>
        <rFont val="Arial"/>
        <color theme="1"/>
      </rPr>
      <t xml:space="preserve">ВОЗЭТ | пенопласт | гранулы | Вологда
🚗УТЕПЛЕНИЕ ГАРАЖА🚗
Машина, которая вынуждена стоять на улице в холодное время года, может получить серьезные повреждения, такие как замерзание двигателя или аккумулятора, коррозия, повреждения механизмов и т.д. 😟
Если гараж используется как мастерская или место хранения инструментов, то утепление поможет создать комфортные условия для работы и хранения этих инструментов.👍
</t>
    </r>
    <r>
      <rPr>
        <rFont val="Arial"/>
        <b/>
        <color theme="1"/>
      </rPr>
      <t>Для утепления гаража можно использовать пенопласт, который является одним из наиболее эффективных и доступных материалов для теплоизоляции.☺
Его установка не требует особых знаний и навыков, поэтому можно справиться с ней самостоятельно.😉
Пенопласт - это легкий, эластичный и долговечный материал, который обеспечивает хорошую теплоизоляцию за счет своей низкой теплопроводности.🌡
Кроме того, он устойчив к воде и не гниет, что делает его привлекательным материалом для использования в утеплении гаража.😼
Преимущества утепления гаража пенопластом:
✅Существенное снижение затрат на отопление и кондиционирование воздуха в гараже.
✅Улучшение звукоизоляции помещения.
✅Увеличение срока службы гаражного здания и его конструкций.
✅Комфортное использование гаража в любое время года без необходимости дополнительного подогрева.</t>
    </r>
    <r>
      <rPr>
        <rFont val="Arial"/>
        <color theme="1"/>
      </rPr>
      <t xml:space="preserve">
</t>
    </r>
    <r>
      <rPr>
        <rFont val="Arial"/>
        <color theme="1"/>
        <sz val="1.0"/>
      </rPr>
      <t>☎Телефон для связи:
+7 (921) 236-59-69
Наш сайт:
🌐 vozet.ru
Наш адрес:
📍 Ершовский переулок, 10, Вологда
#пенопласт #пенопростирол #переработкапенопласта #пенопластвологда #возэт #заводпенопласта #утеплительвологда</t>
    </r>
  </si>
  <si>
    <t>https://vk.com/wall-139170393_1964</t>
  </si>
  <si>
    <t>https://prnt.sc/4IMJiAlRZzA4</t>
  </si>
  <si>
    <t xml:space="preserve">KOᐯᗩ
ПРЕИМУЩЕСТВА ТЕРМОПАНЕЛЕЙ:
Текст с одной из картинок:
Пенополистирол является лучшим на сегодняшний день утеплителем. Коэффициент его теплопроводности примерно в раз меньше, чем у кирпича. это значит, что термопанель в см заменит около см кирпичной кладки! </t>
  </si>
  <si>
    <t>https://vk.com/wall-222715866_3</t>
  </si>
  <si>
    <t>Термо/СИП-панели, В2В</t>
  </si>
  <si>
    <t>https://prnt.sc/q6NlfsPD-ktm</t>
  </si>
  <si>
    <r>
      <rPr/>
      <t xml:space="preserve">Ruslan, [27.09.2023 22:03]
Как вам ЖК Логика и Логика-2? Что-нибудь знаете про внутренне устройство и качество этих домов?
Ruslan, [27.09.2023 22:06]
</t>
    </r>
    <r>
      <rPr>
        <color rgb="FF1155CC"/>
        <u/>
      </rPr>
      <t>https://prnt.sc/VViVwBN93Jov</t>
    </r>
    <r>
      <rPr/>
      <t xml:space="preserve"> 
</t>
    </r>
    <r>
      <rPr>
        <color rgb="FF1155CC"/>
        <u/>
      </rPr>
      <t>https://prnt.sc/CqXjQV6Ia1wg</t>
    </r>
    <r>
      <rPr/>
      <t xml:space="preserve"> 
</t>
    </r>
    <r>
      <rPr>
        <color rgb="FF1155CC"/>
        <u/>
      </rPr>
      <t>https://prnt.sc/Cnd_aWMMwgjf</t>
    </r>
    <r>
      <rPr/>
      <t xml:space="preserve"> 
И что думаете на счет такого конструктора из утеплителей в Логике-2? Убережет ли это от распространения пожара по ППС?</t>
    </r>
  </si>
  <si>
    <t>https://telegram.me/remont_smr/1343?comment=6061</t>
  </si>
  <si>
    <t xml:space="preserve">Это не "конструктор", а стандартная практика: пенопласт отличный теплоизолятор, кроме того, он пропитан антипиренами. А противопожарные рассечки из минваты минимизируют вероятность распространения пожара. Весь теплоизоляционный слой должен быть изолирован под внешней отделкой. Оптимально - под "мокрый фасад". </t>
  </si>
  <si>
    <t>https://prnt.sc/rxKytsJ1vl7B</t>
  </si>
  <si>
    <t>СИП панели и строительство домов | ЭкоЕвроДом
❓ Вечный вопрос: «ГРЫЗУНЫ НЕ СЪЕДЯТ СИП-ПАНЕЛИ?»
Нет, не съедят 😉
🐀 На планете нет ни одного животного, которое питалось бы пенополистиролом!
Мышь не рассматривает этот утеплитель, как что-то, чем можно полакомиться.
❗ Это факт!
❓ А ГНЕЗДА В СИП-ПАНЕЛЯХ УСТРАИВАЮТ МЫШИ?
🔹 В этом случае люди просто путают СИП-панель с минеральной ватой, в которой мышь действительно может свить гнездо!
ℹ СИП-панель – это плотный утеплитель, покрытый плитами OSB.
Даже если какой-то мыши придёт в голову устроить себе жильё внутри пенополистирола, она не сможет до него добраться 😁
🔹 В СИП-домах пенополистирол закрыт брусом и плитами OSB
🔹 Особая структура плиты OSB-3 (разнонаправленная щепа, склеенная натуральными смолами) создает барьер для грызунов
❗ Запомните, пенополистирол мыши не едят, но даже если бы решили попробовать – плиту OSB прогрызть не получится!
А для профилактики появления грызунов на вашем участке заведите кошку или установите ультразвуковой отпугиватель грызунов 👆
#экоевродом #свойдом #домамосква #доммосква #строительстводомовмосква #сиппанели #домаизсиппанелей</t>
  </si>
  <si>
    <r>
      <rPr>
        <color rgb="FF1155CC"/>
        <u/>
      </rPr>
      <t>https://vk.com/wall-105491075_981</t>
    </r>
    <r>
      <rPr>
        <color rgb="FF000000"/>
      </rPr>
      <t xml:space="preserve"> 
</t>
    </r>
    <r>
      <rPr>
        <color rgb="FF1155CC"/>
        <u/>
      </rPr>
      <t>https://ok.ru/group/52829642227885/topic/156712683990445</t>
    </r>
    <r>
      <rPr>
        <color rgb="FF000000"/>
      </rPr>
      <t xml:space="preserve"> </t>
    </r>
  </si>
  <si>
    <t>Термо/СИП-панели, грызуны</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</si>
  <si>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Оборудовать жильё мышь может в любом несыпучем утеплителе. Поэтому важно, чтобы у них не было к нему доступа. Если все смонтировано правильно, грызуны в ППС не поселятся. </t>
  </si>
  <si>
    <r>
      <rPr>
        <color rgb="FF1155CC"/>
        <u/>
      </rPr>
      <t>https://prnt.sc/RPvm7tmHVtka</t>
    </r>
    <r>
      <rPr/>
      <t xml:space="preserve">  
</t>
    </r>
    <r>
      <rPr>
        <color rgb="FF1155CC"/>
        <u/>
      </rPr>
      <t>https://prnt.sc/3GWPKMiXbaP1</t>
    </r>
    <r>
      <rPr/>
      <t xml:space="preserve">  </t>
    </r>
  </si>
  <si>
    <t xml:space="preserve"> Олег Ермолаев
На стены пенополистирол 50мм. На потолок 20 мм. Далее сетка на тепло клей. А потом что угодно. Светильники, на стены, соответственно.</t>
  </si>
  <si>
    <t>https://vk.com/wall-136129068_138532?reply=138535</t>
  </si>
  <si>
    <t>https://prnt.sc/JCWHgyfHzEhf</t>
  </si>
  <si>
    <t>Коммент-совет к посту с вопросом про утепление балкона</t>
  </si>
  <si>
    <t xml:space="preserve"> Утепление стены пенопластом
Grinchenko Mikhail</t>
  </si>
  <si>
    <t>https://www.youtube.com/watch?v=gv77eZqioIM</t>
  </si>
  <si>
    <t>https://prnt.sc/6bRIWMf3_s42</t>
  </si>
  <si>
    <t xml:space="preserve"> Ольга Целикова ответила Валерию
Валерий, а смысл писать здесь это мнение? Вы ничего нового не сказали, оно и так известно и широко растиражировано, ибо продажа пенопласта выгодна его производителям, поэтому то, что им выгодно, то наука и "докажет". В данном же пространстве идёт обсуждение альтернативного мнения, тоже, кстати, повторюсь ещё раз, научно доказанного. Поэтому данный диалог бессмысленен. Это исключительно вопрос личных предпочтений и верований. Ваши верования отличаются от того посыла, который несёт пост. Поэтому здесь в их озвучивании смысла нет. Если хотите обсудить экологичные способы обустройства жизни - тогда давайте общаться. А реклама пенопласта - это совсем в другие места))</t>
  </si>
  <si>
    <t>https://vk.com/wall217901389_99003?reply=99613&amp;thread=99092</t>
  </si>
  <si>
    <t>Ольга, к счастью, интернет - это то пространство, где озвучивать свою точку зрения можно всем желающим. Я пенопласт не рекламирую и не продаю. Тема экологичного строительства меня интересует, поэтому я её читаю и комментирую. И убеждён, что оценивать экологичность материала стоит по его составу и технологии производства, а не по ощущениям.</t>
  </si>
  <si>
    <t>https://prnt.sc/cTFQquDKk4iH</t>
  </si>
  <si>
    <t>Ответ на стр .212 Валере</t>
  </si>
  <si>
    <t xml:space="preserve">Правил группы я не нарушаю. Участников не оскорбляю. На ваше мнение не посягаю - имею своё. </t>
  </si>
  <si>
    <t xml:space="preserve"> Проверяем пенопласт, который мы используем на фасад на дом. Что же было дальше?
the ЮРТА
Видео с демонстрацией того что ППС не горит а плавится</t>
  </si>
  <si>
    <t>https://www.youtube.com/watch?v=H8Wop0WgK4w</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</si>
  <si>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Современные марки ППС с антипиренами ведут себя именно так - оплавляются, не вспыхивая. </t>
  </si>
  <si>
    <t>https://prnt.sc/y9wUcOLCvLKN</t>
  </si>
  <si>
    <t xml:space="preserve"> Александр Первусин
Возьмите пенопласт ппс-25 100мм и на клей пену с наружи приклеить, им же и окна заколите, как с наружи отделывать будете просто вырежьте и все. Отделать можно в следующем году но до яркого летнего солнца, дешевле будет потом от штукатурить и покрасить. 100 мм достаточно чтобы стены не промерзли, и да ППС пропускает пар проверено)</t>
  </si>
  <si>
    <t>https://vk.com/wall31001703_43196?reply=43215</t>
  </si>
  <si>
    <t xml:space="preserve">Совет хороший, только толщину пенопласта лучше просчитать в онлайн калькуляторе, может и сэкономить получится. А что касается отделки - не стоит откладывать ее на потом. Сразу надо оштукатурить. Ультрафиолет (даже не летом) разрушает верхние слои утеплителя, потом придётся всё переделывать. </t>
  </si>
  <si>
    <t>https://prnt.sc/6A6V8Re7RT5U</t>
  </si>
  <si>
    <t>Коммент к посту с вопросом про утепление сарая
Валера</t>
  </si>
  <si>
    <t>АМК _ Монтаж АМК на пенополистирол _ Недорогая отделка фасада дома в комбинации с короедом
Эффективный Лайфхак.</t>
  </si>
  <si>
    <t>https://rutube.ru/video/788fd9f07667120def6ae8a0b4ece499/</t>
  </si>
  <si>
    <t>https://prnt.sc/j3IHNYOrSVCQ</t>
  </si>
  <si>
    <r>
      <rPr>
        <rFont val="Arial"/>
        <color theme="1"/>
      </rPr>
      <t xml:space="preserve">Идеи для творчества и поделок @@@ Л
Утепление крыши изнутри
</t>
    </r>
    <r>
      <rPr>
        <rFont val="Arial"/>
        <b/>
        <color theme="1"/>
      </rPr>
      <t xml:space="preserve">Прежде всего нужно определиться с выбором теплоизоляционного материала. Вариантов существует несколько: пенопласт – дешевый теплоизоляционный материал, обладающий низкой теплопроводностью — 0,037 — 0,043Вт/мК. Несмотря на эти достоинства, пенопласт не часто применяется для утепления крыш, так как он является горючим материалом и имеет нулевую паропроницаемость.
Еще одним серьезным недостатком пенополистирола является то, что в процессе горения он выделяет токсины; </t>
    </r>
    <r>
      <rPr>
        <rFont val="Arial"/>
        <color theme="1"/>
        <sz val="1.0"/>
      </rPr>
      <t>Минвата для утепления кровли минеральная вата – экологичный и пожаробезопасный материал с низким коэффициентом теплопроводности – 0,032 – 0,048Вт/мК. Благодаря хорошей паропроницаемости он позволяет кровле «дышать». Поэтому, на мой взгляд, минвата является оптимальным вариантом для утепления кровли; Экструдированный пенополистирол экструзионный пенополистирол – более прочный утеплитель, чем обычный пенополистирол, который тоже обладает низкой теплопроводностью — 0,028-0,034Вт/мК.
Благодаря специальным добавкам, экструдированный пенополистирол, как правило, имеет класс горючести Г1, т.е. является слабо горючим материалом. Еще одно достоинство ЭППС заключается в том, что материал не боится влаги, по этому не требует гидро- пароизоляции. Экструдированный пенополистирол можно монтировать без пароизоляции Что касается недостатков, то к ним относится высокая цена. vk.com/aidacha Еще один минус заключается в низкой паропроницаемости. Если помещение чердака будет использоваться как жилое, лучше всего использовать в качестве утеплителя базальтовую вату.
Этот материал является наиболее экологичным. Паробарьер для защиты утеплителя от влаги Также для утепления кровли изнутри понадобятся другие некоторые материалы: паробарьер; антисептическая пропитка для дерева; деревянные рейки. Поломанные стропила необходимо отремонтировать
ПОДГОТОВКА КРЫШИ
Прежде чем выполнить утепление крыши дома своими руками, необходимо подготовить кровлю следующим образом: если жилье уже эксплуатировалось, обязательно надо провести осмотр стропильной системы на предмет повреждений и прочих изъянов. Если обнаружены подгнившие или треснувшие детали, их обязательно надо заменить, отремонтировать или усилить; если толщина стропил меньше толщины утеплителя, ее нужно увеличить. Для этого к стропилам следует прикрепить доски или брусья; далее все деревянные детали крыши, включая стропила, необходимо обработать антисептиком. Благодаря этому дерево будет защищено от гниения и всевозможных негативных биологических воздействий.
Обработка стропил антисептиком
Пропитка наносится при помощи кисти. Также можно использовать распылитель. Подробная инструкция по применению состава обычно имеется на упаковке; если в процессе монтажа кровельного покрытия не была выполнена гидроизоляция или со временем она повредилась, ее необходимо выполнить изнутри. Для этих целей следует использовать супердиффузную мембрану. Гидроизоляционная мембрана Гидроизоляция крыши изнутри крепится к стропилам и обрешетке при помощи степлера или даже гвоздей и деревянных планок. Нижний край пленки следует вывести под свес крыши для отвода конденсата.
ТЕПЛОИЗОЛЯЦИЯ КРЫШИ
Теперь можно начинать утепление крыши своими руками.
Работа выполняется так: вначале обустройте вентиляционный зазор между пароизоляционной мембраной и гидроизоляцией. Для этого нужно отступить от гидроизоляционной пленки сантиметр-полтора и прибить к стропилам гвозди. Затем между гвоздями надо зигзагообразно натянуть шнур, который будет служить ограничителем; vk.com/aidacha Натягиваем нити зигзагообразно для обеспечения вентиляционного зазора затем к стропильным ногам крепится пароизоляционная мембрана. Чтобы ее зафиксировать, можно воспользоваться степлером. Монтаж пароизоляции Надо сказать, что в случае использование экструдированного пенополистирола, обустраивать вентиляционный зазор и монтировать пароизоляцию не нужно. Обычный же пенополистирол хоть и незначительно, но все же поглощает влагу, поэтому нуждается в пароизоляции; теперь можно выполнить утепление кровли. Для этого плиты утеплителя нужно расположить между стропильными ногами. Монтаж минеральной ваты Имейте в виду, что плиты должны плотно прилегать к стропильным ногам, а также друг к другу.
Если между утеплителем возникнут щели, они будут служить мостиками холода, соответственно, эффективность теплоизоляции снизится. Чтобы зафиксировать плиты между стропилами, можно забить гвоздики и зигзагообразно натянуть нити, как на фото выше. Монтаж второго слоя пароизоляции после того, как утепления скатной кровли будет завершено, следует закрепить на стропилах еще один слой пароизоляции. Как в первом, так и во втором случае полосы мембраны надо расположить внахлест на 10 см. При этом места стыков следует проклеить скотчем; Пример обрешетки поверх пароизоляции нужно закрепить обрешетку, воспользовавшись рейками или досками. Обрешетка обеспечит вентиляционное пространство между отделочным материалом и пароизоляцией.
Кроме того она позволит выровнять поверхность перед монтажом финишного покрытия, если чердак будет использоваться как жилое помещение. Если дом только строится, можно выполнить утепление крыши снаружи в процессе монтажа кровельного материала . vk.com/aidacha В этом случае предварительно делается подшивка со стороны чердака, после чего на нее укладывается пароизоляция и сам утеплитель. Благодаря этому не нужно дополнительно фиксировать теплоизоляцию между стропилами. На этом теплоизоляция крыши дома своими руками завершена. Теперь осталось лишь выполнить монтаж отделочного материала – гипсокартона или, к примеру, вагонки.
УТЕПЛЕНИЕ ФРОНТОНОВ
Если вы утепляете крышу дома изнутри с целью обустройства жилого чердачного помещения, обязательно надо выполнить теплоизоляцию и фронтонов, если, конечно, крыша двускатная. Напомню, что фронтон – это часть стены, расположенная между скатами кровли.
Схема расположения реек на фронтоне
Процесс утепления фронтонов изнутри выглядит так: для обеспечения вентиляционного пространства, на фронтоне фиксируются деревянные рейки с шагом 0,5м по вертикали и 2-3 см по горизонтали; На фото – пароизоляция фронтона к рейкам крепится пароизоляция, в результате чего образуется вентиляционный зазор; далее устанавливаются вертикальные стойки. Прикрепить их к рейкам можно при помощи стальных уголков и саморезов или прямых подвесов.
Утепление фронтона минватой
Чтобы внутренняя поверхность фронтонов получилась ровной, стойки надо расположить в одной плоскости. vk.com/aidacha Для этого установите вначале две крайние стойки строго в вертикальном положении, после чего закрепите на них несколько нитей на разном уровне. Используйте нити в качестве маяков для выравнивания остальных стоек;
далее работа выполняется так же, как и при утеплении кровли – пространство между стойками утепляется, после чего фиксируется пароизоляционная мембрана и выполняется монтаж обрешетки; со стороны фасада на фронтонах под козырьком нужно выполнить несколько небольших отверстий, чтобы вентиляционный зазор работал, т.е. отводил влагу.</t>
    </r>
  </si>
  <si>
    <r>
      <rPr>
        <color rgb="FF1155CC"/>
        <u/>
      </rPr>
      <t>https://vk.com/wall-100607967_48422</t>
    </r>
    <r>
      <rPr/>
      <t xml:space="preserve"> 
</t>
    </r>
    <r>
      <rPr>
        <color rgb="FF1155CC"/>
        <u/>
      </rPr>
      <t>https://ok.ru/group/55519273484312/topic/156806956589080</t>
    </r>
    <r>
      <rPr/>
      <t xml:space="preserve"> 
</t>
    </r>
    <r>
      <rPr>
        <color rgb="FF1155CC"/>
        <u/>
      </rPr>
      <t>https://vk.com/wall597983240_4623?t2fs=b8dce9e07eec774ae5_2</t>
    </r>
    <r>
      <rPr/>
      <t xml:space="preserve"> </t>
    </r>
  </si>
  <si>
    <r>
      <rPr>
        <color rgb="FF1155CC"/>
        <u/>
      </rPr>
      <t>https://prnt.sc/ed77u5Rb6Eu7</t>
    </r>
    <r>
      <rPr/>
      <t xml:space="preserve"> 
</t>
    </r>
    <r>
      <rPr>
        <color rgb="FF1155CC"/>
        <u/>
      </rPr>
      <t>https://prnt.sc/eLICkuGCd7of</t>
    </r>
    <r>
      <rPr/>
      <t xml:space="preserve"> 
</t>
    </r>
    <r>
      <rPr>
        <color rgb="FF1155CC"/>
        <u/>
      </rPr>
      <t>https://prnt.sc/_6u2QbZBGbwA</t>
    </r>
    <r>
      <rPr/>
      <t xml:space="preserve"> </t>
    </r>
  </si>
  <si>
    <t xml:space="preserve"> Олег Суперт
Не соглашусь с автором по поводу минусов термопанелей. Современный фасадный пенополистирол обладает свойством затухания при горении, в течении 2-3 секунд. И в отличии от пеноплекса экологичен и позволяет утеплительному слою "дышать".</t>
  </si>
  <si>
    <t>https://vk.com/wall-213628981_116?reply=117</t>
  </si>
  <si>
    <t>Пожароопасность, экологичность</t>
  </si>
  <si>
    <t xml:space="preserve">Добрый день! Немножко поправлю: время самостоятельного затухания - до 4 секунд. А в остальном в абсолютно правы! Спасибо за доверие к пенопласту - материалу, который представляет Ассоциация производителей и поставщиков пенополистирола. </t>
  </si>
  <si>
    <t>https://prnt.sc/S24IULuD-X2-</t>
  </si>
  <si>
    <t>3 15
Кто подскажет, черновой пол деревянный 50-ка доска в частном доме по лагам. Хотят тёплый пол. Выбор падает на инфракрасный. Конечное покрытие - ламинат. Внимание, вопрос....))
Ложится ли какой-то утеплитель на черновой пол? И какой именно? В видосах видел минвату. Но как минвата может лежать под ламинатом. Она же не имеет такой необходимой плотности.  Можно ли постелить пенопласт высокой плотности на черновой пол. И далее по пенопласту нужен ли слой фанеры? Или достаточно только пенопласт? Или вообще без утеплителя сразу ИК мат? Или на черновую доску сразу мат? Расскажите в данном случае о реальном пироге.
Спасибо.</t>
  </si>
  <si>
    <t>https://telegram.me/montaj220/87888</t>
  </si>
  <si>
    <t>ему лучше экструдированный. Чтобы что-то думать с ппс, надо понимать, что у него с самого низа. Исходя из того, что под черновым полом находится грунт, а не, например, плита фундамента или любое забетонированное основание, на черновой пол пароизоляция, ППС от 17 и по пенопласту какое-либо основание - тонкая армированная стяжка или толстый слой ОСБ или фанеры, на которые будут выстилаться маты теплого пола. 
не знаю, стоит ли отвечать</t>
  </si>
  <si>
    <t xml:space="preserve">
Артур
Пенопласт нагревать не рекомендуется, насколько знаю. Здоровье не порадуется</t>
  </si>
  <si>
    <t>https://t.me/montaj220/87889</t>
  </si>
  <si>
    <t>На счет опасности для здоровья - это мифы. А вот максимально возможная температура использования ППС - 80 градусов (по ГОСТ). Из этого и стоит исходить</t>
  </si>
  <si>
    <t>https://prnt.sc/GdoV8YkH0lmp</t>
  </si>
  <si>
    <t>Коммент к вопросу из стр. 247 выше</t>
  </si>
  <si>
    <t>Добрый день!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Максимально возможная температура использования ППС - 80 градусов (по ГОСТ). Из этого и стоит исходить</t>
  </si>
  <si>
    <t>Виталий ш.
Сообщество производителей и поставщиков пенополистирола, нет конечно, дом сгорел по причине неправильного ввода в дом электрокабеля, а вот то, что он сгорел во все 2 этажа, так, что приехавшие через 8 минут пожарные не смогли его затушить исключительно заслуга эппу заложенного в стены, я сам видел как наверху загорелось, в стене, сделать ничего нельзя было, а через 5 минут снизу потекло и такой сквозняк поднялся, пожарные потом только поняли, когда сгорело что произошло.</t>
  </si>
  <si>
    <t xml:space="preserve">Виталий, сочувствуем вашей беде. По всей видимости, неправильно вас поняли, и речь идет не о пенопласте (как мы посчитали сначала), а об эппу - эластичных пенополиуретанах? Это разные материалы.  </t>
  </si>
  <si>
    <t>https://prnt.sc/2XqqZzoR0QnH</t>
  </si>
  <si>
    <t>Ответ на стр. 190</t>
  </si>
  <si>
    <t>ТСК "ЭнСтрой": строительство, стройматериалы.
 Рабочая улица, 14, Белгород, Белгородская область
☺ ВСЁ О ПЕНОПОЛИСТИРОЛЕ
Пенополистирол (применяемый в качестве утеплителя в СИП-панелях) активно применяется и отдельно – на строительных объектах, а также при ремонтных процессах в жилых сооружениях и постройках хозяйственного назначения. Сравнивая пенополистирол с другими вариантами утеплителей, нужно отметить, что сырьё имеет достаточно много положительных сторон и незначительные минусы. При разработке пенополистирола используется методика вспенивания полимера газообразным пентаном.
Состав пенополистирола – это доля твердого вещества не более 2,0%, а остальные 98,0% приходятся на мелкие полистироловые камеры с воздухом внутри.
https://дом-сип-панель.рф/2023/09/28/все-о-пенополистироле/
ТСК "#ЭнСтрой" 🙂, (4722) 506-046, г.#Белгород, ул.РабочаЯ, д.14
#Belgorod #Moscow #Москва #строительство</t>
  </si>
  <si>
    <r>
      <rPr>
        <color rgb="FF1155CC"/>
        <u/>
      </rPr>
      <t>https://ok.ru/enstroy31/topic/155465166856351</t>
    </r>
    <r>
      <rPr>
        <color rgb="FF000000"/>
      </rPr>
      <t xml:space="preserve"> 
</t>
    </r>
    <r>
      <rPr>
        <color rgb="FF1155CC"/>
        <u/>
      </rPr>
      <t>https://vk.com/wall-120546399_6292</t>
    </r>
    <r>
      <rPr>
        <color rgb="FF000000"/>
      </rPr>
      <t xml:space="preserve"> </t>
    </r>
  </si>
  <si>
    <r>
      <rPr>
        <color rgb="FF1155CC"/>
        <u/>
      </rPr>
      <t>https://prnt.sc/HQliTBou6KpN</t>
    </r>
    <r>
      <rPr/>
      <t xml:space="preserve">   
</t>
    </r>
    <r>
      <rPr>
        <color rgb="FF1155CC"/>
        <u/>
      </rPr>
      <t>https://prnt.sc/tqn7UU-YwOUg</t>
    </r>
    <r>
      <rPr/>
      <t xml:space="preserve">   </t>
    </r>
  </si>
  <si>
    <t>mirko__23
Ну понятно. Можешь посмотреть пару сюжетов о том как в заведениях тоже так утеплена была крыша. При пожаре сразу по 15 человек отъезжали к апостолу. Дело в том что ППС выделяет при горении токсин вызывающий паралич лёгких(вроде так)
mirko__23
Не спроста он всей нормативной запрещен в таких конструкциях. Особенно внутри помещений. На фасадах за камнем ещё хрен с ним.</t>
  </si>
  <si>
    <t>https://telegram.me/lowarchviz/154206</t>
  </si>
  <si>
    <t xml:space="preserve">Строительный ППС - материал для наружной теплоизоляции. Это закреплено в нормативных документах. Но не потому, что он "токсичен" - токсично все, что горит, даже самая экологически чистая древесина. А из-за смещения точки росы. 
Любой строительный материал надо использовать так, как рекомендовано правилами, тогда проблем не будет. </t>
  </si>
  <si>
    <t>https://prnt.sc/fFEPaN0SHHtz</t>
  </si>
  <si>
    <t>Владислав Колядко 
Странно... Сейчас такой выбор материалов, и утеплителя... Какой хочешь. А выбрали пенопласт) керамзитобетон, газобетон... Не сказать чтобы не экологичный материал, как и каменная вата - все делается из "земли" почти.</t>
  </si>
  <si>
    <t>https://vk.com/wall217901389_99003?reply=99008</t>
  </si>
  <si>
    <t>Современный и качественный пенопласт не содержит ни формальдегида, ни хлора, ни гидрохлорида, ни акриловых смол. На 98% он состоит из воздуха. Это, пожалуй, даже лучше, чем "из земли".</t>
  </si>
  <si>
    <t>https://prnt.sc/Ax4zRW3el7dF</t>
  </si>
  <si>
    <t xml:space="preserve">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То, что вата называется "каменной", не делает её ближе к природе :) В то же время стирол, на основе которого производится ППС, есть и в клубнике, и в сыре, и в орехах. </t>
  </si>
  <si>
    <t>Мосстрой-31 (член Фасадного Союза) рассказал о фасадной термопанели "Оптима ПРО"
Фасадная термопанель «Оптима ПРО» — это двухслойный облицовочный материал, представляющий собой облицовочную плиту, комбинированную с утеплителем. В качестве утеплителя используются пенополистирол.
Пенополистирол - лёгкий материал, имеющий высокое сопротивление на сжатие. Обладает эффектом снижения тепловых потерь и низкую стоимость.
Низкая теплопроводность позволяет лучше удерживать тепло в здании, а низкое водопоглощение защищает его от воздействия грибков и плесени. Кроме того, пенополистирол не поддерживает горение, благодаря добавлению противопожарной добавке (антипирен), что повышает пожарную безопасность здания. Высокий срок службы пенополистирола в целом делает фасад более долговечным.
Термопанель имеет пазогребневое соединение, благодаря которому кладка получается ровной и долговечной. В продаже есть и угловые элементы, которые облегчают оформление внешних и внутренних углов фасада.
Источник (https://vk.com/gkms31)</t>
  </si>
  <si>
    <r>
      <rPr>
        <color rgb="FF1155CC"/>
        <u/>
      </rPr>
      <t>https://telegram.me/facadeunion/1529</t>
    </r>
    <r>
      <rPr>
        <color rgb="FF000000"/>
      </rPr>
      <t xml:space="preserve"> 
</t>
    </r>
    <r>
      <rPr>
        <color rgb="FF1155CC"/>
        <u/>
      </rPr>
      <t>https://vk.com/wall-77537121_880</t>
    </r>
    <r>
      <rPr>
        <color rgb="FF000000"/>
      </rPr>
      <t xml:space="preserve"> </t>
    </r>
  </si>
  <si>
    <r>
      <rPr>
        <color rgb="FF1155CC"/>
        <u/>
      </rPr>
      <t>https://prnt.sc/vsMkcG4ds2hx</t>
    </r>
    <r>
      <rPr/>
      <t xml:space="preserve">  
</t>
    </r>
    <r>
      <rPr>
        <color rgb="FF1155CC"/>
        <u/>
      </rPr>
      <t>https://prnt.sc/LKRCKebFczu0</t>
    </r>
    <r>
      <rPr/>
      <t xml:space="preserve">   </t>
    </r>
  </si>
  <si>
    <r>
      <rPr>
        <rFont val="Arial"/>
        <color theme="1"/>
      </rPr>
      <t xml:space="preserve">Дело чести
УТИЛИЗАЦИЯ МУСОРА В ЛЕСУ. МНЕНИЕ
</t>
    </r>
    <r>
      <rPr>
        <rFont val="Arial"/>
        <color theme="1"/>
        <sz val="1.0"/>
      </rPr>
      <t xml:space="preserve">Едем ли мы на пикник или уходим подальше в лес, мы тащим на природу хоть какой то, но мусор. Как бы далеко вы не уходили от цивилизации в лес, вам все равно будет попадаться одно из худших этих ее проявлений. Делюсь с вами своим мнением.
Много лет назад, когда я серьезно увлекся туризмом, одним из первых возник вопрос, что делать с мусором. И не только со своим, но и с чужим.
Я постарался рассмотреть все варианты.
Первое, это конечно увозить этот мусор с собой. Утилизировать мусор должны специалисты этого дела. Но находясь за много километров от ближайшей дороги в пешем походе, этот вариант не подходил.
Что если оставить его как есть? Да мы рассмотрим и это вариант. Может пусть валяется? Ну не эстетично да, но может, вреда особого и нет. К сожалению это не так.
Например, стеклянная бутылка, может стать причиной пожара. Осколки стекла могут поранить, как животное, так и человека. От жестяной банки от консервов, кроме эстетичного вида, другого вреда особо для природы нет.
Пластик. Пластик разлагается до нескольких столетий. Нагреваясь на солнце, выделяет в воздух много гадости. Это и вредные химические элементы и соли тяжёлых металлов и другие токсичные вещества.
Но главное пластик опасен для речных и морских животных, они практически не могут разглядеть прозрачные частицы, плавающие по поверхности. Токсичные отходы попадают им в желудок, часто становясь причиной смерти.
Взвесь пластиковых частиц напоминает зоопланктон, и многие животные принимают их за пищу. Большое количество пластиковых вещей (например, крышки и кольца от бутылок) так же съедаются морскими птицами и животными. Они умирают. Плавающие отходы могут впитывать из воды органические загрязнители (ПХБ, ДДТ, ПАУ). Этих веществ не только токсичны, но и их структура сходна с гормоном эстрадиолом, что приводит к гормональному сбою у животных.
Вы спросите, при чем тут морские животные? Включите мозг. Все реки впадают в моря и океаны. И весь мусор, что вы видите на берегу рек, рано или поздно попадут в океан. В мировых океанах уже есть многокилометровые острова из мусора.
В общем решили, что мусор не оставляем.
Рассмотрим вариант закапывания.
У этого варианта есть один плюс. Мусор не попадает в реки и океаны. Но в остальном вреда не меньше. В земле пластик разлагается еще дольше, чем на воздухе. Отравляется почва, дожди смывают все вредные вещества в воду.
Остался один вариант, я бы сказал вариант наименьшего зла, это сжигание мусора. И я попытаюсь объяснить, почему и главное как это сделать правильно.
Горение и плавление пластика. Виды
Изделия из пластмасс маркируются знаком с цифрой, которая изменяется от 1 до 7.
1. Полиэтилентерефталат (ПЭТ)
Наиболее распространенный пластик в пищевой промышленности, который чаще всего используется при производстве бутылок.
Плавится при довольно высокой температуре – 260 °С. В нем содержится сурьма и канцерогены. Также эти вещества могут высвобождаться при горении или плавлении.
2. Полиэтилен высокой плотности или полиэтилен низкого давления (HDPE, ПНД)
HDPE наиболее безопасный пластик. Плавление при температурах, порядка 120-135 °С.
3. Поливинилхлорид (PVС, ПВХ)
Является наиболее опасным пластиком, производимым на сегодняшний день. Большинство пластинок делается из винила. Температура плавления 150 – 220°C. Под воздействием тепла он выделяет диоксины, одни из самых опасных загрязняющих веществ и токсинов. Разрушается при температуре 900 °С.
4. Полиэтилен низкой плотности или полиэтилен высокого давления (LDPE, ПВД)
Является одним из безопасных пластиков. Используется для производства полиэтиленовой пленкой, продуктовых сумок, мусорных пакетов и некоторых пищевых контейнеров.
5. Полипропилен (PP, ПП)
Довольно безопасный пластик. Используется при создании например, крышек для бутылок, дозаторов и пластиковой посуды.
</t>
    </r>
    <r>
      <rPr>
        <rFont val="Arial"/>
        <color theme="1"/>
      </rPr>
      <t xml:space="preserve">6. Полистирол (PS, ПС)
Применяется в одноразовой посуде, упаковке, детских игрушках </t>
    </r>
    <r>
      <rPr>
        <rFont val="Arial"/>
        <b/>
        <color theme="1"/>
      </rPr>
      <t>и при изготовлении теплоизоляционных (например, пенопласта) и других строительных материалов.
Температура плавления – 240 °C. Выделяет опаснейший яд и канцероген стирол.</t>
    </r>
    <r>
      <rPr>
        <rFont val="Arial"/>
        <color theme="1"/>
      </rPr>
      <t xml:space="preserve">
</t>
    </r>
    <r>
      <rPr>
        <rFont val="Arial"/>
        <color theme="1"/>
        <sz val="1.0"/>
      </rPr>
      <t>7. Различные пластики, не указанные выше
К этим пластмассам относятся как безопасные, так и небезопасные пластики.
С пластиком без маркировки (с незнакомыми пластиками) надо обращаться, как с потенциально опасными.
Как мы видим не все пластики так уж вредны при сжигании. Исключением является полистирол и ПВХ, который достаточно распространен, при горении которого выделяются диоксины. О вреде диоксина информацию можно найти в интернете.
Основной пищевой пластик (основа мусора в лесу) безопасны при сжигании. Мы ведь говорим про лес, а не о сжигании мусора на даче (ужасные тлеющие кучи).
Главным правилом при сжигании пластика является то, что чем ВЫШЕ температура, тем меньше вредных веществ выделяется. Да мы не сделаем такой костер, чтоб достигнуть температуры специальных печей для сжигания мусора. Но в лесу нам такая температура и не нужна практически. Главное чтоб не получилась тлеющая куча. Не надо поливать кучу бензином и поджигать. Чем меньше температура, тем больше вредной гадости от любого пластика.
Выводы.
1. Если есть возможность вывезти мусор на свалку или на переработку, это надо сделать.
2. Если такой возможности нет, то мусор лучше сжечь, чем закопать. Или частично сжечь, если особо вредного пластика не много и что-то можно унести.
Мнение: Вениамин Pro</t>
    </r>
  </si>
  <si>
    <t>https://vk.com/wall-46871511_167552</t>
  </si>
  <si>
    <t xml:space="preserve">Здравствуйте!
Как официальный представитель Ассоциации производителей и поставщиков пенополистирола хочу отметить, что современные марки пенополистирола не несут вреда здоровью — ни вашему, ни планеты.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t>
  </si>
  <si>
    <t>https://prnt.sc/lyAcpc0nhQvj</t>
  </si>
  <si>
    <t>Штукатурные работы.Отделка фасада под ключ.
25.09.2023 был закончен фасад,по утеплению самого дома пенопластом 50 мм и потолки 100 мм,нанесли базовый армирующий слой клея с фасадной сеткой.На все наружние углы были установлены фасадные углы с сеткой,потолок оформили декоративной штукатуркой шуба фракция 1,5 мм,смотрится👍
Связь со мной:+7(921)9369593 Александр.</t>
  </si>
  <si>
    <t>https://vk.com/wall-54144375_524</t>
  </si>
  <si>
    <t>https://prnt.sc/4HGJGseajN_Y</t>
  </si>
  <si>
    <t xml:space="preserve"> Александр Леухин
Владислав, а пенопласт то зачем? Его в фундамент нельзя. Вы наверное хотели сказать экструзию (ЭППС)?</t>
  </si>
  <si>
    <t>https://vk.com/wall-161529175_1097595?reply=1098401&amp;thread=1097694</t>
  </si>
  <si>
    <t xml:space="preserve">Пенопласт высокой плотности может использоваться для работ с фундаментом. </t>
  </si>
  <si>
    <t>https://prnt.sc/_VZVaXQnDbOG</t>
  </si>
  <si>
    <t xml:space="preserve"> Виктор Филиппов ответил Владиславу
Владислав, пенопласт под фундаментом это лишняя химия, в следущий раз под фундамент кладите вату, желательно стерильную. Вата экологически чистый продукт, натуральный хлопок. В крайнем случае, если вата закончилась в аптеках райцентра, можно использовать лебяжий пух.</t>
  </si>
  <si>
    <t>http://vk.com/wall-161529175_1097595?reply=1098307&amp;thread=1097694</t>
  </si>
  <si>
    <t xml:space="preserve">Может шутка, может нет, не пойму
Шутка канеш ) </t>
  </si>
  <si>
    <t xml:space="preserve">@mEdikmailru
А если ЭППС  был бы качественно приклеен и закреплён, поверх него же можно утеплитель ППС16Ф или минвату фасадную укладывать? </t>
  </si>
  <si>
    <t>https://www.youtube.com/watch?v=V4lji7TdwxY&amp;lc=UgxDOAOiw75UKraiOIp4AaABAg</t>
  </si>
  <si>
    <t xml:space="preserve">Добрый день! Если качественно приклеен и закреплен, сверху можно перекрыть нужным вам утеплителем, в том числе и пенопластом. </t>
  </si>
  <si>
    <t>https://prnt.sc/94F25-z33_OJ</t>
  </si>
  <si>
    <t>Коммент к видео про монтаж ЭППС</t>
  </si>
  <si>
    <t xml:space="preserve">@TrillaKel
 @EPSRussia  надо найти ППС и проверить 😉😉😉 </t>
  </si>
  <si>
    <t>https://www.youtube.com/watch?v=RVdHKaDlZeI&amp;lc=UgwAfLcTWcwpTOrgdRd4AaABAg.9v9YKlMk-U29vE0OQZMSS0</t>
  </si>
  <si>
    <t xml:space="preserve">Постарайтесь, пожалуйста, найти качественный :) И еще раз напоминаем: мы за осторожность и целевое использование материала. </t>
  </si>
  <si>
    <t>https://prnt.sc/sscM-2xdsgZa</t>
  </si>
  <si>
    <t>Ответ на стр. 224</t>
  </si>
  <si>
    <t xml:space="preserve">ШШтучки
YouTube17:57
Как построить дом в двоем? Каркасный дом из пенополистирола (пенопласта).
</t>
  </si>
  <si>
    <t>https://vk.com/wall-207115233_483</t>
  </si>
  <si>
    <t>https://prnt.sc/FN1rAtGlvF-J</t>
  </si>
  <si>
    <t xml:space="preserve">Boy_gul
Паропроницаемость и у теплитель в кирпичную кладку
    Регион краснодарский край, фундамент лента, на ленту поставил фбс, засыпал грунт, скора залью плиту (ну кому интересно)
    И так самое интересное) планирую стены возводить из обычного кирпича в кирпич, облицовка керамический кирпич с пустошовкой, что засунуть из утеплителя, а то ничего не понятно, одни советуют каменную вату, другие говорят что нельзя, суй Эппс, другие говорят что Эппс нельзя, нужно будет вент каналы делать, третьи вообще говорят что пенопласт с ветрозащитной самое то будет. Вообщем что делать незнаю, а время идёт, скоро нужно начинать строить. Посоветуйте. </t>
  </si>
  <si>
    <t>https://www.forumhouse.ru/posts/31872097/</t>
  </si>
  <si>
    <t xml:space="preserve">Добрый день! В вашем случае можно рассмотреть вариант теплоизоляции с пенопластом фасадных марок. Как правильно заметили выше, благодаря антипиренам он не поддерживает горения и самостоятельно затухает в течение максимум 4 секунд. Плиты пенополистирола не используют в открытых конструкциях: слой утеплителя обязательно закрывают штукатурным слоем. </t>
  </si>
  <si>
    <t>https://prnt.sc/LCr3OyX6LD2e</t>
  </si>
  <si>
    <t>Сергей Леонов
Всем привет.скажите чем засыпать подпол в предбаннике?фундамент без отверстий для проветривания,почва сырая, от настила до почвы сантиметров 20 и можно ли  утеплить пол как сэндвич (тоска-пенопласт-доска)?!</t>
  </si>
  <si>
    <t>https://telegram.me/obanyah/3687</t>
  </si>
  <si>
    <t>Пол, баня</t>
  </si>
  <si>
    <t>все сгниет, если он так сделает</t>
  </si>
  <si>
    <t xml:space="preserve">Здравствуйте! В вашем случает такой способ неприемлем. Рассмотрите вариант плавающего пола по грунту с утеплением. </t>
  </si>
  <si>
    <t>Ruslan
Спасибо, но чувствуется ангажированность)) Там где не экономят, используют вату.</t>
  </si>
  <si>
    <t>https://t.me/remont_smr/1343?comment=6073</t>
  </si>
  <si>
    <t>Экономия</t>
  </si>
  <si>
    <t xml:space="preserve">Использовать нужно то, что больше подходит для конкретных целей. У минваты тоже есть недостатки - как и у пенопласта, и любого строительного материала. И во многих случаях именно ППС будет лучшим вариантом. Не говоря уже об экономичности. </t>
  </si>
  <si>
    <t>https://prnt.sc/-g1tSWoTkahF</t>
  </si>
  <si>
    <t>Ответ на стр. 237</t>
  </si>
  <si>
    <t>Домострой
Сообщество производителей и поставщиков пенополистирола, видимо, да. Но я о том, что в деревянном доме, пусть даже утеплённом минватой, можно обойтись лишь вентиляцией от вытяжки, без приточной. Хотя мы будем делать и то, и другое.</t>
  </si>
  <si>
    <t xml:space="preserve">Каждый случай индивидуален. Грамотней всего прибегнуть к расчетам вентиляции в доме - самостоятельно либо с привлечением специалистов. </t>
  </si>
  <si>
    <t>https://prnt.sc/_JL3dEiYrz2R</t>
  </si>
  <si>
    <t>Ответ на стр. 231</t>
  </si>
  <si>
    <t xml:space="preserve"> Роман Канухин ответил Алексею
Алексей, да, не упомянул. Он просто знает, что в перекрытие кладется утеплитель, но для чего, слабо понимает.
Вот его и просветите!
А мне вы возразили просто чтобы возразить, как я и сказал, не разобравшись, что вы своими же словами и подтвердили.</t>
  </si>
  <si>
    <t>https://vk.com/wall-97639222_191502?reply=192003&amp;thread=191655</t>
  </si>
  <si>
    <t>Ответ на стр. 227
он хочет ругаться, а мы нет. Мы там и Валерой и  Смирновым уже отвечали. Дальше можем Валериком встраиваться оп существу, а не на гневные выпады</t>
  </si>
  <si>
    <t>Siceo
Имеется здание к которому подходит от столба  вводной кабель (СИП). Сейчас он закреплен на фасаде. Планируют утеплять фасад пенопластом и зашит этот сип. Допускается такое? Или лучше оставить его по наружке?</t>
  </si>
  <si>
    <t>https://telegram.me/proekt_spz/138546</t>
  </si>
  <si>
    <t xml:space="preserve">Без фото эксперт не берется советовать. Что там за столб, как что закреплено, под каким углом подходит к дому - непонятно. По наружке кажется надежней, потому что в случае чего проще ремонтировать снаружи, чем восстанавливать слой утеплителя. </t>
  </si>
  <si>
    <t>Ремонт квартир в Самаре
Можете привести пример когда ппс лучше?</t>
  </si>
  <si>
    <t>https://t.me/remont_smr/1343?comment=6076</t>
  </si>
  <si>
    <t>Монтаж только с СИЗами, хранение, привязка к погоде при монтаже - с этим у ваты сложнее, чем у пенопласта. В любом случае при выборе теплоизоляционного материала ориентироваться надо в первую очередь на теплотехнический расчет.</t>
  </si>
  <si>
    <t>https://prnt.sc/SQJztnPlatig</t>
  </si>
  <si>
    <t>Ответ на стр. 263</t>
  </si>
  <si>
    <t xml:space="preserve">@grinchenkomikhail4053
У нас доверие к пенопласта ещё с детства 😅 </t>
  </si>
  <si>
    <t>https://www.youtube.com/watch?v=gv77eZqioIM&amp;lc=UgwE8O0waUBGtTzQwex4AaABAg.9vEzxpHtICx9vGl_KkmQQI</t>
  </si>
  <si>
    <t>https://prnt.sc/X26q3wohhZo7</t>
  </si>
  <si>
    <t xml:space="preserve">@theyurta
🙌🏻 </t>
  </si>
  <si>
    <t>https://www.youtube.com/watch?v=H8Wop0WgK4w&amp;lc=Ugw2qJVKj6Z9FkXp4uN4AaABAg.9vF-0BORW409vHKL3sO0D5</t>
  </si>
  <si>
    <t>https://prnt.sc/SswiukRrAdIX</t>
  </si>
  <si>
    <t xml:space="preserve"> как правильно утеплить дом пенопластом
все о строительстве new world</t>
  </si>
  <si>
    <t>https://www.youtube.com/watch?v=rydWNjUsoXQ</t>
  </si>
  <si>
    <t>https://prnt.sc/I1uXk2H94E5w</t>
  </si>
  <si>
    <r>
      <rPr>
        <rFont val="Arial"/>
        <color theme="1"/>
      </rPr>
      <t xml:space="preserve">СтройБаза №1 (кирпич, пеноблок в Пензе)
Выбираем утеплитель.
Почти одинаковый коэффициент теплопроводности минеральной ваты, ППС (пенополистирола) и ЭППС (экструдированного пенополистирола) делает эти виды утеплителя схожими. Но есть то, что их различает.
Паропроницаемость минваты в 10 раз выше, чем у ППС, и в 20 раз выше, чем у ЭППС. Зато даже при незначительном увлажнении теплоизолирующие свойства минваты сильно снижаются.
</t>
    </r>
    <r>
      <rPr>
        <rFont val="Arial"/>
        <b/>
        <color theme="1"/>
      </rPr>
      <t>Кроме того, минеральная вата (базальтовая) не только не горит, но и выдерживает температуру до 1000° С, тогда как ППС горит, плавится и может поддерживать самостоятельное горение.</t>
    </r>
    <r>
      <rPr>
        <rFont val="Arial"/>
        <color theme="1"/>
      </rPr>
      <t xml:space="preserve">
ЭППС по своим свойствам лучше всего подходит для теплоизоляции фундаментов, стен в грунте, полов, потому что химически стоек, влагонепроницаем, прочен и устойчив к появлению грибков, сохраняя свои свойства десятилетиями.
Утеплитель всех видов имеется в наличии. Наши менеджеры посоветуют, какой из них лучше всего подойдет для ваших целей и помогут рассчитать нужный объем. Звоните +7 (8412) 70-43-43!</t>
    </r>
  </si>
  <si>
    <t>https://vk.com/wall-179139073_701</t>
  </si>
  <si>
    <t xml:space="preserve">Добрый день! Благодаря антипиренам, которые добавляются в пенопласт уже на этапе производства, современный ППС самостоятельно затухает в течение максимум 4 секунд после потери контакта с открытым огнем, а при постоянном воздействии высокой температуры оплавляется, не вспыхивая. Горения он не поддерживает. При этом важно отметить, что плиты пенополистирола не используют в открытых конструкциях: слой утеплителя обязательно закрывают штукатурным слоем. </t>
  </si>
  <si>
    <t>https://prnt.sc/isN2UANEnepZ</t>
  </si>
  <si>
    <t xml:space="preserve"> Олег Суперт ответил Алексею
Алексей, спасибо за поправку! А мы можем как-то быть друг другу полезны?</t>
  </si>
  <si>
    <t>https://vk.com/wall-213628981_116?reply=119&amp;thread=117</t>
  </si>
  <si>
    <t>Даже не знаю, как ответить на этот вопрос. Напишите, если у вас есть какие-то вопросы или предложения.</t>
  </si>
  <si>
    <t>https://prnt.sc/C8hWXMfUJ8N3</t>
  </si>
  <si>
    <t>Ответ на стр. 246
а как мы можем быть друг другу полезны?</t>
  </si>
  <si>
    <t xml:space="preserve"> Александр Леухин ответил Валерию
Валерий, пенопласт имеет влагонакопление до 6%, это ни есть хорошо</t>
  </si>
  <si>
    <t>https://vk.com/wall-161529175_1097595?reply=1098767&amp;thread=1097694</t>
  </si>
  <si>
    <t>Александр, до 4%, но это за 48 часов при полном погружении в воду.</t>
  </si>
  <si>
    <t>https://prnt.sc/wDPmSEyvW3O0</t>
  </si>
  <si>
    <t>Ответ на стр. 256 Валере</t>
  </si>
  <si>
    <t xml:space="preserve"> Ольга Целикова ответила Валерию
Валерий, ощущения игнорировать ни в коем случае не стоит. Как известно, наука вначале что-то внедряет, а потом открывает побочные эффекты и идёт на попятную. Примеров - бессчётное множество, среди них - тысячи угробленных наукой жизней людей. Поэтому - слушай учёных мужей, да проверяй. Желательно - очень тщательно. И - в третий раз повторюсь - я говорила не про ощущения, а про научно обоснованные доказательства токсичности полистирола. Просто дело лично каждого, в какие доказательства науки веровать, а в какие - нет. Вы веруете в безвредность полистирола. Не проблема. Вам никто не мешает это делать. Я не к тому, что вам нельзя озвучиваить эту точку зрения, а к тому, что не везде это озвучивание имеет смысл. В сообществе любителей полистирола вы найдёте единомышленников, а в ветках по экологичному образу жизни - впустую потеряете время.</t>
  </si>
  <si>
    <t>https://vk.com/wall217901389_99003?reply=99785&amp;thread=99092</t>
  </si>
  <si>
    <t xml:space="preserve">Ответ на стр. 241 Валере
думаю, не стоит отвечать, зачем? </t>
  </si>
  <si>
    <t>Виталий ш.
1 д
Сообщество производителей и поставщиков, пенопласт по моему эппу он называется,я не против этих материалов но не везде они должны ставиться.</t>
  </si>
  <si>
    <t xml:space="preserve">Пенопласт - ППС. Но в любом случае вы правы в том, что у любого материала, в том числе и пенопласта, свои характеристики и области применения. </t>
  </si>
  <si>
    <t>https://prnt.sc/ZEBtiH-2KcMe</t>
  </si>
  <si>
    <t>Ответ на стр. 249</t>
  </si>
  <si>
    <t xml:space="preserve"> Елена Иванова ответила Галие
Галия, у меня куры нашли промедуток в стене где пенопласт торчал и клевали весь под чистую... Крошки от него валялись на полу, половину точно съели..</t>
  </si>
  <si>
    <t>https://vk.com/wall-222583263_2034?reply=2582&amp;thread=2116</t>
  </si>
  <si>
    <t xml:space="preserve">Здравствуйте! Так в том и проблема: доступа быть не должно. Пенопласт должен быть изолирован внутри стенового "пирога". Если он торчит, его попортят не только куры, но и ультрафиолет. Это ошибка монтажа. </t>
  </si>
  <si>
    <t>https://prnt.sc/ZffAL4hWcj0i</t>
  </si>
  <si>
    <t xml:space="preserve"> Ярослав Мудрый
эта пена для наружних работ но ни как для внутрянки где будут жить люди,а мыши её хорошо грызут как и пенополистерол</t>
  </si>
  <si>
    <t>https://vk.com/wall-65610254_104770?reply=104775</t>
  </si>
  <si>
    <t>Мыши грызут любой доступный им утелитель. Потому и важно соблюдать правила монтажа, чтобы грызуны не добрались.</t>
  </si>
  <si>
    <t>https://prnt.sc/ibE32ZJ6QKeO</t>
  </si>
  <si>
    <t xml:space="preserve"> Ирина Ри ответила Dmitry
Dmitry, не едят, но с удовольствием строят в нем мегаполисы</t>
  </si>
  <si>
    <t>https://vk.com/wall-65610254_104770?reply=104806&amp;thread=104775</t>
  </si>
  <si>
    <t>Необходимо продолжить: строят в нем мегаполисы, если могут добраться до слоя утеплителя. А такого быть не должно если всё смонтировано по правилам.</t>
  </si>
  <si>
    <t>https://prnt.sc/_9wXEd6BAxvw</t>
  </si>
  <si>
    <t>Коммент к заявлению в стр.. 277 валера</t>
  </si>
  <si>
    <t xml:space="preserve"> Елена Орлова ответила Dmitry
Dmitry, мы разбирали старый дачный домик с утеплителем из пенопласта. Полно ходов в пенопласта было.</t>
  </si>
  <si>
    <t>https://vk.com/wall-65610254_104770?reply=104825&amp;thread=104775</t>
  </si>
  <si>
    <t xml:space="preserve">Мыши оборудуют норы в слое утеплителя, если добираются к нему через отверстия в основном материале стены или внешней отделке. Иначе - как бы им туда попасть? Пенопласт должен быть изолирован по технологии, тогда проблем не будет. </t>
  </si>
  <si>
    <t>https://prnt.sc/m-SRuhM1lTCu</t>
  </si>
  <si>
    <r>
      <rPr>
        <rFont val="Arial"/>
        <color theme="1"/>
      </rPr>
      <t>Генеральный Подрядчик</t>
    </r>
    <r>
      <rPr>
        <rFont val="Arial"/>
        <color theme="1"/>
        <sz val="6.0"/>
      </rPr>
      <t xml:space="preserve">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t>
    </r>
    <r>
      <rPr>
        <rFont val="Arial"/>
        <color theme="1"/>
      </rPr>
      <t xml:space="preserve">
</t>
    </r>
    <r>
      <rPr>
        <rFont val="Arial"/>
        <b/>
        <color theme="1"/>
      </rPr>
      <t>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t>
    </r>
    <r>
      <rPr>
        <rFont val="Arial"/>
        <color theme="1"/>
      </rPr>
      <t xml:space="preserve">
</t>
    </r>
    <r>
      <rPr>
        <rFont val="Arial"/>
        <color theme="1"/>
        <sz val="6.0"/>
      </rPr>
      <t>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t>
    </r>
    <r>
      <rPr>
        <rFont val="Arial"/>
        <color theme="1"/>
      </rPr>
      <t xml:space="preserve">
</t>
    </r>
    <r>
      <rPr>
        <rFont val="Arial"/>
        <b/>
        <color theme="1"/>
      </rPr>
      <t>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t>
    </r>
    <r>
      <rPr>
        <rFont val="Arial"/>
        <color theme="1"/>
      </rPr>
      <t xml:space="preserve">
</t>
    </r>
    <r>
      <rPr>
        <rFont val="Arial"/>
        <color theme="1"/>
        <sz val="6.0"/>
      </rPr>
      <t>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t>
    </r>
  </si>
  <si>
    <t>https://vk.com/wall824468645_2</t>
  </si>
  <si>
    <t>https://prnt.sc/ilYx5Wedwm92</t>
  </si>
  <si>
    <t xml:space="preserve">@Alex-tu3tp
Вообще пенопласт ужасный утеплитель,,,Просто дешманский потому его и лепят....Во первых сгореть-угареть велик шанс,во вторых дом вообще не дышит,и мега вентиляция не решает этой проблемы вообще никак....Чувство сырости приходит на 2-3 год проживания,а потом и запах сырой плесени....И пока не отдерешь эту гадость от стены это не пройдет...Дом должен дышать,,,стекловата Вам в помощь..... </t>
  </si>
  <si>
    <t>https://www.youtube.com/watch?v=Cqx1uOFL1nI&amp;lc=Ugy1_mKzYsqEd8ecR8Z4AaABAg</t>
  </si>
  <si>
    <t>Пожароопасность, паропроницаемость, плесень</t>
  </si>
  <si>
    <t xml:space="preserve">Добрый день! Паропроницаемость качественного пенопласта сравнима с тем же показателем древесины поперек волокон. Он паропроницаем. И бионейтрален: при соблюдении условий эксплуатации он не создает условий для роста грибка. 
Благодаря антипиренам, которые добавляются в пенопласт уже на этапе производства, современный ППС самостоятельно затухает в течение максимум 4 секунд после потери контакта с открытым огнем, а при постоянном воздействии высокой температуры оплавляется, не вспыхивая. Горения он не поддерживает. При этом важно отметить, что плиты пенополистирола не используют в открытых конструкциях: слой утеплителя обязательно закрывают штукатурным слоем. 
Ощущение сырости чаще всего появляется из-за плохо работающей вентиляции. </t>
  </si>
  <si>
    <t>https://prnt.sc/48joOl12OcF8</t>
  </si>
  <si>
    <t xml:space="preserve">@qiri11
Согласен, что материал нужно приобретать качественный! Но не прошло ни одного цикла 100 лет, чтобы проверить, как реально ведет себя полистерол. Даже на хорошей стройке, могут быть ошибочки, в результате которых ППС может начать деградировать. Знаю, что некоторые виды монтажно пены его разъедают, но многие не парятся и пенят чем попало! </t>
  </si>
  <si>
    <t>https://www.youtube.com/watch?v=uIn7mBYpaxk&amp;lc=UgzAqErLofG3l-Ynd5Z4AaABAg.9spB7qkz1K49srA3oQ0oR-</t>
  </si>
  <si>
    <t xml:space="preserve"> В испытаниях по методике, разработанной Канадской ассоциацией строителей жилых зданий, пенополистирол выдержал 50 циклов замораживания и размораживания в 4%-ном солевом растворе. В результате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Эти же результаты подтверждают испытания, в 2001 году проведённые в лаборатории НИИСФ РФ. Образцы ППС подверглись 80 циклам испытания, включавшим двукратное понижение температуры до -40 °С, последующее нагревание до +40 °С и выдержку в воде, то есть цикл был аналогичен 1 условному году. Существенных изменений характеристик материала обнаружено не было.
Разъедают ППС растворители. И еще для него вредны солнечные лучи. Просто нужно использовать подходящие средства и не оставлять материал под солнцем. </t>
  </si>
  <si>
    <t>https://prnt.sc/dOgEKXvUznT8</t>
  </si>
  <si>
    <t>Ответ на стр. 242 июль</t>
  </si>
  <si>
    <t xml:space="preserve"> Татьяна Тихоненко
Olga, ну у нас же сейчас строят не из кирпича и бетона, а из "самозатухающих" и "неподдерживающих горение" пенопласта и пластиков. Вот оно и полыхает от малейшего тления. Кирпичную стену хрен бы проводка зажгла, скорее бы ввся внутри стены выгорела.</t>
  </si>
  <si>
    <t>https://vk.com/wall-33025155_10824792?reply=10824884&amp;thread=10824859</t>
  </si>
  <si>
    <t xml:space="preserve">Пенопластом прекрасно утепляют дома, в том числе из кирпича и бетона. Если соблюдать технологию утепления и эксплуатации и покупать не контрафакт, а качественный современный материал — чего бояться? По этой логике, домой нельзя нести ни диванов (там же дерево, а то еще хуже — ДСП, и текстиль!), ни компьютеров (пластик!), ни бытовых приборов. Все они без антипиренов, все горят. </t>
  </si>
  <si>
    <t>https://prnt.sc/xon0BNUpv7Ft</t>
  </si>
  <si>
    <t>Коммент к новости о пожаре, в самой новости нет упоминания ППС
Валера</t>
  </si>
  <si>
    <r>
      <rPr>
        <rFont val="Arial"/>
        <color theme="1"/>
      </rPr>
      <t xml:space="preserve">Строительство в нюансах
Минвата или пенопласт? Выбираем утеплитель для дома
Чтобы в доме было тепло даже в самую холодную зиму, нужно правильно подобрать утеплитель. Но какой материал для утепления дома лучше: минеральная вата или пенопласт?
В этой статье сравним вида утеплителя и в конце сравним счет.
1. Способность удерживать тепло пенопласта и минваты
Пенопласт почти полностью состоит из воздуха, который заключен в множестве мелких гранул. И эта конструкция отлично удерживает тепло.
Минеральная вата — это волокно, которое получается методом расплава минералов: кварц, базальт, сода, известь и др.
По техническим характеристикам теплопроводность минваты 0,035-0,039 Вт/(м*К), а пенополистирола — 0,037-0,042 Вт/(м*К). Спрессованные гранулы пенопласта задерживают воздух и тепло в доме гораздо дольше, чем волокна минеральной ваты.
Итог: хоть разница в цифрах и незначительная, но все же в этом раунде побеждает пенопласт.
Счет в раунде: 1:0 в пользу пенопласта.
2. Паропроницаемость
При выборе материала для утепления дома необходимо учитывать его способность "дышать".
Минеральная вата обладает способностью пропускать пар и влагу через стены, сохраняя при этом комфортный уровень влажности внутри дома. Стены остаются сухими, а под слоем утеплителя не скапливается конденсат.
</t>
    </r>
    <r>
      <rPr>
        <rFont val="Arial"/>
        <b/>
        <color theme="1"/>
      </rPr>
      <t>Пенопласт — материал с низкой паропроницаемостью, и это может привести к повышенной влажности внутри дома.
Водяной пар, проникающий из здания на улицу, сталкивается с плотным утеплителем, что может привести к образованию конденсата и повышенной влажности.
Поэтому, пенопласт не рекомендуется для утепления деревянных домов — от скапливающейся влаги древесина начинает гнить. Но его можно использовать для утепления газобетонных, железобетонных и кирпичных стен, при условии обязательной пропитки и грамотно организованной вентиляции.</t>
    </r>
    <r>
      <rPr>
        <rFont val="Arial"/>
        <color theme="1"/>
      </rPr>
      <t xml:space="preserve">
Счет в этом раунде: 0:1 (пенопласт:минвата).
3. Пожаробезопасность пенопласта и минваты
Огнестойкость утеплителя очень важный фактор при выборе материала для теплоизоляции.
Минеральная вата, изготовленная из базальтового камня или стекловолокна, считается одним из наиболее огнестойких материалов. Волокна начинают плавиться только при температуре свыше 1000 С, поэтому ее используют в противопожарных перегородках.
Класс горючести утеплителя минвата — НГ, что означает "негорючий материал".
</t>
    </r>
    <r>
      <rPr>
        <rFont val="Arial"/>
        <b/>
        <color theme="1"/>
      </rPr>
      <t>Пенопласт, напротив, является горючим материалом.
При пожаре он разжигает пламя и поддерживает горение, что может привести к быстрому распространению огня.
Класс горючести пенопласта — Г4, Г1, что означает "легковоспламеняющийся материал". Даже после обработки антипиренами, он все равно будет гореть и выделять ядовитые соединения при активном источнике возгорания.</t>
    </r>
    <r>
      <rPr>
        <rFont val="Arial"/>
        <color theme="1"/>
      </rPr>
      <t xml:space="preserve">
Счет в раунде: 0:1 (пенопласт:минвата).
Волокна минваты
5. Звукоизоляция
Волокна минеральной ваты располагаются хаотично и переплетаются друг с другом. Колебания звука застревают в них, и шум становится неслышимым.
Пузырьки пенопласта тоже отлично задерживают звук.
Счет в раунде: 1:1.
Стеновой пирог
6. Биостойкость
Минвата, благодаря составу, не привлекает вредителей и не плесневеет.</t>
    </r>
    <r>
      <rPr>
        <rFont val="Arial"/>
        <b/>
        <color theme="1"/>
      </rPr>
      <t xml:space="preserve">
Пенопласт — синтетический материал и не подвергается распространению грибка. Но мыши грызут его и иногда разводят гнезда.</t>
    </r>
    <r>
      <rPr>
        <rFont val="Arial"/>
        <color theme="1"/>
      </rPr>
      <t xml:space="preserve">
Счет в раунде: 0:1 (пенопласт:минвата).
10. Вес
    Чем легче материал, тем меньше нагрузки на фасад. 
Минеральная вата тяжелее пенопласта, но все же не нуждается в усилении несущих конструкций и фундамента.
Счет в раунде: 1:1.
12. Стабильность геометрических размеров
    С течением времени происходит усадка утеплителя, образуются щели или зазоры и «мостики холода».
При внешнем воздействии минеральная вата быстро принимает прежнее положение и не меняется в размерах. А при сжатии становится плотнее.
Пенопласт не дает усадку, не расширяется и не сжимается.
Счет в раунде: 1:1 (пенопласт:минвата).
11. Монтаж
    Легкость монтажа влияет на скорость возведения дома и стоимость работ.
Минеральную вату можно просто разрезать и закрепить на фасаде. Главное — соблюдать меры безопасности, чтобы ее волокна не повредили кожный покров.
Пенопласт требует большего внимания и аккуратности, потому что может сломаться и раскрошиться.
Здесь оба материала имеют свои плюсы и особенности. Добавим им по 1 баллу за отсутствие серьезных затруднений при монтаже.
Счет в раунде: 1:1 (пенопласт:минвата).
4. Эластичность
Минеральная вата пластична, может лечь на любую поверхность и принять нужную форму.
</t>
    </r>
    <r>
      <rPr>
        <rFont val="Arial"/>
        <b/>
        <color theme="1"/>
      </rPr>
      <t>Пенопласт подходит для утепления ровных стен, чтобы было плотное прилегание.</t>
    </r>
    <r>
      <rPr>
        <rFont val="Arial"/>
        <color theme="1"/>
      </rPr>
      <t xml:space="preserve">
Счет в раунде: 0:1 (пенопласт:минвата).
9. Экологичность и безопасность
Минвата создается их природных материалов, поэтому не выделяет токсинов и гипоаллергенна.
</t>
    </r>
    <r>
      <rPr>
        <rFont val="Arial"/>
        <b/>
        <color theme="1"/>
      </rPr>
      <t>Пенопласт выделяет стирол, который влияет на раздражение слизистой оболочки.</t>
    </r>
    <r>
      <rPr>
        <rFont val="Arial"/>
        <color theme="1"/>
      </rPr>
      <t xml:space="preserve">
Счет в раунде: 0:1 (пенопласт:минвата).
7. Химическая устойчивость
</t>
    </r>
    <r>
      <rPr>
        <rFont val="Arial"/>
        <b/>
        <color theme="1"/>
      </rPr>
      <t xml:space="preserve">    Утеплитель может испортиться при попадании щелочки и химических растворителей.
Минеральная вата не подвергается влиянию агрессивных веществ, а пенопласт плавится при их попадании.</t>
    </r>
    <r>
      <rPr>
        <rFont val="Arial"/>
        <color theme="1"/>
      </rPr>
      <t xml:space="preserve">
Счет в раунде: 0:1 (пенопласт:минвата).
8. Механическая прочность
</t>
    </r>
    <r>
      <rPr>
        <rFont val="Arial"/>
        <b/>
        <color theme="1"/>
      </rPr>
      <t>Пенопласт может потрескаться и раскрошиться, а минвату разорвать практически невозможно.</t>
    </r>
    <r>
      <rPr>
        <rFont val="Arial"/>
        <color theme="1"/>
      </rPr>
      <t xml:space="preserve">
Счет в раунде: 0:1 (пенопласт:минвата).
13. Срок службы
</t>
    </r>
    <r>
      <rPr>
        <rFont val="Arial"/>
        <b/>
        <color theme="1"/>
      </rPr>
      <t>При наличии защитного слоя пенопласт служит до 30 лет. Или до 10 лет без специальной обработки.</t>
    </r>
    <r>
      <rPr>
        <rFont val="Arial"/>
        <color theme="1"/>
      </rPr>
      <t xml:space="preserve">
Минеральная вата может прослужить до 50 лет, если правильно ее закрепить.
Счет в раунде: 0:1 (пенопласт:минвата).
14. Цена
Здесь пенопласт имеет существенное преимущество перед минватой. Смело добавляем ему один балл.
Счет в раунде: 1:0 (пенопласт:минвата).
Итоги
Общий счет: 6:12 (пенопласт:минвата).
По перечисленным параметрам минеральная вата имеет в 2 раза больше преимуществ.
Это экологичный, дышащий и огнестойкий утеплитель, который защищает дом от шума и холода. Минвата применяется для утепления стен любой сложности и из любых строительных материалов, ее используют для противопожарных перекрытий и кровли.
Пенопласт более легкий, имеет высокую теплопроводность и выгодную цену.
Если вам есть что добавить по характеристикам утеплителя для дома, приглашаю обсудить в комментариях.
С благодарностью за прочтение, Ирина Кулакова, Президент «Группы Компаний Подворье».</t>
    </r>
  </si>
  <si>
    <t>https://dzen.ru/a/ZMJomo21ngTaev4o</t>
  </si>
  <si>
    <t>Добрый день! Ассоциация производителей и поставщиков пенополистирола всегда стоит за то, чтобы покупатель получал корректную и полную информацию о материалах, из которых он делает выбор. К сожалению, пенопласт вы описали совсем неверно. 
Паропроницаемость пенопласта сравнима с тем же показателем сосны поперек волокон. Да, это ниже, чем у минваты. Но достаточно для теплоизоляции даже деревянных домов. Естественно — с соблюдением технологии и оборудованием эффективной вентиляции (этот пункт обязателен, какой бы теплоизоляционный материал ни использовался). 
В современный пенопласт добавляют антипирены. Качественный ППС самостоятельно затухает в течение максимум 4 секунд после потери контакта с открытым огнём. А при постоянно воздействии пламени — оплавляется внутри стенового "пирога".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Что касается грызунов, селятся они в любом неосыпающемся утеплителе. В том числе и в минвате. Поэтому главное условие для обоих материалов — их качественная изоляция.</t>
  </si>
  <si>
    <t>https://prnt.sc/6i4VaQx1y5v7</t>
  </si>
  <si>
    <t xml:space="preserve">
Построим свой дом | Строительство своими руками
Доброго времени суток. Решил сделать мансарду, утепляю полистиролом 100 мм. Укажите тактично на ошибки. (Спец образования нету)))))</t>
  </si>
  <si>
    <t>https://vk.com/wall-72891995_1053836?reply=1053928</t>
  </si>
  <si>
    <t>ЭППС с 90% вероятности. Определили по отформованным пазам в торцах плит
Удаляем из БА — ЭППС, нерелевант</t>
  </si>
  <si>
    <t xml:space="preserve"> Илья Быков
Этот материал (полистирол) используется только для утепления цоколя здания, подвалов и гаражей при том только снаружи! Правильно пишут про испарения ядовитые! А то что производитель пишет, это относительно правда, проверяйте информацию в разных источниках форумы, знакомые строители, знакомые знакомых, продавцы в магазинах разных и у производителей материала. Я так делал когда утеплял фасад панельной "хрущёвки", после долгих изучений пришёл к выводу утеплять можно только каменной ватой и тоже ни в коем случае пенопластом! Здоровье дороже!</t>
  </si>
  <si>
    <t>https://vk.com/wall-72891995_1053836?reply=1053980</t>
  </si>
  <si>
    <t xml:space="preserve">Добрый день! Проверять лучше не по рассказам продавцов и знакомых строителей, а по результатам исследований.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t>
  </si>
  <si>
    <t>https://prnt.sc/giRvOoagdQSk</t>
  </si>
  <si>
    <r>
      <rPr>
        <rFont val="Arial"/>
        <color theme="1"/>
      </rPr>
      <t xml:space="preserve">Очумелые заметки
Утепление мансарды своими руками: тонкости и нюансы технологии
</t>
    </r>
    <r>
      <rPr>
        <rFont val="Arial"/>
        <color theme="1"/>
        <sz val="1.0"/>
      </rPr>
      <t xml:space="preserve">Если знаешь как, то утеплить мансарду, в общем-то, не сложно – это стандартная технология, которая используется для утепления стен каркасных строений, крыш и с некоторыми изменениями даже полов. В общем, технология знакома каждому строителю. В нашей ситуации речь пойдет о ее комплексном использовании – именно такой подход к делу утепления мансарды гарантирует тепло и уют в этом помещении в любое время года.
Утепление мансарды своими руками: как выглядит технология
Как и говорилось выше, технология утепления мансарды выглядит отнюдь не сложно – по сути, это слоеный пирог из различных материалов со своим определенным назначением. Если представлять его в разрез и перебирать слои один за другим, начиная со стороны улицы, то выглядит этот пирог следующим образом.
Ветрозащитная пленка – она же гидробарьер. Суть от этого не меняется – это мембрана одностороннего действия, которая предназначена для вывода паров влаги наружу. В ее задачи входит микровентиляция минерального утеплителя – попросту говоря, благодаря этой мембране из утеплителя выходят излишки влаги, избыток которых снижает теплоизоляционные качества утеплителя.
Продвигаясь внутрь дома, вслед за этой мембраной располагается утеплитель. </t>
    </r>
    <r>
      <rPr>
        <rFont val="Arial"/>
        <b/>
        <color theme="1"/>
      </rPr>
      <t>Стандартно применяется минеральная вата, но некоторые умельцы пытаются использовать вместо нее пенопласт. Никто не запретит вам это делать, но следует понимать, что пенопласт является паронепроницаемым материалом – влага через него не выходит из помещений. Придется делать вентиляцию, что, опять-таки, приведет к снижению теплоизоляции мансарды. Вообще недостатков у пенопласта много – да, он дешевый, но он и горючий, и токсичный, и используя его в качестве пенопласта, вы создаете термос, в котором вам придется жить.</t>
    </r>
    <r>
      <rPr>
        <rFont val="Arial"/>
        <color theme="1"/>
      </rPr>
      <t xml:space="preserve">
Дальше (вслед за утеплителем) устанавливается вторая мембрана – пароизоляция. В задачи этой мембраны входит дозированный ввод паров влаги в утеплитель. В паре с наружной мембраной пароизоляция делает стены из современных синтетических материалов дышащими. Именно в этом заключается основное преимущество утепления мансарды минеральной ватой.
</t>
    </r>
    <r>
      <rPr>
        <rFont val="Arial"/>
        <color theme="1"/>
        <sz val="1.0"/>
      </rPr>
      <t>В принципе, если не считать внутреннюю и наружную отделку мансарды, то можно сказать, что это и весь пирог. Если же рассматривать этот пирог вместе с ними, то с наружной части делается небольшой вентиляционный зазор для удаления влаги из-под декоративной обшивки, а изнутри устанавливается гипсокартон или какой-либо другой отделочно-выравнивающий материал.
Утепление крыши мансарды: особенности процесса
Крыша мансарды – это именно та поверхность дома, внутри которой для полноценного утепления описанный выше пирог собирается полностью. На стадии строительства дома, а вернее оборудования крыши, эту работу выполняют строители, но если вы отказались утеплять крышу в этот момент, то утеплять мансарду придется самостоятельно. Мало того, если на стадии изготовления крыши утепление производится просто, то потом с этим процессом придется изрядно повозиться. Именно данный вариант утепления мансарды мы и рассмотрим – выглядит он следующим образом.
Ветрозащита. Ею придется обтянуть все внутренние поверхности крыши – огибать придется каждое стропило. Это не сложно, но крайне неудобно. Крепить пленку необходимо с помощью степлера – отдельные части соединяются по стропилам внахлест друг на друга сантиметров по двадцать. Самое трудное – обтянуть примыкание крыши к стенам. Решение напрашивается само собой – натягивать ветрозащиту нужно не только на крышу, но и одновременно на потолок. Еще одна трудность заключается в размере пленки – когда она укладывается с наружной стороны, то моток пленки просто раскатывается. Изнутри же придется немного повозиться.
Минеральный утеплитель. Устанавливается очень просто, но здесь есть пара моментов, которые нельзя игнорировать. Во-первых, это его толщина – чем холоднее ваш регион, тем толще слой утеплителя нужно делать. Минимум его толщина должна составлять 100мм – а там нужно рассчитывать. В принципе, это не такой уж и большой секрет, который можно узнать у тех же знакомых, которые уже сталкивались с утеплением дома. Во-вторых, это крепление минеральной ваты – если его не производить и надеяться на то, что его будет удерживать наружная обшивка, можно попасть в неприятную ситуацию. Пары влаги утяжеляют его и под собственным весом минеральная вата сползает вниз – сами понимаете, от такого утепления со временем не останется ничего. Как правило, минеральная вата либо приклеивается, либо прибивается сквозь ветрозащиту к обрешетке или контробрешетке.
С паробарьером дела обстоят несколько проще – по крайней мере, его не нужно огибать вокруг каждой лаги. Просто натянули и, как говорится, дело с концом – закрепить пароизоляцию можно и степлером, но лучше всего бруском небольшого сечения.
Дальше на брусок накручивается ОСБ – гипсокартон сразу к стропилам лучше не крепить. Он будет двигаться вместе древесиной крыши и постоянно рваться на стыках. Нужна прослойка, в качестве которой и выступает ОСБ. Уже к нему можно крепить либо гипс, либо вагонку, либо другие панели.
Точно по такому же принципу производится и утепление стен мансарды – никаких исключений. Единственное, что здесь еще можно добавить, так это напомнить о скрытых коммуникациях – не стоит забывать о них, так как вскрывать стены повторно будет не совсем правильно.
Утепление мансарды изнутри своими руками: работы с полом
Утепление пола мансарды может производиться несколькими способами, и описанная выше технология не является единственной. Как минимум упомянуть можно еще об одном стоящем варианте, который не предусматривает использование пенопласта. О нем несколько позже, а пока разберемся с классикой.
Деревянный утепленный пол по лагам. Это самый распространенный вариант. Такой пол утепляется очень просто и самое главное – точно так же, как и стены и потолок (крыша). В идеале разницы между всеми этими поверхностями нет – нужно устанавливать утеплитель между двумя мембранами. Этот момент, как правило, игнорируют – страшного в таком подходе к делу ничего нет, но следует понимать, что с течением времени минеральная вата намокнет и перестанет функционировать как положено. Кроме того, в значительной мере от избытка влаги будет страдать и деревянный пол. Процесс незаметный, но он есть.
Сухая стяжка пола. Для мансарды (как, в общем-то, и для всех других помещений) это самый удачный вариант – в качестве утеплителя здесь выступает специальная сыпучая смесь гранул. Сами по себе гранулы не впитывают влагу, но тем не менее успешно проводят ее с нижнего этажа в мансарду. Накрывается такая смесь гранул гипсоволоконными плитами, прочность которых можно сравнить с прочностью дощатого настила. Облицевать такой пол можно любыми известными на сегодняшний день декоративными материалами.
Как вариант, можно рассмотреть и устройство теплой стяжки. Имеется в виду не пенопласт под стяжкой, а гранулы полистирола, внедренные в цементно-песчаный раствор. Этот вариант утепления пола тоже является паропроницаемым – следовательно, о плесени и грибке в доме можно не переживать.</t>
    </r>
    <r>
      <rPr>
        <rFont val="Arial"/>
        <color theme="1"/>
      </rPr>
      <t xml:space="preserve">
</t>
    </r>
    <r>
      <rPr>
        <rFont val="Arial"/>
        <b/>
        <color theme="1"/>
      </rPr>
      <t>И в завершение темы про правильное утепление мансарды своими руками еще раз напомню о пенопласте – несмотря на то, что противопоказаний его использования нет, все же лучше его не применять. Причин для этого много, и о них говорилось выше – здесь добавлю только одно. При пожаре пенопласт выделяет в окружающую среду массу сильнодействующих токсинов, от которых человек умирает жуткой мучительной смертью в конвульсиях.</t>
    </r>
  </si>
  <si>
    <t>https://vk.com/wall-221817631_310</t>
  </si>
  <si>
    <t>Пожароопасность, опасность для здоровья, паропроницаемость</t>
  </si>
  <si>
    <t xml:space="preserve">Добрый день! Современный пенопласт паропроницаем: практически так же, как и древесина. Ну, а вентиляция... вряд ли кому-то придёт в голову вообще её не делать. Это обязательно, какой бы теплоизоляционный материал ни применялся. Горючесть? Антипирены. Токсичный? Есть масса исследований, которые доказывают, что если материал качественный, то никакой опасности нет. </t>
  </si>
  <si>
    <t>https://prnt.sc/UI-w8qRJYJ4s</t>
  </si>
  <si>
    <t>добрый день, а на основании каких данных вы даете такие рекомендации? Покажите расчеты пожалуйста, а мы обсудим. 😉 
Я потом и свои могу показать, на основании которых давал ранее рекомендации.</t>
  </si>
  <si>
    <t>https://t.me/chat_hauzez_com/10054</t>
  </si>
  <si>
    <t xml:space="preserve">Такие рекомендации мы даём на основании ГОСТ 15588-2014. </t>
  </si>
  <si>
    <t>https://prnt.sc/fO4ctMGrENy5</t>
  </si>
  <si>
    <t>Ответ на стр. 250 июль</t>
  </si>
  <si>
    <t xml:space="preserve"> Надежда Басова
Алексей, спасибо большое!</t>
  </si>
  <si>
    <t>https://vk.com/wall-207737153_787?reply=790&amp;thread=789</t>
  </si>
  <si>
    <t>https://prnt.sc/uNyzKJ0ggrcl</t>
  </si>
  <si>
    <t xml:space="preserve"> Татьяна Тихоненко ответила Валерию
Валерий, пенопласт — прекрасный утеплитель. Но при этом не менее прекрасно горит. Это известно всем, кто в детстве делал дымовухи. Контрафактного пенопласта просто не бывает, т.к. это патентованный состав, делается из гранул, которые имеют низкую стоимость и выпускаются много лет множеством заводов по стандартной дешёвой рецептуре. т.е. подделывать его ни кто не станет. Он весь горит и весь одинаковый, хотя имеет стандартные градации по размеру зерна и плотности. Возможно, вы — представитель какого-то продавца пенопласта, но ваше желание продавать его под видом негорючего материала как-то влияет на его реальные качества)</t>
  </si>
  <si>
    <t>https://vk.com/wall-33025155_10824792?reply=10825677&amp;thread=10824859</t>
  </si>
  <si>
    <t xml:space="preserve">Татьяна, мы же понимаем, что в нашем детстве все было другим. И пенопласт не исключение. Или вы действительно думаете, что прогресс обошел стороной строительную отрасль, и способы производства строительных материалов не меняются десятилетиями? Тогда вынужден вас огорчить: меняются. И требования к ППС тоже: стоит только сравнить ГОСТы 1986 и 2014 годов. Контрафактный пенопласт с нарушенной технологией производства также нередкий случай. </t>
  </si>
  <si>
    <t>https://prnt.sc/amXfdHHDUD_0</t>
  </si>
  <si>
    <t>Ответ Валере на стр. 3</t>
  </si>
  <si>
    <t>ОрионПромСтрой
👷‍♂ Подготовка основания: Загрунтовали стены (Газобетонные блоки несколько раз). Установили маяки под штукатурку, выровняем плоскость фасада. Клеим "подвороты". Для утепления стен будем использовать пенопласт -ППС 16Ф толщиной 150 мм.</t>
  </si>
  <si>
    <t>https://vk.com/wall-46754670_1074</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</si>
  <si>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t>
  </si>
  <si>
    <t>https://prnt.sc/1HGZIXlqCGQ7</t>
  </si>
  <si>
    <t xml:space="preserve"> Иван Дубенко
Столько комментариев умных но не дающих пользы! Вы что, толкаете человека снять и выбросить то что он сделал? Так не годится нужно исходить из того, что уже есть и улучшать.
Итак, исходные условия задачи нам видны, пенополистирол уже в сплошную смонтирован внутри помещения, снаружи дерево и крыша.
Пенополистирол не дышит и влагонепроницаем ни в каком виде. А у нас внутри теплый воздух зимой, значит влажный, а снаружи мороз и значит сухой и холодный. Точка росы будет примерно в средине самого пенополистерола. Если мороз по крепче, то может и на внутреннюю поверхность плиты выйти, т.е. выпадет роса внутри помещения. Значит нужно её сделать как минимум принимающей и отдающей влагу (дышашей) внутри самого помещения и сделать вентиляцию между внутренним лицом стен и пенополистиролом. К примеру как минимум на рсстоянии 50 мм от утеплителя нашит гипсокартон не влагостойкий, а в то пространство входные каналы внизу и вверху с регулируемым выходом наружу. Или другие варианты вентиляции без потери тепла (к примеру через рекуператор). С наружной стороны нет смысла менять конструкцию в таком случае. Вентилируем пространство где может выпасть роса, тоесть между внутренней отделкой стен и пенополистиролом</t>
  </si>
  <si>
    <t>https://vk.com/wall-72891995_1053836?reply=1054219</t>
  </si>
  <si>
    <t>Удаляем из БА — ЭППС, нерелевант</t>
  </si>
  <si>
    <r>
      <rPr>
        <rFont val="Arial"/>
        <color theme="1"/>
      </rPr>
      <t xml:space="preserve">Очумелые заметки
🏡 Как правильно утеплить стены брусового дома: изнутри или снаружи? 
</t>
    </r>
    <r>
      <rPr>
        <rFont val="Arial"/>
        <color theme="1"/>
        <sz val="1.0"/>
      </rPr>
      <t xml:space="preserve">Дома из бруса могут довольно неплохо переносить продолжительные холода вплоть до 40 градусов ниже ноля. Если такие дома оборудованы системой отопления, то их хозяева практически не ощущают, что за пределами их жилья установились морозы. Но вот если такой системы в доме нет и дополнительный обогрев помещения проводится отдельными электрическими обогревателями, то особенно сильные морозы могут сказываться и температура в доме может опускаться до значений, при которых человек начинает чувствоваться себя некомфортно. К тому же, подобные обогревательные приборы потребляют очень много электроэнергии. Чтобы сделать дом из бруса более морозоустойчивым и снизить расходы на отопление в период сильных холодов, рекомендуется утеплять его. Но как правильно утеплить стены брусового дома: изнутри или снаружи? 
Наиболее простой вариант утепления дома, стены которого сложены из бруса, состоит в их обшивке специальным утеплительным материалом. 
Сегодня на строительных рынках имеется очень широкий ассортимент различных утеплителей, однако, не каждый из них подходит для использования с наружной стороны стены, так как многие материалы боятся влаги и при эксплуатации в условиях повышенной влажности очень быстро теряют свои основные свойства. Чтобы этого не происходило придется еще раскошеливаться на влагоизоляционный материал, чтобы правильно утеплить стены своего дома. Цена же большинства из тех утеплителей, что пригодны для наружного использования, мягко говоря кусается. </t>
    </r>
    <r>
      <rPr>
        <rFont val="Arial"/>
        <color theme="1"/>
      </rPr>
      <t xml:space="preserve">
</t>
    </r>
    <r>
      <rPr>
        <rFont val="Arial"/>
        <b/>
        <color theme="1"/>
      </rPr>
      <t xml:space="preserve">Если подходить к выбору материала с точки зрения наиболее оптимального соотношения цены и качества, то наилучшим вариантом будет обыкновенный пенопласт, листы которого стоят на порядок дешевле ультрасовременных теплоизоляционных материалов, при том, что по характеристикам своим пенопласт им уступает не очень сильно. </t>
    </r>
    <r>
      <rPr>
        <rFont val="Arial"/>
        <color theme="1"/>
      </rPr>
      <t xml:space="preserve">
Подбор толщины пенопласта следует проводить, ориентируясь на сложившиеся климатические условия конкретной местности. Для большинства регионов нашей страны пенопластовых плит толщиной 2-3 см будет вполне достаточно. Более толстые образцы использовать нецелесообразно, так как виляния на теплоустойчивость жилища не окажет, а вот цену такой изоляции поднимет значительно.  Плиты толщиной до 5-7 см можно было бы использовать в условиях крайнего севера с его трескучими морозами, но там строительство домов проходит совсем по другой технологии. Хотя, конечно, каждый хозяин волен самостоятельно делать окончательный выбор, мы же даем только рекомендации. 
</t>
    </r>
    <r>
      <rPr>
        <rFont val="Arial"/>
        <b/>
        <color theme="1"/>
      </rPr>
      <t xml:space="preserve">К стенам брусового дома плиты пенопласта крепятся обыкновенными строительными гвоздями, но так как материал это достаточно мягкий, то гвоздь может уходить слишком глубоко и со временем крепление может ослабевать. Чтобы этого не происходило нужно использовать что-то вроде самодельных шайб из тонкой жести, которые при прибивании подкладывать под шляпки гвоздей. </t>
    </r>
    <r>
      <rPr>
        <rFont val="Arial"/>
        <color theme="1"/>
      </rPr>
      <t xml:space="preserve">
Самое слабое место таких утепляющих конструкций – швы между листами пенопласта. Обычно их заделывает паклей и достаточно допустить совсем небольшую небрежность, чтобы свести теплоизолирующие свойства пенопластовой стены к минимуму. Поэтому при обивке нужно уделять этому вопросу очень серьезное внимание, не стремясь экономить на пакле. Кстати, несколько слов об экономии. Использовать для заделки стыковочных швов именно паклю, на не более современные изоляционные материалы – это не стремление к экономии за счет качества, а насущная необходимость. Ведь столько популярная сегодня монтажная пена, являясь в целом отличным изоляционным средством, в таких тонких швах является малоэффективной. При этом, паклевая конопатка может прослужить до 20 лет без потери качества изоляции. 
</t>
    </r>
    <r>
      <rPr>
        <rFont val="Arial"/>
        <b/>
        <color theme="1"/>
      </rPr>
      <t>Утепленные пенопластом стены нуждаются во внешней отделке. Однако, выбирая отделочный материал нужно обязательно учитывать его массу, так как обшитая пенопластом стена не способна выдерживать слишком большие нагрузки. Очень хорошо подойдет с этой точки зрения виниловый сайдинг – материал, относительно недорогой, легкий, просто монтирующийся, к тому же предоставляющий большой выбор в плане расцветки и фактуры.</t>
    </r>
    <r>
      <rPr>
        <rFont val="Arial"/>
        <color theme="1"/>
      </rPr>
      <t xml:space="preserve"> Но какой бы материал вы не выбрали, перед облицовкой на пенопласт нужно обязательно наложить слой пергамина, закрепив его мелкими гвоздями. Дом, утепленный по описанной технологии, даже при самых сильных морозах будет оставаться теплым и уютным. 
</t>
    </r>
    <r>
      <rPr>
        <rFont val="Arial"/>
        <color theme="1"/>
        <sz val="1.0"/>
      </rPr>
      <t xml:space="preserve">Ну а в завершение разберем почему стены утепляют снаружи. 
- точка росы обязательно должна быть снаружи. Это поясняется тем, что, если утеплитель внутри, то водяные пары проходя через его слой попадают на холодную поверхность кирпича. А какова температура внутри стены, если на улице — 20 градусов?! В результате внутри стены пары конденсируются из-за точки росы и замерзают, разрушая ее... 
Также есть примеры, когда люди сделали утепление изнутри, и у них в помещении влажность стала зашкаливать, «загнивало» все абсолютно. 
Как правильно утеплить стены брусового дома: изнутри или снаружи? 
- кроме того, обычно стены понемногу поглощают тепло, что позволяет предупредить температурные колебания в широких диапазонах на поверхности стен, что, защищает их от износа, особенно если их снаружи покрыть утеплителем. Все бурные процессы будут идти в нем. Если утеплитель внутри, то стена снаружи промерзает и ей нужно время, чтобы нагреться изнутри, даже если температура на улице изменилась. </t>
    </r>
    <r>
      <rPr>
        <rFont val="Arial"/>
        <color theme="1"/>
      </rPr>
      <t xml:space="preserve">
Есть одно правило есть в строительной физике: "На этапе проектирования наружной конструкции все слои должны располагаться с увеличением теплоизолирующей и уменьшением их пароизолирующей способности в направлении изнутри конструкции наружу". В случае, если утеплитель стен будет внутри помещения, то это правило нарушится дважды. Вот поэтому-то правильно утеплить стены дома — снаружи, брусового или любого другого.</t>
    </r>
  </si>
  <si>
    <t>https://vk.com/wall-221817631_308</t>
  </si>
  <si>
    <t xml:space="preserve">Здравствуйте! Благодарим за доверие к пенопласту — материалу, который представляет ассоциация производителей и поставщиков пенополистирола. Правда, хотелось бы отметить, что для крепления ППС существуют специальные дюбель-зонтики (они же "грибки"). Кроме того, мы не рекомендуем использовать ППС вместе с вентфасадом (а сайдинг — это именно он). Оптимальной для ППС считается система "мокрый фасад". </t>
  </si>
  <si>
    <t>https://prnt.sc/9ywtgD4r5o6L</t>
  </si>
  <si>
    <r>
      <rPr>
        <rFont val="Arial"/>
        <color theme="1"/>
      </rPr>
      <t xml:space="preserve">Очумелые заметки
</t>
    </r>
    <r>
      <rPr>
        <rFont val="Arial"/>
        <color theme="1"/>
        <sz val="9.0"/>
      </rPr>
      <t xml:space="preserve">Как сделать утепление пола в деревянном доме без посторонней помощи
</t>
    </r>
    <r>
      <rPr>
        <rFont val="Arial"/>
        <color theme="1"/>
        <sz val="1.0"/>
      </rPr>
      <t>Очень важно, чтобы в доме было тепло и сухо. Это не только создаст уют, но и позволит сократить расходы на отопление коттеджа, снизив теплопотери. Ведь именно через пол уходит до двадцати процентов тепла из дома.Качественная теплоизоляция пола позволяет поддерживать необходимую температуру в помещении, предотвращает появление повышенной влажности, плесени, появления конденсата.Качество утепления пола напрямую зависит от правильного выбора материалов. Современная промышленность предлагает достаточно широкий выбор видов теплоизоляции.
Популярными теплоизоляционными материалами являются минеральная вата, стекловолокно, пенополистирол, пеноплекс, каменная вата и пр. Каждый из этих вариантов имеет свои плюсы и недостатки.Стекловолокно, каменная или минеральная вата. Все эти материалы отличаются высоким уровнем теплоизоляции и шумопоглощения.Если выполняется однослойное утепление, используются маты из этих материалов или рулонные утеплители. Более упругими являются варианты теплоизоляции в матах, они же и более прочные.</t>
    </r>
    <r>
      <rPr>
        <rFont val="Arial"/>
        <b/>
        <color theme="1"/>
      </rPr>
      <t>Пеноплекс и пенополистирол – теплоизоляционные материалы, которые могут использоваться для утепления любых конструкций. Они отличаются невысокой стоимостью. Эти материалы достаточно долговечны и обеспечивают хорошую теплоизоляцию конструкций.Выполняется теплоизоляция из этих материалов с помощью напыления. Этот метод считается наиболее экономным, эффективным и быстрым. Чаще такое утепление производится в новых домах</t>
    </r>
    <r>
      <rPr>
        <rFont val="Arial"/>
        <color theme="1"/>
      </rPr>
      <t xml:space="preserve">
</t>
    </r>
    <r>
      <rPr>
        <rFont val="Arial"/>
        <color theme="1"/>
        <sz val="1.0"/>
      </rPr>
      <t>Теплоизоляционные свойства минеральной ваты:
 низкий уровень теплопроводности;
 низкая плотность материала;
 высокий уровень водоотталкиваемости;
долговечность утеплителя;
доступная цена;
 экологическая чистота;
высокий уровень химической стойкости;
негорючесть и пр.</t>
    </r>
    <r>
      <rPr>
        <rFont val="Arial"/>
        <color theme="1"/>
      </rPr>
      <t xml:space="preserve">
Теплоизоляционные свойства пенополистирола:
высокий уровень теплоизоляции;
устойчивость к влаге, низкий уровень водопоглощения;
высокая прочность материала;
устойчивость формы и стабильность объема;
высокая биологическая устойчивость;
долговечность использования;
устойчивость к различным микроорганизмам;
 простота монтажа и обработки;
 экологическая чистота.
</t>
    </r>
    <r>
      <rPr>
        <rFont val="Arial"/>
        <color theme="1"/>
        <sz val="1.0"/>
      </rPr>
      <t>Для деревянного дома обычно все материалы используются экологически чистые. Важно не испортить ту идеальную ауру, которую способны создать деревянные стены и пол. Поэтому и выбор теплоизоляции тоже должен отвечать требованиям экологичности.
Использование стекловолокна или минеральной ваты вполне соответствует требованиям экологичности. Но при условии использования для соединения волокон в этих материалов невредных смол. Присутствие фенолформальдегидных смол в минераловатных утеплителях можно заметить по коричневатому оттенку материала. Эти же добавки делают стекловолокно желтым.</t>
    </r>
    <r>
      <rPr>
        <rFont val="Arial"/>
        <color theme="1"/>
      </rPr>
      <t xml:space="preserve">
</t>
    </r>
    <r>
      <rPr>
        <rFont val="Arial"/>
        <b/>
        <color theme="1"/>
      </rPr>
      <t>Безопасность использования для пола пенополистирола зависит от качества материала. Важно, чтобы он был хорошо просушен, чтобы в сырье не оставалось летучих соединений, которые при повышении температуры способны отравлять организм человека. Например, стирол может вызвать у человека токсический гепатит, лейкоз и другие заболевания.При выборе материалов для утепления пола важно внимательно изучить их состав и ознакомиться с сертификатами их экологической безопасности. Большинство современных теплоизоляционных материалов производятся с соблюдением международных требований экологии. В этих материалах связующим является комбинация акрила и латекса, которые безвредны для здоровья.</t>
    </r>
    <r>
      <rPr>
        <rFont val="Arial"/>
        <color theme="1"/>
      </rPr>
      <t xml:space="preserve">
</t>
    </r>
    <r>
      <rPr>
        <rFont val="Arial"/>
        <color theme="1"/>
        <sz val="1.0"/>
      </rPr>
      <t>Долговечность теплоизоляции
Определить, насколько долговечной окажется использованная теплоизоляция для пола сегодня достаточно сложно. При выборе вариантов утепления необходимо учитывать некоторые их качества.
Например, некоторые материалы после давления на них некоторой нагрузкой, больше не восстанавливают свой первоначальный объем. То есть, некоторые их волокна просто ломаются. Поэтому такие материалы неплотно прилегают к лагам и балкам перекрытий. Такие конструкции создают условия для появления мостиков холода. К тому же в местах неплотного прилегания теплоизоляции возможно появление конденсата
Как повысить теплоизоляционные качества пола?
Конечно, одними теплоизоляционными матами при утеплении не обойтись. Например, часто используются специальные утепленные варианты отделочных материалов, таких, как теплоизолирующие линолеумы, двойные ковровые настилы.
Дополнительным вариантом утепления деревянного дома, особенно его первого этажа, является дополнительное утепление фундамента. Стоит также тщательно проверить все вентиляционные отверстия подвальных помещений.
Так как правильно утеплить пол в деревянном доме? Вариант утепления в виде двойных полов используется достаточно часто. При этом первым слоем будет черновой пол, например, из неотесанных досок, прочно прикрепленных к балкам. Очень важна плотность прилегания досок друг к другу, щелей быть не должно. Сверху используется обычный чистовой пол, а потом (при необходимости) финишное покрытие декоративными материалами.
Вместо чернового пола часто используются различные напольные настилы (не ковролин). В качестве подобных настилов часто используются тисненые или гладкие напольные покрытия, обладающие высоким уровнем теплоизоляции. Такие материалы не собирают в себе мусор, а с их поверхности легко смести любые соринки или собрать пылесосом.
Подобные покрытия приклеиваются к полу бустилатным клеем, намазывая его в виде полос на материал. Прочно проклеивают стыки.
Утепление с помощью ДВП
Использование древесноволокнистых материалов для утепления пола можно встретить достаточно часто. Древесноволокнистые плиты могут укладывать как под доски основного пола, так и под финишное его покрытие, например, под линолеум, паркет, ламинат, ковролин или другие материалы.
Плиты укладывают на полу последовательно, соблюдаю точность стыков, избегая щелей. Для таких работ могут использоваться разные виды плит. Наиболее популярные — ПТ-100 и М-20. Они препятствуют проникновению в дом холода из-под пола. Также использование утепления из ДВП может быть дополнительным к использованию минеральной ваты или других видов теплоизоляции.
Система «теплые полы»
Одной из самых популярных технологий считается система «теплые полы». Особенно часто такая система используется при обустройстве пола на основе цементной стяжки, которая нуждается в обогреве. Эта система используется комплексно с использованием традиционных материалов для утепления.
Такая система позволяет добиться равномерного прогревания поверхности пола. Создается наиболее комфортная температура во всем помещении, а не только под потолком. Значительно понижается влажность в доме. Особенно актуально использование теплых полов на первых этажах деревянного дома
Система водяного «теплого пола»
Подобная система выполняется в следующие последовательности:
 Заливается основание пола (цементная стяжка) или укладываются бетонные плиты.
 Укладывается любой утеплитель, его толщина может быть от двух до десяти сантиметров.
 Укладывается арматурная сетка.
 Монтируется система трубопроводов. Она крепится пластиковыми хомутами к арматурной сетке.
 Выполняется заливка пола подходящими материалами (система заливных полов).
 Используется при необходимости подложка.
 Укладываются финишные напольные покрытия.
Электрические «теплые полы» в деревянном доме
Гораздо проще выполнить электрические теплые полы. Можно использовать кабельные конструкции или пленочные нагревательные элементы. При этом кабель может быть растянут на металлической сетке, прикрепленной к лагам.
Если используются пленочные инфракрасные материалы, они могут укладываться прямо на стяжку, защищенную теплоизоляционными материалами
Советы по утеплению
Проверьте расстояние между лагами
При выполнении теплоизоляции с использованием деревянного пола или паркета оставляйте не менее одного сантиметра промежуток между стеной и полом. Дерево способно изменять свои размеры и формы в зависимости от влажности и температуры.
 Выполнять теплоизоляционные работы лучше еще на стадии строительства дома, учитывая их при проектировании.
 Предпочтительной является двойная система пола. Такая система обеспечивает необходимую вентиляцию и позволяет избежать появления плесени и грибка.
 Выполнение дополнительной теплоизоляции необходимо делать из легких материалов, чтобы не создавать большую нагрузку на фундамент.
Материалы для теплоизоляции должны быть экологически безопасными и невозгораемыми.
Что предлагает рынок теплоизоляционных материалов?
Разнообразие теплоизоляционных материалов на современном строительном рынке зачастую приводит покупателей в тупик. Для правильного выбора материала необходимо знать его особенности и возможности использования.
Утеплит.
Это теплоизоляционный материал в рулонах, произведенный в Китае. Качество материала достаточно высокое при низкой цене. Утеплит подходит для теплоизоляции любых конструкций.
Урса
Один из самых популярных теплоизоляционных материалов. Этот материал чаще используется для горизонтальных поверхностей. Имеет низкую цену, отличные теплоизоляционные и звукоизоляционные качества.
Термолайф
Используется при небольших нагрузках на теплоизоляцию. Чаще применяется для утепления стен, кровли, перекрытий, межэтажных пространств. Может использоваться на горизонтальных, вертикальных и наклонных поверхностях.
Не менее популярны и такие теплоизоляционные материалы, как: Rockwool, Изолайт, Изовент, Теплекс, Пеноплекс и многие другие виды теплоизоляции. Важно сделать правильный выбор для своего деревянного дома.</t>
    </r>
  </si>
  <si>
    <t>https://vk.com/wall-221817631_299</t>
  </si>
  <si>
    <t>Здравствуйте! Как представитель Ассоциации производителей и поставщиков пенополистирола хочу развеять ваши сомнения относительно выделения стирола из пенополистирольных плит, использованных для утепления.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</si>
  <si>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https://prnt.sc/jc0TAp4RR0Qn</t>
  </si>
  <si>
    <t>Сергей
К теплоизоляции в пенопластовых коробках претензий нет. Она идеальная. Проблема в паропроницаемости стен. В экологичности применяемого пенопласта (эмиссия стирола или еще чего нибудь замысловатого и крайне вредного). Это кратко. Если тему детально размотать, вам кошмары сегодня снится будут... 😏</t>
  </si>
  <si>
    <t>https://telegram.me/komileaks/17438?comment=55880</t>
  </si>
  <si>
    <t xml:space="preserve">тут проблема не столько в пенопласте, сколько в наружном материале.  Если это металл сверху, естественно с паропроницаемостью проблемы. Если она еще и вентфасад — тогда вопрос с пожарами. Можем ответить только про стирол. Но сама по себе идея стремная. </t>
  </si>
  <si>
    <t xml:space="preserve"> Виталя Олегович
Полистирол это материал для утешения стен подвала, отмостки, подойдёт для утепления пола под стяжку, утеплять стены и потолки в жилых помещениях нельзя, во первых материал не дышит, во вторых он очень горюч</t>
  </si>
  <si>
    <t>https://vk.com/wall-72891995_1053836?reply=1054131</t>
  </si>
  <si>
    <t>Паропроницаемость, пожароопасность</t>
  </si>
  <si>
    <t xml:space="preserve">Здравствуйте! Фасадные марки ППС созданы специально для утепления фасадов. Потолки и перекрытия пенопластом утеплять тоже можно: современные марки паропроницаемы, как древесина поперек волокон. И содержат антипирены. </t>
  </si>
  <si>
    <t>https://prnt.sc/0YQBSDALTuFS</t>
  </si>
  <si>
    <t>НЕВ
А что дом не кирпичный? Причина плесени — Пенопласт. Пенопласт плохо проводит тепло, он практически не пропускает воздух через себя. Именно по этой причине не рекомендуется утеплять пенопластом стены внутри дома, поскольку они не будут прогреваться, что скорее всего приведёт к скоплению влаги между утеплителем и стеной из-за чего на стенах может появиться плесень. А так вроде дома не плохие. Недочёт в виде «отвалился потолочный плинтус», ну это не страшно. Окно дует? Так запень щель и отрегулируй стеклопакеты. Самое главное, чтобы дом отапливался и не протекал. В фильме это не говориться. Документальный фильм СК похож на заказуху. Ну а если этот дом не кирпичный, то это красивый сарай и власть должна исправить недочёт.</t>
  </si>
  <si>
    <t>https://telegram.me/aleksa_newss/2527?comment=14600</t>
  </si>
  <si>
    <t>Паропроницаемость, утепление изнутри</t>
  </si>
  <si>
    <t xml:space="preserve">Что касается плесени — это вопросы не к пенопласту, а к его монтажу и качеству. Точнее, к ошибкам при монтаже и попыткам сэкономить при покупке. Современный пенопласт паропроницаем, как древесина. А использоваться должен только в качестве наружной теплоизоляции. И монтироваться по технологии. </t>
  </si>
  <si>
    <t>https://prnt.sc/Gzaf6mRtGDMI</t>
  </si>
  <si>
    <t>Коммент к новости о проверке домов по госзаказу на ошибки строительства, ответ нужен в контексте новости</t>
  </si>
  <si>
    <t xml:space="preserve">NavaraFree
Переделка плохо сделанного короеда
    Здравствуйте! Ситуация такая. Утеплял пенопластовыми плитами СБ25 Ф 100 мм пристрой из керамзитоблока. Армирующий слой по пенопласту сделал клеем для пенополистирольных плит bergauf izofix с пластиковой 165 сеткой. Потом для внешнего слоя купил минеральную штукатурку murinex короед с зерном 2. Сделали мне рабочие плохо, наносили короед шпателями и в результате чего остались горизонтальные "нарезки" от шпателя. Когда спохватился то они уже все заканчивали. Сделали больше 80 квадратов. Прочитал несколько тем. Советуют минеральную отдирать шкуркой или перетягивать заново клеем с сеткой. Посоветуйте как лучше быть! если не сдирая короед, сверху выровнять клеем без сетки и потом сверху снова короедом, то не получится ли слишком толстого слоя, который потом трещины даст? Или все-таки нужно все отодрать шкуркой, но не повредиться ли при этом армирующий слой? потом его снова ровнять или как? спасибо! </t>
  </si>
  <si>
    <r>
      <rPr>
        <color rgb="FF1155CC"/>
        <u/>
      </rPr>
      <t>https://www.forumhouse.ru/threads/319063/</t>
    </r>
    <r>
      <rPr>
        <color rgb="FF000000"/>
      </rPr>
      <t xml:space="preserve"> 
</t>
    </r>
    <r>
      <rPr>
        <color rgb="FF1155CC"/>
        <u/>
      </rPr>
      <t>https://vk.com/wall-215887293_15635</t>
    </r>
    <r>
      <rPr>
        <color rgb="FF000000"/>
      </rPr>
      <t xml:space="preserve"> 
</t>
    </r>
    <r>
      <rPr>
        <color rgb="FF1155CC"/>
        <u/>
      </rPr>
      <t>https://vk.com/wall-215509151_15769</t>
    </r>
    <r>
      <rPr>
        <color rgb="FF000000"/>
      </rPr>
      <t xml:space="preserve"> 
</t>
    </r>
    <r>
      <rPr>
        <color rgb="FF1155CC"/>
        <u/>
      </rPr>
      <t>https://vk.com/wall-30121853_53792</t>
    </r>
    <r>
      <rPr>
        <color rgb="FF000000"/>
      </rPr>
      <t xml:space="preserve"> </t>
    </r>
  </si>
  <si>
    <t>тут по пенопласту нет вопроса.Вопрос по штукатурке</t>
  </si>
  <si>
    <r>
      <rPr>
        <rFont val="Arial"/>
        <color theme="1"/>
      </rPr>
      <t xml:space="preserve">Школа строительства и ремонта
Утеплитель для стен внутри дома на даче: выбираем по критериям лучший утеплитель
</t>
    </r>
    <r>
      <rPr>
        <rFont val="Arial"/>
        <color theme="1"/>
        <sz val="1.0"/>
      </rPr>
      <t>Правильное утепление стен дачного домика всегда является актуальным вопросом для владельцев. Он нередко возникает вновь и вновь в связи с тем, что на строительном рынке появляются усовершенствованные, новые термоизоляционные материалы, и это разнообразие затрудняет выбор оптимального варианта.
Как правило, загородные участки находятся относительно далеко от города, поэтому многие предпочитают проводить на даче все свободное время, начиная с ранней весны и заканчивая поздней осенью. Как известно, в этот период ночи еще или уже холодные, а тонкие стены легких построек не в состоянии задержать тепло внутри помещений, поэтому рано или поздно обостряется проблема их качественной термоизоляции. Мало того, некоторые владельцы не прочь провести в загородных условиях и рождественско-новогодние выходные дни, но без надежного утепления это желание будет просто нереальным.
Утеплитель для стен внутри дома на даче можно применить разный, тем более что современный богатый ассортимент позволяет выбрать его на любой вкус и «кошелек». Для того чтобы сэкономить на обогреве дачного дома и создать в нем комфортный для отдыха микроклимат необходимо подобрать качественный материал. Он не только должен поспособствовать поддержанию в помещениях требуемой температуры, но и быть безопасным для здоровья проживающих, а также прослужить долгие годы без потери своих теплоизоляционных качеств. Поэтому для начала стоит выделить критерии, по которым необходимо выбирать утеплитель, устанавливаемый внутри жилых помещений.
Критерии выбора утеплителя для стен
Любой материал, используемый при постройке или отделке жилых строений, должен отвечать санитарным требованиям и соответствовать правилам безопасности. По этим же принципам должен выбираться и утеплительный материал.
Основные критерии оценки термоизоляционных материалов таковы:
Экологическая безопасность утеплителя. Материал в оговоренных условиях эксплуатации (в пределах установленного температурного диапазона) не должен выделять вредных испарений.
Стойкость к возгоранию. Очень важное условие особенно для дачных лёгких построек, которые могут в холодное время отапливаться печами. Материал должен быть не горюч (НГ), или же иметь самую низкую категорию горючести (Г1).
Энергосбережение. Утеплитель, безусловно, должен обладать низкими показателями теплопроводности.
Звукоизоляционные качества материала. Возможно, подобное свойство может показаться не столь важным для дачных условий, однако, это было бы заблуждением. Иногда и за городом участок могут окружать не слишком спокойные соседи, включающие музыку на максимальную громкость в любое время суток. На дачах часто применяют сельскохозяйственную или садовую моторизованную технику. Неподалёку может оказаться оживленное шоссе или ветка железной дороги. Поэтому учесть это качество утеплительного материала тоже будет нелишним.
Паропроницаемость утеплителя. Это качество необходимо для того, чтобы все испарения, неизменно возникающие и накапливающиеся в помещениях дома, не задерживались внутри слоя термоизоляции, а получали свободный выход в атмосферу. В противном случае утеплитель резко потеряет в своих термоизоляционных качествах, а кроме того, рано или поздно в нем появится плесень, которая распространится по стенам, а затем и в структуру материала, из которого они возведены.
Долговечность материала. Чтобы не производить замену утеплителя каждые 4÷5 лет из-за того, что он просто не будет выполнять заявленных функций, будет разумным сразу выбирать материал проверенного производителя, который дорожит репутацией и не станет обманывать своего покупателя.
Прочность утеплительного материала. Речь идет, скорее, не о жесткости (таким свойством обладают далеко не все утеплители), а о способности держать заданную форму, так как на него в процессе эксплуатации воздействуют различные нагрузки – статические динамические, вибрационные и т.п.
Биологическая и химическая стабильность. Материал не должен разлагаться со временем, подвергаться гниению или химическому распаду Еще одно качество, которое желательно для утеплителей, применяемых для утепления загородных домов, как изнутри, так и снаружи – они не должны быть благоприятной средой для обитания насекомых и грызунов.
Кроме этого, чтобы добиться желаемого эффекта, нужно выбирать утеплитель, идеально подходящий для материала, из которого выстроен дом – в этом вопросе есть некоторые несовместимости. Причем, толщина утеплителя также выбирается с учетом толщины и материала изготовления внешних стен.
Основные разновидности утеплительных материалов
Для утепления дачного дома изнутри подходят несколько типов утеплителей. Чтобы помочь разобраться, какой из них выбрать, далее будут рассмотрены их характеристики более подробно.
Итак, в этот список термоизоляционных материалов входят:
Базальтовая и стеклянная вата, которую можно приобрести в матах или рулонах.
Эковата, производимая из волокон целлюлозы, россыпью или сформованная в маты.
Пенополистирол в плитах.
Напыляемые материалы — пеноизол или пенополиуретан.
Прежде чем перейти к подробным описаниям характеристик нужно сразу же изучить их сравнительное описание, которое, возможно поможет сделать первый шаг к правильному выбору утеплителя (см. рис)
Стекловата
Стекловата изготавливается из волокон, полученных в результате расплавления кварцевого песка (стеклянного боя) и некоторых добавок. Средняя длина волокон составляет 30÷50 мм. Получаемые маты имеют достаточно высокую стабильность форм и виброустойчивость.
Стекловата обладает хорошими звукоизоляционными качествами и химической стойкостью, высокими термоизоляционными показателями. Диапазон рабочих температур материала составляет от — 60 до + 180 °С. При превышении данной температуры сами волокна остаются целыми, но связующее смолистое вещество подвергается деструктуризации, поэтому волокнистая структура может спекаться или распадаться.
Стекловату применяют в основном для утепления нежилых помещений, так как ее волокна отличаются особой ломкостью, и нежелательно их попадание в воздух обитаемых комнат.
Кроме того, в слоях стекловаты вполне могут поселиться мыши, устроив в ней гнезда и ходы. Поэтому в дачных домах ее можно использовать в том случае, если предприняты меры, защищающие строение от грызунов.
Утеплители на основе базальтовой ваты
Подобные утеплители изготавливаются из расплава габбро-базальтовых пород, и считается оптимальным вариантом для утепления стен и других поверхностей изнутри помещений частных домов. Теплопроводность базальтовых волокнистых материалов сравнима со стекловатой, но они имеет куда более подходящие качества для применения в жилых помещениях. Например, «каменные» волокна не такие ломкие, как стеклянные, а плиты обычно обладают более высокой плотностью, а это значит, что и прочностные качества базальтового утеплителя существенно выше.
Базальтовая вата производится в плитах и рулонах, которые могут быть дополнительно прошиты и оснащены фольгированным слоем, усиливающий утеплительный эффект. Общие характеристики базальтовой ваты были представлены в таблице, а конкретные качества для отдельных ее разновидностей будут показаны ниже.
Экструдированный пенополистирол</t>
    </r>
    <r>
      <rPr>
        <rFont val="Arial"/>
        <color theme="1"/>
      </rPr>
      <t xml:space="preserve">
Всем знаком весьма ходовой утеплительный материал – пенопласт, который широко применяется в частном строительстве. Но с его применением нужно быть предельно осторожным, так как он имеет ряд очень серьезных недостатков, из-за которых от него полностью отказались во многих европейских странах.
К таким негативным свойствам пенополистирола относятся:
Высокая горючесть материала. Причем, при горении идет его активное плавление и растекание, а также выделение токсичного дыма, который смертельно опасен для жизни человека.
При длительном использовании пенопласт также начинает выделять в окружающую среду токсичные испарения (его химическую структуру нельзя отнести к стабильным органическим соединениям). Такие испарения, содержащее токсичный свободный стирол, способны проникнуть даже сквозь бетонные стены.
Кроме того, обычный пенопласт легко прогрызают мыши, а если он имеет толщину в 80÷100 мм, то они вполне могут устроить в нем свое жилище.
Вместо пенопласта рекомендовано применять экструдированный пенополистирол, относящийся к категории слабогорючих, самозатухающих синтетических утеплителей.
Экструдированный пенополистирол имеет мелкоячеистую структуру и получается путем расплавления гранул полистирола при их нагревании до высоких температур, введения в расплав вспенивающего агента, а затем придания нужной формы продавливанием через сопла экструдера. . Причем, важно заметить, что если раньше вспенивание происходило с использованием небезвредных для человека фреонов, то сегодня они заменены бесфреонными составами на основе обычного углекислого газа.
В отличие от пенопласта, экструдированный пенополистирол из-за своей плотности и отсутствию паропроницаемости не привлекает грызунов в качестве постоянного места жительства, и они могут только погрызть его в нескольких местах.
</t>
    </r>
    <r>
      <rPr>
        <rFont val="Arial"/>
        <color theme="1"/>
        <sz val="1.0"/>
      </rPr>
      <t>Экструдированный пенополистирол имеет низкий коэффициент влагопоглощения и теплопроводности, высокую прочность при его сжатии, отличную морозостойкость и химическую устойчивость. Кроме этого, материал не подвержен гниению, поэтому он отлично подходит как для внутренних, так и для наружных работ.
Пенополиуретан
Пенополиуретан – это высокоэффективный утеплительный материал, который напыляется на стены с помощью специального оборудования. Для того, чтобы добиться нужного теплоизолирующего эффекта, пенополиуретан может быть нанесен на стену одним слоем нужной толщины или в несколько слоев. При напылении пена расширяется и заполняет все просветы, технологические зазоры и щели, образуя полностью герметичное покрытие. Материал имеет высокие адгезионные качества, поэтому можно обойтись без предварительной подготовки поверхности стен перед его нанесением.
Этот утеплитель используется для термоизоляции стен как снаружи, так и изнутри здания и применяется для этой цели даже в регионах с очень суровыми зимними условиями. Как и любой утеплитель, пенополиуретан, требует закрытия его отделочными материалами. Его уязвимое место – неустойчивость к воздействию ультрафиолетовых лучей.
Основные эксплуатационные характеристики этого напыляемого утеплителя указаны в представленной выше таблице, но в дополнение к ним можно добавить то, что пенополиуретан благодаря низкому влагопоглощению сохраняет свои теплоизоляционные свойства даже при очень высокой влажности воздуха.
Напыление утеплителя может осуществляться на стену, возведенную из любого материала – адгезионны качества от этого нисколько не пострадают. Для лучшего распределения материала по поверхности и соблюдения необходимой толщины слоя, стену разделяют на отдельные зоны с помощью закрепления вертикальных направляющих. После расширения и затвердевания пенополиуретана, его излишек, вышедший за пределы установленной обрешетки, срезается при помощи обычного острого строительного ножа.
Эковата
Эковата еще не стала настолько популярной, как минеральная вата, пенополистирол или пенополиуретан, но в последнее время ее все чаще применяют для утепления различных элементов зданий. Материал изготавливается из волокон целлюлозы и поступает в продажу в россыпи или в сформированных плитах. Измельченный утеплитель монтируется «сухим» или «мокрым» способом.
«Сухой» способ чаще применяется для утепления горизонтальных поверхностей – это чердачное перекрытие или же полы, но иногда по такой технологии утепляют и полые стены. «Мокрый» же метод нанесения позволяет использовать материал на любых поверхностях, но для этого потребуется специальное оборудование.
Готовые сформованные плиты монтируются таким же образом, как и другие виды минеральных утеплителей.
Эковата состоит из экологически чистых ингредиентов, и не будет выделять вредных для человека испарений. Кроме этого, за счет наличия в составе материала борной кислоты, у эковаты появляется способность «консервировать» поверхности, защищая их от образования колоний плесени.
Утеплитель, нанесенный «мокрым» способом, не теряет своих теплоизолирующих качеств на протяжении всего периода эксплуатации. При этом эковата образует на поверхности герметичное бесшовное покрытие, поэтому хорошо защищает помещения дома от холода и перегревания.
При укладке «сухим» методом и недостаточно хорошем уплотнении, материал может давать усадку, но его слой, при необходимости, можно увеличить, досыпав и распределив дополнительный утеплитель.
Сухой утеплительный материал в процессе производства обязательно обрабатывается антипиренами и имеет категорию Г1, то есть является слабо горючим и самозатухающим. Он не дает большого задымления и не выделяет продуктов сгорания с токсическими веществами. Целлюлоза, являющаяся основой для этого утеплителя – это «дышащий» материал, поэтому влага внутри его задерживаться не будет.
Если эковатой утепляется частный дом, в котором планируется круглогодичное проживание, производители гарантируют окупаемость затрат в течение уже двух-трех лет.</t>
    </r>
  </si>
  <si>
    <t>https://vk.com/wall-56270690_548303 
https://ok.ru/lifecheater/topic/156279358183511 
https://ok.ru/profile/558925610395/statuses/155399994535323 
https://vk.com/wall-138308445_267933 
https://vk.com/wall-111806180_16870 
https://ok.ru/profile/562226015081/statuses/156122380398697 
https://ok.ru/profile/575706230847/statuses 
https://ok.ru/profile/571428993488/statuses/156582282947536</t>
  </si>
  <si>
    <t>Опасность для здоровтя, пожароопасность, грызуны</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</si>
  <si>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По нашему мнению, сравнение, которое вы приводите, не совсем корректно. ППС и ЭППС — оба пенополистиролы. Просто первый — вспененный, второй экструдированный. Они не взаимозаменяемы и используются для разных целей. 
Качественный современный пенопласт выпускается уже с антипиренами в составе. Они позволяют материалу при потере контакта с пламенем самостоятельно затухать в течение максимум 4 секунд. При постоянно воздействии огня материал оплавляется, не вспыхивая.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Что касается грызунов: они селятся в любом несыпучем утеплителе. Чтобы этого не произошло, материал должен быть изолирован внутри стенового "пирога". Это правило, повторюсь, касается любого неосыпающегося теплоизоляционного материала, включая ЭППС, минеральную вату и т.д. </t>
  </si>
  <si>
    <r>
      <rPr>
        <color rgb="FF1155CC"/>
        <u/>
      </rPr>
      <t>https://prnt.sc/Hz_uEBhkRAB5</t>
    </r>
    <r>
      <rPr/>
      <t xml:space="preserve"> 
</t>
    </r>
    <r>
      <rPr>
        <color rgb="FF1155CC"/>
        <u/>
      </rPr>
      <t>https://prnt.sc/7mQQJbVx-iwY</t>
    </r>
    <r>
      <rPr/>
      <t xml:space="preserve"> 
</t>
    </r>
    <r>
      <rPr>
        <color rgb="FF1155CC"/>
        <u/>
      </rPr>
      <t>https://prnt.sc/KVAL0eq3Uis8</t>
    </r>
    <r>
      <rPr/>
      <t xml:space="preserve"> 
</t>
    </r>
    <r>
      <rPr>
        <color rgb="FF1155CC"/>
        <u/>
      </rPr>
      <t>https://prnt.sc/vNrGlOejG6j4</t>
    </r>
    <r>
      <rPr/>
      <t xml:space="preserve"> 
</t>
    </r>
    <r>
      <rPr>
        <color rgb="FF1155CC"/>
        <u/>
      </rPr>
      <t>https://prnt.sc/f_1a8kYmue3E</t>
    </r>
    <r>
      <rPr/>
      <t xml:space="preserve"> 
</t>
    </r>
    <r>
      <rPr>
        <color rgb="FF1155CC"/>
        <u/>
      </rPr>
      <t>https://prnt.sc/AqfTZHil_tv7</t>
    </r>
    <r>
      <rPr/>
      <t xml:space="preserve"> 
</t>
    </r>
    <r>
      <rPr>
        <color rgb="FF1155CC"/>
        <u/>
      </rPr>
      <t>https://prnt.sc/6BaPf9VfYCED</t>
    </r>
    <r>
      <rPr/>
      <t xml:space="preserve"> 
</t>
    </r>
    <r>
      <rPr>
        <color rgb="FF1155CC"/>
        <u/>
      </rPr>
      <t>https://prnt.sc/xHghVowuDL-P</t>
    </r>
    <r>
      <rPr/>
      <t xml:space="preserve"> </t>
    </r>
  </si>
  <si>
    <t xml:space="preserve"> Даниил Габов
В сравнении с некоторыми видами фасадной отделки – стоимость. Но часто цена остается на приемлемом уровне
Сложность определения качественного материала. Слишком большой выбор, кроме того, разница в характеристиках
Возможность создания термосного эффекта в сооружении, которое подлежит отделке
Серьезные требования к аккуратности работы. Если испортить основной слой, данную часть панели можно будет выбросить
Поврежденные панели неремонтопригодны, они не подлежат восстановлению
Отсутствие паропроницаемости в случае выбора плит на основе ППС, сохранение нормальных показателей у материалов с другой основой
Достаточно спорный материал по мнению специалистов, которые находят массу маркетинговых несоответствий!</t>
  </si>
  <si>
    <t>https://vk.com/wall-1110541_800478?reply=800484</t>
  </si>
  <si>
    <t>Термо/СИП-панели, паропроницаемость</t>
  </si>
  <si>
    <t xml:space="preserve">Добрый день! Паропроницаемость современного качественного пенопласта сравнима с тем же показателем древесины поперёк волокон (0,06 и 0,05 мг/(м·ч·Па) соответственно). </t>
  </si>
  <si>
    <t>https://prnt.sc/Gypg8IStUx6R</t>
  </si>
  <si>
    <t>ОБМАН ПРИ ПОКУПКЕ ПЕНОПЛАСТА. как правильно купить пенопласт. Сам себе эксперт
Видео про выбор и монтаж ППС</t>
  </si>
  <si>
    <t>https://rutube.ru/video/4f869c7c07addb510fdd33ca23615320/</t>
  </si>
  <si>
    <t>https://prnt.sc/IgijsivLSCSZ</t>
  </si>
  <si>
    <t>ссылочку и цитату</t>
  </si>
  <si>
    <t>https://t.me/chat_hauzez_com/10216</t>
  </si>
  <si>
    <t xml:space="preserve">Вы можете посмотреть Приложение А ГОСТ 15588-2014 и Изм.1. В таблице приведены рекомендуемые области применения пенопласта той или иной плотности. Для ППС17 рекомендованы, в том числе полы с обогревом. ГОСТ доступен к ознакомлению практически на любом правовом портале. 
</t>
  </si>
  <si>
    <t>Ответ на стр. 8
Пользователь дополнил пост в стр. 43</t>
  </si>
  <si>
    <r>
      <rPr/>
      <t xml:space="preserve">Построим свой дом | Строительство своими руками
Приветствую. Хватает ли утеплителя? Пенопласт 10см
</t>
    </r>
    <r>
      <rPr>
        <color rgb="FF1155CC"/>
        <u/>
      </rPr>
      <t>https://sun9-63.userapi.com/impg/sFlAwZkguf2xE8Wllf7rmbGomrJ4KJXTQdvpiw/QBzcev62DCk.jpg?size=1620x2160&amp;quality=95&amp;sign=d8ba75cc32a9d5279e76ac5302fdb086&amp;type=album</t>
    </r>
  </si>
  <si>
    <t>https://vk.com/wall-72891995_1054376</t>
  </si>
  <si>
    <t xml:space="preserve">Добрый день! Толщина слоя зависит от региона строительства: вообще, перед стройкой нужно делать теплотехнический расчет, или хотя бы просчитывать толщину пенопласта с помощью теплотехнического калькулятора. </t>
  </si>
  <si>
    <t>https://prnt.sc/K1AcMj5RjrBs</t>
  </si>
  <si>
    <t xml:space="preserve">@nadegniy2104
 @EPSRussia  Спасибо </t>
  </si>
  <si>
    <t>https://www.youtube.com/watch?v=sMtZ78TdkSw&amp;lc=UgxeT4Pod8K_vox8Pi14AaABAg.9shbjIQCOwt9szZF-yhnNl</t>
  </si>
  <si>
    <t>https://prnt.sc/bVN8MI8IBpjn</t>
  </si>
  <si>
    <t>Компания ГОСТ
Согласно технологии утепления деревянного дома пенопластом снаружи, крепление осуществляется при помощи специального клея, который наносится на элемент пенопласта по краям, а также в пяти точках внутри. Это обеспечивает надежную фиксацию элемента. Таким образом, крепится весь утеплитель. А для того чтобы обеспечить дополнительную прочность, можно воспользоваться еще и пластмассовыми дюбелями, закрепив с их помощью листы. Технология утепления стен снаружи пенопластом своими руками одна из самых простых и привычных, поскольку этот материал часто используется для разнообразных строительных работ и каждый, так или иначе, сталкивался с ним в быту. Так что главная задача – верно подобрать толщину пенопласта для утепления стен снаружи деревянного дома и надежно закрепить материал. Очевидно, что уложить листы таким образом, чтобы избежать щелей и зазоров невозможно. Поэтому их необходимо заделать при помощи монтажной пены. Следующий этап – оштукатуривание поверхности и укладка армированной сетки. Это позволит защитить стену от разрушительного влияния внешних факторов. Однако одного слоя тут будет мало, необходимо нанести по меньшей мере два слоя обычной и один декоративной штукатурки, чтобы придать зданию эстетичный внешний вид.
#gostmag#компанияГОСТ#утеплениедеревянногодомаснаружи#пенополистирол</t>
  </si>
  <si>
    <t>https://vk.com/wall-134346310_653</t>
  </si>
  <si>
    <t>https://prnt.sc/mrhgj_Mijvbz</t>
  </si>
  <si>
    <t xml:space="preserve">@tongotongo3143
1. Затухает то затухает, но когда источник огня не сам ППС, то он поддерживает огонь как факел, это происходит также и из-за того что в ППС находиться воздух. 2. Теперь вопрос, а правда что эти «антипирены» выделяют дополнительные яды фенолы и прочее? </t>
  </si>
  <si>
    <t>https://www.youtube.com/watch?v=sMtZ78TdkSw&amp;lc=UgxeT4Pod8K_vox8Pi14AaABAg.9shbjIQCOwt9szgFIOyyf-</t>
  </si>
  <si>
    <t xml:space="preserve">Современные качественные антипирены — нет, не выделяют. Главное при выборе ППС — ориентироваться на качество. К сожалению, не все производители используют качественное сырье и составляющие. Поэтому у покупателей и возникают потом вопросы. 
По поводу горения: сам ППС источником огня быть не может — он не самовозгорается. Пожар обычно возникает со стороны жилого помещения или улицы. Соответственно, для того, чтобы огонь подобрался к теплоизоляции, должны быть разрушены внутренние отделочные слои, основной материал стены, либо внешние отделочные слои. Если температура при горении длительна и высока, к этому моменту качественный пенопласт буквально стечёт вниз внутри стенового "пирога". </t>
  </si>
  <si>
    <t>https://prnt.sc/93pz-iaoCEEQ</t>
  </si>
  <si>
    <t>Ответ на стр. 274 июль</t>
  </si>
  <si>
    <t>Эко-движение «Зеленая Вятка»
Вред полистирола для экологии и здоровья? ‼
Прежде чем рассматривать вредность полистирола, стоит разобраться в особенностях использования и воздействия на организм его основного компонента.
Стирол (фенилэтилен) — это токсичное бесцветное соединение, являющееся основой большинства выпускаемых полимеров. При прямом воздействии на организм человека он оказывает ярко выраженный токсикологический эффект, приводящий к расстройству функций центральной нервной системы, вегетативным расстройствам и заболеваниям крови.
‼К счастью, для появления серьёзных расстройств в работе организма человеку нужно получить значительную концентрацию вещества. Именно по этой причине возлагаемая на полистирол опасность сильно преувеличена. Даже если человек будет всю жизнь окружён утеплителем на его основе, достаточной для отравления дозы он не получит.
Это вещество обладает выраженным кумулятивным эффектом, то есть со временем накапливается в организме. По приблизительным подсчётам учёных, за 20 лет концентрация в организме стирола может увеличиться в 600 раз по сравнению с первоначальной. При неизменной концентрации вещества в окружающей среде. Однако, в чистом виде для высвобождения стирола в окружающую среду необходим температурный режим от 25 градусов. Это вещество становится гораздо токсичнее при воздействии на него высоких температур, поскольку его высвобождение возрастает многократно.
Но важно учитывать, что изготавливаемый на его основе полистирол вреден лишь только при пожаре. Объясняется это спецификой его производства.
⛔Длительный период разложения. Полистирол очень медленно разлагается в природе, требуя сотен лет для полного распада. Это приводит к накоплению отходов и загрязнению окружающей среды.
⛔ Пластиковые изделия из полистирола часто попадают в реки, озера и океаны через несанкционированные свалки или неправильную утилизацию. Это представляет угрозу для жизни морских животных и нарушает экосистемы.</t>
  </si>
  <si>
    <t>https://vk.com/wall-206464885_152</t>
  </si>
  <si>
    <t>Добрый день! Позвольте прокомментировать в качестве официального представителя Ассоциации производителей и поставщиков пенополистирола. 
Хочу отметить, что современные марки пенополистирола не несут вреда здоровью — ни вашему, ни планеты. Они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При правильной эксплуатации даже при нагревании материал остаётся безопасным, а выделение любых летучих веществ в рамках санитарных норм. Так что вы совершенно отмечаете, что даже если человек всю жизнь окружён пенопластом никакого вреда здоровью это не нанесет. Более того: стирол — природное вещество. Он содержится в клубнике, арахисе, кофейных зернах, винограде и других продуктах. То есть мы едим его буквально каждый день.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t>
  </si>
  <si>
    <t>https://prnt.sc/TMdkp0E-6Syv</t>
  </si>
  <si>
    <t xml:space="preserve">marina.sergeeva
    Есть дачный дом под Москвой. Но он использовался только летом. Теперь вот хочу его утеплить, чтоб и зимой можно было туда приезжать для отдыха. Мне понравилось это место, где тишина и свежий воздух. Девочки, посоветуйте, какой утеплитель брать для таких работ -пенопласт или пеноплекс для стен дома от ТК Бикра https://bikra-m.ru/isolation/uteplitel/dlya-sten/penopleks/ ? Они разные по цене, но стоит ли покупать второй вариант(он дороже) ? Будет ли лучше результат? </t>
  </si>
  <si>
    <r>
      <rPr>
        <color rgb="FF1155CC"/>
        <u/>
      </rPr>
      <t>https://damskiiclub.ru/threads/xochu-uteplit-dachnyj-dom.6569/</t>
    </r>
    <r>
      <rPr>
        <color rgb="FF000000"/>
      </rPr>
      <t xml:space="preserve"> 
</t>
    </r>
    <r>
      <rPr>
        <color rgb="FF1155CC"/>
        <u/>
      </rPr>
      <t>https://vk.com/wall-150086983_4129</t>
    </r>
    <r>
      <rPr>
        <color rgb="FF000000"/>
      </rPr>
      <t xml:space="preserve"> </t>
    </r>
  </si>
  <si>
    <t xml:space="preserve">Добрый день! Для конкретной рекомендации важно знать как минимум основной материал стен вашего дома. По исходным данным вполне можно брать пенопласт. Теплопроводность у него минимальная, паропроницаемость практически такая же, как у древесины (а значит, при правильной толщине слоя и монтаже влаги между утеплителем и стеной не будет). Толщину слоя посчитать в любом теплотехническом калькуляторе (но, конечно, лучше пригласить специалистов для составления теплотехнического расчета, они примут во внимание такие параметры, которые обычно не используются в калькуляторах). И определиться со способом отделки фасада. Например, для пенопласта оптимален "мокрый" фасад — штукатурка. А вот вентфасады для него не используют. </t>
  </si>
  <si>
    <t>https://prnt.sc/5EC_93M-BnyX</t>
  </si>
  <si>
    <t>Письмо для регистрации не приходит</t>
  </si>
  <si>
    <t>ООО Форте-Арт Декор | Фасад | Мин.Вата
Наша компания предлагает производство фасадов из пенопласта любой формы. Эта уникальная технология позволяет создавать красивые и устойчивые фасады, которые прекрасно впишутся в любой архитектурный стиль.
👆Используя высококачественный пенопласт, мы можем создавать фасады различных форм, начиная от простых геометрических фигур до сложных и изысканных узоров. Наша команда опытных дизайнеров и мастеров гарантирует, что каждый фасад будет уникальным и соответствовать вашим индивидуальным требованиям.
✍Преимущества фасадов из пенопласта очевидны. Во-первых, они легкие и просты в установке, что позволяет значительно сократить время и затраты на монтаж. Во-вторых, пенопласт обладает отличными теплоизоляционными свойствами, что помогает сэкономить энергию и снизить затраты на отопление и кондиционирование в помещении.
💪Кроме того, фасады из пенопласта имеют высокую устойчивость к внешним воздействиям, таким как солнечные лучи, дождь, снег и другие погодные условия. Они не подвержены коррозии и не требуют специального ухода, что делает их идеальным выбором для использования на открытых площадках.
💣Фасады из пенопласта идеально подходят для жилых и коммерческих зданий, а также для оформления фасадов наружных стен, балконов, входных групп и других архитектурных элементов. Они создадут эффектный и стильный образ вашего здания, привлекая внимание и удивляя каждого, кто его видит.
🔥Мы гарантируем качество нашей продукции и предлагаем конкурентоспособные цены. Свяжитесь с нами сегодня, чтобы обсудить ваши потребности и получить индивидуальное предложение. Мы с радостью поможем вам создать фасад вашей мечты из пенопласта.
[https://vash-fasad.com/|Заказать Онлайн]
[https://краска-экономика.рф|Купить Краску].</t>
  </si>
  <si>
    <t>https://vk.com/wall-221273148_34</t>
  </si>
  <si>
    <t xml:space="preserve">Здравствуйте! Благодарим за доверие к пенопласту — материалу, который представляет Ассоциация производителей и поставщиков пенополистирола. </t>
  </si>
  <si>
    <t>https://prnt.sc/-k_YEJoWC94t</t>
  </si>
  <si>
    <t xml:space="preserve"> Руслан Белоусов
Мне строил друг, стены утеплены фасадным пенопластом и мокрая штукатурка, и он строит уже более 20 лет. 5ка пенопласта заменяет 7см урсы, вот и прикинь по цене
Alex Barni
Руслан, вы пенопласт, пожалуйста не путайте с XPS. Пенопластом утеплять Нельзя, он наберёт влагу и через 3 года вся ваша штукатурка уже начнет сыпаться кусками.
И производителя URSA отличайте от производимых им товаров: каменной/базальтовой ваты URSA и XPS (ЭППС) URSA.
Руслан Белоусов ответил Alex
Alex, на этих фотках я вижу что делали рукажепы, почему он не закреплён на первой фото на второй что-то сетки даже не видно, и много от краски зависит
Alex Barni ответил Руслану
Руслан, на первой фотографии мы демонтируем сгнивший пенопласт. И да, представьте, его ни на раствор не смонтировали по кладке, ни даже ни на клей-пену. Аж виноград под него пророс.
На второй выполнен монтаж ЭППС, подготовлен для монтажа сетки 4*4, 160г/м², в слое специального армирующего клея для утеплителя. Поверх армирующего слоя в последующем заказчик будет выбирать тип финишной отделки цоколя.
Alex Barni ответил Руслану
Руслан, плохое качество фото, не видно маркировки URSA с медведем.
Если у вас на фото не пенопласт, а ЭППС, то нормально.
И видно, что поверх утеплителя нанесён армирующий слой клея для утеплителей.
P.S. Если у вас пенопласт, то плохо. Он набирает и из дома и с улицы. С улицы начинает спревать и разрушаться от воды на морозе, потом армирующий слой отваливается вместе с любой фасадной краской.
Александр Шокин ответил Alex
Alex, если у вас пенопласт "набирает влагу" — надо просто проектировщику лицо побить, это не проблема пенопласта, а грубая ошибка в расчёте "пирога" стены.</t>
  </si>
  <si>
    <t>https://vk.com/wall-138308445_267758?reply=267828&amp;thread=267823</t>
  </si>
  <si>
    <t>Срок службы, эффективность, ограничение области применения</t>
  </si>
  <si>
    <t xml:space="preserve">Alex Barni, абсолютно согласен с Александр Шокин. 
У пенопласта минимальнейшее влагопоглощение. Плюс он паропроницаем — почти как древесина. Конечно, если мы говорим о качественном материале. Поэтому ни "гниение", ни "разрушение от воды на морозе" — это вообще не его история. Так что тут явно вопросы к расчету и монтажу. А не к материалу. </t>
  </si>
  <si>
    <t>https://prnt.sc/UUtul9cqvusl</t>
  </si>
  <si>
    <t xml:space="preserve"> Елена Морозова
Да, мы использовали на стенах пенопласт, 5см в два слоя, шахматкой. Ну чтоб швы как на кирпичной кладке , если не понятно. Закрыли гипсокартоном. Сделали отметки, чтоб не забыть где металлическая решётка, чтоб было на что полочки вешать. Короче, во всех комнатах — идеально, НЕ СЛЫШНО СОСЕДЕЙ!!!
Евгений Карасёв
Елена, состав пенопласта как отрава плз... ???</t>
  </si>
  <si>
    <t>https://vk.com/wall-106889396_1466779?reply=1466825&amp;thread=1466796</t>
  </si>
  <si>
    <t xml:space="preserve">Евгений, там 2% стирола и 98% воздуха. Это раньше считалось, что процесс полимеризации невозможно завершить на всех без исключения молекулах. А сейчас это вполне возможно. И есть масса исследований российских лабораторий разных НИИ, которые доказывают, что стирол не выделяется из качественного пенопласта ни в нормальных условиях, ни при нагревании. </t>
  </si>
  <si>
    <t>https://prnt.sc/tMGQdScMhzxi</t>
  </si>
  <si>
    <t xml:space="preserve">	pumazavr
    Толщина стены 20 см ..4.5м на 6м из керамзитного блока для летнего домика с последующим утеплением пенопластом..пойдет? деревяные перекрытия сверху
    Описание
    -Блок стеновой вибропрессованный из керамзита, пустотелый.
    — Изготовлен методом полусухого вибропрессования из керамзита фракции 5-10мм, цемента марки М500 и добавок.
    — 100 рублей 1 штука
    — м75
    — 60 штук на поддоне.
    — Вес 1 блока 12кг
    -размер блока 400х200х200 </t>
  </si>
  <si>
    <t>https://www.forumhouse.ru/posts/31715434/</t>
  </si>
  <si>
    <t xml:space="preserve">Добрый день! Для корректного расчета толщины пенопласта нужен регион строительства. Сам по себе способ утепления с применением ППС подойдет. Оптимальной будет система "мокрого" фасада.  </t>
  </si>
  <si>
    <t>https://prnt.sc/QbflWMwPd14Y</t>
  </si>
  <si>
    <t>Йцукен Великий
Сообщество производителей и поставщиков пенополистирола, если не экструзия — то паропроницаем, это да... а к чему это?
А вот про "не загорается" это пример так называемого вранья. как и водоупорная минвата ;)</t>
  </si>
  <si>
    <t>https://dzen.ru/media/forumhouse/kakoi-material-vybrat-dlia-utepleniia-doma-odni-sovetuiut-vziat-mineralnuiu-64c3787b329e217f07987b41?&amp;comments_data=n_reply</t>
  </si>
  <si>
    <t xml:space="preserve">Выбор материала для теплоизоляции всегда остается за покупателем. Если вы не доверяете ППС, минвате или любому другому утеплителю — сейчас это вообще не проблема, рынок стройматериалов обширен и многогранен, и каждый может выбрать то, что ему по душе. Мы лишь за то, чтобы еще на этапе подготовки к строительству покупатель получал достоверную информацию. И если пенопласт оставил у вас вот такое впечатление, это значит лишь то, что вы имели дело с некачественным (или просто старым) материалом. </t>
  </si>
  <si>
    <t>https://prnt.sc/fVMzcYYuvQPi</t>
  </si>
  <si>
    <t>Ответ на стр. 267 июль</t>
  </si>
  <si>
    <t>Строительство в нюансах
автор
Сообщество производителей и поставщиков пенополистирола, спасибо за ваше дополнение!</t>
  </si>
  <si>
    <t>https://dzen.ru/media/stroitelstvovnuansah/minvata-ili-penoplast-vybiraem-uteplitel-dlia-doma-64c2689a8db59e04da7afe28?&amp;comments_data=n_reply</t>
  </si>
  <si>
    <t>https://prnt.sc/6qyvG6O0GxBW</t>
  </si>
  <si>
    <t>Академия ОВКЭС
автор
Сообщество производителей и поставщиков пенополистирола, Конечно, вы правы, что каждому утеплителю нужна финишная отделка. Мы не стали писать этот фактор под каждым видом, сделали акцент на пенопласте, как на одном из самых хрупких материалов из списка.</t>
  </si>
  <si>
    <t>https://dzen.ru/media/id/622c4f3bb8d2c8462f13ec91/vybiraem-luchshuiu-teploizoliaciiu-dlia-doma-shpargalka-dlia-montajnikov-64c370f60939c86beaf1cbbd?&amp;comments_data=n_reply</t>
  </si>
  <si>
    <t xml:space="preserve">Здравствуйте! Собственно, и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В любом случае, благодарим за анализ и описание материала, который мы представляем. </t>
  </si>
  <si>
    <t>https://prnt.sc/QXMZIBrCxykp</t>
  </si>
  <si>
    <t>Ответ на стр. 271 июль</t>
  </si>
  <si>
    <r>
      <rPr/>
      <t xml:space="preserve">Twinturbo4
    Всем доброго дня.
    Построен дом 3 года назад, из ГБ 375мм Д400. фундамент ушп.
    Планирую утеплять его, ППС 16ф 150мм.
    Систему хочу использовать quick-mix LOBATHERM® P или Reinmann Thermosystem β, пока не определился, какую посоветуете?
    С фасадом все более менее понятно.
    Пирог следующей, если неправ поправте.
    1-Универсальная грунтовка
    2- ППС клеим на- клеящий раствор QM KAS, крепеж Бийский ДС 2 или EJOT H5
    3-Армирующий раствор QM SKS. сетка крепикс 2000
    4-Кварцевый грунтовочный раствор QG
    5-Фасадная силиконовая штукатурка QM SHK
    Вопрос в отделке цоколя как его правильно утеплить- отделать (планируется клинкер либо искусственный камень).
    Высота цоколя планируется 400мм.
    Его также можно утеплить ППС 16ф 150 мм, или обязательно только ЭППС.
    Отделка цоколя будет углублена на 20 мм, основного фасада.
    Одно понял что под камень идет панцирная сетка, а в системах не написано какие материалы применять, может я не там смотрю. Буду благодарен за подсказку.
    Отмостка сделана утепленная. 
</t>
    </r>
    <r>
      <rPr>
        <color rgb="FF1155CC"/>
        <u/>
      </rPr>
      <t>https://prnt.sc/ygKKX_sRbS0H</t>
    </r>
    <r>
      <rPr/>
      <t xml:space="preserve"> </t>
    </r>
  </si>
  <si>
    <t>https://www.forumhouse.ru/posts/31715353/</t>
  </si>
  <si>
    <t xml:space="preserve">вопрос с большего про отделку цоколя. Там лучше использовать ЭПП (как по фото он и сделал). 
В части утепления фасада всё верно. </t>
  </si>
  <si>
    <t xml:space="preserve"> ПЕНОПЛАСТ УТЕПЛЕНИЕ
Thermozon
14 подписчиков
9 просмотров  2 дня назад  УЗБЕКИСТАН
УТЕПЛЕНИЕ ФАСАДА ПЕНОПЛАСТОМ. Техника установки, виды креплений, защита от тепла и холода. #теплоизоляция  #qurilish  #reels  #пенопласт #строительство #ремонт #отопление #qurilish #remont #isitish #issiqlik #penoplast #pokey #пенополиуретан</t>
  </si>
  <si>
    <t>https://www.youtube.com/watch?v=aBPDliRuunk</t>
  </si>
  <si>
    <t xml:space="preserve">Добрый день! Благодарим за доверие к пенопласту — материалу, который представляет Ассоциация производиетелей и поставщиков пенополистирола. </t>
  </si>
  <si>
    <t>https://prnt.sc/R_-WGQqNNFmp</t>
  </si>
  <si>
    <t xml:space="preserve">@Marat_m8
​ @EPSRussia меня умиляет, когда говорят, что утеплить ППС очень просто и дёшево. А то, что его потом требуется защитить от солнца путем оштукатуривания и это долго и дорого плюс мало кто качественно сможет сделать, об этом молчат. </t>
  </si>
  <si>
    <t>https://www.youtube.com/watch?v=9zo9QwY_c-M&amp;lc=UgxMI-WVw7rPq-hFeEh4AaABAg.9sJrkVh8-Ch9szhR2K64Ic</t>
  </si>
  <si>
    <t>@Marat_m8, но ведь любой утеплитель — не только пенопласт — нужно закрывать финишной отделкой.  И в случае с пенопластом — а для него оптимален именно "мокрый" фасад — это далеко не самый затратный способ внешней отделки.</t>
  </si>
  <si>
    <t>https://prnt.sc/1es5vaKSiEhS</t>
  </si>
  <si>
    <t>Ответ на стрю 168 июль</t>
  </si>
  <si>
    <t xml:space="preserve"> ОрионПромСтрой
Алексей, 🤝</t>
  </si>
  <si>
    <t>https://vk.com/wall-46754670_1074?reply=1076&amp;thread=1075</t>
  </si>
  <si>
    <t>https://prnt.sc/Exr-XnlkjxTc</t>
  </si>
  <si>
    <t xml:space="preserve">Sergey4414
Строю гараж
    Ребят подскажите пожалуйста. Можно ли использовать такой пирог стены гаража: кирпич бытовой-пенопласт 50мм-кирпич бытовой — Штукатурка цементная. Гараж на Юге, вроде не холодно, но в последствии планирую провести батареи из дома, не хочу чтобы тепло уходило сквозь кирпич 250 мм, по этому хочу внутри кинуть пенопласт. Спасибо за советы) </t>
  </si>
  <si>
    <r>
      <rPr>
        <color rgb="FF1155CC"/>
        <u/>
      </rPr>
      <t>https://www.forumhouse.ru/threads/561764/
https://vk.com/wall-215887293_15753</t>
    </r>
    <r>
      <rPr/>
      <t xml:space="preserve"> 
</t>
    </r>
    <r>
      <rPr>
        <color rgb="FF1155CC"/>
        <u/>
      </rPr>
      <t>https://vk.com/wall-30121853_53911</t>
    </r>
    <r>
      <rPr/>
      <t xml:space="preserve"> 
</t>
    </r>
    <r>
      <rPr>
        <color rgb="FF1155CC"/>
        <u/>
      </rPr>
      <t>https://vk.com/wall-215509151_15890</t>
    </r>
    <r>
      <rPr/>
      <t xml:space="preserve"> </t>
    </r>
  </si>
  <si>
    <t>Гараж</t>
  </si>
  <si>
    <t xml:space="preserve">Добрый день! Вы вполне можете обойтись без второго слоя кирпича. Если собираетесь делать гараж отапливаемым, достаточно схемы кирпич + пенопласт (снаружи) и финишная отделка по системе "мокрый" фасад.  </t>
  </si>
  <si>
    <r>
      <rPr>
        <color rgb="FF1155CC"/>
        <u/>
      </rPr>
      <t>https://prnt.sc/dbz-586pWUxx
https://prnt.sc/yzWK0C_2cp7Q</t>
    </r>
    <r>
      <rPr/>
      <t xml:space="preserve"> 
</t>
    </r>
    <r>
      <rPr>
        <color rgb="FF1155CC"/>
        <u/>
      </rPr>
      <t>https://prnt.sc/5d0kcB6Cm0Ui</t>
    </r>
    <r>
      <rPr/>
      <t xml:space="preserve"> 
</t>
    </r>
    <r>
      <rPr>
        <color rgb="FF1155CC"/>
        <u/>
      </rPr>
      <t>https://prnt.sc/5SQ-_aKoieOO</t>
    </r>
    <r>
      <rPr/>
      <t xml:space="preserve"> </t>
    </r>
  </si>
  <si>
    <r>
      <rPr>
        <rFont val="Arial"/>
        <i/>
        <color theme="1"/>
      </rPr>
      <t>@EPSRussia
Добрый день! Вы абсолютно правы: армирование ростверка очень важно. Также важно использовать пенопласт с правильно подобранными характеристиками (высокой плотности).</t>
    </r>
    <r>
      <rPr>
        <rFont val="Arial"/>
        <color theme="1"/>
      </rPr>
      <t xml:space="preserve">
@user-ed3qb9dz2d
Наоборот низкой </t>
    </r>
  </si>
  <si>
    <t>https://www.youtube.com/watch?v=Bj2mDw2Fybs&amp;lc=UgwOgL_xOGQiZMND9Bl4AaABAg.9qNQgLVb-xm9t1sUUmXJeB</t>
  </si>
  <si>
    <t xml:space="preserve">Пенопласт высокой плотности лучше противостоит деформации и возвращается к исходному состоянию, когда сила морозного пучения грунта ослабевает. </t>
  </si>
  <si>
    <t>https://prnt.sc/F-OgB_Jm21U3</t>
  </si>
  <si>
    <t>Ответ на стр. 185 май</t>
  </si>
  <si>
    <t>Заметки строителя I Строительство и ремонт
Пенопласт как утеплитель не так хорош, поскольку пар через него не проходит. Поэтому для наружного утепления его не так часто, как минеральную вату.</t>
  </si>
  <si>
    <t>https://vk.com/wall-189967337_161710</t>
  </si>
  <si>
    <t xml:space="preserve">Добрый день! Современный пенопласт паропроницаем приблизительно как древесина поперек волокон. Поэтому никаких проблем с выходом пара не будет. Ну, и ППС с минватой не взаимозаменяемы — они используются в разных случаях и с разными целями. Некорректно говорить, что там, где нужно использовать ППС, в любом случае подойдет и минвата. </t>
  </si>
  <si>
    <t>https://prnt.sc/8unYw5c1kYkr</t>
  </si>
  <si>
    <r>
      <rPr/>
      <t xml:space="preserve">Архитектор Никитин, студия hauzez.com, [04.08.2023 15:56]
давайте я сам за вас обосную ваше мнение 😁
С удивлением обнаружил, что появились приложения к данному госту, где нарисованы таблички и рекомендованными (!) марками для применения ППС. 
И это очень хорошо, я считаю — потребителю, да и проектировщику, гораздо проще без расчетов каких-то использовать готовые рецепты.
Посмотрим повнимательнее на таблички.
</t>
    </r>
    <r>
      <rPr>
        <color rgb="FF1155CC"/>
        <u/>
      </rPr>
      <t>https://prnt.sc/q7EUsyAgA53B</t>
    </r>
    <r>
      <rPr/>
      <t xml:space="preserve"> 
акцент — рекомендуемое
</t>
    </r>
    <r>
      <rPr>
        <color rgb="FF1155CC"/>
        <u/>
      </rPr>
      <t>https://prnt.sc/GMB1eV5r1EiK</t>
    </r>
    <r>
      <rPr/>
      <t xml:space="preserve"> 
таким образом, вы абсолютно правы, ссылаясь и рекомендуя в полах по грунту использовать ППС17
</t>
    </r>
    <r>
      <rPr>
        <color rgb="FF1155CC"/>
        <u/>
      </rPr>
      <t>https://prnt.sc/T1HEdsEfN4J9</t>
    </r>
    <r>
      <rPr/>
      <t xml:space="preserve"> 
но! 😉😁
разница в прочности на сжатие около 10%. 
Если же мы возьмем распределенную нормативную (из таблички) нагрузку, приводящую в деформации 10% для ППС16Ф — 9000 кг на м2. (!)
Повторю — 9 тонн на м2. При нормативной эксплуатационной 200 условных кг или 0,2 тонны на м2.
Важная деталь, которую упускают нормотворцы (нагло замахиваюсь на святое!).
Линейная деформация в стройке 10% не актуальна, это уже пола считайте нет у вас. Есть такой параметр у буржуинов кажется в ЭППС — 2% линейная деформация. 
Вот именно ее надо считать и учитывать. 
И именно так мы подбираем ЭППС для УШП и других нагруженных элементов.
Но даже если мы возьмем 2% деформацию, то никак даже близко не приблизимся к нормативным 200кг на м2. Разница будет в разы, а не на 10% (камень в огород таблички первой).
Но и это не будет оправданием для ППС16Ф и даже 14 в полах по грунту.
Потому как имеет место быть сосредоточенная нагрузка, например от ножки камина и тут нагрузка на стяжку (сначала на стяжку), а потом на ППС возрастет кратно. 
Вот этим вопросом я был заморочен, когда меня спрашивали, надо ли делать усиление стяжки под камин. Заморочен был поиском данных по прочности полусухой стяжки (что гораздо сложнее найти оказалось, чем ППС).
Короче говоря. У нас табличке рекомендаций указан ППФ16ф. На том стоять и буду. 😉</t>
    </r>
  </si>
  <si>
    <t>https://t.me/chat_hauzez_com/10222</t>
  </si>
  <si>
    <t>Приложения к ГОСТ были изначально — а не появились вдруг. Однако выбор ППС для той или иной цели  — право потребителя, который на свой страх и риск, игнорируя рекомендации, может укладывать пенопласт приглянувшейся плотности. В этом случае за любые возможные последствия он и будет нести ответственность.</t>
  </si>
  <si>
    <t>https://prnt.sc/YrdiW4U3BvKa</t>
  </si>
  <si>
    <t>Дополнение к комментарию из стр. 22, нужен новый ответ с учетом дополнения
А почему вообще Ф? это же фасадный А он смотрит для "УШП и других нагруженных элементов". Может на это стоит возразить? А про теплотехнический расчет для плиты я немного сомневаюсь, делается ли.
Чел не знает про приложения к ГОСТ, зочет пихать фасадный пенопласт в стяжку. Очень сомнительная у него квалификация, а строит из себя умника.</t>
  </si>
  <si>
    <t xml:space="preserve"> Строительство домов | Свердловская область | SSG
Уважаемый Валерий. Да конечно может быть выразился не корректно в отношении теплоизоляционных свойств пенопласта, но уверен,что себе бы Вы ни когда не стали им утеплять дом!</t>
  </si>
  <si>
    <t>https://vk.com/wall-217974481_91?reply=104&amp;thread=96</t>
  </si>
  <si>
    <t>Добрый день! Боюсь вас разочаровать, но именно пенопластом мой дом и утеплён. Повторюсь: я уверен, что сделал всё грамотно, потому что у меня и теплотехнический расчёт, и хороший материал, и качественная отделка. Ничего плохого из своего опыта сказать не могу.</t>
  </si>
  <si>
    <t>https://prnt.sc/cXR7CElhSMZC</t>
  </si>
  <si>
    <t>Ответ на стр. 210 июль
Мы можем так врать? А кто нам запретит)</t>
  </si>
  <si>
    <t xml:space="preserve">@tongotongo3143
@tongotongo3143
2 минуты назад
Получается что мало кто находит качественный ППС, а в чём проблема навести элементарный порядок и сделать чтоб весь ППС был качественный? Теперь другой вопрос, если качественный ППС положить на жаркое солнце и накрыть чёрной плёнкой ПВХ, будет ли от такого нагрева ППС плавиться или уменьшаться в объёме, и если да, то между ППС и плёнкой положив ещё и геотекстиль помогло ли защитить ППС? </t>
  </si>
  <si>
    <t>https://www.youtube.com/watch?v=sMtZ78TdkSw&amp;lc=UgxeT4Pod8K_vox8Pi14AaABAg.9shbjIQCOwt9t8uazCgG2f</t>
  </si>
  <si>
    <t xml:space="preserve">Добрый день! Перечень производителей качественного пенопласта можно посмотреть у нас на сайте. 
Что касается плавления и уменьшения ППС в объёме: согласно ГОСТ, максимальная температура использования пенопласта — 80 градусов. После превышения этого порога он может деформироваться. Из этого и стоит исходить. </t>
  </si>
  <si>
    <t>https://prnt.sc/pHjdH3tlEBWg</t>
  </si>
  <si>
    <t>Ответ на стр. 26</t>
  </si>
  <si>
    <t>горючесть материала, пенопласт
Строим с Умом ❤
горючестью материала,применяемого в качестве утеплителя, пенопласт
Видео с поджогом пенопласта. В субтитрах пишут что ППС горит, коптит и плавится</t>
  </si>
  <si>
    <t>https://rutube.ru/video/dca38bf9fa37e8ab47dab43e925b6a65/</t>
  </si>
  <si>
    <t>Пожпроопасность</t>
  </si>
  <si>
    <t xml:space="preserve">Здравствуйте! Очевидно, что вы проводите опыты с упаковочным пенопластом. Для пенопласта, применяемого в строительстве, существуют другие ГОСТы и требования, не распространяющиеся на упаковочный материал. Современный качественный строительный ППС производится с антипиренами: они позволяют пенопласту затухать самостоятельно в течение максимум 4 секунд после потери контакта с открытым огнём. А при постоянном воздействии огня оплавляться, не вспыхивая. </t>
  </si>
  <si>
    <t>https://prnt.sc/XA-WxU_tiQwn</t>
  </si>
  <si>
    <t>Утепление наружной стены пенопластом. Утепление своими руками. Как утеплить стену.
Ремонтная Мастерская ❤
В этом видео я рассказываю о том, как утеплить наружную стену   квартиры или дома пенопластом. В видео показано как и что для этого необходимо. Утепление фасада является актуальной темой, так как при минимуме вложений, в будущем помогает экономить на энергоносителях. Препятствует проникновению влаги. Добавляет эстетичный внешний вид и имеет ряд преимуществ. 
1. он не гниет,
2. цена вполне доступная,
3. он легок в эксплуатации и с ним легко работать,
4. внешне выглядит очень красиво,
5. ну и конечно же конечный результат — это тепло.</t>
  </si>
  <si>
    <t>https://rutube.ru/video/695540c0cd327670cfcc8b2b94de6425/</t>
  </si>
  <si>
    <t xml:space="preserve">Здравствуйте! Благодарим за доверие к пенопласту — материалу, который представляет Ассоциация производителей и поставщиков пенополистирола. Теплого и уютного вам дома! </t>
  </si>
  <si>
    <t>https://prnt.sc/Iap31lNBoLXe</t>
  </si>
  <si>
    <r>
      <rPr/>
      <t xml:space="preserve">Утепление дома пенопластом Как сделать хорошо? СТРОИМ ДЛЯ СЕБЯ
Строительный Арсенал ❤
Привет, мои строительные друзья!
🔥 Подпишитесь на канал Good Wood — все о загородных домах: https://vk.cc/c77WqD
Сегодня покажу, как можно самому качественно утеплить дом пенопластом и нанести базовый армированный слой по сетке. Надеюсь ролик вам пригодится, ведь я так долго его делал :)
Узнать подробнее о фасадном пенополистироле КНАУФ Терм и точках продаж можно по ссылке: </t>
    </r>
    <r>
      <rPr>
        <color rgb="FF1155CC"/>
        <u/>
      </rPr>
      <t>https://knauftherm.ru/catalog/utepliteli-dlya-doma-i-dachi/fasad/knauf-therm-fasad-pro</t>
    </r>
    <r>
      <rPr/>
      <t xml:space="preserve">
Штукатурные фасады Ceresit. Всё о штукатурных фасадах от лидера рынка. 
https://www.pro-fasade.ru/  и https://www.ceresit.ru
Никольский Денис Олегович  — расскажет все о СФТК тут
https://www.youtube.com/channel/UCdEfzKKRfBrpxk3ZjPrf7Ag 
http://www.n-dom.ru Компания Н-Дом 
До новых встреч на канале! Кому мало, приглашаю в нашу открытую группу в контакте Строим для себя: https://vk.com/stroimdlyasebya где всегда можно задать вопрос по строительству вашего дома.
Мои инстаграм кстати тут: https://www.instagram.com/stroim_dlya_sebya/
Подпишитесь на все строительные приключения дяди Кости и расскажи тем, кто строится.
Ваши замечания и вопросы важны для меня.
Приятного вам просмотра и пока!
Музыка отсюда: Production Music courtesy of Epidemic Sound" </t>
    </r>
    <r>
      <rPr>
        <color rgb="FF1155CC"/>
        <u/>
      </rPr>
      <t>www.epidemicsound.com</t>
    </r>
  </si>
  <si>
    <t>https://rutube.ru/video/fe8be2a5867115c9792c56423e68d469/</t>
  </si>
  <si>
    <t xml:space="preserve">Здравствуйте! Спасибо за доверие к пенопласту — материалу, который представляет Ассоциация производителей и поставщиков пенополистирола. Уверены, материал оправдает все ваши ожидания! </t>
  </si>
  <si>
    <t>https://prnt.sc/p33tUL7QULM5</t>
  </si>
  <si>
    <t>Человек дождя. Окончание фасадных работ. Утепление газобетона пенополистиролом ППС16Ф 150мм СФТК
Строительные Загадки ❤
8-903-743-27-96 8-903-724-77-28  n-dom.ru  ceresit.msk.ru  terraco.pro
Дом из газобетона утеплили фасадным пенополистиролом ППС16Ф толщиной 150мм, СФТК Мокрый Фасад. В пенополистироле вырезали русты, из пенополистирола вырезали и приклеили на фасады дома множество разных пенопластовых декоративных элементов. Все русты, все декоративные элементы обработали клеем и стеклотканевой Сеткой, выполнили базовый армирующий слой. 
На декоративных элементах использовали Архитектурную Стеклотканевую Сетку 3х3 мм, 80 гр/м2 Bautex Архитектурная. 
На фасадах под клинкерную плитку выполнили двойной базовый армирующий слой из клея ProContact Baumit и двух слоёв стеклотканевых сеток Bautex марок Панцирная 320 гр/м2 и Фасадная 165 гр/м2, 5х5 мм.
На фасадах, где наносим декоративную штукатурку Ceresit CT174 1,5мм использовали одинарную базу, один слой Фасадной Стеклотканевой Сетки Bautex Фасадная.
Смотрите видео, задавайте вопросы.</t>
  </si>
  <si>
    <t>https://rutube.ru/video/2bbc09dbe2b65899f1b936283e5d761a/</t>
  </si>
  <si>
    <t xml:space="preserve">Здравствуйте! Благодарим за доверие к пенопласту — материалу, который представляет Ассоциация производителей и поставщиков пенополистирола. Пусть ваш дом будет теплым, уютным и красивым! </t>
  </si>
  <si>
    <t>https://prnt.sc/Ofnk_alH0SRl</t>
  </si>
  <si>
    <t>Утепление фасада, установка и монтаж плит из пенополистирола.
Ремонтный Мастер ❤
1 подписчик
Название: 
Утепление фасада, установка и монтаж плит из пенополистирола.</t>
  </si>
  <si>
    <t>https://rutube.ru/video/d459127bf2b5c6bb9f259578b1b43d95/</t>
  </si>
  <si>
    <t xml:space="preserve">Здравствуйте! Спасибо, что выбираете пенопласт — материал, который представляет Ассоциация производителей и поставщиков пенополистирола. </t>
  </si>
  <si>
    <t>https://prnt.sc/nhqcbBc45K4o</t>
  </si>
  <si>
    <t>Русты на фасаде гостиницы, утепление пенопластом, технология СФТК
Дизайн и Стройка ❤
8-903-743-27-96  8-903-724-77-28  n-dom.ru  ceresit.msk.ru  terraco.pro
Утепление пенопластом с противопожарными рассечками из базальтовой минеральной ваты фасадов гостиницы МПС в Москве рядом с Казанским вокзалом
Название: 
Русты на фасаде гостиницы, утепление пенопластом, технология СФТК</t>
  </si>
  <si>
    <t>https://rutube.ru/video/5b088e60f7c30307d32d1feb77766aac/</t>
  </si>
  <si>
    <t>Добрый день! Благодарим за доверие к пенопласту — материалу, который представляет Ассоциация производителей и поставщиков пенополистирола.</t>
  </si>
  <si>
    <t>https://prnt.sc/oZ7GQGWBR6aI</t>
  </si>
  <si>
    <t>УТЕПЛЕНИЕ СТЕН СНАРУЖИ ОТЗЫВЫ г. Владивосток. Цена на утепление панельного дома 83 серии. Ремонт шв
Стройка Life ❤
Утепление пенопластом практикуется практически повсеместно. В особенности популярна отделка стен, потому как пенопласт для таких работ подходит практически идеально.
Его выпускают в виде легких полноразмерных утеплительных плит, что существенно упрощает монтаж утеплителя. Сам пенопласт очень податлив и удобен в работе.
Его можно разрезать даже ножом как пену для утепления стен. При этом утеплитель имеет приемлемую плотность. Конечно, ее не хватит для того, чтобы проводить монтаж теплоизоляции на полы без каркаса.
Но мы ведь говорим сейчас про утепление стен пенопластом своими руками, а на стены нагрузок приходится намного меньше.
Еще одна интересная особенность пенопласта – возможность взаимодействовать с любыми строительными растворами. То есть плиты можно легко крепить как внутри, так и снаружи дома. Причем работать удается с веществами любого типа.
Подойдет как строительный клей, так и монтажная пена (ею как правило, заделывают стыки между плитами). На пенопласт также же хорошо ложиться штукатурка или шпаклевка.
А если с наружной отделкой появляются проблемы, то плиты достаточно просто обмазать грунтовкой, чтобы полностью их нивелировать.
Свойства пенопласта:
Доступная стоимость.
Возможность взаимодействия со строительными растворами любой структуры.
Возможность утепляться как внутри, так и снаружи дома.
Легкость.
Функциональность. Достаточная плотность. 
 Хорошие теплоизоляционные качества как  утепления</t>
  </si>
  <si>
    <t>https://rutube.ru/video/1523f4411095177740b27c7aa61e4162/</t>
  </si>
  <si>
    <t xml:space="preserve">Спасибо за позитивный отзыв о пенопласте — материале, который представляет Ассоциация производителей и поставщиков пенополистирола. Мы, однако же, рекомендуем использовать его в качестве наружного теплоизоляционного материала: таким образом, крепить его на стены внутри дома не стоит. </t>
  </si>
  <si>
    <t>https://prnt.sc/A96UaHEvF5iv</t>
  </si>
  <si>
    <t>УТЕПЛЕНИЕ ФАСАДА дома ПЕНОПЛАСТОМ. Армирование сеткой. СТОИМОСТЬ!
Строительные Материалы ❤
УТЕПЛЕНИЕ ФАСАДА дома ПЕНОПЛАСТОМ. Армирование сеткой. СТОИМОСТЬ!
Я Вконтакте — https://vk.com/synstudio
Мой второй канал — https://www.youtube.com/channel/UCfPqcKeSUBSRY9CYXl4Tq1A/videos?view=0&amp;sort=dd&amp;shelf_id=0 Строю дом из полистиролбетона !
#Домизполистиролбетона
#полистиролбетонныеблоки
#полистиролбетон</t>
  </si>
  <si>
    <t>https://rutube.ru/video/85a4841db19bb8590d6c1e6da27e803d/</t>
  </si>
  <si>
    <t xml:space="preserve">Благодарим за доверие к пенопласту — материалу, который представляет Ассоциация производителей и поставщиков пенополистирола! </t>
  </si>
  <si>
    <t>https://prnt.sc/UPgtIq0DRJb5</t>
  </si>
  <si>
    <t>Пенополистирол для СИП панелей! Производство и применение пенополистирола.
Стройка В Теме ❤
Название: 
Пенополистирол для СИП панелей! Производство и применение пенополистирола.
Видео новостного формата про ППС.</t>
  </si>
  <si>
    <t>https://rutube.ru/video/f6e2d3a0c880a8f3e9d88ec21c2534b0/</t>
  </si>
  <si>
    <t xml:space="preserve">Благодарим за позитивный отзыв о ППС — материале, который представляет Ассоциация производителей и поставщиков пенополистирола! </t>
  </si>
  <si>
    <t>https://prnt.sc/4re6bqaArpHg</t>
  </si>
  <si>
    <t>оформление фасада дома декоративная штукатурка ,стены утеплённые пенопластом..
СтройХакер ❤
оформление  фасада  дома  декоративная  штукатурка  ,стены  утеплённые  пенопластом..
Канал дочери Лены специалиста по покраске:
https://www.youtube.com/channel/UCkJWsG1LxUBHFWn1szwzVqw
Канал зятя Коли:
https://www.youtube.com/channel/UCrT8v36RPgWLAZV5dijPTSQ
#СказочнаяМастерскаяКолесникова#МастерскаяКолесникова
#СказочнаяМастерская#ДекоративнаяШтукатурка#АртБетон#СкульптурыИзБетона#МастерКлас</t>
  </si>
  <si>
    <t>https://rutube.ru/video/aff4f2b77c0976ef0099e98d17fa2c00/</t>
  </si>
  <si>
    <t>https://prnt.sc/le5NQKPfywDF</t>
  </si>
  <si>
    <t>Как и чем армировать углы на пенопласте/Мокрый фасад/Ремонт Мастерской — 4я часть
СтройКомплекс ❤
1 подписчик
Продолжаю ремонт своего гаража-мастерской.
Здесь очередное видео по выравниванию и утеплению наружних стен в системе Мокрый фасад материалами Основит. Сегодня армирую наружнии углы пластиковыми уголками с сеткой, армируя их штукатурно-клеевой смесью ТС 117 (КАВЕРПЛИКС)
Подробнее про эту смесь можно прочитать здесь: https://www.osnovit.ru/catalog/smesi-dlya-teploizolyatsii/kaverpliks-ts117/
Все фильмы про ремонт моёго гаража-мастерской смотреть здесь: https://www.youtube.com/watch?v=qzL9c64bOE8&amp;list=PLsS_GuAE0lai6YooZrWu9PwHBMIUzJWH6
Я в Контакте https://vk.com/perikov_ab
Я в Одноклассниках https://ok.ru/aleksandr.perikov
Я в Инстаграм https://www.instagram.com/aleksandrperikov/?hl=ru
#александр_периков #мокрый_фасад #основит #отделка #ремонт</t>
  </si>
  <si>
    <t>https://rutube.ru/video/4567d4e26f560ca6572bd4fb4e7f8e42/</t>
  </si>
  <si>
    <t>Блогер, обсуждение монтажа</t>
  </si>
  <si>
    <t xml:space="preserve">Благодарим за позитивный отзыв о пенопласте — материале, который представляет Ассоциация производителей и поставщиков пенополистирола! </t>
  </si>
  <si>
    <t>https://prnt.sc/kCWQUEoQna4Z</t>
  </si>
  <si>
    <t>Утепление балкона: пена, пенопласт, пластик
Стройка ТВ ❤
Чтобы утеплить балкон, нужно сначала поклеить на монтажную пену пенопласт, а потом на эту же пену по пенопласту приклеить пластиковую доску. Как это делается правильно и красиво, смотрите видео. Этим способом отлично утепляются и стены, и ограда балкона, и даже потолок.</t>
  </si>
  <si>
    <t>https://rutube.ru/video/e2a6df340fea62a27739fa975d4a0487/</t>
  </si>
  <si>
    <t>https://prnt.sc/1Z2Cc12lBKf6</t>
  </si>
  <si>
    <t>Утепление пенопластом спустя 10 лет. Проверяем пенопласт.
Секреты Стройки ❤
1 подписчик
Утепление пенопластом — это один из самых бюджетных вариантов утепление дома, но многие не уверены в данном материале. В своем видео я рассказываю о фасаде утепленным пенопластом и показываю, что стало с пенопластом, который был на улицы в течении 10 лет. Также показываю незащищенную часть пенопласта на фасаде, которая также простояла 10 лет. Если сравнить пенопласт и технониколь, то для себя решил все таки выбрать пенопласт 250 плотности. Для отмостки решил использовать пенопласт 350 плотности. Экономия получается значительная, при этом по теплопроводности пенопласт лишь немного уступает экструдированному пенопласту. В видео можно увидеть что с тало с пенопластом через 10 лет.</t>
  </si>
  <si>
    <t>https://rutube.ru/video/84f594a817f2b589b8ffcb4e458167b7/</t>
  </si>
  <si>
    <t xml:space="preserve">Здравствуйте! Ассоциация производителей и поставщиков пенополистирола рекомендует изолировать пенопласт согласно ГОСТ — в середине стенового "пирога". Длительное пребывание материала под лучами солнца разрушает верхние слои материала — что, собственно, вы и демонстрируете в видео. Однако ППС, смонтированный по правилам, с солнцем не контактирует, и срок его службы, по результатам испытаний ГУП «НИИМосстрой» и Научно-исследовательского института строительной физики (НИИСФ РФ), может составлять до 100 лет. </t>
  </si>
  <si>
    <t>https://prnt.sc/OW94hFmql2eu</t>
  </si>
  <si>
    <t>Дом из газобетона 300 мм с утеплением 100 мм пенопласта (ппс)
Ремонтный Университет ❤
Сравнение стены из газобетона 30 см + 10 см ППС с газобетоном 40 см без утепления.
Видое со сравнением утепленного ППС газобетона и просто толстого газобетона, позитив</t>
  </si>
  <si>
    <t>https://rutube.ru/video/f02df2663b35c4d5bf34314e2071e218/</t>
  </si>
  <si>
    <t xml:space="preserve">Благодарим за позитивную оценку пенопласта — материала, который представляет Ассоциация производителей и поставщиков пенополистирола. Пенопласт — действительно эффективный и экономичный теплоизоляционный материал. Главное — приобретать его у надёжных производителей и в официальных точках продаж. </t>
  </si>
  <si>
    <t>https://prnt.sc/yIo8rPiX7sKr</t>
  </si>
  <si>
    <r>
      <rPr>
        <rFont val="Arial"/>
        <color theme="1"/>
      </rPr>
      <t xml:space="preserve">БЮДЖЕТНОЕ утепление потолка в гараже своими руками
Строительные Решения ❤
Всем доброго времени суток! 
В новом ролике хочу поделиться тем как максимально бюджетно утеплить потолок с рельсами в гараже и так же покажу как использовать остатки пенопласта для утепления ворот. Рассказываю все нюансы на протяжении всего ролика, поэтому прошу не перематывать.
</t>
    </r>
    <r>
      <rPr>
        <rFont val="Arial"/>
        <color theme="1"/>
        <sz val="1.0"/>
      </rPr>
      <t xml:space="preserve">Буду благодарен если поддержите лайком, оставите комментарий и подпишитесь на канал!) прямая ссылка подписки на мой канал — https://www.youtube.com/channel/UCi0iX0jz9E8ONnDR7hCuHUQ?sub_confirmation=1
Данное видео доступно всегда по ссылке: 
https://youtu.be/3LquKxdHom8
●Моя страница VKontakte: https://vk.com/id153748941
▶Почта: keise1112@mail.ru
Буду рад любой помощи! Это улучшит качество роликов. 
Желающим оказать помощь в проекте:
Карта сбербанка: 4274 3200 3544 3798
WebMoney: WMP P035703719599
музыка:
––––––––––––––––––––––––––––––
Track: Razihel — Power Up [NCS Release]
Music provided by NoCopyrightSounds.
Watch: https://youtu.be/8K877veHuI8
Free Download / Stream: http://ncs.io/RPowerUp
––––––––––––––––––––––––––––––
Alley by Roa https://soundcloud.com/roa_music1031
Creative Commons — Attribution 3.0 Unported — CC BY 3.0
Free Download / Stream: https://bit.ly/roa-alley
Music promoted by Audio Library https://youtu.be/cQmntMw_c8I
––––––––––––––––––––––––––––––
Song: Atch — Places
Music provided by Vlog No Copyright Music.
Creative Commons — Attribution 3.0 Unported
Video Link: https://youtu.be/QFqejLB4-q8
––––––––––––––––––––––––––––––
Track: We Were Young — Vendredi [Audio Library Release]
Music provided by Audio Library Plus
Watch: https://youtu.be/apBsft8E-hc
Free Download / Stream: https://alplus.io/we-were-young
––––––––––––––––––––––––––––––
Gonna Sing by Peyruis https://soundcloud.com/peyruis 
Creative Commons — Attribution 3.0 Unported — CC BY 3.0 
Free Download / Stream: https://bit.ly/peyruis_gonna-sing
Music promoted by Audio Library https://youtu.be/kPVJUD9Wo98
Оптимизация: #гараж мечты #утепление потолка #супер дешево
 #утепление крыши #василий авторазбор #ремонт #утеплитель #утепление гаража
#гараж своими руками #пеноплекс #как утеплить гараж #ремонт гаража
</t>
    </r>
    <r>
      <rPr>
        <rFont val="Arial"/>
        <color theme="1"/>
      </rPr>
      <t>Видео про утепление потолка гаража изнутри ППС</t>
    </r>
  </si>
  <si>
    <t>https://rutube.ru/video/b5cff8a714aab7c6a99f0c29396b36f1/</t>
  </si>
  <si>
    <t xml:space="preserve">Благодарим за доверие к пенопласту — материалу, который представляет Ассоциация производителей и поставщиков пенополистирола. Обычно пенопласт рекомендуется для организации наружной теплоизоляции жилых помещений, однако в безвыходных ситуациях и для гаража — это единственный выход для бюджетного утепления. Хотели бы добавить, что в вашем случае необходима пароизоляция со стороны помещения. Также предусмотрите эффективную вентиляцию. </t>
  </si>
  <si>
    <t>https://prnt.sc/PP79JzIKUqDm</t>
  </si>
  <si>
    <t>Учим клеить пенопласт на фасады дома, резка пенопласта ППС16Ф, нанесение клея, СФТК Мокрый Фасад
Строительные Загадки ❤
8-903-743-27-96  8-903-724-77-28  n-dom.ru  ceresit.msk.ru  terraco.pro
Школа утепления фасадов, провожу обучение рабочих заказчика правильно приклеивать пенополистирол на фасады дома.
Резка пенопласта ППС16Ф ножовкой с мелким зубом, Гешки, подгонка Гешек на-сухую, приклейка Гешек на фасады дома.
Нанесение клея Ceresit CT83 на лист пенополистирола, окантовка клея по периметру листа, ляпухи клея.
Приклейка листов пенополистирола на фасады дома, подгонка и выравнивание стен под провесочную горизонтальную шнурку и трёхметровое правило. Как выровнить фасады дома.</t>
  </si>
  <si>
    <t>https://rutube.ru/video/4010d285aaaf22de6416c1aa380622f7/</t>
  </si>
  <si>
    <t>https://prnt.sc/7qsGIpyPplxC</t>
  </si>
  <si>
    <t>Как определить плотность пенопласта?
Строим Сами ❤
Как определить плотность пенопласта самостоятельно? Качество пенопласта. Какой пенопласт лучше выбрать для утепления дома?
Чтобы определить плотность пенопласта нужны только веса и геометрически ровный кусок пенопласта. Взвешиваем пенопласт и высчитываем объем имеющегося образца. Далее делим массу на объем и получаем плотность пенопласта.</t>
  </si>
  <si>
    <t>https://rutube.ru/video/b683ae762355310274f6a71881534488/</t>
  </si>
  <si>
    <t xml:space="preserve">Добрый день! Обычно плотность материала указывается на упаковке. Если ППС произведен по ГОСТ 15588-2014, его плотность считается "в плюс": то есть указанная или чуть выше. </t>
  </si>
  <si>
    <t>https://prnt.sc/8p7Hf_wj45F_</t>
  </si>
  <si>
    <t>Пенополистирол. Плюсы и минусы. ч1
Архитектурные Вдохновения ❤
Эффективный и весьма распространенный утеплитель пенополистирол (пенопласт).
Мнение эксперта.
Видео о плюсах и минусах.
Сравнение ППС с термосом, говорится о необходимости вентиляции.
Упоминается вред при выделении веществ от 60 градусов и выше.</t>
  </si>
  <si>
    <t>https://rutube.ru/video/3d0b116bf07150632920f388298c7eef/</t>
  </si>
  <si>
    <t xml:space="preserve">Добрый день! Мы бы не стали сравнивать дом, утепленный ППС, с термосом. Современный пенопласт паропроницаем почти как древесина поперек волокон. Эффективная же вентиляция — обязательное условие здорового микроклимата в доме с любым утеплителем. Кроме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</si>
  <si>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t>https://prnt.sc/yo25oeiF9hAp</t>
  </si>
  <si>
    <t xml:space="preserve">
@Marat_m8
1 час назад
 @EPSRussia  не дорого, но а) мало кто делает качественно и не дорого и б) потом опять красить, ремонтировать и т.д. В таком случае лучше всё-таки вентфасад и винил, сайдинг, профлист, хризолитцемент и т.д. (нужное подчеркнуть) </t>
  </si>
  <si>
    <t>https://www.youtube.com/watch?v=9zo9QwY_c-M&amp;lc=UgxMI-WVw7rPq-hFeEh4AaABAg.9sJrkVh8-Ch9t8xzE8Zdje</t>
  </si>
  <si>
    <t xml:space="preserve">В любом случае выбор материалов для теплоизоляции и внешней отделки остается за владельцем дома. К счастью, рынок строительных материалов позволяет, если выбор остановился не на пенопласте, подобрать множество других вариантов. </t>
  </si>
  <si>
    <t>https://prnt.sc/GenTMu-3ffBT</t>
  </si>
  <si>
    <t>Ответ на стр. 38</t>
  </si>
  <si>
    <r>
      <rPr>
        <rFont val="Arial"/>
        <color theme="1"/>
      </rPr>
      <t xml:space="preserve">alekkiryanov
 </t>
    </r>
    <r>
      <rPr>
        <rFont val="Arial"/>
        <i/>
        <color theme="1"/>
      </rPr>
      <t xml:space="preserve">   g370363 сказал(а): ↑
        Фасад
        1 — Грунт по необходимости
        2 — Бийск экзотика и нюанс монтажа Н5 = отлично
        3 — великолепно! (верный подход)
        5 — если не влажное место норм
        Цоколь
        ГИ обмазочная (основание и армировочный слой = 2 раза!)
        ППС больше импонирует
        на сайте зиверта (QM) всё написано (система с облицовкой)
        KMR — приклеивание
        RAS или SKS — армировка
        RKS — приклеивание облицовки
        FM — затирка (цветная)</t>
    </r>
    <r>
      <rPr>
        <rFont val="Arial"/>
        <color theme="1"/>
      </rPr>
      <t xml:space="preserve">
    На цоколе нужен ЭППС, эксперименты с ППС обойдутся боком. </t>
    </r>
  </si>
  <si>
    <t>https://www.forumhouse.ru/posts/31727590/</t>
  </si>
  <si>
    <t>Добрый день! Для цоколей и фундаментов вполне подходят марки пенопласта с повышенной плотностью: ППС20 — ППС35. Они выдерживают высокие эксплуатационные нагрузки</t>
  </si>
  <si>
    <t>https://prnt.sc/KIqtyFFxhwxj</t>
  </si>
  <si>
    <t xml:space="preserve"> Евгений Карасёв ответил Алексею
Алексей, ну да придумали чтоб на этом зарабатывать и строить из этого...Но я доверяю своему обонянию , он воняет и это факт! Пускай исследуют тем более в российских лабораториях ...</t>
  </si>
  <si>
    <t>https://vk.com/wall-106889396_1466779?reply=1468554&amp;thread=1466796</t>
  </si>
  <si>
    <t xml:space="preserve">Евгений, выбор материала для теплоизоляции всегда остаётся за владельцем дома. Если не доверяете пенопласту, на рынке стройматериалов достаточно альтернатив. Я лишь привожу данные исследований, в которых лично у меня оснований сомневаться нет. </t>
  </si>
  <si>
    <t>https://prnt.sc/Df0cr8Qa3fCr</t>
  </si>
  <si>
    <t>Ответ на стр. 31</t>
  </si>
  <si>
    <t xml:space="preserve">@Marat_m8
 @EPSRussia  главное, чтобы выбор был технологически верным. </t>
  </si>
  <si>
    <t>https://www.youtube.com/watch?v=9zo9QwY_c-M&amp;lc=UgxMI-WVw7rPq-hFeEh4AaABAg.9sJrkVh8-Ch9t9pClZ3LK5</t>
  </si>
  <si>
    <t>https://prnt.sc/O9lnGJcCPdXQ</t>
  </si>
  <si>
    <t>Валерий Барматов
Фасадные работы в Серово
Утепляем фасад пенополистиролом. Экологичный материал, который мы выбираем за целый ряд преимуществ:
- практически негорюч
- устойчив к деформациям
- устойчив к агрессивным средам
- хорошо переносит перепады температур
К тому же, пенополистирол минимально, но всё же пропускает водяные пары, что позволяет сохранять здоровый микроклимат в доме.
Это экологичный современный материал, одобряемый СНиПами.
#продом_инвест #строительство #стройка #тверь #домотканово #серово #девелопмент</t>
  </si>
  <si>
    <t>https://vk.com/wall320728067_229</t>
  </si>
  <si>
    <t xml:space="preserve">Добрый день! Благодарим за позитивную оценку пенопласта — материала, который представляет Ассоциация производителей и поставщиков пенополистирола. Хотелось бы уточнить лишь один момент. Мы бы не назвали ППС негорючим материалом — это может ввести в заблуждение покупателей. Возможно вы имели в виду СФТК из пенополистирола, имеющие класс пожарной опасности К0. При этом в качественный пенопласт уже на этапе производства добавляются антипирены, которые способствуют самостоятельному затуханию материала в течение максимум 4 секунд после потери контакта с открытым пламенем. И оплавлению без вспыхивания, если огонь воздействует на ППС без перерыва. </t>
  </si>
  <si>
    <t>https://prnt.sc/vfJWmqRhn159</t>
  </si>
  <si>
    <t>Строим дом за городом
Утепляем плитный фундамент снизу. Сколько тонн может выдержать на себе 1 кв. м пенополистирола?
Почему-то люди думают, что если подложить под многосоттонный фундамент тонкий слой пенополистирола, то он прекрасно защитит дом снизу от мороза, который бьёт фонтаном из-под земли. Но они почему-то не думают о том, а сможет ли легкий и упругий пенополистирол выдержать давящую на него сверху массу?
Укладка пенополистирола под будущий фундамент
ДОРОГИЕ ДРУЗЬЯ! Я НЕ СОБИРАЮСЬ НИКОГО УЧИТЬ, КАК СТРОИТЬ ЧАСТНЫЙ ДОМ. Я ПРОСТО ПЫТАЮСЬ НАПРАВИТЬ МЫШЛЕНИЕ БУДУЩИХ ЗАГОРОДНЫХ ДОМОВЛАДЕЛЬЦЕВ В НУЖНОМ НАПРАВЛЕНИИ. МОЖЕТЕ МНЕ НЕ ВЕРИТЬ, НО ПЕРЕПРОВЕРИТЬ ВСЕ СВЕДЕНИЯ ИЗ БОЛЕЕ АВТОРИТЕТНЫХ ИСТОЧНИКОВ ВЫ ПРОСТО ОБЯЗАНЫ. ДЛЯ ТОГО Я И НУЖЕН, А ТО МНОГИЕ ЗАСТРОЙЩИКИ ВООБЩЕ НЕ ДОГАДЫВАЮТСЯ О ПРОБЛЕМАХ, КОТОРЫЕ Я ОСВЕЩАЮ.
Чем больше читаю всякие рассуждения про целесообразность утепления плитных фундаментов, тем больше даюсь диву – за каких же дурачков всякие строители и производители держат наших отечественных загородных застройщиков! Ну, про эту самую целесообразность мною было писано-переписано – зачем утеплять плиту снизу, если под ней ничерта не холодно даже в самые катастрофические морозы? Плиту надо утеплять с боков, но это уже совсем другая история.
Но ближе к делу, как говорил Мопассан. На очень многих вполне якобы авторитетных строительных сайтах встречается такая ересь, что стыдно за род людской становится. Например, маститые строители объясняют нашему отсталому, на их взгляд застройщику, что пенополистирол, который подкладывается под монолитную железобетонную плиту, должен иметь такую плотность, чтобы его не раздавило массой фундамент и самого дома.
Вы представляете себе массу, которую может без проблем для себя выдержать мягкая по сути пенополистирольная плита? Ее можно рассчитать.
Средний вес современного загородного дома 100 кв. м в один этаж вместе с фундаментом, крышей, мебелью и жильцами составляет около 200 тонн, а двухэтажного – тонн 300, и это самый минимум, потому что мы еще не присовокупили сюда атмосферное давление, которое давило на Остапа Бендера.
Значит, делим 200-300 тонн на 100 кв. м и получаем нагрузку в 2-3 тонны на квадратный метр. Вы знаете, насколько тяжелые 2-3 тонны? Это 2-3 бака с водой каждый объемом 1 кубометр, поставленные друг на друга.
А теперь поставьте эти 2-3 бака на плиту пенополистирола 15-20 см толщиной. Как вы думаете, через сколько секунд, минут, часов, месяцев, лет, веков этот пенополистирол придет в негодность?
Ладно, давайте прикинем, что он в негодность не придет, а просто начнет сжиматься под тяжестью 2-3 тонн. Или вы думаете, что он настолько прочный, что ему ничего не будет? Вот вы и обмишурились. 2-3 тонны очень быстро превратят этот полистирол в лепешку. А вы знаете, что происходит с полистиролом, когда он превращается в лепешку?
Интересно, этот мастер фундаментальных наук понимает, насколько бесполезную работу он делает, или просто делает "как все"?
Правильно, он начинает трескаться, рваться, пыхтеть, пукать и прочее подобное. В общем обычного блинчика не получится, это будет просто исковерканная масса, вдавленная в песок, а еще хуже – в щебень, если кому-то придет на ум заменить им песок.
А если еще учесть, что усадка фундамента будет происходить неравномерно, то пенополистирол просто превратится в гречневую кашу.
Ну ладно, допустим, что вы подложили под фундамент супер-пупер-качественный полистирол, который не рвется под неравномерным давлением, а просто превращается в аккуратный блин. Ну, то, что он превратится в блин – это без комментариев, ему просто некуда деваться. Или вы думаете, что легкий пенополистирол выдержит на себе многотонную массу? Не выдержит. В лучшем случае – гипотетическом, конечно, то есть фантастическом, — он так уплотнится, что станет таким, как бетон, который на него давит – никакой разницы не будет. Представили себе?
А теперь спросите себя – а зачем нам бетон утеплять снизу бетоном?
Совершенно незачем, это просто дурацкая идея. Уплотненный до плотности бетона пенополистирол ничего вам не утеплит, а просто сделает дороже само строительство.
Но это в лучшем случае, потому что в случае худшем ваш фундамент просто перекосит, и потом будете репу чесать – а с чего бы это?
Но и это еще не все. Если вы не знали, то перекошенная фундаментная плита начнет вам приносить столько сюрпризов, что вы просто чокнетесь. Или вы что думали? Даже древние римляне прекрасно знали, что фундаментная плита во избежание разрушения, должна пребывать в абсолютно горизонтальном положении. Именно поэтому они утрамбовывали грунт и песок до полного опупения, чтобы не дай бог ничего нигде не просело на протяжении 2-3 тысяч лет. Минимум.
Самая правильная схема создания монолитного фундамента. Никакого полистирола тут вообще не видно
Или вы думали, что древние римляне не умели делать плитных фундаментов? Да римляне не только плитные фундаменты умели делать, но и дороги, на которые нагрузка гораздо большая, чем на здания, даже на огромные храмы.
Но дело не в римлянах, потому что они не использовали для утепления пенополистирол. А наши умельцы – используют. Причем норовят засунуть его везде, куда глаза глядят, даже под фундамент.
Но я не об этом. А я о том, что читая всякие строительные сайты, надо включать мозги и думать самостоятельно. Конечно, вы можете и мне не верить, но проверить обязаны. Чтобы не обмишуриться. А вдруг я истину глаголю?</t>
  </si>
  <si>
    <t>https://dzen.ru/a/ZM57eUrff08hpyD7?utm_referer=br-analytics.ru</t>
  </si>
  <si>
    <t>Фундамент, усадка</t>
  </si>
  <si>
    <t>Эппс</t>
  </si>
  <si>
    <t>Йцукен Великий
Сообщество производителей и поставщиков пенополистирола, а лет 10 назад слышал что пенопласт новый не горит. Но ни тогда, ни сейчас не видел негорючего ;)</t>
  </si>
  <si>
    <t xml:space="preserve">Антипирены добавляются в качественный пенопласт на этапе производства. Такой материал затухает самостоятельно в течение максимум 4 секунд после потери контакта с открытым пламенем. А при постоятнном воздействии огня оплавляется, не вспыхивая. И делает все это он внутри стенового "пирога". Чтобы огонь добрался до ППС нужно, чтобы основной материал стены и/или внешние отделочные слои были полностью разрушены. </t>
  </si>
  <si>
    <t>https://prnt.sc/jLpMvv2hXMqR</t>
  </si>
  <si>
    <t>Ответ на стр. 33</t>
  </si>
  <si>
    <t xml:space="preserve"> Ульяна Мирошниченко
Вот как раз от такого утепления и образуется конденсат. А в последствии сырость и плесень.Нет циркуляции воздуха.</t>
  </si>
  <si>
    <t>https://vk.com/wall-183550337_602865?reply=603204</t>
  </si>
  <si>
    <t xml:space="preserve">От такого утепления, если сделано грамотно, будет "образовываться" только тепло в квартире. Потому что пенопласт — паропроницаем, внешняя отделка — штукатурные слои. Нужно, конечно, еще посмотреть, как кработает вентиляция в квартирах. Но в целом в утеплении фасадов пенопластовыми плитами ничего страшного нет. </t>
  </si>
  <si>
    <t>https://prnt.sc/jqo8feA-P6DI</t>
  </si>
  <si>
    <t>Коммент к посту про утепление квартиры в многоквартирном доме ППС Валера</t>
  </si>
  <si>
    <t xml:space="preserve"> Сергей Устинов
Добрый вечер. Баня из газоблока на постоянном отоплении, парная 2*2,43 высота потолка 2,45, печь атмосфера L. Внутри в парной по стенам пустил 50ый брусок, между ним уложил вату, потом фольга, контррейка, вагонка. На потолок пир плиты. Это делается не с целью утепления, а чтобы создать термос, тепло держится в парной, нагревается дерево и не уходит в стены. А снаружи стены бани обшил фасадным пенопластом и заштукатурил</t>
  </si>
  <si>
    <t>https://vk.com/wall-160230617_97361?reply=97415</t>
  </si>
  <si>
    <t>Баня</t>
  </si>
  <si>
    <t xml:space="preserve">Добрый день! Пенопласт можно использовать для наружной теплоизоляции бань под "мокрый" фасад. Здесь ваш выбор абсолютно верен. </t>
  </si>
  <si>
    <t>https://prnt.sc/pl68YpOEi631</t>
  </si>
  <si>
    <t>Юрий Шестаков, [07.08.2023 2:35]
Доброй ночи всем) Подскажите такой момент по плоской кровле. Утепления 300 мм ППС16Ф достаточно будет? Или достаточно и 200? Хотел бы приблизить эффективность утепления к той что делает в своих домах «Финский домик»)</t>
  </si>
  <si>
    <t>https://telegram.me/finskidomik_discuss/267538</t>
  </si>
  <si>
    <t xml:space="preserve">Для теплоизоляции кровли вашего типа под армированную стяжку ГОСТ 15588-2014 предусматривает использование пенопласта марки ППС17 и выше. Что касается толщины слоя, она зависит от многих параметров: для приблизительного расчета можно воспользоваться теплотехническим калькулятором, а лучше — прибегнуть к помощи специалистов, которые произведут расчет на местности. </t>
  </si>
  <si>
    <t>https://prnt.sc/c8k0TwopwAQa</t>
  </si>
  <si>
    <t>R, [06.08.2023 0:52]
Нужна ли гидра и пароизоляция при утеплении каркасного дома пенопластом?</t>
  </si>
  <si>
    <t>https://telegram.me/dom_mas/1519?comment=18665</t>
  </si>
  <si>
    <t xml:space="preserve">Добрый день! Пароизоляция укладывается изнутри помещения, гидроизоляционная мембрана — снаружи. Обойтись без них нельзя: пароизоляция отсекает водяной пар из помещения, гидроизоляционная мембрана предотвращает проникновение влаги снаружи. </t>
  </si>
  <si>
    <t>https://prnt.sc/dRDUx1V3UA0i</t>
  </si>
  <si>
    <t xml:space="preserve">тут, наверное, спрашивают, можно ли без них обойтись, рез пенопласт менее гигроскопичем, чем вата. давай ответим, почему нельзяя или если можно, то какие плюсы и минусы </t>
  </si>
  <si>
    <t>Serg, [06.08.2023 18:22]
пенопласт ссыхается до 2мм на каждую сторону к примеру 100см на 100см толщина 10см в первый год потом не меняется в размерах, проверено</t>
  </si>
  <si>
    <t>https://t.me/dom_mas/1519?comment=18672</t>
  </si>
  <si>
    <t>Усадка</t>
  </si>
  <si>
    <t xml:space="preserve">Здравствуйте!
От лица Ассоциации производителей и поставщиков пенополистирола хочу развеять заблуждение о термической усадке пенополистирола. Подтверждением этому служат многочисленные вскрытия фасадов, утеплённых пенополистиролом. Их производят специальные комиссии по контролю за качеством строительных работ, лаборатории в рамках исследовательских задач, либо когда возникает необходимость модернизировать имеющееся строение — например, сделать пристройку к дому. В этих многочисленных случаях было выявлено, что через 10-15 лет эксплуатации ППС-16Ф с фактической плотностью 16,2-18 кг/м³ усадки не давал. 
Ощущение усадки материала могут давать широкие швы между плитами ППС, заполненные монтажной пеной. 
</t>
  </si>
  <si>
    <t>https://prnt.sc/yNydLqlmsyay</t>
  </si>
  <si>
    <r>
      <rPr>
        <rFont val="Arial"/>
        <i/>
        <color theme="1"/>
      </rPr>
      <t xml:space="preserve">Нижний Новгород |БЕЗ ЦЕНЗУРЫ|
🤔 На Бору строители утепляют арку толстым слоем дорогостоящего утеплителя. Местные жители возмущены очередными бесполезными тратами бюджета:
Кто там внутри мёрзнет?
</t>
    </r>
    <r>
      <rPr>
        <rFont val="Arial"/>
        <color theme="1"/>
      </rPr>
      <t xml:space="preserve"> Павел Рыбин
А давайте сразу точки на и расставим. Нужно сделать ровную плоскость фасада. Пенопласт , как самый дешёвый материал использовать нельзя по пожарным нормам общественного здания, в котором занимаются дети. А теперь теперь, автор поста предложи технические решения!??</t>
    </r>
  </si>
  <si>
    <t>https://vk.com/wall-158663270_813729?reply=813737</t>
  </si>
  <si>
    <t>вообще где дети — там нельзя
СФТК, имеющие класс пожарной опасности КО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t>
  </si>
  <si>
    <r>
      <rPr>
        <rFont val="Arial"/>
        <color theme="1"/>
      </rPr>
      <t xml:space="preserve">Дом Дока
Каркасный дом является недолговечным.
На самом деле, различные типы домов способны служить от 30 до 100 лет и более.
 Данный показатель полностью зависит от того, насколько качественными являются каркас, его внешняя защита (фасад) и утеплитель.
</t>
    </r>
    <r>
      <rPr>
        <rFont val="Arial"/>
        <color theme="1"/>
        <sz val="1.0"/>
      </rPr>
      <t>Зависит долговечность эксплуатации и от долговременности и сохранности в рамках его конструкции. Чтобы сделать такие материалы более долговечными, необходимо исключить попадание влаги внутрь стены.</t>
    </r>
    <r>
      <rPr>
        <rFont val="Arial"/>
        <color theme="1"/>
      </rPr>
      <t xml:space="preserve">
</t>
    </r>
    <r>
      <rPr>
        <rFont val="Arial"/>
        <b/>
        <color theme="1"/>
      </rPr>
      <t>Подвести строителей, уменьшив надежность дома, в данной ситуации может только утеплитель. Если изготовлен он из пенополистирола, то срок его эксплуатации составит как минимум 30 лет. В два раза больше прослужит тот дом, в котором в качестве утеплителя использован минераловатный материал или каменная вата.</t>
    </r>
    <r>
      <rPr>
        <rFont val="Arial"/>
        <color theme="1"/>
      </rPr>
      <t xml:space="preserve">
</t>
    </r>
    <r>
      <rPr>
        <rFont val="Arial"/>
        <color theme="1"/>
        <sz val="1.0"/>
      </rPr>
      <t>Аналогичные сроки соблюдаются и в том случае, когда все защитные и крепежные элементы отличаются повышенной степенью надежности и способны обеспечить должный уровень герметичности.
А вот использование для создания каркаса сырого дерева (древесины естествнной влажности) недопустимо, так как в результате может нарушиться геометрия строения в целом, повреждается обшивка и появляются щели на стыках. Влага, находящаяся в этой древесине запустит процессы гниения и возможно, распространения микроорганизмов в самой древесине.
Вообще, древесина каркаса будет служить очень-очень долго, если она сухая. Даже если она намокла, у неё должна быть возможность высохнуть, и тогда мы не увидим её разрушения.
Ещё офин фактор долговечности — его моральное устаревание.
Например, дом моего отца, где я родился всё ещё стоит. Однако, жить в нём я бы уже не хотел.
Как минимум, нужно проводить глобальную реконструкцию, чтобы он смог обеспечить комфортное проживание в нём, к которому мы все так стремимся.
Дом моего деда был завален лет 20 тому назад, ему было около 70 лет. 
Современный, правильно построенный дом 🏠 сейчас готов прослужить минимум для трёх поколений семьи. 
Разумеется, при правильной эксплуатации и с учётом плановых ремонтов, который требуют все дома.
Это хороший прогноз.</t>
    </r>
  </si>
  <si>
    <r>
      <rPr>
        <color rgb="FF1155CC"/>
        <u/>
      </rPr>
      <t>https://telegram.me/domdoka_sev/558</t>
    </r>
    <r>
      <rPr>
        <color rgb="FF000000"/>
      </rPr>
      <t xml:space="preserve"> 
</t>
    </r>
    <r>
      <rPr>
        <color rgb="FF1155CC"/>
        <u/>
      </rPr>
      <t>https://dzen.ru/b/ZM3ywJPsqWkiEHJg</t>
    </r>
    <r>
      <rPr>
        <color rgb="FF000000"/>
      </rPr>
      <t xml:space="preserve"> </t>
    </r>
  </si>
  <si>
    <t>Здравствуйте!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В испытаниях по методике, разработанной Канадской ассоциацией строителей жилых зданий, пенополистирол выдержал 50 циклов замораживания и размораживания в 4%-ном солевом растворе. В результате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Эти же результаты подтверждают испытания, в 2001 году проведённые в лаборатории НИИСФ РФ. Образцы ППС подверглись 80 циклам испытания, включавшим двукратное понижение температуры до -40 °С, последующее нагревание до +40 °С и выдержку в воде, то есть цикл был аналогичен 1 условному году. Существенных изменений характеристик материала обнаружено не было.</t>
  </si>
  <si>
    <r>
      <rPr>
        <color rgb="FF1155CC"/>
        <u/>
      </rPr>
      <t>https://prnt.sc/_9hOkVz3ngTn
https://prnt.sc/kdBBgxmZN-l9</t>
    </r>
    <r>
      <rPr/>
      <t xml:space="preserve"> </t>
    </r>
  </si>
  <si>
    <t xml:space="preserve"> как не надо делать пол и почему )
Александр Грин
Видео про то, как мыши погрызли утепление пола ППС</t>
  </si>
  <si>
    <t>https://www.youtube.com/watch?v=Dtuxkip1zl4</t>
  </si>
  <si>
    <t>грызуны</t>
  </si>
  <si>
    <t xml:space="preserve">Добрый день! Если мыши портили, значит, у них был доступ к ППС. А если был доступ, значит, монтаж произведен с ошибками. Пенопласт должен быть изолирован. </t>
  </si>
  <si>
    <t>https://prnt.sc/rGO5o9R1T2j5</t>
  </si>
  <si>
    <t>Сергей Александрович 
Газоблок только влагу отдаёт. Подобный утеплитель её не пускает так как нужно, далее плесень, потеря свойств газоблока. Если и утеплять, то мин.ватой</t>
  </si>
  <si>
    <t>https://vk.com/wall320728067_229?reply=231</t>
  </si>
  <si>
    <t xml:space="preserve">Пенопласт — паропроницаем практически наравне с древесиной, что вполне достаточно. Естественно, в доме должна быть эффективная вентиляция, но это обязательное условие для всех теплоизоляторов. </t>
  </si>
  <si>
    <t>https://prnt.sc/SSTo0coqPnK0</t>
  </si>
  <si>
    <t>Давай Валерой тут ответим. К строке 68</t>
  </si>
  <si>
    <r>
      <rPr/>
      <t xml:space="preserve">ISOTERMA | Утепление пенополиуретаном
Знаете ли Вы, какие ошибки допускаются при использовании традиционных утеплителей? Почему стоит отказаться от них в пользу пенополиуретана?
</t>
    </r>
    <r>
      <rPr>
        <b/>
      </rPr>
      <t>- недостаточная теплоизоляция: традиционные утеплители, такие как минеральная вата или пенопласт, обладают низкой теплоизоляцией. Тепло в таком случае проникает сквозь стены, крышу или фундамент, что приводит к нестабильной температуре и дополнительным расходам на отопление;</t>
    </r>
    <r>
      <rPr/>
      <t xml:space="preserve">
</t>
    </r>
    <r>
      <rPr>
        <sz val="1.0"/>
      </rPr>
      <t xml:space="preserve">- усадка материала: например, минеральная вата или кленовый войлок, со временем теряют свою форму и размер. Это приводит к образованию трещин и щелей в утеплителе, что снижает его эффективность и функцию сохранять тепло;
- неправильное определение толщины слоя утеплителя: многие стараются сэкономить выбрав недостаточную толщину. Недостаточная или, наоборот, избыточная толщина может привести к неприятностям в виде появления холодных мостиков или потери жилого пространства.
Пенополиуретан обладает самым высоким коэффициентом теплопроводности, благодаря чему создает надежный барьер для сохранения тепла в Вашем доме.
Он не подвержен усадке, его теплоизоляционные свойства останутся на протяжении всего срока эксплуатации, а это более 35 лет!
У пенополиуретана самая минимальная толщина с максимальной энергоэффективностью по сравнению с другими утеплителями, чем экономит место в Вашем жилье.
✅ ISOTERMA — Тепло с ГАРАНТИЕЙ
✉ https://vk.me/isoterma сообщения группы
📞 8 (3843) 58-33-66
📞 8-961-866-33-66
📲 8-961-866-33-66 Telegram, WhatsApp
🌐 </t>
    </r>
    <r>
      <rPr>
        <color rgb="FF1155CC"/>
        <sz val="1.0"/>
        <u/>
      </rPr>
      <t>https://isoterma.pro/?utm_source=vk_target</t>
    </r>
  </si>
  <si>
    <t>https://vk.com/wall-127771976_484</t>
  </si>
  <si>
    <t xml:space="preserve">Добрый день! Теплопроводность пенополистирольных плит в сухом состоянии при температуре 10 (± 1) ℃ составляет не более 0,034–0,041 Вт/(м⋅К) в зависимости от типа плиты. При температуре 25 (± 5) ℃ — не более 0,036–0,044 Вт/(м⋅К). Это очень хорошие показатели. </t>
  </si>
  <si>
    <t>https://prnt.sc/p28Ypstu4LF-</t>
  </si>
  <si>
    <t>Новости Шеремета «Девять с половиной»
А ведь этой фигнёй многие дома утепляют. Смотреть до конца</t>
  </si>
  <si>
    <t>https://vk.com/wall-55603543_829105</t>
  </si>
  <si>
    <t xml:space="preserve">Ну, если утеплять китайской "фигней", наверное, все может быть. А если покупать нормальный пенопласт с антипиренами и по правилам монтировать — в чем проблема может быть? </t>
  </si>
  <si>
    <t>https://prnt.sc/uBmVwe0iI9o8</t>
  </si>
  <si>
    <t>Видео с горящим грузовиком с ППС в Китае Валера</t>
  </si>
  <si>
    <t xml:space="preserve"> Евгений Нежурин
Надо быть крайне конченным что бы утеплятся пенопластом🤬</t>
  </si>
  <si>
    <t>https://vk.com/wall-55603543_829105?reply=829197</t>
  </si>
  <si>
    <t>Коммент к видео с горящим грузовиком с ППС в Китае</t>
  </si>
  <si>
    <t xml:space="preserve"> Константин Доломанский
Давно уже не утепляют пенопластом</t>
  </si>
  <si>
    <t>https://vk.com/wall-55603543_829105?reply=829120</t>
  </si>
  <si>
    <t xml:space="preserve">Утепляют, и еще как. В Европе 8 из 10 домов утеплены именно пенопластом. Естественно, качественным и современным. </t>
  </si>
  <si>
    <t>https://prnt.sc/rQAq3lgStpLJ</t>
  </si>
  <si>
    <t>Коммент к видео с горящим грузовиком с ППС в Китае Валера</t>
  </si>
  <si>
    <t>Дома из сибирского кедра
Экологичности своих домов я уделяю особое внимание. Сейчас многие используют для полов сип панели, считается, что полы из этого материала особо теплые. Но при этом, на мой взгляд, нарушается экология дома. Так как тепло идет снизу вверх, то в доме будет постоянно присутствовать испарения от структурно-изоляционной панели, в составе которого есть клей и полистирол или другой утеплитель. Конечно, наличие в сип-панелях формальдегида является спорным вопросом, но лично я думаю, что дышать смолами натурального дерева полезнее для здоровья. Считаю, что СИП панели хороший материал для нежилых помещений.</t>
  </si>
  <si>
    <t>https://vk.com/wall-212578180_122</t>
  </si>
  <si>
    <t>Термо/СИП панели, экологичность</t>
  </si>
  <si>
    <t>Добрый день! Конечно, выбор материала всегда остается за домовладельцем. Однако, если в СИП-панели использован качественный пенопласт, бояться нечего.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t>
  </si>
  <si>
    <t>https://prnt.sc/PQgEjm3WlCo2</t>
  </si>
  <si>
    <t>Сварог в ответ Александра ☭, 15 часов назад
Оракул
Александра ☭, Ну может она домой шла.Живет там.А крысы по пенопласту,которым стены снаружи утепляют,вообще строем ходят.Сам не видел.Ребята рассказывали.</t>
  </si>
  <si>
    <t>https://otvet.mail.ru/answer/2037432427</t>
  </si>
  <si>
    <t xml:space="preserve">Добрый день! Грызуны "ходят" только там, куда есть доступ. По правилам утеплитель должен быть изолирован под внешними отделочными слоями. Если в отделке есть прорехи — это уже не к пенопласту вопросы, а к тем, кто осуществлял монтаж. </t>
  </si>
  <si>
    <t>https://prnt.sc/yfNhnGy3xvo7</t>
  </si>
  <si>
    <t xml:space="preserve">	
мама_Дашута
    Помогите, пожалуйста, утвердиться. Подмосковье.
    Дом из газобетона 375мм. Внутри штукатурка гипсовая, обои. Живем 3 года. В -20 прохладно. Летом душновато в жару. Положен блок с зазорами (тепловизор брали). Лет 5 назад планировали каменную вату и штукатурку. Сейчас решили, что будем утеплять ппс-16ф. Далее мокрый фасад баумит. Какую толщину брать? В данном случае больше-лучше? Спасибо! </t>
  </si>
  <si>
    <t>https://www.forumhouse.ru/posts/31733735/</t>
  </si>
  <si>
    <t xml:space="preserve">Добрый день! 
Больше — можно, но зачем? В вашем случае расчет показывает, что 150мм ППС 16Ф — приемлемая толщина слоя. Важно понимать, что советы онлайн нельзя приравнять к теплотехническому расчету, произведенному специалистами на местности с учетом всех параметров.  </t>
  </si>
  <si>
    <t>https://prnt.sc/sJYhNJOxO60l</t>
  </si>
  <si>
    <r>
      <rPr>
        <rFont val="Arial"/>
        <color theme="1"/>
      </rPr>
      <t xml:space="preserve">Папа строит | хитрости и советы
ЭТОТ утеплитель снизит затраты на отопление на целых 40%! Самый лучший и простой вариант, который подойдёт каждому (делюсь)
</t>
    </r>
    <r>
      <rPr>
        <rFont val="Arial"/>
        <color theme="1"/>
        <sz val="1.0"/>
      </rPr>
      <t>Приветствую всех подписчиков в гостей моего канала.
В сегодняшней статье, хочу поделиться своим личным опытом. Расскажу, о своём опыте работы с различными утепляющими материалами, о их минусах и лучшем утеплительном материале.
Минеральные утеплители, такие как минеральная вата, стекловата и базальтовая вата, являются популярными материалами для утепления зданий и сооружений. Однако у них есть свои минусы.
Один из главных минусов минеральных утеплителей — это их низкая звукоизоляция. Они не могут обеспечить хорошую звукоизоляцию, особенно если используются в качестве основного утеплителя. Это может привести к тому, что звуки будут проникать через стены здания и создавать дискомфорт для жильцов.
Еще одним минусом минеральных утеплителей является их пожароопасность. Они легко воспламеняются и могут выделять токсичные газы при горении. Это делает их непригодными для использования в жилых помещениях и требует дополнительных мер безопасности.
    Кроме того, минеральные утеплители могут быть вредными для здоровья человека. Некоторые виды минеральной ваты содержат формальдегид, который может вызывать различные заболевания, включая астму и рак. Поэтому при использовании минеральных утеплителей необходимо соблюдать меры предосторожности и использовать специальные средства защиты.
Наконец, минеральные утеплители имеют низкую прочность на сжатие и могут легко деформироваться под воздействием внешних факторов, таких как ветер и осадки. Это может привести к утечке тепла и снижению эффективности теплоизоляции.
В начале 2010-х годов я работал в строительной компании, занимающейся утеплением и отделкой фасадов зданий. Мы использовали различные материалы для утепления, включая минеральную вату и пенополистирол.
    Минеральная вата была довольно распространенным материалом, но она имела свои недостатки. Она была склонна к образованию плесени, ее волокна были очень тонкими, и она была недостаточно прочной. Кроме того, минеральная вата имела низкую теплоизоляцию, что приводило к дополнительным затратам на отопление.</t>
    </r>
    <r>
      <rPr>
        <rFont val="Arial"/>
        <color theme="1"/>
      </rPr>
      <t xml:space="preserve">
</t>
    </r>
    <r>
      <rPr>
        <rFont val="Arial"/>
        <b/>
        <color theme="1"/>
      </rPr>
      <t>Пенополистирол был более прочным материалом, он имел лучшую теплоизоляцию и был более устойчив к воздействию влаги и плесени. Однако, он был дороже, чем минеральная вата. Кроме того, пенополистирол требовал дополнительной защиты от ультрафиолетовых лучей, так как он мог разрушаться под воздействием солнечного света.</t>
    </r>
    <r>
      <rPr>
        <rFont val="Arial"/>
        <color theme="1"/>
      </rPr>
      <t xml:space="preserve">
</t>
    </r>
    <r>
      <rPr>
        <rFont val="Arial"/>
        <b/>
        <color theme="1"/>
      </rPr>
      <t>Однажды мы работали на объекте, где использовали экструдированный пенополистирол (ЭППС). Этот материал был новым на рынке, и мы решили попробовать его в качестве утеплителя. Мы были поражены его качеством и эффективностью. ЭППС был прочнее, чем пенополистирол, и имел лучшую теплоизоляцию. Кроме того, он не требовал дополнительной защиты от УФ-излучения.</t>
    </r>
    <r>
      <rPr>
        <rFont val="Arial"/>
        <color theme="1"/>
      </rPr>
      <t xml:space="preserve">
</t>
    </r>
    <r>
      <rPr>
        <rFont val="Arial"/>
        <color theme="1"/>
        <sz val="1.0"/>
      </rPr>
      <t>Мы начали использовать ЭППС на всех наших объектах, и результаты были просто потрясающими. Расход энергии на отопление снизился на 30-40%, что позволило нам значительно снизить затраты на энергию. Кроме того, ЭППС не требовал регулярной замены или ремонта, что делало его очень экономичным материалом.
Я понял, что ЭППС — это лучший утеплительный материал на сегодняшний день. Он имеет высокую теплоизоляцию, прочность и устойчивость к воздействию внешних факторов. Кроме того, его использование позволяет значительно снизить расходы на отопление и сделать здания более энергоэффективными.
В итоге, я пришел к выводу, что ЭППС является лучшим утеплительным материалом для использования в строительстве. Он обеспечивает высокую теплоизоляцию и прочность, не требует регулярной замены или ремонта и позволяет значительно снизить затраты на отопление. Я рекомендую использовать ЭППС для утепления зданий и повышения их энергоэффективности.
Спасибо за внимание! Надеюсь, моя статья была полезна вам.
Если вы ищете качественный контент о строительстве и ремонте, то наш канал – именно то, что вам нужно! Здесь вы найдете полезные советы и рекомендации от опытных специалистов, узнаете о последних тенденциях в отрасли, а также сможете задать вопросы и получить ответы на них. Подписывайтесь на наш канал и получайте все самое интересное и актуальное в мире строительства и ремонта!</t>
    </r>
  </si>
  <si>
    <t>https://dzen.ru/a/ZNOF4ZaQWxLrS_fd</t>
  </si>
  <si>
    <t xml:space="preserve">Здравствуйте! Пенопласт (ППС) и экструдированный пенополистирол (ЭППС) нельзя назвать взаимозаменяемыми материалами. У них разные характеристики и цели использования. И пенопласт (за счет его паропроницаемости) можно использовать там, где ЭППС — нет. 
Что касается солнечного света — вы правы. Он действительно разрушают верхние слои ППС. Однако по технологии пенопласт и не взаимодействует с лучами: он должен быть изолирован внутри стенового "пирога". Если следовать правилам монтажа, опасаться нечего. </t>
  </si>
  <si>
    <t>https://prnt.sc/G6smclNxowfJ</t>
  </si>
  <si>
    <r>
      <rPr>
        <rFont val="Arial"/>
        <color theme="1"/>
      </rPr>
      <t xml:space="preserve">
</t>
    </r>
    <r>
      <rPr>
        <rFont val="Arial"/>
        <i/>
        <color theme="1"/>
      </rPr>
      <t>EPS Russia сказал(а): ↑
    Добрый день! Для цоколей и фундаментов вполне подходят марки пенопласта с повышенной плотностью: ППС20 — ППС35. Они выдерживают высокие эксплуатационные нагрузки.</t>
    </r>
    <r>
      <rPr>
        <rFont val="Arial"/>
        <color theme="1"/>
      </rPr>
      <t xml:space="preserve">
Вопрос повторю
ППС16Ф — почему не подходит?
Моё мнение (подтверждённое сертификатом на систему с облицовкой) = ПОДХОДИТ!
Не ожидал что представителя надо в этом убеждать. :|:
Или из скромности умолчали? </t>
    </r>
  </si>
  <si>
    <t>https://www.forumhouse.ru/threads/272140/page-127#posts/31737314/</t>
  </si>
  <si>
    <t xml:space="preserve">Ни в коем случае не оспариваем ваши компетенции, однако ГОСТ 15588-2014 рекомендует для подобных работ материал более высокой плотности. </t>
  </si>
  <si>
    <t>https://prnt.sc/LEOZb8w3p6L-</t>
  </si>
  <si>
    <t>Ответ на стр. 65</t>
  </si>
  <si>
    <r>
      <rPr>
        <rFont val="Arial"/>
        <color theme="1"/>
      </rPr>
      <t xml:space="preserve">Бани Карелии. Купить под ключ.
Все еще не верите, что каркасное строительство — это про качество, комфорт и долговечность? Давайте вместе рассмотрим наиболее частые заблуждения.
Заблуждение №1
Каркасный дом не прослужит долго
- Разные типы таких домов спокойно могут служить от 30 до 100 лет, в зависимости от качества самого каркаса строения и утеплителя. Чтобы увеличить срок службы материалов необходимо исключить попадание влаги (как, например, у нас на производстве — в сухом цехе — такое просто невозможно).
</t>
    </r>
    <r>
      <rPr>
        <rFont val="Arial"/>
        <b/>
        <color theme="1"/>
      </rPr>
      <t xml:space="preserve">Кроме того, долговечности каркасной постройке добавит и правильный утеплитель. Дом, утепленный пенополистиролом может эксплуатироваться 30 лет. </t>
    </r>
    <r>
      <rPr>
        <rFont val="Arial"/>
        <color theme="1"/>
      </rPr>
      <t>Наша компания работает только с бесфенольным минеральным утеплителем Кнауф 50-100 мм — его срок службы оценивается минимум в 60 лет. Также данный утеплитель безопасен для здоровья и отлично справляется с задачей сохранения тепла.
Еще важно, чтобы все защитные и крепежные элементы были надежно установлены и сохраняли должный уровень герметичности строения. Мы внимательно следим за каждым объектом на всех этапах строительства. Более того, директор компании — Роман Калитин, лично контролирует все производство.
#преимущества@banyakareliya</t>
    </r>
  </si>
  <si>
    <t>https://vk.com/wall-52821257_94220</t>
  </si>
  <si>
    <t xml:space="preserve">Добрый день! 100 лет — такой срок жизненного цикла установлен для  пенопласта после испытаний ГУП «НИИМосстрой» и Научно-исследовательским институтом строительной физики (НИИСФ РФ). Поэтому ППС, смонтированный и эксплуатируемый должным образом, прослужит гораздо дольше заявленных вами 30 лет. </t>
  </si>
  <si>
    <t>https://prnt.sc/Bg7eKML8ffWA</t>
  </si>
  <si>
    <t>елена рухлова
Интересная информация, особенно для не знающих людей, спасибо</t>
  </si>
  <si>
    <t>https://ok.ru/profile/571428993488/statuses</t>
  </si>
  <si>
    <t>https://prnt.sc/SASesgkQsSuo</t>
  </si>
  <si>
    <t xml:space="preserve">@janry52
Там внизу железная сетка,но это не спасло..поменяю всё на каменную вату ) </t>
  </si>
  <si>
    <t>https://www.youtube.com/watch?v=Dtuxkip1zl4&amp;lc=UgwyWePBRDwNmkfvdFZ4AaABAg.9tEHw-Ze0y29tEMbzG4p0_</t>
  </si>
  <si>
    <t xml:space="preserve">С каменной ватой — при отсутствии должной изоляции — история повторится. Грызуны селятся не только в пенопласте, но и в любом неосыпающемся утеплителе. </t>
  </si>
  <si>
    <t>https://prnt.sc/jBDUmGthfHuo</t>
  </si>
  <si>
    <t>Ответ на стр. 78</t>
  </si>
  <si>
    <r>
      <rPr>
        <rFont val="Arial"/>
        <i/>
        <color theme="1"/>
      </rPr>
      <t xml:space="preserve">EPS Russia, [11.08.2023 14:15]
Добрый день! Пароизоляция укладывается изнутри помещения, гидроизоляционная мембрана — снаружи. Обойтись без них нельзя: пароизоляция отсекает водяной пар из помещения, гидроизоляционная мембрана предотвращает проникновение влаги снаружи.
</t>
    </r>
    <r>
      <rPr>
        <rFont val="Arial"/>
        <color theme="1"/>
      </rPr>
      <t xml:space="preserve">
Домашний мастер, [11.08.2023 14:20]
Зависет какое помещение и пострйка</t>
    </r>
  </si>
  <si>
    <t>https://t.me/dom_mas/1519?comment=18740</t>
  </si>
  <si>
    <t>Речь идет, по всей видимости, о жилом каркасном доме, в котором предполагается какой-либо вид отопления.</t>
  </si>
  <si>
    <t>https://prnt.sc/zbUCIK9KGvgi</t>
  </si>
  <si>
    <t>Ответ на стр. 74</t>
  </si>
  <si>
    <r>
      <rPr/>
      <t xml:space="preserve">Построим свой дом | Строительство своими руками
Приветствую. Хватает ли утеплителя? Пенопласт 10см
</t>
    </r>
    <r>
      <rPr>
        <color rgb="FF1155CC"/>
        <u/>
      </rPr>
      <t>https://sun9-63.userapi.com/impg/sFlAwZkguf2xE8Wllf7rmbGomrJ4KJXTQdvpiw/QBzcev62DCk.jpg?size=1620x2160&amp;quality=95&amp;sign=d8ba75cc32a9d5279e76ac5302fdb086&amp;type=album</t>
    </r>
  </si>
  <si>
    <t>https://vk.com/wall-127237514_675111</t>
  </si>
  <si>
    <t>https://prnt.sc/pqaLGsS_gWhQ</t>
  </si>
  <si>
    <r>
      <rPr>
        <rFont val="Arial"/>
        <color theme="1"/>
      </rPr>
      <t xml:space="preserve">Проекты домов и коттеджей
Утепление деревянных стен
</t>
    </r>
    <r>
      <rPr>
        <rFont val="Arial"/>
        <color theme="1"/>
        <sz val="1.0"/>
      </rPr>
      <t>Для домов постоянного проживания, в регионах с нормируемым сопротивлением теплопередаче от 2,5 и выше — деревянные стены практически всегда нуждаются в дополнительном утеплении. Это утверждение верно для стандартных толщин деревянных стен:
Стандартная толщина стены из бруса, — 150-180 мм.
Стандартная (самая распространенная) толщина стены из бревна (диаметр бревна) 180-250 мм.
Тем не менее, лучше всего, и необходимость утепления, и толщину утеплителя опредялять расчетом.
Утепление деревянных стен правильно выполнять снаружи. Это касается и стены из бруса, и стены из бревна. При утеплении стены изнутри в большинстве случаев возникает ситуация, когда точка конденсации (точка росы) оказывается на внутренней поверхности стены, или в слое внутреннего утеплителя. Это приводит к намоканию и стены (что губительно для дерева) и утеплителя, возникновению грибка и плесени.
Можно сказать, что в большинстве случаев (в различных по климату регионах и с различными по толщине деревянными стенами) утепление таких стен можно было выполнять только снаружи, изнутри категорически нельзя.
Утеплитель для деревянных стен
Для утепления деревянных стен может применятся минвата, вата из стекловолокна, пенопласт, ЭППС, различные насыпные утеплители (перлит, вермикулит, насыпное пеностекло). Какой именно утеплитель, и какой плотности, будет зависеть от того, какая схема утепления применена.</t>
    </r>
    <r>
      <rPr>
        <rFont val="Arial"/>
        <color theme="1"/>
      </rPr>
      <t xml:space="preserve">
</t>
    </r>
    <r>
      <rPr>
        <rFont val="Arial"/>
        <b/>
        <color theme="1"/>
      </rPr>
      <t>Важно! При утеплении деревянной стены (и из бруса, и из бревна) нужно понимать, что применяя паронепроницаемые утеплители (это ЭППС или пенопласт) мы получаем в итоге паронепроницаемую стену. И в ситуациях, когда в помещении не была выполнена вентиляция в нужном объеме, — могут быть последствия недостаточной вентиляции (увлажнение стен). Таким образом, если принято решение утеплять деревянную стену ЭППС или пенопластом, — обязательно нужно просчитать и выполнить вентиляцию в нужном объеме (и приток, и вытяжку). Если в качестве утеплителей были применены минвата, вата из стекловолокна, насыпные утеплители, — то стены по паропроницаемости остаются прежние.</t>
    </r>
    <r>
      <rPr>
        <rFont val="Arial"/>
        <color theme="1"/>
      </rPr>
      <t xml:space="preserve">
</t>
    </r>
    <r>
      <rPr>
        <rFont val="Arial"/>
        <color theme="1"/>
        <sz val="1.0"/>
      </rPr>
      <t>Схемы утепления деревянных стен
Утепление под штукатурку по утеплителю
Подробнее о таком фасаде можно посмотреть в статье Утепление стен пенопластом. Утеплитель в этом случае: минвата, пенопласт или эппс (на выбор). Минвата плотность 135-145 кг/м3 (специальная позиция под наружную штукатурку), пенопласт плотность 20-25 кг/м3, ЭППС плотность 30-35 кг/м3.
Утепление деревянных стен под штукатурку
Утепление стен из бруса под штукату по утеплителю
Примечание. Для стены из бревен утепление под штукатурку по утеплителю обычно не выполняют, так как из-за выступов бревен это сложно сделать. Можно применить и этот вариант, но придется вначале набить на бревна осб, заполнить пустоты между бревнами и осб утеплителем (минватой). А затем, сверху на осб уже выполнять слои штукатурного фасада по утеплителю.
Утепление под сайдинг (вентфасад)
Утеплитель в этом случае минвата или вата из стекловолокна. Минвата плотность 40-60 кг/м3, вата из стекловолокна плотность 17-20 кг/м3.
Утеплитель в этом случае: минвата, пенопласт, эппс, насыпные утеплители (на выбор). Минвата плотность 40-60 кг/м3, пенопласт плотность 20-25 кг/м3, ЭППС плотность 30-35 кг/м3. Насыпные утеплители: перлит, вермикулит, пеностекло.
Рисунки различаются видом утеплителя, который влияет на наличие зазора между утеплителем и облицовочной стенкой. Когда утеплитель пенопласт или ЭППС — зазора нет. Когда утеплитель минеральная вата — зазор есть, 2-3 см. Когда утеплитель насыпной — зазора нет.
Важно! В этом варианте должно быть место по толщине цоколя под такую обкладку (100-120 мм). Скорее всего, если понравится этот вариант, то придется доливать фундамент под обкладку (по толщине).
подписаться на новые проекты</t>
    </r>
  </si>
  <si>
    <t>https://vk.com/wall-63396497_99806</t>
  </si>
  <si>
    <t>Добрый день! Качественный пенопласт с успехом применяется для теплоизоляции деревянных домов именно потому, что он паропроницаем.  Более того — по этому показателю он сравним с древесиной. Его паропроницаемость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Что касается эффективной вентиляции — это обязательное условие для тех, кто хочет сохранить здоровый микроклимат дома — вне зависимости от того, какой теплоизоляционный материал использован.</t>
  </si>
  <si>
    <t>https://prnt.sc/eDjJWPWTZ9H9</t>
  </si>
  <si>
    <t>Строим для себя
2 этаж дома, плиты перекрытия 20 см, вопрос вот в чем: хочу сделать теплый водяной пол, нужно ли стелить пенополистирол, или достаточной фольгированной подложки?</t>
  </si>
  <si>
    <t>https://vk.com/wall-97639222_188086</t>
  </si>
  <si>
    <t>эппс</t>
  </si>
  <si>
    <r>
      <rPr>
        <rFont val="Arial"/>
        <color theme="1"/>
      </rPr>
      <t xml:space="preserve">Строительные материалы ТеплоСтрой Ульяновск
Пенополистирол (пенопласт)☝🏻
🏡 Основная сфера применения пенополистирола — это теплоизоляция стен, крыш, перекрытий, полов.
✔ Пенополистирол — белое однородное вещество, имеющее структуру из склеенных между собой шариков, упругое на ощупь, не имеет запаха, является отличным тепло- и звукоизолятором.
✔ Пенополистирол — экологически чистый, нетоксичный, тепло- и звукоизоляционный материал, обладающий низкой степенью теплопроводности и паропроницаемости.
✔ Пенополистирол является нейтральным материалом, не выделяющим никаких вредных для человека и его окружения веществ, не подвержен разложению под воздействием микроорганизмов и не имеет ограниченного срока годности.
✔ Температура окружающей среды не оказывает отрицательного влияния на физические и химические свойства пенополистирола. Однако, при длительном ультрафиолетовом воздействии возрастает хрупкость и подверженность эрозии от ветра, дождя и других факторов. Поэтому при хранении необходимо укрывать плиты от воздействия прямых солнечных лучей.
✔ Пенополистирол очень хорошо "держит" тепло.
</t>
    </r>
    <r>
      <rPr>
        <rFont val="Arial"/>
        <color theme="1"/>
        <sz val="1.0"/>
      </rPr>
      <t>🏠 г. Ульяновск, Московское шоссе, д. 2
☎ (8422) 27-99-06, 8 9603-724-724
🕔 Режим работы:
Пн-Пт с 8:00 до 17:00
Сб с 9:00 до 15:00
Вс ВЫХОДНОЙ
🌐 www.teplostroy.org
#ТеплоСтрой #Ульяновск #пенополистирол #ПСБ #купитьпенополистирол #псбвульяновске</t>
    </r>
  </si>
  <si>
    <t>https://vk.com/wall-57228105_4586</t>
  </si>
  <si>
    <t>B2B</t>
  </si>
  <si>
    <t>Добрый день! Благодарим за подробный анализ и позитивный отзыв о пенопласте — материале, который представляет Ассоциация производителей и поставщиков пенополистирола.</t>
  </si>
  <si>
    <t>https://prnt.sc/mAmuMorUQ1t5</t>
  </si>
  <si>
    <t xml:space="preserve"> Культура строительства г Вологда
Утепляем отмосту фундамента.Привезли ППС 25 гост на отмстку.
Выравниваем основание, застилаем пленкой 200 мкр, укладываем ППС, засыпаем гравием.
Разложили и подрезали листы ППС, начинаем отсыпку гравием.
Участок в пятне застройки имеет перепад по диагонали.
Фундамент готов к разметке.
Более низкая часть участка.</t>
  </si>
  <si>
    <t>https://vk.com/wall-183154377_283</t>
  </si>
  <si>
    <t xml:space="preserve">Благодарим за доверие к пенопласту — материалу, который представляет Ассоциация производителей и поставщиков пенополистирола. </t>
  </si>
  <si>
    <t>https://prnt.sc/_8cdVsmXx8fm</t>
  </si>
  <si>
    <t>Сообщение Саргос 
Чем утеплить дом из газосиликатных блоков? Пенопласт или минвата. Пенопласт дешевле не впитывает влагу ( соответственно не теряет своих утеплительных своёств). Минвата пропускает пар (соответственно влага не будет скапливатся в стене). Пенопласт можно просто заштукатурить тонким слоем с сеткой, для минваты придется делать вентзазор и монтировать сайдинг или ... .</t>
  </si>
  <si>
    <t>https://www.masterovoi.ru/forums/topic-t4213.html#p24349</t>
  </si>
  <si>
    <t xml:space="preserve">Добрый день! Пенопласт тоже пропускает пар. Его паропроницаемость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t>
  </si>
  <si>
    <t>https://prnt.sc/X0ZQzl-b78E5</t>
  </si>
  <si>
    <t xml:space="preserve"> Jdanov » Сегодня, 02:30
Если вы строите дом для себя и надолго, то про пенопласт, вообще стоит исключить из рассмотрения. Все же материал токсичный и как минимум устаревший. Да, дешевый, но это единственный его плюс. При горении, пенопласт выделяет токсичные пары, от которых достаточно одного вдоха, что бы просто откинуться. Минеральная вата, вполне себе классный материал, однако мнение на тему того, что влага не будет скапливаться, ошибочное. Если каркас, в который будет сделан на основе металлический профиль, то конденсат будет на самом каркасе скапливаться в результате перепада температур. Если уж класть минвату, а варианты есть, например Rockwool (отечественная и классная), то каркас есть смысл сделать из дерева. Тогда и влаги не будет. Есть и еще один неплохой вариант, это современные полимерные утеплители. Например, пеноплекс. Не горит, не выделяет токсичных веществ, стоит дешевле минеральной ваты, но подороже будет чем пенопласт. Но есть и большой плюс. При меньшей толщине, пеноплекс, он держит тепло ничуть не хуже. Монтаж панелей пеноплекса, прост. Просто "пристреливается" к стенам и все. Можно напрямую, можно через пергаментную бумагу. Ну и точно так же просто, как и пенопласт, покрывается штукатуркой.</t>
  </si>
  <si>
    <t>Опасность для здоровья, пажароопасность</t>
  </si>
  <si>
    <t xml:space="preserve">Добрый день! Качественный современный пенопласт выпускается уже с антипиренами. Благодаря им материал затухает самостоятельно в течение максимум 4 секунд после потери контакта с открытым огнем. И оплавляется внутри стенового "пирога" при постоянном воздействии огня. При этом важно отметить, что плиты пенополистирола не используют в открытых конструкциях: слой утеплителя обязательно закрывают штукатурным слоем. 
Что качается токсичности —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Пенопласт и экструдированный пенополистирол, хоть и относятся к пенополистиролам, — материалы не взаимозаменяемые. У них разные характеристики и различные цели использования. </t>
  </si>
  <si>
    <t>https://prnt.sc/7Gpiqhf1SIk9</t>
  </si>
  <si>
    <t>Коммент к посту в стр. 98</t>
  </si>
  <si>
    <t>Йцукен Великий
Сообщество производителей и поставщиков пенополистирола, вот невидел я пенопласта с антипиренами работающими. или "рынок порешал" и такого в нашей деревне нет, или антипирены некачественные.
И ещё: самозатухание — хорошо. но вот то что выделяеться при нагреве полистирола — это очень не айс. даже без горения.</t>
  </si>
  <si>
    <t xml:space="preserve">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К сожалению, не можем сказать, какой именно пенопласт вы оценивали. Естественно, как и в случае с любыми другими строительными материалами, бывают безответственные производители и некачественный пенопласт. Мы бы рекомендовали покупать его только в официальных точках продаж при наличии всех сопроводительных документов. </t>
  </si>
  <si>
    <t>https://prnt.sc/mpPN9A8hh2n5</t>
  </si>
  <si>
    <t xml:space="preserve"> Елена Краснова
Дома из пенопласта. К стенам ничего не закрепить и он очень пожароопасный и при горении образуются очень вредные вещества. Дома точно не для наших широт</t>
  </si>
  <si>
    <t>https://vk.com/wall203982864_13027?reply=13036</t>
  </si>
  <si>
    <t>Добрый день! Качественный современный пенопласт выпускается уже с антипиренами. Благодаря им материал затухает самостоятельно в течение максимум 4 секунд после потери контакта с открытым огнем. И оплавляется внутри стенового "пирога" при постоянном воздействии огня.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t>
  </si>
  <si>
    <t>https://prnt.sc/FaDBoYtZYdDR</t>
  </si>
  <si>
    <t>Комментарий к посту о итальянской технологии строительства домов из ППС.</t>
  </si>
  <si>
    <r>
      <rPr>
        <rFont val="Arial"/>
        <color theme="1"/>
      </rPr>
      <t xml:space="preserve">Glabus
    Санкт-Петербург
    Доброго всем ещё раз. Попробую по-другому :)
    Кто в последнее время делал фасад с утеплением ППС?
    Что использовали?
    Были какие-то нарекания к материалам или всё норм?
   </t>
    </r>
    <r>
      <rPr>
        <rFont val="Arial"/>
        <b/>
        <color theme="1"/>
      </rPr>
      <t xml:space="preserve"> И к профи, если сюда заглядывают. Возможно ли нанесение штукатурки хопером?
    Критичны ли они к такому виду нанесения?</t>
    </r>
    <r>
      <rPr>
        <rFont val="Arial"/>
        <color theme="1"/>
      </rPr>
      <t xml:space="preserve">
    Есть какая-то более живая тема? Может у каких-то строителей или бригад? </t>
    </r>
  </si>
  <si>
    <t>https://www.forumhouse.ru/posts/31737464/</t>
  </si>
  <si>
    <t xml:space="preserve">он спрашивает про конкретные марки — капарол, церезит, такое. Мы можем ему дать только общую информацию — она ему не нужна </t>
  </si>
  <si>
    <t>Технотерм — Полезное об отоплении и не только!
Видео
Можно ли утеплять теплый пол пенопластом #отопление #тепло #теплыйпол #утепление
В видео говорится что обычный ППС нельзя использовать для теплого пола, т.к. он сильно мнется.</t>
  </si>
  <si>
    <r>
      <rPr>
        <color rgb="FF1155CC"/>
        <u/>
      </rPr>
      <t>https://vk.com/wall-33770921_27718</t>
    </r>
    <r>
      <rPr/>
      <t xml:space="preserve"> 
</t>
    </r>
    <r>
      <rPr>
        <color rgb="FF1155CC"/>
        <u/>
      </rPr>
      <t>https://vk.com/wall-191578813_103</t>
    </r>
    <r>
      <rPr/>
      <t xml:space="preserve"> 
</t>
    </r>
    <r>
      <rPr>
        <color rgb="FF1155CC"/>
        <u/>
      </rPr>
      <t>https://dzen.ru/video/watch/64e055e774d7a97964270cdf</t>
    </r>
    <r>
      <rPr/>
      <t xml:space="preserve"> </t>
    </r>
  </si>
  <si>
    <t xml:space="preserve">На видео — экструдированный пенополистирол, и он тоже помят. На самом деле, внешний вид не так уж и важен, если учесть, что он будет навсегда скрыт под стяжкой. Но можно же взять ППС большей плотности — и таких проблем с ним не возникнет. </t>
  </si>
  <si>
    <r>
      <rPr>
        <color rgb="FF1155CC"/>
        <u/>
      </rPr>
      <t>https://prnt.sc/m8-nphS2_CiN</t>
    </r>
    <r>
      <rPr/>
      <t xml:space="preserve"> 
</t>
    </r>
    <r>
      <rPr>
        <color rgb="FF1155CC"/>
        <u/>
      </rPr>
      <t>https://prnt.sc/WB0LndC8yTJY</t>
    </r>
    <r>
      <rPr/>
      <t xml:space="preserve"> 
</t>
    </r>
    <r>
      <rPr>
        <color rgb="FF1155CC"/>
        <u/>
      </rPr>
      <t>https://prnt.sc/0EONMtIco-t9</t>
    </r>
    <r>
      <rPr/>
      <t xml:space="preserve"> </t>
    </r>
  </si>
  <si>
    <t xml:space="preserve"> Утепление дома пенополистиролом
Деревенские истории
Позитивное видео про утепление ППС. Автор говорит что есть миф про горящий ППС, но на деле он самозатухающий, и что у него 8 лет дом утеплен ППС.</t>
  </si>
  <si>
    <t>https://www.youtube.com/watch?v=ly5wefgE15A</t>
  </si>
  <si>
    <t xml:space="preserve">Добрый день! Благодарим за позитивную оценку пенопласта — материала, который представляет Ассоциация производителей и поставщиков пенополистирола. Действительно, в современный ППС уже на производстве добавляются антипирены, которые позволяют материалу затухать самостоятельно. Уверены, с пенопластом ваш дом очень долго будет тёплым и уютным! </t>
  </si>
  <si>
    <t>https://prnt.sc/f-KQM2xrEK74</t>
  </si>
  <si>
    <r>
      <rPr>
        <rFont val="Arial"/>
        <color theme="1"/>
      </rPr>
      <t xml:space="preserve">Дом под ключ | Ремонт | Свердловская область
7 лайфаков утеплителя дома 🔥 и какой яд содержится в пенопласте на 20 лет 👀
Мы строим дома из газобетона, кирпича, клееного бруса и каркасные.
</t>
    </r>
    <r>
      <rPr>
        <rFont val="Arial"/>
        <color theme="1"/>
        <sz val="1.0"/>
      </rPr>
      <t>Утепление дома является ключевым аспектом, поэтому используем надежные и эффективные материалы, чтобы создать комфортное и энергоэффективное пространство. 🔨
Сегодня расскажем о базальтовой вате — одном из лучших материалов для утепления. Давайте рассмотрим его основные характеристики подробнее! 💪🏢
🔥 Не горит при любых плотностях: Базальтовая вата отличается высокой огнестойкостью, она не поддерживает горение и не выделяет токсичных газов при затоплении.
💦 Устойчива к влаге: Базальтовая вата не впитывает влагу и не теряет свои теплоизоляционные свойства из-за воздействия влаги. Это делает ее надежным выбором для утепления как внутренних, так и наружных конструкций.
🕐 Долго служит: Базальтовая вата имеет высокую долговечность, она не подвержена сжатию и не теряет свои теплообразующие свойства с течением времени. Это означает, что она будет сохранять свою эффективность на протяжении долгого времени.
⚡ Быстрая монтаж: Базальтовая вата легкая и гибкая, что делает ее простой и удобной в установке. Она может быть легко обрезана и подогнана под размеры полотна, что сокращает время монтажа и упрощает работу.
☀ Устойчива к УФ-излучению: Базальтовая вата обладает высокой стойкостью к УФ-излучению, что позволяет ей долго сохранять свои теплоизоляционные свойства даже при воздействии солнечной радиации.
🔇 Высокое звукопоглощение: Базальтовая вата обладает хорошей звукоизоляцией, что способствует уменьшению шума и эха внутри помещений. Она позволяет создать более тихую и комфортную обстановку.
🔄 Деформационная устойчивость: Базальтовая вата обладает хорошей устойчивостью к деформациями, что делает ее долговечным материалом для утепления конструкций. Она сохраняет свою форму и эффективность даже при воздействии механических нагрузок.
Мы уделяем большое внимание качеству и эффективности материалов, которые мы используем. Базальтовая вата — это надежный материал, который позволяет создать комфортное и защищенное от перепадов температур пространство. 💯🏢
Используем базальтовую вату плотностью 130 кг/м³. Этот материал обладает отличными теплоизоляционными характеристиками, идеально подходит для утепления фасадов и создания энергоэффективных конструкций.💪
Для декоративного покрытия фасадов из кирпича мы используем экструдированный пенополистирол (XPS). Про него мы расскажем в следующих статья. Следите за новостями. 🧱🌟</t>
    </r>
    <r>
      <rPr>
        <rFont val="Arial"/>
        <color theme="1"/>
      </rPr>
      <t xml:space="preserve">
</t>
    </r>
    <r>
      <rPr>
        <rFont val="Arial"/>
        <b/>
        <color theme="1"/>
      </rPr>
      <t>Насколько возможно, мы избегаем использования пенопласта при утеплении домов. Этот материал имеет негативные экологические свойства, нестабильность размеров и может быть опасен при пожаре. Мы полностью сосредоточены на использовании качественных и экологически безопасных материалов, чтобы обеспечить безопасность и долговечность наших домов. 💯🌿</t>
    </r>
    <r>
      <rPr>
        <rFont val="Arial"/>
        <color theme="1"/>
      </rPr>
      <t xml:space="preserve">
</t>
    </r>
    <r>
      <rPr>
        <rFont val="Arial"/>
        <color theme="1"/>
        <sz val="1.0"/>
      </rPr>
      <t>У каждого, наверняка, закрадывалась в голову мысль о том, что подобный искусственный материал, не может быть полностью безвредным для здоровья .
Многим может показаться, что пенопласт может быть вреден лишь во время пожара, то есть, когда он горит. Но это не совсем так, а точнее, совсем не так! Дело в том, что сам по себе пенопласт содержит сильнейшие яды. Самый сильный из них — это стирол! Стирол будет выделяться из пенопласта на протяжении целых 20 лет! Но об этом подробнее расскажем в следующей статье.😊
Уделяем большое внимание качеству материалов и строгому соблюдению правил и норм в строительстве. 😊💪
Если у вас есть какие-либо вопросы или вы хотите получить дополнительную информацию, не стесняйтесь обратиться к нам. Мы всегда готовы поделиться нашими знаниями и помочь вам сделать обоснованный выбор! 📞🏢
Ставим лайк 💚 и сохраните себе на стену чтобы не потерять 💛✋</t>
    </r>
  </si>
  <si>
    <t>https://vk.com/wall-217974481_110</t>
  </si>
  <si>
    <t>Пожароопасность, экологичность, опасность для здоровья</t>
  </si>
  <si>
    <t>Здравствуйте! Позвольте прокомментировать в качестве официального представителя Ассоциации производителей и поставщиков пенополистирола. 
Выбор материала для теплоизоляции всегда остается за домовладельцем. Мы лишь хотим, чтобы до того, как этот выбор совершить, он обладал корректными знаниями о том или ином строительном материале. 
Вы пишете о "негативных экологических свойствах" пенопласта.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пенопластом. ППС удовлетворяет требованиям экоаудита по рециклингу: это значит, что производство его безотходно.
Что касается нестабильности размеров, тут тоже можем поспорить. К усадке материал не склонен. Подтверждением этому служат многочисленные вскрытия фасадов, утеплённых пенополистиролом. Их производят специальные комиссии по контролю за качеством строительных работ, лаборатории в рамках исследовательских задач, либо когда возникает необходимость модернизировать имеющееся строение — например, сделать пристройку к дому. В этих многочисленных случаях было выявлено, что через 10-15 лет эксплуатации ППС-16Ф с фактической плотностью 16,2-18 кг/м³ усадки не давал. 
Ну, и о пожароопасности. Современный пенопласт выпускается уже с антипиренами, благодаря которым он самостоятельно затухает в течение максимум 4 секунд после потери контакта с открытым пламенем. А при постоянном воздействии огня оплавляется, не вспыхивая. При горении плит выделяются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t>
  </si>
  <si>
    <t>https://prnt.sc/2eBOf-OJwER-</t>
  </si>
  <si>
    <r>
      <rPr>
        <rFont val="Arial"/>
        <color theme="1"/>
      </rPr>
      <t xml:space="preserve">Рейнир Group база
Чтобы понять, какой утеплитель выбрать для вашего дома, воспользуйтесь таблицей
В зависимости от места утепления, лучше использовать следующие теплоизоляционные материалы:
Для фундамента лучше всего подойдёт ЭППС. Это связано с его высокой прочностью и низкой гигроскопичностью. При этом стоит учитывать, что это горючий материал.
</t>
    </r>
    <r>
      <rPr>
        <rFont val="Arial"/>
        <b/>
        <color theme="1"/>
      </rPr>
      <t>Для фасада лучше всего выбрать ППС или минеральную вату. Но мы всё-таки советуем минеральную вату, так как она не горит и не выделяет ядовитых веществ.</t>
    </r>
    <r>
      <rPr>
        <rFont val="Arial"/>
        <color theme="1"/>
      </rPr>
      <t xml:space="preserve">
Стены изнутри можно утеплить практически любым материалом: каменной ватой, ватой на основе расплава кварца, ППС, ЭППС, а также пенополиуретаном. Но последние три варианта проигрывают по паропроницаемости и пожаробезопасности.
Лучшие утеплители для кровли — это каменная вата или вата на основе расплава кварца. Они хорошо удерживают тепло, «дышат», плохо впитывают влагу и обладают хорошей прочностью. А главное, они совершенно не горят и не выделяют ядовитых веществ.</t>
    </r>
  </si>
  <si>
    <t>https://vk.com/wall-222019520_6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</si>
  <si>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Современный пенопласт выпускается уже с антипиренами, благодаря которым он самостоятельно затухает в течение максимум 4 секунд после потери контакта с открытым пламенем. А при постоянном воздействии огня оплавляется, не вспыхивая. При горении плит выделяются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Что касается "ядовитых веществ":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t>
  </si>
  <si>
    <t>https://prnt.sc/hAQ5DP2ETghU</t>
  </si>
  <si>
    <t xml:space="preserve"> Степан Черепанов ответил Валерию
Валерий, и горит он также качественно и современно....</t>
  </si>
  <si>
    <t>https://vk.com/wall-55603543_829105?reply=829905&amp;thread=829120</t>
  </si>
  <si>
    <t xml:space="preserve">Уловил ваш сарказм. Но он меня не убедил. В ППС добавляют антипирены. И он всегда закрыт в "стеновом" пироге — между основным материалом стены и внешними отделочными слоями. Странно при таком раскладе опасаться пенопласта: в жилом помещении достаточно пластика, текстиля и древесины, которые при пожаре станут опасными гораздо раньше, чем огонь доберется до ППСа. </t>
  </si>
  <si>
    <t>https://prnt.sc/GNv_u4fapzgG</t>
  </si>
  <si>
    <t>Ответ на стр. 83 Валере</t>
  </si>
  <si>
    <r>
      <rPr>
        <rFont val="Arial"/>
        <color theme="1"/>
      </rPr>
      <t xml:space="preserve">        
Lana_Volkova
   </t>
    </r>
    <r>
      <rPr>
        <rFont val="Arial"/>
        <i/>
        <color theme="1"/>
      </rPr>
      <t xml:space="preserve"> AlexMann сказал(а): ↑
        Это мифы. Все три.
        Я не смог сжечь остати ППС поле строки, мышей у меня нет, и мокрый фасад (СФТК) это классическое решение по ППС, и как оно будет гореть между двух камней ?
        Адгезия ? а в вашем случае так и будет СФТК тока финишный не короед, а сланец. Ну если по уму делать а не ляпать плиточный клей на ППС.</t>
    </r>
    <r>
      <rPr>
        <rFont val="Arial"/>
        <color theme="1"/>
      </rPr>
      <t xml:space="preserve">
    Может это и мифы, гореть сможет только из внутри. Мыши у нас дерзкие и наглые, но они и вате живут...
    Прийдется проверять на собственном опыте ппс) </t>
    </r>
  </si>
  <si>
    <t>https://www.forumhouse.ru/posts/31746913/</t>
  </si>
  <si>
    <t>Поддержу мнение AlexMann. Качественный пенопласт можно только расплавить. Мыши и правда селятся в любом несыпучем утеплителе, будь то вата или пенопласт — тут вопрос ошибок монтажа. Если грызун может добраться до утеплителя, с большой вероятностью он доберется и поселится в нём. 
И СФТК ("мокрый" фасад) — действительно оптимальный вариант для ППС. И мышам не подобраться.</t>
  </si>
  <si>
    <t>https://prnt.sc/3bMCbVweml-s</t>
  </si>
  <si>
    <t>Кирилл Монолит
Полы с утеплением пенопласта
Видео от Кирилла Монолита</t>
  </si>
  <si>
    <t>https://vk.com/wall540237018_153</t>
  </si>
  <si>
    <t>https://prnt.sc/ejaHqIdXcmXm</t>
  </si>
  <si>
    <r>
      <rPr/>
      <t xml:space="preserve">Архитектор Никитин, студия hauzez.com, [14.08.2023 15:19]
"на свой страх и риск..."  "он и будет нести ответственность"... Вы хотите сказать, что некто (а может даже ваша ассоциация?) будет нести ответственность, если я положу ППС17 и что-то пойдет не так? 😉
😁
</t>
    </r>
    <r>
      <rPr>
        <color rgb="FF1155CC"/>
        <u/>
      </rPr>
      <t>https://prnt.sc/bc0aWqfNo818</t>
    </r>
    <r>
      <rPr/>
      <t xml:space="preserve"> 
Архитектор Никитин, студия hauzez.com, [14.08.2023 15:22]
и раз уж вы так любите поспорить, то жду ваш ответ на это 😉 "они ж там всегда были"
Архитектор Никитин, студия hauzez.com, [14.08.2023 15:24]
</t>
    </r>
    <r>
      <rPr>
        <color rgb="FF1155CC"/>
        <u/>
      </rPr>
      <t>https://prnt.sc/Psalyo849gh3</t>
    </r>
    <r>
      <rPr/>
      <t xml:space="preserve"> </t>
    </r>
  </si>
  <si>
    <t>https://t.me/chat_hauzez_com/10662</t>
  </si>
  <si>
    <t xml:space="preserve">Добрый день! 
То, что у документа есть новая редакция, не говорит о том, что в первой редакции приложений не было. Повторюсь: первая редакция ГОСТ 15588-2014 (до внесения Изменения 1) с приложениями, в которых содержится искомая вами информация, по-прежнему доступна на любом правовом портале. 
Если следовать рекомендациям ГОСТ, технологическим нормам, правилам монтажа и данным теплотехнического расчёта, всё пойдёт так, как нужно. Обычно проблемы возникают как раз в тех случаях, когда начинаются "усовершенствования". </t>
  </si>
  <si>
    <t>https://prnt.sc/A0CD7GfeMIvC</t>
  </si>
  <si>
    <t>Ответ на стр. 43</t>
  </si>
  <si>
    <t>Компания ГОСТ
Популярностью пользуется утепление пола пенополистиролом. Чаще всего этот материал называют пенопластом. Преимущества данного утеплителя:
✅ низкая паро- и звукопроницаемость;
✅ низкая теплопроводность;
✅ устойчив к воздействию внешних факторов и химических веществ;
✅ не теряет свои свойства на протяжении длительного времени;
✅ простой в монтаже.
Существенным недостатком пенопласта является его подверженность воздействию влаги. Он может впитывать ее в себя. Это негативным образом сказывается на основных эксплуатационных характеристиках. Так же он боится воздействия огня и высоких температур. А вот простая и недорогая технология утепления полов полистиролом является его значительным преимуществом.
Если ваша дача или частный дом расположен на земле с близким залеганием грунтовых вод или высоким риском подтопления, не стоит выбирать пенопласт в качестве утеплителя. Если же выбор уже сделан, ❗следует позаботиться о хорошей гидроизоляции.
#gostmag#компанияГОСТ#утеплениеполавдеревянномдоме#пенополистирол</t>
  </si>
  <si>
    <t>https://vk.com/wall-134346310_672</t>
  </si>
  <si>
    <t>Пол, В2В</t>
  </si>
  <si>
    <t xml:space="preserve">Здравствуйте! От лица Ассоциации производителей и поставщиков пенополистирола благодарю за высокую оценку пенопласта — материала, который мы представляем. Единственное, что хотели бы отметить: пенопласт практически не подвержен воздействию влаги. Плиты влагостойки и практически не впитывают воду даже при полном погружении в неё (водопоглощение за 24 часа — не более 2% по объёму). Это никоим образом не сказывается на его эксплуатационных характеристиках. Фасадные марки ППС с успехом применяются для теплоизоляции, как понятно из названия, фасадов. Что же касается воздействия высоких температур: современный пенопласт выпускается с антипиренами. Благодаря им он самостоятельно затухает в течение максимум 4 секунд после потери контакта с пламенем. А при постоянном воздействии огня оплавляется, не вспыхивая. При этом важно отметить, что плиты пенополистирола не используют в открытых конструкциях: слой утеплителя обязательно закрывают штукатурным слоем. </t>
  </si>
  <si>
    <t>https://prnt.sc/AVCLKpzLBEq4</t>
  </si>
  <si>
    <r>
      <rPr>
        <rFont val="Arial"/>
        <color theme="1"/>
      </rPr>
      <t xml:space="preserve">Теплоизоляция пенополиуретаном ППУ в Краснодаре
🏠Утепление мансарды ППУ: эффективный и популярный метод поддержания тепла в помещении.
</t>
    </r>
    <r>
      <rPr>
        <rFont val="Arial"/>
        <b/>
        <color theme="1"/>
      </rPr>
      <t>Пенополиуретан, также известный как пенопласт, отличается высокой теплоизоляцией.</t>
    </r>
    <r>
      <rPr>
        <rFont val="Arial"/>
        <color theme="1"/>
      </rPr>
      <t xml:space="preserve"> Его легкость, прочность, устойчивость к влаге и негорючесть делают его идеальным материалом для утепления чердаков.
</t>
    </r>
    <r>
      <rPr>
        <rFont val="Arial"/>
        <color theme="1"/>
        <sz val="1.0"/>
      </rPr>
      <t>Процесс утепления мансарды с использованием ППУ включает несколько шагов. Сначала необходимо тщательно очистить поверхность от грязи и пыли. Затем пенополиуретан наносится в виде спрея на поверхность мансарды, что позволяет заполнить все неровности и трещины, обеспечивая равномерное покрытие.
После нанесения слоя ППУ происходит отверждение и образование прочной пены. Этот процесс создает непрерывный теплоизоляционный слой, который эффективно задерживает тепло внутри помещения и предотвращает проникновение холодного воздуха.
Преимущества утепления чердака с использованием ППУ очевидны. Во-первых, оно позволяет существенно снизить затраты на отопление, сохраняя тепло дольше. Во-вторых, утепление ППУ улучшает комфортные условия проживания, исключая сквозняки и пыль. Кроме того, ППУ – экологически безопасный материал, не содержащий вредных веществ.
Если вам требуется утеплить мансарду и обеспечить оптимальную теплоизоляцию, рекомендуем выбрать нас в сотрудничество 🤝
На любой интересующий вопрос мы ответим по нашим контактам:
☎ По телефонам:
- 8-800-600-03-01 (для России)
- 8-960-490-99-66 (для Краснодарского Края)
📩 В комментариях
🚩 г.Краснодар ул.Волгоградская,121к</t>
    </r>
  </si>
  <si>
    <t>https://vk.com/wall-114298517_613</t>
  </si>
  <si>
    <t xml:space="preserve">Добрый день! Позвольте поправить: пенопласт — это не пенополиуретан, а пенополистирол (вспененный). А в остальном вы правы: он действительно легок, прочен, устойчив к влаге. У современного пенопласта одна из лучших комбинаций по паропроницаемости, теплопроводности и влагопоглощению. 
Негорючим я бы его называть не стал. Другое дело, что современный пенопласт выпускается с антипиренами. Благодаря им он самостоятельно затухает в течение максимум 4 секунд после потери контакта с пламенем. А при постоянном воздействии огня оплавляется, не вспыхивая. При этом важно отметить, что плиты пенополистирола не используют в открытых конструкциях: слой утеплителя обязательно закрывают штукатурным слоем. </t>
  </si>
  <si>
    <t>https://prnt.sc/RJqiaOR38Jj-</t>
  </si>
  <si>
    <t xml:space="preserve"> Утепление стен АльпСервис
Нанесение клея на пенополистирол. Поклейка к стене.
Видео от Утепление стен АльпСервис</t>
  </si>
  <si>
    <t>https://vk.com/wall-190698641_220</t>
  </si>
  <si>
    <t>https://prnt.sc/vi_1hcKTnAHf</t>
  </si>
  <si>
    <r>
      <rPr>
        <rFont val="Arial"/>
        <color theme="1"/>
      </rPr>
      <t xml:space="preserve">Баня — все про строительство и отдых в бане
</t>
    </r>
    <r>
      <rPr>
        <rFont val="Arial"/>
        <color theme="1"/>
        <sz val="1.0"/>
      </rPr>
      <t>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kak-uteplit-potolok-v-bane-1024x768Хотите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t>
    </r>
    <r>
      <rPr>
        <rFont val="Arial"/>
        <color theme="1"/>
      </rPr>
      <t xml:space="preserve">
</t>
    </r>
    <r>
      <rPr>
        <rFont val="Arial"/>
        <b/>
        <color theme="1"/>
      </rPr>
      <t>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t>
    </r>
    <r>
      <rPr>
        <rFont val="Arial"/>
        <color theme="1"/>
      </rPr>
      <t xml:space="preserve">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t>
    </r>
    <r>
      <rPr>
        <rFont val="Arial"/>
        <b/>
        <color theme="1"/>
      </rPr>
      <t>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t>
    </r>
    <r>
      <rPr>
        <rFont val="Arial"/>
        <color theme="1"/>
      </rPr>
      <t xml:space="preserve">
</t>
    </r>
    <r>
      <rPr>
        <rFont val="Arial"/>
        <color theme="1"/>
        <sz val="1.0"/>
      </rPr>
      <t>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t>
    </r>
    <r>
      <rPr>
        <rFont val="Arial"/>
        <color theme="1"/>
      </rPr>
      <t xml:space="preserve">
</t>
    </r>
    <r>
      <rPr>
        <rFont val="Arial"/>
        <b/>
        <color theme="1"/>
      </rPr>
      <t>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
подписаться!</t>
    </r>
  </si>
  <si>
    <t>https://vk.com/wall-221817631_500</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</si>
  <si>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Спасибо за такой подробный анализ нашего материала и за то, что рассказали о его достоинствах. Что касается упомянутых вами недостатков. Качественный современный пенопласт относится к группе горючести Г3. Потому в него обязательно добавляются антипирены — те самые вещества, которые позволяют ему затухать в течение максимум 4 секунд после потери контакта с открытым пламенем, а под воздействием высоких температур оплавляться, не воспламеняясь. Таким образом, при пожаре ППС просто стекает внутри стены или перекрытия, не горя и не способствуя распространению пламени. 
Что касается температурного коридора использования. ГОСТ 15588-2014 закрепляет максимальную температуру, до которой возможно применение вспененного пенополистирола. Это — 80 градусов. Именно поэтому мы рекомендуем не использовать материал для утепления дымоходов и с осторожностью применять его в утеплении бань, металлических кровель и всех тех элементов здания, которые могут нагреться от солнца. 
И о "токсичных выделениях": согласно исследованиям, современный ППС высокого качества выделяет те же продукты горения, что и древесина. К тому моменту, как огонь доберется до материала, разрушив внешнюю и\или внутреннюю отделку, все люди из помещения должны быть эвакуированы. </t>
  </si>
  <si>
    <t>https://prnt.sc/gcFf8DSiYGi0</t>
  </si>
  <si>
    <t>Аналог стр. 72 март</t>
  </si>
  <si>
    <r>
      <rPr>
        <rFont val="Arial"/>
        <color theme="1"/>
      </rPr>
      <t xml:space="preserve">Дмитрий Анищенко "про стройку"
Как выбрать утеплитель для каркасного дома?
</t>
    </r>
    <r>
      <rPr>
        <rFont val="Arial"/>
        <color theme="1"/>
        <sz val="1.0"/>
      </rPr>
      <t>При строительстве дома по каркасной технологии, выбор правильного утеплителя играет одну из важных ролей в обеспечении комфортных условий проживания и энергоэффективности здания. Утеплитель помогает сохранить тепло в доме зимой и прохладу летом, что ведет к снижению лишних трат на отопление и кондиционирование воздуха. В данной статье рассмотрим различные типы утеплителей для каркасных домов и дадим рекомендации по их выбору.
Как выбрать утеплитель для каркасного дома</t>
    </r>
    <r>
      <rPr>
        <rFont val="Arial"/>
        <color theme="1"/>
      </rPr>
      <t xml:space="preserve">
</t>
    </r>
    <r>
      <rPr>
        <rFont val="Arial"/>
        <b/>
        <color theme="1"/>
      </rPr>
      <t>Пенополистирол (ПСБ, EPS). Пенополистирол является одним из самых распространенных и доступных вариантов в современном строительстве. Данный вид утеплителя характеризуется отменными теплоизоляционными свойствами, не требует особых усилий в установке и обладает низкой стоимостью. Однако, материал не является экологически чистым , и при выборе ПСБ необходимо уделять особое внимание его гидроизоляции.</t>
    </r>
    <r>
      <rPr>
        <rFont val="Arial"/>
        <color theme="1"/>
      </rPr>
      <t xml:space="preserve">
</t>
    </r>
    <r>
      <rPr>
        <rFont val="Arial"/>
        <color theme="1"/>
        <sz val="1.0"/>
      </rPr>
      <t>Минеральная вата. Данный вид материала также широко используется в качестве утеплителя для каркасных домов. Она изготавливается из пород или стекловолокна и обладает хорошими теплоизоляционными и звукоизоляционными свойствами. Минеральная вата экологически безопасна и не подвержена гниению и разрушению.
Экструдированный пенополистирол (XPS). XPS отличается от обычного ПСБ улучшенными характеристиками. Он более прочный, имеет высокую паропроницаемость и устойчивость к влаге. Также он может использоваться как гидроизоляционный материал, что делает его хорошим выбором для утепления фундамента.</t>
    </r>
    <r>
      <rPr>
        <rFont val="Arial"/>
        <color theme="1"/>
      </rPr>
      <t xml:space="preserve">
</t>
    </r>
    <r>
      <rPr>
        <rFont val="Arial"/>
        <b/>
        <color theme="1"/>
      </rPr>
      <t>Пенопласт (ППС). Пенопласт обладает легким весом и хорошими теплосохраняющими свойствами. Он может быть использован для утепления стен и перекрытий в каркасных домах. Однако его уязвимость к механическим повреждениям может быть недостатком, и требуется хорошая защита при установке.</t>
    </r>
    <r>
      <rPr>
        <rFont val="Arial"/>
        <color theme="1"/>
      </rPr>
      <t xml:space="preserve">
</t>
    </r>
    <r>
      <rPr>
        <rFont val="Arial"/>
        <color theme="1"/>
        <sz val="1.0"/>
      </rPr>
      <t>Полиуретановая пена. Полиуретановая пена обладает отличными теплоизоляционными характеристиками и обеспечивает плотное заполнение всех мест утепления. Она может быть использована как внутренний, так и внешний утеплитель. Однако, стоимость полиуретановой пены может быть выше, чем у других утеплителей.
Натуральные утеплители. К натуральным утеплителям относятся такие материалы, как древесные волокна, льняные волокна, хлопок, конопля и др. Они являются экологически чистыми и безопасными, но их стоимость может быть выше, чем у искусственных аналогов.
При выборе материала для утепления каркасного дома необходимо учитывать несколько важных аспектов:
1. Климатические условия региона. Важно учитывать температурные условия и уровень влажности в регионе, чтобы выбрать утеплитель с оптимальными характеристиками для конкретного климата.
2. Толщина и плотность утеплителя. При выборе толщины утеплителя необходимо учитывать требования к теплоизоляции и возможные ограничения по размеру стен и перекрытий.
3. Экологические характеристики. Если для вас важен экологически чистый материал, обратите внимание на натуральные утеплители или те искусственные, которые не содержат опасных веществ.
4. Устойчивость к влаге. Особенно важно обратить внимание на устойчивость к влаге у утеплителей, используемых для утепления фундамента и зон с повышенной влажностью.
5. Стоимость и доступность. Учитывайте ваш бюджет и доступность выбранного утеплителя в вашем регионе.
    При установке утеплителя следует соблюдать технологические требования и рекомендации производителей, чтобы обеспечить правильное утепление и избежать проблем в будущем.
Выбор материала для утепления для каркасного дома – это ответственный шаг, который может существенно повлиять на энергоэффективность и комфорт проживания в доме.
Используйте наши рекомендации и консультируйтесь с профессионалами, чтобы сделать оптимальный выбор, соответствующий вашим потребностям и особенностям региона.</t>
    </r>
  </si>
  <si>
    <t>https://dzen.ru/a/ZNXpnvt1f3x7OUtd</t>
  </si>
  <si>
    <t>Экологичность, хрупкость</t>
  </si>
  <si>
    <t>Здравствуйте, Дмитрий! Позвольте прокомментировать в качестве официального представителя Ассоциации производителей и поставщиков пенополистирола. 
Пенопласт — это и есть пенополистирол (вспененный). Еще он обозначается как ППС (ПСБ — "старая" аббревиатура, так обозначался пенопласт в утратившем силу ГОСТе), EPS. Корни заблуждения о неэкологичности пенопласта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Что касается механических повреждений: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t>
  </si>
  <si>
    <t>https://prnt.sc/N83K8BMr_JrM</t>
  </si>
  <si>
    <r>
      <rPr>
        <rFont val="Arial"/>
        <color theme="1"/>
      </rPr>
      <t xml:space="preserve">djallex
    Доброго вечера, возник вот такой вопрос по утеплению дома из арболита, но не целиком, а области армопояса, сделанного из U-блоков. Дело в том, что у меня перекрытие 2 этажа (монолитное по профлисту) сделано связанным с армопоясом, и есть опасения, что именно это будет мостом холода, потому как до внешнего края U блока всего 12 см арболита, чего маловато. По сути если через эту стенку U блока промерзнет армопояс, то и следом будет и пол всего второго этажа промерзать. Сейчас все стены покрыты теплой штукатуркой на перлите (толщина 15-20 мм), но возможно стоит еще весь блок армопояса снаружи пройти эппс/ппс/минватой, перед тем как обкладывать дом кирпичным фасадом? </t>
    </r>
    <r>
      <rPr>
        <rFont val="Arial"/>
        <b/>
        <color theme="1"/>
      </rPr>
      <t xml:space="preserve">Эппс/ппс был бы предпочтительнее, но смущает его нулевая паропроницаемость. </t>
    </r>
    <r>
      <rPr>
        <rFont val="Arial"/>
        <color theme="1"/>
      </rPr>
      <t xml:space="preserve">Минвата в этом плане лучше, но в вентилируемом фасаде придется ее закрывать мембраной. Какие варианты могут быть, или достаточно и того, что есть сейчас, и я зря переживаю за недостаточное утепление? </t>
    </r>
  </si>
  <si>
    <t>https://www.forumhouse.ru/posts/31747795/</t>
  </si>
  <si>
    <t>Стас, дай, пожалуйста, две картинки ниже от топикстартера</t>
  </si>
  <si>
    <r>
      <rPr>
        <rFont val="Arial"/>
        <color theme="1"/>
      </rPr>
      <t xml:space="preserve">Дачное строительство
Ошибки в отоплении дома, потом дорого заплатишь! Хорошо знать! Дело в том, что камин в трехслойной стене сложно заменить, не разрушив… всю стену. Включая внутренний слой, потому что он содержит ссылки на внешний слой, и обновлять их после уничтожения внешнего слоя... если утеплитель придет в негодность, у хозяев останутся только холодные стены. </t>
    </r>
    <r>
      <rPr>
        <rFont val="Arial"/>
        <b/>
        <color theme="1"/>
      </rPr>
      <t>При возведении дорогих и прочных трехслойных кирпичных стен люди часто хотят использовать для утепления самый дешевый пенопласт. А этот материал не прочный, и они теряют целостность, появляются щели. Кроме того, мох поедают крысы, и они с удовольствием там селятся — потому что тепло.</t>
    </r>
  </si>
  <si>
    <t>https://dzen.ru/b/ZNjbfeBxi0ik2Fn-</t>
  </si>
  <si>
    <t>Хрупкость, усадка, грызуны</t>
  </si>
  <si>
    <t>Здравствуйте! Судя по картинке, вы пишете не о пенопласте, а об экструдированном пенополистироле. Это разные материалы с разными характеристиками и целями применения. Если всё же о пенопласте — его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Что касается грызунов, они селятся в любом неосыпающемся теплоизоляционном материале, если у них есть к нему доступ. По технологии ППС должен быть изолирован внутри стенового "пирога". Если все сделано по правилам, проблем не будет</t>
  </si>
  <si>
    <t>https://prnt.sc/Ds8MOSVsXShP</t>
  </si>
  <si>
    <t>Утепление фасадов|Промышленный альпинизм|Пермь
Начинаем новый объект по утеплению фасада.
Приняли решение утеплять пенополистиролом по технологии СФТК мокрый фасад.
Видео от Утепление фасадов|Промышленный альпинизм|Пермь</t>
  </si>
  <si>
    <t>https://vk.com/wall-217740980_42</t>
  </si>
  <si>
    <t>https://prnt.sc/FYJSkgJksCnB</t>
  </si>
  <si>
    <t xml:space="preserve">Tatame
    Подскажите какая нужна толщина пенопласта на стены из газоблока D600 (375мм) чтобы выполнить условие по недопущению точки росы на стыке стены и утеплителя? Подмосковье </t>
  </si>
  <si>
    <t>https://www.forumhouse.ru/posts/31742642/</t>
  </si>
  <si>
    <t xml:space="preserve">Добрый день! По вашим вводным можно рассматривать теплоизоляционный слой ППС Ф16 от 150 мм. Более точные показатели с учетом всех особенностей здания даст теплотехнический расчет на местности. </t>
  </si>
  <si>
    <t>https://prnt.sc/OsorU3gCnpXh</t>
  </si>
  <si>
    <t xml:space="preserve"> Как правило нанести клей на лист пенопласта,в системе мокрого фасада #shorts #фасад
Александр Штукатуров
Мокрый фасад — это система утепления состоящая из 6 слоёв с облицовкой стен фасада дома штукатуркой. Мокрый фасад называется так, потому что при его устройстве используют мокрые процессы с использованием клеевых растворов и штукатурок. Такой фасад выглядит эстетично и улучшает теплоизоляционные характеристики здания примерно на 30% #shorts #фасад  #штукатуркастен</t>
  </si>
  <si>
    <t>https://www.youtube.com/watch?v=Q3G_d_O98LE</t>
  </si>
  <si>
    <t>https://prnt.sc/nazINWL56cD9</t>
  </si>
  <si>
    <t>Валерий Анатолич Петров
"Грызуны eдят и разрушают пеноплaст, но это ещё лишь полбеды! Оказывается, что пенопласт (то есть, вспененный полистирол) МЕШАЕТ стенам нормально дышать и правильно управлять движением пара! А это очень плачевно и гораздо морее! Особенно для ИЖС в трёхслойных стенах" ... (ну и тд, и тп, и пр, и др) ... И вообще...</t>
  </si>
  <si>
    <t>https://ok.ru/ideiipolez/topic/156332384277837</t>
  </si>
  <si>
    <t>Грызуны, паропроницаемость</t>
  </si>
  <si>
    <t xml:space="preserve">Добрый день! 
Грызуны не едят пенопласт — в нем нет никакой пищевой ценности. Они могут в нем селиться — как и в любом другом несыпучем утеплителе. И делают они это, только если находят доступ к теплоизоляционному слою. Есть щели — значит, есть ошибки монтажа, значит, будут и грызуны. Если щелей нет — не будет и мышей. 
Что касается паропроницаемости. ППС паропроницаем — это зафиксировано в нормативных документах. Более того: он паропроницаем практически как древесина (ведь никто не сетует на то, что деревянные стены "не дышат"). А "мокро" может быть из-за неправильного теплотехнического расчета или из-за того, что в доме не работает вентиляция. </t>
  </si>
  <si>
    <t>https://prnt.sc/KBe4ag0NVgJz</t>
  </si>
  <si>
    <r>
      <rPr>
        <rFont val="Arial"/>
        <color theme="1"/>
      </rPr>
      <t xml:space="preserve">Строительная Революция — Новые Технологии и Идеи
🌊кологичные материалы для строительства дома. Относится ли к ним полистиролбетон❓❓❓
</t>
    </r>
    <r>
      <rPr>
        <rFont val="Arial"/>
        <color theme="1"/>
        <sz val="1.0"/>
      </rPr>
      <t>🌊ем популярнее становится полистиролбетон в малоэтажном строительстве, тем жарче разгораются споры относительно его экологичности. Давайте разбираться, из чего состоит этот материал и на чьей стороне правда.📣
Итак, из чего состоит полистиролбетон?
✔️цемент;
✔️песок;
✔️пенополистирол (пенопласт);
✔️химические добавки (воздухововлекающие, поверхностно-активные).</t>
    </r>
    <r>
      <rPr>
        <rFont val="Arial"/>
        <color theme="1"/>
      </rPr>
      <t xml:space="preserve">
</t>
    </r>
    <r>
      <rPr>
        <rFont val="Arial"/>
        <b/>
        <color theme="1"/>
      </rPr>
      <t>🌊от тут противники экологичности выходят на первый план и начинают объяснять, что полистирол при соприкосновении с воздухом окисляется, выделяя токсические вещества: стирол, толуол, бензол, формальдегиды. Также пенополистирол при горении выделяет плотный дым. Они, безусловно, правы, описывая свойства самих гранул, НО...‼️‼️‼️‼️‼️‼️‼️‼️‼️‼️‼️‼️</t>
    </r>
    <r>
      <rPr>
        <rFont val="Arial"/>
        <color theme="1"/>
      </rPr>
      <t xml:space="preserve">
❓Неужели все так плохо❓
Нет, потому что полистиролбетон – это составной продукт. При правильной технологии производства гранулы полистирола не соприкасаются напрямую с кислородом, а смешиваются с нетоксичным вододисперсионным клеем Тетраколл-кокс, одно из главных свойств которого — огнестойкость.🔥☢️⛔️
🌊аким образом, вы действительно получаете негорючий материал, который не выделяет ядовитые вещества в процессе эксплуатации.
✔️Второй шаг на пути к экологичности
Добросовестные производители используют пищевой пенополистирол. У него более чистый состав, но и цена готовой продукции, например, полистиролбетонных блоков, будет выше. Такой материал абсолютно точно можно назвать экологичным, не наносящим вред окружающей среде и будущим жильцам дома.
➡️Конструктор-НН использует только материалы на основае пищевого пенополистирола и качественные добавки. Мы гарантируем экологичность материала, из которого будет построен ваш будущий дом и готовы предоставить документы, это подтверждающие!➡️</t>
    </r>
  </si>
  <si>
    <t>https://telegram.me/Constructor_NN/92</t>
  </si>
  <si>
    <t xml:space="preserve">тут про полистиролбетон. И про полистирол — то, из чего делают пенопласт. Стоит ли лезть? </t>
  </si>
  <si>
    <r>
      <rPr/>
      <t xml:space="preserve">IvanGo
Утепление кирпичного дома
    Есть нужда утеплить дом, построенный по-совковому: стена тупо 1,5 кирпича, высота грубо 3 этажа (2 + 0,5 цоколь + 0,5 чердак). Порядка 200м.кв. стен в сумме. (фото внизу)
    Отопление: электричество + твердотопливный котел (уголь/дрова). Газ магистральный может и будет, но не раньше чем через 2-3 года
    Но если не утепляться, электричество за сезон-два выйдет как за всё утепление)
    Бюджет ограничен, придется часть дозанимать/докредитоваться в любом случае.
    (говорят, несколько лет назад спрашивали строителей, сколько будет стоить — навскидку предлагали сделать эппс-ом за 400к из расчета 200к материал и 200к работа)
    Потому делаться планируется в 1-2 лица (одно из которых — моё).
    Опыт — ноль. Но в жизни всегда что-то бывает в первый раз...
    Технология — "мокрый фасад", ибо вентфасад это сложно, дорогая отделка, и толщина выше (тут уже свесы крыши станут малы, а окна вообще уйдут вглубь — они и так стоят на 15см вглубь стены сейчас... по-хорошему, наверное, окна надо перевешивать до конца вперёд... фото внизу).
    Все утеплители +/- одинаковы по теплопроводности, так что, думаю, это будет 100мм. Не уверен, нужно ли 150мм.
    Примерно как-то так.
    Варианты и рассуждения по ним у меня такие:
</t>
    </r>
    <r>
      <rPr>
        <sz val="1.0"/>
      </rPr>
      <t xml:space="preserve">    1) Минвата
    Паропроницаемость (вентиляция в доме так себе, но есть), негорючесть.
    Дорого, сама вата 1100 за квадрат, дофига весит, лепится на клей, который надо месить и который тоже весит дофига. Получается вес утепления с клеем — порядка 5 тонн (вата 2400кг и клея-цемента под ватой и над ватой еще столько же), Ну т. е. это всё надо на леса затаскивать — та еще "радость"...
    Поспрашивал на окрестных рынках — у нас даже такой ваты ни у кого нет, у всех только мягкая низкой плотности. Т. е. спросом не пользуется. И, я так понял, это вообще самый дорогой вид ваты.</t>
    </r>
    <r>
      <rPr/>
      <t xml:space="preserve">
   </t>
    </r>
    <r>
      <rPr>
        <b/>
      </rPr>
      <t xml:space="preserve"> 2) ППС
    Горит. Сам по себе по сути химия (может, я перегибаю, но все же). Низкая паропроницаемость (вентиляция в доме чисто номинальная — только с санузла, кухни и котельной общая труба вверх).
    Сильно дешевле ваты, легкий, и, насколько я понял, крепить можно на клей-пену, которую не надо месить и которая тоже дешевле, чем клей для ваты при равных расходах.
    Кроме того, вокруг окон нижнего этажа есть некоторые "украшательства" типа выступающих на 3-5см кирпичей, имитирующих наличники, что будет усложнять работу. Прикидываю, что с пенопластом такие вещи проще обвесить.</t>
    </r>
    <r>
      <rPr/>
      <t xml:space="preserve">
</t>
    </r>
    <r>
      <rPr>
        <sz val="1.0"/>
      </rPr>
      <t xml:space="preserve">    3) Пенобетон d200 (бонолит)
    Тему еще не изучал — буквально вчера узнал, что такой вариант есть.
    По цене как пенопласт, по свойствам как вата. Разве что весит еще больше ваты (вата 120, этот 200 на куб). И не уверен, что реально будет купить.
    ЭППС не рассматриваю, ибо паропроницаемости нет.
    ЭППСом буду утеплять цоколь и отмостку — тут уже он будет самое то.
    Отдельный вопрос по лесам:
    Прикидывал купить промышленные леса на одну сторону и переставлять по сторонам, ибо разборные.
    Далее они останутся на случай если что-то надо по водостоку или кровле будет делать (ну или посыпется к хренам то что я налепил).</t>
    </r>
    <r>
      <rPr/>
      <t xml:space="preserve">
    Сабж (кликабельно):
  </t>
    </r>
    <r>
      <rPr>
        <color rgb="FF1155CC"/>
        <u/>
      </rPr>
      <t>https://prnt.sc/7HE6DDKridD9</t>
    </r>
    <r>
      <rPr/>
      <t xml:space="preserve">   
    Украшательства и посадка окон (кликабельно):
</t>
    </r>
    <r>
      <rPr>
        <color rgb="FF1155CC"/>
        <u/>
      </rPr>
      <t>https://prnt.sc/Yeox3uemmL0d</t>
    </r>
    <r>
      <rPr/>
      <t xml:space="preserve">   
    Расчет с калькулятора производителя ваты (кликабельно):
</t>
    </r>
    <r>
      <rPr>
        <color rgb="FF1155CC"/>
        <u/>
      </rPr>
      <t>https://prnt.sc/QuoR9UB2lCJm</t>
    </r>
    <r>
      <rPr/>
      <t xml:space="preserve"> 
    Итак, вопросы:
    1) Леса предлагают ЛРСП 20 / 30 / 40. Я так понял, надо 30 или 40. Чаще предлагают 40. Реально ли 40 собирать/разбирать одному?
    2) 100мм или все же 150мм? Ибо бюджет. Довесить поверх +50 в другой год, если будет мало, уже будет нереально, да?
    3) Можно ли отложить финишную отделку на год, закрыв армосеткой с клеем? Или нет смысла? Я так смотрю, кто лепит эппс и у кого средства поджимают на отделку — просто красят его от солнца и оставляют до следующего сезона.
    4) Правильно ли я прикинул, что вентфасад будет дороже и сложнее? Особо не вдавался в технологию, т. к. всерьез не рассматривал.
    5) Вата, пенопласт или бонолит? Есть резон вкладываться в вату, или хрен с ним — лепить пенопласт, легче и дешевле?
    6) Кто работал с плотной ватой — легко ли режется? Т. к. с "украшательствами" и проёмами окон придется возиться.
    7) Перемонтировать ли окна ближе к фасаду? Боюсь, получатся амбразуры. Но процесс адовой трудоемкий — 14 окон...
    8) Как готовить фасад? Заделывать ли заранее швы кирпичей подлицо или уже клеем в процессе? Нужен ли грунт?
    9) Что для ппс, что для ваты технологии предполагают забивание дюбелей. Честно, никогда не понимал, какой смысл, потому как если клей не держит, то под ним будет воздух, и утеплитель все равно работать не будет.
    10) Есть ли смысл брать более мощный ЭППС на отмостку и подземную часть цоколя? Или хватит обычного универсального?
    11) Всякие прочие нюансы, которые я упустил по неопытности. Советы и т. п. результаты личного опыта приветствуются.
    Забыл: географически — запад московской области.
    (не нашел опции правки первого сообщения) </t>
    </r>
  </si>
  <si>
    <t>https://www.forumhouse.ru/threads/562068/#posts/31750106/</t>
  </si>
  <si>
    <t xml:space="preserve">Добрый день! 
Если остановите выбор на ППС: сейчас по ГОСТ есть два варианта ППС13Ф и ППС16Ф. В отличие от предыдущего ГОСТа, плотность сейчас считается "от" — от 13 кг/м3, от 16 кг/м3. Оба варианта выходят с производства сразу с антипиренами (это о горении). Вы планируете "мокрый" фасад: следовательно, материал будет изолирован. Паропроницаем он примерно как древесина поперёк волокон. Мы бы рекомендовали ППС16Ф 150 мм. Но, понятно, любые онлайн-советы — дело приблизительное, лучше обследовать дом и принимать решение на местности. 
Что касается декоративных выступов вокруг окон: некоторые домовладельцы предпочитают от них избавляться для упрощения работ по утеплению. 
 </t>
  </si>
  <si>
    <t>https://prnt.sc/1ynrvUvo2YFO</t>
  </si>
  <si>
    <r>
      <rPr>
        <rFont val="Arial"/>
        <color theme="1"/>
      </rPr>
      <t xml:space="preserve">Мир Ремонта | Волгоград Волжский
Пенопласт ПСБ-С 15 1000х1000х40 мм.
Смотреть на сайте https://praktik24.ru/catalog/teploizolyatsiya_i_shumo..
Достоинства пенопласта:
1.Пенополистирол обладает самым низким коэф.теплопроводности с плотностью не более 30кг/м3 и поэтому относится к негорючим, трудновоспламеняемым материалам гр.Г1;
2.Высокие теплоизоляционные свойства;
3.Экологически безопасный материал;
4.Не впитывает влагу;
5.Высокая морозостойкость;
6. Обладает высокой прочностью на сжатие;
7. Простота при монтаже и экономичность.
</t>
    </r>
    <r>
      <rPr>
        <rFont val="Arial"/>
        <color theme="1"/>
        <sz val="1.0"/>
      </rPr>
      <t xml:space="preserve">
Можно приобрести в сети наших строительных супермаркетов:
Волгоград
«Мир Ремонта» ул.Лимоновая 29
«Мир Ремонта» пр.Ленина, 150
«Мир Ремонта» ул.Латошинская 140
«Мир Ремонта» 3-я Продольная магистраль 13
«Вариант-Строй» ул.Историческая 191
«Вариант-Строй» ул.25 лет Октября 1с86
«ПМЦ» ул. Моцарта 33а
Волжский
«Мир Ремонта» ул.Мира 105А
«Мозаика» ул.Набережная 77
«МистерТех» ул.Пушкина, 35Г/1
«Практик» ул.Пушкина, 103Е
Средняя Ахтуба
«Новострой» ул. Кузнецкая-1 2Б
Третий Решающий
«Мир Ремонта» ул.Строителей, 1
Куйбышев
«Мир Ремонта» ул. Промышленная 3Г</t>
    </r>
  </si>
  <si>
    <t>https://vk.com/wall-215935617_454</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</si>
  <si>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Единственное — мы не стали бы называть материал негорючим — это может ввести покупателей в заблуждение. СФТК с теплоизоляционным материалом из плитного пенополистирола или пенополиуретана имеют класс пожарной опасности К0. А в сам пенопласт при производстве добавляют антипирены, которые позволяют материалу затухать в течение максимум 4 секунд после потери контакта с открытым огнем, а при постоянном воздействии высоких температур оплавляться, не вспыхивая. </t>
  </si>
  <si>
    <t>https://prnt.sc/2ZDSluIxyiQv</t>
  </si>
  <si>
    <t xml:space="preserve">magistr4815
Утепление деревянного перекрытия снизу (из подвала)
    Всех приветствую.
    Имеется старый одноэтажный деревянный дом обмазанный глиной. Дом для круглогодичного проживания (газовый котел).
    Есть доступ в подпол.
    Внутри дома все полы укрыты линолеумом.
    Думаю утеплить перекрытие снизу из подвала. Точно понимаю что Эппс использовать нельзя, а с ватой — устану ее крепить.
    Подумываю об обычном полистироле (пенопласте) он вроде паропроницаемая.
    И ещё как вариант думаю на счёт напыляемого утеплителя (на озоне баллоны продаются), но боюсь что она будет не паропроницаемая (и где нить скопится конденсат и начнет все плесневеть).
    Вообщем такие мысли.
    Подтвердите / опровергните / посоветуйте что-то альтернативное по утеплению.
    Заранее спасибо. </t>
  </si>
  <si>
    <t>https://www.forumhouse.ru/posts/31751520/</t>
  </si>
  <si>
    <t>Мы можем так ответить? Есть шанс, что полы его сгниют, если будет линолеум, а снизу пенопласт</t>
  </si>
  <si>
    <t xml:space="preserve">Добрый день! Вообще пенопласт действительно паропроницаем — примерно как сосна поперёк волокон. Но в вашем случае мы бы рассматривали скорее минераловатные плиты с пароизоляцией. </t>
  </si>
  <si>
    <r>
      <rPr>
        <rFont val="Arial"/>
        <color theme="1"/>
      </rPr>
      <t xml:space="preserve">Сергей Домогацкий
Сергей Домогацкий: три вида утеплителей по нескольким параметрам частных домов
В данной статье мы проведем сравнение трех видов утеплителей по нескольким параметрам, чтобы выявить наилучший вариант для использования в частных домах. Рассмотрим следующие 6 параметров:
    </t>
    </r>
    <r>
      <rPr>
        <rFont val="Arial"/>
        <b/>
        <color theme="1"/>
      </rPr>
      <t>Привлекательность для мышей: Пенополистирол не едят, но используют для норок — минус.</t>
    </r>
    <r>
      <rPr>
        <rFont val="Arial"/>
        <color theme="1"/>
      </rPr>
      <t xml:space="preserve"> Базальтовая вата привлекательна для мышей — минус. PIR-утеплитель не привлекает мышей — плюс.
</t>
    </r>
    <r>
      <rPr>
        <rFont val="Arial"/>
        <b/>
        <color theme="1"/>
      </rPr>
      <t xml:space="preserve">    Усадка: Пенополистирол не усаживается — плюс.</t>
    </r>
    <r>
      <rPr>
        <rFont val="Arial"/>
        <color theme="1"/>
      </rPr>
      <t xml:space="preserve"> Базальтовая вата и PIR-утеплитель имеют проблемы с усадкой — минус.
    </t>
    </r>
    <r>
      <rPr>
        <rFont val="Arial"/>
        <b/>
        <color theme="1"/>
      </rPr>
      <t>Конденсат: Пенополистирол накапливает влагу — минус.</t>
    </r>
    <r>
      <rPr>
        <rFont val="Arial"/>
        <color theme="1"/>
      </rPr>
      <t xml:space="preserve"> Базальтовая вата накапливает влагу и быстро отдаёт тепло — твердый минус. PIR-утеплитель устойчив к влаге — плюс.
 </t>
    </r>
    <r>
      <rPr>
        <rFont val="Arial"/>
        <b/>
        <color theme="1"/>
      </rPr>
      <t xml:space="preserve">   Энергоэффективность: Пенополистирол имеет низкую эффективность — минус. </t>
    </r>
    <r>
      <rPr>
        <rFont val="Arial"/>
        <color theme="1"/>
      </rPr>
      <t xml:space="preserve">Базальтовая вата и PIR-утеплитель также неэффективны — минус.
  </t>
    </r>
    <r>
      <rPr>
        <rFont val="Arial"/>
        <b/>
        <color theme="1"/>
      </rPr>
      <t xml:space="preserve">  Пожароопасность: Пенополистирол пожароопасен — минус. </t>
    </r>
    <r>
      <rPr>
        <rFont val="Arial"/>
        <color theme="1"/>
      </rPr>
      <t xml:space="preserve">Базальтовая вата не горит — плюс. PIR-утеплитель не горит, обугливается — плюс.
  </t>
    </r>
    <r>
      <rPr>
        <rFont val="Arial"/>
        <b/>
        <color theme="1"/>
      </rPr>
      <t xml:space="preserve">  Экологичность: Пенополистирол токсичен — минус.</t>
    </r>
    <r>
      <rPr>
        <rFont val="Arial"/>
        <color theme="1"/>
      </rPr>
      <t xml:space="preserve"> Базальтовая вата была проблематична с точки зрения экологии, сейчас возникают другие проблемы — минус. PIR-утеплитель экологически чистый — плюс.
Итак, после сравнения по всем параметрам, лучшим вариантом для использования в частных домах является PIR-утеплитель. Он обладает множеством преимуществ, включая устойчивость к влаге, высокую энергоэффективность, негорючесть и экологичность.</t>
    </r>
  </si>
  <si>
    <t>https://dzen.ru/a/ZNqGYrg8_FCPHaZp</t>
  </si>
  <si>
    <t>Грызуны, паропроницаемость, пожароопасность, опасность для здоровья, эффективность</t>
  </si>
  <si>
    <t>Добрый день! Позвольте прокомментировать в качестве официального представителя Ассоциации производителей и поставщиков пенополистирола. 
В пенопласте селятся грызуны только если есть ошибки монтажа. Если же материал изолирован, у грызунов доступа к нему нет. Влагу материал не накапливает.: плиты влагостойки и практически не впитывают воду даже при полном погружении в неё (водопоглощение за 24 часа — не более 2% по объёму). У современного пенополистирола вообще одна из лучших комбинаций по паропроницаемости, теплопроводности и влагопоглощению. 
В современный пенопласт добавляют антипирены. Качественный ППС самостоятельно затухает в течение максимум 4 секунд после потери контакта с открытым огнём. А при постоянно воздействии пламени — оплавляется внутри стенового "пирога".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t>
  </si>
  <si>
    <t>https://prnt.sc/ASAkaf-BgRHY</t>
  </si>
  <si>
    <t xml:space="preserve"> 2D. Утепление фасада дома ППС 16Ф с Декоративной штукатуркой Короед и Мозайка
Фасадное Бюро</t>
  </si>
  <si>
    <t>https://www.youtube.com/watch?v=pBvRhSa3SSY</t>
  </si>
  <si>
    <t>https://prnt.sc/o0MaFLs1JWVR</t>
  </si>
  <si>
    <t xml:space="preserve">@slavaivanov9787
Правильно вообще не наносить пенопласт на стены . </t>
  </si>
  <si>
    <t>https://www.youtube.com/watch?v=Q3G_d_O98LE&amp;lc=Ugw7Pr5_L1tCqrduhKZ4AaABAg</t>
  </si>
  <si>
    <t xml:space="preserve">Здравствуйте! Пенопласт на стены не наносят, а монтируют. И если делать это правильно, использовать современный материал и не пытаться обойтись без теплотехнического расчёта, теплоизоляция будет эффективной и долговечной. </t>
  </si>
  <si>
    <t>https://prnt.sc/YPK4areW7SUQ</t>
  </si>
  <si>
    <t>Коммент к видео из стр. 120</t>
  </si>
  <si>
    <r>
      <rPr>
        <rFont val="Arial"/>
        <color theme="1"/>
      </rPr>
      <t xml:space="preserve">g370363
  </t>
    </r>
    <r>
      <rPr>
        <rFont val="Arial"/>
        <i/>
        <color theme="1"/>
      </rPr>
      <t xml:space="preserve">  EPS Russia сказал(а): ↑
        Ни в коем случае не оспариваем ваши компетенции, однако ГОСТ 15588-2014 рекомендует для подобных работ материал более высокой плотности.</t>
    </r>
    <r>
      <rPr>
        <rFont val="Arial"/>
        <color theme="1"/>
      </rPr>
      <t xml:space="preserve">
    Как раз не о документации, а о логике.
    Какая техническая хар-ка препятствует применять ППС16Ф на цоколе?
    Я не вижу таких ограничений.
    То что данный вид/схема пройдёт испытания для сертификации шанс большой. Да доп затраты, но Вам как представителю думаю интересно подвинуть ЭППС. </t>
    </r>
  </si>
  <si>
    <t xml:space="preserve">ППС 16Ф — прекрасный материал. Но мы считаем, что пенопласт более высокой плотности лучше справится со случайными механическими повреждениями цоколя при эксплуатации жилого дома. 
По поводу продвижения: 1) Ассоциация производителей и поставщиков не продает ни экструдированный пенополистирол, ни вспененный; 2) Ассоциация производителей и поставщиков пенополистирола не продаёт ничего в принципе. За покупкой нужно обращаться либо к производителям, либо в официальные точки продаж. </t>
  </si>
  <si>
    <t>https://prnt.sc/q7S-o-k-fYI1</t>
  </si>
  <si>
    <r>
      <rPr/>
      <t xml:space="preserve">Построим свой дом | Строительство своими руками
Приветствую. Хватает ли утеплителя? Пенопласт 10см
</t>
    </r>
    <r>
      <rPr>
        <color rgb="FF1155CC"/>
        <u/>
      </rPr>
      <t>https://sun9-63.userapi.com/impg/sFlAwZkguf2xE8Wllf7rmbGomrJ4KJXTQdvpiw/QBzcev62DCk.jpg?size=1620x2160&amp;quality=95&amp;sign=d8ba75cc32a9d5279e76ac5302fdb086&amp;type=album</t>
    </r>
  </si>
  <si>
    <r>
      <rPr>
        <color rgb="FF1155CC"/>
        <u/>
      </rPr>
      <t>https://vk.com/wall-63598636_286078</t>
    </r>
    <r>
      <rPr>
        <color rgb="FF000000"/>
      </rPr>
      <t xml:space="preserve"> 
</t>
    </r>
    <r>
      <rPr>
        <color rgb="FF1155CC"/>
        <u/>
      </rPr>
      <t>https://vk.com/wall-155956861_265377</t>
    </r>
    <r>
      <rPr>
        <color rgb="FF000000"/>
      </rPr>
      <t xml:space="preserve"> </t>
    </r>
  </si>
  <si>
    <r>
      <rPr>
        <color rgb="FF1155CC"/>
        <u/>
      </rPr>
      <t>https://prnt.sc/23Mzbq1_lfnC</t>
    </r>
    <r>
      <rPr>
        <color rgb="FF000000"/>
      </rPr>
      <t xml:space="preserve">   
</t>
    </r>
    <r>
      <rPr>
        <color rgb="FF1155CC"/>
        <u/>
      </rPr>
      <t>https://prnt.sc/cXv3cUf1CO0D</t>
    </r>
    <r>
      <rPr>
        <color rgb="FF000000"/>
      </rPr>
      <t xml:space="preserve"> </t>
    </r>
  </si>
  <si>
    <t>Строительство и отделка
Пенопласт и тёплый пол</t>
  </si>
  <si>
    <r>
      <rPr>
        <color rgb="FF1155CC"/>
        <u/>
      </rPr>
      <t>https://vk.com/wall-188659956_137642</t>
    </r>
    <r>
      <rPr>
        <color rgb="FF000000"/>
      </rPr>
      <t xml:space="preserve"> 
</t>
    </r>
    <r>
      <rPr>
        <color rgb="FF1155CC"/>
        <u/>
      </rPr>
      <t>https://vk.com/wall341417683_3828</t>
    </r>
    <r>
      <rPr>
        <color rgb="FF000000"/>
      </rPr>
      <t xml:space="preserve"> </t>
    </r>
  </si>
  <si>
    <r>
      <rPr>
        <color rgb="FF1155CC"/>
        <u/>
      </rPr>
      <t>https://prnt.sc/LIhU0D91BScG</t>
    </r>
    <r>
      <rPr>
        <color rgb="FF000000"/>
      </rPr>
      <t xml:space="preserve"> 
</t>
    </r>
    <r>
      <rPr>
        <color rgb="FF1155CC"/>
        <u/>
      </rPr>
      <t>https://prnt.sc/oAkR5NHb3tJq</t>
    </r>
    <r>
      <rPr>
        <color rgb="FF000000"/>
      </rPr>
      <t xml:space="preserve"> </t>
    </r>
  </si>
  <si>
    <t xml:space="preserve"> Теплоизоляция пенополиуретаном ППУ в Краснодаре
Алексей, Алексей, доброго дня, да, вы правы, ППУ-это не пенопласт, но в простонародном языке встречается такое мнение (именно поэтому мы и говорим, что он известен, как пенопласт)
Благодарим вас за то что читаете наши посты!!! Очень ценно🤝
А по горючести у нас выйдет отдельный пост, где мы точно расскажем про классы горючести и причины затухания ППУ👌🏻</t>
  </si>
  <si>
    <t>https://vk.com/wall-114298517_613?reply=619&amp;thread=617</t>
  </si>
  <si>
    <t xml:space="preserve">Спасибо! Успехов в работе! </t>
  </si>
  <si>
    <t>Ответ на стр. 112
Комментарии были удалены</t>
  </si>
  <si>
    <r>
      <rPr>
        <rFont val="Arial"/>
        <i/>
        <color theme="1"/>
      </rPr>
      <t xml:space="preserve">@kirill__kirill
20:06  никогда не встречал современную новостройку с однослойными стенами из газобетона д300. Как в таком конструктиве будет держаться внешняя стена? При более популярной двуслойной стене Гб+ ПСБ слой пенопласта перекрывает межэтажные перекрытия и колонны, а если без пенопласта, то колонны придётся прятать вовнутрь здания, уменьшая полезную площадь строения и вывешивать фасад из газобетона на каких-то скрытых подвесах.
Было бы интересно посмотреть обзор предлагаемых выше многоэтажек с однослойными стенами из Гб, хотя преимущества  такого фасада для меня пока неочевидны 
</t>
    </r>
    <r>
      <rPr>
        <rFont val="Arial"/>
        <b/>
        <color theme="1"/>
      </rPr>
      <t xml:space="preserve">@glebgrin
"Новостроек" высотой более 9 эт. с пенопластом на фасадах не существует. Думаю, и 5-эт. домов с ППС утеплением вы не видели. 
Только минплита. 
Несущие внутренние стены или пилоны площадь не отъедают (по крайней мере, застройщики, выбирающие однослойную стены, считают это "отъедение" не стоящим учета). Перекрытия с перфорацией термовкладышами (в расчете именно они, соотношение 1:3, по-моему), но их можно дополнять вторым слоем ТИ в виде сплошных экранов на торце диска.
Проект с узлами оболочки попрошу, если дадут и узлы мне понравятся, сделаю обзор)) </t>
    </r>
  </si>
  <si>
    <t>https://www.youtube.com/watch?v=L4J9a0J8Z88&amp;lc=UgwKbUl_6PoMn2DnG6V4AaABAg.9tRcY9QbYqy9tRs697WtuF</t>
  </si>
  <si>
    <t>Добрый день! 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t>
  </si>
  <si>
    <t>https://prnt.sc/2Jz_dtaXzo8U</t>
  </si>
  <si>
    <t>Йцукен Великий
Сообщество производителей и поставщиков пенополистирола, я понимаю что при правильном утеплении и нормальном пенопласте при штатной экспуатации в доме стирола и прочей гадости не будет.
Я про другое: при нагреве типа пожар, даже если будут антипирены и пенопласт не будет дополнительным источником огня (ни в одном магазине я такого не видел, но допустим он бывает), то всё равно выделяются некие вещества, которые несколько ядовиты... И тут антипиренами не поможешь. хромая лошадь не даст соврать.</t>
  </si>
  <si>
    <t xml:space="preserve">Пожары, особенно унёсшие человеческие жизни, — тяжёлая тема для обсуждения. Однако винить пенопласт в возгорании или количестве жертв — то же самое, что винить деревья в лесном пожаре. Давайте обратимся к заключениям экспертов по резонансным пожарам последних лет.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Что касается дыма: при горении плит выделяется углекислый и угарный газы — те же, что и при горении дерева. Это не делает их "полезными" — опасны все вещества, выделяемые при горении. Но пенопласт не используют в открытых конструкциях: слой утеплителя обязательно закрывают штукатурным слоем. К тому времени, как огонь разрушит основной материал стены и/или внешние отделочные слои, все люди из здания должны быть эвакуированы. </t>
  </si>
  <si>
    <t>https://prnt.sc/6ZUR5PJqE-iJ</t>
  </si>
  <si>
    <t>Ответ на стр. 100</t>
  </si>
  <si>
    <r>
      <rPr>
        <rFont val="Arial"/>
        <b/>
        <color theme="1"/>
      </rPr>
      <t>О добре!
Видимо я пропустил момент, когда пенопласт стал обладать хорошими характеристиками паропроницаемости.</t>
    </r>
    <r>
      <rPr>
        <rFont val="Arial"/>
        <color theme="1"/>
      </rPr>
      <t xml:space="preserve">
Дачный СтройРемонт
О добре!, Паропроницаемость пенопласта составляет 0,05, Коэффициент паропроницаемости пеноплекса варьируется от 0,007 до 0,008 мг/ (м*час*Па)
Отличие в 6-7 раз,если сравнивать их между собой!
Так что вы правы, где то вы пропустили этот момент.🤣</t>
    </r>
  </si>
  <si>
    <t>https://dzen.ru/a/ZNnowI-1DjSq6D4L#comment_1802173373</t>
  </si>
  <si>
    <t xml:space="preserve">Поддержим СтройРемонт. ППС — паропроницаем. Причем по этому показателю он сравним с древесиной: 0,06 мг/(м·ч·Па) у сосны поперёк волокон и 0,05 мг/(м·ч·Па) у пенопласта. </t>
  </si>
  <si>
    <t>https://prnt.sc/j6pjEyFfOX4l</t>
  </si>
  <si>
    <t>Валентин
Ппс не паропроницаемый материал</t>
  </si>
  <si>
    <t>https://telegram.me/AK111KA/404?comment=11803</t>
  </si>
  <si>
    <t xml:space="preserve">Валентин, ППС — паропроницаем. Причем по этому показателю он сравним с древесиной: 0,06 мг/(м·ч·Па) у сосны поперёк волокон и 0,05 мг/(м·ч·Па) у пенопласта. </t>
  </si>
  <si>
    <t>https://prnt.sc/7pozkV5bAaIS</t>
  </si>
  <si>
    <t xml:space="preserve">	franki55
Внешнее утепление плиты перекрытия и штукатурка
    Прошу помощи-совета-мнения. Построен дом: Фундамент монолитная плита, перекрытие монолитная плита, стены газобетон D400 375мм. При проектировани дома не планировали его дополнительно утеплять, а хотели просто отштукатурить и покрасить. Столкнулся с
    аргументированным мнением которое меня теперь беспокоит и не дает принять решение. Касается это вставок из экструдированного пенополистирола, которыми утеплили плиту перекрытия и армопояс. Говорят, что современем, в этих местах появятся трещины со всеми вытикающими и что в этом случаем надо менять эти вставки на ппс и перекрывать утеплением ппс фасадным и тогда проблем знать не буду. Есть ли технология утепления данных мест с последующим отштукатуриванием фасада без доп. утепления? Надеюсь доходчиво описал делему. </t>
  </si>
  <si>
    <t>https://www.forumhouse.ru/threads/562144/</t>
  </si>
  <si>
    <t xml:space="preserve">в данном случае у него ЭППС 
ему ничего не надо менять по большому счету. Места с ЭППС можно проклеить фасадной сеткой, и до ппс в принципе не дойдет. </t>
  </si>
  <si>
    <t xml:space="preserve">	
Dmitrall
Адрес:
    Чебоксары
    Добрый день! Отец хочет утеплить пенопластом керамзитобетонный дом, и попросил меня проконсультироваться со спецами Форумхауса. Итак, одноэтажный керамзитобетонный дом, отштукатуренный и покрашенный. Можно ли клеить пенопласт на окрашенную штукатурку и потом, набив сетку, отштукатурить по технологии "мокрый фасад" или сфтк? Отец опасается, что штукатурка, которая сейчас на доме, не выдержит новой нагрузки и отпадёт вместе с утеплителем и всем остальным. Также он опасается, что в пенопласте будут лазить мыши.
    Поэтому папа спрашивает: не будет ли лучше прикрепить на дюпели к стенам ППС (например Технониколь), а вместо мокрого фасада смонтировать профнастил?
    Что посоветуете, товарищи? </t>
  </si>
  <si>
    <t>https://www.forumhouse.ru/posts/31752540/</t>
  </si>
  <si>
    <t>Добрый день! 
Если решите оставлять старую штукатурку, нужно обязательно обследовать дом на предмет мест отставания имеющегося слоя. Если дефектов не выявите, наклеивайте ППС и дополнительно крепите его дюбель-зонтиками (не менее 5шт./м2). Затем — армирующий слой с сеткой и финишная отделка. 
Профнастил на пенопласт — не вариант. Материал не используется с вентфасадами, СФТК (мокрый фасад) — оптимальное решение при таком утеплении.</t>
  </si>
  <si>
    <t>https://prnt.sc/G3u0MCfbP1Vv</t>
  </si>
  <si>
    <t>тут сложно советовать наверняка — непонятно в каком состоянии штукатурка. Если хорошо держится, то ничего не должно произойти</t>
  </si>
  <si>
    <t>Фасадные термопанели АЗСТРОМ, Как утеплить дом?
❔Полистирол. Что такое полистирол❔
🧬Пенополистирол – один из самых знакомых нам материалов. Задолго до того, как Вы впервые услышали термин «пенополистирол», Вы активно использовали его в быту уже много лет.
Ваши ноутбук, мобильный телефон, телевизор и другие аппараты имеют полистирольный корпус; свежая рыба, овощи или фрукты часто продаются в контейнерах из пенополистирола; из этого же материала изготовлена одноразовая посуда, а также тары медицинского назначения, включая контейнеры для донорских органов. Не говоря уже о том, что многие ценные покупки были доставлены Вам в целости и сохранности благодаря полистирольным элементам.
Кроме того, пенополистирол – один из самых популярных в мире утеплителей (многие ещё называют его пенопластом, хотя пенопласт – общий термин вспененных пластических масс.)
🧪С химической точки зрения пенополистирол — лёгкий газонаполненный материал класса пенопластмасс на основе полистирола, его производных (полимонохлорстирол, полидихлорстирол) или сополимеров стирола.</t>
  </si>
  <si>
    <r>
      <rPr>
        <color rgb="FF1155CC"/>
        <u/>
      </rPr>
      <t>https://vk.com/wall-67216012_194</t>
    </r>
    <r>
      <rPr>
        <color rgb="FF000000"/>
      </rPr>
      <t xml:space="preserve"> 
</t>
    </r>
    <r>
      <rPr>
        <color rgb="FF1155CC"/>
        <u/>
      </rPr>
      <t>https://dzen.ru/b/ZNzvMabdMmHYRLWv</t>
    </r>
    <r>
      <rPr>
        <color rgb="FF000000"/>
      </rPr>
      <t xml:space="preserve"> </t>
    </r>
  </si>
  <si>
    <t xml:space="preserve">Добрый день! Благодарим за позитив о пенопласте — материале, который представляет Ассоциация производителей и поставщиков пенополистирола. </t>
  </si>
  <si>
    <t>https://prnt.sc/0JQ97hEPO3SZ 
https://prnt.sc/Sp4XLAOf1BF9</t>
  </si>
  <si>
    <t xml:space="preserve"> Виктор-Андреевич Скоков
То есть опять у публичного здания утеплители из горючих материалов?!
"Зимняя вишня" в Кузбассе ничему не научила?</t>
  </si>
  <si>
    <t>https://vk.com/wall-32182751_7353168?reply=7353174</t>
  </si>
  <si>
    <t>Насколько я помню, в «Зимней вишне» замкнуло светильник, который потом поджег поролон в батутном центре. А к беде и многим жертвам привело банальное несоблюдение правил пожарной безопасности: пожарные выходы были заблокированы, а оставшиеся просто не могли пропустить вех людей. И автоматические системы тушения не работали. Но виноват, конечно, пенопласт?</t>
  </si>
  <si>
    <t>https://prnt.sc/2CiT2Q7bmbNO</t>
  </si>
  <si>
    <r>
      <rPr>
        <rFont val="Arial"/>
        <color theme="1"/>
      </rPr>
      <t xml:space="preserve">Барабашка — Строй
Ошибки и проблемы при возведении домов из древесины
</t>
    </r>
    <r>
      <rPr>
        <rFont val="Arial"/>
        <color theme="1"/>
        <sz val="1.0"/>
      </rPr>
      <t>Удивительно приятное зрелище – дом из дерева на опушке леса. Сказочная красота природы и удобства цивилизации в одном месте. Но для того, чтобы достичь такой гармонии, чтобы построить удобный деревянный дом, необходимо будет следовать определенным технологическим требованиям, которые предъявляются при строительстве деревянных домов. Почему к технологии строительства домов из дерева или бруса особые требования?
Дело в том, что свойства древесины очень особенны. Технические характеристики этого стройматериала не позволяют допущения каких-либо погрешностей в процессе строительства. Поэтому необходимо учитывать все особенности древесины при строительстве дома из этого деликатного материала.
Ошибки и проблемы при возведении домов из древесины (рис.1)
Проект будущего дома
Прежде чем приступить к процессу строительства здания, необходимо разработать проект, в котором будут учитываться все нюансы. И здесь без помощи специалистов в сфере строительного проектирования никак не обойтись. Важность этого момента заключается в том, что от грамотно составленного проекта зависят все дальнейшие этапы строительства. Однако, правильный проект будущего деревянного дома – это еще полдела. Необходимо серьезно отнестись к поиску исполнителя строительных работ.
Гарантия качества производимых работ – это бригада, состоящая из настоящих мастеров своего дела, которые имеют большой опыт и положительные рекомендации. Не стоит делать поспешных выводов, а детально изучить возможности всех потенциальных исполнителей. Дело в том, что и среди солидных строительных компаний можно найти недобросовестных исполнителей, которых интересует не качество, а прибыль. Даже после того, как вы определились с исполнителями, есть необходимость взять под пристальный контроль все процессы строительства. Для этого нужно будет ознакомиться с требованиями ГОСТ и СНИП, которые применяются при строительстве домов из древесины.
В чем состоит важность контроля над проводимыми работами? Дело в том, что многие ошибки в ходе возведения здания, допущенные строителями, не скажутся сразу, а лишь по истечении нескольких лет. Естественно, легче исправить погрешность еще в процессе работы, чем устранять ее последствия, когда дом уже будет готов.
Ошибки и проблемы при возведении домов из древесины (рис.2)
Подготовка места под строительство дома
Немаловажный фактор для прочного, красивого и качественного будущего деревянного дома – это место, на котором он будет расположен. Главный приоритет здесь – это сухость места. Грунт не должен содержать водных образований, близких к поверхности, и быть достаточно прочным. Еще в проекте здание должно планироваться таким образом, чтобы максимальное количество окон было с солнечной стороны.
    Пожалуй, самый серьезный изъян деревянных домов – это повышенная пожароопасность. Поэтому при строительстве нужно соблюсти некоторые меры противопожарной безопасности. Во-первых, необходимо установить молниеотводное сооружение, причем достаточно мощное. Во-вторых, деревянный дом необходимо строить на достаточном расстоянии от других построек, с которых может перекинуться губительное пламя.
Теперь о самом строительном материале, который составит основу будущего дома. Здесь кроется одна из первых и основных ошибок, которую можно допустить при строительстве дома из древесины. Не стоит прельщаться дешевыми материалами. В основу дома должна идти прочная и долговечная древесина, а это, как правило, дорогие породы. Дом считается качественным, если построен из ели, сосны или лиственницы. Конечно, имеются и еще варианты, но эти породы наиболее оптимальны. Древесина должна пройти предварительную обработку перед тем, как попадет на строительную площадку. Во-первых, дерево должно пройти капитальную просушку.
Ошибки и проблемы при возведении домов из древесины (рис.3)
Обработка древесины
Во-вторых, для того, чтобы защитить от паразитов, разрушающих древесину, и от гниения, стройматериал необходимо обработать специальными составами. Зачастую строители для экономии времени обрабатывают материал уже в собранных срубах. Этого делать не рекомендуется, так как остаются необработанные места, которые могут стать причиной нежелательных проблем уже во время эксплуатации дома. Следующая распространенная проблема – это несоответствие площади фундамента площади сруба, который ложится на поверхность фундамента.
Для пола деревянного дома лучше всего использовать рубероид. Подполье должно хорошо вентилироваться. Если не обеспечить это условие, то проблема с полом даст о себе знать в скором времени. При возведении стен зачастую возникает ситуация, когда бревна не хватает, чтобы покрыть всю длину стены. Как правило, строители находят выход, выставляя дополнительное бревно. В результате на стыке образуется нежелательная щель. Лучшее решение такой проблемы – это сращивание бревен в перекрытиях, где есть опора. Иначе бревно может деформироваться. Стены подняты, но расслабляться не стоит.
Ошибки и проблемы при возведении домов из древесины (рис.4)</t>
    </r>
    <r>
      <rPr>
        <rFont val="Arial"/>
        <color theme="1"/>
      </rPr>
      <t xml:space="preserve">
</t>
    </r>
    <r>
      <rPr>
        <rFont val="Arial"/>
        <b/>
        <color theme="1"/>
      </rPr>
      <t>Теперь необходимо установить крышу. Здесь также понадобится соблюдение определенных правил, от которых зависит уют и комфорт в будущем доме. Правильное утепление кровли – это залог теплого дома. Непростительная ошибка – использование для утепления такие горючие материалы, как пенопласт.</t>
    </r>
    <r>
      <rPr>
        <rFont val="Arial"/>
        <color theme="1"/>
        <sz val="1.0"/>
      </rPr>
      <t xml:space="preserve"> Каждый российский регион имеет свою особенность в толщине утеплителя для кровли деревянных домов.
Главное, чтобы в процессе строительства вашего дома были соблюдены все технологические требования и не допущены ошибки, которые могут принести вам неприятности. Пусть дом ваш будет здоровым и прослужит вам долго!</t>
    </r>
  </si>
  <si>
    <t>https://dzen.ru/a/ZN2-biPNcWJ8CeSN</t>
  </si>
  <si>
    <t xml:space="preserve">Добрый день! Качественный пенопласт отлично показал себя при утеплении фасадов, перекрытий, полов и, конечно, кровель. Современный ППС выпускается с антипиренами. А грамотный монтаж минимизирует любые риски. </t>
  </si>
  <si>
    <t>https://prnt.sc/S1Y0kZcbiN_C</t>
  </si>
  <si>
    <r>
      <rPr>
        <rFont val="Arial"/>
        <color theme="1"/>
      </rPr>
      <t xml:space="preserve">Строительная компания Грата
</t>
    </r>
    <r>
      <rPr>
        <rFont val="Arial"/>
        <b/>
        <color theme="1"/>
      </rPr>
      <t>Почему каркасные дома — самые опасные для жизни и здоровья.</t>
    </r>
    <r>
      <rPr>
        <rFont val="Arial"/>
        <color theme="1"/>
      </rPr>
      <t xml:space="preserve">
Жить в своем доме — как правило, прерогатива тех людей, для которых комфорт и безопасность стоят на первом месте. Такие люди, как правило, уделяют немало времени своем здоровью, потому что умеют правильно расставлять приоритеты.
Вот только далеко не все дома, к сожалению, являются безопасными для жизни. Само собой, производитель никогда вам об этом не скажет, но мы до истины доберемся
</t>
    </r>
    <r>
      <rPr>
        <rFont val="Arial"/>
        <b/>
        <color theme="1"/>
      </rPr>
      <t>Почему же мы называем каркасные дома опасными для жизни?</t>
    </r>
    <r>
      <rPr>
        <rFont val="Arial"/>
        <color theme="1"/>
      </rPr>
      <t xml:space="preserve">
На самом деле, строить каркасные дома начали еще много веков назад и изначально они считались абсолютно безопасными домами: их строили и утепляли из натуральных материалов. Но, к сожалению, в сегодняшних реалиях данные дома утепляют минеральной и каменной ватой, которая буквально пропитана химически активными средствами.
</t>
    </r>
    <r>
      <rPr>
        <rFont val="Arial"/>
        <b/>
        <color theme="1"/>
      </rPr>
      <t xml:space="preserve">Что касается полов, то и их утепляют пенополистиролами. </t>
    </r>
    <r>
      <rPr>
        <rFont val="Arial"/>
        <color theme="1"/>
      </rPr>
      <t>Единственный вариант, который позволит сократить урон для здоровья — это изоляцию дома непроницаемыми материалами и установка мощной системы вентиляции, благодаря которой удается не "скиснуть" в помещениях.
Если вы хотите жить в доме, который никак не навредит вашему здоровью — переходите на сайт нашей строительной компании "Грата" и выбирайте проект кирпичного дома, который мы построим вам "под ключ" по очень интересной цене.</t>
    </r>
  </si>
  <si>
    <t>https://dzen.ru/b/ZNyvd3-4P1ZyzetN</t>
  </si>
  <si>
    <t>Добрый день! Многие считают пенополистиролы — в частности пенопласт — самым вредным строительным материалом. И заблуждаются. Многочисленные исследования — и российских, и зарубежных лабораторий — подтверждают безопасность качественного ППС. Так,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И да, кирпичные дома тоже утепляют пенополистиролом. С финишной отделкой "мокрый фасад".</t>
  </si>
  <si>
    <t>https://prnt.sc/Jq7nfvYeQ34D</t>
  </si>
  <si>
    <t>ППУ-Поволжье.рф
автор
Спасибо большое за разъяснение, побольше бы таких заказчиков, как Вы!</t>
  </si>
  <si>
    <t>https://dzen.ru/media/ppupovolzhie/penopoliuretan-ili-penopolistirol-chto-vybrat-6356779d1038191b2455b334?&amp;comments_data=n_reply</t>
  </si>
  <si>
    <t>https://prnt.sc/WpwUaBqJJy2U</t>
  </si>
  <si>
    <t xml:space="preserve"> Дмитрий Дмитрий
Пенопласт! Они пенопластом утепляли, Карл! наноевротехнологии! ААХАХХАХААХХАХААХАХААХАХ</t>
  </si>
  <si>
    <t xml:space="preserve">Вообще, большинство (8 из 10 частных домов, если не путаю) в Европе утеплены пенопластом. Важно, конечно, качество материала. И качество монтажа.  </t>
  </si>
  <si>
    <t>https://prnt.sc/K6sm6xRgzRQg</t>
  </si>
  <si>
    <t>Комментарий к новости о пожаре в Екатеринбурге
Валера</t>
  </si>
  <si>
    <t>Антон Пашков
Добрый день, где можно посмотреть эти показатели.</t>
  </si>
  <si>
    <t>https://t.me/AK111KA/404?comment=11877</t>
  </si>
  <si>
    <t xml:space="preserve">Здравствуйте!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t>
  </si>
  <si>
    <t>https://prnt.sc/E0wnjsQHdz5e</t>
  </si>
  <si>
    <t>Ответ на стр. 136</t>
  </si>
  <si>
    <r>
      <rPr>
        <rFont val="Arial"/>
        <color theme="1"/>
      </rPr>
      <t xml:space="preserve">ECO-DOMA г.Красноярск&amp;Канск
📌Советы по внутренней отделке дома из СИП-панелей
</t>
    </r>
    <r>
      <rPr>
        <rFont val="Arial"/>
        <color theme="1"/>
        <sz val="1.0"/>
      </rPr>
      <t>Каркасно-панельная технология строительства домов стала так популярна, что каждый уже, наверное, слышал о таких ее преимуществах, как скорость и дешевизна. Возможно, тут кроится подвох и для внутренней отделки дома из СИП-панелей необходимы строго определенные материалы?
Вовсе нет
Главный плюс этой технологии – возможность в очень краткие сроки возвести полноценный дом, который обойдется намного дешевле кирпичного или газобетонного.
Процесс строительства дома из СИП-панелей напоминает конструктор: из заранее подготовленных элементов с шипами и пазами легко собираются стены, перекрытия и перегородки. Технология широко применяется как в промышленном, так и в частном строительстве.</t>
    </r>
    <r>
      <rPr>
        <rFont val="Arial"/>
        <color theme="1"/>
      </rPr>
      <t xml:space="preserve">
В качестве утеплителя обычно используют:
✅Полистирол, который отличается высокой устойчивостью к влаге, отличной теплоизоляцией и долговечностью. Из минусов способность поддерживать горение.
</t>
    </r>
    <r>
      <rPr>
        <rFont val="Arial"/>
        <color theme="1"/>
        <sz val="1.0"/>
      </rPr>
      <t>✅Минеральная вата горение не поддерживает, но воды боится, поэтому большое внимание стоит уделять герметичности всей конструкции.
✅Пенополиуретан – идеальный вариант, наиболее распространенный в Европе. Он теплее минеральной ваты и полистирола, не боится воды, отличается небольшим весом и плохо горит.
📌Для отделки стен можно использовать такие материалы:
Гипсокартон
Покраска
Обои
Декоративная штукатурка
Вагонка
Керамическая плитка
Это основные отделочные материалы, которые сегодня используют для стен. Впрочем, в качестве альтернативы деревянной вагонке подойдут МДФ-панели и ламинат, которые могут иметь любой дизайн. Некоторые места можно отделать искусственным камнем или мягкими стеновыми панелями.
📍По вопросам обращайтесь по телефону 📲8-960-753-59-53
Производство в г. Канск
Наш сайт: http://ecostylem2.ru/
Наша группа в Вконтакте: ECO-DOMA г.Красноярск&amp;Канск</t>
    </r>
  </si>
  <si>
    <t>https://vk.com/wall-41085689_1356</t>
  </si>
  <si>
    <t xml:space="preserve">Добрый день! Если под полистиролом подразумевается пенопласт, а тем более качественный и с антипиренами, то он горения не поддерживает. Он затухает самостоятельно в течение максимум 4 секунд после потери контакта с открытым пламенем. А при постоянном воздействии он оплавляется, не вспыхивая. </t>
  </si>
  <si>
    <t>https://prnt.sc/R8MiNE5oF-Q5</t>
  </si>
  <si>
    <t xml:space="preserve"> Виктор-Андреевич Скоков ответил Валерию
Валерий, безусловно, если бы проблем со входами не было бы, то жертв было бы меньше, или совсем не было. Но, если бы батуты были несгораемыми, то и проблема с выходами не стояла бы. Искрануло замыкание без последствий.</t>
  </si>
  <si>
    <t>https://vk.com/wall-32182751_7353168?reply=7354265&amp;thread=7353174</t>
  </si>
  <si>
    <t xml:space="preserve">Возможно, если бы батуты были несгораемыми, а плафоны светильников неоплавляемыми... Но при чем же тут пенопласт? </t>
  </si>
  <si>
    <t>https://prnt.sc/ujgO-ZIOJFKA</t>
  </si>
  <si>
    <t>Ответ на стр 140 Валере</t>
  </si>
  <si>
    <t>Фасадные термопанели АЗСТРОМ, Как утеплить дом?
3 МИФА О ПЕНОПОЛИСТИРОЛЕ
❗Миф 1. Грызуны едят пенопласт🐀
Это абсолютное заблуждение – грызуны не употребляют пенопласт в пищу. Однако такие слухи возникли не на ровном месте. Мыши и крысы, действительно, могут строить свои норы и ходы, когда ищут место для обустройства своих гнезд. Во-первых, от этого не застрахован ни один вид утеплителя. Во-вторых, данное обстоятельство больше касается внутренних помещений, т.к. например, в фасадной части здания грызуну вряд ли дадут существовать экстремальные температуры, которых достигает облицовочный слой в процессе эксплуатации.
❗Миф 2. Пенополистирол-пожароопасный утеплитель🔥
Нашумевшие случаи серьезных пожаров.
Причиной всему стал не сам пенополистирол, а исключительно неправильное его применение. Да, пенополистирол, хоть и имеет в своем составе антипирены, является самозатухающим, но все же, в зависимости от марки это горючий или слабо горючий материал, и применятся он может исключительно в конструкциях, которые изначально защищают его от доступа воздуха и воздействия огня.
❗Миф 3. Пенополистирол неэкологичный материал♻
При производстве пенопласта вспенивают полистирол. Причем исходное сырье абсолютно безопасно для окружающей среды, людей и животных.Во-первых стирол начинается выделяться при температуре не ниже 80 °C. Во-вторых его концентрация в пенопласте снижена до минимальных значений — 0,02-0,05%, благодаря чему исключен риск для здоровья. В обычных условиях он не представляет никакой угрозы.</t>
  </si>
  <si>
    <t>https://vk.com/wall-67216012_197</t>
  </si>
  <si>
    <t>Грызуны, пожароопасность, экологичность</t>
  </si>
  <si>
    <t xml:space="preserve">Добрый день! От имени Ассоциации производителей и поставщиков пенополистирола благодарю за позитивный отзыв о пенопласте — материале, который мы представляем. 
Хотелось бы уточнить лишь один момент. Да, согласно ГОСТ 15588-2014, максимально возможная температура для использования пенопласта — 80 градусов (поэтому его рекомендуют с осторожностью применять для теплоизоляции, например, бань). Однако это не потому, что после этого порога он начинает выделять стирол.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Просто при такой температуре может начаться деформация плит. И да, это может негативно сказаться на качестве теплоизоляции. 
В качественных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t>
  </si>
  <si>
    <t>https://prnt.sc/vhOXwBTp8Czt</t>
  </si>
  <si>
    <r>
      <rPr>
        <rFont val="Arial"/>
        <i/>
        <color theme="1"/>
      </rPr>
      <t>@EPSRussia
Здравствуйте! Пенопласт на стены не наносят, а монтируют. И если делать это правильно, использовать современный материал и не пытаться обойтись без теплотехнического расчёта, теплоизоляция будет эффективной и долг</t>
    </r>
    <r>
      <rPr>
        <rFont val="Arial"/>
        <color theme="1"/>
      </rPr>
      <t xml:space="preserve">овечной.
@user-us7dh6cc6y
​ @EPSRussia а как это будет влиять на здоровье живущих в этом доме? </t>
    </r>
  </si>
  <si>
    <t>https://www.youtube.com/watch?v=Q3G_d_O98LE&amp;lc=Ugw7Pr5_L1tCqrduhKZ4AaABAg.9tOX_A3wwak9tY8-xMRJXp</t>
  </si>
  <si>
    <t>По всей видимости, вы спрашиваете о "вредных испарениях". Это очень распространенный, но все-таки миф.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Естественно, мы снова говорим о качественном (произведенном по ГОСТ 15588-2014) и современном (а не полученном в наследство от дедушки) материале, смонтированом по технологии.</t>
  </si>
  <si>
    <t>https://prnt.sc/suL7qzJN-5_T</t>
  </si>
  <si>
    <t xml:space="preserve"> Утепление дома термопанелями с применением плотного паропроницаемого фасадного пенопласта от#Авантаж
ProDecor-54</t>
  </si>
  <si>
    <t>https://www.youtube.com/watch?v=jSWvo31JvUQ</t>
  </si>
  <si>
    <t>https://prnt.sc/t2E0GKS4-xAd</t>
  </si>
  <si>
    <t>Positive couple
Все правильно, ни пенопластом, ни пеноплексом утеплять фасад нельзя. Любой образованный строитель это знает. На фасад используют только минеральную вату.</t>
  </si>
  <si>
    <t>https://dzen.ru/a/ZNnowI-1DjSq6D4L#comment_1805049253</t>
  </si>
  <si>
    <t xml:space="preserve">Добрый день! Вы ошибаетесь: пенопластом утеплять фасад можно. И там, где минеральная вата не рекомендована, пенопласт себя отлично показывает. Правда, он должен быть современным, качественным и смонтирован по технологии. </t>
  </si>
  <si>
    <t>https://prnt.sc/36279QRx6tVh</t>
  </si>
  <si>
    <t>Строительство домов | проекты
Вреден ли полистирол в строительных материалах? 
Короткое видео о безвредности ППС</t>
  </si>
  <si>
    <t>https://dzen.ru/video/watch/64de0aaad9846708a1f0cc97</t>
  </si>
  <si>
    <t>Здравствуйте! Благодарим за позитив о пенопласте — материале, который представляет Ассоциация производителей и поставщиков пенополистирола</t>
  </si>
  <si>
    <t>https://prnt.sc/EhTJ1QUsgbJB</t>
  </si>
  <si>
    <t xml:space="preserve"> Дмитрий Дмитрий
Валерий, вот Задорнов правильно говорил, всякое г к нам из-за границы везут h</t>
  </si>
  <si>
    <t>https://vk.com/wall-32182751_7353168?reply=7354719&amp;thread=7353771</t>
  </si>
  <si>
    <t xml:space="preserve">Не знаю, что "везут". Знаю, что у нас есть хорошие производители пенопласта. </t>
  </si>
  <si>
    <t>https://prnt.sc/CCMw20b7YZYh</t>
  </si>
  <si>
    <t>Ответ на стр. 144 Валере</t>
  </si>
  <si>
    <r>
      <rPr>
        <rFont val="Arial"/>
        <color theme="1"/>
      </rPr>
      <t xml:space="preserve">Бытовки, дачные домики, каркасный дом, баня
УТЕПЛЕНИЕ КАРКАСНЫХ ДОМОВ 
</t>
    </r>
    <r>
      <rPr>
        <rFont val="Arial"/>
        <color theme="1"/>
        <sz val="1.0"/>
      </rPr>
      <t xml:space="preserve">Важным вопросом для каждого жилья, особенно частного дома, является теплороводность материалов, а проще говоря — тепло самого дома. Холодные дома не только не дают возможности комфортно жить, но и бьют по кошельку хозяина, так как на отопление требуется достаточно много того или иного топлива и, соответственно, денег. Каркасные дома решают эти проблемы, так как достаточно энергоэффективны и не требуют больших затрат на отопление. 
📌 Энергоэффективность каркасных домов обусловлена целым рядом параметров. 
Во-первых, изоляционные материалы делают его отлично защищенным от сквозняков, соответственно, тепло не выдувается, и отопления требуется меньше. 
Во-вторых, хорошо продуманная вентиляция позволяет проветривать помещение, но при этом избегать потери тепла в доме. 
Наконец, пластиковые окна отлично сохраняют тепло и, таким образом, снижают затраты на отопление. 
В целом, можно сказать, что бкаркасные дома по энергоэффективности превосходят все другие жилые постройки и позволяют хозяевам жить в теплом, сухом, комфортном помещении, не затрачивая на это огромные средства. Каркасные дома — это недорогое тепло. </t>
    </r>
    <r>
      <rPr>
        <rFont val="Arial"/>
        <color theme="1"/>
      </rPr>
      <t xml:space="preserve">
📌 Каркасный дом — один из самых теплых, несмотря на скорость возведения. 
</t>
    </r>
    <r>
      <rPr>
        <rFont val="Arial"/>
        <b/>
        <color theme="1"/>
      </rPr>
      <t>Если в других домах в качестве утеплителя применяется пенопласт и подобные материалы, которые не могут обеспечить достаточного тепла, а кроме того, являются отличной средой проживания для грызунов, насекомых и других нежелательных гостей, в каркасных домах применяется минеральная вата (для стен мы используем материал, специально предназначенный для вертикального монтажа).</t>
    </r>
    <r>
      <rPr>
        <rFont val="Arial"/>
        <color theme="1"/>
      </rPr>
      <t xml:space="preserve"> Это материал, который обеспечивает в доме стабильное тепло, препятствует проникновению в помещении вредителей и исключает возникновение «мостиков холода», из-за которых дом быстро выстуживается и требует постоянного сильного отопления. 
</t>
    </r>
    <r>
      <rPr>
        <rFont val="Arial"/>
        <color theme="1"/>
        <sz val="1.0"/>
      </rPr>
      <t>При строительстве зимних каркасных домов мы обеспечиваем толщину утеплителя не менее 150 мм, таким образом, сохраняется тепло дома, стены не промерзают даже в сильные морозы. В домах для постоянного проживания лучше использовать утеплитель 200 мм.
Отзывы о каркасных домах говорят о том, что готовый дом изначально получается очень теплым и не требует дополнительного утепления, так как технология предполагает полное утепление дома на первых этапах строительства. Таким образом, стандартный дом получается теплым изначально и не требует дополнительных затрат.</t>
    </r>
  </si>
  <si>
    <t>https://ok.ru/bytovkidac/topic/155740860300135</t>
  </si>
  <si>
    <t>Эффективность, грызуны</t>
  </si>
  <si>
    <t xml:space="preserve">Добрый день! У современного пенопласта одна из лучших комбинаций по паропроницаемости, теплопроводности и влагопоглощению. И он точно может сохранить тепло в доме. Что касается грызунов: мыши с удовольствием поселятся и в минвате, если она не будет хорошо изолирована. Та же история с пенопластом: есть погрешность монтажа, значит, будут и грызуны. Нет — значит, не будет. </t>
  </si>
  <si>
    <t>https://prnt.sc/aDBdZtWcFXqH</t>
  </si>
  <si>
    <t>Живая Русская Баня
Какой толщины пенополистирола нужно ложить на черновой пол (бетон), под водяной теплый пол?</t>
  </si>
  <si>
    <r>
      <rPr>
        <color rgb="FF1155CC"/>
        <u/>
      </rPr>
      <t>https://vk.com/wall-160230617_98790</t>
    </r>
    <r>
      <rPr>
        <color rgb="FF000000"/>
      </rPr>
      <t xml:space="preserve">   
</t>
    </r>
    <r>
      <rPr>
        <color rgb="FF1155CC"/>
        <u/>
      </rPr>
      <t>https://ok.ru/group/70000001700722/topic/156554317166706</t>
    </r>
    <r>
      <rPr>
        <color rgb="FF000000"/>
      </rPr>
      <t xml:space="preserve"> </t>
    </r>
  </si>
  <si>
    <t>пеноплекс</t>
  </si>
  <si>
    <t xml:space="preserve"> Утепление,выравнивания пенопластом
ШУРУП
Видео с нарезкой и монтажом ППС</t>
  </si>
  <si>
    <t>https://www.youtube.com/watch?v=XjJfJ1xV4Ck</t>
  </si>
  <si>
    <t>https://prnt.sc/5KsA-w_r6CEV</t>
  </si>
  <si>
    <r>
      <rPr>
        <rFont val="Arial"/>
        <color theme="1"/>
      </rPr>
      <t xml:space="preserve">Идёт ремонт!
7 способов утепления пола на балконе и лоджии.
</t>
    </r>
    <r>
      <rPr>
        <rFont val="Arial"/>
        <color theme="1"/>
        <sz val="1.0"/>
      </rPr>
      <t>Тем, кто живет в квартире постоянно приходиться выходить на балкон или лоджию. Именно здесь развешивается стирка, хранится консервация, можно вытрясти половичек, полюбоваться видом из окна, покурить. Функциональность данного помещения разнообразна. Каждый выход сопровождается одной неприятностью – мерзнут ноги. Выход один — нужно утеплить пол в помещении, и оно станет комфортабельнее.
7 основных способов утепления
Существует несколько простых вариантов утепления. Их можно сделать самостоятельно. При этом сам материал недорогой. Кардинальной перестройки балкона или лоджии не потребуется:</t>
    </r>
    <r>
      <rPr>
        <rFont val="Arial"/>
        <color theme="1"/>
      </rPr>
      <t xml:space="preserve">
</t>
    </r>
    <r>
      <rPr>
        <rFont val="Arial"/>
        <b/>
        <color theme="1"/>
      </rPr>
      <t>Утепление пола полистиролом или пенопластом. Пенопласт стоит недорого. С ним легко работать. Для монтажа нужны только доски. Недостаток – основа хрупкая.</t>
    </r>
    <r>
      <rPr>
        <rFont val="Arial"/>
        <color theme="1"/>
      </rPr>
      <t xml:space="preserve">
</t>
    </r>
    <r>
      <rPr>
        <rFont val="Arial"/>
        <color theme="1"/>
        <sz val="1.0"/>
      </rPr>
      <t>Минвата. Есть несколько подвидов минваты. Каждый имеет свои отличительные свойства.
Керамзит. Хороший вариант утеплителя, но существует ряд неудобств, связанных с монтажом.
Пенофол – это рулонный материал с отражающей поверхностью, толщина которого не превышает 1 см. Актуален для маленьких балконов и лоджий. В основном используется, как вспомогательный слой утеплителя.
Пеностекло современный вариант утеплителя. Объединяет лучшие свойства минваты и пенопласта. Единственный недостаток — высокая стоимость.
Монтаж теплого пола. Есть альтернативные конструкции, типа инфракрасных пленочных полов. Требуется только подключение к сети, а не к системе отопления.
Самый простой, но малоэффективный вариант – это купить теплый линолеум и подложку под него.
Материал выбирается в соответствии с индивидуальными особенностями. Они касаются обустройства, размещения, размера лоджии или балкона.
Самый эффективный материал
Эффективность каждого материала определяется свойством:
Наиболее дешевым будет пенофол и теплый линолеум.
Долговечным и прочным является пеностекло.
Самым теплым будет пол с подогревом.
Менее проблемными, в плане монтажа, будут пенопласт и минвата.
Многое зависит от качества выполненной работы.
Принцип утепления
Предварительно стоит обратить внимание на принцип монтажа. Зачастую нужно подготовить каркас, потом уложить теплоизолятор, а потом монтировать напольное покрытие.
Для того чтобы уложить пенопласт или минвату, нужно сначала снять старое покрытие пола. Отреставрировать при необходимости базовую стяжку. Из досок формируется каркас вдоль стен, который потом делится на ячейки. В качестве разделителей тоже используются доски. В соответствии с параметрами ячейки вырезается кусок пенопласта или минваты. Сформированная часть укладывается в ячейку. Далее монтируется основное напольное покрытие.
По такому же принципу укладывается пеностекло и керамзит. Но перед укладкой пола заливается цементная стяжка. Потом можно положить пенофол и заняться отделкой поверхности.
Если нужно сделать теплый пол, то нужно тщательно выровнять базовую поверхность, уложить специальную подложку, а потом укладывать систему обогрева. Дополнительно нужно продумать, как провести проводку на балкон. Потом производится заливка.
Если будет укладываться теплый линолеум, то нужно выровнять базовую поверхность, положить подложку и приступить к монтажу декоративного материала.
Что в итоге…
Существует минимум 7 вариантов, гарантирующих улучшение теплоизоляционных, а вместе с ним и шумоизоляционных, характеристик пола на балконе или лоджии. Каждый вариант имеет отличия в плане монтажа. Уникальной будет эксплуатация, разная стоимость. Эффективность способов определяется базовыми характеристиками материала.
фото из открытых источников в интернете</t>
    </r>
  </si>
  <si>
    <t>https://vk.com/wall-106365341_89813</t>
  </si>
  <si>
    <t>Балкон, пол</t>
  </si>
  <si>
    <t>Добрый день! Хрупкость — кажущееся качество пенопласта. ППС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с изм.1</t>
  </si>
  <si>
    <t>https://prnt.sc/vsRChpdLCPNP</t>
  </si>
  <si>
    <r>
      <rPr>
        <rFont val="Arial"/>
        <color theme="1"/>
      </rPr>
      <t>Центр кровли и фасадов п. Крестцы
Что лучше для утепления, пенопласт или минвата?</t>
    </r>
    <r>
      <rPr>
        <rFont val="Arial"/>
        <color theme="1"/>
        <sz val="1.0"/>
      </rPr>
      <t xml:space="preserve">
Преимущества теплоизоляционных материалов:
— в течение длительного срока сохраняют тепло в помещении;
— экономят денежные средства: не нужно приобретать дополнительные энергоносители;
— по весу легкие;
— несложный монтаж;
— являются противопожарными;
— экологически чистые: не наносят вред здоровью человека;
— создают звукоизоляцию.
Из широко применяемых теплоизоляционных материалов строители выделяют такие, как:
— минеральная вата;
— пенопласт.
Так что же лучше: минвата или пенопласт?🧐Оба материала имеют свои достоинства и недостатки.</t>
    </r>
    <r>
      <rPr>
        <rFont val="Arial"/>
        <color theme="1"/>
      </rPr>
      <t xml:space="preserve">
Пенополистирол (пенопласт)
Основными материалами для производства пенопласта является:
— полистирол;
— полиэтилен;
— поливинилхлорид;
— полиуретан;
— полипропилен;
— фенольные, эпоксидные, карбамидные, кремнийорганические смолы.
Производство заключается в нагреве, термальном вспучивании и формовании полистирольных гранул. Благодаря тому что плиты состоят на 90% из воздуха, этот материал считается одним из лучших утеплителей. Пенополистирольные плиты имеют разную толщину.
Именно этот материал пользуется большой популярностью при утеплении фасада или фундамента дома. Одна из главных положительных сторон пенопласта – невысокая цена. Помимо этого, пенополистирольные плиты имеют небольшой вес, но при этом обладают отличными характеристиками по крепости и прочности.
Проводить установку не сложно. Пенополистирол – гигроскопичный материал. То есть, даже если возникнет воздействие влаги, пенопласт не потеряет своих термоизоляционных свойств.
</t>
    </r>
    <r>
      <rPr>
        <rFont val="Arial"/>
        <b/>
        <color theme="1"/>
      </rPr>
      <t>Но, наряду со всеми достоинствами, полистирол имеет и недостатки. Говоря о том, что лучше, пенопласт или минвата, нужно отметить преимущество минваты перед пенопластом в звукоизоляционных свойствах.
Пенопласт не обладает такими шумоизоляционными свойствами, как минвата. У пенопласта, по сравнению с минеральной ватой, коэффициент паропроницаемости намного ниже.
Пенопласт деформируется при t +60°C. Органические растворители разрушают материал, то есть он не обладает стойкостью к таким органическим жидкостям. В строительстве используется только для утепления жилых помещений, производственные здания и высотные дома (выше 30 м) полистиролом не утепляют. Самый большой недостаток пенополистирола – это подверженность пламени.
Пенополистирольные плиты, при возгорании, затухают сами по себе, если, конечно, не нарушены требования стандарта при производстве.</t>
    </r>
    <r>
      <rPr>
        <rFont val="Arial"/>
        <color theme="1"/>
      </rPr>
      <t xml:space="preserve">
</t>
    </r>
    <r>
      <rPr>
        <rFont val="Arial"/>
        <color theme="1"/>
        <sz val="1.0"/>
      </rPr>
      <t>Минеральная вата
Минеральная вата является волокнистым материалом. Расплавляя горные породы, металлургические шлаки и различные смеси, производители получают минеральную вату. Именно потому, что используются горные породы, материал получается высококачественный и имеет хорошие эксплуатационные долговечные свойства.
Существует и доменное производство минваты. Получают ее из шлаков, но она не годится для теплоизоляции крупных производственных помещений. Применяют ее только для утепления жилых домов или квартирных стен.
К положительным сторонам минваты можно отнести следующие:
— огнеупорность;
— устойчивость;
— отсутствие деформации;
— паропроницаемость и устойчивость к проникновению влаги;
— отличная звукоизоляция;
— антикоррозийные свойства;
— высокое термическое сопротивление;
— несложный монтаж;
— долговечность.
Минвата обладает хорошей огнестойкостью, потому что при ее производстве используют негорючие силикатные расплавы магматических пород. Высокие температуры не вызывают деформационные процессы, и минеральная вата не разрушается. Помещения, в которых планируется нахождение различных огнеопасных веществ, специалисты рекомендуют утеплять только минеральноватными плитами. Материал не дает распространения огня и очага возгорания при пожаре.
Когда стоит вопрос, что лучше выбрать для утепления помещения, склада или жилого дома, следует не забывать о том, что если в частном доме заведется мышка, у которой будет доступ к листам пенопласта, то, скорее всего, грызун испортит материал в нескольких местах. С минеральной ватой такого никогда не произойдет: грызуны не способны повредить даже сантиметр этого стойкого и крепкого материала. Минеральная вата обладает высокой биологической и химической стойкостью к различным химикатам. Минвата устойчива к перепадам температур, солнечным лучам и влаге. Утеплив свой дом эти материалом, хозяин точно не будет переживать за то, что на стенах когда-нибудь появится плесень или грибок.
Минеральная вата не способна деформироваться после усадки дома.
Эксплуатационные свойства пенопласта хорошие, но иногда случается, что он начинает пропускать холодный воздух на стыках. Применяя минеральную вату, возникновение «холодных» трещин исключено.
Благодаря тому что минвата является негигроскопичной, не возникает проникновение влаги в помещение и на стены. Перед тем как провести установку минеральной ваты, листы необходимо обработать водоотталкивающим средством, потому что поглощаемость воды этим материалом очень низкая.
Очень важен при строительстве любого помещения уровень влажности внутри строения. Для того чтобы удалялись водяные пары и конденсат, необходимо, чтобы теплоизолирующий материал имел хорошие свойства паропроницаемости. Минеральная вата как раз тот материал, у которого высокий показатель паропроницаемости.
Минеральная вата имеет высокое термическое сопротивление. Это значит, что она обладает свойством противостоять внешним изменениям и поддерживать определенную температуру в помещении. Разная геометрия и направление волокон минеральной ваты имеют разную теплопроводность. Идеальными считаются хаотично направленные волокна.
Минеральная вата обладает отличной шумоизоляцией. Пенопласт также препятствует проникновению звуковых волн, но у минваты эта способность намного выше.
Минвата обладает высокой прочностью и является антикоррозийным материалом. При соприкосновении с ватой металлических предметов гарантированно не возникнет процесс коррозии.
Минеральная вата – экологически чистый материал и не влияет на здоровье человека. Конечно, некоторые вещества вата выделяет, но они абсолютно не вредны для человека.
Монтаж минеральной ваты провести совсем несложно. Материал легко режется обычным ножом или ножовкой, легко принимает форму любой поверхности.
Минвата – долговечный и прочный материал, который прослужит не одну сотню лет при правильном монтаже. При производстве в минеральную вату добавляют базальтовый камень – этим и объясняются долгие эксплуатационные свойства.
Единственный недостаток минеральной ваты – это стоимость. Если сравнивать, что дешевле, минвата или пенопласт, то, конечно же, выиграет пенопласт.
Итоги в сравнении минваты и пенопласта
Вокруг вопроса о том, чем лучше утеплить помещение, минватой или пенопластом, часто возникают споры. Эти два материала являются хорошими теплоизоляторами, но у каждого из них есть приоритеты в технических свойствах.
Во-первых, при выборе утеплителя необходимо отталкиваться от того, какое помещение планируется построить и утеплить.</t>
    </r>
    <r>
      <rPr>
        <rFont val="Arial"/>
        <color theme="1"/>
      </rPr>
      <t xml:space="preserve">
Во-вторых, стоимость пенопласта и минеральной ваты отличается, поэтому для тех, кто нуждается в экономии и не располагает лишними денежными средствами, конечно, лучше выбрать пенопласт.
Но грандиозное строительство склада горючих материалов потребует максимальной безопасности. Утеплить такое помещение нужно не только для того, чтобы сохранить тепло внутри, но и для того, чтобы в жаркие летние дни избежать самовозгорания предметов.
Еще один нюанс при строительстве – это пароизоляция. Полимерная структура системы утепления никак не сочетается с минеральной ватой. Полимерный внешний слой практически не пропускает влагу. Получившийся конденсат может нарушить теплоизоляционные свойства минеральной ваты.</t>
    </r>
    <r>
      <rPr>
        <rFont val="Arial"/>
        <b/>
        <color theme="1"/>
      </rPr>
      <t xml:space="preserve"> В таких случаях лучше использовать пенопласт. Он обладает способностью не пропускать и не накапливать пар. </t>
    </r>
    <r>
      <rPr>
        <rFont val="Arial"/>
        <color theme="1"/>
      </rPr>
      <t xml:space="preserve">Весь конденсат испаряется через стыки.
</t>
    </r>
    <r>
      <rPr>
        <rFont val="Arial"/>
        <b/>
        <color theme="1"/>
      </rPr>
      <t>Говоря о способности сопротивляться пламени, также можно с уверенностью ответить на вопрос, что лучше: минвата или полистирол. Конечно, это минеральная вата. Хотя полистирол также обладает свойством сразу затухать, но все-таки возгорание возможно. Минеральная вата не горит ни при каких ситуациях. Этот материал выдержит температуру даже выше 1100°С. Почему же горит полистирол? В его состав входят антипирены, которые препятствуют возгоранию. Но по истечении 5-10 лет эти вещества перестают действовать из-за влияния перепадов температуры. Поэтому не исключено, что после 10 лет эксплуатации пенопласт может загореться.</t>
    </r>
  </si>
  <si>
    <t>https://vk.com/wall-175286792_82914</t>
  </si>
  <si>
    <t>Звукоизоляция, хрупкость, пожароопасность, паропроницаемость</t>
  </si>
  <si>
    <t xml:space="preserve">Добрый день! Вы совершенно правы в том, что ППС с антипиренами затухает сам по себе. Конечно, речь о качественном материале: о том, что произведёт "на коленке" мы сейчас не говорим. И если он, как рекомендуют производители, находится в середине "пирога", то вопрос пожароопасности снимается в принципе. Снаружи — штукатурные финишные слои (не вентфасад), внутри — материал стены. Если пожар будет такой силы, что разрушит эти слои, уже нет особой разницы, пенопласт там или минвата. Здесь дело вступают пожарные расчёты. 
По остальным характеристикам готов спорить: да, паропроницаемость у ППС ниже, чем у ваты. Но всегда ли оправдана высокая? У ППС она достаточная — как у сосны поперёк волокон. Соответственно, утеплять им можно даже дома из бруса. 
Далее — по ГОСТ максимальная температура для использования пенопласта — 80 градусов. При шестидесяти он точно не деформируется. Ограничение по растворителям — так они обычно и не используются в процессе монтажа. 
Что касается шумоизоляции, она тоже достаточная для обыденных ситуаций. Если же под полом квартиры ночной клуб, нужны специальные шумоизоляционные материалы, никакой утеплитель тут не справится. </t>
  </si>
  <si>
    <t>https://prnt.sc/4PduTQbINPVQ</t>
  </si>
  <si>
    <t>Валера
Аналог 56 апрель</t>
  </si>
  <si>
    <r>
      <rPr>
        <rFont val="Arial"/>
        <color theme="1"/>
      </rPr>
      <t>Сам Себе Строитель</t>
    </r>
    <r>
      <rPr>
        <rFont val="Arial"/>
        <color theme="1"/>
        <sz val="1.0"/>
      </rPr>
      <t xml:space="preserve">
Утепление деревянного дома снаружи
Правильно выполненное утепление деревянного дома позволяет значительно сэкономить на отоплении, улучшить микроклимат в доме, а также продлить срок службы сруба. Когда встает вопрос о теплоизоляции стен деревянного дома, первым и самым важным моментом является выбор способа утепления – изнутри или снаружи. Большинство владельцев домов выбирают наружное утепление, и этот выбор является абсолютно верным – наружное утепление деревянного дома более эффективно.
При внутреннем утеплении не только уменьшается полезная площадь помещений, но и происходит смещение точки росы внутрь сруба. Утепленным оказывается только внутреннее пространство, сам же сруб постоянно испытывает перепады влажности и температуры, зимой промерзает, а летом гниет. Наибольшее разрушение сруба при этом происходит с внутренней стороны, закрытой утеплителем.
Наружное утепление защищает от промерзания не только помещение, но и сам сруб. Точка росы смещается во внешнюю сторону, и образование конденсата происходит вне деревянных конструкций, под вентилируемым фасадом, где влага быстро высыхает.
Материалы для утепления деревянного дома
В качестве утеплителя для деревянных домов наиболее востребованы маты из каменной или минеральной ваты. </t>
    </r>
    <r>
      <rPr>
        <rFont val="Arial"/>
        <b/>
        <color theme="1"/>
      </rPr>
      <t xml:space="preserve">Пенопласт для утепления деревянных конструкций использовать не рекомендуется, так как он не обладает паропроницаемостью и не отводит пары влаги с поверхности сруба. </t>
    </r>
    <r>
      <rPr>
        <rFont val="Arial"/>
        <color theme="1"/>
        <sz val="1.0"/>
      </rPr>
      <t>Маты из каменной или минеральной ваты бывают различной толщины и плотности. Чем плотнее утеплитель, тем легче он монтируется и дольше сохраняет свои эксплуатационные характеристики. Мягкие и рыхлые маты часто сползают вниз, распадаются, образуя вредную для здоровья пыль. Поэтому не стоит экономить на качественном утеплителе.</t>
    </r>
    <r>
      <rPr>
        <rFont val="Arial"/>
        <b/>
        <color theme="1"/>
        <sz val="1.0"/>
      </rPr>
      <t xml:space="preserve"> </t>
    </r>
    <r>
      <rPr>
        <rFont val="Arial"/>
        <b/>
        <color theme="1"/>
      </rPr>
      <t>К другим достоинствам каменной или минеральной ваты можно отнести ее негорючесть и непопулярность у грызунов, в отличие от пенопласта.</t>
    </r>
    <r>
      <rPr>
        <rFont val="Arial"/>
        <color theme="1"/>
        <sz val="1.0"/>
      </rPr>
      <t xml:space="preserve">
Кроме утеплителя необходимы два слоя пленки: один является гидроизоляционным и защищает сруб от проникновения влаги. Его укладывают на защищаемую деревянную поверхность. Эта пленка должна обладать паропроницаемостью и отводить влагу из сруба через утеплитель во внешнюю среду. Второй – ветро- и гидрозащита, его крепят поверх теплоизоляции. Назначение этого слоя – защита утеплителя от влаги, попадающей из внешней среды. Гидроизоляция минерального утеплителя обязательна, так как при смачивании он теряет свои теплоизоляционные свойства.
С внешней стороны утеплитель закрывают любым облицовочным материалом с обязательным обустройством вентиляционного зазора. Такая облицовка получила название вентилируемого фасада. Благодаря циркуляции воздуха между облицовкой и стенами исключается образование грибка и плесени, успешно отводится влага от утеплителя и создаются все условия для долгой службы сруба и всего здания.
Технология утепления деревянного дома снаружи
Стены бревенчатого или брускового дома обрабатывают антисептиком в два слоя, уделяя особое внимание нижнему венцу и углам. Торцы бревен пропитывают антисептиком особо тщательно, так как они наиболее подвержены гниению. Обработку лучше проводить в теплую сухую погоду. После обработки стены просушивают в течение 1-2 дней.
На стены закрепляют с помощью скоб и степлерагидроизоляционную пленку с паропроницаемым покрытием. Такая пленка имеет разное покрытие сторон: глянцевое должно быть обращено к утеплителю, а пористое, способное поглощать и отводить влагу из сруба – к стене. Стыки пленки крепят внахлест и проклеивают специальным монтажным скотчем. На пленку крепят вертикальную обрешетку из бруска, толщина бруска должна соответствовать толщине утеплителя. Шаг обрешетки выбирают на 3-5 см меньше, чем ширина утеплительных матов. Уложенные враспор, они будут отлично держаться без дополнительного крепления.
На пленку между брусками укладывают теплоизоляционные маты, слегка поджимая их. При необходимости маты режут обычным ножом. Если маты недостаточно твердые и плохо держатся внутри каркаса, можно выполнить временную подшивку, зафиксировав их рейками. Окончательно закрепляют маты с помощью анкерных гвоздей. Если необходимо уложить несколько слоев теплоизоляции, последующий слой матов кладут со смещением швов так, чтобы верхние маты перекрывали стыки нижних. Все работы по укладке матов из минеральной ваты необходимо проводить в защитных перчатках и респираторе.
Поверх утеплителя крепят на скобы гидроветрозащитную мембранную пленку. Гидрозащитная поверхность должна быть обращена во внешнюю сторону. Стыки крепят внахлест и проклеивают скотчем.
Поверх пленки необходимо устройство вентилируемого каркаса. Его выполняют также из брусков, обеспечивая расстояние между слоем утеплителя, покрытого ветрозащитой, и декоративным фасадом не менее 5 см. Бруски крепят к нижнему каркасу саморезами, а если стены недостаточно ровные, то используют перфорированные подвесы для профиля, позволяющие регулировать расстояние до каркаса. Под обшивку металлическимсайдингом или профнастилом можно использовать профиль для гипсокартона вместо бруска.
Обшивку крепят по технологии, рекомендованной производителем. Для облицовки можно использовать виниловыйсайдинг, металлопрофиль, блок-хаус или имитацию бруса. При обшивке следят за тем, чтобы не было щелей, через которые внутрь фасада сможет проникнуть влага.
Дополнительной мерой защиты деревянного дома является утепление фундамента и цоколя. Его можно производить с использованием пеноплекса или полистирола, а также с помощью напыления пенополиуретана. Поверх слоя утеплителя также монтируется вентилируемый фасад или облицовка декоративным камнем или кирпичом.</t>
    </r>
  </si>
  <si>
    <t>https://vk.com/wall-176001732_195</t>
  </si>
  <si>
    <t>Паропроницаемость, пожароопасность, грызуны</t>
  </si>
  <si>
    <t xml:space="preserve">Добрый день! Современные качественные марки пенопласта паропроницаемы. Более того, по этому показателю ППС можно сравнить с древесиной (его паропроницаемость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при соблюдении технологии монтажа использовать пенопласт для теплоизоляции деревянных конструкций вполне возможно. Что же касается его горючести, в современные марки пенопласта обязательно добавляют антипирены. И материал этот должен быть смонтирован так, чтобы у грызунов не было к нему доступа. Кстати то же правило действует и для минеральной ваты, в которой мыши также с удовольствием селятся. </t>
  </si>
  <si>
    <t>https://prnt.sc/K-nHb4gurZFB</t>
  </si>
  <si>
    <t>Аналог 145 май</t>
  </si>
  <si>
    <t xml:space="preserve">
Оптово-розничная база "Строймаг" г. Архангельск
два часа назад
#СтройМаг
Готовь сани летом, как говорится. Поэтому сейчас — лучшее время, чтобы узнать о преимуществах утеплителя из пенополистирола.
➕ Пенопласт толщиной всего 3 см имеет теплосопротивление, эквивалентное 5,5 см минеральной ваты, 11,3 см сухого дерева, 64 см кирпичной кладки или 123 см бетона.
➕ Контакт с материалом не представляет опасности для людей и животных. Для работы с пенопластом не требуется специального снаряжения, он не ядовит, не имеет вредных запахов и не вызывает раздражения кожи.
➕  Исследования долговечности показывают, что образцы пенополистирола, взятые с утепленной крыши здания, которое было построено в 50-х годах прошлого века, сохранили свои теплоизоляционные свойства.
➕ И, наконец, использование пенополистирольных плит позволяет существенно сэкономить на отоплении. Вложенные средства в теплоизоляцию быстро окупаются благодаря снижению затрат на отопление на 40-70%.</t>
  </si>
  <si>
    <t>https://vk.com/wall-187063045_832</t>
  </si>
  <si>
    <t xml:space="preserve">Здравствуйте! Благодарим за позитив о пенопласте — материале, который представляет Ассоциация производителей и поставщиков пенополистирола. Успехов в работе! </t>
  </si>
  <si>
    <t>https://prnt.sc/l8Hq5APdy8WB</t>
  </si>
  <si>
    <r>
      <rPr>
        <rFont val="Arial"/>
        <color theme="1"/>
      </rPr>
      <t xml:space="preserve">	g370363
</t>
    </r>
    <r>
      <rPr>
        <rFont val="Arial"/>
        <i/>
        <color theme="1"/>
      </rPr>
      <t xml:space="preserve">    EPS Russia сказал(а): ↑
        ППС 16Ф — прекрасный материал. Но мы считаем, что пенопласт более высокой плотности лучше справится со случайными механическими повреждениями цоколя при эксплуатации жилого дома. По поводу продвижения: 1) Ассоциация производителей и поставщиков не продает ни экструдированный пенополистирол, ни вспененный; 2) Ассоциация производителей и поставщиков пенополистирола не продаёт ничего в принципе. За покупкой нужно обращаться либо к производителям, либо в официальные точки продаж.</t>
    </r>
    <r>
      <rPr>
        <rFont val="Arial"/>
        <color theme="1"/>
      </rPr>
      <t xml:space="preserve">
    А я про "продажу" ничего не говорил!
    Говорил про "материал" который подходит для решения задачи! И подходит лучше! :hndshk:
    А можно раскрыть "случайные механические повреждениями цоколя"?
    Всегда предполагал, что это решается проектированием (с набором определённых материалов). Косвенное подтверждение — решение от немецких коллег. </t>
    </r>
  </si>
  <si>
    <t>https://www.forumhouse.ru/posts/31769875/</t>
  </si>
  <si>
    <t>Ответ на стр. 129
Кирилл, давай с ним завязывать, он троллит. Сидит на форуме, где 90% самостройщиков и говорит о проектировании. Типа кто туда приходят — все с проектами и не могут тачкой вдубасить по цоколю. Мы ответили по ГОСТу, я не знаю, что еще писать. Советовать не по ГОСТ я бы не стала</t>
  </si>
  <si>
    <r>
      <rPr>
        <rFont val="Arial"/>
        <color theme="1"/>
      </rPr>
      <t xml:space="preserve"> Эдуард Ринатович
По теме. Я знаю этот дом(как и остальные такие же) Там точечный ремонт не поможет. Поможет, но не надолго. Либо капитальный ремонт, либо снос. То и то очень затратно. Сельсовет точно не потянет, если только на районную(тоже вряд ли) или региональную помощь надеяться.
Если уж прям не в моготу и нужно утеплять не дождавшись кап ремонта, то лучше утеплить изнутри. 50мм. пенопласт и гипсокартоном обшить. Снаружи нет смысла, если капремонт начнут делать, то заставят убирать всё.
</t>
    </r>
    <r>
      <rPr>
        <rFont val="Arial"/>
        <b/>
        <color theme="1"/>
      </rPr>
      <t xml:space="preserve">
А сырость и плеснь при обшивке снаружи пенопластом, потому что стены перестают "дышать". Влага, выходящая из дома, упирается в пенопласт и стена становится мокрой. Либо вентканал делать, либо минватой обшивать.
Если обшить пенопластом изнутри, то стены не будут мокнуть, но должна быть хорошая вентиляция дома.</t>
    </r>
  </si>
  <si>
    <t>https://vk.com/wall-668996_1296432?reply=1296634</t>
  </si>
  <si>
    <t>Плесень, утепление изнутри</t>
  </si>
  <si>
    <t xml:space="preserve">Добрый день! Современный пенопласт по прочности сравним с сосной поперек волокон: влагу он пропускает. Другое дело, если в доме вентиляция работает по принципу "открыл окно — и готово". Если нормальной вентиляции нет, сырость будет в любом случае — хоть с пенопластом, хоть без него. </t>
  </si>
  <si>
    <t>Коммент удален, автор забанен</t>
  </si>
  <si>
    <t>Дачный СтройРемонт
автор
Сообщество производителей и поставщиков пенополистирола, а я, почему то от вас ничего другого и не ждал! 🤣Странно было бы если бы вы негативно отзывались о пенополистироле! 😁</t>
  </si>
  <si>
    <t>https://dzen.ru/media/dachniyremont/pochemu-penopleksom-kategoricheski-nelzia-utepliat-steny-doma-glavnaia-prichina-syrosti-i-gribka-64d9e8c08fb50e34aae83e0b?&amp;comments_data=n_reply</t>
  </si>
  <si>
    <t xml:space="preserve">Было бы действительно странно: потому что наши отзывы основаны на глубоком знании технологии производства ППС, исследованиях и опыте ;) </t>
  </si>
  <si>
    <t>https://prnt.sc/OUpcKbfeROA6</t>
  </si>
  <si>
    <t>Ответ на стр. 151</t>
  </si>
  <si>
    <t>Йцукен Великий
Сообщество производителей и поставщиков пенополистирола, разумееться запуст фейверка в помещении — это полный дебелизм. Но люди пострадали именно от продуктов горения.
При реальном горении пенопласта выделяется не только углекисный и угарные газы — это в специальной печи его можно до них разложить. точнее до пара и углекислого газа. При реальном горении всё несколько печальнее из-за немного других условий.
То что пенопласт обязательно закрыть штукатурным слоем — это понтяно, сильно снижает вероятность случайного возгорания. Но незабываем что по нормам вокруг окон должна быть противопожарная разделка из негорючего материала величиной не менее (непомню сколько) см. В многоэтажках обычно вокруг окон делают минвату, а остальное пенопластом, в целях экономии(там где экономят). А вот стоит ли оно того в частном доме — вопрос. обычно лучше всё сделать из одного материала</t>
  </si>
  <si>
    <t xml:space="preserve">Отсутствие противопожарных разделок — такое же нарушение технологии монтажа, как и любое другое. Есть правила. Им нужно следовать. </t>
  </si>
  <si>
    <t>https://prnt.sc/hobY0YSQHBXk</t>
  </si>
  <si>
    <t xml:space="preserve"> Возведение коробки дома. Укладка блоков. Строю дом!
Павел Сидорик. Ремонт и Отделка
Почему нельзя использовать более дешевый пенопласт.
14:51
Они сказали что опять же при возведении домов в
14:54
частном домостроении этот пенопласт можно использовать,
14:57
но они не рекомендуют по нормам пожарной безопасности
15:00
и из-за паропроницаемости.</t>
  </si>
  <si>
    <t>https://www.youtube.com/watch?v=JNvAF0aV_MU&amp;lc=UgyGUKmmrvk6y5gkHi14AaABAg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</si>
  <si>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Современный пенопласт выпускается уже с антипиренами: поэтому по правилам противопожарной безопасности он точно проходит. Что касается паропроницаемости: по этому показателю ППС сравним с древесиной — сосной поперёк волокон (0,06 и 0,05 мг/(м·ч·Па) соответственно). </t>
  </si>
  <si>
    <t>https://prnt.sc/sfuMeUqvt_dW</t>
  </si>
  <si>
    <t xml:space="preserve">@Larin_LNN
Ну утеплитель 50 мм в нашем климате это русская рулетка (конденсат будет часто уходить из утеплителя в стену зимой). ППС 16ф 100 мм это самый лучший вариант. Так считают фасадчики с большим опытом.
</t>
  </si>
  <si>
    <t>https://www.youtube.com/watch?v=JNvAF0aV_MU&amp;lc=UgwcFnmUfFayE7VGV-x4AaABAg</t>
  </si>
  <si>
    <t>https://prnt.sc/dBwnqCF28LX9</t>
  </si>
  <si>
    <t>Коммент к видео в стр. 165</t>
  </si>
  <si>
    <r>
      <rPr>
        <rFont val="Arial"/>
        <color theme="1"/>
      </rPr>
      <t xml:space="preserve"> Сергей Досманов ответил Валерии
</t>
    </r>
    <r>
      <rPr>
        <rFont val="Arial"/>
        <b/>
        <color theme="1"/>
      </rPr>
      <t>Валерия, кирпичные дома можно утеплять любым способом, который будет не пожароопасен (пенопласт запрещен)</t>
    </r>
    <r>
      <rPr>
        <rFont val="Arial"/>
        <color theme="1"/>
      </rPr>
      <t>, а, например, вентилируемый фасад, как на Свободе 7, 9, 11 — в рамках капитального ремонта, в Вашем случае я бы посоветовал дождаться зимы, написать им обращение с просьбой утеплить стену (если она промерзает), в случае их отказа писать нам, мы выйдем на проверку, произведем замеры, выясним причину промерзания, выдадим предписание на утепление))) после этих действий УК покрасит промерзающую стену специальной краской, которая будет предотвращать промерзание, как это сделано уже ни один раз. Так что все, что касается промерзания, только в зимний период делается, так как замеры в плюсовую погоду невозможны)))</t>
    </r>
  </si>
  <si>
    <t>https://vk.com/wall-95654350_1907?reply=1930&amp;thread=1912</t>
  </si>
  <si>
    <t>Пожароопасность, ограничение области применения</t>
  </si>
  <si>
    <t xml:space="preserve">Добрый день! 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То есть пенопласт использовать можно. Но не под ветфасад, а под "мокрый". </t>
  </si>
  <si>
    <t>https://prnt.sc/jg1iQw9AoPtG</t>
  </si>
  <si>
    <t xml:space="preserve"> Михаил Долинский
Пенопласт пригоден для утепления стен снаружи. И то, нужной марки и определённой плотности. Для звукоизоляции внутри помещения не рекомендую. При пожаре задохнетесь за считанные минуты</t>
  </si>
  <si>
    <t>https://vk.com/wall-130265744_10058?reply=10102</t>
  </si>
  <si>
    <t>Пожароопасность, звукоизоляция</t>
  </si>
  <si>
    <t xml:space="preserve">Пенопласт и предусмотрен для наружного утепления. Это зафиксировано в нормативке. Изнутри его используют только те, кто сознательно или по незнанию нарушают правила монтажа. </t>
  </si>
  <si>
    <t>https://prnt.sc/Cqv7I8cosQNU</t>
  </si>
  <si>
    <t>ВАлерий</t>
  </si>
  <si>
    <r>
      <rPr>
        <rFont val="Arial"/>
        <color theme="1"/>
      </rPr>
      <t xml:space="preserve">Солнце.ру l Эко материалы
В двух словах о теплоизоляции
</t>
    </r>
    <r>
      <rPr>
        <rFont val="Arial"/>
        <color theme="1"/>
        <sz val="1.0"/>
      </rPr>
      <t>Хорошо изолированный дом защитит ваше здоровье, комфорт и образ жизни.
Выбор правильной теплоизоляции – это больше, чем просто «сохранение тепла». Изоляция — это материал, который используется для уменьшения теплопотерь или притока тепла, создавая барьер между внутренней частью дома и совершенно разными температурами снаружи.
Для оптимальной эффективности ваш дом должен быть должным образом изолирован от крыши до фундамента.
Люди не видят изоляцию, поэтому не могут судить о ее качестве. Конструкции здания сами говорят о качестве изоляции:
    крыша – зимой местами тает снег, вырастают огромные сосульки;
    стены, перекрытия – зимой очень холодные, появляется плесень, сырость.
Теплоизоляцию устанавливают не только в каркасных зданиях, но и в зданиях со сплошными стенами (кирпичные, из пеноблоков, монолитные, брусовые, бревенчатые). Встречаются сплошные стены, толщина которых не всегда соответствует требованиям разработанных нормативов или «дырявые», имеющие щели. Такие конструкции зимой промерзают, а значит, не способны удерживать тепло.
Утепление стен с внешней стороны можно решить при помощи вентилируемого фасада. Вентфасады надёжны, долговечны, экономичны, имеют большое многообразие видов облицовочных материалов, монтаж производится сухим методом и не зависит от погодных условий.
Чтобы теплоизоляция работала, ее необходимо защитить от движения воздуха с обеих сторон:
    снаружи защита от ветра с помощью ветрозащитной наружной мембраны;
    с внутренней стороны защита от горячего воздуха с помощью пароизоляционной мембраны.
При кажущейся простоте работ по утеплению дома встречается много ошибок:
    не плотное прилегание утеплителя к конструкциям, появляются мосты холода;
    применение слишком мягкого утеплителя, проседание изоляции;
    не достаточная толщина утеплителя;
    при монтаже утеплителя в несколько слоев, швы не должны совпадать;
    многие утеплители при намокании теряют теплоизоляционные свойства.
ВАЖНО: Убедитесь, что весь персонал, работающий с изоляционными материалами, обучен и правильно устанавливает весь «пирог» теплоизоляционного слоя.
«Правильные» многофункциональные утеплители дают возможность создать рабочий тепловой экран всего здания.</t>
    </r>
    <r>
      <rPr>
        <rFont val="Arial"/>
        <color theme="1"/>
      </rPr>
      <t xml:space="preserve">
</t>
    </r>
    <r>
      <rPr>
        <rFont val="Arial"/>
        <b/>
        <color theme="1"/>
      </rPr>
      <t>ВНИМАНИЕ: В любых конструкциях жилых зданий запрещено применение утеплителей на основе полистирола. При горении выделяются токсичные пары, от которых не защищает даже противогаз. В условиях жаркого лета полистирол под воздействием 40-градусной жары разлагается и выделяет вредное отравляющее вещество стирол.</t>
    </r>
    <r>
      <rPr>
        <rFont val="Arial"/>
        <color theme="1"/>
      </rPr>
      <t xml:space="preserve">
</t>
    </r>
    <r>
      <rPr>
        <rFont val="Arial"/>
        <color theme="1"/>
        <sz val="1.0"/>
      </rPr>
      <t>Самые распространённые и востребованные теплоизоляционные материалы.
Базальтовая вата
Базальтовая вата
Преимущества:
    низкая теплопроводность;
    пожаробезопасность;
    паропроницаемость;
    прочность;
    звукоизолирующие свойства;
    не большая усадка
Недостатки:
    при намокании теряет теплоизолирующие свойства;
    при намокании образуется плесень;
    относительная экологическая чистота.
Стекловата
Стекловата
Преимущества:
    низкая теплопроводность;
    пожаробезопасность;
    паропроницаемость;
    звукоизолирующие свойства;
    устойчива к воздействию плесени.
Недостатки:
    при намокании теряет теплоизолирующие свойства;
    при намокании образуется плесень;
    относительная экологическая чистота;
    подвергается усадке.
Древесные плиты ЖивиПриродой
Древесные плиты ЖивиПриродой
Преимущества:
    низкая теплопроводность;
    защита от летней жары;
    устойчивость к температурным перепадам;
    паропроницаемость;
    повышенная огнестойкость;
    экологичность, натуральный состав;
    гипоаллергенный материал;
    гигроскопичность;
    звукоизолирующие свойства;
    здоровый микроклимат внутри здания:
    превосходное усилие зажима и сопротивление оседанию;
    долговечность;
    хранит CO 2 и экономит CO 2.
Недостатки:
    цена.
Уникальное сочетание теплоизоляции из натуральных древесных плит ЖивиПриродой и ветрозащиты из натуральных древесных плит ВЕТРОСТОП позволяют получить экологически чистый дом, безопасный для здоровья человека и окружающей среды. Такое сочетание повышает следующие свойства: теплоизоляционные, звукоизоляционные и защита от летней жары.
Официальный сайт материала ЖивиПриродой
Задувная древесная изоляция БЕЛТЕРМО ЗЕЛЛ
Задувная древесная изоляция БЕЛТЕРМО ЗЕЛЛ
Преимущества:
    низкая теплопроводность;
    гипоаллергенный материал;
    экологичность, натуральный состав;
    огнестойкость;
    гигроскопичность;
    защита от летней жары;
    звукоизолирующие свойства;
    здоровый микроклимат внутри здания;
    долговечность;
    хранит CO 2 и экономит CO 2.
Недостатки:
    цена.
Задувная технология относительно новая на нашем рынке. При помощи мобильной установки, древесная изоляция БЕЛТЕРМО ЗЕЛЛ под давлением задувается в любые труднодоступные места.
В каркасном домостроении, в утепленных мансардных крышах, в перекрытиях с деревянными балками, в стенах и перегородках задувная изоляция имеет ряд преимуществ перед другими изоляциями:
    отсутствие стыков, швов и пустот;
    исключение мостов звука и холода;
    отсутствие отходов;
    отсутствие пыли, грязи при монтаже;
    скорость монтажа;
    работа с задувными установками профессиональных бригад;
    заполнение пустот при просевшей минеральной изоляции.
Больше о материале БЕЛТЕРМО ЗЕЛЛ
Меньше зазоров в структурной оболочке вашего дома означает меньше потерь тепла во внешний мир.
Изоляция, которая не работает, не должна называться изоляцией.
Используемые материалы должны охватывать все вопросы, влияющие на конструкцию здания, его влияние как на его обитателей, так и на природу.
Все материалы бренда ЖивиПриродой на solntse.ru
Купить БЕЛТЕРМО ЗЕЛЛ на solntse.ru
Купить ЖивиПриродой 50 в Леруа Мерлен
Купить ЖивиПриродой 100 в Леруа Мерлен</t>
    </r>
  </si>
  <si>
    <t>https://dzen.ru/a/ZN-HS-OvKWal3pqD</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</si>
  <si>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ГОСТ 15588-2014 максимальной температурой для использования пенопласта называет 80 градусов — этого правила стоит придерживаться, Но не потому, что он "разлагается и выделяет стирол".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При высоких температурах (выше 80 градусов) материал может деформироваться.
Что касается дыма: при горении плит выделяется углекислый и угарный газы — те же, что и при горении дерева. При этом важно отметить, что плиты пенопласта выпускаются с антипиренами. Кроме того, их не используют в открытых конструкциях: слой утеплителя обязательно закрывают штукатурным слоем. </t>
  </si>
  <si>
    <t>https://prnt.sc/F_QP2oDvvrI1</t>
  </si>
  <si>
    <t xml:space="preserve">@SSVK31
Как это пенопласт паропроницаем😳 Когда стал? А ЭППС то-же🤔 </t>
  </si>
  <si>
    <t>https://www.youtube.com/watch?v=-XyoK-Gd-e4&amp;lc=UgzbLCwIeiLCrt716A14AaABAg</t>
  </si>
  <si>
    <t xml:space="preserve">Паропроницаемость пенопласта — 0,05 мг/(м·ч·Па), у сосны поперек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У ЭППС паропроницаемость гораздо ниже. </t>
  </si>
  <si>
    <t>https://prnt.sc/dv8_HhsnIAWA</t>
  </si>
  <si>
    <t xml:space="preserve">@vitalyvalochnik1802
напишите как фасадчик какой пенопласт использовать и какие проблемы с ватой. Вот у пенопласта навскидку — вижу пару многоэтажек утепленных — на второй год у пенопласта стали все плиты неровные видны — толи он сам "сел", толи клей под листами. </t>
  </si>
  <si>
    <t>https://www.youtube.com/watch?v=JNvAF0aV_MU&amp;lc=Ugw9Ke02dlJvk8Gu-Z94AaABAg.9tdhiof1hg79tewU7XiP__</t>
  </si>
  <si>
    <t xml:space="preserve">Здравствуйте!
Я официальный представитель Ассоциации производителей и поставщиков пенополистирола и хочу развеять заблуждение о термической усадке пенополистирола. Подтверждением этому служат многочисленные вскрытия фасадов, утеплённых пенополистиролом. Их производят специальные комиссии по контролю за качеством строительных работ, лаборатории в рамках исследовательских задач, либо когда возникает необходимость модернизировать имеющееся строение — например, сделать пристройку к дому. В этих многочисленных случаях было выявлено, что через 10-15 лет эксплуатации ППС-16Ф с фактической плотностью 16,2-18 кг/м³ усадки не давал. 
Ощущение усадки материала могут давать широкие швы между плитами ППС, заполненные монтажной пеной. 
</t>
  </si>
  <si>
    <t>https://prnt.sc/FhuY5Zy9zLwN</t>
  </si>
  <si>
    <t>Вадим Петрович Черноголов
Сообщество производителей и поставщиков пенополистирола, ну и белиберда! Почитайте, как производятся полимеры и как разрушаются, а потом пишите ерунду</t>
  </si>
  <si>
    <t>https://dzen.ru/media/samastroyka/analog-penoplasta-i-mineralnoi-vaty-deshevyi-uteplitel-na-veka-63650191b54e9d2f2d97a0ba?&amp;comments_data=n_reply</t>
  </si>
  <si>
    <t>Добрый день! Наш ответ базируется на данных исследований, которые находятся в широком доступе. Если они кажутся, вам белибердой, и для теплоизоляции вы предпочитаете другие материалы, — это ваше право как домовладельца. Мы лишь хотим, чтобы информация о материале, который мы представляем, была корректной и правдивой.</t>
  </si>
  <si>
    <t>https://prnt.sc/eX9w94T-En1H</t>
  </si>
  <si>
    <r>
      <rPr/>
      <t xml:space="preserve">Ответ на стр. 69 ноябрь 2022 </t>
    </r>
    <r>
      <rPr>
        <color rgb="FF1155CC"/>
        <u/>
      </rPr>
      <t>https://docs.google.com/spreadsheets/d/1ZikylpUJHIntSM6n0TnsptvTLevqeXhV4dGAEeXy-7c/edit?pli=1#gid=274922890&amp;range=B69</t>
    </r>
    <r>
      <rPr/>
      <t xml:space="preserve"> </t>
    </r>
  </si>
  <si>
    <r>
      <rPr>
        <rFont val="Arial"/>
        <color theme="1"/>
      </rPr>
      <t xml:space="preserve">Баня — все про строительство и отдых в бане
</t>
    </r>
    <r>
      <rPr>
        <rFont val="Arial"/>
        <color theme="1"/>
        <sz val="1.0"/>
      </rPr>
      <t>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kak-uteplit-potolok-v-bane-1024x768Хотите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t>
    </r>
    <r>
      <rPr>
        <rFont val="Arial"/>
        <color theme="1"/>
      </rPr>
      <t xml:space="preserve">
</t>
    </r>
    <r>
      <rPr>
        <rFont val="Arial"/>
        <b/>
        <color theme="1"/>
      </rPr>
      <t>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t>
    </r>
    <r>
      <rPr>
        <rFont val="Arial"/>
        <color theme="1"/>
      </rPr>
      <t xml:space="preserve">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t>
    </r>
    <r>
      <rPr>
        <rFont val="Arial"/>
        <b/>
        <color theme="1"/>
      </rPr>
      <t>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t>
    </r>
    <r>
      <rPr>
        <rFont val="Arial"/>
        <color theme="1"/>
      </rPr>
      <t xml:space="preserve">
</t>
    </r>
    <r>
      <rPr>
        <rFont val="Arial"/>
        <color theme="1"/>
        <sz val="1.0"/>
      </rPr>
      <t>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t>
    </r>
    <r>
      <rPr>
        <rFont val="Arial"/>
        <color theme="1"/>
      </rPr>
      <t xml:space="preserve">
</t>
    </r>
    <r>
      <rPr>
        <rFont val="Arial"/>
        <b/>
        <color theme="1"/>
      </rPr>
      <t>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
подписаться!</t>
    </r>
  </si>
  <si>
    <r>
      <rPr>
        <color rgb="FF1155CC"/>
        <u/>
      </rPr>
      <t>https://ok.ru/group/54286266728636/topic/155388746085820
https://ok.ru/profile/574217982993/statuses/156300487312657</t>
    </r>
    <r>
      <rPr/>
      <t xml:space="preserve"> 
</t>
    </r>
    <r>
      <rPr>
        <color rgb="FF1155CC"/>
        <u/>
      </rPr>
      <t>https://ok.ru/profile/557629480846/statuses/156489331133326</t>
    </r>
    <r>
      <rPr/>
      <t xml:space="preserve"> 
</t>
    </r>
    <r>
      <rPr>
        <color rgb="FF1155CC"/>
        <u/>
      </rPr>
      <t>https://vk.com/wall-108555584_66954</t>
    </r>
    <r>
      <rPr/>
      <t xml:space="preserve"> </t>
    </r>
  </si>
  <si>
    <r>
      <rPr>
        <color rgb="FF1155CC"/>
        <u/>
      </rPr>
      <t>https://prnt.sc/iQPbqjtu3jQI
https://prnt.sc/x71hon9xw9fZ</t>
    </r>
    <r>
      <rPr/>
      <t xml:space="preserve"> 
</t>
    </r>
    <r>
      <rPr>
        <color rgb="FF1155CC"/>
        <u/>
      </rPr>
      <t>https://prnt.sc/18HGFtbH7iaI</t>
    </r>
    <r>
      <rPr/>
      <t xml:space="preserve"> 
</t>
    </r>
    <r>
      <rPr>
        <color rgb="FF1155CC"/>
        <u/>
      </rPr>
      <t>https://prnt.sc/iS_ghialYR_X</t>
    </r>
    <r>
      <rPr/>
      <t xml:space="preserve"> </t>
    </r>
  </si>
  <si>
    <t xml:space="preserve"> баня из лего кирпича. утепление. 15 см ППС-10.
Ol</t>
  </si>
  <si>
    <t>https://www.youtube.com/watch?v=8UKsLyy9WLM</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</si>
  <si>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Не забудьте только про пароизоляцию между ППС и финишной внутренней отделкой. </t>
  </si>
  <si>
    <t>https://prnt.sc/KdPippFHFLZ_</t>
  </si>
  <si>
    <t xml:space="preserve">@ProDecor-
Вам  пасибо за такую возможность работать с востребованным и качественным продуктом. </t>
  </si>
  <si>
    <t>https://www.youtube.com/watch?v=jSWvo31JvUQ&amp;lc=UgwR4t7FTrwLA1_4vNJ4AaABAg.9thgLd4sXQr9thnAtn9T6S</t>
  </si>
  <si>
    <t>https://prnt.sc/xmuAh9Vj4scn</t>
  </si>
  <si>
    <r>
      <rPr>
        <rFont val="Arial"/>
        <color theme="1"/>
      </rPr>
      <t xml:space="preserve">"Комплексные поставки"
</t>
    </r>
    <r>
      <rPr>
        <rFont val="Arial"/>
        <color theme="1"/>
        <sz val="1.0"/>
      </rPr>
      <t>Поделимся советами по правильному использованию строительных материалов для утепления дома и расскажем о различных вариантах утеплителей.
Правильное использование строительных материалов для утепления дома является ключевым фактором для создания комфортных условий проживания и снижения энергозатрат. При выборе утеплителя необходимо учитывать его теплопроводность, влагостойкость и экологичность.
✔Одним из популярных вариантов утеплителей является минеральная вата. Она обладает хорошей теплоизоляцией и устойчива к воздействию влаги. Кроме того, она экологически безопасна и не подвержена гниению. Однако, при использовании минеральной ваты необходимо соблюдать меры предосторожности, так как она может вызвать раздражение кожи и дыхательных путей.</t>
    </r>
    <r>
      <rPr>
        <rFont val="Arial"/>
        <color theme="1"/>
      </rPr>
      <t xml:space="preserve">
✔Другим вариантом утеплителя является пенополистирол. Он обладает низкой теплопроводностью и хорошей влагостойкостью. Пенополистирол также легок в установке и имеет невысокую стоимость. </t>
    </r>
    <r>
      <rPr>
        <rFont val="Arial"/>
        <b/>
        <color theme="1"/>
      </rPr>
      <t>Однако, он не является экологически безопасным и может выделять вредные вещества при пожаре.</t>
    </r>
    <r>
      <rPr>
        <rFont val="Arial"/>
        <color theme="1"/>
      </rPr>
      <t xml:space="preserve">
</t>
    </r>
    <r>
      <rPr>
        <rFont val="Arial"/>
        <color theme="1"/>
        <sz val="1.0"/>
      </rPr>
      <t>✔Еще одним вариантом утеплителя является эковата. Она производится из природных материалов, таких как льняное волокно или древесная плита. Эковата обладает хорошей теплоизоляцией и экологической безопасностью. Однако, она менее устойчива к воздействию влаги и требует дополнительных мер по защите от влаги.
Выбор утеплителя зависит от конкретных условий и требований. При утеплении дома необходимо учитывать климатические условия, особенности строительной конструкции и доступный бюджет. Правильное использование строительных материалов для утепления дома поможет создать комфортные условия проживания и снизить энергозатраты.
❔Если у вас возникли вопросы или вам нужна помощь, наша команда всегда готова помочь вам. Вы можете связаться с нами по телефону 8 (800) 600-99-17 или посетить наш сайт по ссылке 🔎https://complexapp.ru/.</t>
    </r>
  </si>
  <si>
    <t>https://vk.com/wall-210063564_176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</si>
  <si>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И о "токсичных выделениях": согласно исследованиям, современный ППС высокого качества выделяет те же продукты горения, что и древесина. К тому моменту, как огонь доберется до материала, разрушив внешнюю и\или внутреннюю отделку, все люди из помещения должны быть эвакуированы. </t>
  </si>
  <si>
    <t>https://prnt.sc/nKuY4cdv72If</t>
  </si>
  <si>
    <r>
      <rPr>
        <rFont val="Arial"/>
        <color theme="1"/>
      </rPr>
      <t xml:space="preserve">Русский Лес — строительные материалы Таганрог
Много лет ведутся споры о том, деревянный или кирпичный дом лучше. У каждого материала есть плюсы и минусы, поэтому при выборе люди ориентируются на личные предпочтения. Давайте рассмотрим ряд критериев, которые помогут вам определиться.
Экологичность
У дерева есть поры, через которые оно «дышит», что способствует отличному воздухообмену. Кирпич изготавливается из глины и песка – это тоже экологичные материалы. Однако такого воздухообмена, как у дерева, в кирпиче не происходит. </t>
    </r>
    <r>
      <rPr>
        <rFont val="Arial"/>
        <b/>
        <color theme="1"/>
      </rPr>
      <t>К тому же, отделкой кирпичного дома зачастую служат полистирол, пластик, в то время как деревянный дом отделывают исключительно натуральными материалами.</t>
    </r>
    <r>
      <rPr>
        <rFont val="Arial"/>
        <color theme="1"/>
      </rPr>
      <t xml:space="preserve">
</t>
    </r>
    <r>
      <rPr>
        <rFont val="Arial"/>
        <color theme="1"/>
        <sz val="1.0"/>
      </rPr>
      <t>Теплопроводность
У кирпичного дома теплопроводность выше. Деревянные стены лучше держат прохладу летом и тепло зимой.
Дачный коттедж лучше строить из дерева, так как он быстрее нагревается и медленнее остывает. В кирпичном доме нужно жить постоянно, потому что, если его не прогревать зимой или делать это лишь периодически (например, по выходным), то в стенах появляются микротрещины. Они заполняются влагой, в результате вы будете чувствовать сырость в помещении.
Прочность и долговечность
Срок жизни деревянного дома составит более ста лет, если при возведении использовать правильно срубленное, высушенное и обработанное дерево.
Кирпичные дома очень надежны, если при строительстве соблюдены все требования. В частности, в растворе нужно использовать только качественный цемент, важно правильно выбрать фундамент и т.п.
Архитектурные формы
Выбирая, какой дом построить, деревянный или кирпичный, следует учесть, что для кирпичных построек существенно больше вариантов дизайна и архитектуры.
Стоимость
Конечно, кирпичные дома дороже деревянных. Стоимость складывается из следующих составляющих:
Фундамент. Кирпичный дом тяжелее, поэтому нужен более надежный и дорогой фундамент.
Стены. На строительство деревянных стен требуется меньше материалов, так как стены из дерева тоньше кирпичных.
Отделка внутри и снаружи дома. Деревянному дому требуется минимальная отделка, чего не скажешь про дом из кирпича.
Деревянный дом дешевле содержать с точки зрения отопления.
Если есть желание, можно совместить дерево и кирпич, построив для себя комбинированный дом. Первый этаж строится из камня, а второй – из бревна или бруса. Это отличный альтернативный вариант дому из одного материала.
Учитывая все выше сказанное, что вы выберете — деревянный или кирпичный дом? Невозможно ответить на этот вопрос однозначно. Каждый выберет тот материал, который ему ближе.</t>
    </r>
  </si>
  <si>
    <t>https://vk.com/wall-200900282_236</t>
  </si>
  <si>
    <t>Экологичность, ограничение области применения</t>
  </si>
  <si>
    <t xml:space="preserve">Добрый день! Деревянные дома тоже утепляют пенопластом, причем весьма успешно. Главное — делать все по технологии. </t>
  </si>
  <si>
    <t>https://prnt.sc/5R_LiNz4kkQ0</t>
  </si>
  <si>
    <t>Архитектор Никитин, студия hauzez.com, [22.08.2023 17:57]
ну теперь ваша очередь козырять таблицами из старой версии госта. Я вот посмотрел и ничего там такого не нашел. Пожалуйста, пришлите скрин где видно, что это старая редакция и таблички соответствующие
Архитектор Никитин, студия hauzez.com, [22.08.2023 17:57]
вы не ответили на вопрос о вашем тезисе об ответственности. Конкретнее пожалуйста
Архитектор Никитин, студия hauzez.com, [22.08.2023 17:57]
я тут пропал немного, пардон, попробую все посмотреть и ответить</t>
  </si>
  <si>
    <t>https://t.me/chat_hauzez_com/10759
https://t.me/chat_hauzez_com/10759</t>
  </si>
  <si>
    <r>
      <rPr>
        <rFont val="Arial"/>
        <color theme="1"/>
      </rPr>
      <t xml:space="preserve">Добрый день! 
Прикрепляем скриншот по вашей просьбе.
</t>
    </r>
    <r>
      <rPr>
        <rFont val="Arial"/>
        <color rgb="FFFF0000"/>
      </rPr>
      <t>Скриншот https://prnt.sc/YQspDhC8umxl</t>
    </r>
    <r>
      <rPr>
        <rFont val="Arial"/>
        <color theme="1"/>
      </rPr>
      <t xml:space="preserve">
Повторимся: мы не ставим себе целью убедить вас в чем-либо. Вы с полным правом можете использовать пенопласт любой плотности для чего угодно. По поводу ответственности: за качество материала несут ответственность его официальный продавец и/или производитель. За качество строительных работ, выполненных с привлечением специалистов несет ответственность соответствующий подрядчик. О какой другой ответственности вы спрашиваете? О той, когда вы, заведомо отходя от нормативных документов и рекомендаций, строите в соответствии со своими убеждениями? Тогда да, ответственность будет лежать на вас.</t>
    </r>
  </si>
  <si>
    <r>
      <rPr>
        <color rgb="FF1155CC"/>
        <u/>
      </rPr>
      <t>https://prnt.sc/rgGhnWGB_4x1</t>
    </r>
    <r>
      <rPr>
        <color rgb="FF000000"/>
      </rPr>
      <t xml:space="preserve"> 
</t>
    </r>
    <r>
      <rPr>
        <color rgb="FF1155CC"/>
        <u/>
      </rPr>
      <t>https://prnt.sc/MYWvcNib_ACx</t>
    </r>
    <r>
      <rPr>
        <color rgb="FF000000"/>
      </rPr>
      <t xml:space="preserve"> </t>
    </r>
  </si>
  <si>
    <t>Ответ на стр. 110</t>
  </si>
  <si>
    <r>
      <rPr>
        <rFont val="Arial"/>
        <color theme="1"/>
      </rPr>
      <t xml:space="preserve">Дмитрий Анищенко "про стройку"
Утепление кирпичной кладки. Трехслойная кладка.
</t>
    </r>
    <r>
      <rPr>
        <rFont val="Arial"/>
        <color theme="1"/>
        <sz val="1.0"/>
      </rPr>
      <t>Загородные кирпичные дома возводятся не одно столетие. Такие сооружения практичны и долговечны. Только кирпич имеет среди множества положительных сторон и отрицательную — слабые теплоизоляционные характеристики.
В прошлом этот вопрос всегда решался толщиной кирпичной кладки. В регионах с суровым климатом толщина кирпичных стен могла быть более 1000 мм. Это влекло за собой увеличение сроков строительства, увеличение стоимости загородного дома, требовалась усиленная конструкция фундамента.
В заметке рассмотрим способ трехслойной кирпичной кладки несущих стен. Данный вариант значительно упростит конструкцию фундамента, снизит сметную стоимость дома, уменьшит трудозатраты.
    Содержание
    Кладка трехслойная — плюсы и минусы
    Выбор утеплителя
    Заключение
Кладка трехслойная — плюсы и минусы
Выглядит такая кладка:
    — внутренняя часть выполняет несущую характеристику от балок или плит перекрытия;
    — средняя часть заполняется утепляющим материалом в специальных колодцах между внутренней и наружной частью стен;
    — наружная часть кирпичной стены служит облицовкой фасада загородного дома.
Обязательно устраивается зазор вентиляционный между облицовкой и утепляющим слоем.
К положительным сторонам такой кладки можно отнести:
- уменьшается объем кирпичной кладки;
- значительно улучшаются теплоизоляционные характеристики стены;
- стены имеют меньший вес, что позволяет выполнить более простую конструкцию фундамента;
- улучшаются звукоизоляционные характеристики загородного дома
Кроме положительных сторон такого варианта кладки стоит отметить и некоторые минусы:
    — срок службы утепляющего материала значительно меньше времени эксплуатации самого кирпича;
    — более сложное выполнение работы, если сравнить с обычной кладкой в 2,5 — 3,5 кирпича.
Выбор утеплителя
Вата минеральная относится к более привычному в строительстве материалу. Материал обладает хорошими теплоизоляционными показателями, но минеральная вата сильно "боится" сырости. При попадании влаги на материал, он полностью утрачивает свои положительные стороны.
Требуется выполнить отличную гидроизоляцию.
В настоящее время все чаще используется для утепления кирпичной кладки пенополистирол.</t>
    </r>
    <r>
      <rPr>
        <rFont val="Arial"/>
        <color theme="1"/>
      </rPr>
      <t xml:space="preserve">
Можно при выполнении теплоизоляционных работ использовать как листовой материал, так и насыпной пенополистирол.
</t>
    </r>
    <r>
      <rPr>
        <rFont val="Arial"/>
        <b/>
        <color theme="1"/>
      </rPr>
      <t>Этот утеплитель более устойчив к влаге, но имеет большой минус — горючесть. В случае пожара утеплитель просто расплавится внутри колодца стены, придется демонтировать облицовку фасада загородного дома.</t>
    </r>
    <r>
      <rPr>
        <rFont val="Arial"/>
        <color theme="1"/>
      </rPr>
      <t xml:space="preserve">
</t>
    </r>
    <r>
      <rPr>
        <rFont val="Arial"/>
        <color theme="1"/>
        <sz val="1.0"/>
      </rPr>
      <t>Можно в качестве теплоизоляционного материала применить шлак или керамзит. Работа значительно облегчается, но такой способ менее эффективен в теплосберегающих показателях.
Шлак лучше совсем не использовать, так как он впитывает и может удерживать влагу. Влажный шлак послужит раннему повреждению кирпича в конструкции стены.
Заключение
    Имеются варианты утепления кирпичных стен и изнутри загородного дома, можно ознакомиться дополнительно.
    Трехслойная кладка довольно эффективный вариант по утеплению наружных стен загородного дома. Стоит только строго соблюсти все этапы при выполнении работы — армирование между собой наружной и внутренней частей стены, устройство гидроизоляции, вентиляционного зазора.
    Успехов в работе!
Подпишитесь на канал,</t>
    </r>
  </si>
  <si>
    <t>https://dzen.ru/a/ZORr2NlFnW0faMGI</t>
  </si>
  <si>
    <t xml:space="preserve">Добрый день! 
Современный пенопласт действительно обладает свойством оплавляться, а не гореть. Все это благодаря антипиренам, которые добавляются при производстве. При пожаре таких силы и охвата, которые нужны, чтобы оплавился пенопласт внутри стенового "пирога", демонтаж внешней и/или внутренней отделки проводить всё равно придётся. </t>
  </si>
  <si>
    <t>https://prnt.sc/RIyPxEi95ZT3</t>
  </si>
  <si>
    <t>Для всей семьи.
УТЕПЛЯЕМ ПЕНОПЛАСТОМ СТЕНЫ ИЗ ГАЗОБЕТОНА ПОД ДЕКОРАТИВНУЮ ШТУ</t>
  </si>
  <si>
    <t>https://ok.ru/group/70000000738569/topic/155893139312649</t>
  </si>
  <si>
    <t>https://prnt.sc/bo0tvPyZjGT2</t>
  </si>
  <si>
    <t xml:space="preserve">@travens
Можно подумать, производитель будет подтверждать недостатки своего продукта) к слову, у каменной ваты данный показатель составляет 0.25-0.3, что в 5 раз больше. А насчёт пожаробезопасности, мне в этом году из-за этого чуть диплом не забраковали, пришлось на вату менять хваленый пенополистирол </t>
  </si>
  <si>
    <t>https://www.youtube.com/watch?v=JNvAF0aV_MU&amp;lc=Ugw0mPHkRRgvDX5Goo94AaABAg.9thh6WlPLcZ9tiGTTLnpid</t>
  </si>
  <si>
    <t xml:space="preserve">Минеральная вата и пенопласт — не взаимозаменяемые материалы. Естественно, у них разные характеристики. И там, где не подойдет минвата, с успехом будет стоять ППС. Сравнивать их только по параметру паропроницаемости не совсем корректно. </t>
  </si>
  <si>
    <t>https://prnt.sc/oU7VNjiIyLHv</t>
  </si>
  <si>
    <t>Ответ на стр. 165</t>
  </si>
  <si>
    <t>михаил к.
11 ч
Сообщество производителей и поставщиков пенополистирола,
Тут ситуация такая что само по себе строение по принципу когда пенопласт заключен между слоями чего то проклееного уже не айс. Есть и вариант когда пенопластом заливается серединка между двумя тонкими бетонными плитами — но тут паропроницаемость примерно одинакова а вот в варианте ОСБ пенопласть она разная и как влага пойдет наружу? Никак ..
Но если такое сделать где нить во Флориде то как влана пойдет внутрь ? А вот и никак... Да и дешево — если очередной катриной разберет на запчасти то половина еще глядишь годными будут.
А нормальный пенопласт сейчас нифига не выделяет да и не так чтобы пытается гореть если поджигать ... Но вот с горькостью для мышей явно просчет.. Или мыши алкоголики к горькой пристрастились.. У меня в сарае ну как бы небольшая столярка и утеплена пенопластом в стенах... Че то зимой не грелась — снял и понял что мыши мало того что пристрастились к горькой еще и там нашли убежище от кота и двух кошек — они видать туда со всей округи сбежались. В момент вскрытия там присутсвовали мышки ну и хозяева территории — съем каждого след листа фанерки с внутренней обшивки ждали жадно сглатывая слюнки.
Реально нижний пояс пеноплаmnsnn4====ста просто превратили в гнездовище.</t>
  </si>
  <si>
    <t>https://dzen.ru/media/domostroika/esli-v-dome-iz-sippanelei-ne-zavoditsia-siniaia-plesen-to-jit-v-takom-dome-opasno-64649811989cf239bb08b18e</t>
  </si>
  <si>
    <t xml:space="preserve">Здравствуйте! Паропроницаемость пенопласта сопоставима с тем же параметром древесины — сосны поперёк волокон (0,06 и 0,05 мг/(м·ч·Па) соответственно). Также важно при необходимости использовать пароизоляцию. Кроме того, в таком (да и в любом) доме должна быть эффективная приточно-вытяжная вентиляция.  
Ну и про мышей: они селятся в любом неосыпающемся утеплителе, в том числе минвате и ЭППС, если у них есть к нему доступ. А наличие доступа — это ошибки монтажа. </t>
  </si>
  <si>
    <t>https://prnt.sc/yrqsgQx3Zptm</t>
  </si>
  <si>
    <t>Ответ на стр. 74 май</t>
  </si>
  <si>
    <t>Йцукен Великий
Сообщество производителей и поставщиков пенополистирола, для многоэтажек — есть смысл. для мелкого дома — нет смысла использовать несколько разных материалов. А у нас тут канал самостройщиков ;)
Вот и получается что пеннопласт, причем исключительно экструзионный, применять необходимо только для утепления "в земле"</t>
  </si>
  <si>
    <t>https://dzen.ru/media/forumhouse/kakoi-material-vybrat-dlia-utepleniia-doma-odni-sovetuiut-vziat-mineralnuiu-64c3787b329e217f07987b41</t>
  </si>
  <si>
    <t xml:space="preserve">Экструдированный пенополистирол — это не пенопласт. Это другой материал с совершенно другими характеристиками и целями применения. В любом случае выбор материала остается за покупателем. </t>
  </si>
  <si>
    <t>https://prnt.sc/isYKzVFGTf0l</t>
  </si>
  <si>
    <t>Ответ на стр. 164</t>
  </si>
  <si>
    <t xml:space="preserve"> Оптово-розничная база "Строймаг" г. Архангельск
Алексей, у каждого материала есть свои положительные стороны, о них нужно всегда помнить и знать их!
🤝🏻</t>
  </si>
  <si>
    <t>https://vk.com/wall-187063045_832?reply=836&amp;thread=833</t>
  </si>
  <si>
    <t>https://prnt.sc/HrGsx_9-za9d</t>
  </si>
  <si>
    <t xml:space="preserve"> Александр Кузьмин ответил Олегу
Олег, полистирол на стены не наносят. Он горит</t>
  </si>
  <si>
    <t>https://vk.com/wall-185951097_134664?reply=134685&amp;thread=134678</t>
  </si>
  <si>
    <t xml:space="preserve">Александр Кузьмин, пенополистирол — точнее вспененный пенополистирол (он же пенопласт) фасадных марок — отлично используется для теплоизоляции стен под "мокрый" фасад. </t>
  </si>
  <si>
    <t>https://prnt.sc/3V0MG4JMpNz6</t>
  </si>
  <si>
    <t>СОВЕТОВ МНЕ
Всем привет! Посоветуйте, какой лучше утеплитель под сайдинг, минвата или пенопласт? С каким утеплителем будет теплее в доме и реально снизятся расходы на отопление?
Михаил Вавилонов
Ну точно не пенопласт, с ним в случае пожара выжить шансов маловато. У меня дом мин ватой утеплен, вроде нормально стало зимой а еще он не горит и не тлеет. Главное слой потолще и без дыр укладывать. У меня в одном углу дует зимой из за того что не правильно уложили утеплитель.😐</t>
  </si>
  <si>
    <t>https://vk.com/wall-142914432_6430472?reply=6430477</t>
  </si>
  <si>
    <t xml:space="preserve">Добрый день! 
Пенопласт под сайдинг — а это ветфасад — не рекомендован. Для него оптимален "мокрый" фасад (штукатурка). 
Что касается горения, он выпускается с антипиренами. Не горит, а оплавляется. Конечно, если ППС качественный. </t>
  </si>
  <si>
    <t>https://prnt.sc/uKsGOwypcQxJ</t>
  </si>
  <si>
    <t xml:space="preserve">	oleg_nh
    Полый кирпич 51 см без прочей отделки.
    Сделал штукатурку с ППС, снизу оставил 60 см для цоколя, но пока нет денег довершить. Можно ли оставить как есть до весны? Дождь, снег...
    Думаю обернуть пленкой и присыпать землей до весны или бесполезно? </t>
  </si>
  <si>
    <t>https://www.forumhouse.ru/posts/31776634/</t>
  </si>
  <si>
    <t>Добрый день! 
Ваша основная задача — закрыть пенопласт не от воды, а от ультрафиолета.</t>
  </si>
  <si>
    <t>https://prnt.sc/lYBoWpulx2dp</t>
  </si>
  <si>
    <r>
      <rPr>
        <rFont val="Arial"/>
        <color theme="1"/>
      </rPr>
      <t xml:space="preserve">Фито Центр
Утепление стен пенопластом снаружи своими руками
Подготовка стены дома
Итак, наружное утепление стен пенопластом начинается с подготовки стены. Исходная стена может быть разного качества (по ровности). Цель — сделать ее как можно более ровной. Если оставить, например, пятно 20 на 20 см, вогнутое (на 2-3 см), и закрыть его утеплителем, то под утеплителем – пусто, это значит, что если в это место по готовому фасаду ударить, то утеплитель проломится. То же самое с выпирающими участками стены. Если утеплитель положить на такой участок, то останутся пустоты под утеплителем, там где нет выпирания. То есть, стену нужно подготовить так, чтобы перепады по ровности не превышали 1-2 см.
Теперь смотрим уже не на ровность, а на то, какая поверхность фасада (как к ней будет прилипать клеящая смесь):
Если фасад покрашен, краска отходит «лопухами»,- надо зачистить. Если фасад покрашен ПФ краской,- ее нужно сбить. Затем так:
Если проводите ладонью по стене, и ничего на ладони не остается, чисто,- то можно не грунтовать стену (если честно, то пользы от грунтовки гораздо больше, чем затрат на неё, поэтому не грунтуют только в случае очень жесткой экономии);
Если проводите ладонью по стене, и остается такой, типа «меловой след»,- то стену нужно прогрунтовать;
Если проводите ладонью по стене, а со стены сыпется что-то типа песочка, то стену нужно зачищать, пока не перестанет сыпаться, а потом грунтовать. Иногда стена сыпется и сыпется, сколько не счищай. Тогда надо остановиться, и начерно пошпаклевать (или поштукатурить с добавлением ПВА), предварительно прогрунтовав из распылителя.
Грунтовать обычной грунтовкой (любого производителя, из тех, которых я буду приводить ниже по смесям). Грунтовать можно двумя способами- кистью (макловицей) и из распылителя. Лучше — кистью, при этом стена еще раз заодно чистится. Но, если стена сильно осыпается, то лучше из распылителя.
</t>
    </r>
    <r>
      <rPr>
        <rFont val="Arial"/>
        <color theme="1"/>
        <sz val="1.0"/>
      </rPr>
      <t>Подготовка листов утеплителя (для эппс)
Это касается только эппс, к пенопласту нормально «пристаёт» смесь. А листы эппс,- более гладкие. Есть у некоторых производителей позиции эппс с рифленой поверхностью, с ним можно ничего не делать. Но как-то эти позиции не очень распространены, и их может просто не оказаться в продаже.
Итак, эппс надо сделать шершавым. Для этого очень хорошо использовать игольчатый валик для гипсокартона. Примерно такой:
Валик для гипсокартона
Им очень удобно работать (прокатал лист, и всё), и не нужно канцелярским ножом нарезать борозды (тоже советуют). Обработку (прокатку) листов, нужно сделать еще до приклейки их, подготовить себе нужное количество листов на участок работ. Листы утеплителя обрабатываются валиком с двух сторон . Кроме валика, можно обрабатывать лист железной жесткой щеткой.</t>
    </r>
    <r>
      <rPr>
        <rFont val="Arial"/>
        <color theme="1"/>
      </rPr>
      <t xml:space="preserve">
С пенопластом, повторюсь, ничего делать не нужно.
Установка внешних подоконников (отливов), утепление откосов
Установку отливов (внешних подоконников) и зашивку внешних откосов лучше и удобнее делать ДО устройства утеплителя на стенах.
Внешние подоконники (отливы) крепятся к самому пластиковому окну (там, прямо на профиле, есть специальная выемка для подоконника). Вынос такого подоконника нужно делать с учетом последующего утепления стены (толщина утеплителя + 1 см), так, чтобы подоконник выступал за готовую стену на 3-4 см (меньше 3 см — не нужно, т.к. в дождь вода будет стекать по утеплению, больше 4 см не нужно, т.к. будет сильно звучать при дожде). То есть, если у Вас толщина утеплителя 50 мм, например, то подоконник устанавливаем так, чтобы он выступал за стену (еще неутепленную) на 11 см (50 мм + 10 мм + 30-40 мм).
Важно!  Иногда окно ставится на так называемый стартовый профиль. Это такая пластиковая штука под окном, прямоугольного сечения. Тогда, при установке подоконника, получается полость под подоконником. Такая полость может получиться и без стартового профиля, это не меняет того, что ее быть не должно 😊. Если ее оставить, то там начинает конденсироваться влага, и течь (или внутрь утепления, или в квартиру). Полость можно заполнить кусочками утеплителя с клеящей смесью, можно просто штукатуркой забросать, можно просто клеящей смесью. Самое лучшее, сделать заполнение этой полости из утеплителя (пенопласта или эппс), он легко режется наискось ножом. Короче, нужно сделать такую, как бы маленькую отмостку под подоконник. Еще хорошо при установке подоконника подпенить его снизу (к этой маленькой отмостке). Тогда подоконник меньше звучит при дожде. После подпенивания подоконник нужно придавить (можно кирпичами) прмерно на 3 часа. Когда устанавливаем подоконник, защитную пленку с него не снимаем. Снимаем пленку после окончания всех работ по утеплению (предварительно подрезав по периметру канцелярским ножом).
Заделка полости под внешним подоконником (отливом)
Нужно утеплить внешние откосы окон. Как правило, после установки окон, для утепления остается 20-30 мм (иначе утеплитель + последующие слои) налезут на окно (на само стекло). То есть, надо брать эппс/пенопласт меньшей толщины (чем фасадный). И не забыть, что, кроме утеплителя, там еще другие слои, которые отнимут 1 см. То есть, если размер до окна (на рисунке внизу "А") — 40 мм, например, то утеплитель нужен толщиной 30 мм.
Расстояние между откосом и окном
Я сейчас (на этом этапе) не описываю, как именно приклеивать и прибивать утеплитель. И не описываю, что такое «клеящая смесь». Я буду рассматривать это в соответствующих разделах дальше.
Важно! При утеплении откосов утеплитель должен выступать за откос на 1 см. То есть, не обрезать его заподлицо со стеной, а оставлять еще 1 см. Потом гораздо удобнее стыковать основное фасадное утепление, если так сделать.
Выступ утеплителя за откос
Наклейка утеплителя
Когда наклеен и прибит утеплитель на откосы и установлены подоконники, начинаем приклеивать утеплитель на стены.
Я буду описывать такую технологию крепежа утеплителя, когда он и приклеивается и прибивается (не что-то одно). Так правильно делать, и это себя оправдывает при эксплуатации фасада.
Приклейка утеплителя начинается снизу. Внизу устанавливается стартовая планка. Она крепится к стене быстрым монтажом. Делают и без стартовой планки, но с ней качественнее и правильнее, так как меньше подвижек у наклеенного утеплителя. Он (пока не засохнет клеевая смесь) может двигаться на (до 10 см) по плоскости фасада. То есть, первый, нижний ряд нужно куда то надежно опереть, чтобы не было куда ему двигаться (сползать).
Для приклейки нужно будет два шпателя: маленький (80-10 0мм), и побольше (200 мм). Маленьким пользуемся, как лопаткой, для накладывания смеси на большой шпатель. Если стена ровная (до 1 см перепады), то можно смесь накладывать под гребенку (такой шпатель с зубчиками). При стене с перепадами больше 1 см,- "ляпухи" на стену шпателем. Смесь накладываем на стену, а не на лист. Можно, и на лист, объясню, почему лучше на стену. Лист – ровный, а стена, как правило, не совсем. Поэтому, накладывая на стену, можно подложить больше смеси туда, где неровность, и класть тоньше слой смеси туда, где выступы. А если на лист класть смесь, как рекомендуют «равномерным слоем», то, как правило, половина листа потом висит в воздухе и не приклеена к стене. Кроме того, лист с "ляпухами" становится на 3-5 кг тяжелее, его неудобно держать, прижимать и тд. Наносим так:
Схема нанесения клея под лист утеплителя на стену
Не размазываем смесь равномерно по стене. Размазывать можно только на идеально ровных стенах. Тогда можно размазывать смесь гребенкой. На обычных стенах, делаем так:
накидываем на стену около 9 ляпух (8 по периметру, 1 в центре). Ляпухи могут быть разного размера. Наша цель, при этом,- максимально сгладить рельеф. То есть в зависимости от "кривизны" стены, ляпух может быть и больше. Главное — заполнить все впадины. Если есть, наоборот, выпуклые части стены, то их нужно или предварительно сбить, или немного выскоблить в пенопласте под них. В эппс выскоблить не получится. Смесь на выпуклые части нанести самым тонким слоем. Кроме ляпух, по периметру листа (на стену) можно нанести прерывистую колбаску, маленьким шпателем. При придавливании листа эта колбаска расползается под соседние листы, и упрочняет стыки. Приклеиваем на смесь лист. Приставляем, прижимаем, прихлопываем ладонью. Не сильно хлопаем, чтобы не наделать вмятин.
Примечание: Листы ЭППС идут, как правило, с четвертью.
Край листа эппс с четвертью
Примечание:  Наличие четверти сокращает мостики холода. Пенопласт идет без четверти.  Основные преимущества эппс при монтаже: он плотнее, с четвертью.  Основные недостатки эппс при монтаже: его нужно шершавить перед приклейкой,  в нем нельзя выбрать полость под неровности стены.
Важно! Листы крепим так, чтобы образовывались Т-образные стыки (ряды в шахматном порядке).
Схема укладки плит в шахматном порядке
Важно! Между приклейкой и прибивкой рекомендуют выждать три дня (в идеале), для того, чтобы клеевая смесь как следует схватилась, весь утеплитель как следует «уселся». При самостоятельном утеплении дома, эти три дня (или больше) получатся естественно, сами собой. Так как делать, скорее всего, придется участками. Тут получается вот как: хорошо бы сначала весь дом обклеить утеплителем, потом его весь поприбивать, и тд. Но так вряд ли получится. Объясню, почему:
Половина работы будет выполняться с земли, а вторая половина с каких то подмостей. Если делать так как я написала выше (сначала весь утеплитель приклеить, потом весь прибить, и тд), то эти подмости придется в несколько раз больше таскать и переставлять. И еще момент. Если делать сразу весь дом целиком, то получится, что пенопласт или эппс будет на солнце недели две точно. Это ему не на пользу. Его вообще не рекомендуют даже в пачке хранить под открытым солнцем. А если утеплитель- пенопласт- то он (если дождь) наберет лишнюю влагу. Короче говоря, лучше делать дом участками и доводить каждый участок до выравнивающего слоя. Участки  по высоте будут на высоту  роста укладчика, по ширине- будут как подмости. Как стыковать участки, я объясню дальше. Под словом «участок» дальше я буду понимать именно такой участок.
Прибивание утеплителя
Итак, прибивку утеплителя делаем спустя минимум три дня после приклейки. Раньше — не нужно. Неизвестно, какая будет погода, как скоро засохнет смесь. А если начать сверлить утеплитель с неполностью засохшей смесью, то он отойдет от стены. К тому же, прибивая "по свежему", если попасть в углубление под листом (впадину, неровность), то можно, прибив в этом месте, поднять края листа. И тогда придется края притягивать дополнительными грибками.
Приклееный утеплитель крепится к стене грибками. Гриб представляет собой пластмассовый круг — шляпку с пластмассовой гильзой — ногой. И гвоздь, который забивается в эту гильзу. Гвоздь может быть пластмассовый и металлический. Лучше (как ни странно) — пластмассовый. Металлический — дополнительный мостик холода, да и необходимости в металлическом нет, и они дороже. Лучше не брать самые дешевые грибки с пластмассовым гвоздем. Они гнутся и не забиваются. Надо брать те, что стоят подороже.
Пример грибка
На выбранном участке насверливаем перфоратором отверстий. Сверлим буром Ø 10мм. Глубина отверстия должна быть на 2 см длиннее, чем длина грибка. Если сверлить по глубине отверстия равные длине грибка, то осыпавшийся в отверстие (в глубине) мусор не даст потом нормально забить туда грибок. Длина грибка определяется так: толщина утеплителя + 1 см (толщина других слоев)+ 4-5 см в стену. Например, толщина утеплителя — 50 мм. Тогда длина грибка — 50+10+50=110 мм, или 11 см. А длина отверстия: 11+2=13 см, соответственно и длина бура должна быть больше 13 см.
Расположение отверстий и самих грибков
Распространенная рекомендация располагать отверстия так:
Расположение грибков (вариант)
Лучше делать немного по-другому, и располагать отверстия (и сами грибы, соответственно) в стыках листов, и один — в центре листа. Всего на лист- 5-6 грибков. Можно больше, если видно, что нужно.
Рекомендуемое расположение грибков
Такое расположение лучше потому, что при этом дополнительно, грибком, поджимается стык,  становится ровнее и плотнее прилегает к стене. Стены-то не идеальные, и утеплитель немного гнется. Можно увидеть, когда прибиваешь первый грибок в центр, что края листа немного, но приподнимаются (если пробовать по свежей смеси). И тогда, когда мы делаем так, как на рисунке, мы дополнительно их прижимаем.
Важно! Вне зависимости от расположения грибов на листах, в рамках одной плоскости (стены или участка стены), обязательно прибиваются листы в 5-10 см от края (угла).
Когда отверстия на участке насверлены, вставляем и забиваем в них грибки (без гвоздя). Их можно подбивать просто кулаком (но это редко), или молотком. Забиваем так, чтоб шляпка гриба стала вровень (заподлицо) с поверхностью утеплителя. Если гриб не добивается до нормы и торчит, то это значит, что, возможно сточился бур (не длина сточилась, а диаметр, нужно поменять), или короткое отверстие. Надо вытаскивать гриб, досверливать, и вставлять гриб заново.
Когда грибки на участке все забиты, начинаем забивать внутрь гвозди. При забивке гвоздей грибы немного подвигаются вовнутрь, это нормально. Нормально забитый на место гриб (по итогу, вместе с гвоздем) должен быть на 1-2 мм погружен в утеплитель (не больше!). Если сам гвоздь немного (1 см) не добит и торчит,- это не страшно. Его нужно обрезать (лучше кусачками).
Обработка стыков утеплителя и грибков
На участке готова стена с приклеенным утеплителем, и с прибитыми грибками. Теперь надо посмотреть стену, нет ли между листами утеплителя стыков больше 5 мм (обычно бывают при применении пенопласта и при кривых стенах). Стыки больше 5 мм надо запенить (меньшие не запенишь, носик пистолета не влезет туда). Если есть места с стыками в 2 см, например, то эти места нужно не просто пенить, а вложить туда тонкие полоски утеплителя + пену.
Пена сохнет 4-5 часов, а потом ее остатки нужно срезать.
На этом же этапе (если утеплитель — пенопласт) можно подкорректировать выпирающие стыки. Делается это теркой по пенопласту, как на рисунке.
Терка для коррекции стыков пенопласта
Терка снимет выступающие части на стыке, и стык станет ровнее. Эппс такой теркой не потрешь, он не счищается как пенопласт. То есть, выравнивать неровности стыка эппс нужно будет уже на этапе выравнивающего слоя, или пробовать корректировать стыки канцелярским ножом.
Теперь все стыки утеплителя и все шляпки грибков нужно перетянуть клеящей смесью (пошпаклевать), большим шпателем (200 мм). Места «перетяжки» должны быть ровные. Если случайно выступают какие-то кусочки,- то нужно, когда высохнет, затереть (или просто счистить большим шпателем). Затирка выполняется пластмассовой теркой с наждаком (прикрученным). Я подробнее опишу затирку, когда буду описывать общую затирку стен.
Приклейка и прибивание утеплителя, если по толщине не один лист, а два
Бывает так, что по толщине утеплителя нужно 60, 70, 80 мм. Это означает, что нужную толщину мы будем получать, складывая два листа (50 и 30, 30 и 40, 30 и 30). В этом случае последовательность такая:
Первый слой клеим, как написано выше. Потом клеим второй лист на первый, так, чтобы перекрыть стыки. Смесь применяем для приклейки плит. При приклейке листов второго слоя можно (удобнее)  клеющую смесь наносить на лист (который собрались приклеивать), а не на стену. Наносим смесь просто ровным слоем под гребенку, и прижимаем к стене (к первому слою). 
Когда у Вас два слоя, то по первому слою можно не запенивать стыки и не затирать. Только поубирать торчащую из стыков (если торчит) смесь. Запенивать и затирать нужно стыки уже второго слоя (после прибивки). После приклейки второго слоя, начинаем прибивать утеплитель грибками. Всё так, как написано выше, только правильно выбираем длину грибка (чтобы хватило на толщину утеплителя).
Примечание:  Если утепляем эппс, то оба листа обрабатываются с двух сторон игольчатым валиком.
Далее я расскажу как правильно штукатурить пенопласт, включая, в том числе, все подготовительные работы: подготовку и наклеивание штукатурной сетки, затирку, нанесение выравнивающего слоя, подготовку смеси, которой будем штукатурить</t>
    </r>
  </si>
  <si>
    <t>https://vk.com/wall-48198859_103992</t>
  </si>
  <si>
    <t>https://prnt.sc/PpDBOhEQqxfL</t>
  </si>
  <si>
    <r>
      <rPr>
        <rFont val="Arial"/>
        <color theme="1"/>
      </rPr>
      <t xml:space="preserve">AllRemont59.ru
Утепление бани из керамзитобетонных блоков: материалы и технологии
</t>
    </r>
    <r>
      <rPr>
        <rFont val="Arial"/>
        <color theme="1"/>
        <sz val="1.0"/>
      </rPr>
      <t>Утепление бани – важный этап строительства, который обеспечивает сохранение тепла и комфортную температуру внутри помещения. Особое внимание при утеплении следует уделить материалам, которые будут использоваться для работы.
Для утепления бани из керамзитобетонных блоков можно использовать различные материалы. Один из вариантов – использование минеральной ваты. Она характеризуется высокой теплоизоляцией и простотой монтажа. Для утепления стен бани достаточно уложить слой минеральной ваты на поверхность блоков и закрепить его специальными крепежными элементами.
📷
Выбор материалов для утепления бани
Правильный выбор материалов обеспечит комфортную температуру внутри помещения и будет способствовать сохранению тепла. Часто используемыми материалами дл утепления являются:
    Минеральная вата;
    Пенополистирол;
    Экструдированный пенополистирол;
    Пеноплекс;
    Изовер;
    Утеплители на основе природных материалов (дерево, льняное волокно и др.).
Утепление снаружи
Для утепления бани снаружи отлично подойдет минеральная вата. Она обладает высокими теплоизоляционными свойствами и хорошо защищает помещение от перепадов температур.
Минеральная вата является популярным и надежным материалом для утепления, который легко монтируется на стены снаружи. Однако, перед утеплением необходимо обработать поверхность керамзитобетонных блоков антисептиком для защиты от гниения и грибка.</t>
    </r>
    <r>
      <rPr>
        <rFont val="Arial"/>
        <color theme="1"/>
      </rPr>
      <t xml:space="preserve">
</t>
    </r>
    <r>
      <rPr>
        <rFont val="Arial"/>
        <b/>
        <color theme="1"/>
      </rPr>
      <t>Утепление изнутри
Для утепления бани изнутри можно использовать различные материалы, в зависимости от предпочтений и требований. Один из вариантов – использование пенополистирола. Этот материал обладает хорошей теплоизоляцией и легкостью монтажа. Однако, при использовании пенополистирола необходимо учесть, что он горючий и требует дополнительной огнезащиты.</t>
    </r>
    <r>
      <rPr>
        <rFont val="Arial"/>
        <color theme="1"/>
      </rPr>
      <t xml:space="preserve">
</t>
    </r>
    <r>
      <rPr>
        <rFont val="Arial"/>
        <color theme="1"/>
        <sz val="1.0"/>
      </rPr>
      <t>Другой вариант – минеральные плиты. Они отлично сохраняют тепло и обладают высокими звукоизоляционными свойствами. Минеральные плиты также защищают помещение от пыли и влаги, что делает их идеальным вариантом для бани.
Подготовка стен к утеплению
В процессе утепления керамзитобетонных стен бани изнутри и снаружи необходимо правильно подготовить поверхность для нанесения утеплительных материалов.
    Качественная подготовка стен перед утеплением гарантирует долговечность и эффективность утепления.
Очистка поверхности
Перед началом утепления необходимо удалить все загрязнения и старые покрытия с поверхности стен. Для очистки можно использовать металлическую щетку, шпатели и другие инструменты.
Тщательно очистите стены от пыли, масла, грязи и других загрязнений.
Ремонт дефектов
Проверьте поверхность стен на наличие трещин, сколов или других дефектов. Если обнаружены какие-либо повреждения, их необходимо отремонтировать.
Заполните трещины и сколы керамзитобетонной пастой или ремонтным составом, соблюдая инструкции по их применению. После полного высыхания ремонтных составов поверхность готова к утеплению.
Грунтовка поверхности
Для улучшения сцепления утеплительных материалов с поверхностью стен необходимо провести грунтовку.
Для керамзитобетона рекомендуется использовать грунтующий состав на основе акриловых смол. Грунтовка помогает создать прочное и надежное основание для утеплителя, предотвращает образование влаги и улучшает адгезию покрытий.
Крепление армирования
При утеплении стен бани с внутренней стороны необходимо установить армирование из металлической сетки. Армирование служит для улучшения прочности и стойкости утеплительного слоя.
Сетку крепят к стенам с помощью специальных крепежных элементов (шаговые крепежи, дюбели, саморезы и т.д.).
Установка утеплительных материалов
После подготовки стен к утеплению можно приступить к установке утеплительных материалов.
Варианты утеплителей для керамзитобетонных стен бани могут быть различными: минеральная вата, пенопласт, пенополистирол, экопанель и другие. Выбор утеплителя зависит от ваших предпочтений и особенностей окружающей среды.
Заключительные работы
После утепления стен необходимо провести дополнительные работы для обеспечения герметичности и предотвращения образования конденсата. Закройте утепленные стены пароизоляционной пленкой или специальными антиконденсатными покрытиями.
Затем можно приступать к чистовой отделке стен.
Расчет толщины утеплителя для бани
Определение требуемой толщины утеплителя для бани осуществляется с учетом региональных климатических условий и требований к энергосбережению. Обычно требуется достичь теплового сопротивления стенок бани в пределах 2-2,5 м2·К/Вт. Также учитывается толщина других слоев стен, таких как облицовка из керамической плитки или деревянные панели.
Для расчета необходимой толщины утеплителя можно использовать специальные онлайн-калькуляторы, которые учитывают особенности конкретного региона и материалов. Также этот расчет может быть выполнен специалистом, который примет во внимание все факторы и поможет определить оптимальную толщину утеплителя.
Укладка утеплителя на стены бани
Утепление стен бани из керамзитобетонных блоков является важным шагом в процессе строительства.
    Правильное утепление позволяет создать комфортные условия внутри помещения, сохранить тепло и защитить стены от промерзания.
Утепление снаружи
Укладка утеплителя на стены бани снаружи производится следующим образом:
    Очистите поверхность стен от грязи и пыли.
    Нанесите клей на утеплитель и прикрепите его к стене.
    Закрепите утеплитель дополнительно металлическими заклепками или саморезами.
    Установите защитную пленку или пароизоляцию на утеплитель для предотвращения попадания влаги.
    Уложите облицовочные материалы: деревянные панели, блок-хаус, сайдинг или другие материалы по вашему выбору.
📷
Утепление изнутри
Утепление стен бани изнутри отличается от утепления снаружи. Процесс укладки утеплителя изнутри включает в себя следующие шаги:
    Проведите обработку внутренней поверхности стен бани противогрибковыми средствами.
    Установите гидроизоляцию на стены для защиты от проникновения влаги.
    Закрепите утеплитель на внутренней поверхности стен.
    Установите отделочные материалы: деревянные панели, плитку или другие отделочные материалы на ваше усмотрение.
Утепление стен бани из керамзитобетонных блоков не только сделает помещение более теплым и комфортным, но и продлит срок службы самой бани. Правильно выбирайте материалы и следуйте технологии укладки утеплителя для достижения наилучшего результата.
Отделка утепленных стен бани
При утеплении бани из керамзитобетонных блоков необходимо также обратить внимание на отделку стен как снаружи, так и изнутри. Правильный выбор материалов для отделки помогает усилить эффективность утепления и придать бане привлекательный внешний вид.
Материалы для отделки снаружи
Для отделки стен бани снаружи можно использовать различные материалы, которые помогут защитить утеплитель от неблагоприятного воздействия окружающей среды и улучшить внешний вид.
    Декоративные штукатурки подойдут для создания прочного и эстетичного покрытия. Они могут имитировать различные текстуры и оттенки, позволяя выбрать оптимальный вариант для каждого случая.
    Деревянная вагонка придаст бане традиционный и уютный вид. Древесина обладает хорошими теплоизоляционными свойствами, что позволяет ей быть превосходным материалом не только для создания отделки, но и для дополнительного утепления.
    Фасадные панели из натурального или искусственного камня обеспечат надежную защиту стен от влаги и агрессивной среды. Кроме того, они придадут зданию элегантный и оригинальный вид.
📷
Материалы для отделки изнутри
Отделка внутренних стен бани также важна для создания комфортной и привлекательной атмосферы.
    Вагонка из натурального дерева является наиболее популярным вариантом отделки. Древесина не только создает уютную атмосферу, но и обладает антисептическими свойствами, что позволяет ей защитить баню от плесени и грибка.
    Массивные бревна отлично подходят для создания классического и аутентичного интерьера. Они не только усиливают теплоизоляцию, но и придают бане особый шарм.
    Керамическая плитка является практичным и долговечным материалом, который отлично подходит для облицовки банных стен. Керамическая плитка легко моется и устойчива к воздействию высокой влажности и температурных перепадов.
📷
Выбор материалов для отделки утепленных стен бани зависит от ваших предпочтений, бюджета и стиля, который вы хотите воплотить в интерьере. Комбинирование различных материалов может помочь создать уникальный и стильный дизайн вашей бани.
Утепление пола в бане
При строительстве бани необходимо уделить особое внимание утеплению пола. Это особенно важно, так как теплообмен через пол является одной из основных причин потери тепла.
Изнутри
    Для утепления пола изнутри можно использовать такие материалы, как пенополистирол, минеральная вата или пенопласт. Эти материалы отлично сохраняют тепло и снижают теплопотери через пол.
    При укладке утеплителя необходимо обеспечить его надежное крепление и заполнение всех пространств между деревянными брусьями или блоками, из которых выполнен пол.
    После укладки утеплителя следует уложить парогидроизоляционную пленку для предотвращения проникновения влаги в утеплитель и его деформации.
Снаружи
Для утепления пола снаружи, то есть со стороны земли, подойдут следующие материалы и технологии:
    Укладка на подготовленное основание слоя гидроизоляции, который предотвратит попадание влаги и сохранит тепло внутри бани.
    Укладка слоя утеплителя, например, пенополистирола, с обеспечением его плотного прилегания ко всей поверхности пола.
    Завершение утепления с помощью гидроизоляционной пленки, которая защитит утеплитель от грунтовых вод и сохранит его теплопроводность на достаточно высоком уровне.
📷
Утепление кровли бани из керамзитобетонных блоков
Утепление кровли является важной задачей при строительстве бани из керамзитобетонных блоков. Потому что крыша – это один из наиболее уязвимых элементов здания, которому подвергается воздействие атмосферных условий.
Изнутри бани кровлю можно утеплять с помощью различных материалов:
    Минеральная вата. Этот материал обладает хорошими теплоизоляционными свойствами и прост в укладке.
    Пенополистирол. Он обладает низкой теплопроводностью и хорошо справляется с влагой.
    Экструдированный пенополистирол. Этому материалу присуща высокая прочность и долговечность.
    Пенопласт. Он обладает низкой теплопроводностью и водоотталкивающими свойствами.
    Пена. Она хорошо пропускает воздух и обладает высокой теплоизоляцией.
Вопрос-ответ:
Какие материалы можно использовать для утепления бани из керамзитобетонных блоков?
Для утепления бани из керамзитобетонных блоков можно использовать различные материалы, такие как минеральная вата, пенополистирол, пенопласт, пенополиуретан и другие. Выбор материала зависит от требуемых теплоизоляционных характеристик, доступности и цены.
Какой материал лучше всего подходит для утепления бани из керамзитобетонных блоков?
Лучший материал для утепления бани из керамзитобетонных блоков зависит от ваших предпочтений, бюджета и требований к теплоизоляции. Минеральная вата обладает отличными теплоизоляционными свойствами и прекрасно удерживает тепло, но может быть более дорогой. Пенополистирол и пенопласт являются более доступными и легкими в установке материалами, но их теплоизоляционные характеристики могут быть немного ниже по сравнению с минеральной ватой.
Какой толщины должен быть слой утеплителя для керамзитобетонных блоков?
Толщина слоя утеплителя для керамзитобетонных блоков зависит от требуемого уровня теплоизоляции и выбранного материала. Обычно рекомендуется делать слой утеплителя толщиной от 5 до 10 см. Однако для улучшения теплоизоляции можно добавлять дополнительные слои утеплителя или использовать более толстые материалы.
Как проводить утепление стен бани из керамзитобетонных блоков?
Для утепления стен бани из керамзитобетонных блоков необходимо первоначально приготовить утеплительный материал – например, пенополистирол или минеральную вату. Затем с помощью клеевого состава или специального монтажного клея нанести утеплитель на стены. Далее необходимо установить фасадную систему, которая будет служить отделкой и защитой утеплителя. Помимо основного слоя утеплителя, можно использовать дополнительные слои для повышения теплоизоляции.
Видео: Технониколь. Утепление бани (видеоинструкция)
Нажмите, на одну из кнопок, чтобы узнать понравилась Вам статья или нет.</t>
    </r>
  </si>
  <si>
    <t>https://dzen.ru/a/ZL8tXt0DvGVxumLm</t>
  </si>
  <si>
    <t>Баня, утепление изнутри, пожароопасность</t>
  </si>
  <si>
    <t xml:space="preserve">Добрый день! Максимальная температура использования пенопласта по ГОСТ — 80 градусов. Это нужно учитывать при организации теплоизоляции в бане. Кроме того, материал рекомендован для наружного утепления, оптимально под "мокрый" фасад. </t>
  </si>
  <si>
    <t>https://prnt.sc/wfYjl-Oxq6Gc</t>
  </si>
  <si>
    <t>Гаражи, дома из сэндвич панелей Подмосковье
Выбираем наполнитель сэндвич панели: пенополистирол
Пенополистирол – это нетоксичная и безопасная разновидность пенопласта, состоит из большого количества ячеек, которые заполнены воздухом. А в обычной жизни его, кстати говоря, так и называют – пенопласт.
Что касается сэндвич-панелей с этим наполнителем, они отлично подойдут для строительства таких помещений, как гараж, бытовка, временное здание или автомобильная мойка.
Преимущества:
✔  небольшой вес, монтаж более легкий;
✔ высокая гидрофобность , способен сохранять свои изначальные свойства даже при длительном непосредственном контакте 💦 с водой;
✔ низкая теплопроводность〽 ;
✔ высокая прочность💪 ;
✔ невысокая стоимость💳 . 
Кроме того такой наполнитель отлично подойдёт для возведения зданий в регионах с частыми и обильными осадками или для помещений с повышенной влажностью. Помимо всего прочего он ещё и не создаёт благоприятной среды для размножения плесени и грибка.
Из-за низкой теплопроводности пенополистирола температура в здании остаётся всегда комфортной в любое время года – зимой здесь будет тепло, а летом прохладно💣 . Также сэндвич-панели с этим наполнителем можно использовать и в жарких, и в холодных регионах.
Чтобы проконсультироваться можно позвонить +7 906 706 84 20
https://metalsystems.ru/</t>
  </si>
  <si>
    <t>https://ok.ru/garazhidom/topic/157038747360049</t>
  </si>
  <si>
    <t xml:space="preserve">Спасибо за позитивный отзыв о пенопласте — материале, который представляет Ассоциация производителей и поставщиков пенополистирола. </t>
  </si>
  <si>
    <t>https://prnt.sc/FGj30xnIdoNm</t>
  </si>
  <si>
    <r>
      <rPr>
        <rFont val="Arial"/>
        <color theme="1"/>
      </rPr>
      <t xml:space="preserve">Строим дом за городом
Не надо закладывать утеплитель внутрь каменных стен, чтобы потом не долбить их на потеху всем прохожим
</t>
    </r>
    <r>
      <rPr>
        <rFont val="Arial"/>
        <color theme="1"/>
        <sz val="1.0"/>
      </rPr>
      <t xml:space="preserve">В отечественном домостроении прочно утвердилась новая технология утепления каменных стен — это так называемая «закладка утеплителя в простенок». Вообще-то эта схема была известна нашим строителям еще при царе Горохе, и построенные ими дома простояли сотни лет. Но только современные специалисты додумались закладывать между каменными стенками минеральную вату и пенополистирол.
Классическая каменная стена с внутренним утеплением, причем двойным, наверное, для подстраховки
Начну с небольшого, но необходимого предисловия, как и положено в серьезных научно-строительных исследованиях. Тема утепления жилья – очень интересная тема, а тема утепления загородных малоэтажных домов – особенно. И самое интересное заключается в том, что в нашем Отечестве, в отличие от цивилизованных западных стран, не существует совсем никаких норм по этой теме.
Ну, а теперь перейдем к сущности вопроса.
Сколько я уже писал про тему внутреннего (то есть внутристенного) утепления стен частных домов – а многим моим читателям из числа вечных спорщиков как горох об стенку. Ну не хотят они понимать, в чем заключается проблема таких стен. А проблема заключается в том, что в каждой западной стране существует только одна норма – использовать только то, что разрешено по закону, и применять так, как по этому закону положено. А так как там разрешено только то, что производится только крупными строительными фирмами, то и проблемы нет.
Другими словами – забугорный застройщик не имеет права выбирать систему утепления, потому что этот выбор находится в полной компетенции государства, который лоббируют крупные частные компании путем засылки в правительство своих строительных функционеров. И западному государству очень легко эту тему регулировать, потому что в цивилизованных странах климат по большому счету единообразный, потому разнообразия утеплителей и не наблюдается. Основной утеплительный продукт там – минеральная вата сугубо отечественного изготовления. И никакой китайщины.
Вот так предлагается утеплять кирпичные стены минеральной ватой
</t>
    </r>
    <r>
      <rPr>
        <rFont val="Arial"/>
        <b/>
        <color theme="1"/>
        <sz val="1.0"/>
      </rPr>
      <t>У нас же утепляют наружные стены зданий всем подряд. Но в основном применяется минеральная вата и пенополистирол. Пенополистирол, конечно же, лучше, потому что он более жесткий, чем минеральная вата, и по твердому убеждению наших научно-строительных теоретиков не сползает со стены как кисель через пару сезонов.</t>
    </r>
    <r>
      <rPr>
        <rFont val="Arial"/>
        <color theme="1"/>
      </rPr>
      <t xml:space="preserve">
</t>
    </r>
    <r>
      <rPr>
        <rFont val="Arial"/>
        <color theme="1"/>
        <sz val="1.0"/>
      </rPr>
      <t>А вы как думали? Минвата не может оставаться сухой вечно, а когда она намокает, то оседает под собственным весом согласно всем законам физики, химии, сопротивления материалов и даже природы Вселенной. Поэтому заменять такой утеплитель приходится очень скоро – через час-два после сдачи стен в эксплуатацию.
Шутка, конечно. Всё не так плохо, я знаю, что такие многослойные стены могут простоять даже целый месяц, а то и два. Многие вообще доживают до следующего сезона.
Но проблема физической аморфности утеплителя все же очень велика. Как борются с этим свойством минерального утеплителя немцы и прочие западные домовладельцы?
Да никак они с этим не борются. Чуть что — они вызывают строителей, и те заменяют все утепление. Да, это влетает в копеечку, но страховка все покрывает. Страховка – это великая сила, в нашем Отечестве она такой силы не имеет, потому что наши страховщики – люди бедные, а потому и слишком подозрительные, в любой ситуации на воду дуют. Мимо них ни один комар не пролетит, и даже микроб.
А так утепляют у нас кирпично-блочные стены пластмассой
Таким образом у нас страховка жилых зданий не покрывает ничего, поэтому все бремя замены утеплителя ложится целиком на плечи домовладельца.</t>
    </r>
    <r>
      <rPr>
        <rFont val="Arial"/>
        <color theme="1"/>
      </rPr>
      <t xml:space="preserve">
</t>
    </r>
    <r>
      <rPr>
        <rFont val="Arial"/>
        <b/>
        <color theme="1"/>
      </rPr>
      <t>Но у нас же домовладельцы умные, умнее, чем дурные немцы со своей страховкой. Вместо минеральной ваты наши умники используют пенополистирол, который не промокает и не портится от влаги.
Да, пенополистирол не портится от влаги, но он хорошо горит от огня, поэтому, чтобы обеспечить загородному дому хорошую защиту от пожара, наши домовладельцы облицовывают фасад кирпичом по утеплителю. В результате пластмасса оказывается очень хорошо забронирована несущей стеной и облицовкой, и в нее даже мыши не подберутся, а не то что огонь. Получается прекрасная стена с утеплителем внутри.
Но почему-то мало кто понимает, что пенополистирол тоже портится от времени. Наши производители утеплительных панелей дают срок годности этого материала 100 лет. Вот бы удивились химики, которые придумали этот материал! 100 лет не всякое железо проживет, а тут пластмасса, которая по задумке изобретателей разлагается самое большее через 10 лет, а на самом деле – сразу же после начала эксплуатационного периода. Я имею в виду нашу, отечественную пластмассу, которая часто даже более активная в процессе саморазрушения, чем китайская.
Нет, не все производители полистирола такие безбожные вруны – самые совестливые дают своему продукту 50 лет, а кто-то даже 30. Но те, кто дают 30-летнюю гарантию, быстро сталкиваются с плохим спросом, поэтому им приходится поднимать максимальную планку. В итоге русские изобретатели придумали пенополистирол, который не портится именно 100 лет, а не 10, как в западных странах, где ничего путного придумать не могут.</t>
    </r>
    <r>
      <rPr>
        <rFont val="Arial"/>
        <color theme="1"/>
      </rPr>
      <t xml:space="preserve">
</t>
    </r>
    <r>
      <rPr>
        <rFont val="Arial"/>
        <color theme="1"/>
        <sz val="1.0"/>
      </rPr>
      <t>Утепление теплой стены из теплой керамики стекловатой. Не такая уж и теплая эта теплая керамика, как оказывается</t>
    </r>
    <r>
      <rPr>
        <rFont val="Arial"/>
        <color theme="1"/>
      </rPr>
      <t xml:space="preserve">
</t>
    </r>
    <r>
      <rPr>
        <rFont val="Arial"/>
        <b/>
        <color theme="1"/>
      </rPr>
      <t>Теперь переходим, наконец, к главному. Давайте поверим не производителям, а химикам, которые утверждают, что пенополистирол разлагается через 10 лет максимум. Ну, для надежности снизим планку вдвое, до 5 лет, как утверждают западные строители. И вот представим себе, как нам каждые 5 лет приходится разбирать кирпичные стены, чтобы вынуть из них куски разложившейся пластмассы и напихать в них новые пластмассовые панели со 100-летней гарантией.</t>
    </r>
    <r>
      <rPr>
        <rFont val="Arial"/>
        <color theme="1"/>
      </rPr>
      <t xml:space="preserve">
</t>
    </r>
    <r>
      <rPr>
        <rFont val="Arial"/>
        <color theme="1"/>
        <sz val="1.0"/>
      </rPr>
      <t>Вы готовы каждые 5 лет заниматься подобной работой? Или наймете для этого строителей, которым придется заплатить за эту операцию столько же, сколько стоили вам сами стены при их первоначальном возведении?
Если вы думаете, что я ошибся в расчетах, то посчитайте сами, во сколько обойдется демонтаж, а потом монтаж, и не забудьте присовокупить сюда стоимость нового утеплителя. Ну, и нервы тоже денег стоят, потому что санитарам тоже надо что-то кушать.
Утепление стены из теплых легкобетонных блоков минеральной ватой, а поверху — еще один слой из газобетона
К чему я это все рассказываю? Все это я рассказываю к тому, что не перевелись еще в нашем Отечестве умные креативщики, которые создают двойные стены, способные простоять 100 лет, но напихивают в них утеплитель, который сгниет через 5 — максимум через 10 лет.
Вот сейчас меня начнут опять критиковать мои уважаемые коллеги-эксперты из комментариев, мол, я ничего не понимаю, а отечественный пенополистирол и на самом деле не разлагается 100 лет, а минеральная вата вообще в стене не портится хоть тыщу лет в обед. В крайнем случае, скажут они, облицовочную стену разобрать очень легко, ведь она же тонкая – ногой стукни, и сама обвалится.
Но шуточки шуточками, а я все равно не понимаю этой современной инновационной технологии «утепления простенков». Зачем в стены пихать пластмассу и всякую стекловату, если можно просто увеличить их толщину и избавиться от всех будущих расходов?
Ну, это я уже повторяюсь.</t>
    </r>
  </si>
  <si>
    <t>https://dzen.ru/a/ZOSwgXesUg1ezE9u</t>
  </si>
  <si>
    <t>Срок службы, пожароопасность</t>
  </si>
  <si>
    <t xml:space="preserve">Добрый день! 100 лет — такой срок жизненного цикла установлен для пенопласта после испытаний ГУП «НИИМосстрой» и Научно-исследовательским институтом строительной физики (НИИСФ РФ). </t>
  </si>
  <si>
    <t>https://prnt.sc/ERO8ccnoMy01</t>
  </si>
  <si>
    <t>Что такое пенопласт? #shorts
Путь комфорта: Факты о строительстве за городом
"Это легкий пластиковый материал, содержащий воздушные пузырьки.
@waycomfort   Интересные факты о строительстве
#пенопласт #строительныематериалы #легкийматериал"</t>
  </si>
  <si>
    <t>https://www.youtube.com/watch?v=7zz-z1MBCKU</t>
  </si>
  <si>
    <t>https://prnt.sc/xUDstwbqYc7v</t>
  </si>
  <si>
    <r>
      <rPr>
        <rFont val="Arial"/>
        <color theme="1"/>
      </rPr>
      <t xml:space="preserve">Антон осликов
Обзор утеплителей из минеральной ваты — разновидности, плюсы и минусы, сфера применения
</t>
    </r>
    <r>
      <rPr>
        <rFont val="Arial"/>
        <color theme="1"/>
        <sz val="1.0"/>
      </rPr>
      <t>Одним из традиционных видов утеплителей является минеральная вата. Несмотря на появление множества новых теплоизоляторов, она по-прежнему пользуется спросом у потребителей. Технические характеристики минеральной ваты позволяют не только надежно защитить конструкции от проникновения холода, но и дают возможность успешно конкурировать с самыми современными утеплителями. Это обусловлено внутренней структурой материала и свойствами сырья, которое используется для его производства. В этой статье мастер сантехник расскажет, о основных характеристиках минеральной ваты.
Виды минваты
Обзор утеплителей из минеральной ваты — разновидности, плюсы и минусы, сфера применения
Согласно ГОСТ 52953-2008 утепление минеральной ватой может осуществляться при помощи следующих теплоизоляторов:
    Каменного;
    Шлакового;
    Стекловатой.
Они различаются как по видам сырья, так и по техническим характеристикам, среди которых:
    Коэффициент термопроводности;
    Плотность минваты в кг/м3;
    Толщина и длина волокон;
    Степень сопротивления динамическим нагрузкам;
    Гигроскопичность;
    Термостойкость.
Таблица технических характеристик минеральной ваты:
Обзор утеплителей из минеральной ваты — разновидности, плюсы и минусы, сфера применения
Минеральная вата, также называемая базальтовым утеплителем, производится из натурального камня и отличается от теплоизоляции из стекловолокна или шлаковых отходов более высокими показателями теплопроводности и предельно выдерживаемой температурой нагрева. Поскольку она не содержит посторонних примесей, то ее можно нагревать до +600 ⁰C и охлаждать без ущерба для эксплуатационных свойств материала. Кроме того, теплоизоляция минеральной ватой из базальта не горит и легко формуется в рулоны различного размера.
Утеплитель из шлаковых отходов наименее устойчив к воздействию высоких температур и выдерживает лишь до +300 ⁰C. Он отличается гигроскопичностью, поэтому запрещен к использованию для фасадов зданий и водопроводных сетей. При попадании влаги доменные шлаки, которые служат в качестве сырья для изготовления ваты, способствуют возникновению агрессивной среды из-за остаточной кислотности.
Если принято решение купить утеплитель из минваты, которую производят из стекловолокна, то нужно учитывать характеристики. Его термопроводность ниже, чем у каменной или шлаковой изоляции. К тому же укладку стекловаты осложняет хрупкость, при работе с ней требуется наличие специальной одежды и средств защиты.
Преимущества и недостатки
Обзор утеплителей из минеральной ваты — разновидности, плюсы и минусы, сфера применения
Основные плюсы – хорошие звукоизоляционные и термоизоляционные свойства. Это обусловлено небольшим диаметром волокон и их хаотичным расположением, что способствует появлению множества воздушных пазух. Они препятствуют свободной передаче теплового излучения.</t>
    </r>
    <r>
      <rPr>
        <rFont val="Arial"/>
        <color theme="1"/>
      </rPr>
      <t xml:space="preserve">
</t>
    </r>
    <r>
      <rPr>
        <rFont val="Arial"/>
        <b/>
        <color theme="1"/>
      </rPr>
      <t>Если сравнивается минвата и пенопласт, то неоспоримые преимущества первого утеплителя – натуральность и негорючесть. Он также является экологически чистым и не оказывает отрицательного влияния на самочувствие человека.</t>
    </r>
    <r>
      <rPr>
        <rFont val="Arial"/>
        <color theme="1"/>
      </rPr>
      <t xml:space="preserve"> Фенол, который используется в качестве связующего вещества, после специальной обработки становится практически безвредным. К тому же он выделяется лишь при нагреве до предельно расчетных температур.
</t>
    </r>
    <r>
      <rPr>
        <rFont val="Arial"/>
        <color theme="1"/>
        <sz val="1.0"/>
      </rPr>
      <t>Описание минваты будет неполным без упоминания ее недостатков. Главным является значительное снижение изоляционных свойств из-за увлажнения материала. Поэтому при утеплении конструкций следует предусмотреть устройство пароизоляционного слоя в виде пленки или диффузной мембраны.
Области применения
Обзор утеплителей из минеральной ваты — разновидности, плюсы и минусы, сфера применения
Минеральная вата используется для наружных и внутренних поверхностей разной конфигурации. Для удобства ее выпускают в виде рулонов или плит. Размеры минваты зависят от ее наименования, назначения и марки. Важна также и плотность структуры изоляции, определяющая область ее применения. Жесткие плиты подходят для защиты фасадов, кровли и фундаментов при наличии динамической нагрузки, мягкие – для горизонтальных конструкций.
Теплоизоляцию разделяют на техническую и промышленную. Последняя нужна для систем, температура носителя в которых достигает 1000 ⁰C и препятствует его охлаждению. Техническая изоляция Rockwool используется для защиты бытовых инженерных сетей.
Характеристики разных марок
Обзор утеплителей из минеральной ваты — разновидности, плюсы и минусы, сфера применения
На основе традиционной минеральной ваты выпускается множество вариантов теплоизоляции. Они отличаются потребительскими свойствами и стоимостью. Сориентироваться среди предложений изготовителей поможет обзор минеральных утеплителей.
Таблица характеристики разных марок:
Обзор утеплителей из минеральной ваты — разновидности, плюсы и минусы, сфера применения
Роквул
Устойчив к воздействию агрессивной щелочной среды, поэтому незаменим для изоляции фасадов, особенно в сложных условиях. Сохраняет свои параметры в течение срока эксплуатации, и применяется как для бытовых, так и для промышленных сетей.
Теплопроводность утеплители из минваты производителя Rockwool – от 0,035 до 0,045 Вт/мК, наименьший коэффициент теплопроводности (от 0,035 до 0,037 Вт/м К имеют такие материалы, как Panelrock, Superrock, Wentirock max, Fasrock max.
Knauf
Выпускается на основе базальтового волокна, отличается хорошими теплоизоляционными и звукоизоляционными свойствами, устойчивостью к возгоранию и отсутствием раздражающих запахов.
Теплопроводность утеплители из минваты производителя Knauf – от 0,032 до 0,047 Вт/мК (ТЕПЛОстена 032 А – 0,032, ТЕПЛОрулон 040 – от 0,040 до 0,047 Вт/мК).
URSA
Может применяться для объектов, которые нагреваются до +700 ⁰С. При изоляции фасадов требуется их оштукатуривание, зато легко утепляются конструкции криволинейной конфигурации за счет плотного прилегания материала.
Теплопроводность утеплители из минваты производителя URSA – от 0,032-0,044 Вт/мК (URSA GEO Универсальные плиты и URSA GEO Скатная крыша – 0,035-0,036, URSA GEO М-11 – 0,040, URSA GEO Лайт – 0,044 Вт/мК).
Isover
Относится к стекловолоконным утеплителям и используется во всех климатических зонах России. Не меняет своих показателей в процессе эксплуатации, а разнообразие модификаций позволяет подобрать оптимальный вариант для конструкций.
Теплопроводность утеплители из минваты производителя Isover – от 0,032 до 0,044 Вт/мК (марка ISOVER Каркас-П32 – плотность 0,032, ISOVER ШтукатурныйФасад – 0,038, а ISOVER Классик – 0,041 Вт/мК).
Маркировка минеральной ваты
По маркировке минеральной ваты можно понять основные свойства продукта и его назначение.
Маркировка изделий из минеральной ваты включает:
    MW – условное обозначение минеральной ваты;
    EN13162 – государственный стандарт;
    T – класс предельного отклонения толщины (чем ниже, тем лучше);
    CS(10) – прочность на сжатие при относительной деформации 10 %;
    TR – прочность при растяжении (на разрыв);
    WS – водопоглощение при кратковременном частичном погружении в воду (не более 1 кг/м2);
    DS – стабильность размеров при определенных температурах;
    PL – нагрузка при деформации;
    MU или Z – паропроницаемость.
Пример маркировки минваты:
MW-EN13162-T(5)-CS(10)40-TR15-WS-DS(TH)-MU1.
В продолжение темы посмотрите также наш обзор Фольгированный утеплитель для труб отопления</t>
    </r>
  </si>
  <si>
    <r>
      <rPr>
        <color rgb="FF1155CC"/>
        <u/>
      </rPr>
      <t>https://santekhnik-moskva.mirtesen.ru/blog/43210373746/Obzor-utepliteley-iz-mineralnoy-vatyi-raznovidnosti-plyusyi-i-mi?&amp;utm_referrer=mirtesen.ru</t>
    </r>
    <r>
      <rPr/>
      <t xml:space="preserve"> 
</t>
    </r>
    <r>
      <rPr>
        <color rgb="FF1155CC"/>
        <u/>
      </rPr>
      <t>https://tvin270584.livejournal.com/1189578.html</t>
    </r>
    <r>
      <rPr/>
      <t xml:space="preserve"> 
</t>
    </r>
    <r>
      <rPr>
        <color rgb="FF1155CC"/>
        <u/>
      </rPr>
      <t>https://dzen.ru/a/ZOXU2Y0RQGjob5jV</t>
    </r>
    <r>
      <rPr/>
      <t xml:space="preserve"> </t>
    </r>
  </si>
  <si>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Что касается горючести — современный пенопласт выпускается уже с антипиренами. Благодаря им он затухает самостоятельно в течение максимум 4 секунд после потери контакта с открытым огнем. А при постоянном воздействии высокой температуры оплавляется, не вспыхивая. При этом выделяются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t>
  </si>
  <si>
    <r>
      <rPr>
        <color rgb="FF1155CC"/>
        <u/>
      </rPr>
      <t>https://prnt.sc/a0-1KOu1LRtr</t>
    </r>
    <r>
      <rPr>
        <color rgb="FF000000"/>
      </rPr>
      <t xml:space="preserve"> 
</t>
    </r>
    <r>
      <rPr>
        <color rgb="FF1155CC"/>
        <u/>
      </rPr>
      <t>https://prnt.sc/8avt-G_W--JD</t>
    </r>
    <r>
      <rPr>
        <color rgb="FF000000"/>
      </rPr>
      <t xml:space="preserve"> </t>
    </r>
  </si>
  <si>
    <t>Компания Аморант
Сэндвич-панели с наполнением из пенополистирола
Сэндвич-панели с наполнением из пенополистирола – это одно из наиболее популярных и эффективных решений при строительстве и отделке зданий и сооружений. Они состоят из нескольких слоев: двух внешних металлических покрытий и утеплителя, который служит в роли наполнителя.
Главное преимущество сэндвич-панелей с наполнением из пенополистирола заключается в их высокой теплоизоляционной способности. Пенополистирол, или пенопласт, является хорошим утеплителем, который эффективно сохраняет тепло внутри помещения. Благодаря этому, такие панели позволяют значительно сократить затраты на отопление и кондиционирование.
Кроме того, сэндвич-панели с пенополистирольным наполнением обладают хорошими звукоизоляционными свойствами. Они позволяют существенно снизить уровень шума, проникающего извне и между помещениями, что создает комфортную обстановку внутри здания.
Еще одним преимуществом таких панелей является их прочность и долговечность. Металлические покрытия обеспечивают отличную защиту от воздействия атмосферных явлений, влаги и коррозии. Кроме того, пенополистирол не гниет, не подвержен разрушению от воздействия грибков и микроорганизмов.
Сэндвич-панели с наполнителем из пенополистирола имеют легкий вес, что облегчает их монтаж и установку. Благодаря этому, строительство с их использованием может быть быстрым и экономичным.
В общем, сэндвич-панели с наполнением из пенополистирола являются отличным выбором для тех, кто хочет получить качественное и энергоэффективное здание или сооружение. Они сочетают в себе прекрасную тепло- и звукоизоляцию, прочность, долговечность и легкость монтажа.</t>
  </si>
  <si>
    <t>https://dzen.ru/a/ZOXJ6W7iiX_vZPU_</t>
  </si>
  <si>
    <t>В2В, Термо/СИП-панели, плюсы и минусы</t>
  </si>
  <si>
    <t>https://prnt.sc/Dy06vC3tO4JW</t>
  </si>
  <si>
    <t xml:space="preserve"> лопнула даже плита под домом
Ух Санек
Видео про плохой монтаж ППС</t>
  </si>
  <si>
    <t>https://www.youtube.com/watch?v=ZbX1IkF2TU8</t>
  </si>
  <si>
    <t xml:space="preserve">Добрый день! Налицо ошибки монтажа. И их, кажется, больше, чем "шариков" в пенопласте. Пенопласт сам по себе — отличный материал для наружного утепления жилого дома. Только применяться он должен в соответствии с нормами и правилами. Помимо перечисленных в видео ошибок в утеплении, важно помнить, что ППС не рекомендовано применять под вентфасад. Оптимальна для него система "мокрый" фасад. </t>
  </si>
  <si>
    <t>https://prnt.sc/i93hdqzY4nar</t>
  </si>
  <si>
    <t xml:space="preserve"> Про пенополистирол. #клинкер #дизайн #москва #дача #строительство #клинкер #ремонт #дизайнинтерьера
MARMOS — Mr.Klinker</t>
  </si>
  <si>
    <t>https://www.youtube.com/watch?v=kv5xrPeEvUA</t>
  </si>
  <si>
    <t>https://prnt.sc/n_h933FES_FP</t>
  </si>
  <si>
    <t>Дмитрий Анищенко "про стройку"
Сообщество производителей и поставщиков пенополистирола, спасибо за уточнение.</t>
  </si>
  <si>
    <t>https://dzen.ru/media/ada/uteplenie-kirpichnoi-kladki-trehsloinaia-kladka-64e46bd8d9459d6d1f68c188</t>
  </si>
  <si>
    <t>Всегда рады подсказать!</t>
  </si>
  <si>
    <t>https://prnt.sc/oeDvfCysaWXy</t>
  </si>
  <si>
    <r>
      <rPr>
        <rFont val="Arial"/>
        <color theme="1"/>
      </rPr>
      <t xml:space="preserve">СтройМания
Утепляем крышу правильно: советы, рекомендации
</t>
    </r>
    <r>
      <rPr>
        <rFont val="Arial"/>
        <color theme="1"/>
        <sz val="1.0"/>
      </rPr>
      <t>Владельцы недвижимости часто сталкиваются с необходимостью теплоизоляции частных строений. Они нередко допускают ошибки, когда не знают, как правильно утеплить крышу дома и несущие конструкции, в результате чего микроклимат в нем не только не улучшается, а наоборот становится еще хуже.
Основной проблемой, с которой им приходится сталкиваться, это выбор материала хорошего качества и доступного по стоимости. Кроме этого, получить желаемый результат не удастся, если нарушена технология обустройства теплоизоляции.
Благодаря изоляции крыши, происходит оптимальное распределение тепловой энергии внутри здания. Данный процесс включает монтаж на скаты кровли специального материала с низким коэффициентом теплопроводности для предотвращения охлаждения подкровельного пространства.
Кроме этого, теплоизоляция крыши способствует:
Снижению амплитуды температурных изменений, оказывающих отрицательное влияние на кровельный материал.
Шумоизоляции и уменьшению резонирующей способности кровли. В результате при выпадении атмосферных осадков теплоизоляция будет приглушать звуки дождевых капель и града, которые усиливает кровельное покрытие.
Предотвращению образования на домовой крыше ледовой корки. Зимой на кровле собирается снег, и нижний слой шапки под действием тепла начинает таять и превращаться в лед. Образовавшаяся ледовая корка усиливает нагрузку, оказываемую на стропильную конструкцию, и ее трудно очистить.
Защите подкровельного пространства от сильного нагрева в жаркие солнечные дни, поскольку утепление крыши дома изнутри работает в двух направлениях. А это означает, что изоляционный материал не выпускает тепло наружу и не впускает его.
До того, как теплоизолировать крышу, необходимо обустроить вентиляцию, так как применение материалов, которые накапливают влагу, способствует процессам гниения стропильного каркаса из дерева и появлению плесени. Устройство принудительной циркуляции воздушных масс в подкровельном пространстве предупредит преждевременное разрушение конструкции крыши.
Выбор материалов для утепления
Прежде, как утеплить крышу изнутри своими руками, нужно подобрать материалы с низким коэффициентом теплопроводности. Они практически не проводят тепло и задерживают его внутри себя.
При выборе нужно учитывать:
Тип крыши. Изоляцию плоской и скатной конструкции кровли производят с использованием разных материалов. Для плоских вариантов крыш обычно применяют керамзит или пенополистирол, а минеральную вату — для скатных.
Материал постройки дома. Например, для стропильного каркаса из древесины лучшим выбором будет эковата с основой из натурального льняного волокна.
Экологичность материала. Если выполняется утепление крыши изнутри, нужно выбирать изолятор с безопасным для человека составом. Для наружных работ данное качество не имеет значения.
Климат в регионе строительства. Это обстоятельство отражается на толщине слоя утеплителя. С учетом климатических условий, имеющихся на территории страны, обычно бывает достаточно 15 — сантиметровой толщины материала.
Вес. Нагрузка, оказываемая на стропильную систему, отражается на выборе материала, тяжесть которого должен выдержать каркас. Данное обстоятельство учитывают в проектной документации, когда составляется схема утепления крыши.
схема утепления крыши</t>
    </r>
    <r>
      <rPr>
        <rFont val="Arial"/>
        <color theme="1"/>
      </rPr>
      <t xml:space="preserve">
</t>
    </r>
    <r>
      <rPr>
        <rFont val="Arial"/>
        <b/>
        <color theme="1"/>
      </rPr>
      <t>При проведении утепления деревянных домов пенополистерол не используют. Этот материал отличается неплохими эксплуатационными характеристиками, но его применение приводит к смещению точки образования конденсата на поверхности стен, что вызывает загнивание древесины и покрытие ее плесенью.</t>
    </r>
    <r>
      <rPr>
        <rFont val="Arial"/>
        <color theme="1"/>
      </rPr>
      <t xml:space="preserve">
</t>
    </r>
    <r>
      <rPr>
        <rFont val="Arial"/>
        <color theme="1"/>
        <sz val="1.0"/>
      </rPr>
      <t>Поскольку дерево – это природный материал, то оно дышит и имеет свойство пропускать воздух, изменяя свои размеры в зависимости от степени влажности. Специалисты советуют использовать для теплоизоляции деревянных строений исключительно натуральные утеплители (подробнее: "Как сделать утепление крыши деревянного дома изнутри – выбор материала и правила устройства").
Технология и схема выполнения наружной теплоизоляции
По мнению профессионалов, лучше всего оптимизирует энергоэффективность здания, наружное утепление кровли.
Если домашний умелец не имеет опыта и не знает, как правильно утеплять крышу дома, ему пригодится следующая информация:
Составляя проект каркаса из деревянных элементов, нужно рассчитать шаг стропил так, чтобы его длина совпадала с шириной теплоизоляционного материала, которая обычно равна 120 сантиметров. При большом весе кровельного покрытия стропила устанавливают с промежутком 60 сантиметров, а утеплитель режут пополам.
От рулона теплоизолятора после завершения установки стропильных ног ножом отрезают полосы требуемой длины. Проще всего изолировать крышу со стороны мансарды. Монтируют материал между соседними стропилами. Для этого сначала надо выгнуть внутрь его края, а потом аккуратно расправить.
Стропила и уложенную между ними теплоизоляцию необходимо зашить с внутренней стороны пароизоляционной мембраной и зафиксировать ее клейкой лентой или степлером. Эта процедура нужна для защиты стропильной конструкции от сырого воздуха.
При помощи строительного степлера поверх ног стропил обустраивают гидроизоляцию крыши изнутри мансарды, чтобы не допустить воздействия влаги на утеплитель. Этот слой вдоль стропильной системы фиксируют контр-обрешеткой, собранной из реек.
Дальше пошаговое утепление крыши предполагает изготовление обрешетки. Для кровельных покрытий, способных держать форму, обустраивают решетчатое основание из деревянных досок с интервалом от 15 до 20 сантиметров. Если материал для поверхности крыши имеет немаленький вес, требуется сооружение сплошной обрешетки из влагостойких листов фанеры.
Поверх такой основы монтируют кровельное покрытие в соответствии с рекомендациями компаний, производящих его.
Обязательно для защиты стропил и улучшения микроклимата в мансардном помещении, необходимо обустроить принудительную вентиляцию.
Для этого нужно специально установить особые приспособления:
на карнизах — продухи;
на скатах — кровельные дефлекторы;
на коньке – аэратор.
В результате будет обеспечена циркуляция воздуха и нормальное состояние древесины.
Как правильно утеплить крышу изнутри своими руками
Если во время постройки дома не было произведено утепление кровли или потребность в теплоизоляции возникла в процессе эксплуатации строения, для решения проблемы можно выполнить эту работу с использованием технологии утепления крыши изнутри.
Последовательность действий в таком случае будет следующая:
На потолке и стенах мансарды делают каркас, используя деревянные бруски или металлический профиль с шагом между рейками, равным ширине утеплителя.
Теплоизоляционный материал помещают в ячейки каркаса. При этом нужно помнить, что рулонные утеплители, обладающие рыхлой структурой, в процессе эксплуатации начинают оседать и поэтому их нужно дополнительно фиксировать по горизонтали.
После завершения монтажа теплоизоляции поверх каркаса помещают пароизоляцию, используя степлер или клейкую ленту и укладывая полосы материала с 10- 15-сантиметровым нахлестом.
На завершающем этапе каркас обшивают гипсокартонными листами, который будет основанием для выполнения отделочных работ. Чтобы гипсокартон покрасить или оклеить обоями, его штукатурят и грунтуют.
Несмотря на то, что эффект от внутренней теплоизоляции меньше, чем от внешнего утепления, она позволяет создать в мансарде более комфортный температурный режим для постоянного проживания.
Зная, как сделать утепленную крышу в доме, какой лучше применить материал и способ, можно сэкономить на отоплении примерно 15-20% средств и продлить срок эксплуатации стропильной конструкции.</t>
    </r>
  </si>
  <si>
    <r>
      <rPr>
        <rFont val="Arial"/>
        <color rgb="FF1155CC"/>
        <u/>
      </rPr>
      <t>https://vk.com/wall-56270690_549876</t>
    </r>
    <r>
      <rPr>
        <rFont val="Arial"/>
        <color rgb="FF000000"/>
        <u/>
      </rPr>
      <t xml:space="preserve"> 
</t>
    </r>
    <r>
      <rPr>
        <rFont val="Arial"/>
        <color rgb="FF1155CC"/>
        <u/>
      </rPr>
      <t>https://ok.ru/shkola.stroitelstva.i.remonta/topic/156987888780150</t>
    </r>
    <r>
      <rPr>
        <rFont val="Arial"/>
        <color rgb="FF000000"/>
        <u/>
      </rPr>
      <t xml:space="preserve"> </t>
    </r>
  </si>
  <si>
    <t xml:space="preserve">Добрый день! Смещение точки росы происходит при неправильном теплотехническом расчёте. А вот если он сделан верно и специалистами, если приобретён качественный бионейтральный пенопласт, произведённый с соблюдением технологий, утепление будет эффективным и долговечным. </t>
  </si>
  <si>
    <r>
      <rPr>
        <rFont val="Arial"/>
        <color rgb="FF1155CC"/>
        <u/>
      </rPr>
      <t>https://prnt.sc/aoS5AKpnC1nm</t>
    </r>
    <r>
      <rPr>
        <rFont val="Arial"/>
        <color rgb="FF000000"/>
        <u/>
      </rPr>
      <t xml:space="preserve"> 
</t>
    </r>
    <r>
      <rPr>
        <rFont val="Arial"/>
        <color rgb="FF1155CC"/>
        <u/>
      </rPr>
      <t>https://prnt.sc/xq6BneJklrxK</t>
    </r>
    <r>
      <rPr>
        <rFont val="Arial"/>
        <color rgb="FF000000"/>
        <u/>
      </rPr>
      <t xml:space="preserve"> </t>
    </r>
  </si>
  <si>
    <t>Аналог стр. 170 июль</t>
  </si>
  <si>
    <t>Мальчик-бродяга!
Утепление каркасной бани???
Видел в одном видео на ютубе как мужик изнутри  каркасную баню пенопластом утеплил и фольгой на бумажной основе изолировал сверху, а после заколотил доской дюймовкой, мне вот интересно не опасно ли мыться и париться в такой бане? Все таки пенопласт внутри...</t>
  </si>
  <si>
    <t>https://otvet.mail.ru/answer/2038282255</t>
  </si>
  <si>
    <t>Баня, утепление изнутри</t>
  </si>
  <si>
    <t xml:space="preserve">Добрый день! Обычно пенопласт рекомендуется для наружного утепления. Кроме того, в ГОСТ 15588-2014 закреплена максимальная температура его применения - 80 градусов. Эти вводные стоит обязательно учитывать при выборе теплоизоляционного материала для бань. </t>
  </si>
  <si>
    <t>https://prnt.sc/50u2lTgnlO6m</t>
  </si>
  <si>
    <t>Федор Новиков
Пенопласт в парной быстро испортится, в предбаннике - вполне допустим при внутренней пароизоляции. Под внутренней обшивкой (досками и т.п.) обязательна должен быть вентилируемый зазор, чтобы конденсат на пароизоляции высыхал, а не впитывался в обшивку. 
Кроме этого, при температуре выше 60 градусов пенопласт выделяет ядовитый газ - стирол, который медленно, но сильно отравляет при вдыхании.</t>
  </si>
  <si>
    <t>Баня, утепление изнутри, опасность для здоровья</t>
  </si>
  <si>
    <t xml:space="preserve">Добрый день! 
В парной использовать пенопласт действительно не стоит - ГОСТ 15588-2014 закрепляет максимальную температуру для использования пенопласта, это - 80 градусов. 
Что касается предбанника - утепление возможно. Обычно рекомендуется использовать ППС снаружи. Бояться выделения ядовитых веществ не стоит. Корни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</si>
  <si>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t>https://prnt.sc/fc73oDHppYFQ</t>
  </si>
  <si>
    <t>Комментарий к вопросу из стр. 199</t>
  </si>
  <si>
    <t>Сварог в ответ Алексей Смирнов
Алексей Смирнов, Какие внешние слои?14 этажный дом утеплен снаружи пенопластом.Покрасили короедом и адьёс.</t>
  </si>
  <si>
    <t>https://otvet.mail.ru/answer/2037432427/cid-360635769/</t>
  </si>
  <si>
    <t xml:space="preserve">Если пенопласт закрыт стеклосеткой - армирующим слоем, а сверху цементной штукатуркой (т.е. внешними отделочными слоями), и при этом закрыт качественно - без прорех и разломов, грызуны в него не заберутся. А если наружный слой повреждён - да, заберутся и будут жить. Но внутри - в самом теплоизоляционном слое. А не на наружных поверхностях фасадов на 8 этаже. </t>
  </si>
  <si>
    <t>https://prnt.sc/Chc_TXUpdvk7</t>
  </si>
  <si>
    <t>Ответ на стр. 85</t>
  </si>
  <si>
    <r>
      <rPr>
        <rFont val="Arial"/>
        <color theme="1"/>
      </rPr>
      <t xml:space="preserve">        Кот69
  </t>
    </r>
    <r>
      <rPr>
        <rFont val="Arial"/>
        <b/>
        <color theme="1"/>
      </rPr>
      <t xml:space="preserve">  Т. е. единственный минус ППС- (в фасаде)- это токсичность при экстремальных температурах ?</t>
    </r>
    <r>
      <rPr>
        <rFont val="Arial"/>
        <color theme="1"/>
      </rPr>
      <t xml:space="preserve">
    Пээс: а то что похоже на слегка душный воздух- внутри помещений- это факт, но не подтверждаемый ни какими приборами?
    У нас в ходе этих выяснялок в микрорайне нашелся один дом, построенный самый первым. Так вот в нем вместо ППС, стоит обычная минплита, не знаю какой плотностью, но по тех докам 150кг/м3 (не знал что такая даже бывает)- и как не странно- в нем нет такого "душняка" (был в нескольких квартирах с разной отделкой).
    Хотя в нем единственном -нет этих чудо-клапанов (приточка в стене).
    Этот дом один, остальные строили уже с ППС вместо минплиты, изменив проектную документацию...хотя инвесторам (так мы были названы в договорах)- передавалась документация в которой значится минплита на фасаде... </t>
    </r>
  </si>
  <si>
    <t>https://www.forumhouse.ru/posts/31777394/</t>
  </si>
  <si>
    <r>
      <rPr>
        <rFont val="Arial"/>
        <color theme="1"/>
      </rPr>
      <t xml:space="preserve">Утепление ППУ. "ТЕПЛОГРАД"
Почему стоит отказаться от использовании традиционных утеплителей в пользу пенополиуретана?
</t>
    </r>
    <r>
      <rPr>
        <rFont val="Arial"/>
        <b/>
        <color theme="1"/>
      </rPr>
      <t>✔недостаточная теплоизоляция: традиционные утеплители, такие как минеральная вата или пенопласт, обладают низкой теплоизоляцией.
Тепло в таком случае проникает сквозь стены, крышу или фундамент, что приводит к нестабильной температуре и дополнительным расходам на отопление;</t>
    </r>
    <r>
      <rPr>
        <rFont val="Arial"/>
        <color theme="1"/>
      </rPr>
      <t xml:space="preserve">
</t>
    </r>
    <r>
      <rPr>
        <rFont val="Arial"/>
        <b/>
        <color theme="1"/>
      </rPr>
      <t xml:space="preserve">✔усадка материала. </t>
    </r>
    <r>
      <rPr>
        <rFont val="Arial"/>
        <color theme="1"/>
      </rPr>
      <t>Например, минеральная вата или кленовый войлок, со временем теряют свою форму и размер. Это приводит к образованию трещин и щелей в утеплителе, что снижает его эффективность и функцию сохранять тепло;
✔</t>
    </r>
    <r>
      <rPr>
        <rFont val="Arial"/>
        <b/>
        <color theme="1"/>
      </rPr>
      <t>неправильное определение толщины слоя утеплителя.</t>
    </r>
    <r>
      <rPr>
        <rFont val="Arial"/>
        <color theme="1"/>
      </rPr>
      <t xml:space="preserve"> Многие стараются сэкономить выбрав недостаточную толщину. Недостаточная или, наоборот, избыточная толщина может привести к неприятностям в виде появления холодных мостиков или потери жилого пространства.
Пенополиуретан обладает самым высоким коэффициентом теплопроводности, благодаря чему создает надежный барьер для сохранения тепла в Вашем доме.
⚡Он не подвержен усадке, его теплоизоляционные свойства останутся на протяжении всего срока эксплуатации, а это более 35 лет!
У пенополиуретана самая минимальная толщина с максимальной энергоэффективностью по сравнению с другими утеплителями, чем экономит место в Вашем жилье.
Выбирайте качественное и эффективное утепление вместе с нами 😉⚡
________________________________
С заботой о вас, Компания «ТЕПЛОГРАД»
Консультация:
+7 (927) 080 4660
#теплоград
#утеплениедомов #утепление #утеплениепенополиуретаном #пенополиуретан #ппу</t>
    </r>
  </si>
  <si>
    <t>https://vk.com/wall-180206878_1741</t>
  </si>
  <si>
    <t>Эффективность, усадка</t>
  </si>
  <si>
    <t xml:space="preserve">Добрый день!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Теплоизоляция кровли и фундамента - обязательное условие, если вы хотите добиться результата. 
Термическая усадка пенопласта - тоже миф. Подтверждением этому служат многочисленные вскрытия фасадов, утеплённых пенополистиролом. Их производят специальные комиссии по контролю за качеством строительных работ, лаборатории в рамках исследовательских задач, либо когда возникает необходимость модернизировать имеющееся строение — например, сделать пристройку к дому. В этих многочисленных случаях было выявлено, что через 10-15 лет эксплуатации ППС-16Ф с фактической плотностью 16,2-18 кг/м³ усадки не давал. 
Что касается неправильной толщины утеплителя, материал здесь вообще ни при чём. Расчет толщины должны делать специалисты на местности в рамках теплотехнического расчета. </t>
  </si>
  <si>
    <t>https://prnt.sc/HVCHRF5qj2Gf</t>
  </si>
  <si>
    <t xml:space="preserve"> Александр Кузьмин ответил Валерию
Валерий, и так же отлично он горит😃</t>
  </si>
  <si>
    <t>https://vk.com/wall-185951097_134664?reply=134830&amp;thread=134678</t>
  </si>
  <si>
    <t xml:space="preserve">Антипирены - и вопрос решен. Качественный пенопласт весь с ними. За тот, что "остался от дедушки" не поручусь - тогда требования к материалам были другие. </t>
  </si>
  <si>
    <t>https://prnt.sc/rK9cEvxCXKYV</t>
  </si>
  <si>
    <t>Ответ на стр. 185 Валере</t>
  </si>
  <si>
    <t>Йцукен Великий
Сообщество производителей и поставщиков пенополистирола, химически - он почти тоже самое. а вот плотность, прочность, и паро-водо прорицание - уже другие по понятным причинам</t>
  </si>
  <si>
    <t xml:space="preserve">Именно это мы и имели в виду. ППС не равен ЭППС. </t>
  </si>
  <si>
    <t>https://prnt.sc/Rrle7VxkI9mh</t>
  </si>
  <si>
    <t>Ответ на стр. 183</t>
  </si>
  <si>
    <t>Владимир Медведев
Я не понял пенопласт? если это пенопласт то на хрену я видел такое утепление. пенопласт не "дышит" и его применение очень ограниченное. там где "дыхание" не нужно например пол утеплять в доме на земле. перед заливкой...</t>
  </si>
  <si>
    <t>https://ok.ru/ideiipolez/topic/156372859180365</t>
  </si>
  <si>
    <t xml:space="preserve">Владимир, паропроницаемость пенопласта - как у сосны поперёк волокон. Всё будет "дышать" (хотя, откровенно говоря, перекладывать на стены функцию вентиляции не стоит). </t>
  </si>
  <si>
    <t>https://prnt.sc/qX93BrawE381</t>
  </si>
  <si>
    <r>
      <rPr/>
      <t xml:space="preserve">Архитектор Никитин, студия </t>
    </r>
    <r>
      <rPr>
        <color rgb="FF1155CC"/>
        <u/>
      </rPr>
      <t>hauzez.com</t>
    </r>
    <r>
      <rPr/>
      <t xml:space="preserve">
добрый, о, спасибо, вы абсолютно правы, не видел почему-то этого приложения  в старой версии 👍</t>
    </r>
  </si>
  <si>
    <t>https://t.me/chat_hauzez_com/10930</t>
  </si>
  <si>
    <t>https://prnt.sc/MW0VQdWikxrS</t>
  </si>
  <si>
    <r>
      <rPr/>
      <t xml:space="preserve">Архитектор Никитин, студия </t>
    </r>
    <r>
      <rPr>
        <color rgb="FF1155CC"/>
        <u/>
      </rPr>
      <t>hauzez.com</t>
    </r>
    <r>
      <rPr/>
      <t xml:space="preserve">
это писали вы о выборе типа ппс для полов. 
Я вас спросил, что если последовать рекомендации госта, то кто понесет ответственность за выбор? 
Ответа на этот вопрос не услышал.
Понятно, что за качество отвечает продавец, а за монтаж монтажник. 
Вы же сказали, что если не слушаться госта, то вся ответственность на заказчике. Это по сути манипуляция - она и так на нем, понимаете? 
Либо на проектировщике, если человек проект купил и в договоре ответственность прописал. Вот о чем речь. Госты и снипы это не догма и не закон - носят рекомендательный характер. 
По моим расчетам держит нагрузку и 14 ппс с большим запасом даже при сосредоточенной через стяжку.</t>
    </r>
  </si>
  <si>
    <t>https://t.me/chat_hauzez_com/10931</t>
  </si>
  <si>
    <t>Ответ на стр. 178
предлагаю с ним закончить</t>
  </si>
  <si>
    <t xml:space="preserve"> "Комплексные поставки"
Алексей, спасибо большое, за дополнительные разъяснения, очень полезная информация 🙌</t>
  </si>
  <si>
    <t>https://vk.com/wall-210063564_176?reply=181&amp;thread=178</t>
  </si>
  <si>
    <t>https://prnt.sc/h0eUV0j8Y1Tv</t>
  </si>
  <si>
    <t xml:space="preserve"> Утепление пенопластом. Спустя 7лет
Slava PVS
Позитивное видео про то, что за 7 лет не было ни плесени ни грызунов.</t>
  </si>
  <si>
    <t>https://www.youtube.com/watch?v=yMkx53DU0TM</t>
  </si>
  <si>
    <t>Плесень, грызуны</t>
  </si>
  <si>
    <t>https://prnt.sc/xm3uoEIIWdzs</t>
  </si>
  <si>
    <t xml:space="preserve"> Александр Кузьмин ответил Валерию
Валерий, выглядит как, у меня жигули 6ка, но из-за того что я в том году перевернул Мерседес и кузов восстановлению не подлежит, а панель всё равно пополам сломалась, поставлю ка я эту панель в шестёрку всё лучше чем гниёт во дворе, да и в Мерседесе всё же было ч разы комфортнее. А то что по трансмиссии и двигателю это всё равно ВАЗ, ч на это глаза закрою🤣🤣🤣👍</t>
  </si>
  <si>
    <t>https://vk.com/wall-185951097_134664?reply=134838&amp;thread=134678</t>
  </si>
  <si>
    <t xml:space="preserve">Александр, примените эту панель там, где она не подходит, - например, в Роллс Ройсе. И будете с любовью вспоминать жигулёвскую "торпеду".  Я к тому, что в строительстве каждому материалу своё место. Выбор - по совокупности условий. Если пенопласт подходит - почему бы не иметь в виду возможность его использования? Из-за предубеждений? </t>
  </si>
  <si>
    <t>https://prnt.sc/uU5l7u6nGMBK</t>
  </si>
  <si>
    <t>Ответ на стр. 204 Валере</t>
  </si>
  <si>
    <t>Строймаркет | Торговая компания
🆕 Сегодня мы расскажем вам про пенопласт - достаточно популярный теплоизоляционный материал, имеющий полимерную ячеистую тонкостенную структуру, пространство которой заполнено газом.
Изменения температурных режимов не оказывают особого влияния на пенопласт, но при постоянном нахождении под прямыми солнечными лучами пенопласт может стать более хрупким.
Плотность, а также технические характеристики пенопласта зависит от используемого сырья, технологических условий производства. В строительстве при утеплении кровли, внутренних и внешних стен используют разный по качеству пенопласт. Разберемся, как правильно подобрать пенополистирол, чтоб создать уют и теплоту в доме, а заодно защититься от внешнего шума.
🔷 Пенопласт псб-с 15 имеет наименьшую плотность из всех производимых полистирольных соединений, а также считается дешевым материалом. Поэтому в строительстве признан экономичным, и в месте с тем удобным для использования. Псб-с 15 используется для утепления стен, перекрытий, полов и кровли.
🔷 Пенопласт псб-с 25 средней плотности, имеет относительно невысокую стоимость. Этот вид пенопласта имеет самое широкое распространение при утеплении полов, внешних и внутренних конструкций стен, а также крыш.
Пенополистирольные плиты универсальны в применении и используются для теплоизоляции при строительстве и ремонте зданий и сооружений, для звукоизоляции при ударных шумовых нагрузках, для создания термоизолирующих объемов (например, морозильные камеры, изотермические фургоны и рефрижераторы) и упаковки, а также в других областях народного хозяйства.
⭕ Утепление полов (межэтажных перекрытий)
Плиты пенопласта являются отличным средством для теплоизоляции пола и межэтажных перекрытий. Применение пенопластовых плит в полах и межэтажных перекрытиях служит эффективным средством для снижения передачи ударного шума и вибрации.
⭕ Утепленние стен - внутреннее и наружное (СПБ-25 фасад)
При утеплении стен пенополистирольные плиты укладываются в полость стены с небольшим зазором между внутренней и наружной частью стены. Пенополистирольные плиты легко нарезать и крепить с помощью монтажных приспособлений, приклеивать пеной-клеем, мастикой или цементным раствором.
⭕ Возможен другой вариант теплоизоляции - когда плиты пенополистирола крепятся непосредственно к внутренней или наружной поверхности. Во всех случаях плиты крепятся либо механическими креплениями (н-р дюпелями), либо клеящими составами, после чего их необходимо качественно облицовывать.
❗ Пенопластовые плиты (СПБ-25) всегда необходимо защищать от воздействия открытого огня, поэтому они обшиваются гипсокартонном или штукатурятся.
Если Вы собрались утеплять дом своими руками, помните, что кроме пенопласта Вам так же понадобятся грунтовка, стекловолоконная сетка под штукатурку, специализированный клей для пенопласта, сухие штукатурные смеси, несколько видов дюбелей и прочее.
При наружном креплении плит ПСБ-25 их поверхность оштукатуривается цементным раствором, нанесенным на прочную основу – обычно сетку. Снаружи пенопласт закрывают разными материалами – плиткой, кирпичом, штукатуркой и т.п.
Теплоизоляция фасадов дает дополнительный барьер для наружной поверхности стены от воздействия ветра и дождя, а также от сезонных перепадов температур.
☝ Применение на трубопроводах.
В последнее время для теплоизоляции трубопроводов холодного водоснабжения, вентиляционных каналов и т.п. все чаще стали применять пенопласт специальной формы (скорлупки). Этот материал также используют для защиты водопроводных и канализационных труб городских магистралей от замерзания.
Благодаря этому материалу, трубопроводы можно укладывать на меньшей глубине, что существенно снижает расходы на выемку грунта. Несомненным достоинством применения пенополистирола для теплоизоляции трубопроводов является возможность придания материалу практически любых форм, что способствует функциональному приспособлению к конструктивным требованиям.
Ещё больше информации о пенопласте и по другим материалам для ремонта и стройки, Вам расскажут наши специалисты. Ждём Вас в ТЦ Строймаркет по адресу: г. Белгород, ул. Студенческая 21Ж.
📞 Телефон: 400-999. Звоните, пишите, приходите! Мы работаем с 8:30 до 20:00. 🛒
#пенопласт #теплоизоляция #ремонт #стройка #Строймаркет</t>
  </si>
  <si>
    <r>
      <rPr>
        <color rgb="FF1155CC"/>
        <u/>
      </rPr>
      <t>https://vk.com/wall-149015270_7842</t>
    </r>
    <r>
      <rPr/>
      <t xml:space="preserve"> 
</t>
    </r>
    <r>
      <rPr>
        <color rgb="FF1155CC"/>
        <u/>
      </rPr>
      <t>https://ok.ru/stroykaru/topic/155527767315771</t>
    </r>
    <r>
      <rPr/>
      <t xml:space="preserve"> 
</t>
    </r>
    <r>
      <rPr>
        <color rgb="FF1155CC"/>
        <u/>
      </rPr>
      <t>https://ok.ru/profile/569742189883/statuses/155527767446843</t>
    </r>
  </si>
  <si>
    <t>Обсуждение монтажа, плюсы и минусы, В2В</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</si>
  <si>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Единственное, что хотелось бы прокомментировать: ГОСТ 15588-2014 (а позже и изменение №1 к нему) закрепляют аббревиатуру ППС в наименовании пенопласта (раньше его действительно называли ПСБ). Кроме того, наименьшей плотностью сейчас обладает ППС-10. Небольшая плотность не говорит о том, что материал плохой. Просто для каждой из плотностей есть своя область применения (они, кстати, тоже указаны в ГОСТ). </t>
  </si>
  <si>
    <r>
      <rPr>
        <color rgb="FF1155CC"/>
        <u/>
      </rPr>
      <t>https://prnt.sc/fN_RM1uYuwnA</t>
    </r>
    <r>
      <rPr>
        <color rgb="FF000000"/>
      </rPr>
      <t xml:space="preserve"> 
</t>
    </r>
    <r>
      <rPr>
        <color rgb="FF1155CC"/>
        <u/>
      </rPr>
      <t>https://prnt.sc/taTlnoQUGfrn</t>
    </r>
    <r>
      <rPr>
        <color rgb="FF000000"/>
      </rPr>
      <t xml:space="preserve"> 
</t>
    </r>
    <r>
      <rPr>
        <color rgb="FF1155CC"/>
        <u/>
      </rPr>
      <t>https://prnt.sc/g6XBr32P6evr</t>
    </r>
    <r>
      <rPr>
        <color rgb="FF000000"/>
      </rPr>
      <t xml:space="preserve"> </t>
    </r>
  </si>
  <si>
    <r>
      <rPr>
        <rFont val="Arial"/>
        <color theme="1"/>
      </rPr>
      <t xml:space="preserve"> УТЕПЛЕНИЕ МАНСАРДЫ? ЛЕГКО!
ПЕНА-НН
</t>
    </r>
    <r>
      <rPr>
        <rFont val="Arial"/>
        <color theme="1"/>
        <sz val="1.0"/>
      </rPr>
      <t xml:space="preserve">
Друзья, а вы знаете почему утепляться ПЕНОЙ лучше, чем ВАТОЙ?
Нет? Тогда мы вам сейчас расскажем!))
РОЛИК В ЮМОРИСТИЧЕСКОМ СТИЛЕ СМОТРИ ПО СССЫЛКЕ -    • КОГДА УТЕПЛИЛСЯ ВАТОЙ А НЕ ПЕНОЙ / ПЕ...  
Уже заинтриговали?? Тогда скорее смотри этот ролик НА КАНАЛЕ!
Хотите узнать больше информации о нашей работе и получить скидку, подписывайтесь на канал и на наше сообщество 
ВК: https://clck.ru/UB8eD 
Связь со специалистом:
Тел.: +7 (929) 053-49-90
Telegram: https://clck.ru/UB38a
WhatsApp: https://clck.ru/UB3BX
</t>
    </r>
    <r>
      <rPr>
        <rFont val="Arial"/>
        <color theme="1"/>
      </rPr>
      <t>На 1:50 говорится, что нельзя использовать минвату или ППС для утепления такой мансардной крыши как на видео, т.к. отсутствует вентзазор.</t>
    </r>
  </si>
  <si>
    <t>https://www.youtube.com/watch?v=cRWfeNP6R7I</t>
  </si>
  <si>
    <t xml:space="preserve">Добрый день! Вы говорите, что ваша пена имеет паропроницаемость практически такую же, как у древесины. У ППС паропроницаемость тоже практически как у древесины - сосны поперёк волокон (0,06 и 0,05 мг/(м·ч·Па) соответственно. Почему же нельзя при одинаковой паропроницаемости использовать пенопласт? 
В отапливаемом помещении (опять же - если принять во внимание, что паропроницаемость вашего ППУ сравнима с паропроницаемостью древесины), необходимо использовать пароизоляцию между утеплителем и финишной отделкой. </t>
  </si>
  <si>
    <t>https://prnt.sc/NhNg0uNKWAau</t>
  </si>
  <si>
    <t xml:space="preserve">В отапливаемом помещении (опять же - если принять во внимание, что паропроницаемость вашего ППУ сравнима с паропроницаемостью древесины), необходимо использовать пароизоляцию между утеплителем и финишной отделкой. </t>
  </si>
  <si>
    <t>ТЕПЛЫЙ ДОМ
Этапы утепления фасада дома 🏠
⭐Мы используем в работе технологию "мокрого фасада" - система утепления, состоящая из 6 слоёв с облицовкой стен фасада дома штукатуркой.
🏠Мокрый фасад называется так, потому что при его устройстве используют мокрые процессы с использованием клеевых растворов и штукатурок. Такой фасад выглядит эстетично и улучшает теплоизоляционные характеристики здания примерно на 30%.
Этапы (листайте карусель):
Перед началом работы производится подготовка поверхности (грунтовка стен)
1) Пенопласт клеится на клей
2) Элемент крепления - дюбель
3) На штукатурно-клеевой слой наносится армирующая сетка
4) Базовый штукатурно-клеевой слой
5) Грунт поверхности
6) Декоративная штукатурка
Про каждый этап можно написать очень много тонкостей, о которых мы будем рассказывать в следующих постах.</t>
  </si>
  <si>
    <t>https://vk.com/wall-222001696_13</t>
  </si>
  <si>
    <t>Обсуждение монтажа, В2В</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</si>
  <si>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Успехов в работе! </t>
  </si>
  <si>
    <t>https://prnt.sc/FiYr6S5Gsshj</t>
  </si>
  <si>
    <r>
      <rPr/>
      <t xml:space="preserve">"Профнастил +"
Утеплитель для стен: пенопласт или минвата?
</t>
    </r>
    <r>
      <rPr>
        <sz val="1.0"/>
      </rPr>
      <t>Теплоизоляция фасада ― обязательный этап монтажных работ. Дом станет энергоэффективным, тепло не будет выходить через стены. Благодаря этому снизятся затраты на отопление, в доме будет комфортно и уютно.
В качестве фасадного утеплителя часто используют минвату или пенопласт. Эти материалы пользуются популярностью среди домовладельцев. Попробуем понять, чем они отличаются.
💁‍♂ Сначала разберёмся, что это за материалы:
⃣ Минеральной ватой называют утеплители, изготовленные из расплава минералов. Наиболее популярные варианты ― базальтовая теплоизоляция и утеплитель на основе кварца. Первая изготавливается из расплавленных волокон базальта, второй ― из смеси кварцевого песка, доломита, известняка, соды или буры.</t>
    </r>
    <r>
      <rPr/>
      <t xml:space="preserve">
⃣ Пенопласт ― вспененная пластмасса. В быту обычно используют пенопласт, изготовленный из пенополистирола ― его мы и будем рассматривать.
</t>
    </r>
    <r>
      <rPr>
        <sz val="1.0"/>
      </rPr>
      <t>Сравним теплоизоляцию из минваты и пенопласта по следующим характеристикам: теплопроводность, паропроницаемость, огнестойкость, эластичность, звукоизоляция, лёгкий вес, биостойкость, химическая устойчивость, механическая прочность, простой монтаж, экологичность и безопасность.
На основе сравнения сделаем вывод, какой утеплитель ― минвата или пенопласт ― более выгодный и практичный.</t>
    </r>
    <r>
      <rPr/>
      <t xml:space="preserve">
1. Теплопроводность
</t>
    </r>
    <r>
      <rPr>
        <sz val="1.0"/>
      </rPr>
      <t>Основная задача утеплителя ― не выпускать тепло из дома. Для этого материал должен отличаться низкой теплопроводностью (чем она меньше ― тем лучше).
Выясним, у чего лучше теплоизоляция: у пенопласта или минваты.
У минеральной ваты превосходные теплоизоляционные качества. Даже в суровом северном климате она надёжно защищает ваш дом от холода.</t>
    </r>
    <r>
      <rPr/>
      <t xml:space="preserve">
</t>
    </r>
    <r>
      <rPr>
        <b/>
      </rPr>
      <t>Теплопроводность минваты ― 0,035–0,039 Вт/(м*К). Этот показатель зависит от плотности материала, поэтому может незначительно колебаться.
Теплопроводность пенополистирола ― 0,037–0,042 Вт/(м*К), почти как у минваты. Пенопласт эффективно удерживает тепло в доме.
Вывод: у пенопласта и минваты похожие показатели теплоизоляции. Для обоих материалов характерна низкая теплопроводность</t>
    </r>
    <r>
      <rPr/>
      <t xml:space="preserve">.
</t>
    </r>
    <r>
      <rPr>
        <sz val="1.0"/>
      </rPr>
      <t>2. Паропроницаемость
Это способность материала пропускать через себя водяной пар или, наоборот, задерживать его. Желательно, чтобы утеплитель был паропроницаемым. Тогда он не будет препятствием для выходящего из помещения пара. Чтобы фасад правильно функционировал, каждый последующий «слой» должен быть более паропроницаемым, чем предыдущий. Например, на фасад монтируют теплоизоляцию. Она более паропроницаема, чем материал, из которого сделаны стены. На утеплитель укладывают дышащую мембрану, более паропроницаемую, чем теплоизоляция.
Минвата ― дышащий утеплитель. Она не создаёт преграды для пара, который выходит через стены здания. Излишняя влага выводится наружу, не накапливается в стенах или утеплителе. Это благоприятно влияет на микроклимат в жилом помещении: в доме не будет слишком влажно. Под утеплителем не образуется конденсат, стены остаются сухими. Минеральная вата ― это хороший универсальный утеплитель, с её помощью утепляют фасады из любых материалов. С ней даже деревянные стены не отсыреют.</t>
    </r>
    <r>
      <rPr>
        <b/>
      </rPr>
      <t xml:space="preserve">
Пенопласт (пенополистирол) практически не дышит. Когда водяной пар проходит через стены, он сталкивается с препятствием ― утеплителем из пенопласта. В доме формируется некомфортный микроклимат, становится слишком влажно. Чтобы нормализовать уровень влажности, надо обеспечить активную вентиляцию, а это приведёт к дополнительным затратам.
Пенопласт не рекомендуется использовать для утепления деревянных домов ― фасад под ним может отсыреть, древесина может начать гнить. Им можно теплоизолировать стены из железобетона, газобетона, кирпича. Таким фасадам не грозит отсыревание. Но в этом случае пар, не вышедший из помещения, может неблагоприятно повлиять на микроклимат в доме.
Вывод: минеральная вата паропроницаемая, пенопласт практически не пропускает пар.</t>
    </r>
    <r>
      <rPr/>
      <t xml:space="preserve">
</t>
    </r>
    <r>
      <rPr>
        <sz val="1.0"/>
      </rPr>
      <t>3. Огнестойкость
От того, насколько материал устойчив к огню, может зависеть жизнь людей. Идеально, если утеплитель огнестойкий ― тогда при пожаре он не станет дополнительным источником пламени.
Класс горючести минваты ― НГ (негорючий материал). Этот пожаробезопасный утеплитель эффективно защищает дом от огня. Его нередко используют для возведения противопожарных перегородок.
Даже если попробовать поджечь минвату, она не загорится. Её волокна могут плавиться при температуре свыше 1000 оС, но даже в этом случае утеплитель практически не дымит и не выделяет токсичных соединений.</t>
    </r>
    <r>
      <rPr/>
      <t xml:space="preserve">
</t>
    </r>
    <r>
      <rPr>
        <b/>
      </rPr>
      <t>Пенопласт может воспламеняться и поддерживать горение. В случае пожара он может стать обширным очагом возгорания. При горении может выделять токсичные вещества.
Пенопласт бывает обычным и самозатухающим, модифицированным антипиренами ― добавками, которые повышают огнестойкость. Первый может самостоятельно гореть, даже если источник огня устранён. Второй не горит сам по себе ― если источника пламени нет, он гаснет. В зависимости от вида пенопласта, группа горючести может варьироваться ― Г4, Г1 и др. Но даже самозатухающий пенопласт может дымить и активно выделять ядовитые вещества, пока горит или тлеет.
Пенопласт может передать огонь окружающим горючим поверхностям ― например, деревянным стенам. А значит, могут появиться новые очаги возгорания.
Вывод: минвата огнестойкая, пенопласт может гореть и выделять при этом токсичные вещества.</t>
    </r>
    <r>
      <rPr/>
      <t xml:space="preserve">
</t>
    </r>
    <r>
      <rPr>
        <sz val="1.0"/>
      </rPr>
      <t xml:space="preserve">4. Эластичность
Пластичность ― дополнительное преимущество материала. Эластичный утеплитель можно монтировать на неровные стены, на фасады сложной формы.
Минеральная вата отличается высокой пластичностью. Рыхлый гибкий материал принимает форму любой поверхности. Если сравнивать базальтовую вату и теплоизоляцию на основе кварца, вторая более гибкая. Особенно эластична минеральная вата в рулонах, не в плитах ― они плотнее и жёстче.
</t>
    </r>
    <r>
      <rPr>
        <b/>
      </rPr>
      <t>Пенопласт не отличается эластичностью, его редко используют для утепления фасадов сложной формы. Он подходит для теплоизоляции плоской ровной поверхности (если на стене есть неровности ― утеплитель не будет плотно прилегать к ней).
Вывод: минвата эластичная, пенопласт ― нет.</t>
    </r>
    <r>
      <rPr/>
      <t xml:space="preserve">
</t>
    </r>
    <r>
      <rPr>
        <sz val="1.0"/>
      </rPr>
      <t>5. Звукоизоляция
Это не основная функция утеплителя, а дополнительный бонус. Если материал поглощает сторонние шумы, в доме будет тихо и комфортно.
Минеральная вата обеспечивает отличную звукоизоляцию. Это связано со структурой материала: она состоит из хаотично расположенных волокон. Когда звуковая волна проходит через утеплитель, она «запутывается» между волокнами и гаснет.</t>
    </r>
    <r>
      <rPr/>
      <t xml:space="preserve">
</t>
    </r>
    <r>
      <rPr>
        <b/>
      </rPr>
      <t>Пенопласт также может защищать от сторонних звуков благодаря ячеистой структуре материала. Звуковая волна гаснет, пока проходит через «пузырьки» пенополистирола.
Вывод: оба материала ― эффективные звукоизоляторы.</t>
    </r>
    <r>
      <rPr/>
      <t xml:space="preserve">
</t>
    </r>
    <r>
      <rPr>
        <sz val="1.0"/>
      </rPr>
      <t>6. Экологичность и безопасность
Утеплитель для жилых домов должен быть экологически чистым и безвредным.
Минвата экологична ― она изготовлена из натуральных материалов. В процессе эксплуатации она не выделяет токсичных или аллергенных соединений.</t>
    </r>
    <r>
      <rPr/>
      <t xml:space="preserve">
</t>
    </r>
    <r>
      <rPr>
        <b/>
      </rPr>
      <t>Пенополистирол ― синтетический материал. В ходе эксплуатации он может выделять токсичное вещество ― стирол. Оно может раздражать слизистые оболочки, вызывать аллергию. По этой причине пенопласт редко используют для внутренних работ ― в основном, для наружных.
Вывод: минеральная вата ― экологичная и безопасная. Пенопласт в ходе эксплуатации может выделять стирол.</t>
    </r>
    <r>
      <rPr/>
      <t xml:space="preserve">
</t>
    </r>
    <r>
      <rPr>
        <sz val="1.0"/>
      </rPr>
      <t>7. Лёгкий вес
Для утепления рекомендуется выбирать лёгкие материалы ― они не создают лишнюю нагрузку на фасад.
Минеральная вата отличается незначительным весом (хотя она тяжелее, чем пенопласт). Под этот утеплитель вам не придётся усиливать несущие конструкции, фундамент.</t>
    </r>
    <r>
      <rPr/>
      <t xml:space="preserve">
</t>
    </r>
    <r>
      <rPr>
        <b/>
      </rPr>
      <t>Пенопласт на основе пенополистирола на 98% состоит из газа, поэтому он практически невесомый.
Вывод: оба материала отличаются малым весом, но пенопласт более лёгкий.</t>
    </r>
    <r>
      <rPr/>
      <t xml:space="preserve">
</t>
    </r>
    <r>
      <rPr>
        <sz val="1.0"/>
      </rPr>
      <t xml:space="preserve">8. Биостойкость
Чем меньше материал подвержен воздействию насекомых и грызунов, тем дольше он сможет прослужить.
Теплоизоляция на основе кварца и базальтовый утеплитель не требуют дополнительной обработки инсектицидными составами. Как правило, они не привлекают грызунов и насекомых, не плесневеют.
</t>
    </r>
    <r>
      <rPr>
        <b/>
      </rPr>
      <t>В пенопласте обычно не заводятся насекомые или грибки, т. к. это синтетический материал. Но его могут грызть мыши ― они иногда точат об утеплитель зубы, устраивают в нём гнёзда. Если пенопласт повредят грызуны, он может быстро разрушиться, стать непригодным и потребовать замены.
Вывод: оба материала биостойкие, но минвата считается менее привлекательной для грызунов.</t>
    </r>
    <r>
      <rPr/>
      <t xml:space="preserve">
</t>
    </r>
    <r>
      <rPr>
        <sz val="1.0"/>
      </rPr>
      <t>9. Химическая устойчивость
В ходе монтажа или эксплуатации на утеплитель могут попасть щёлочи, растворители, кислоты. Теплоизоляция должна быть невосприимчивой к ним.
Минеральная вата устойчива к воздействию агрессивных веществ. Это оптимальный вариант, если утеплитель будет контактировать с растворителями, кислотами, щелочами.</t>
    </r>
    <r>
      <rPr/>
      <t xml:space="preserve">
</t>
    </r>
    <r>
      <rPr>
        <b/>
      </rPr>
      <t>Пенопласт под воздействием химических веществ может раствориться или расплавиться.
Вывод: минеральная вата устойчива к агрессивной химии. Пенопласт может разрушиться, если капнуть на него растворителем или щелочью.</t>
    </r>
    <r>
      <rPr/>
      <t xml:space="preserve">
</t>
    </r>
    <r>
      <rPr>
        <sz val="1.0"/>
      </rPr>
      <t>10. Механическая прочность
Материал должен выдерживать механические воздействия. В противном случае он может «выйти из строя» в процессе транспортировки или монтажа.
Минвату сложно разорвать ― для этого придётся приложить немало усилий. Эластичный материал невозможно сломать.</t>
    </r>
    <r>
      <rPr/>
      <t xml:space="preserve">
</t>
    </r>
    <r>
      <rPr>
        <b/>
      </rPr>
      <t>Пенопласт считается более хрупким, он может сломаться при механическом воздействии. Из-за этого могут усложняться транспортировка и монтаж. Надо быть предельно аккуратным, иначе утеплитель может раскрошиться и прийти в негодность.
Вывод: минеральная вата, как правило, более устойчива к механическим воздействиям.</t>
    </r>
    <r>
      <rPr/>
      <t xml:space="preserve">
</t>
    </r>
    <r>
      <rPr>
        <sz val="1.0"/>
      </rPr>
      <t xml:space="preserve">11. Простой монтаж
Желательно, чтобы монтаж был простой ― тогда его можно выполнить самостоятельно. Также он займёт меньше времени.
Минеральную вату несложно монтировать, с этой задачей справится даже новичок. Материал хорошо поддаётся резке, его легко монтировать на фасад. Единственный нюанс ― надо соблюдать технику безопасности. Чтобы волокна ваты не попали на кожу, волосы, в глаза ― используйте маску, перчатки, защитный костюм. Не вдыхайте пыль от минеральной ваты.
</t>
    </r>
    <r>
      <rPr>
        <b/>
      </rPr>
      <t>С технической точки зрения, для монтажа пенопласта не нужны специальные навыки. Но его надо аккуратно резать (края материала могут раскрошиться) и монтировать. Когда устанавливаете листы пенопласта на стену, не рекомендуем на них нажимать ― они могут сломаться.
Вывод: оба материала легко монтировать, но пенопласт, как правило, требует более аккуратного обращения.</t>
    </r>
    <r>
      <rPr/>
      <t xml:space="preserve">
</t>
    </r>
    <r>
      <rPr>
        <sz val="1.0"/>
      </rPr>
      <t xml:space="preserve">12. Стабильность линейных размеров
Утеплитель не должен давать усадку или менять геометрические размеры. В противном случае в местах стыков могут образоваться зазоры, которые станут «мостиками холода».
Минвата устойчива к перепадам температур, она не сжимается и не расширяется. Базальтовый утеплитель не «усаживается». Минвата отлично переносит деформацию и быстро восстанавливает исходные размеры. При сжатии она становится более плотной, поэтому её применяют в системах, которые испытывают статические нагрузки.
</t>
    </r>
    <r>
      <rPr>
        <b/>
      </rPr>
      <t>Пенопласт, как правило, не даёт усадку, у него практически отсутствует терморасширение. Но он может сломаться под воздействием механических нагрузок. По этой причине пенопластом не рекомендуется утеплять фасады, которые испытывают нагрузки.
Вывод: у обоих утеплителей стабильные геометрические размеры.</t>
    </r>
    <r>
      <rPr/>
      <t xml:space="preserve">
</t>
    </r>
    <r>
      <rPr>
        <sz val="1.0"/>
      </rPr>
      <t>Подведем итог:
Мы сравнили оба материала. Узнали, что тепло- и звукоизоляционные свойства утеплителей из минваты и пенопласта аналогичны.
Минвата ― экологичный безвредный дышащий утеплитель. Она защитит ваш дом от холода и шума, станет преградой для огня при пожаре. Её легко монтировать, она устойчива к физическим и химическим воздействиям. У неё широкая сфера применения ― минватой утепляют фасады из любых материалов (дерева, кирпича и др.), кровлю, из неё делают противопожарные перекрытия.</t>
    </r>
    <r>
      <rPr/>
      <t xml:space="preserve">
</t>
    </r>
    <r>
      <rPr>
        <b/>
      </rPr>
      <t>🤷‍♂ Так что лучше: теплоизоляция из минваты или пенополистирола?</t>
    </r>
    <r>
      <rPr/>
      <t xml:space="preserve">
</t>
    </r>
    <r>
      <rPr>
        <b/>
      </rPr>
      <t>Оба материала имеют свои положительные характеристики и недостатки. Но прежде, чем принять окончательное решение, стоит рассмотреть представленные утеплители в более детальном сравнении. Для этого вам необходимо позвонить по телефону📱8 (917) 733 08 08 или обратиться по адресу: 🏡 г. Стерлитамак, ул.Профсоюзная, 1и</t>
    </r>
    <r>
      <rPr/>
      <t xml:space="preserve">
</t>
    </r>
    <r>
      <rPr>
        <sz val="1.0"/>
      </rPr>
      <t xml:space="preserve">И пусть в вашем доме будет тепло и уютно 🙌
#купитьпрофнастил#заказатьпрофнастил#профнастилстерлитамак#профнастил
Будьте в курсе событий! Подпишитесь на полезную рассылку: </t>
    </r>
    <r>
      <rPr>
        <color rgb="FF1155CC"/>
        <sz val="1.0"/>
        <u/>
      </rPr>
      <t>https://vk.cc/cbT0Hw</t>
    </r>
  </si>
  <si>
    <t>https://vk.com/wall-205281993_2173</t>
  </si>
  <si>
    <t>Эффективность, паропроницаемость, плесень, пожароопасность, экологичность, опасность для здоровья, хрупкость, грызуны</t>
  </si>
  <si>
    <t>Вы пишите, что пенопласт "не дышит". Согласны: паропроницаемость этого материала ниже, чем у минваты. Однако она сравнима с тем же показателем сосны поперёк волокон. И его паропроницаемости вполне хватает для того, чтобы избежать "эффекта термоса", в котором часто обвиняют ППС. Вентиляция же должна быть в любом доме - какой бы материал для теплоизоляции ни использовали.
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И вы правы с том, что в современный пенопласт добавляют антипирены: благодаря им материал самостоятельно затухает в течение максимум 4 секунд после потери контакта с открытым пламенем. А при постоянном воздействии высокой температуры оплавляется, не вспыхивая.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Что касается стирола: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No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Грызуны селятся в любом несыпучем утеплителе - в том числе, и в минеральной вате. Если монтаж выполнен правильно, и доступа к теплоизоляционному слою нет, ни вата, ни пенопласт не пострадают.
И о монтаже: ППС действительно легко монтировать. Кроме того, для работы с ним не нужны средства индивидуальной защиты - как при работе со стекловатой.
В любом случае выбор материала для теплоизоляции остается за домовладельцем. Мы лишь хотим, чтобы на этапе выбора он получал достоверную информацию о пенопласте.</t>
  </si>
  <si>
    <t>https://prnt.sc/FWchQBBqD8_G</t>
  </si>
  <si>
    <t xml:space="preserve">zerik
Пол ламината стал холодным
    Доброго дня!
    Ремонт был 5 лет назад. Цементная стяжка, сверху стелилась подложка профитекс 3мм (аналог туплекс, шарики из пенопласта), сверху ламинат.
    Раньше пол казался относительно теплым, не холодным, а прошлой зимой стал прям ледяным. Снял пару ламелей, шарики подложки промяты, не знаю насколько критично это для подложки, может стала 1-2 мм. Теплый пол не хочу, он есть на лоджии, просто хочется чтобы пол был не супер ледяной. Подкиньте идей:
    - подложка со временем проминается и становится хуже? поменять подложку? и какую лучше? или промятие подложки вообще не сильно влияет на теплоту ламината?
    - может где-то щели в углах на полу образовались? и лучше дождаться зимы и посмотреть откуда дует?
    - или просто была холодная зима и мне показалось (нет)/
    подкиньте идей пожалуйста на эту тему, спасибо </t>
  </si>
  <si>
    <t>https://www.forumhouse.ru/posts/31786843/</t>
  </si>
  <si>
    <t>не уверена, что это наш материал</t>
  </si>
  <si>
    <t>«Новый дом» | Строительство домов Екатеринбург)
Требования по пожарной безопасности при строительстве загородного дома 
Самое важно о чем стоит думать при строительстве дома - это безопасность! Мы не раз уже писали о том, что КАТЕГОРИЧЕСКИ ЗАПРЕЩЕНО использовать в качестве утеплителя наружных стен пенопласты или ЭППС! Этот материал мало того что горюч, так еще и при горении или тлении выделяет ядовитый газ! 
И да: при монтаже утеплителя, плиты нужно располагать в шахматном порядке.</t>
  </si>
  <si>
    <t>https://t.me/Noviy_dom/894</t>
  </si>
  <si>
    <t xml:space="preserve">Добрый день! В современный пенопласт добавляют антипирены: благодаря им материал самостоятельно затухает в течение максимум 4 секунд после потери контакта с открытым пламенем. А при постоянном воздействии высокой температуры оплавляется, не вспыхивая.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t>
  </si>
  <si>
    <t>https://prnt.sc/yvt4Wqr4cZDz</t>
  </si>
  <si>
    <r>
      <rPr>
        <rFont val="Arial"/>
        <color theme="1"/>
      </rPr>
      <t xml:space="preserve">Наша дача, сад, огород, отдых. СПб и ЛО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</si>
  <si>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t>https://vk.com/wall-147044983_69791</t>
  </si>
  <si>
    <t>https://prnt.sc/QKM4PkRu2Mn0</t>
  </si>
  <si>
    <t xml:space="preserve">@Catz125rus
Подскажите пожалуйста, хочу дом из сип панелей сделать фасад, на осб наклеить пенопласт и отделать штукатуркой, не будет ли сыреть осб? </t>
  </si>
  <si>
    <r>
      <rPr>
        <color rgb="FF1155CC"/>
        <u/>
      </rPr>
      <t>https://www.youtube.com/watch?v=5Nrm7be6STI&amp;lc=UgwmJCe94rwf3-zfKRZ4AaABAg</t>
    </r>
    <r>
      <rPr>
        <color rgb="FF000000"/>
      </rPr>
      <t xml:space="preserve"> 
</t>
    </r>
    <r>
      <rPr>
        <color rgb="FF1155CC"/>
        <u/>
      </rPr>
      <t>https://www.youtube.com/watch?v=m_57aLMKpSc&amp;lc=UgxIGbTccD4yd3cDBnV4AaABAg</t>
    </r>
    <r>
      <rPr>
        <color rgb="FF000000"/>
      </rPr>
      <t xml:space="preserve"> </t>
    </r>
  </si>
  <si>
    <t xml:space="preserve">Добрый день! Для того, чтобы дать точный ответ, необходимо знать параметры сип-панели, регион проживания и другие параметры. Приблизительный расчет по усредненным данным и в европейской части России показывает, что при теплоизоляции в 100 мм ППС16-Ф, закрытой по системе "мокрый фасад", нет условий для образования конденсата на ОСБ-плите. </t>
  </si>
  <si>
    <r>
      <rPr>
        <color rgb="FF1155CC"/>
        <u/>
      </rPr>
      <t>https://prnt.sc/T9ILbRO9_hpx
https://prnt.sc/o6v3fxadvIcb</t>
    </r>
    <r>
      <rPr/>
      <t xml:space="preserve"> </t>
    </r>
  </si>
  <si>
    <t>Сварог в ответ Алексей Смирнов
Алексей Смирнов, Ты внимательно прочел?Где сказано,что они там живут?
Алексей Смирнов, В смысле В НЁМ живут где сказано?</t>
  </si>
  <si>
    <t>https://otvet.mail.ru/answer/2037432427/cid-361228392/</t>
  </si>
  <si>
    <t>Ответ на 201
не поняла - вон он про мышь писал</t>
  </si>
  <si>
    <t>ТуТСтройка.РФ | Москва | Сыктывкар
Пенопласт - в огне не горит, в воде не тонет, грызунов не привлекает!
Пенопласт - утеплитель, один из лучших теплоизоляторов - пенополистирол.
Мнения о пенополистироле бытуют разные.
Негативные отзывы складываются в основном у людей, которые мало, что знают о современном пенопласте, кто доверяет непроверенной информации в интернете и кто утеплял строения не по технологии.
Пенопласт, как утеплитель, имеет массу преимуществ:
1. Отлично сохраняет тепло. Пенополистирол имеет низкий коэффициент теплопроводности, поэтому хорошо удерживает тепло и не дает ему выходить наружу.
2. Безопасность и экологичность. При соблюдении технологии утепления (использование пенополистирола в средних слоях) в воздух не выделяется стирол. Неоднократно проводились испытания и брались пробы, которые доказали, что правильное утепления пенопластом безопасно для здоровья людей.
3. Долговечность. Долговечность пенополистирола доказана и моим личным опытом, и лабораторными исследованиями.
4. Экономичность. Тут вряд ли кто-то будет спорить! Пенопласт – самый дешевый утеплитель. Показатель «цена-качество» - идеальный!
5. Удобство в работе. Вспененный пенополистирол легко монтировать и обрабатывать, особенно если балки заранее установлены под размер плит. Пенополистирол имеет хорошие показатели жесткости, поэтому не оседает при укладке.
6. Современный пенопласт не чадит, не дымит и не поддерживает пламя. Утеплитель имеет группу горючести Г3 – то есть является самозатухающим. При этом класс пожарной безопасности систем, в которых применяется пенопласт – к0, то есть они являются непожароопасными.
7. Не боится воды. В составе пенопласта нет волокон, которые впитывают влагу. Он влагостойкий. Поэтому применять его можно даже во влажной среде. Теплотехнические свойства от этого практически не изменятся.
8. Непривлекателен для грызунов. Пенополистирол не содержит биологических или питательных веществ, которые могли бы заинтересовать грызунов. Появление мышей в доме обычно не связано с наличием пенопласта.
Вспененный пенополистирол – дешевый, практичный материал, который очень неплохо утепляет. Огромное количество построек тому подтверждение.
Важные советы по утеплению вспененным пенополистиролом:
· Соблюдайте правильную технологию утепления.
· Не нарушайте условия монтажа пенополистирола. Делайте правильный «пирог»: гидроизоляция – пенополистирол - пароизоляция под утеплитель
· Покупайте материал для утепления только у добросовестных производителей.
Расскажите, что Вы думаете о вспененном пенополистироле, как об утеплителе?
Напишите в комментариях свое мнение и опыт использования!
#Строительство #Бытовки #ремонт #Москва #Дом #Строительстводомов #ремонтвквартире #строительныематериалы</t>
  </si>
  <si>
    <t>https://vk.com/wall-120705162_77</t>
  </si>
  <si>
    <t>https://prnt.sc/lvtyIsqxCTF6</t>
  </si>
  <si>
    <t>Солнце.ру l Эко материалы
Сообщество производителей и поставщиков пенополистирола, добрый день.
Спасибо вам за комментарий. Было интересно прочитать.</t>
  </si>
  <si>
    <t>https://dzen.ru/media/healthy_house/v-dvuh-slovah-o-teploizoliacii-64df874be3af2966a5de9a83</t>
  </si>
  <si>
    <t>https://prnt.sc/U5PXCIW3Tuk3</t>
  </si>
  <si>
    <t xml:space="preserve"> Сергей Галичев
Тоже планирую засыпать чердачное перекрытие, пока изучаю вопрос, по экологичности вопрос неоднозначный, производители уверяют что вредных веществ не выделяет, но есть люди в инете, утверждающие обратное, но четких доказательств ни одна из сторон не предоставляет, всё на уровне трёпа, по цене если сравнивать с ватой, то на то и выходит цена ± одинакова, но я не хочу вату, пенопласт и подобные ядосодержащие утеплители, а ещё я не хочу натягивать пароизоляцию, с эковатой это достижимо, дом у меня из керамзитобетонных блоков, планирую ставить приточно-вытяжную вентиляцию с рекуперацией, и ограничивать движение воздуха плёнками очень не хочется</t>
  </si>
  <si>
    <t>https://vk.com/wall-97639222_189193?reply=189205</t>
  </si>
  <si>
    <t xml:space="preserve">Ядосодержащим пенопласт я бы не назвал. Вот  реальные исследования: 
1. Заключение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
2. Протокол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Вполне себе доказательства. </t>
  </si>
  <si>
    <t>https://prnt.sc/PwyXPRXDgaoS</t>
  </si>
  <si>
    <r>
      <rPr>
        <rFont val="Arial"/>
        <color theme="1"/>
      </rPr>
      <t xml:space="preserve"> Дмитрий Аринский ответил Наталии
Наталия, У нас тоже можно, только никто из жителей не хочет этим заниматься, кому охота судиться. У нас это сложно и муторно. Только в суде надо предъявлять требования не только к порче фасада, но и на то, </t>
    </r>
    <r>
      <rPr>
        <rFont val="Arial"/>
        <b/>
        <color theme="1"/>
      </rPr>
      <t>что утеплитель не соответствует строительным нормам (пенопластом запрещено утеплять стены домов, можно только минватой - она дорогая и её используют только застройщики в новостройках)</t>
    </r>
    <r>
      <rPr>
        <rFont val="Arial"/>
        <color theme="1"/>
      </rPr>
      <t>, тогда точно выиграешь суд. А то у нас судьи иногда закрывают глаза на то, что фасад испорчен, то ли тоже в доле. Соседи не в курсах, то что они тоже травятся этой отравой, пеноплекс через несколько лет эксплуатации столько химии выделяет, что для здоровья это не очень хорошо.</t>
    </r>
  </si>
  <si>
    <t>https://vk.com/wall-47908301_2477366?reply=2477592&amp;thread=2477368</t>
  </si>
  <si>
    <t xml:space="preserve">Добрый день! 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t>
  </si>
  <si>
    <t>https://prnt.sc/HEDfSLgJviER</t>
  </si>
  <si>
    <t>Baumit
Утепляем загородный дом: свойства и особенности полистирола
Пенополистирол — современная разновидность пенопласта, только более плотный и прочный. Материал удобен в качестве утеплителя, практичен и прост в монтаже. Однако чтобы сделать качественное внешнее утепление дома пенополистиролом, нужно учесть некоторые нюансы.
О достоинствах пенополистирола для фасадного утепления знают многие. Это надёжный теплоизолятор, устойчив к влаге и перепадам температур, обладает хорошей шумоизоляцией и низкой паропроницаемостью, не даёт усадки и экологически безопасен. К минусам можно отнести его хрупкость, восприимчивость к воздействию химикатов и неустойчивость к огню. Хотя с последним недостатком производители уже разобрались — плиты из пенополистирола обрабатывают специальными составами, которые повышают пожароустойчивость готового материала.
Качественное утепление дома — это комфорт обитателей и экономия затрат на отопление. Пенополистирол отлично справится с этой задачей, если правильно выполнить весь процесс монтажа — очистку, грунтовку, выравнивание, нанесение клея, монтаж плит, заделку щелей, армирование сеткой, оштукатуривание поверхности, декоративную отделку.
У Baumit есть материалы, которые зарекомендовали себя в работе с полистиролом. Речь идёт о клеевом составе и базовой штукатурке (2-в-1) StarContact и PtoContact. Плюсы: паропроницаемость и адгезия, их удобно наносить, они держат слои утеплителя и отделки.
На что ещё нужно обратить внимание:
• Перед утеплением дома нужно тщательно очистить и высушить поверхность, устранить неровности
• Оконные откосы и углы — основные проводники «мостиков холода». На эти проблемные участки укладывают перфорированные пластиковые уголки и делают затирку
• Плита при монтаже должна плотно прилегать к поверхности стены, толщина клеевого слоя и площадь склеивания должна соответствовать инструкции к материалу
• Стыки плит не должны быть выпуклыми
• Помимо клея, плиты из пенополистирола дополнительно закрепляют специальными дюбелями-грибками
• При проведении всех этапов необходимо дожидаться полного высыхания каждого слоя «отделочного пирога» и следовать рекомендациям производителя</t>
  </si>
  <si>
    <t>https://vk.com/wall-211148573_617</t>
  </si>
  <si>
    <t>https://prnt.sc/1H1GB7Bnci8v</t>
  </si>
  <si>
    <t xml:space="preserve">@vaso5934
Полистерол утепление это типо норм? </t>
  </si>
  <si>
    <t>https://www.youtube.com/watch?v=VP8sFXShotY&amp;lc=Ugwgn5eJku9L6oMXF7R4AaABAg</t>
  </si>
  <si>
    <t xml:space="preserve">А почему бы и нет? Топикстартер сделал теплотехнический расчет, рассчитал точку росы и отлично утеплится ППСом. </t>
  </si>
  <si>
    <t>https://prnt.sc/mnWBtEJDs17v</t>
  </si>
  <si>
    <r>
      <rPr>
        <rFont val="Arial"/>
        <color theme="1"/>
      </rPr>
      <t xml:space="preserve">Грамотный строитель
Сpaвнение свoйств гaзобетонa и пeнобeтона
</t>
    </r>
    <r>
      <rPr>
        <rFont val="Arial"/>
        <color theme="1"/>
        <sz val="1.0"/>
      </rPr>
      <t>Пeнобeтон и газoбетoн отноcятcя к гpуппe легких бетoнoв, нaзывaющихся ячеистыми бетoнами. Ячeиcтый бетон производится из цeмeнтного или извeсткового раствoра, в котором воздyхсодeржащиe поры и капилляры oбразyются в результате действия газо- или пенooбразoвателя. Свойства ячeиcтых бeтонов нaпрямyю зависят от вида, структуры и pазмеpoв воздyхсодержaщей матрицы в их структуре.
Глaвным доcтоинcтвом ячeистыx бетонов является легĸий вeс, хoрoшие теплoизoлирyющие свойствa, огнeстойкость. Иcпользовaние ячeиcтых бeтонов позволяет экономить cрeдcтва как на конcтруктивных материалах, так и на yтeплитeлях.
Ячeистыe бетoны производятcя различной плотности - от 300 дo 1800 кг/м3 в зависимoсти oт назначeния — стpуктуpный констрyкционный гaзобетон, перегoрoдoчный матeриал или стеновой yтeплитeль. Интереснo, что пeрвоначально, пoка их свойства нe были изучeны как следует, ячеистые бeтоны иcпользовaлиcь тольĸо в качeствe утeплитeля.
Виды ячеистыx бетoнoв:
1.Газoбетoн
Газoбетoн пpоизводится пyтeм добaвления гaзообрaзующих компонeнтов в цементно-песчaный, известĸoвo-песчаный или в цементно-известково-песчaный pаствop. B ĸачeствe компонентов газообразоватeлeй используется алюминиевая пудрa, пeрeĸись водорода или отбеливaтель и карбид кальция. В peзультатe химических реакций выcвобождаютcя сooтветственнo водоpод, кислород или ацетилен. Гaзообpaзовaние пpиводит к увeличeнию объeма материала. Выходя из матеpиала, гaз остaвляет многочиcлeнныe открытыe пopы и капилляpы отноcительно большого диаметpа (пo сравнению с дpугими видами ячеистых бетонов).
2. Пенoбетoн
Прoизвoдствo пенобетонa горaздо прoще и дeшeвлe, по сравнению c болee высокотеxнологичным газобeтонным пpoизвoдствoм. B пpоцeссe пpoизвoдства нe пpоисходит никаких химических рeаĸций. Пeнобpазованиe в бетонном растворe дoстигается иcпoльзoванием пeнящихся поверхностно активных дeтeргeнтов (моющих средств), сапoнина, или гидрoлизатoв белка (керaтинa). Ячеистaя струĸтура пенoбетoна получаeтся при смeшивании пенooбpазующегo агeнта с водой или с цементнo-песчаным раствором. Посколькy при твердении цементнoгo ĸамня газ нe покидаeт материала, образующиeся ячейки имеют зaкрытую струĸтуру. Из-зa oтсyтствия избытoчнoгo дaвления газа, поpы и ĸапилляры oбразуются только за счет выхода (испaрения) из cтруктуры мaтериaлa вoды. Эти пoры имеют очeнь небoльшoй рaзмер по сравнeнию с поpами в газoбетoне.
3.Koмбинирoванный ячеистый бетoн
Сyществyет достаточно peдкая комбинированная технoлoгия, сочетaющaя гaзообpaзовaние путем ввeдeния в состaв aлюминиевой пудры и пенooбразoватель (белкoвый ĸлей). [Rudnai G. Light weight concretes. Budapest: Akademi Kiado, 1963.]
Aвтоклaвный и нeавтоклавный ячеистый бeтон
Исxодя из уcловий yхода зa бeтоном в процессе твeрдeния (нaбоpa прочноcти) ячeистый бетoн можeт быть автoклавным или нeавтоклавным. Тeхнология yхода зa бетoнoм в процессе нaборa прочности нaпрямую oпределяет итоговую прочность бетoна нa сжатиe, степень усaдĸи, трeщинообразованиe, влагoпoглoщение. Нaбор пpочности бетонa в стандартныx условиях в пpисутствии избыткa влaги представляет сoбoй достаточно длительный пpoцесс.
Aвтoклавиpoвание ячеиcтoгo бeтона (процeсс высокотемперaтyрной oбрабoтĸи при повышенном давлении) приводит ĸ потeнциpованию химичесĸих реaкций между известью и силикатными / алюминиeвыми составляющими матеpиала. В результaте пpоисходит обpазованиe высoкoпрoчныx гидросиликaтов ĸальция типа тoбермoрита и гидроaлюминaтa или гидрогрaнaтов pазличнoгo состава. Автoклавирoвание бeтона при темперaтурaх 140 — 250 С приводит к повышению устoйчивoсти и прочности егo прocтранcтвеннoй коагуляционной структуры. Aвтoклавиpoвание пpoвoдят в тeчeниe 8-16 часов, a peжимы рaбочего давления устанавливают в пpeдeлах 4-16 МПа. Автoклавирoвние значительнo сокращаeт усадĸу бетoна и трeщинообразованиe.
Mикроcтруктура ячеистых бетoнoв
Спoсoб производствa ячeистого бетонa (газо- или пенooбразoвание) нaпpямую оказываeт влияниe нa микрострyктyрy матеpиала, и, cлeдоватeльно, на егo физические свойствa. Cтруĸтура ячеистoгo бетoна определяется его твердoй прострaнственной микропориcтой матрицeй и наличием мaкpопоp. Макpопоpы ячеистoгo бeтона образуютcя благoдаря рaсширению матeриала под воздействием давлeния газа. Миĸропоры обрaзyются в стeнках мaкропор ячеиcтых бетонов под воздействием влаги. [Alexanderson J. Rеlations bеtwееn structure аnd mechаnicаl рroрerties оf autoclavеd aerated concrete. Cem Concr Res 1979;9:507-514.] Микрoпoры или микрокапилляры в стенĸaх между ячейкaми бетонa имeют диаметр oкoлo 50 nm. В cтруктуре ячecитых бетонов тaкже присyтствeт нeĸотороe кoличествo мaкрокaпилляров диaметром от 50 nm дo 50 μm. Мaĸропоры ячеистыx бетoнoв имеют диамeтp более чем 60 μm. Нaличие макропор в cтурктурe ячеистoгo бетонa не снижаeт егo мeханичeской прoчнoсти на cжатие]. Свойствa ячеиcтых бетонов зaвиcят от пpoпopциoнальнoгo распределения в струĸтурe мaтериaлa поp pазличного диамeтра. Структуры aвтоклaвного ячеистого бетoна и неавтoклавнoгo газобeтона имеют существенные pазличия, вызванныe разницей в режимaх гидpатации связующего веществa, ĸoтoрые в итoге привoдят к различиям в свойстваx мaтериaлов. Нeавтоĸлавный ячеистый бeтон имeeт в свoем составe пpеимущественно мелкие поры и микpокапилляpы, формирующиеся под вoздействием испаряющeйся воды, нe задeйствованной пpи гидpатации цемента или извеcти.
Пориcтоcть и cвoйcтва ячеистых бетонов
Посколькy поpистость ячеиcтых бeтонов можeт достигaть 80%, то тaкие cвойcтвa ячеистыx бетонов как пpoчнoсть на сжaтие, пaропроницaемость, вoдoпoглoщение и стeпeнь усадĸи напрямую зaвисят от особенностей пориcтой структуры матeриала. Cooтнoшение ĸоличествa пор рaзного диaметрa и стрyктyры зaвисит от сoстава cырья и метoдoв ухoда за бетoнoм вo вpeмя набoра прочности. Чем бoльше в стрyктyре ячeистого бeтона маĸрoпoр, тeм тoньше стенки ячеек, и тем мeньшe в состaве мaтериaлa микропор. Пpинудитeльная сушка ячeистого бетонa в печaх (нe автoклавах) мoжет приводить к разрушению ячеиcтoй стpуктуpы Плотность ячеиcтых бeтонов зависит от компaктности и пoриcтocти. Чeм большe в струĸтуре ячеистых бeтонов макропор, тем мeньшe плoтнoсть матeриала.
Проницаeмоcть ячеистых бeтонов
Пpоницаeмостью ячеистые бeтоны обязaны своeй поpистой cтруктурe. Проницaемость oтличается у ячeиcтых бeтонов с oткрытoй и зaкрытой поpистой стpуктуpой. Только непрерывнo соeдиняющиeся пoры c отĸрытой структурой пoзвoляют гaзaм проникать чeрeз всю тoлщу ячеистого бетoна. Для автоклавных ячеистыx бетонов тaкой pазницы не нaблюдaется: хoтя cтруктура пoр у автoклавнoгo пeнобeтона и автoклавнoгo газoбетoна значительнo oтличается, характeриcтики проницaемости материалoв остaются примерно одинaковыми. Hаличиe крупныx пoр не cкaзывaетcя значительнo нa yвеличении проницаeмоcти материалoв.
Химичесĸие xaрaктеристики
При автoĸлавирвании ячеистого бетонa кальций, сoединяясь c силикогидрaтом, oбразует тоберморит. В сoстав прoдyктoв реакции входит cмecь кристaллического, пoлyкристаллическoгo и aморфного тoбермoрита. Мaкрокaпилляры выстилаются плосĸими криcталлами тобеморитa с двойной силикатнoй структурой. Эта стрyктyрa остаeтся неизменной во времени и при вoздейcтвии высоких температур
Kриcталличеcкая стрyктyра неавтoклавнoгo ячеиcтого бeтона меняется в течении пooцесса гидpaтaции: oт игольчaтых кристаллов к геĸсaгонaльным и сблoкирoванным кальцитным кристаллам
Прочность ячeистого бетoна нa cжатиe
Соcтав бeтонной cмecти, cпocoб пoрooбразoвания, стpуктуpа пор, их размер, возраст бетoна и водонасыщeниe oказывают сyщественнoе влияниe на прочность ячеиcтoгo бeтона. Cокращeниe плотности ячeистого бeтона из-за увеличения ĸоличeства макропор привoдит к снижeнию прoчнocти матeриала Прoчнoсть на cжатиe ячeиcтого бетонa увеличивается линeйно с увеличением плотности матeриала. Автoклавирoвание значительнo увеличивaет прочность ячеистoгo бетoна на сжатие за счeт обрaзовaния стабильных форм тобepмоpита
Пpочность неaвтоклaвного гaзобетонa увеличивается нa 30-80% в пeриод между 28 днями и 6 мeсяцами с момeнта производства, частичнo зa счeт пpoцессoв карбoнации Прoчнoсть ячeистых бетoнoв на сжатиe в значительнoй мepe зaвисит oт содержaния влаги в матepиалe и возрастаeт по мepe просyшки ячеистого бетонa Прочноcть как автoĸлавных так и неaвтоĸлaвнх ячeиcтых бетoнoв возpастаeт при равной плотности с иcпользовaнием зoлы или молотого сланца в качестве инeртного нaполнителя.
Пpочность ячeистого бетoна нa растяжение и изгиб
Пo pазным дaнным прочность на рaзрыв для ячеиcтого бетонa сoставляет от 10 дo 35% oт пpoчнoсти нa сжaтие.
Прочность нa изгиб для ячеистых бетонов низкoй плотности стремится к нулю. Для ячеиcтых бетoнoв констрyкционной плoтнoсти прoчнoсть на изгиб состaвляет 22-27% oт прочности на сжатиe.
Усадка ячeистых бетонов при высыхании
Усадка ячeистых бетoнoв пpоисходит из-за потeри нeсвязанной в прoцессе гидратации воды. К образованию трещин бoльше cклонны ячеистые бетоны c бoльшим удельным ĸoличествoм микpопоp (неавтoклавный пенoбетoн). Ячeистый бетон, имeющий в состaве oдин только цемент (бeз добaвления извеcти), гораздо болee cклонeн к обpaзовaнию трeщин. Добавлeниe плaстифиĸaторов в цeмeнтныe раствoры не приводит к снижeнию трещинooбразoвания. Нaбор прочноcти ячeистым бетоном без aвтоклaвировaния в недостaтке влаги (мeнee 20% oт объeма) ведет к обрaзовaнию трeщин. Автoклавирoвание предyпреждaет oбразoвание трещин из-за oбpазoвания прочных тобeрморитовых криcталличеcких стpуктуp. При этом уменьшение пористости ведет к уменьшению прочности и увeличeнию oбразoвания трещин, т.ĸ. пориcтоcть напрямую cвязaнa с ĸоличeством образованного кристалличeского тобeрморита.
Kапилляры ячеистoгo бeтона и вoдoпoглoщение
Пoристая и кaпилляpнaя cтруктура ячеистого бетонa обуслaвливaет сильноe взаимoдействие матeриала с водой и водяными пaрaми. В сухом состоянии поры ячеиcтoгo бeтона откpыты, и через них прeобладаeт транспорт вoдяных пapов. При yвеличении влaжноcти мeлĸиe поры заполняются влагой, и транcпорт вoдяных пaров существеннo снижaется. При контaкте с водой включaютcя механизмы ĸaпиллярного пoдсoса влaги за cчeт мeханизмов сoрбции и гигроcкопичноcти.
Долговeчноcть ячеистых бeтонов
Автоклавный гaзобетон пpeимущeствeнно состоит из прочного стaбильного тoбермoрита, который гoраздo пpочнee и долговeчнee, чeм мaтериaл неавтoклавныx ячеиcтых бетoнoв (пенoбетoна).
С дрyгой стороны высокaя пpoницаемoсть автoклавнoгo газoбетoна для гaзов и влaги мoжет пpивести к уcкорeнному рaзрушению oснoвы мaтериaлa. Повреждение ячeистого бeтона пoд воздeйcтвиeм замораживания вoзмoжнo только пpи водонасыщeнии мaтериaлa не нижe 20-40%. Пpи большeм водонасыщeнии и замoраживании ячеистый бетон разрушаeтся. Пoд вoздействием aтмоcферного yглекислoгo гaзa и пpоцессов карбонизации плoтнoсть и прoчнoсть ячeистых бетoнoв мoжет незнaчительно увeличиваться сo врeмeнeм.
Долговeчность гaзобетонных конcтрукций снижаeтся при переувлaжнении и промeрзании, пpи oблицoвке отaпливaемых зданий кирпичом без вентилиpуемого воздyшного зaзорa, либo пpи наружном утеплении газoбетoна паронeпроницаeмым ЭППС.</t>
    </r>
    <r>
      <rPr>
        <rFont val="Arial"/>
        <b/>
        <color theme="1"/>
        <sz val="1.0"/>
      </rPr>
      <t xml:space="preserve">
Теплoпрoвoднocть ячеиcтых бeтонов</t>
    </r>
    <r>
      <rPr>
        <rFont val="Arial"/>
        <b/>
        <color theme="1"/>
      </rPr>
      <t xml:space="preserve">
Тeплопроводность ячeистого бетонa напрямyю зависит oт плотности, влaжности и состава материала. Более мeлкиe поры oбеспечивают меньшую теплопpоводность.Увеличение влaжноcти ячеистoгo бeтона на 1% привoдит к yвеличению теплопpоводности нa 42%. Поэтомy тaк важнo не дoпускать увлажнения ячеистыx бетoнoв при наружнoй отделке пенополистиролом и другими нeпаропронцаeмыми матeриалами.</t>
    </r>
    <r>
      <rPr>
        <rFont val="Arial"/>
        <color theme="1"/>
      </rPr>
      <t xml:space="preserve">
</t>
    </r>
    <r>
      <rPr>
        <rFont val="Arial"/>
        <color theme="1"/>
        <sz val="1.0"/>
      </rPr>
      <t>Огнeстойкость ячeиcтых бетонов
Oгнестойĸость ячеиcтых бeтонов гoраздo выше, чем обычного тяжелoгo бeтона. Этo в знaчительной мepe обусловлено гoмoгеннoй струĸтурoй бeз рaзнородных включений, как в тяжeлом бетoне, чтo приводит к образованию трещин из-за разного расширения элементов тяжелoгo бeтона при нaгревaнии. Лучшeй устoйчивoстью к огню из-за мeньшeй газoпрoвoдимocти и теплoпpoвoднoсти обладают ячeистыe бетoны c зaкрытой ячеистой cтруктурoй.
Предварительные вывoды:
Спocoб прoизвoдства ячeистого бетонa и рeжима набoра прочноcти влияeт нa ячеистyю струĸтуру мaтеpиaлa и опрeдeляeт егo физичеcкие свойствa.
Физические cвoйcтва ячеистого бетoна завиcят oт его плотности и влaгонaсыщения.
Химический состaв ячеистого бeтона засвистит от режимa уходa за бетoнoм при нaбоpе прочноcти. Автоклавный ячеистый бeтон горaздо бoлее прoчный и долговечный, по сравнeнию с неaвтоклaвным из-за обрaзовaния прoчнoй ĸристалличeсĸой решетки тoбермoрита.
Автoклавный чеистый бетoн в 4-5 раз менее сĸлонен к oбразoванию тpeщин.
Окончатeльный вывод:
Кpитepиeм выбоpa стeнового мaтеpиaлa должен быть не способ oбразoвания ячеистой стрyктyры бeтона – пeнообразованиe (пенобетон) или гaзообрaзовaние (гaзобетон). Kритерием выбоpа стeнового матeриала должно быть нaличие стадии автоклавирования при пpоизводстве ячеиcтого бетoна, так кaк неавтoклавные ячеистые бeтоны обладают худшими физическими свойствaми по сравнению с автoклавными.</t>
    </r>
  </si>
  <si>
    <t>https://vk.com/wall-194542407_4061</t>
  </si>
  <si>
    <t xml:space="preserve">Пенопласт - паропроницаем, примерно как древесина поперек волокон. При грамотном теплотехническом расчете и соблюдении технологии им можно утеплять и ячеистые бетоны. </t>
  </si>
  <si>
    <t>https://prnt.sc/To0DnoPRMR9r</t>
  </si>
  <si>
    <t>«Новый дом» | Строительство домов Екатеринбург)
Отличный ход, производители пенопласта)))</t>
  </si>
  <si>
    <t>https://t.me/Noviy_dom/894?comment=1029</t>
  </si>
  <si>
    <t xml:space="preserve">Вводить покупателей в заблуждение относительно "категорического запрета" на теплоизоляцию из ППС и ЭППС вам кажется более уместным? Ассоциация производителей и поставщиков пенополистирола не продаёт пенопласт: она объединяет надёжных производителей и (как понятно из названия) поставщиков. Выбор домовладелец делает сам на основании той информации, которая у него есть. Мы хотим, чтобы она - информация - была достоверной. И это касается любого стройматериала, не только пенопласта. </t>
  </si>
  <si>
    <t>https://prnt.sc/RNzr9JApb0Rl</t>
  </si>
  <si>
    <t>Ответ на стр. 217</t>
  </si>
  <si>
    <t>«Новый дом» | Строительство домов Екатеринбург)
Достоверно вам говорим - утепляться пенопластом нельзя</t>
  </si>
  <si>
    <t xml:space="preserve">Это, конечно, сильное доказательство ;) Однако относительно пенопласта мы бы рекомендовали опираться на результаты исследований и нормативные акты. </t>
  </si>
  <si>
    <t>https://prnt.sc/d1gt_Ku_hXug</t>
  </si>
  <si>
    <t>Ответ на стр. 228</t>
  </si>
  <si>
    <t xml:space="preserve"> Александр Кузьмин ответил Валерию
Валерий, опять вернёмся к разговору выше, пенопласт горит. Мало? Пожарники пенопласт не примут. Мало? Сами подвергаете себя опасности. Нет не подходит? Д ради Бога, закапывают не долго</t>
  </si>
  <si>
    <t>https://vk.com/wall-185951097_134664?reply=134942&amp;thread=134678</t>
  </si>
  <si>
    <t xml:space="preserve">Есть нормативные акты, которые регламентируют, что и как не примут пожарные. И поверьте, если все сделано по правилам, они примут пенопласт. 
В общем, конечно, каждый выбирает сам. С этим соглашусь. 
</t>
  </si>
  <si>
    <t>https://prnt.sc/5neoGUk1tnGi</t>
  </si>
  <si>
    <t>Ответ на 211 Валере</t>
  </si>
  <si>
    <t>RanRanDomDom
20 см пенопласта в стенах по всему периметру - во время пожара жителям дома гарантированно капэц.</t>
  </si>
  <si>
    <t>https://pikabu.ru/story/otvet_na_post_ya_dostroil_dom_10599703?cid=282523263</t>
  </si>
  <si>
    <t xml:space="preserve">Добрый день! Вы представляете себе пожар, при котором будут разрушены 120 мм и/или 80 мм железобетона плюс 400 мм керамзитобетона? В этом случае уже будет всё равно, что за утеплитель внутри этого "пирога" - пенопласт (который, кстати, с антипиренами) или любой другой. </t>
  </si>
  <si>
    <t>https://prnt.sc/yTKqxJt3rGnN</t>
  </si>
  <si>
    <t>Ответ нужен в контексте поста, к которому сделан комментарий.</t>
  </si>
  <si>
    <r>
      <rPr>
        <rFont val="Arial"/>
        <color theme="1"/>
      </rPr>
      <t xml:space="preserve">Газобетонные блоки CUBIBLOCK
Все об утеплении дома из газобетона
</t>
    </r>
    <r>
      <rPr>
        <rFont val="Arial"/>
        <color theme="1"/>
        <sz val="1.0"/>
      </rPr>
      <t>В статье рассмотрим основные нюансы утепления дома из газобетона. Разберемся, когда утеплитель действительно нужен и на какой показатель стоит ориентироваться, а также проанализируем популярные материалы и алгоритм их монтажа.
Необходимо ли делать?
Газобетон обладает пористой структурой, а «камеры» воздуха в газоблоке определяют его теплоизоляционные свойства. Чем ниже плотность блока, тем лучше он теплоизолирует, и при умелой комбинации нужной плотности и толщины стен в ряде регионов страны удастся возвести энергоэффективный, теплый дом даже без дополнительного утепления.
В первую очередь необходимо ознакомиться с показателем Rтр (требуемое термическое сопротивление) для вашего региона. Например, для Москвы и Московской области Rтр = 3,13. Достичь этого показателя можно двумя способами:
1) Возведением достаточно толстых стен из газобетона без утепления. Стены могут возводиться в 1 или два ряда в зависимости от используемых блоков.
2) Возведением стен из газобетона с наружным утеплением.
Так, если взять газобетон плотностью D500, требуемый показатель R будет достигнут при толщине стены в 400 мм без утепления или более тонкой стены с внешним утеплением - выбор зависит только от вас.
Какой материал выбрать?
5 самых распространенных вариантов утеплителя – пенопласт, пенополистирол, минеральная вата, пенополиуретан, теплая штукатурка.</t>
    </r>
    <r>
      <rPr>
        <rFont val="Arial"/>
        <b/>
        <color theme="1"/>
      </rPr>
      <t xml:space="preserve">
Пенопласт, пенополистирол и пенополиуретан сразу можно объединить в одну группу – показатель паропроницаемости данных материалов равен или близок к нулю, что сразу вызывает проблемы в комбинации с газобетоном.</t>
    </r>
    <r>
      <rPr>
        <rFont val="Arial"/>
        <color theme="1"/>
      </rPr>
      <t xml:space="preserve">
</t>
    </r>
    <r>
      <rPr>
        <rFont val="Arial"/>
        <b/>
        <color theme="1"/>
      </rPr>
      <t>При монтаже данных утеплителей непосредственно на газобетон, влага, выводимая блоками, будет скапливаться на стыке с утеплителем. Замерзая в холодное время года, она будет расширяться и приводить к проблемам – или «отрывая» утеплитель от кладки, или вовсе образуя трещины в самой кладке. Не говоря уже о том, что избыточная влажность стен сформирует неблагоприятный микроклимат в самом помещении.</t>
    </r>
    <r>
      <rPr>
        <rFont val="Arial"/>
        <color theme="1"/>
      </rPr>
      <t xml:space="preserve">
</t>
    </r>
    <r>
      <rPr>
        <rFont val="Arial"/>
        <color theme="1"/>
        <sz val="1.0"/>
      </rPr>
      <t xml:space="preserve">Минеральная вата, напротив, отлично подходит к газобетону по паропроницаемости и является эталонным вариантом утеплителя для данного стенового материала.
Наконец, теплая штукатурка – относительно новый вариант на рынке. В состав таких штукатурок добавляют бумажную массу, опилки, полимеры для улучшения теплоизоляционных свойств. По заявлениям производителей, слой такой смеси в 1,5 см способен заместить 4 см пенопласта. Но есть один нюанс – усложняется последующая внешняя отделка кладки.
Алгоритмы монтажа
Основной нюанс – стены не следует теплоизолировать сразу же после возведения. В таком случае будет затруднен процесс отдачи блоком отпускной влажности. Теплоизоляционные работы и отделка проводятся только после полного высыхания изделия.
</t>
    </r>
    <r>
      <rPr>
        <rFont val="Arial"/>
        <b/>
        <color theme="1"/>
      </rPr>
      <t>Утепление пенопластом и пенополистиролом. Если вы все-таки остановились на данных вариантах утепления, придется возвести деревянный одноуровневый каркас, оставив зазор для вентиляции между утеплителем и кладкой. Тогда излишкам влаги будет куда выходить и снизится риск трещинообразования.</t>
    </r>
    <r>
      <rPr>
        <rFont val="Arial"/>
        <color theme="1"/>
      </rPr>
      <t xml:space="preserve">
</t>
    </r>
    <r>
      <rPr>
        <rFont val="Arial"/>
        <color theme="1"/>
        <sz val="1.0"/>
      </rPr>
      <t>1. Первый этап – подготовка фасада, а именно – выравнивание поверхности, ее очистка и грунтовка.
2. Далее – монтаж профиля, направляющих каркасной системы.
3. Установка пенопласта производится в пространство между элементами каркаса. Материал закрепляется клеем или монтажной пеной.
4. Окончательно зафиксировать утеплитель с помощью пластиковых дюбелей (металлические будут образовывать мостики холода).
Утепление минеральной ватой.
1. Подготовить фасад – очистить и выровнять стену, загрунтовать поверхность. Дополнительно стену можно покрыть паропроницаемой штукатуркой.
2. Смонтировать каркас – закрепить направляющие в соответствии с шириной рулона минеральной ваты, предусмотрев вентиляционный зазор для циркуляции воздуха.
3. Зафиксировать минеральную вату на фасаде с помощью клея и пластиковых дюбелей.
4. Укрепить слой утеплителя сеткой и клеем – это также подготовительный этап отделки.
Утепление пенополиуретаном. Такое утепление сложно произвести самостоятельно, т.к. пенополиуретан – вещество, напыляемое на фасад с использованием специализированного оборудования.
Принцип монтажа похож на предыдущие варианты – устанавливаются деревянные направляющие, между которыми и наносится состав. После схватывания он образует однородную герметичную массу.
Утепление теплой штукатуркой. Процесс нанесения не отличается от нанесения обыкновенной штукатурки – поверхность предварительно следует очистить от загрязнений. Такая штукатурка не является финишной и поверх нее придется наносить еще один слой штукатурки, на этот раз отделочный.
Вывод
Теплоизоляционные свойства газобетона позволяют в отдельных случаях возводить частный дом без дополнительной теплоизоляции. Для этого необходимо ознакомиться с показателем Rтр в вашем регионе и произвести соответствующие расчеты.</t>
    </r>
    <r>
      <rPr>
        <rFont val="Arial"/>
        <color theme="1"/>
      </rPr>
      <t xml:space="preserve">
</t>
    </r>
    <r>
      <rPr>
        <rFont val="Arial"/>
        <b/>
        <color theme="1"/>
      </rPr>
      <t>Среди всех вариантов теплоизоляции наиболее подходящим газобетону является минеральная вата ввиду своей паропроницаемости. Утепление пенополистиролом, пенопластом и пенополиуретаном несет в себе риски скопления влаги в кладке с последующим трещинообразованием.</t>
    </r>
  </si>
  <si>
    <t>https://dzen.ru/a/ZOyaiLVruAYRNtHA</t>
  </si>
  <si>
    <t xml:space="preserve">Добрый день! Паропроницаемость пенопласта сравнима с тем же показателем сосны поперек волокон: а значит, считать его паронепроницаемым ошибочно. Другое дело, что при теплоизоляции (любой, не только газобетона) должен быть составлен теплотехнический расчет. Исходя из его результатов подбираются такие плотность и толщина слоя, которые не будут способствовать образованию конденсата. </t>
  </si>
  <si>
    <t>https://prnt.sc/NKrex5H7FBYx</t>
  </si>
  <si>
    <t>AlexPusahrov
Эту не знаю, а пенопласт жрут. Видел утепленную пенопластом крышу, там в прожранных дырах образовывался конденсат который затек дальше под листы и там уже не сох. В итоге через три года крыша пошла под капремонт (снесли и выкинули старую, построили новую).</t>
  </si>
  <si>
    <t>https://pikabu.ru/story/uteplenie_cherdaka_penopoliuretanom_10599979?cid=282510243</t>
  </si>
  <si>
    <t>Грызуны, крыша</t>
  </si>
  <si>
    <t xml:space="preserve">Добрый день! Пенопласт не едят, в нем селятся. Но только если у грызунов есть к нему доступ. А значит, если есть огрехи монтажа. </t>
  </si>
  <si>
    <t>https://prnt.sc/z1_O8h6TgOtv</t>
  </si>
  <si>
    <t xml:space="preserve"> Вячеслав Ройнберг
Александр, 100%. Полистерол вообще только ддя фундаментов</t>
  </si>
  <si>
    <t>https://vk.com/wall-33375821_69811?reply=69827&amp;thread=69826</t>
  </si>
  <si>
    <t xml:space="preserve">ГОСТ 15588-2014 считает иначе, по крайней мере, там, где речь идет о вспененном пенополистироле. Есть фасадные марки. И там же - рекомендации по маркам различных плотностей. Хотя на фото, скорее всего, ЭППС. </t>
  </si>
  <si>
    <t>https://prnt.sc/Gsjq0gimRoPr</t>
  </si>
  <si>
    <t xml:space="preserve"> фасад в процессе утепления пенопластом
Теплые фасады домов - теплодекор.рф
Минутное видео про монтаж ППС.</t>
  </si>
  <si>
    <t>https://www.youtube.com/watch?v=z8oWF0_Ue54</t>
  </si>
  <si>
    <t>В2В, обсуждение монтажа</t>
  </si>
  <si>
    <t>https://prnt.sc/2KUrx6tNxhTc</t>
  </si>
  <si>
    <t xml:space="preserve"> ППС 16 Ф. В первый раз....
Дядя Толя</t>
  </si>
  <si>
    <t>https://www.youtube.com/watch?v=doQDDFY-xUY</t>
  </si>
  <si>
    <t>обсуждение монтажа</t>
  </si>
  <si>
    <t>https://prnt.sc/kVmq2s1YXnOs</t>
  </si>
  <si>
    <r>
      <rPr>
        <rFont val="Arial"/>
        <color theme="1"/>
      </rPr>
      <t xml:space="preserve">Наша дача, сад, огород, отдых. СПб и ЛО
Как утеплить крышу частного дома
</t>
    </r>
    <r>
      <rPr>
        <rFont val="Arial"/>
        <color theme="1"/>
        <sz val="1.0"/>
      </rPr>
      <t>Если утеплить крышу, теплопотери частного дома снизятся на 15%, благодаря чему дом будет более теплым и комфортным. Крышу частного дома можно утеплить своими руками, технология этого процесса не слишком сложна для любого домашнего мастера.
Вообще, утепление крыши можно производить, если планируется использовать чердачное помещение под мансарду. Если же чердак будет нежилым, достаточно утеплить пол чердака или потолок дома изнутри, т.е чердачное перекрытие дома. В этом случае чердак будет хорошо проветриваться и в нем не будет застаиваться сырость.
Крыши бывают скатные и плоские, и технология их утепления различна.
Утепление скатной крыши
Работы по утеплению скатной кровли уже построенного жилого дома проводятся изнутри, со стороны чердака. Перед началом работ обязательно следует провести ревизию состояния стропил на предмет наличия сырости и гнили. Подгнивающие балки нужно заменить на новые и обработать антисептиком и противопожарным составом все деревянные части крыши.
“Пирог” утепления скатной крыши (от кровли внутрь чердака) состоит из гидробарьера, утеплителя, пароизоляции и внутренней отделки (по желанию). В этом “пироге” обязательно должны быть воздушные прослойки между кровлей и подкровельной гидроизоляцией, а также между гидробарьером и утеплителем, чтобы удалялась случайно образовавшаяся влага. Если утепление будет изнутри обшиваться декоративной отделкой: вагонкой, ДСП и т.п., то необходимо оставить зазор и между пароизоляцией и обшивкой. Естественно, что свободно циркулировать в этих полостях воздух сможет только если будет обеспечен свободный приток и удаление воздуха. Для этих целей необходимо устроить два продуха: один в свесе крыши, другой в верхней части кровли под коньком.
Материалы для утепления скатной кровли
В качестве утеплителя можно использовать минеральную вату или стекловату в плитах или рулонах. Предпочтительнее вата в плитах, т.к. они лучше держат форму и не проседают со временем. Можно использовать и пенопластовые плиты.
Гидроизоляцией может служить слой рубероида или специальной пленки, которая не пропустит воду к утеплителю, но выведет образовавшую в нем влагу.
В качестве пароизоляции используют полиэтиленовую пленку, рубероид, пергамин, фольгированные материалы (фольгой внутрь чердака). Но лучше всего подойдет пароизоляционная мембрана. Она не пропускает влагу и пар в одну сторону (к утеплителю), но отводит конденсат из него наружу.
Пошаговая инструкция по утеплению скатной крыши
Измерьте расстояние между стропилами и толщину стропильных ног. Нарежьте теплоизоляционные плиты шириной на 1 см больше, чем расстояние между стропилами.
Если между кровельным покрытием и стропилами нет гидроизоляции, сначала закрепляется гидробарьер. Он должен обволакивать стропила, к которым прикрепляется строительным степлером. В проемах между стропилами можно его крепить степлером к обрешетке, на которой держится кровля. В нижней части нужно сделать вывод гидроизоляции под свес крыши для удаления возможной воды. Утеплитель в данном случае будет укладываться вплотную к гидроизоляции, без воздушной прослойки. Для данного варианта лучше использовать супердиффузионную мембрану.
Если гидроизоляционный слой уже имеется под кровлей, нужно по стропилам набить гвозди на расстоянии 3-5 см от гидроизоляции через каждые 10 см. По ним натягивается шнур или полиэтиленовая нить, и гвозди до конца подбиваются. Это создаст необходимую воздушную прослойку между утеплителем и гидроизоляцией.
Далее набиваются гвозди уже по краю стропил, если утеплитель будет крепиться с помощью шнура. Если будет набиваться обрешетка, то гвозди по краю стропил не нужны.
Укладывается ватный утеплитель между стропилами с небольшим ужатием. Потом вата расправится и будет надежно удерживаться в нужном месте. Если утеплитель пенополистироловый, его плотно вставляем в проемы между стропилами. Желательно делать утепление в два слоя. В этом случае второй слой укладывается так, чтобы стыки листов первого слоя не совпадали со стыками второго. Если толщины стропильных ног не хватает на два слоя утеплителя, можно прибить дополнительный брус к стропилам.
Сверху утеплителя натягивается леска или капроновый шнур по гвоздям, набитым по краю стропил. Другой вариант крепления утеплителя – обрешетка из реек, прибитых перпендикулярно стропилам через 30-40 см.
Следующий этап – крепление паробарьера степлером. Полотнище укладывают с нахлестом 10 см, стыки пленки нужно проклеить в два слоя клейкой лентой или двусторонним скотчем. Особое внимание нужно уделить местам соединения со стенами и вокруг печной трубы. Чем лучше и герметичнее будет закреплена пароизоляция, тем дольше прослужит утепляющий слой крыши.
Если чердак будет использоваться как жилое помещение, нужно провести отделку утепляющего “пирога” плитами ДСП, гипсокартоном, вагонкой или другим материалом, это придаст «пирогу»более эстетичный вид и послужит дополнительным небольшим утеплением. Не забудьте оставить небольшой зазор между пароизоляцией и отделкой. Этого можно добиться, прикрепив пароизоляцию не степлером, а прижав планками.
Утепление плоской крыши</t>
    </r>
    <r>
      <rPr>
        <rFont val="Arial"/>
        <color theme="1"/>
      </rPr>
      <t xml:space="preserve">
Такую кровлю можно утеплять как изнутри, так и снаружи. Для начала лучше провести утепление снаружи, а после проведенной зимы сделать выводы: нужно утеплять изнутри или нет. Для утепления снаружи лучше всего подойдет базальтовая минераловата. Она долговечна, пожаробезопасна и обладает низкой теплопроводностью и высокой паропроницаемостью. </t>
    </r>
    <r>
      <rPr>
        <rFont val="Arial"/>
        <b/>
        <color theme="1"/>
      </rPr>
      <t>Можно использовать другой жесткий утеплитель, например пенополистирол, однако он имеет низкие пожаробезопасные характеристики.</t>
    </r>
    <r>
      <rPr>
        <rFont val="Arial"/>
        <color theme="1"/>
      </rPr>
      <t xml:space="preserve">
</t>
    </r>
    <r>
      <rPr>
        <rFont val="Arial"/>
        <color theme="1"/>
        <sz val="1.0"/>
      </rPr>
      <t>“Пирог” для утепления плоской крыши выглядит так: пароизоляция, утеплитель, рулонный материал, например рубероид (в качестве гидроизоляции), насыпной слой. Последний состоит из дренажного слоя (к примеру, керамзита) и цементно-песчаной смеси.
Утеплять крышу стоит в первую очередь в тех домах, где не утеплен потолок, ведь теплый воздух поднимается вверх и “утекает” через холодную кровлю. И, конечно, утепление крыши должно проводиться вместе с утеплением всего частного дома, куда входит утепление стен, фундамента, всех окон, а также пола, иначе ваши затраты не оправдают себя.
В представленном ниже видео рассказывается об утеплении плоской крыши и скатной крыши.
Каталог проектов домов в нашем инстаграм instagram.com/aspdom_com</t>
    </r>
  </si>
  <si>
    <t>https://vk.com/wall-147044983_69854</t>
  </si>
  <si>
    <t>https://prnt.sc/bW4ZyG2MYPvy</t>
  </si>
  <si>
    <t xml:space="preserve"> Сергей Галичев ответил Валерию
Валерий, стиролы начинают активно выделятся при нагреве свыше 80°С, попробуйте порезать ППС нагретой струной, и подышите парами, кашель на ближайшие пару часов вам обеспечен, кстати пары стирола накапливаются в организме и не выводятся</t>
  </si>
  <si>
    <t>https://vk.com/wall-97639222_189193?reply=189431&amp;thread=189205</t>
  </si>
  <si>
    <t xml:space="preserve">Сергей, в ГОСТ 15588-2014 сказано, что максимальная температура использования пенопласта - как раз 80 градусов. Там, где она поднимается выше, применять его не стоит. 
Ну, а на вопрос о стироле отвечают исследования российских лабораторий: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Естественно, речь идет о качественных марках. </t>
  </si>
  <si>
    <t>https://prnt.sc/cn3IQcJrw6yC</t>
  </si>
  <si>
    <t>Валера
Ответ на стр 223</t>
  </si>
  <si>
    <r>
      <rPr/>
      <t xml:space="preserve"> Дмитрий Аринский ответил Игорю
Игорь, То, что не выделяет ничего - это продавцы и производители сего так говорят. https://3woodd.com/articles/penopolistirol-medlennyy-..
Дмитрий Аринский ответил Алексею
Алексей, Добрый день. Насколько я знаю, допускается только в цоколе.
Дмитрий Аринский ответил Алексею
Алексей, А вот еще статейку нашел, то что квартиру могут продать с молотка за порчу фасада. </t>
    </r>
    <r>
      <rPr>
        <color rgb="FF1155CC"/>
        <u/>
      </rPr>
      <t>https://dzen.ru/a/Y6Ow-9ocTxjh_-VN</t>
    </r>
  </si>
  <si>
    <t>https://vk.com/wall-47908301_2477366?reply=2478257&amp;thread=2477368</t>
  </si>
  <si>
    <t>другое</t>
  </si>
  <si>
    <t xml:space="preserve">Дмитрий, здравствуйте! 
Так говорят не продавцы, а результаты исследований крупных российских лабораторий.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По поводу цоколя - не соглашусь. Есть даже специальные фасадные марки пенопласта: согласно ГОСТ 15588-2014, это ППС13Ф и ППС16Ф. Рекомендации по применению других марок (различных плотностей) есть в том же ГОСТе. 
И о фасаде: в приведённой вами статье говорится о самовольном утеплении. Наружная теплоизоляция в многоквартирном доме действительно должна быть согласована и производится подрядными организациями, а не самостоятельно жильцом. </t>
  </si>
  <si>
    <t>https://prnt.sc/7vdW897fVZDY</t>
  </si>
  <si>
    <t>Ответ на стр 224</t>
  </si>
  <si>
    <t xml:space="preserve">Gasute2010
    Утепление кирпича
    Добрый день. Планирую строительство дома в Ленинградской области, 1 этаж, 100м2. Варианты наружных стен: 400 мм газобетон d400 без теплоизоляции и пустотелый кирпич 250мм с теплоизоляцией пенопластом 100мм. Отопление - теплей пол без радиаторов. Какой вариант вам кажется предпочтительнее? Спасибо </t>
  </si>
  <si>
    <r>
      <rPr>
        <color rgb="FF1155CC"/>
        <u/>
      </rPr>
      <t>https://www.forumhouse.ru/posts/31797125/
https://vk.com/wall-215509151_17061</t>
    </r>
    <r>
      <rPr/>
      <t xml:space="preserve"> 
</t>
    </r>
    <r>
      <rPr>
        <color rgb="FF1155CC"/>
        <u/>
      </rPr>
      <t>https://vk.com/wall-215887293_16894</t>
    </r>
    <r>
      <rPr/>
      <t xml:space="preserve"> 
</t>
    </r>
    <r>
      <rPr>
        <color rgb="FF1155CC"/>
        <u/>
      </rPr>
      <t>https://vk.com/wall-30121853_55119</t>
    </r>
    <r>
      <rPr/>
      <t xml:space="preserve"> </t>
    </r>
  </si>
  <si>
    <t>Ему предпочтительней вариант без утепления - гораздо дешевле</t>
  </si>
  <si>
    <t>Wincent Smidowicz
Сейчас в КО идет восстановление по программе капремонта. Что радует. Но то, как восстанавливают, вызывает вопросы. Как правило, фасады обшивают пенопластом.</t>
  </si>
  <si>
    <t>https://dzen.ru/a/ZN3lHKbdMmHYiYIe</t>
  </si>
  <si>
    <t xml:space="preserve">Если используются специальные фасадные марки пенопласта и соблюдаются технологии монтажа, вопросов быть не должно. </t>
  </si>
  <si>
    <t>https://prnt.sc/b08-sqxRBqAz</t>
  </si>
  <si>
    <r>
      <rPr>
        <rFont val="Arial"/>
        <color theme="1"/>
      </rPr>
      <t xml:space="preserve">Мастер-Ок
Лучшая и копеечная замена минеральной ваты и пенополистирола. Как дешево и удобно утеплить пол
Минеральная вата и пенополистирол отлично подходят для утепления пола, так как они не только уменьшают теплопотери, но и помогают сократить шумоизоляцию, улучшая комфорт внутри помещения.
Кроме того, установка и использование этих материалов достаточно просты и не требует специальных навыков. Они легко применяются как для новых построек, так и для ремонта уже готовых помещений.
</t>
    </r>
    <r>
      <rPr>
        <rFont val="Arial"/>
        <b/>
        <color theme="1"/>
      </rPr>
      <t>Но недостатки тоже есть
— Часто эти 2 материала могут быть подвержены атаке грызунов.
— В случае пожара можно сильно отравится парами формальдегида, которые выделяет и тот, и другой виды утеплителей.
— А если затопили соседи или у вас протечка трубы? Вата впитает в себя воду, которую невозможно высушить за короткий период времени.
— Их вообще нежелательно использовать в каркасных домах. Эти материалы не любят “вибраций” – разрушаются уже в течение 2-3 лет.</t>
    </r>
    <r>
      <rPr>
        <rFont val="Arial"/>
        <color theme="1"/>
      </rPr>
      <t xml:space="preserve">
</t>
    </r>
    <r>
      <rPr>
        <rFont val="Arial"/>
        <color theme="1"/>
        <sz val="1.0"/>
      </rPr>
      <t>Одними из наиболее доступных альтернатив минеральной вате и пенополистиролу для утепления пола являются следующие материалы
➕ Эковата
Экологически чистый материал, который производится из газетной бумаги (80%), буры и борной кислоты (которые составляют лишь 20%). Она имеет отличную теплоизоляционную способность и не выделяет вредных веществ. Кроме того, эковата является огнестойкой и устойчивой к грибкам и плесени.
➕➕ Керамзит
Материал, получаемый из глины, который после обжига приобретает форму мелких гранул. Хорошо подходит для утепления пола. Керамзит обладает высокими теплоизоляционными свойствами, стойкостью к влаге и механическим воздействиям. Единственное, так как камешки при эксплуатации могут отходить, можно сверху покрыть песчано-цементным слоем. И только потом уже (по необходимости) шумоизолировать.
➕➕➕ Глина
Если вы хотите существенно сэкономить не только на материале, но и на будущих коммунальных платежах, смело используйте глину с опилками.
Это действительно надежный, прочный, а главное экологически чистый материал для утепления пола.
Можно купить готовую смесь. А лучше приготовить самим:
    1 ведро глины (замочить за 3-4 дня);
    2 ведра опилок;
    Пушенка (гашеная известь) 1 кг;
    Вода: смотрите по консистенции.
Недаром этот состав использовали еще наши деды и прадеды. На поверхности практически не образуется трещин, как, например, на опилкобетоне. Она не нуждается даже в изоляции. Просто необходимо хорошо утрамбовать и выровнять покрытие.
☝️ Стоит отметить, что выбор утеплителя зависит от многих факторов, таких как бюджет, тип пола, климатические условия и многое другое. Учитывайте эти факторы, чтобы обеспечить дом максимально эффективным и долговечным теплом.
Друзья! А чем утепляете пол вы? Буду крайне признателен за комментарии и лайки!
За подписку – отдельное спасибо!</t>
    </r>
  </si>
  <si>
    <t>https://dzen.ru/a/ZHt18fGF7U2rO5WR</t>
  </si>
  <si>
    <t>Пожароопасность, срок службы, грызуны</t>
  </si>
  <si>
    <t>Здравствуйте! Позвольте прокомментировать в качестве официального представителя Ассоциации производителей и поставщиков пенополистирола.
Формирование современной пенопластовой плиты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Мыши в ППС - результат ошибок в монтаже: значит, где-то грызуны нашли к нему проход. Такого быть не должно: материал должен быть изолирован внутри стенового "пирога".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t>
  </si>
  <si>
    <t>https://prnt.sc/nLWHmi7oLQLN</t>
  </si>
  <si>
    <t>Денис Никольский
Фасадный Пенопласт ППС16ф Мосстрой-31 не горит под воздействием газовой горелки, натурные пожарные испытания на строительной площадке
8-903-743-27-96 8-903-724-77-28 n-dom.ru ceresit.msk.ru baumit.msk.ru
Фасадный Пенопласт ППС16ф Мосстрой-31 не горит под воздействием газовой горелки, натурные пожарные испытания на строительной площадке. Утепляем фасады домов фасадным пенопластом ППС16ф 150мм с облицовкой фасадов натуральным камнем, искусственным камнем и декоративной штукатуркой, утепление тёплой керамики по технологии СФТК Мокрый Фасад, система Baumit.</t>
  </si>
  <si>
    <t>https://dzen.ru/video/watch/64ee576f28e6611c0b75d4d6</t>
  </si>
  <si>
    <t>Блогер, пожароопасность</t>
  </si>
  <si>
    <t>https://prnt.sc/6MZx9uiguFHX</t>
  </si>
  <si>
    <r>
      <rPr>
        <rFont val="Arial"/>
        <color theme="1"/>
      </rPr>
      <t xml:space="preserve">@brandbmw6642
 @temurrzaev140  не так.  я считал . менее 300 мм делать стены это уже кроилово. 250 является пределом конструкционным.  т.е ходовой блок 300 . и туда 8 0 мм пенополистирола.  
дак вот 80 мм выйдет дороже с работой чем просто купить блок 400 с добавкой на работы по кубатуре ) 
это чисто по цене. либо он и равны примерно . 
</t>
    </r>
    <r>
      <rPr>
        <rFont val="Arial"/>
        <b/>
        <color theme="1"/>
      </rPr>
      <t xml:space="preserve">но тут начинается но ..  срок службы. , неоднородность, меньше крепости стен . какието моменты с паропропусканием, мыши, муравьи. горючесть, фенолы, и еще какието альдегиды и фиг пойми че там еще + по итогу ломай голову над фасадом по пенопласту.. 
</t>
    </r>
    <r>
      <rPr>
        <rFont val="Arial"/>
        <color theme="1"/>
      </rPr>
      <t xml:space="preserve">про ленту я не понял ) делать ее 300 мм физически проблемно , даже тупо копать . а армировать как ) 
там получится если по 50 с краев то всего 200 мм между прутами.  а если дом 12 на 12?  
точно такое пройдет по нагрузкам? 
просто ДЛЯ ЧЕГО ?)))
уменьшение , подрезание , кроилово , причем без конструктивного расчета всегда ведет к шансу попадалова. а где будет эта грань неизвестно </t>
    </r>
  </si>
  <si>
    <t>https://www.youtube.com/watch?v=VP8sFXShotY&amp;lc=UgxQXtXzoHEDEBuQM5x4AaABAg.9tROj3xF5vW9ti4Y3e1960</t>
  </si>
  <si>
    <t>Паропроницаемость, грызуны, опасность для здоровья, как рассчитать</t>
  </si>
  <si>
    <t xml:space="preserve">Добрый день! Перечисленное - стандартные предубеждения относительно пенопласта. Но если говорить о современном материале, к нему отношения они не имеют.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Паропроницаемость сравнима с тем же показателем древесины поперёк волокон. Мыши и муравьи - результат огрехов в монтаже: если ППС изолирован по технологии внутри стенового "пирога", вредители к нему не проникнут. Горючесть? Антипирены и изоляция по системе "мокрый фасад".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Поэтому, если теплотехнический расчет допускает использование ППС, почему бы и нет. Главное - приобретать его у надежных производителей и в официальных точках продаж (чтобы не нарваться на контрафакт). </t>
  </si>
  <si>
    <t>https://prnt.sc/kCXDbPodZpTJ</t>
  </si>
  <si>
    <t xml:space="preserve">@Catz125rus
 @EPSRussia  большое спасибо за ответ! Сип-панель 164 мм, регион проживания Приморский край, 100 км от Владивостока </t>
  </si>
  <si>
    <t>https://www.youtube.com/watch?v=5Nrm7be6STI&amp;lc=UgwmJCe94rwf3-zfKRZ4AaABAg.9tx59BsE2k99u0PTklq6Th</t>
  </si>
  <si>
    <t xml:space="preserve">Добрый день! 
Мы бы рекомендовали слой теплоизоляции ППС от 80 мм. Обычно берут чуть в плюс. Меньше не стоит. 
Такая ограждающая конструкция удовлетворяет санитарно-гигиеническим нормам по тепловой защите. 
Но хотим напомнить, что дистанционный расчет не учитывает всех тонкостей. Оптимально заказать теплотехнический расчет у специалистов на местности. </t>
  </si>
  <si>
    <t>https://prnt.sc/O-syvARfjcWU</t>
  </si>
  <si>
    <t>Ответ на стр. 219</t>
  </si>
  <si>
    <t xml:space="preserve"> Мария Тарасова
Валерий, какой утеплитель, на ваш взгляд, лучше использовать?</t>
  </si>
  <si>
    <t>https://vk.com/wall-191578813_103?reply=107&amp;thread=104</t>
  </si>
  <si>
    <t xml:space="preserve">Вам подойдут и экструдированный пенополистирол, и пенопласт (от 17 плотности). Главное - купить не контрафакт, а качественный материал. </t>
  </si>
  <si>
    <t>https://prnt.sc/kx-THp6IHnpL</t>
  </si>
  <si>
    <t>Ответ Валере на стр. 131</t>
  </si>
  <si>
    <r>
      <rPr>
        <rFont val="Arial"/>
        <i/>
        <color theme="1"/>
      </rPr>
      <t>anna mikhailovna
Касается ли это долгостроев? Заменили утеплитель минваты на полистирол. Отделку предчистовую на черновую. А как должно быть?</t>
    </r>
    <r>
      <rPr>
        <rFont val="Arial"/>
        <color theme="1"/>
      </rPr>
      <t xml:space="preserve">
</t>
    </r>
    <r>
      <rPr>
        <rFont val="Arial"/>
        <b/>
        <color theme="1"/>
      </rPr>
      <t xml:space="preserve">
Ольга Берг
Какой вообще может быть полистирол. Если в фасаде так это грубое нарушение. Фасад должен быть НГ</t>
    </r>
  </si>
  <si>
    <t>https://telegram.me/developers_policy/1887?comment=4697</t>
  </si>
  <si>
    <t xml:space="preserve">Добрый день! Существуют фасадные марки вспененного пенополистирола - пенопласта - которые рекомендованы для фасадных работ. Они выпускаются с антипиренами и закрываются по системе "мокрый фасад". СФТК с теплоизоляционным материалом из плитного пенополистирола или пенополиуретана имеют класс пожарной опасности К0. </t>
  </si>
  <si>
    <t>https://prnt.sc/cv6nxR_yxxfD</t>
  </si>
  <si>
    <r>
      <rPr>
        <rFont val="Arial"/>
        <color theme="1"/>
      </rPr>
      <t xml:space="preserve">Папа строит | хитрости и советы
Даже в АВГУСТЕ 2023 года ЭТОТ УТЕПЛИТЕЛЬ дешевле и качественнее чем мин.вата и пенополистирол. Разбираем все три материала (делюсь)
</t>
    </r>
    <r>
      <rPr>
        <rFont val="Arial"/>
        <color theme="1"/>
        <sz val="1.0"/>
      </rPr>
      <t>Приветствую всех подписчиков и гостей моего канала!
В текущих реалиях самыми разрекламированными утеплительными материалами являются: минеральная вата и пенополистирол. Однако существует намного лучше, качественнее и дешевле материал. А пока пройдемся по плюсам и минусам
    Минеральная вата - это теплоизоляционный материал, который используется для утепления зданий и сооружений. Она производится из минеральных волокон, которые образуются при расплавлении горных пород, таких как базальт, доломит, известняк и другие.
➕➕➕Плюсы минеральной ваты:
1. Низкая теплопроводность. Минеральная вата обладает низкой теплопроводностью, что позволяет сохранять тепло внутри здания и экономить на отоплении.
2. Экологичность. Минеральная вата не содержит вредных веществ, таких как асбест или фенол, что делает ее безопасной для здоровья человека.
3. Пожаробезопасность. Минеральная вата устойчива к высоким температурам и не поддерживает горение.
4. Долговечность. Минеральная вата сохраняет свои свойства на протяжении многих лет, что позволяет экономить на ремонте и замене утеплителя.
5. Простота монтажа. Минеральную вату можно легко монтировать на различные поверхности, такие как стены, потолки и полы.
6. Звукоизоляция. Минеральная вата также обладает хорошей звукоизоляцией, что помогает снизить уровень шума в помещении.
➖➖➖Однако, у минеральной ваты есть и минусы:
1. Впитывание влаги. Минеральная вата может впитывать влагу, что может привести к ее разрушению и потере теплоизоляционных свойств.
2. Опасность для здоровья. Некоторые виды минеральной ваты могут содержать вредные вещества, такие как формальдегид, который может быть опасен для здоровья человека при длительном контакте.
3. Необходимость защиты от ультрафиолета. Минеральная вата должна быть защищена от прямого воздействия солнечных лучей, чтобы избежать ее разрушения.
4. Высокая стоимость. Минеральная вата является более дорогим утеплителем, чем другие материалы, такие как пенополистирол или пенополиуретан.
5. Трудности при монтаже. Минеральная вата имеет низкую адгезию к некоторым поверхностям, таким как металл или дерево, что может потребовать дополнительных мер для ее крепления.
В целом, минеральная вата является эффективным материалом для утепления зданий, но перед ее использованием необходимо учитывать все плюсы и минусы этого материала.</t>
    </r>
    <r>
      <rPr>
        <rFont val="Arial"/>
        <color theme="1"/>
      </rPr>
      <t xml:space="preserve">
    Пенополистирол – это материал, который широко используется в строительстве и промышленности. Он обладает рядом преимуществ, но также имеет и некоторые недостатки. В этом тексте мы рассмотрим плюсы и минусы использования пенополистирола.
➕➕➕Плюсы пенополистирола:
1. Низкая стоимость. Пенополистирол является одним из самых дешевых материалов для утепления стен и крыш. Это делает его доступным для широкого круга потребителей.
2. Легкость монтажа. Пенополистирольные плиты легко монтируются на стены и крыши, что значительно упрощает процесс утепления.
3. Низкий уровень теплопроводности. Пенополистирол обладает низкой теплопроводностью, что позволяет сохранять тепло в помещении зимой и прохладу летом.
4. Высокая звукоизоляция. Пенополистирол хорошо поглощает звуки, что делает его отличным материалом для звукоизоляции.
5. Долговечность. Пенополистирол не гниет и не разлагается, что обеспечивает его долговечность.
6. Экологичность. Пенополистирол изготавливается из натуральных компонентов, что делает его экологически чистым материалом.
7. Пожаробезопасность. Пенополистирол относится к классу горючести Г1 и обладает низкой воспламеняемостью.
8. Устойчивость к воздействию влаги. Пенополистирол устойчив к воздействию влаги, что делает его идеальным материалом для использования в помещениях с повышенной влажностью.
9. Широкий выбор размеров и форм. Пенополистирольные листы доступны в различных размерах и формах, что позволяет выбрать оптимальный вариант для каждого проекта</t>
    </r>
    <r>
      <rPr>
        <rFont val="Arial"/>
        <color theme="1"/>
        <sz val="11.0"/>
      </rPr>
      <t>.</t>
    </r>
    <r>
      <rPr>
        <rFont val="Arial"/>
        <color theme="1"/>
      </rPr>
      <t xml:space="preserve">
➖➖➖</t>
    </r>
    <r>
      <rPr>
        <rFont val="Arial"/>
        <b/>
        <color theme="1"/>
      </rPr>
      <t>Минусы пенополистирола:
1. Низкое качество теплоизоляции. Пенополистирол имеет низкую теплоизоляцию, что может привести к потерям тепла в зимний период.
2. Низкая прочность. Пенополистирол может быть поврежден при механическом воздействии, что ограничивает его использование в некоторых областях.
3. Низкая паропроницаемость. Пенополистирол плохо пропускает воздух, что может приводить к образованию конденсата и плесени.
4. Неэкологичность. Некоторые виды пенополистирола могут выделять вредные вещества в атмосферу.
5. Пожарная опасность. Пенополистирол легко воспламеняется и может стать причиной пожара.
6. Ограничения по применению. Некоторые области применения пенополистирола ограничены из-за его свойств, например, его нельзя использовать в качестве кровельного материала.
Самая лучшая замена двум предыдущим вариантам:</t>
    </r>
    <r>
      <rPr>
        <rFont val="Arial"/>
        <color theme="1"/>
      </rPr>
      <t xml:space="preserve">
  </t>
    </r>
    <r>
      <rPr>
        <rFont val="Arial"/>
        <color theme="1"/>
        <sz val="1.0"/>
      </rPr>
      <t xml:space="preserve">  ✅✅✅- это легкий пористый материал, который получают путем обжига глины. Он обладает хорошими теплоизоляционными свойствами и используется в качестве утеплителя для различных конструкций. В этом тексте мы рассмотрим, почему использование керамзита в качестве утеплителя является лучшим и более дешевым вариантом по сравнению с другими материалами.
Преимущества использования как утеплителя:
Низкая теплопроводность. Имеет очень низкую теплопроводность, что означает, что он хорошо сохраняет тепло внутри помещения. Это позволяет снизить расходы на отопление и кондиционирование воздуха.
Прочность и долговечность. Устойчив к механическим повреждениям и не разрушается со временем. Он также не подвержен воздействию влаги и не гниет.
Экологичность. Производится из натуральных материалов и не содержит вредных веществ. Он не выделяет токсичных газов при нагревании или охлаждении.
Легкость монтажа. Утеплитель легко монтируется на любую поверхность и не требует специальных инструментов или навыков. Это делает его доступным для использования даже для непрофессионалов.
Цена. Является одним из самых доступных утеплителей на рынке. Его цена ниже, чем у других материалов, таких как минеральная вата или пенополистирол. Это делает использование керамзита экономически выгодным для многих проектов.
Вывод:
Использование керамзита в качестве утеплителя - это лучший и более дешевый вариант по сравнению с другими материалами, такими как минеральная вата и пенополистирол. Он обладает высокой теплоизоляцией, прочностью, долговечностью и экологичностью. Легкость монтажа и доступная цена делают его доступным для широкого круга потребителей.
Спасибо за внимание! Надеюсь, моя статья была полезна вам.
Если вы ищете качественный контент о строительстве и ремонте, то наш канал – именно то, что вам нужно! Здесь вы найдете полезные советы и рекомендации от опытных специалистов, узнаете о последних тенденциях в отрасли, а также сможете задать вопросы и получить ответы на них. Подписывайтесь на наш канал и получайте все самое интересное и актуальное в мире строительства и ремонта!</t>
    </r>
  </si>
  <si>
    <t>https://dzen.ru/a/ZO8IkxEcB1bR8FFx</t>
  </si>
  <si>
    <t>Эффективность, хрупкость, паропроницаемость, экологичность, пожароопасность, ограничение области применения</t>
  </si>
  <si>
    <t>Добрый день! Позвольте прокомментировать в качестве официального представителя Ассоциации производителей и поставщиков пенополистирола.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C не более 0,034–0,041 Вт/(м⋅К) в зависимости от типа плиты. При температуре 25 (± 5) C — не более 0,036–0,044 Вт/(м⋅К). С конкретными цифрами для этих и других показателей выбранной вами марки ППС можно ознакомиться в ГОСТ 15588-2014.
Хрупкость — кажущееся качество этого материала. Пенопласт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Паропроницаемость ППС сравнима с тем же показателем древесины (сосны поперёк волокон). Качественный пенопласт - материал паропроницаемый.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Что касается пожароопасности: современный ППС выпускается с антипиренами. Благодаря им он самостоятельно затухает в течение максимум 4 секунд после потери контакта с открытым огнем. А при постоянном воздействии оплавляется не вспыхивая. При этом важно отметить, что плиты пенополистирола не используют в открытых конструкциях: слой утеплителя обязательно закрывают штукатурным слоем.</t>
  </si>
  <si>
    <t>https://prnt.sc/AJEZSjyyX2Ww</t>
  </si>
  <si>
    <t xml:space="preserve">@user-tx6co9jj5w
Благодарю за поддержку😉 </t>
  </si>
  <si>
    <t>https://www.youtube.com/watch?v=doQDDFY-xUY&amp;lc=UgxgtSrFGfedOeg9-Tx4AaABAg.9u267mUNzvA9u2AuOH5Az5</t>
  </si>
  <si>
    <t>https://prnt.sc/6rOJ8K4vSrkk</t>
  </si>
  <si>
    <t xml:space="preserve"> Формованный пенопласт от Кнауф Теплая Стена
Теплые фасады домов - теплодекор.рф
Позитивный обзор плиты ППС от Кнауф</t>
  </si>
  <si>
    <t>https://www.youtube.com/watch?v=2axnyLXFMQ4</t>
  </si>
  <si>
    <t>https://prnt.sc/jjxfL4nZh1Y3</t>
  </si>
  <si>
    <t>Ольга Берг
Ну если в таком варианте, то понятно. Благодарю</t>
  </si>
  <si>
    <t>https://t.me/developers_policy/1887?comment=4711</t>
  </si>
  <si>
    <t>https://prnt.sc/dGbC6VZXIAT_</t>
  </si>
  <si>
    <r>
      <rPr>
        <rFont val="Arial"/>
        <color theme="1"/>
      </rPr>
      <t xml:space="preserve">Проекты домов и коттеджей
Почему из дома уходит тепло и как правильно утеплить кирпичные стены?
</t>
    </r>
    <r>
      <rPr>
        <rFont val="Arial"/>
        <color theme="1"/>
        <sz val="1.0"/>
      </rPr>
      <t xml:space="preserve">При недостаточном утеплении стен через них теряется около 60% тепла, используемого на обогрев жилища. Однако действующие с 2000 г. нормы по теплосбережению потребовали от строителей применения современных высокоэффективных изоляционных материалов, существенно повышающих теплозащитные свойства стен.
На вопрос, из чего строить дом — из дерева, кирпича, бетона или их многочисленных и разнообразных комбинаций, каждый отвечает по-своему. Выбор зависит от множества факторов, среди которых личные пристрастия часто играют куда более существенную роль, чем практические соображения. Мы же постараемся остановиться именно на практических моментах и будем исходить из того, что принято решение возводить дом из кирпича. Главное достоинство кирпичного здания — его несомненная прочность и неограниченный срок службы, естественно, при условии правильного строительства и грамотной эксплуатации.
Толще — не значит теплее
Толщина капитальных кирпичных стен всегда (ну, или почти всегда) кратна размеру половины кирпича, но при этом не бывает меньше 25 см, то есть одной его длины. Из богатейшей практики строительства хорошо известно, что даже стена в один кирпич способна нести любую равномерно распределенную нагрузку, возникающую в одно-, двухэтажных домах от вышерасположенных конструкций. Теплотехнические расчеты показывают, что при температуре «за бортом» –30°С, а именно такая температура не редкость зимой в большинстве районов центральной части России, для сохранения тепла в доме толщина его наружных стен (при сплошной кладке без пустот и на цементно-песчаном растворе) должна составлять не менее 160 см. Стены из силикатного кирпича будут еще толще.
Обычный красный кирпич бывает полнотелым и пустотелым. Для наружных стен лучше использовать пустотелый, воздушные пазухи которого существенно улучшают теплозащитные характеристики конструкции. Кроме того, саму кладку нужно вести с формированием пустот, колодцев, уширенных швов, заполняемых теплоизолирующим материалом, применять эффективные современные утеплители и так называемые теплые кладочные растворы. Равного, а то и более серьезного эффекта можно достичь, используя разного рода утеплители, кладку с образованием пустот, поризованный кирпич.
Хитрость кладки стен из кирпича — использование теплых кладочных растворов, содержащих в качестве наполнителя шлак, керамзит, туф, перлит и т. п. Обычный цементно-песчаный кладочный раствор имеет теплопроводность, близкую к теплопроводности полнотелого кирпича, а у смеси с такими наполнителями она оказывается примерно на 10–15% ниже. Это также довольно существенно повышает теплозащитные свойства стен, ведь общая площадь швов в кладке составляет почти 10%.
Куда уходит тепло?
Важный вопрос, который интересует многих потенциальных заказчиков, звучит примерно следующим образом: «Где должен быть расположен утеплитель на стенах — внутри помещения, снаружи или в теле кладки?»
Наибольшие потери тепла в домах, в том числе и индивидуальных, еще 20 лет назад приходились на окна. При столь распространенном до недавнего времени двойном остеклении удельный тепловой поток через окна в 4–6 раз превышает тепловой поток через стены. И это при том, что площадь окон редко составляет больше пятой части от общей площади ограждающих конструкций. Оговоримся сразу, что использование многокамерных ПВХ-профилей с трех- или четырехкамерными стеклопакетами существенно снижает тепловые потери. 9–10% тепла покидает дом через кровлю и столько же уходит в землю через подвальные помещения. А 60% потерь приходится именно на долю неутепленных стен.
Рассмотрим три варианта конструкции стены: сплошная без утеплителя; с утеплителем со стороны помещения; с наружным утеплением. Температура в доме согласно действующим нормам, определяющим уровень комфортного проживания, должна быть равна +20°С. Проведенные специалистами измерения показывают, что при уличной температуре –15°С температура внутренней поверхности неутепленной стены составляет примерно 12–14°С, внешней — около –12°С. Точка росы (точка, температура в которой соответствует началу конденсации влаги) располагается внутри стены. Учитывая то, что часть ограждающей конструкции имеет отрицательную температуру, стена промерзает.
При наличии теплоизоляции, расположенной на стенах внутри помещения, картина существенно меняется. Температура внутренней поверхности стены (точнее, внутренней стороны утеплителя) в такой конструкции составляет примерно +17°С. При этом температура кладки изнутри здания оказывается около нуля, а снаружи — чуть ниже температуры уличного воздуха — порядка –14°С. Дом с такой внутренней теплоизоляцией можно довольно быстро прогреть, однако кирпичные стены не накапливают тепло, и при отключении отопительных приборов помещение стремительно охлаждается. Но хуже другое: точка росы находится между стеной и слоем теплоизоляции, в результате здесь скапливается влага, возможно появление плесени и грибка, стена по-прежнему промерзает. Однако тепловые потери несколько снижаются по сравнению с неутепленной конструкцией.
Наконец, третий вариант — внешняя теплоизоляция. Температура поверхности стены внутри дома становится несколько выше: 17–17,5°С, а снаружи резко возрастает — до уровня 2–3°С. В результате точка росы перемещается внутрь слоя утеплителя, при этом сама стена приобретает возможность накапливать тепло, значительно сокращаются тепловые потери из помещения через ограждающие конструкции.
Наружная теплоизоляция стен помогает решить сразу несколько проблем. Прежде всего при правильном выполнении такое утепление позволяет достичь высокого уровня энергосбережения — затраты на отопление здания снижаются на 50–60%
Слоистая кладка
Самый простой способ повысить теплоизоляционные свойства кирпичных стен — оставить в них полости, ведь воздух — идеальный природный теплоизолятор. Поэтому издавна в теле стены из полнотелого кирпича делают замкнутые воздушные прослойки шириной 5–7 см. Это, с одной стороны, сокращает почти на 20% расход кирпича, а с другой — на 10–15% снижает теплопроводность стены. Такой вид кладки получил название колодцевый. Воздух, конечно, прекрасный утеплитель, однако при сильном ветре через вертикальные швы кладки такие стены может продувать. Чтобы этого не происходило, фасады снаружи штукатурят, а в воздушные пустоты закладывают различные утеплители. Сейчас широко используется разновидность колодцевой кладки, получившая название слоистой: несущая кирпичная стена, далее утеплитель и наружный слой из лицевого кирпича.
</t>
    </r>
    <r>
      <rPr>
        <rFont val="Arial"/>
        <b/>
        <color theme="1"/>
      </rPr>
      <t>Теплоизоляцией в слоистой кладке, как правило, служат плиты из минеральной ваты (на основе каменного волокна или штапельного стекловолокна) или пенополистирола, реже — из экструдированного пенополистирола (в силу его высокой цены). У всех материалов схожие коэффициенты теплопроводности, так что толщина изоляционного слоя в стене будет одинаковой, независимо от выбранного типа утеплителя (толщина слоя определяется не только характеристиками теплоизоляции, но и климатической зоной, где ведется строительство). Однако волокнистые материалы — негорючие, чем принципиально отличаются от пенополистирола, являющегося горючим. К тому же, в отличие от пенополистирольных, волокнистые плиты эластичные, так что при монтаже их проще плотно прижать к стене. Определенные сложности в применении пенополистирола в слоистых кладках вызваны еще и низкой паропроницаемостью этого материала. Вместе с тем пенополистирол примерно в четыре раза дешевле минеральной ваты, и это преимущество для многих заказчиков компенсирует его недостатки. Добавим, что, согласно СП 23-101-2004 «Проектирование тепловой защиты зданий», при использовании в ограждающей конструкции горючих утеплителей необходимо обрамлять оконные и другие проемы по периметру полосами из негорючей минеральной ваты.</t>
    </r>
    <r>
      <rPr>
        <rFont val="Arial"/>
        <color theme="1"/>
      </rPr>
      <t xml:space="preserve">
</t>
    </r>
    <r>
      <rPr>
        <rFont val="Arial"/>
        <color theme="1"/>
        <sz val="1.0"/>
      </rPr>
      <t>Плотное прилегание утеплителя — залог эффективности его работы, поскольку, если в конструкции допущены воздушные карманы, через них могут происходить утечки тепла из здания
Устройство системы утепления любого типа требует продуманного расчета ее паропроницаемости: каждый последующий слой (изнутри наружу) должен пропускать водяной пар лучше, чем предыдущий. Ведь если на пути у пара окажется препятствие, то неизбежна его конденсация в толще ограждающей конструкции. Между тем в случае популярного решения — стена из пеноблоков, волокнистый утеплитель, облицовочный кирпич — паропроницаемость пеноблоков довольно высокая, у утеплителя она еще выше, а паропроницаемость облицовочных кирпичей меньше, чем у утеплителя и пеноблоков. В результате происходит конденсация пара — чаще всего на внутренней поверхности стены из лицевого кирпича (поскольку зимой она находится в зоне отрицательных температур), что влечет за собой негативные последствия. Накапливается влага в нижней части кладки, со временем вызывая разрушение кирпича нижних рядов. Утеплитель будет намокать по всей толщине, и, как следствие, сократится срок службы материала и существенно снизятся его теплозащитные свойства. Ограждающая конструкция станет промерзать, что приведет, в частности, к уменьшению эффекта от применения системы утепления, к деформации отделки помещения, к постепенному смещению зоны выпадения конденсата в толщу несущей стены, что может вызвать ее преждевременное разрушение.
В той или иной степени проблема переноса пара актуальна для слоистой кладки с утеплителем любого типа. Во избежание увлажнения теплоизоляции рекомендуется предусматривать два момента. Во-первых, необходимо создать воздушную прослойку не менее 2 см между утеплителем и наружной стеной, а также оставить в нижней и верхней частях кладки ряд отверстий размером около 1 см (незаполненный раствором шов), чтобы добиться притока и вытяжки воздуха для удаления пара из утеплителя. Впрочем, это не полноценная вентиляция конструкции (в сравнении, например, с системой вентилируемого фасада), поэтому, во-вторых, имеет смысл сделать специальные отверстия для отвода конденсата из слоистой кладки в нижней ее части.
Важной особенностью слоистой кладки является использование теплоизоляционных материалов с достаточной жесткостью и их надежная фиксация — чтобы со временем они не оседали. Для дополнительного крепления утеплителя и сопряжения внешнего и внутреннего кирпичных слоев между собой применяют гибкие связи. Обычно их выполняют из стальной арматуры.
Замена стальных гибких связей на стеклопластиковые позволяет (за счет тепловой однородности конструкции стены) снизить расчетную толщину минеральной ваты на 5–10%
В последние годы в индивидуальном строительстве для возведения стен все шире используют поризованные крупноформатные керамические камни. При их изготовлении в состав керамики добавляют органические и минеральные материалы, способствующие в процессе обжига кирпича образованию замкнутых пор. В результате такие камни становятся на 35–47% легче полнотелого кирпича того же размера, а за счет пористой структуры коэффициент их теплопроводности достигает 0,16–0,22 Вт/(м·°С), что в 3–4 раза больше, чем у сплошного глиняного кирпича. Соответственно и стены из поризованного камня могут быть значительно менее толстыми — всего 51 см.
Кирпичная кладка в связи с высокой теплоемкостью материала обладает значительной тепловой инерционностью — стены достаточно долго прогреваются и столь же медленно остывают. Для домов постоянного проживания это качество является, безусловно, положительным, так как температура в помещениях обычно не имеет больших колебаний. Но для коттеджей, в которые хозяева наведываются периодически, с длительными перерывами, тепловая инерционность кирпичных стен уже играет отрицательную роль, ведь для их прогрева требуются немалые затраты топлива и времени. Снять остроту проблемы поможет сооружение стен многослойной структуры, состоящих из слоев различной теплопроводности и тепловой инерционности.
Наружное утепление
Сегодня наибольшее распространение получили системы наружного утепления. К ним относятся вентилируемые фасады с воздушным зазором и «мокрые» фасады с тонким штукатурным слоем (чуть менее популярен вариант с толстым штукатурным слоем). В фасадах с «тонкой» штукатуркой количество теплопроводных включений сведено к минимуму. Этим они отличаются от вентилируемых фасадов, где теплопроводных включений больше и соответственно утеплитель должен быть толще, что сказывается на стоимости конструкции — у вентилируемых фасадов она получается выше в среднем в два раза
Название «мокрый» фасад связано с применением в системах утепления штукатурных растворов. Именно этим объясняется главное и, пожалуй, единственное ограничение по их устройству — сезонность работ. Поскольку технология предусматривает наличие «мокрых» процессов, монтаж системы можно производить только при положительных температурах.
В состав таких «мокрых» систем входит много различных компонентов (утеплитель, сетка, минеральный клей, штукатурные смеси, дюбели, профили и еще ряд комплектующих), но основных слоев всего три: утеплитель, армирующий и защитно-декоративный слои. В качестве утеплителя используют плиты из жесткого теплоизоляционного материала с низким коэффициентом теплопроводности. Это могут быть минерало- или стекловатные плиты со средней плотностью (не ниже 145 кг/м³) или листы экструдированного безусадочного самозатухающего пенополистирола с плотностью не менее 25 кг/м³. При этом теплоизоляционные свойства слоя пенополистирола толщиной 6 см соответствуют примерно 120 см кирпичной кладки.
Утеплитель фиксируют на стене с помощью специального клея и крепежных элементов. На теплоизоляцию наносят армирующий слой из устойчивой к щелочи сетки и особого клеевого раствора, который крепит ее к плите утеплителя. И уже затем формируют внешний слой, состоящий из грунтовки и декоративной отделки.
Главное достоинство «мокрого» фасада — возможность получения стены с любой необходимой степенью утепления, к тому же такая система утепления менее затратна, чем слоистая кладка, при том что внешний вид фасада, где применены качественные штукатурки, будет привлекательным в течение длительного времени. Сократятся затраты и на возведение фундамента, так как нагрузка на него от слоя утеплителя будет незначительной. Применение таких систем позволяет втрое снизить потери тепла через ограждающие конструкции и сэкономить до 40% средств, расходуемых на отопление.
подписаться на новые проекты</t>
    </r>
  </si>
  <si>
    <r>
      <rPr>
        <color rgb="FF1155CC"/>
        <u/>
      </rPr>
      <t>https://vk.com/wall-63396497_100087</t>
    </r>
    <r>
      <rPr>
        <color rgb="FF000000"/>
      </rPr>
      <t xml:space="preserve"> 
</t>
    </r>
    <r>
      <rPr>
        <color rgb="FF1155CC"/>
        <u/>
      </rPr>
      <t>https://vk.com/wall-221867923_13</t>
    </r>
    <r>
      <rPr>
        <color rgb="FF000000"/>
      </rPr>
      <t xml:space="preserve"> </t>
    </r>
  </si>
  <si>
    <t xml:space="preserve">Добрый день! У каждого из материалов для теплоизоляции есть плюсы и минусы. Так, с минеральной ватой надо работать исключительно в средствах индивидуальной защиты, а для пенопласта это необязательно. Что касается горючести - современные пенопласты выпускаются с антипиренами, а паропроницаемость их сравнима с тем же показателем древесины - сосны поперёк волокон. Это, конечно, ниже, чем у минваты, но в большинстве случаев достаточно. </t>
  </si>
  <si>
    <t xml:space="preserve">https://prnt.sc/AoRu2Yn_AnVS 
https://prnt.sc/nmK9HcCP8pCr </t>
  </si>
  <si>
    <r>
      <rPr>
        <rFont val="Arial"/>
        <color theme="1"/>
      </rPr>
      <t xml:space="preserve">Строймаркет | Торговая компания
🌿💭 Бани – уже давно не только место для мытья, а популярное место для отдыха и оздоровления. При строительстве бани особое внимание уделяется теплоизоляции, так как внутри помещения создаются агрессивные условия для стройматериалов, задача которых препятствовать потерям тепла. </t>
    </r>
    <r>
      <rPr>
        <rFont val="Arial"/>
        <color theme="1"/>
        <sz val="1.0"/>
      </rPr>
      <t xml:space="preserve">Поэтому выбор утеплителя для бани играет важную роль.
💢 Утеплитель для бани должен быть экологичным, стойким к влаге, способным предотвращать размножение грибка и бактерий, а также сохранять свою форму на протяжении многих лет. Кроме того, утеплитель должен низкую теплопроводность, обеспечивать герметичную изоляцию, предотвращать скапливание конденсата и соответствовать санитарно-гигиеническим и противопожарным нормам – в идеале - имел сертификат о безопасности применения.
👉 При выборе утеплителя для бани следует обратить внимание на эти качества и требования. Правильный выбор утеплителя поможет создать комфортное и безопасное пространство в бане и насладиться отдыхом и оздоровлением.
❓Итак, в чем же основные отличия утеплителей для бани из базальта, стекла, пенопласта?
🔶 Базальтовая вата: Широко применяется при возведении бань, отличается, прежде всего, безопасностью и экологичностью. Может прослужить более 30-ти лет, не теряя первоначальных звуко- и теплоизоляционных качеств.
Преимущества:
➕ Безопасность и экологичность
➕Огнестойкость и устойчивость к влажности
➕ Долговечность и сохранение тепло- и звукоизоляционных свойств
➕ Устойчивость к воздействию на грызунов и насекомых
➕ Способность выдерживать температурные и влажностные перепады
➕ Прост в монтаже и доступен по стоимости
Особенности:
✅ Ломкость волокон
✅ Потеря теплоизолирующих свойств во влажной среде
Предотвратить это можно за счет дополнительной паро- и гидроизоляции (это увеличит срок эксплуатации утеплителя).
🔶Стекловата: минеральная вата является неоспоримым лидером в сфере теплоизоляционных материалов, благодаря тому, что стоит недорого, обладает устойчивостью к огню и биологическим поражениям. Еще она имеет неплохие звукоизоляционные свойства.
Преимущества:
➕Малый вес и эластичность
➕Долговечность и экологичность
➕ Пожаробезопасность и низкая динамическая жесткость
➕Простота монтажа и транспортировки
➕Температурный режим применения: от -60°C до +270°C
Минватой можно утеплять не только парную, но и другие помещения
Для утепления стен самой парилки используется стекловата с пароизоляцией, выполненной из слоя алюминиевой фольги или лавсана. Также он применяется при настиле полов во влажных помещениях. Утеплитель идеально подходит для звукоизоляции воздуховодов и трубопроводов. Кроме того, зеркальная поверхность отражает тепло и сохраняет его на длительное время. Фольгированная теплоизоляция работает по принципу термоса, обладает неоспоримыми достоинствами. Там, где нужно одновременно теплоизолировать и защитить от пара и влаги - этот материал незаменим.
</t>
    </r>
    <r>
      <rPr>
        <rFont val="Arial"/>
        <color theme="1"/>
      </rPr>
      <t xml:space="preserve">🔶 Пенопласт: Для утепления сооружений используют пенопластовые блоки.
Преимущества:
➕Низкая стоимость;
➕Шумоподавление;
➕ Долговечность (до 50 лет)
➕ Не подвержен гниению и деформации;
➕Простота монтажа.
</t>
    </r>
    <r>
      <rPr>
        <rFont val="Arial"/>
        <b/>
        <color theme="1"/>
      </rPr>
      <t>❗Внимание! Подходит только для внешнего утепления бани или предбанника (не для парилки).
Также как и экструзионный пенополистирол – он хоть и прекрасно держит тепло и пар, все же подвержен горению!</t>
    </r>
    <r>
      <rPr>
        <rFont val="Arial"/>
        <color theme="1"/>
      </rPr>
      <t xml:space="preserve">
</t>
    </r>
    <r>
      <rPr>
        <rFont val="Arial"/>
        <color theme="1"/>
        <sz val="1.0"/>
      </rPr>
      <t>💯 Оптимальный вариант при утеплении бани – это комплексное утепление, то есть и внутреннее, и наружное. Позаботиться об утеплении лучше еще в ходе сооружения фундамента, стен, при обустройстве крыши. Обязательному утеплению подлежат стены, пол, потолок самого строения, а также контур парилки!!!!.
К примеру, пол в бане зачастую представляет собой многослойную конструкцию, состоящую из твердого утеплителя, слоя гидроизоляции, стяжки и, наконец, финишной отделки.
Для стен и потолка обычно применяют пирог: из пароизоляции, утеплителя и гидроизоляции.
📌 И помните, что качество материала для утепления бани - то, на чем нельзя экономить. Неоправданное использование дешевых материалов может привести к неприятным последствиям, которые сложно будет устранить.
🏠 Ждём Вас в ТЦ Строймаркет по адресу: г. Белгород, ул. Студенческая 21Ж. 📞 Телефон: 400-999. Звоните, пишите, приходите! Мы работаем с 8:30 до 20:00. Наш сайт: https://stroy-ka.ru 🛒</t>
    </r>
  </si>
  <si>
    <t>https://vk.com/wall-149015270_7851</t>
  </si>
  <si>
    <t>Добрый день! Пенопласт действительно рекомендуется только для внешнего утепления. Максимальная температура для его использования - 80 градусов (ГОСТ 15588-2014), поэтому парилки им не утепляют. А вот бани снаружи - да. Закрывать теплоизоляцию оптимально по системе "мокрый фасад". 
Что касается долговечности: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t>
  </si>
  <si>
    <t>https://prnt.sc/ROWFKNzQ3OfU</t>
  </si>
  <si>
    <t xml:space="preserve"> Георгий Коклюшкин ответил Олегу
Олег, ну одно другого не лучше. Пенопласт быстро будет крошиться после пары сезонов, да и он тоже имеет свойство намокать. Ну и дышать фасадами,под которыми пенопласт-не самое лучшее решение</t>
  </si>
  <si>
    <t>https://vk.com/wall-86359614_293620?reply=293681&amp;thread=293659</t>
  </si>
  <si>
    <t>Хрупкость, опасность для здоровья</t>
  </si>
  <si>
    <t xml:space="preserve">Олег, если пенопласт изолирован внутри стенового "пирога", ни крошиться, ни намокать он не будет. То же самое и с "дышать фасадами": существует множество исследований, по которым стирол в воздухе в помещениях с наружным утеплением ППС не обнаруживается. </t>
  </si>
  <si>
    <t>https://prnt.sc/pjbhCMYNS16h</t>
  </si>
  <si>
    <t xml:space="preserve">@user-tx6co9jj5w
 @vasiliy8804  ППС 16 ф паропроницаемость как у бетона. 
Проще говоря нет, он больше не проницаем чем проницаем 🤣🤣 </t>
  </si>
  <si>
    <t>https://www.youtube.com/watch?v=-II1pT1YS8I&amp;lc=UgyvFQKXXGAfpMIHrkJ4AaABAg.9u1Pjotdd6r9u1SIs2HDWP</t>
  </si>
  <si>
    <t xml:space="preserve">Добрый день! Паропроницаемость современного качественного пенопласта сравнима с тем же показателем древесины - сосны поперёк волокон (0,05 и 0,06 мг/(м·ч·Па) соответственно). </t>
  </si>
  <si>
    <t>https://prnt.sc/mOBGMidPuai8</t>
  </si>
  <si>
    <t xml:space="preserve"> Сергей Галичев ответил Валерию
Валерий, вы забываете в какой стране живёте, все эти исследования заказываются и спонсируется производителями ППС, угадайте почему там только положительные результаты. Асбест тоже очень долго использовался в разных сферах, и ни кто не подозревал о его вреде, даже целый город построили с названием Асбест, и где теперь этот асбест, тоже самое и ждёт и ППС, Эппс, мин. вату и другие "безопасные" утеплители</t>
  </si>
  <si>
    <t>https://vk.com/wall-97639222_189193?reply=189600&amp;thread=189205</t>
  </si>
  <si>
    <t xml:space="preserve">Ну, так у нас утепляют, в Европе утепляют: если не ошибаюсь, 8 из 10 частных домов. Исследования ведь проводятся не только для пенопласта, но и для других материалов, и если не верить никому, то кому же верить? </t>
  </si>
  <si>
    <t>https://prnt.sc/ZkhYcqMXCAZH</t>
  </si>
  <si>
    <t>Ответ на 238 Валере</t>
  </si>
  <si>
    <t xml:space="preserve">
@user-tx6co9jj5w
 @EPSRussia  Добрый день. Мы посмотрим как это работает вскроем зимой. Посмотрим как перезимует под защитой от УФ. А также расход угля и тепло потери. Во сколько обойдётся обогрев дома 50 м2.  Оценим монтаж только пеной, без анкеров. Поселятся в нём мыши или нет 😃.Обзор будет справедливый без коммерческого подтекста. Я знаю, многие боятся ППС так как не понимают его применения. 
Сам делаю впервые, именно для себя ! </t>
  </si>
  <si>
    <t>https://www.youtube.com/watch?v=-II1pT1YS8I&amp;lc=UgyvFQKXXGAfpMIHrkJ4AaABAg.9u1Pjotdd6r9u4x8NC4KR_</t>
  </si>
  <si>
    <t>Добрый день! Будем ждать результатов и видеообзора по ППС, спасибо!</t>
  </si>
  <si>
    <t>https://prnt.sc/PGhEBj54WYHz</t>
  </si>
  <si>
    <t>Ответ на 255</t>
  </si>
  <si>
    <t>Квартирный вопрос
Утепление полов в доме пенопластом: проверенный метод
Утепление домов нынче популярно. 
Старые постройки со временем ветшают, теряет прочность и их конструкция. Появляются трещины, которые образуют мостики холода и увеличиваются затраты на обогрев строения. 
Дома, которые только возводятся, также нуждаются в утеплении, ведь их несущие стены не способны выдерживать нагрузки зим наших регионов. Для утепления пола, стен и потолка применяются разные материалы и, соответственно, технологии. Рассмотрим процесс утепления пола правильным методом на примере использования пенопласта. 
Для чего утеплять пол? 
Пол – это, пожалуй, единственная поверхность в доме, к которой мы не можем не прикасаться. Становиться босой ногой на ледяной пол зимой, только выбравшись из теплой постели не совсем комфортно. 
Важно обеспечить оптимальную температуру поверхности пола до наступления холодов, ведь теплый воздух, нагретый системой отопления, поднимается вверх, а пол при этом остается холодным. 
Даже если вы решили установить систему теплого пола, его основа все равно должна быть утеплена. В противном случае система будет прогревать не только доступную человеку часть пола, но и холодные слои «пирога», находящиеся вне зоны доступа. 
Достоинства использования пенопласта в утеплении полов 
Пенопласт достаточно просто монтировать: установка не требует специального инструмента или особых навыков. Листы легко поддаются раскрою под любые размеры. Резать материал можно обычным ножом, без применения спецтехники. Пенопласт доступен по цене, позволяет установку теплого пола, не боится грибка, плесени и гнили, не поддается коррозии. Материал не горюч, влагостоек и экологически безопасен. 
Утепляем пол пошаговая инструкция 
Утепление пола производится как со стороны помещения, так и со стороны цоколя. Второй вариант кажется более верным, но справиться с утеплением самостоятельно будет довольно сложно. 
Поэтому в большинстве случаев пол утепляют со стороны помещения. Метод достаточно эффективен и под силу даже начинающему домашнему мастеру.</t>
  </si>
  <si>
    <t>https://ok.ru/group/51978843127987/topic/156554980289971</t>
  </si>
  <si>
    <t>https://prnt.sc/uhWzSFAAN_fE</t>
  </si>
  <si>
    <t xml:space="preserve"> Георгий Коклюшкин ответил Валерию
Валерий, не надо тут про утепление рассказывать, взгляните на все частные утеплённые дома- ужаснетесь . И без разницы кто делал: частник или профи, все дома Подверженны тем болячкам, которые я перечислил. Лучший утеплитель-это толстые стены из кирпича</t>
  </si>
  <si>
    <t>https://vk.com/wall-86359614_293620?reply=293810&amp;thread=293659</t>
  </si>
  <si>
    <t xml:space="preserve">Утеплять или не утеплять - выбор домовладельца. Но это не значит, что утеплению в принципе не место в строительстве. Я видел качественные фасады, в которых не было тех проблем, которые вы описываете. Ни крошения пенопласта (как? где он крошится, если он - внутри "пирога"?), ни намокания (откуда в середине того же "пирога" берется влага, если теплотехнический расчет сделан верно, а материал изолирован внутри?). </t>
  </si>
  <si>
    <t>https://prnt.sc/rZPDGzfKo_jc</t>
  </si>
  <si>
    <t>Ответ на стр. 254 Валере</t>
  </si>
  <si>
    <t>Wincent Smidowicz
Сообщество производителей и поставщиков пенополистирола, Представляете кремль в пенопласте?</t>
  </si>
  <si>
    <t xml:space="preserve">Мы говорим о том, что технологически и с предварительным теплотехническим расчетом фасадные марки пенопласта могут быть использованы для теплоизоляции фасадов. </t>
  </si>
  <si>
    <t>https://prnt.sc/5dg-lWqbkstk</t>
  </si>
  <si>
    <t xml:space="preserve">Ответ на 241
</t>
  </si>
  <si>
    <t>Денис Никольский
автор
Сообщество производителей и поставщиков пенополистирола, Удачи!</t>
  </si>
  <si>
    <t>https://dzen.ru/video/watch/64ee576f28e6611c0b75d4d6?comments_data=n_reply#comment_1815723602&amp;comments_data=n_reply</t>
  </si>
  <si>
    <t>https://prnt.sc/cwnLwgeCe74I</t>
  </si>
  <si>
    <r>
      <rPr>
        <rFont val="Arial"/>
        <color theme="1"/>
      </rPr>
      <t xml:space="preserve">Изоспан
    </t>
    </r>
    <r>
      <rPr>
        <rFont val="Arial"/>
        <i/>
        <color theme="1"/>
      </rPr>
      <t>vehcy сказал(а): ↑
        Тут встаёт вопрос пожаробезопасности. ЭППС горюч.</t>
    </r>
    <r>
      <rPr>
        <rFont val="Arial"/>
        <color theme="1"/>
      </rPr>
      <t xml:space="preserve">
    Горюче, по большому счёту, всё. Но эппс и ППС ри горении выделяет ядовитые вещества.
    Большая честь гибели людей при пожарах - не от ожогов, а от отравления горючими веществами.
    Сгореть не успеете. Выскочить из окна - тоже. </t>
    </r>
  </si>
  <si>
    <t>https://www.forumhouse.ru/posts/31801636/</t>
  </si>
  <si>
    <t xml:space="preserve">Добрый день! При горении плит ППС выделяются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t>
  </si>
  <si>
    <t>https://prnt.sc/wGaXWMjr_vga</t>
  </si>
  <si>
    <t xml:space="preserve"> Николай Иванов ответил Константину
Константинъ, да, согласен с Вами. Больше работают с картинкой, с рендером, а не с технологией. Псевдоисторические фасады просто наиболее показательны в этом плане. Мне, например, нравится очень умеренная неоклассика. В интернете видел как в Берлине делают неоклассические спокойные фасады, штукатуря пенополистирол. Первая реакция: - "фее! дешёвый пенопласт, как же низко мы пали". Но если так задуматься, то сама идея формировать тектонику фасада с помощью утеплителя - может быть не такая уж и плохая идея. Плохо то, что пенопласт пожароопасен, а с минватой так сделать сложнее. Необходимо заказывать специальные изготовленные на заводе элементы - карнизы, рустованные блоки и т.п. Ну и стойкость от вандалов не очень.</t>
  </si>
  <si>
    <t>https://vk.com/wall-211818605_3254?reply=3293&amp;thread=3256</t>
  </si>
  <si>
    <t>Добрый день! Если пенопласт современный (и на производстве в него добавили антипирены), и смонтирован по всем правилам (оптимально под "мокрый фасад") - бояться не стоит. 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t>
  </si>
  <si>
    <t>https://prnt.sc/pik-HwQiL50L</t>
  </si>
  <si>
    <r>
      <rPr>
        <rFont val="Arial"/>
        <color theme="1"/>
      </rPr>
      <t xml:space="preserve">Строим САМИ
Утепление крыши
</t>
    </r>
    <r>
      <rPr>
        <rFont val="Arial"/>
        <color theme="1"/>
        <sz val="1.0"/>
      </rPr>
      <t>Материалы для утепления крыши
В деревянной новостройке категорически запрещается выполнять теплоизоляцию пока постройка не «усядется». Для усадки дома необходимо время — год, полтора. После усадки первым делом устраняются возможные дефекты.
Особенно внимательно следует подходить к вопросу утепления старых деревянных построек. Перед началом работ следует убедиться, что нет течей и влаги. На последующем этапе проверяются все уязвимые места крепления, а также дерево на предмет гниения.
Однако при очень суровых зимах, или использовании чердака для кладовки, или мансарды, необходимо утеплять не только кровлю, но и чердачные перекрытия. Можно утеплить также и потолок дома, пол чердака.
Утепление деревянной крыши
При утеплении мансарды применяется дополнительный теплоизоляционный материал — светоотражающая пленка с алюминиевым слоем. Пленка отражающей стороной крепится снаружи. Делается это для отражения ультрафиолетовых лучей солнца, что сделает вашу мансарду более прохладной летом.
Для утепления деревянной крыши можно выбрать следующие —--материалы:
-минеральная вата;
-керамзит;
-пенополистирол (пенопласт);
-пеноизол и пенополиуретан;
-задувная вата.
Утепление минеральной ватой
Этот материал примечателен благодаря своей эффективности и долговечности. Также отличается небольшой массой, поэтому нагрузка на кровлю минимальна. Минеральная вата прекрасно переносит жаркую погоду и высокие температуры, что делает ее предпочтительнее, нежели пенопласт.
При утеплении крыши минеральной ватой следует выбирать не рулонный вариант, а в виде матов, так как они более устойчивы к усадке, плотнее и дольше не деформируются. Этот материал легко режется по размеру.
Утепление крыши деревянного дома
Утепление деревянной крыши с применением минеральной ваты:
1. Гидроизоляция основания.
2. Укладка утеплителя.
3. Пароизоляция.
Гидроизоляция
При малом бюджете подойдет обычная гидроизоляционная пленка, которая довольно сносно справляется со своей задачей. Для лучшего эффекта следует применять супердиффузионную мембрану, которая в отличие от простой пленки, пропускает воздух, препятствуя образованию сырости и грибка. Все швы пленок проклеиваются строительным скотчем.
Укладка утеплителя
Минеральная вата разрезается по размеру полостей, образованных стропилами или балками крыши в два слоя. При этом важно не превышать толщину стропил толщиной теплоизоляции, чтобы оставался вентиляционный зазор, который будет удалять теплый, влажный воздух, поступающий из комнат. Категорически запрещается укладывать электропровода и кабели под слой минеральной ваты.
Пароизоляция
Поверх уложенного слоя минеральной ваты к балкам или стропилам крепится пароизоляционный материал, защищающий внутреннюю часть крыши от влаги и конденсата. Каждый пленочный шов скрепляем скотчем. В результате этих действий утеплитель — минеральная вата — находится в так называемом гидроизоляционном мешке, но вентиляционные просветы обеспечивают вентиляцию. После утепления можно приступать к кровельным работам.
Керамзитное утепление
Самым экологичным материалом утепления по праву считается керамзит. Этот материал прекрасно подойдет для утепления крыши. Керамзит крайне долговечен, не дает усадки и не подвержен порче грызунами. Качественно уложенное керамзитное утепление гарантированно избавит от холодных областей потолка. Керамзитное утепление деревянных крыш не только эффективно, но и доступно. Для утепления Вам понадобится обычный рулонный рубероид (толь) и сам керамзит.
Утепление крыши керамзитом
Пошаговая технология керамзитового утепления крыши:
1. Укладывается рубероид так, чтобы он лежал внахлест между собой, примерно на 3-5 сантиметров, и внахлест на стены, примерно 20-30 сантиметров.
2. Осторожно засыпается керамзит на предварительно уложенный рубероид.
3. Для лучшей надежности сверху керамзит покрывается еще одним слоем рубероида, чтобы оградить утеплитель от ненужной влаги и продлить срок его службы.</t>
    </r>
    <r>
      <rPr>
        <rFont val="Arial"/>
        <color theme="1"/>
      </rPr>
      <t xml:space="preserve">
Утепление пенополистиролом (пенопластом)
</t>
    </r>
    <r>
      <rPr>
        <rFont val="Arial"/>
        <b/>
        <color theme="1"/>
      </rPr>
      <t>Пенопласт — не лучший выбор для утепления кровли, однако если Вы хотите использовать именно его, то следует обратить внимание на уровень пожаробезопасности. Самой негорючей категорией этого материала выступает Г-1. Пенопласт такой группы может гореть лишь при воздействии открытого пламени.
Тем не менее, пенополистирол имеет ряд преимуществ, такие как легкость, хорошее теплосбережение; для раскроя и резки не требует специального оборудования; не подвержен гниению и порче насекомыми, а также может быть использован во влажной среде.
Утепление деревянной крыши пенополистиролом проводится по аналогии с минеральной ватой. Важным аспектом применения пенополистирола являются его швы, которые следует заполнить монтажной пеной для предотвращения холодных областей потолка.</t>
    </r>
    <r>
      <rPr>
        <rFont val="Arial"/>
        <color theme="1"/>
      </rPr>
      <t xml:space="preserve">
</t>
    </r>
    <r>
      <rPr>
        <rFont val="Arial"/>
        <color theme="1"/>
        <sz val="1.0"/>
      </rPr>
      <t>Утепление пенопластом
Утепление эковатой
Особое преимущество эковаты — это обеспечение бесшовности при покрытии поверхности, а также заполнение всех щелей и имеющихся полостей, что исключает образование, так называемых, мостков холода. Также следует выделить большую огнестойкость и абсолютную экологичность продукта. Нанесение эковаты безотходно, нет обрезков и излишков утеплителя. С течением времени теплозащитные свойства не ухудшаются, признаков старения материала не наблюдается, не происходит усадка.
Эковата является задувным утеплителем, что говорит о способе её монтажа — с помощью выдувных установок. В замкнутой полости проделывается отверстие, куда вставляется рукав по которому под давлением поступает смесь эковаты и воздуха. Воздух, проходя по щелям конструкции, затягивает за собой мельчайшие частички утеплителя — образуется пробка из эковаты прочно затыкающая любую доступную щель. Полость заполняется утеплителем с необходимой плотностью, а отверстие закрывается любым доступным способом.
Утепление эковатой кровли
Утепление пеноизолом и пенополиуретаном
При утеплении крыши могут применяться пеноизол и пенополиуретан. Они довольно доступны и эффективны, процесс работы не требует дополнительной гидро- и пароизоляции, да и цена утепления пеноизолом умеренная.
Утепление происходит в четыре этапа:
1. Очищается поверхность от пыли с помощью веника и пылесоса.
2. Наносится распылителем материал.
3. После высыхания повторяется распыление до достижения нужной толщины теплоизоляционного слоя.
4. Конструкция просыхает.
Завершающая стадия в утеплении деревянной крыши
В случае полного утепления дома и крыши также необходимо утепление потолка. Сделать это необходимо потому, что в холодное время года теплый воздух, поднимаясь, будет концертировать капельки влаги, которые оседая на потолке, могут стать причиной образования грибка. Именно поэтому на потолке необходимо осуществлять утепление с гидроизоляцией.
Технология теплоизоляционных работ потолка:
1. Делается воздушная подушка (свободное пространство) между потолком и материалом для невозможности формирования конденсатов.
2. Применяется пожаробезопасный материал (минеральная вата).
3. Выполняется пленочная пароизоляция для предотвращения попадания конденсата на перекрытия.
Правильно проведенные работы по утеплению крыши сохранят в вашем доме естественный воздухообмен. На деревянных элементах крыши не появятся грибок и другие нежелательные последствия сырости.</t>
    </r>
  </si>
  <si>
    <t>https://ok.ru/glavnyinzh/topic/155252859966239</t>
  </si>
  <si>
    <t>https://prnt.sc/w7FpjUDqoqxv</t>
  </si>
  <si>
    <r>
      <rPr>
        <rFont val="Arial"/>
        <color theme="1"/>
      </rPr>
      <t xml:space="preserve">СВОИМИ РУКАМИ ДЛЯ СЕБЯ
УТЕПЛИТЕЛЬ | каменная вата
</t>
    </r>
    <r>
      <rPr>
        <rFont val="Arial"/>
        <color theme="1"/>
        <sz val="1.0"/>
      </rPr>
      <t>Современная каменная вата практически вся базальтовая, так как этого материала в горах предостаточно, а его характеристики на выходе такие, что лучше и не придумаешь. Наиболее востребованная в частном сегменте форма утеплителя – плиты различной плотности и жесткости.
Их применяют и в горизонтальных, и в вертикальных, и в наклонных, как ненагруженных, так и нагружаемых конструкциях, выпускают даже специальные плиты для полов по грунту. В каркасном домостроении, при утеплении перекрытий и мансардных крыш по лагам, при фасадном утеплении – каменной вате нет равных.
Да, каменная вата в два раза дороже пенополистирола, но выигрывает у него с разгромным счетом по двум показателям:
 Проницаемость – она обусловлена самой структурой утеплителя, в котором нет замкнутых пор, а воздух задерживается между бесчисленным количеством волокон. Благодаря этому, теплоизоляция способна проводить сквозь себя пар, который осаживается на ее поверхности конденсатом. То есть, будучи уложена поверх стенового материала с высокой проницаемостью, она не запирает влагу в несущей стене, а позволяет ей беспрепятственно выходить наружу. Конечно, если не будет нарушена технология монтажа.
 Негорючесть – по этому показателю базальтовые плиты превосходят не только любую полимерную изоляцию, но и другие минераловатные утеплители. Они не просто негорючие, но и еще и огнеупорные и способны выдерживать температуры выше 1000 ˚С и прямой контакт с пламенем без потери свойств. Базальтовые изоляторы применяют в многослойных дымоходах (сэндвич), в противопожарных проходках сквозь перекрытия и кровельные системы, в качестве противопожарного барьера при установке каминов, буржуек и другого печного оборудования.</t>
    </r>
    <r>
      <rPr>
        <rFont val="Arial"/>
        <color theme="1"/>
      </rPr>
      <t xml:space="preserve">
Из-за высокой проницаемости именно базальтовый утеплитель применяют по проницаемым же основаниям – газобетону, пенобетону, в том числе и монолитному, деревянным домам из бруса и бревна всех формаций. </t>
    </r>
    <r>
      <rPr>
        <rFont val="Arial"/>
        <b/>
        <color theme="1"/>
      </rPr>
      <t>А еще каменную вату чаще всего используют в системах вентилируемых фасадов и в многоэтажной застройке, и в индивидуальном жилом строительстве. Так как главной особенностью вентфасада является наличие обязательного вентилируемого зазора, под финишным экраном создается отличная тяга. И сколько бы пенопласт или другие горючие утеплители ни позиционировали как затухающие, при таких условиях малейшей искры достаточно для возникновения пожара и распространения пламени.</t>
    </r>
    <r>
      <rPr>
        <rFont val="Arial"/>
        <color theme="1"/>
      </rPr>
      <t xml:space="preserve">
</t>
    </r>
    <r>
      <rPr>
        <rFont val="Arial"/>
        <color theme="1"/>
        <sz val="1.0"/>
      </rPr>
      <t>Толщина слоя утеплителя, величина расчетная, она зависит и от типа стеновых материалов, и от региона строительства. Где-то будет достаточно и 150 мм, а где и 200 мм маловато. Использование плит меньшей толщины из желания сэкономить, одна из самых распространенных и пагубных ошибок. Кроме того, что достаточный слой изоляции надежно защитит дом от теплопотерь через стены, он еще и позволит не допустить переувлажнения.
Выбор утеплителя — дело каждого застройщика. Надеюсь информация, представленная в статье, поможет в выборе вида утеплителя.
Подписывайтесь на канал и палец вверх 👍за старания автора.</t>
    </r>
  </si>
  <si>
    <t>https://dzen.ru/a/ZJ750m3VdkTdOnf9</t>
  </si>
  <si>
    <t xml:space="preserve">Добрый день! Ни один ответственный производитель или строитель не порекомендует монтаж пенопласта под вентфасад. Согласно ГОСТ 15588-2014 он должен находиться в середине стенового "пирога". </t>
  </si>
  <si>
    <t>https://prnt.sc/RLiYt6Gq4_uz</t>
  </si>
  <si>
    <r>
      <rPr>
        <rFont val="Arial"/>
        <color theme="1"/>
      </rPr>
      <t>Строительство домов SipGrand
Что безопаснее – дерево или SIP панели
Т</t>
    </r>
    <r>
      <rPr>
        <rFont val="Arial"/>
        <color theme="1"/>
        <sz val="1.0"/>
      </rPr>
      <t>радиционный материал для индивидуального домостроения – древесина. С ней часто сравнивают СИП панели. Древесина – горючий, пожароопасный и токсичный при горении материал. При горении древесина выделяет много вредных для здоровья веществ. Однако эти факты при своей очевидности не пугают людей, которые тысячелетиями используют дерево не только для строительства, но и для приготовления пищи.
🏠Для создания СИП панелей используют древесину, а значит, панели без специальной обработки имеют ту же огнестойкость, что и дерево. Строительные нормативы разрешают использовать SIP панели для возведения индивидуальных или сблокированных домов – как и дерево. Однако нормативы пересматриваются. Специалисты считают возможным увеличить область использования сэндвич-панелей и разрешить строить из них многоквартирные дома. Учитывая низкую горючесть OSB-плит, это разумно.</t>
    </r>
    <r>
      <rPr>
        <rFont val="Arial"/>
        <color theme="1"/>
      </rPr>
      <t xml:space="preserve">
✅Пенополистирол, выполняющий роль утеплителя в СИП панелях, почти полностью состоит из воздуха, содержание стирола (горючего вещества) в ПСБ-С-25 всего 2% (вреден ли пенополистирол для СИП панелей для здоровья?). Вот почему СИП панели – менее горючий материал, чем древесина. Пенополистирол при возгорании выделяет гораздо меньше опасных веществ и тепла, чем древесина при одинаковом весе. Всегда нужно учитывать разницу в весе этих материалов – при одинаковом объеме пенополистирол весит в 30 раз меньше. К тому же для воспламенения пенополистирола нужна температура, в 2 раза большая, чем для древесины. Это свидетельствует о большей пожароопасности дерева.
✅Противники пенополистирола утверждают, что при горении этого материала выделяются токсичные вещества. Однако, при пожаре опасные пары будут источать все без исключения материалы. И если сравнивать пенополистирол с деревом, кожей, шерстью, стекловатой, то ПСБ менее токсичен. Он не источает фосген – боевое отравляющее вещество.
✅При производстве SIP панелей используется самозатухающий пенополистирол – ПСБ-С. Он горит не больше 1 секунды. Его не поджечь спичкой, он не воспламенится от упавшего на него окурка. Горит самозатухающий пенополистирол в одном случае – если он находится в уже активном пожаре. Сам этот материал источником пожара быть не может.
С нами-безопасно👍🏼</t>
    </r>
  </si>
  <si>
    <t>https://vk.com/wall-219818813_294</t>
  </si>
  <si>
    <t xml:space="preserve">Добрый день! Позвольте слегка дополнить в качестве официального представителя Ассоциации производителей и поставщиков пенополистирола. Современный пенопласт принято сокращать до ППС (именно под таким названием он закреплён в ГОСТ 15588-2014). ПСБ — старое сокращение, которое использовалось в предыдущих ГОСТах. 
Пенопласт с антипиренами действительно может затухать самостоятельно. Происходит это в течение максимум 4 секунд после потери контакта с открытым пламенем. При постоянном воздействии огня ППС оплавляется, не вспыхивая и не способствуя распространению огня. 
ППС действительно обладает меньшей группой горючести и дымообразования, чем древесина. Здесь вы абсолютно правы. При этом у современного пенопласта одна из лучших комбинаций по паропроницаемости, теплопроводности и влагопоглощению. Это и делает его таким популярным утеплителем и в России, и за рубежом. </t>
  </si>
  <si>
    <t>https://prnt.sc/8AT8eG-I9IZj</t>
  </si>
  <si>
    <r>
      <rPr>
        <rFont val="Arial"/>
        <color theme="1"/>
      </rPr>
      <t xml:space="preserve">#СтроительствоДомов
#Проект_Сойкино
Ранее мы уже писали об этом объекте — Дом с кривыми стенами и прогнившим брусом.
Заказчица жаловалась на неприятный запах в комнате, который не уходит и это стало первым звоночком заглянуть в стены дома.
Первое что было сделано — разбор стен и более детальный осмотр бруса. После осмотра было принято решение определённые участки демонтировать под замену, а какие-то не затронутые гниением и способные нести нагрузку в полной мере — оставить и антисептировать.
Причиной такого плачевного состояния стен послужил не правильный монтаж обшивки дома. Деревянная стена была закрыта пенопластом с двух сторон без каких либо вент-каналов, а сверху нанесена бетонная штукатурка. В итоге организовался парник в стене. Дерево не дышало и сырело/прело в течение 3-х лет. Так же на некоторых участках где не было пенопласта — был нанесён плотный слой монтажной пены.
</t>
    </r>
    <r>
      <rPr>
        <rFont val="Arial"/>
        <b/>
        <color theme="1"/>
      </rPr>
      <t>Да, момент утепления с пенопластов в плотную к стене мог бы быть, но только в том случае, если стена была не деревянной, а монолитной, т.е. бетонной. В случае деревянной сены так делать было совершенно нельзя. Как итог — процесс гниение, в дальнейшем не способность нести нагрузку от второго этажа с кровлей и разрушение несущей стены дома. И именно этот процесс мы предотвратили.</t>
    </r>
    <r>
      <rPr>
        <rFont val="Arial"/>
        <color theme="1"/>
      </rPr>
      <t xml:space="preserve">
Ниже на кадрах сгнивший участок стены с сырой стороны дома и процесс обработки поверхности и антисеплирования соседней стены дома, которой повезло больше (солнечная сторона).
В бочке — антисептик.</t>
    </r>
  </si>
  <si>
    <t>https://vk.com/wall60533652_3579</t>
  </si>
  <si>
    <t xml:space="preserve">Гниение в данном случае — результат грубейших ошибок монтажа. Дело не в пенопласте, а в том, как его использовать. </t>
  </si>
  <si>
    <t>https://prnt.sc/sCKXKGbaJS9o</t>
  </si>
  <si>
    <t>Репост стр. 182 июнь, нужна короткая версия ответа для физлиц</t>
  </si>
  <si>
    <t>Модуль Древ | Архангельск
ЯДОВИТЫЙ ПЕНОПОЛИСТИРОЛ. МИФ!!!
Доброго часа всем не равнодушным!
Пластик, который вспенили, используется в строительстве для утепления. В основном это полиэтилены, полиуретаны и полистиролы.
Под словом пенопласт, имеют в виду вспененный полистирол разной плотности. Его знают, как ППС (EPS) — пенополистирол строительный.
В состав этого полимера входит ядовитое вещество «стирол».
Этот факт является частой спекуляцией в компаниях, продающих иные утеплители. Хотя иные утеплители тоже содержат ядовитые вещества.
И всё же, как звучит, «ядовитый стирол», который содержится в кофе, корице, клубнике и сыре.
При нагреве полистирола до температуры свыше 300 градусов, связи молекул разрушаться и стирол может освободиться. Будет правда ужасно.
Но температура в 300 градусов, это уже реакция горения, а при горении из всех материалов выделяются ядовитые вещества.
Попробуйте вдохнуть дым из костра, в котором обычные дрова.
Все пластики ядовитые.
Даже горячо любимый полиэтилентерефталат, (PET и PETE), который используется в пластиковых бутылках, или полипропилен (PP) в котором продают кисломолочную продукцию. Ему тоже разрешено граничить с едой.
Поливинилхлорид, или ПВХ. Из него делают окна.
В нем содержится целый букет ядов. Например ртуть.
Но он окружает нас везде. Корпуса бытовой техники, окна, всякие коробочки и прочее.
Все пластики ядовитые, но в определённых условиях. Когда происходит деполяризация.
Но про популярный полистирол всё же вспомним ещё раз.
И из него сделана почти вся одноразовая посуда, стаканчики для йогурта, лотки под мясо, фрукты и овощи, контейнеры для еды и, наконец, сэндвич-панели и теплоизоляционные плиты.
Спекуляции по горючести, это тоже бред. Полистирол относится к термопастам.
Если поднести к нему горящую спичку, а ее температура горения 900 градусов, то создается впечатление, что полистирол горит.
Но это не так. Он плавится! А как только спичка погаснет, процесс остановится.
Когда делают пенопласт (пенополистирол), то пузырьки, из которых он состоит, надувают углекислым газом.
При размягчении от температуры, СО 2 выходит наружу, и не дает ППС гореть!
Некоторые виды огнетушителей работают именно на нем.
Надеюсь, нам удалось изменить ваше мнение о пенопласте (пенополистироле).
УДАЧИ ВАМ, И ЗНАНИЙ!
И если вам нужен НАДЕЖНЫЙ, КРЕПКИЙ и ЭНЕРГОЭФФЕКТИВНЫЙ ДОМ, вы можете обратиться в нашу компанию по тел. 48-59-59.</t>
  </si>
  <si>
    <r>
      <rPr>
        <color rgb="FF1155CC"/>
        <u/>
      </rPr>
      <t>https://vk.com/wall-111906284_12090</t>
    </r>
    <r>
      <rPr>
        <color rgb="FF000000"/>
      </rPr>
      <t xml:space="preserve"> 
</t>
    </r>
    <r>
      <rPr>
        <color rgb="FF1155CC"/>
        <u/>
      </rPr>
      <t>https://vk.com/wall-214588624_326</t>
    </r>
    <r>
      <rPr>
        <color rgb="FF000000"/>
      </rPr>
      <t xml:space="preserve"> </t>
    </r>
  </si>
  <si>
    <t xml:space="preserve">Добрый день! Спасибо за подробный анализ и доверие к пенопласту — материалу, который представляет Ассоциация производителей и поставщиков пенополистирола. </t>
  </si>
  <si>
    <t xml:space="preserve">https://prnt.sc/d4NWj7yu0sc5 
https://prnt.sc/HF8Wf-mpBpFj </t>
  </si>
  <si>
    <t>Федор Успешный
Сегодня завершили утепление гаража обычным фасадным пенопластом🙂</t>
  </si>
  <si>
    <t>https://vk.com/wall457976880_213</t>
  </si>
  <si>
    <t>https://prnt.sc/Sv2WVk7MUXqz</t>
  </si>
  <si>
    <r>
      <rPr>
        <rFont val="Arial"/>
        <color theme="1"/>
      </rPr>
      <t xml:space="preserve">ООО «Дом ремонта»
НЕТ ПЛЕСЕНИ, ГРЫЗУНОВ, НАСЕКОМЫХ❗❗❗
КЕРАМИЧЕСКИЙ БЛОК за счёт своей высокой пористой структуры обладает уникальным свойством: не пропускает холод и звуки. Позволяет строению «дышать», таким образом в помещении поддерживается превосходный микроклимат, уровень влажности и высокая степень очистки воздуха .
Такие качества керамики и монтаж кладки , позволяют не использовать дополнительное утепление стен, которое со временем даёт усадку и дом несёт потерю тепла.
</t>
    </r>
    <r>
      <rPr>
        <rFont val="Arial"/>
        <b/>
        <color theme="1"/>
      </rPr>
      <t>А если клиент или застройщик экономит ещё и на виде утеплителя, например, выбирает: пенопласт или полипеностирол, которые не желательно использовать для утепления стен, так как эти виды пожароопасны, в них могут завестись грызуны, насекомые. И к тому же — это плотные утеплители, которые не дают стене дышать и со временем в доме может появиться плесень.</t>
    </r>
    <r>
      <rPr>
        <rFont val="Arial"/>
        <color theme="1"/>
      </rPr>
      <t xml:space="preserve">
❓Какой вид материал выбрать для строительства вашего дома?
❓Какой вид утеплителя вам подойдёт?
Приглашаем вас на консультацию, где ответим на любой вопрос по строительству вашего дома:
📞73 00 00
#строительстводомовульяновск #домподключ #стройкаиремонт #домизкерамическогоблока #стройкаульяновск #домремонта73</t>
    </r>
  </si>
  <si>
    <t>https://vk.com/wall-211564992_36</t>
  </si>
  <si>
    <t>Пожароопасность, грызуны, паропроницаемость</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</si>
  <si>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Современный пенопласт выпускается с антипиренами — особыми веществами, которые позволяют материалу самостоятельно затухать в течение максимум 4 секунд после потери контакта с открытым огнем. При длительном воздействии пламени ППС оплавляется, не вспыхивая. Для теплоизоляции фасадов созданы специальные фасадные марки пенопласта. 
Вредители могут завестись в любом несыпучем утеплителе. Но только в одном случае — если у них есть к слою утеплителя доступ. Согласно ГОСТ, ППС должен находиться в середине стенового "пирога". Грамотная изоляция материала не оставляет шансов грызунам и насекомым проникнуть и поселиться в материале. 
Для разного вида работ используется пенопласт различной плотности. Для фасадов — ППС 13Ф и ППС 16Ф. Они паропроницаемы (примерно как древесина поперек волокон) и бионейтральны — не располагают к появлению плесени. 
Описанные вами последствия могут появиться только в результате грубых ошибок в монтаже материала. </t>
  </si>
  <si>
    <t>https://prnt.sc/R8J9J8Jx7496</t>
  </si>
  <si>
    <r>
      <rPr>
        <rFont val="Arial"/>
        <color theme="1"/>
      </rPr>
      <t xml:space="preserve">Плюсы и минусы утепления фасада пенопластом
Плиты пенопласта — самый популярный вариант для утепления фасада. Используют этот материал и владельцы квартир в многоэтажном доме, уставшие бороться с плесенью, и хозяева частных домов.
</t>
    </r>
    <r>
      <rPr>
        <rFont val="Arial"/>
        <color theme="1"/>
        <sz val="7.0"/>
      </rPr>
      <t>У популярности пенопласта в качестве утеплителя для фасадов на самом деле есть веские причины:
 Бюджетная цена. Это самый доступный утеплитель. Вместе с работой стоимость утепления пенопластом «под ключ», то есть с оштукатуриванием и окрашиванием, стартует с 800 рублей за квадратный метр. Если делать всё своими руками, будет намного дешевле, затраты невелики.
 Небольшой вес. Транспортировать, переносить и монтировать плиты пенопласта легко, можно справиться в одиночку. Нет дополнительной нагрузки на фундамент и стены.
 Простой процесс монтажа. Конечно, если речь идёт о квартирах на верхних этажах, придётся нанимать промышленных альпинистов. С фасадом на первом этаже и в частном доме можно справиться самостоятельно и даже без помощников. На портале Rmnt.ru есть подробная инструкция по утеплению фасада пенопластом. Никакие особые навыки не нужны, требуются специальные дюбели, раствор, штукатурка и краска, чтобы защитить утеплитель и придать фасаду презентабельный внешний вид.
 Пенопласт не меняет своего размера, под штукатуркой не боится влажности, может прослужить до 50 лет. Придётся, конечно, через несколько лет обновлять краску на фасаде, но сам утеплитель служит очень долго.
 Нет запаха, не выделяет ядовитые вещества. Можно работать без респиратора, резать пенопласт обычным или канцелярским ножом. В пенопласт высокого качества даже продукты запаковывают, главное — выбрать проверенного производителя и убедиться, что есть сертификат.
 Теплоизоляционные свойства у пенопласта отличные. В доме будет теплее зимой, уменьшатся расходы на отопление, исчезнет плесень. Летом будет прохладнее, при разных температурах материал не меняет теплоизоляционные свойства.
 Можно утеплять цоколь даже при высоком уровне грунтовых вод. Есть несъёмная опалубка из пенопласта, которая хорошо себя зарекомендовала. Материал практически не поглощает воду, устойчив к появлению грибка и плесени.</t>
    </r>
    <r>
      <rPr>
        <rFont val="Arial"/>
        <color theme="1"/>
      </rPr>
      <t xml:space="preserve">
</t>
    </r>
    <r>
      <rPr>
        <rFont val="Arial"/>
        <b/>
        <color theme="1"/>
      </rPr>
      <t>Недостатков у утепления фасада пенопластом меньше, но о них нужно помнить:
 Можно утеплять исключительно ровные стены из плотного материала. Пенопласт может терять свой внешний вид и форму на неровной поверхности. Пар материал пропускает, что может негативно сказаться на микроклимате в доме и квартире. Есть риск повышения уровня влажности.
 Пенопласт горит. Это второй заметный недостаток этого утеплителя. При горении материал выделяет вредные вещества, которые крайне негативно сказываются на здоровье человека. Такой фасад считается опасным именно с точки зрения противопожарной безопасности.
 В пенопласте могут завестись грызуны. Целесообразно использовать армирующую металлическую сетку, чтобы утеплитель не был повреждён.
 Под солнечными лучами пенопласт быстро портится, разлагается, обязательно нужно штукатурить, полностью закрывать материал. Если останутся щели, швы, зазоры — эффекта от утепления не будет. Впрочем, оставлять пенопласт на фасаде просто так никто не будет, выглядит он некрасиво, поэтому данный недостаток самый спорный.</t>
    </r>
    <r>
      <rPr>
        <rFont val="Arial"/>
        <color theme="1"/>
      </rPr>
      <t xml:space="preserve">
Утеплить пенопластом можно и квартиру в панельном доме, и частный коттедж. Это довольно эффективный способ, преимуществ у материала больше, чем минусов. Учитывая доступную стоимость и возможность сделать всё своими руками, пенопласт продолжит удерживать позиции лидера среди материалов для утепления фасадов.</t>
    </r>
  </si>
  <si>
    <t>https://vk.com/wall-196196842_150619</t>
  </si>
  <si>
    <t xml:space="preserve">Добрый день! 
Естественно, стены должны быть подготовлены к теплоизоляции. Древесина обрабатывается антипиренами и антисептиками, другие поверхности выравниваются. Каждый материал имеет свои особенности применения.
Что касается паропроницаемости: если ППС пропускает пар (а он пропускает), то откуда взяться сырости? Сыро будет, если в доме нет вентиляции. 
Про "горит". Знаете ли вы материалы, которые при горении источают амброзию? Дерево, пластик, которого дома хоть отбавляй, текстиль — все, что горит, горит "вредно". А к тому времени, когда огонь добирается до середины "стенового пирога", в которой и находится утеплитель, обычно выгорает внутреннее помещение. И, естественно, все люди должны быть уже эвакуированы. Кроме того, в современный пенопласт добавляют антипирены уже на этапе производства. 
Пор грызунов тоже спорно. Средний слой ограждающей конструкции — это середина стены, грубо говоря. Если мышь может пробраться в середину стены, значит, монтировали утепление с ошибками. Нет ошибок — нет и грызунов. 
А вот про солнечные лучи — совершенно верно. Они разрушаеют ППС. Поэтому не стоит хранить его под солнцем или оставлять теплоизоляцию незакрытой "до лучших времен". 
</t>
  </si>
  <si>
    <t>https://prnt.sc/TohPrA-MwizJ</t>
  </si>
  <si>
    <t>Зеленый пояс Москвы
Паропроницаем ли пенополистирол? Сыреет ли дерево под термопанелями? #zpmos #термопанели #фасад #дом #дача #стройка #ремонт #клинкернаяплитка</t>
  </si>
  <si>
    <t>https://vk.com/wall-43324834_4086</t>
  </si>
  <si>
    <t xml:space="preserve">Если пенопласт качественный, и монтаж выполнен по правилам, всё должно быть хорошо. Он паропроницаем почти как древесина. </t>
  </si>
  <si>
    <t>https://prnt.sc/fS7JFnVgrpL0</t>
  </si>
  <si>
    <t xml:space="preserve"> Александр Буторин
Это всё не самое страшное. Пенопласт токсичен. Для строительства жилых помещениях применять нельзя. Хотя у тех кто их строит все ГОСТы есть, что не удивительно.</t>
  </si>
  <si>
    <t>https://vk.com/wall-124303122_342485?reply=342712</t>
  </si>
  <si>
    <t xml:space="preserve">Ну, ГОСТы тоже не на коленке пишутся. Качественный пенопласт не токсичен. Бояться пенопласта и пользоваться пластиковыми вещами — бытовой техникой, например...Тоже странно. </t>
  </si>
  <si>
    <t>https://prnt.sc/LDQC8y-c8F_a</t>
  </si>
  <si>
    <t xml:space="preserve"> Александр Степанец
А утеплитель, конечно же —- пенополистирол или его "родственники"?..</t>
  </si>
  <si>
    <t>https://vk.com/wall-1072325_73923?reply=73934</t>
  </si>
  <si>
    <t xml:space="preserve">Даже если он, то явно некачественный. Пенопласт по ГОСТу — с антипиренами. </t>
  </si>
  <si>
    <t>https://prnt.sc/Y3TMPose6pWh</t>
  </si>
  <si>
    <r>
      <rPr/>
      <t xml:space="preserve">Дневник Строителя
Дoбpый вeчep, пoдcкαжитe пoжαлуйcтα. Κупили c мужeм cиликαтный дoм, (клαдкα 2 киpпичα), чeм бы eгo утeплить ? Быcтpo, нe дopoгo, дoлгoвeчнo ?)
</t>
    </r>
    <r>
      <rPr>
        <color rgb="FF1155CC"/>
        <u/>
      </rPr>
      <t>https://sun6-20.userapi.com/impg/bBpvxrJT9YJ3EeH0tdkNVAjh0qzY8SKZFDDA8A/bJAWCgezKzg.jpg</t>
    </r>
  </si>
  <si>
    <t>https://vk.com/wall-194532245_230930</t>
  </si>
  <si>
    <t xml:space="preserve">Я бы делал пенопласт и "мокрый фасад" — штукатурка. Чтобы понять толщину, нужно знать регион.. А лучше нанять специалистов для теплотехнического расчета, потому что учитывается множество параметров. </t>
  </si>
  <si>
    <t>https://prnt.sc/hNT1z5190_v8</t>
  </si>
  <si>
    <t xml:space="preserve"> Валерий *******
Строительный пенопласт 100мм, минусы- грызуны, плюсы дешово тепло. Технониколь пеноплита 50 мм, минусы- дорого, плюсы тепло. Минплита — от 100 мм, минусы — дешовая ползёт, да и на силикатный кирпич безсмысленно мокрый фасад он не дышит. Как бы не утеплили в нутри нужна отделка- силикатный кирпич не протопишь.</t>
  </si>
  <si>
    <t>https://vk.com/wall-194532245_230930?reply=230956</t>
  </si>
  <si>
    <t>Если пенопласт смонтировать неправильно и оставить зазоры — да, грызуны. Но то же самое будет с ватой и любым несыпучим утеплителем. А если все по правилам, в середину стенового "пирога" и хорошо изолировать, мышь не доберется.</t>
  </si>
  <si>
    <t>https://prnt.sc/dGOj7dEEXqaB</t>
  </si>
  <si>
    <t xml:space="preserve">Алексей Мухамеджанов 
Мокрый фасад: пенополистирол -армировка сеткой и декор фасадный
</t>
  </si>
  <si>
    <t>https://vk.com/wall-194532245_230930?reply=231127</t>
  </si>
  <si>
    <t>https://prnt.sc/it3hIdIprslb</t>
  </si>
  <si>
    <t>Vladimir Oboldin 
Здравствуйте Пеноплекс и сайдинг</t>
  </si>
  <si>
    <t>https://vk.com/wall-194532245_230930?reply=231111</t>
  </si>
  <si>
    <t>Пеноплекс же вообще практически паронепроницаемый — в отличие от пенопласта. А тем более сайдинг нельзя с таким материалом.</t>
  </si>
  <si>
    <t>https://prnt.sc/cuethwYfJR84</t>
  </si>
  <si>
    <t>к посту в стр. 13. Валерой, что нужен ППС и мокрый фасад и ни в коем случае на сайдинг с ЭППС</t>
  </si>
  <si>
    <t>Денис Круглов
Пенопластом не вздумайте потому что будут стены потеть во-первых во-вторых потом кирпич будет сыпаться ну а в-третьих заведутся муравьи и вы потом их ничем не выведите а муравьи поселятся если в пенопласте это очень плохо</t>
  </si>
  <si>
    <t>https://vk.com/wall-194532245_230930?reply=230981</t>
  </si>
  <si>
    <t xml:space="preserve">В пенопласте они селятся, только если монтировать с зазорами. И в любом несыпучем тогда поселятся — в минвате, например, отлично живут. Сделать по правилам, в середину стенового "пирога" — и все будет отлично. 
И стены, кстати, "потеть" не будут. Теплотехнический расчет, нужная плотность и толщина слоя — и всё, точка росы в утеплителе. ППС паропроницаемый же (я про качественный, а не про подделки). </t>
  </si>
  <si>
    <t>https://prnt.sc/x6WCQrpYRr_K</t>
  </si>
  <si>
    <t>к посту в стр. 13. Валерой</t>
  </si>
  <si>
    <t>Дядя Толя
Самое дешёвое обшить обычным пенопластом, пятидесяткой, и заштукатурить с сеткой. Потом покрасить акриловой краской. И вид более приличный будет и потеря тепла уменьшится.</t>
  </si>
  <si>
    <t>https://vk.com/wall-194532245_230930?reply=230951</t>
  </si>
  <si>
    <t>https://prnt.sc/4K_Xk8QZWYB3</t>
  </si>
  <si>
    <t>Андрей Толстов
Пенопластом! его цена будет зависеть от плотности но лучше минватой она не горит и экологически чиста цены на строй мат могут быть разные как и производители это зависит от региона, так что поспрашивайте у местных работяг!!!
Акация Кактусова
Андрей, толщина пенопласта?
Виталий Соловьёв
Гипсокартон со слоем пенопласта 10 см толщина
Алексей Торвинен ответил Акацие
Акация, пеноплекс 50мм хватит. Удачи!</t>
  </si>
  <si>
    <t>https://vk.com/wall-194532245_230930?reply=230934</t>
  </si>
  <si>
    <t xml:space="preserve">Если хороший пенопласт плюс грамотный монтаж, отделка в "мокрый фасад" — все будет отлично. Качественный пенопласт — тоже экологичный и с антипиренами. </t>
  </si>
  <si>
    <t>https://prnt.sc/S-_ZTRBaYlD8</t>
  </si>
  <si>
    <t>к посту в стр. 13. Валерой сразу всем ответить</t>
  </si>
  <si>
    <t>Андрей Ш.
Огнеопасно. А как у вас усироен ввод электричества в дом?
Блог самостройщика
В ППС добавляют антипирены.
Андрей Ш.
Блог самостройщика, у каждого материала есть температура когда он горит. Даже у бетона.</t>
  </si>
  <si>
    <t>https://dzen.ru/b/ZJ8EhrHSNFPJFov0#comment_1730812042</t>
  </si>
  <si>
    <t xml:space="preserve">Андрей, ну да, горит всё. И тем не менее, люди используют древесину, текстиль, пластик, бензин. А боятся почему-то пенопласта, который находится в середине стены и в самовоспламенении ни разу не уличён. </t>
  </si>
  <si>
    <t>https://prnt.sc/MqFQcmbO9G0C</t>
  </si>
  <si>
    <t>Salomon
Сообщество производителей и поставщиков пенополистирола, Утеплять баню изнутри???!!!!
Может лучше печку нормальную поставить?!
Или нормальную баню сделать?!</t>
  </si>
  <si>
    <t>https://dzen.ru/video/watch/6420058bed8330624e8d8eee?comments_data=n_reply#comment_1734509642&amp;comments_data=n_reply</t>
  </si>
  <si>
    <t xml:space="preserve">Добрый день! Пожалуйста, читайте внимательнее. Мы в принципе не рекомендуем использовать пенопласт для внутреннего утепления. Мы НЕ рекомендуем использовать его там, где температура может достигать 80 градусов и выше. И мы строго рекомендуем следовать всем правилам монтажа и использовать только качественный материал от надёжных производителей. </t>
  </si>
  <si>
    <t>https://prnt.sc/Z_Kzt6R1QOjC</t>
  </si>
  <si>
    <r>
      <rPr/>
      <t xml:space="preserve">Ответ на стр. 167 март ( </t>
    </r>
    <r>
      <rPr>
        <color rgb="FF1155CC"/>
        <u/>
      </rPr>
      <t>https://docs.google.com/spreadsheets/d/1ZikylpUJHIntSM6n0TnsptvTLevqeXhV4dGAEeXy-7c/edit?pli=1#gid=1281933416&amp;range=F167</t>
    </r>
    <r>
      <rPr/>
      <t xml:space="preserve"> )</t>
    </r>
  </si>
  <si>
    <r>
      <rPr>
        <rFont val="Arial"/>
        <color theme="1"/>
      </rPr>
      <t xml:space="preserve">ВОРОНЕЖ СТРОЙ ДОМ
Утепляем свой дом, чтобы не было холодно, даже в морозы
</t>
    </r>
    <r>
      <rPr>
        <rFont val="Arial"/>
        <color theme="1"/>
        <sz val="1.0"/>
      </rPr>
      <t>Дом — это не только крепость, но и место где мы живем, а потому в нем должно быть тепло и уютно. Из-за сильных холодов в зимний период, характерных для большей части территории России, сложно обойтись без утепления. Поэтому человек, ответивший утвердительно на вопрос: ”Утеплять дом или нет? ” – вновь оказывается на распутье. Теперь необходимо выбрать подходящий теплоизоляционный материал.
Такое обилие материалов, казалось бы, упрощает, но вместе с тем, и усложняет выбор. С одной стороны, существует большое количество материалов, которые способны удовлетворить потребностям любого строителя. Но в тоже время обилие утеплителей говорит и о том, что каждый из материалов несовершенен и имеет недостаток. Именно недостаток одного, позволяет существовать другому, который обладает превосходством, но, как ни парадоксально, имеет свое слабое место.
Поэтому при выборе утеплителя стоит отдавать себе отчет, что именно вы ждете от материала, что для вас является приоритетным, а что вы отодвигаете на второй план. Ну и, конечно, выбор теплоизоляционного материала во многом определяется частью конструкции, которую вы решили утеплить.
Давайте рассмотрим несколько наиболее часто встречающихся материалов.</t>
    </r>
    <r>
      <rPr>
        <rFont val="Arial"/>
        <color theme="1"/>
      </rPr>
      <t xml:space="preserve">
Пенопласт
Основное преимущество пенопласта в его небольшой стоимости по сравнению с конкурентными материалами. Он обладает малым весом и в некоторых случаях весьма удобными размерами, кратными 0.5 м, а не 0.6 м, как это принято у большинства теплоизоляционных материалов.
Теплоизоляционные характеристики материала на вполне приемлемом уровне и тут он не уступает конкурентам. </t>
    </r>
    <r>
      <rPr>
        <rFont val="Arial"/>
        <b/>
        <color theme="1"/>
      </rPr>
      <t>Но не лишен данный материал и недостатков. Первый из которых – это выделение стирола. Он, кстати, так и называется пенополистирол.
Несмотря на заверение многих производителей о том, что объемы выделяемого стирола не превышают ПДН или отсутствуют вовсе, для многих потребителей сам факт его наличия в составе пенопласта действует отпугивающее. Кроме того, материал очень хрупкий. Так что, тут каждый сам решает покупать пенопласт или нет.</t>
    </r>
    <r>
      <rPr>
        <rFont val="Arial"/>
        <color theme="1"/>
      </rPr>
      <t xml:space="preserve">
Использовать его можно для утепления внешних и внутренних стен, а также в других местах, где материал не будет испытывать нагрузку.
</t>
    </r>
    <r>
      <rPr>
        <rFont val="Arial"/>
        <color theme="1"/>
        <sz val="1.0"/>
      </rPr>
      <t>Экструдированный пенополистирол
Это материал, для которого пенопласт стал прародителем. Он немного отличается от него по составу, а так же по способу производства. Этот вид утеплителя дороже пенопласта, но сохранил все его основные преимущества. Кроме того, по заявлениям некоторых производителей, не выделяет паров стирола и имеет нулевое водопоглощение.
Благодаря последнему свойству он наилучшим образом подходит для утепления подземных частей здания, дорог, отмостки, подвала, полов по грунту и т.д. Довольно часто его применяют для утепления стен, с чем он прекрасно справляется. Но стоит иметь ввиду, что, благодаря отличным гидроизоляционным свойствам материала, вы окажетесь не только в теплом, но и слегка увлажненном коконе. Поэтому нужно обязательно оборудовать дом искусственной вентиляционной системой. Это касается и межэтажных перекрытий, кровли и других элементов здания.
Минеральная вата
Минеральной ватой сейчас называют утеплители как произведенные на основе базальта или других минералов, так и на основе стекловолокна. Материалы выпускаются как в рулонах, так и плитами (матами). Этот материал всем хорош: не горюч, долговечен, экологичен и химически стоек.
Но как показывает практика, при утеплении стен большинство рулонных утеплителей со временем сползают, растягиваются. Тем самым, нарушается равномерность покрова, создаются воздушные карманы и т.д. Поэтому, лучше для таких целей использовать маты или плиты средней плотности. Рулонные же утеплители прекрасно подойдут для утепления межэтажных перекрытий, но при условии, что не будут испытывать нагрузку полов, мансарды и т.д.
Данный вид теплоизоляции плохо переносит влажность. При накоплении влаги он теряет свои теплоизоляционные свойства, а это вместе с высокой впитывающей способностью не позволяет применять его, например, для утепления фундамента.
Существует еще достаточно большое количество утеплителей, но эти три вида получили наибольшее распространение и зарекомендовали себя с наилучшей стороны. Как видно, из всего выше изложенного, каждый обладает преимуществами и недостатками. Но комплексное утепление возможно лишь при использовании нескольких разновидностей.</t>
    </r>
  </si>
  <si>
    <t>https://dzen.ru/a/ZKPlml4mWyjzRaDl</t>
  </si>
  <si>
    <t>Опасность для здоровья, хрупкость</t>
  </si>
  <si>
    <t>Здравствуйте! 
Как официальный представитель Ассоциации производителей и поставщиков пенополистирола хочу отметить, что современные марки пенополистирола не несут вреда здоровью — ни вашему, ни планеты.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t>
  </si>
  <si>
    <t>https://prnt.sc/Z0rOXzmEdGM-</t>
  </si>
  <si>
    <r>
      <rPr/>
      <t xml:space="preserve">Ремонт квартир Ярославль|Мастера|Стройматериалы
Утепление мансарда пенопластом изнутри
</t>
    </r>
    <r>
      <rPr>
        <color rgb="FF1155CC"/>
        <u/>
      </rPr>
      <t>https://sun9-40.userapi.com/impg/Tw5Wc8xO6qkFEbWvlr9CT9a2ngP-JWxeQdgTcg/bmUYdA3gGJ8.jpg</t>
    </r>
  </si>
  <si>
    <t>https://vk.com/wall-145226740_7220</t>
  </si>
  <si>
    <t>У вас на картинке утепление минеральной ватой.</t>
  </si>
  <si>
    <t>https://prnt.sc/29tSDT45A7Mk</t>
  </si>
  <si>
    <t>Эксперту. Мне кажется тут и на рисунке и по технологии вата, а в подписи пенопласт и слово изнутри
Вата
Валера</t>
  </si>
  <si>
    <r>
      <rPr>
        <rFont val="Arial"/>
        <color theme="1"/>
      </rPr>
      <t xml:space="preserve">СТРОЙКА
СПОСОБЫ УТЕПЛЕНИЯ ПОТОЛКА В ЧАСТНОМ ДОМЕ.
</t>
    </r>
    <r>
      <rPr>
        <rFont val="Arial"/>
        <color theme="1"/>
        <sz val="3.0"/>
      </rPr>
      <t xml:space="preserve">Жизнь в частном доме имеет множество плюсов: наличие отдельного участка, где можно устраивать барбекю и высаживать деревья; отсутствие соседей, которые в любой момент могут Вас залить или разбудить рано утром; собственное место для парковки.
Хотя иметь загородный дом удобно и приятно, он постоянно требует вложения денег и времени. Налог на дачу значительно выше, чем на квартиру, все поломки Вам необходимо исправлять самостоятельно, оплачивая вызов мастера, на даче постоянно что-то ломается и что-то хочется изменить. Строить загородный дом также очень затратно, и нужно уделить внимание каждой мелочи: водопроводу, окнам, полу, подаче тепла в дом, а также утеплению полов и потолка.
Удобнее всего утеплять потолки во время строительства загородного дома. Но если у Вас не вышло сделать этого с самого начала, заняться утеплением потолка можно и потом, хотя это будет уже сложнее. В нашем климате утеплять потолки необходимо: во время зимних морозов они сохраняют тепло, а во время летней жары сохраняют в помещении прохладу.
НЕДОСТАТКИ «ХОЛОДНОГО» ПОТОЛКА
Если в Вашем доме потолки не утеплены, то в Ваших комнатах постоянно будет холодно зимой и жарко летом. Тепло постоянно поднимается снизу вверх, и если Ваша крыша не утеплена, горячий воздух будет проходить сквозь крышу и не оставаться в комнате. Происходит своеобразная циркуляция тёплого воздуха. Утеплительные материалы же препятствуют выходу тёплому воздуху, сохраняя его в доме.
При «холодном» потолке Ваши затраты по обогреву дома значительно выше: в доме постоянно холодно, поэтому приходится всё больше и больше обогревать его. Утепление крыши окупится Вам за пару лет, так как в доме будет сохраняться тепло или прохлада и Вы сможете понизить мощность АГВ.
Утеплитель обладает звукоизоляционными свойствами: при сильном дожде или ветре он приглушает шум, что позволит Вам спокойно спать и не просыпаться среди ночи он звуков дождя и ветра.
При отсутствии утеплительного материала, на чердаке скапливается влага, из-за чего дерево начинает гнить и разрушаться. Также при тёплом потолке горячий воздух не доходит до самой крыши, благодаря чему зимой снег не тает и не образуются сосульки. Утепление потолка не только сохраняет комфортную температуру в доме, но и защищает Вас.
ОСНОВНЫЕ ПРАВИЛА УТЕПЛЕНИЯ
Обратитесь к специалистам.
Утепление потолка должно производиться профессионалами со специальным оборудованием, так как некачественная установка может привести к плохим последствиям. Если Вам неправильно утеплили потолок, материал будет быстрее изнашиваться, пропускать тепло и влагу, плохо влиять на другие части дома. Поэтому не стоит экономить на качестве материала и процессе установки.
Проконсультируйтесь с профессионалами.
Перед тем как оплатить работу и сам материал, узнайте, какой лучше подойдёт именно для Вашего дома. Возможно, Вам лучше сделать внутреннее утепление, а для этого подходят не все материалы. Или конструкция Вашего дома не очень прочная, из-за чего Вам подойдут лишь лёгкие материалы.
Отталкивайтесь от своего здоровья.
Если у Вас или Ваших близких есть аллергия на какие-то компоненты, удостоверьтесь, что они отсутствуют в выбранном Вами материалом. От этого зависит Ваш комфорт и состояние здоровья.
Огнеупорность.
Материал должен иметь высокое сопротивление огню, чтобы обезопасить Вас от пожара.
ТЕПЛОИЗОЛЯЦИОННЫЕ МАТЕРИАЛЫ
При выборе утеплительного материала необходимо учитывать некоторые моменты: экологичность, огнеупорность, влагостойкость, долговечность и низкий параметр теплопроводности.
Минеральная вата.
Этот материал является текстильным волокном и бывает нескольких видов, всё зависит от того, из чего его сделали. Камневату производят из вулканических материалов, шлаковату делают на основе домашнего шлака, стекловату из расплавленного стекла. При установке минеральной ваты монтируют дополнительный слой пароизоляции, чтобы она дольше служила.
Шлаковата не очень подходит для утепления частного дома: на неё плохо влияет влага, из-за чего в дальнейшем она пагубно влияет на другие материалы. Стекловата подходит только для наружного утепления, так как довольно плохо влияет на слизистую. Она имеет низкий уровень тепловодности и довольна хрупкая. Хотя эти материалы доступны по цене, с ними сложно работать и они могут плохо повлиять на Ваше здоровье.
Среди разновидностей минеральной ваты базальтовая самая популярная. Она недорогая, не вредит здоровью и её легко устанавливать. Если у Вас деревянный потолок, то вату укладывают между лагами на заранее установленный пароизоляционный материал.
Пенополиуретановая пена.
Напыляемый пенополиуретан — прочная разновидность пластмассы. Благодаря газу в составе пены, она прекрасно сохраняет тепло в доме, не поглощает жидкость и влагу. Распыляют её только специальным оборудованием в защитном костюме, поэтому самостоятельно Вы не сможете утеплить дом пенополиуретаном. Пену наносят слоем за слоем, и максимальная толщина слоёв может достигать 20 мм. Распылённая пена не нуждается в дополнительных конструкциях, она полностью покрывает потолок и не оставляет мостиков для холода.
</t>
    </r>
    <r>
      <rPr>
        <rFont val="Arial"/>
        <color theme="1"/>
      </rPr>
      <t xml:space="preserve">Пенопласт.
Этот материал универсален и доступен, а его установка не займёт много времени. Пенопласт состоит из вспененных пластических масс и газа, за счёт чего имеет высокую звуко- и теплоизоляцию. Обычно пенопластом утепляют дом со стороны чердака, но в крайних случаях Вы можете его установить и с внутренней стороны дома.
Перед работой поверхность потолка выравнивают и очищают, чтобы пенопласт лёг ровным слоем. Устанавливают его несколькими способами: на каркас, на специальный клей. Клеевое утепление самое доступное и быстрое, а приклеить пенопласт Вы сможете самостоятельно. Но каркасное утепление надёжнее и долговечнее: промежутки между блоками заполняют монтажной пеной, которая не пропускает тепло.
</t>
    </r>
    <r>
      <rPr>
        <rFont val="Arial"/>
        <color theme="1"/>
        <sz val="3.0"/>
      </rPr>
      <t xml:space="preserve">Опилки и стружка.
Эти материалы являются одними из самых экологичных и дешёвых. Однако опилки огнеопасны, поэтому предварительно их пропитывают специальным раствором. Процесс работы с этими материалами выглядит так: потолок покрывают пергаментом, доски обрабатывают огнеупорным материалом, затем смешивают опилки, воду и цемент, чтобы со смесью легче было работать и заливают её.
Перед установкой смеси опилки или стружку смешивают с гипсом или известью, чтобы обезопасить её от грызунов. Смесь из опилок легко устанавливать, она долговечна и надёжна.
Керамзит.
Керамзит является экологически чистым и гипоаллергенным материалом, который делают из глины. Он не скапливает пыль, не горит, долговечен. Керамзит бывает разных размеров, и чем меньше размер, тем больше плотность. Он подходит только для наружного утепления и необходим толстый слой материала, чтобы он не пропускал тепло.
Однако если Ваш потолок держат деревянные балки, под толстым слоем мелкого керамзита они могут рухнуть. В таком случае данный материал Вам не подходит и лучше использовать другой.
Эковата.
Хотя эковата не очень популярна среди утеплителей, её делают из целлюлозы, благодаря чему она является экологически чистой. Её используют для утепления перекрытий и укладывают двумя способами: мокрым и сухим. При сухой установке эковату рассыпают, распределяют и утрамбовывают между балками на потолке.
При «мокром» монтаже эковату смешивают со специальным клеем, а затем распределяют оборудованием между перекрытиями. Благодаря добавкам, эковата не гниёт, отпугивает грызунов, в ней не образуется грибок, поэтому отлично подойдёт для утепления Вашего дома.
Сухая трава, хвоя.
Этот способ утепления самый древний— в деревнях утепляли потолки сухой листвой, травой. Хотя эти материалы экологичны, не гниют и в них не образуется грибок, они легко воспламеняются, из-за чего не совсем подходят для утепления потолка.
</t>
    </r>
    <r>
      <rPr>
        <rFont val="Arial"/>
        <color theme="1"/>
      </rPr>
      <t xml:space="preserve">
СПОСОБЫ УТЕПЛЕНИЯ ПОТОЛКА
Утеплить потолок можно как изнутри дома, так и снаружи. Всё зависит от материала и того, как мастеру удобнее выполнять свою работу. При наружном утеплении материал закладывает на чердак, и если Вы его не используете, то мастеру не придётся тратить время на декорацию. Это будет намного быстрее и выгоднее для Вас. Для утепления со стороны чердака подойдут практически все материалы.
При внутреннем утеплении материал закладывается на внутреннюю поверхность потолка и используется дерево, пластик, гипсокартон. После установки каркаса и самого материала мастера используют отделочные материала, что повышает затраты. Важно отметить, что внутренне утепление отнимет у Вас 15-20 сантиметров высоты.
Если Ваши потолки довольно низкие, Вам стоит обратить внимание на внешнее утепление потолка. Также нужно учитывать наличие светильников: они создают дополнительное тепло, которое остаётся в комнате из-за утеплителя. Источники света быстро изнашиваются и ломаются, поэтому лучше оставить дополнительное место между утеплителем и обшивкой потолка, или установить обычные люстры.
На рынке представлен широкий ассортимент материалов для утепления. Но прежде чем провести работу, обратитесь в компанию по утеплению дома, задайте все необходимые вопросы, попросите мастера осмотреть Ваш дом, и только потом оплачивайте работу.</t>
    </r>
  </si>
  <si>
    <t>http://vk.com/wall-188629469_383
https://ok.ru/group/56769533706260/topic/156224747146516</t>
  </si>
  <si>
    <t xml:space="preserve">Добрый день! 
Спасибо за доверие к пенопласту. По строительным нормам теплоизоляция с его применением должна быть наружнойКроме того, высота стен в частном доме может быть небольшой, и утепление потолка дополнительно её уменьшает. Поэтому утеплять следует не потолок комнаты, а чердачный пол. Такие работы несложно провести как на этапе строительства, так и в уже готовом доме. При наружном утеплении между балками перекрытия необходимо уложить пароизоляцию с небольшим заведением её на стены по периметру перекрытия. Швы нужно проклеить. Поверх пароизоляции уложить пенополистирольные плиты, плотно заполняя пространство между балками. В случаях, когда толщина теплоизоляции превышает высоту сечения несущих элементов каркаса, используют доборные бруски, чтобы компенсировать эту разницу. 
Если чердак планируется оставить холодным, то поверх пенополистирола укладывают слой стеклоткани или стеклохолста и делают ходовые дорожки из сплошного настила. Нагрузка с дорожек должна передаваться на несущее основание. В жилых мансардах настилают черновой пол, а поверх него — финишную отделку.
Выполнить эти работы действительно может и новичок в строительном деле. Главное — приобретать качественный материал и строго следовать технологии монтажа. </t>
  </si>
  <si>
    <r>
      <rPr>
        <color rgb="FF1155CC"/>
        <u/>
      </rPr>
      <t>https://prnt.sc/2HMCrKMhBEpm
https://prnt.sc/ApaWIPBMMo39</t>
    </r>
    <r>
      <rPr/>
      <t xml:space="preserve"> </t>
    </r>
  </si>
  <si>
    <t>Шура, у нас была статья про утепление потолка, давай из нее чего полезного накомментим. А то тут по виду пост ниочём, хоть и позитивный</t>
  </si>
  <si>
    <t xml:space="preserve">@MaxCraftsman
Добрый день, друг !
Вы абсолютно правы. Цель этого видео обратить внимание на отношение к работе дешёвых и не честных псевдостроителей. </t>
  </si>
  <si>
    <t>https://www.youtube.com/watch?v=zNfPEF3LLAw&amp;lc=Ugz2RY6Pei8YF-sxECh4AaABAg.9rhZlO7FNoY9rleiLIhCrF</t>
  </si>
  <si>
    <t>https://prnt.sc/zJCSTmVH4z7n</t>
  </si>
  <si>
    <t>Спроси совета
сегодня в 3:01 · от Семёна Самойлова
Всем привет! Посоветуйте, чем лучше утеплить стены из газобетона, пенопластом или минватой. А то у нас тут мнения разделись.</t>
  </si>
  <si>
    <t>https://vk.com/wall-186247858_793785</t>
  </si>
  <si>
    <t xml:space="preserve">Добрый день! Подойдёт пенопласт фасадной марки, система "мокрый фасад". Толщину слоя можно прикинуть в онлайн-калькуляторе или пригласить специалистов для теплотехнического расчета. </t>
  </si>
  <si>
    <t>https://prnt.sc/z3rSfBIE7CR6</t>
  </si>
  <si>
    <r>
      <rPr>
        <rFont val="Arial"/>
        <color theme="1"/>
      </rPr>
      <t xml:space="preserve">Солнечный Дом
💁‍♀Популярные утеплители для наружных стен дома.
🏡Рассмотрим популярные теплоизоляторы, которые объединяют в себе высокие эксплуатационные характеристики и доступную цену:
✅Каменная (базальтовая) вата.
</t>
    </r>
    <r>
      <rPr>
        <rFont val="Arial"/>
        <color theme="1"/>
        <sz val="1.0"/>
      </rPr>
      <t>Сырьем для ее изготовления в промышленных масштабах выступают горные породы, чаще всего базальт. Базальтовая вата получает минимальную теплопроводность благодаря волокнистой структуре. Под воздействием открытого огня она не горит и не тлеет. Каменную вату относят к категории «дышащих» материалов. Её плюсом является то, что она хорошо пропускает пар, препятствуя образованию конденсата на стенах строения.
✅Экструдированный пенополистирол.
ЭППС отличается от пенопласта технологией изготовления. Он отличается низким процентом водопоглощения (не более 2%), пониженной теплопроводностью (на 20-30% ниже, чем у пенопласта) и увеличенной прочностью на сжатие. Этот вид можно использовать для цоколя и фундамента. Он не горюч. Недостатки экструдированного пенополистирола аналогичны пенопласту и стоит он немного дороже.</t>
    </r>
    <r>
      <rPr>
        <rFont val="Arial"/>
        <color theme="1"/>
      </rPr>
      <t xml:space="preserve">
✅Пенополистирол (пенопласт).
Выпускается в виде стандартных по размеру плит. Уровень теплопроводности пенопласта зависит непосредственно от его плотности. Он обладает ячеистой структурой, заполнителем которой выступает воздух.
Можно выделить несколько преимуществ пенопласта, а именно: доступную стоимость, устойчивость к воздействию воды, хорошую прочность на сжатие. Он имеет минимальный вес, поэтому прост в монтаже. Пенопласт относится к слабогорючим, а при наличии маркировки ПСБ-С, самозатухающим материалам. </t>
    </r>
    <r>
      <rPr>
        <rFont val="Arial"/>
        <b/>
        <color theme="1"/>
      </rPr>
      <t xml:space="preserve">Однако при длительном воздействии открытого огня он выделяет вредный для окружающей среды газ. Помимо этого недостатком считается и низкая паропроницаемость пенопласта. Его не используют если стены домов сооружены из «дышащих» материалов.
</t>
    </r>
    <r>
      <rPr>
        <rFont val="Arial"/>
        <b/>
        <color theme="1"/>
        <sz val="1.0"/>
      </rPr>
      <t>✅Вспененный полиуретан.</t>
    </r>
    <r>
      <rPr>
        <rFont val="Arial"/>
        <color theme="1"/>
        <sz val="1.0"/>
      </rPr>
      <t xml:space="preserve">
Выпускается в виде плит или напыляемой теплоизоляции. Первый вариант практичнее, поскольку уже имеет декоративное покрытие. В трехслойной структуре плиты, кроме листа утеплителя, есть основа из OSB или листа фанеры. Сверху готовый к монтажу материал может быть отделан клинкерной плиткой либо мраморной крошкой. Его фиксируют к стене дюбелями или используют систему скрытого крепежа.
Напыляемый полиуретан является оптимальным решением для сложных по архитектуре зданий или других конструкций. Он наносится механическим способом с помощью специальных установок, образуя на поверхности бесшовный слой. К минусам ППУ можно отнести невысокие удерживающие способности. Поэтому этот способ не подходит для «мокрых» фасадов.
✅Эковата.
Изготавливается из целлюлозного волокна. Наносится методом напыления или заполнения пространства между стеной и наружным облицовочным слоем. В первом случае в состав эковаты добавляется клейкое вещество.
✅Тепофол.
Утеплять им стены снаружи стали относительно недавно. Ранее из-за небольшой толщины до 10 мм его применяли лишь в качестве пароизоляции. Но после разработки новых замковых соединений, появилась возможность выпускать тепофол толщиной до 150 мм.
Конструкционно тепофол представляет собой вспененный полиэтилен высокого давления, на который нанесен дополнительный теплоотражающий слой. Он не напитывается влагой, поэтому не нуждается в дополнительной паро-, гидро- или ветроизоляции.
Выпускается он в рулонах. Его раскатывают по поверхности и в местах замковых соединений прогревают с помощью строительного фена. Это позволяет получить герметичное цельное полотно без щелей, которые чаще всего становятся «мостиками холода». Стыки не нужно даже обрабатывать герметиками или монтажной пеной.</t>
    </r>
  </si>
  <si>
    <t>https://vk.com/wall758964387_353</t>
  </si>
  <si>
    <t>Опасность для здоровья, паропроницаемость</t>
  </si>
  <si>
    <t xml:space="preserve">Добрый день! Паропроницаемость качественного пенопласта сравнима с тем же показателем древесины (0,05 мг/(м·ч·Па, а у сосны поперек волокон — 0,06 мг/(м·ч·Па). 
При горении современный ППС выделяет те же вещества, что и древесина. Естественно, они вредны (как и все продукты горения). Однако пенопласт находится внутри стенового "пирога". А в квартире или доме есть и дерево, и пластик, и текстиль, которые сгорят раньше и с выделением тех же веществ. К тому времени, как огонь доберется до пенопласта, все люди должны быть из помещения эвакуированы. </t>
  </si>
  <si>
    <t>https://prnt.sc/LZJruWoaHJV3</t>
  </si>
  <si>
    <t>Стройматериалы Касимов ТД Крепость
Новое поступление❗
👉 Пенопласт различной толщины, по цене от 65 руб.
Пенопласт получил широкое применение в устройстве теплоизоляционного слоя в зданиях различных типов, благодаря тому, что на 98% материал состоит из воздуха, который является лучшим природным теплоизолятором.
👍Несомненным плюсом использования материала является устойчивость к значительным механическим нагрузкам, а также преимущество материала в том, что при всем объеме пенопласт не увеличивает нагрузку на несущее основание.
Область применения пенопласта в строительстве
🔺для изоляции стен.
🔺утепление несущих элементов фундамента.
🔺утепляем крыши.
🔺теплоизоляция трубопроводов.
Ждем вас за покупками.
Стройматериалы Касимов ТД Крепость
🔴Индустриальная 15, Касимов
📲+7 (951) 104-19-99
#кирпичкасимов #блокикасимов #стройматериалыкасимов #электрикакасимов #металлочерепицакасимов #плиткакасимов #гипсокартонкасимов #краскакасимов #брускасимов</t>
  </si>
  <si>
    <t>https://vk.com/wall-88356934_1110</t>
  </si>
  <si>
    <t xml:space="preserve">Здравствуйте! Спасибо за доверие к пенопласту — материалу, который представляет Ассоциация производителей и поставщиков пенополистирола. </t>
  </si>
  <si>
    <t>https://prnt.sc/qeyIt_fruvYt</t>
  </si>
  <si>
    <t xml:space="preserve">@yurigourov9907
Руслан! Два комментария: 1) Согласен с предыдущим замечанием по поводу слива воды. Действительно, не совсем понятно, куда будет уходить вода. В бане ведь не только парятся, но и моются. 2) Не будет ли на утеплителе пола (пенополистироле) со временем из-за отсутствия дренажа образовываться грибок? Спасибо за интересный ролик. </t>
  </si>
  <si>
    <t>https://www.youtube.com/watch?v=KSJoGsPvM7s&amp;lc=UgyIhUsyvNfjBDMprE14AaABAg</t>
  </si>
  <si>
    <t>ЭППС</t>
  </si>
  <si>
    <r>
      <rPr/>
      <t xml:space="preserve">Строительные материалы ТеплоСтрой Ульяновск
Пенополистирол (пенопласт)☝🏻
✔ Пенополистирол — белое однородное вещество, имеющее структуру из склеенных между собой шариков, упругое на ощупь, не имеет запаха, является отличным тепло- и звукоизолятором.
✔ Пенополистирол — экологически чистый, нетоксичный, тепло- и звукоизоляционный материал, обладающий низкой степенью теплопроводности и паропроницаемости.
✔ Пенополистирол является нейтральным материалом, не выделяющим никаких вредных для человека и его окружения веществ, не подвержен разложению под воздействием микроорганизмов и не имеет ограниченного срока годности.
✔ Температура окружающей среды не оказывает отрицательного влияния на физические и химические свойства пенополистирола. Однако, при длительном ультрафиолетовом воздействии возрастает хрупкость и подверженность эрозии от ветра, дождя и других факторов. Поэтому при хранении необходимо укрывать плиты от воздействия прямых солнечных лучей.
✔ Пенополистирол очень хорошо "держит" тепло.
✔ Основная сфера применения пенополистирола — это теплоизоляция стен, крыш, перекрытий, полов. ☝🏻
🏠 г. Ульяновск, Московское шоссе, д. 2
☎ (8422) 27-99-06, 8 9603-724-724
🕔 Режим работы:
Пн-Пт с 8:00 до 17:00
Сб с 9:00 до 15:00
Вс ВЫХОДНОЙ
🌐 </t>
    </r>
    <r>
      <rPr>
        <color rgb="FF1155CC"/>
        <u/>
      </rPr>
      <t>www.teplostroy.org</t>
    </r>
    <r>
      <rPr/>
      <t xml:space="preserve">
#ТеплоСтрой #Ульяновск #пенополистирол #ПСБ #купитьпенополистирол #псбвульяновске</t>
    </r>
  </si>
  <si>
    <r>
      <rPr>
        <color rgb="FF1155CC"/>
        <u/>
      </rPr>
      <t>https://ok.ru/group/70000001663573/topic/156081509630805</t>
    </r>
    <r>
      <rPr>
        <color rgb="FF000000"/>
      </rPr>
      <t xml:space="preserve"> 
</t>
    </r>
    <r>
      <rPr>
        <color rgb="FF1155CC"/>
        <u/>
      </rPr>
      <t>https://vk.com/wall-218633234_13</t>
    </r>
    <r>
      <rPr>
        <color rgb="FF000000"/>
      </rPr>
      <t xml:space="preserve"> </t>
    </r>
  </si>
  <si>
    <t xml:space="preserve">Добрый день! Благодарю от лица Ассоциации производителей и поставщиков пенополистирола за доверие к пенопласту — материалу, который мы представляем. </t>
  </si>
  <si>
    <r>
      <rPr>
        <color rgb="FF1155CC"/>
        <u/>
      </rPr>
      <t>https://prnt.sc/MNdUzLCyBH0U</t>
    </r>
    <r>
      <rPr>
        <color rgb="FF000000"/>
      </rPr>
      <t xml:space="preserve"> 
</t>
    </r>
    <r>
      <rPr>
        <color rgb="FF1155CC"/>
        <u/>
      </rPr>
      <t>https://prnt.sc/dNjh5O6IRi6Z</t>
    </r>
    <r>
      <rPr>
        <color rgb="FF000000"/>
      </rPr>
      <t xml:space="preserve"> </t>
    </r>
  </si>
  <si>
    <t>Аналог стр. 139 июнь</t>
  </si>
  <si>
    <t xml:space="preserve"> Андрей Метелкин
Александр, а еще его мыши едят</t>
  </si>
  <si>
    <t>https://vk.com/wall-124303122_342485?reply=342752&amp;thread=342712</t>
  </si>
  <si>
    <t xml:space="preserve">Мыши не едят, но селятся. Причем в любом утеплителе, который не осыпается им на головы. Но только при одном условии: если у них есть доступ к слою теплоизоляции. А его — в случае с пенопастом — быть не должно. Так что весь вопрос в том, насколько качественно смонтировано утепление. </t>
  </si>
  <si>
    <t>https://prnt.sc/fBz_QQYOPN1T</t>
  </si>
  <si>
    <t>Комментарий к стр. 11, Валера</t>
  </si>
  <si>
    <r>
      <rPr>
        <rFont val="Arial"/>
        <color theme="1"/>
      </rPr>
      <t xml:space="preserve">BEAUTY-ЛИКБЕЗ | Екатерина Гафурова
Новые технологии утепления жилых домов и их продуктивность.
</t>
    </r>
    <r>
      <rPr>
        <rFont val="Arial"/>
        <color theme="1"/>
        <sz val="1.0"/>
      </rPr>
      <t>В последние годы технологии утепления жилых домов претерпели значительные изменения, что привело к улучшению их продуктивности. Теперь жители могут наслаждаться комфортной температурой в своих домах в любое время года, а также снизить свои энергозатраты.
Одной из основных технологий утепления является использование утеплителя. Это материал, который применяется для заполнения пространства между стенами дома. Утеплитель предотвращает проникновение холодного воздуха и сохраняет тепло внутри помещения. Существует множество различных видов утеплителей, каждый из которых имеет свои преимущества и недостатки.
Одним из самых популярных утеплителей является минеральная вата. Она изготавливается из базальтового камня или стекловолокна и обладает высокими теплоизоляционными свойствами. Минеральная вата не горит и не подвержена гниению, что делает ее безопасной и долговечной. Однако, она может вызывать раздражение кожи и дыхательных путей при контакте с ней без защиты.</t>
    </r>
    <r>
      <rPr>
        <rFont val="Arial"/>
        <color theme="1"/>
      </rPr>
      <t xml:space="preserve">
</t>
    </r>
    <r>
      <rPr>
        <rFont val="Arial"/>
        <b/>
        <color theme="1"/>
      </rPr>
      <t>Другим популярным утеплителем является пенополистирол. Этот материал имеет низкую стоимость и легок в установке. Он обладает хорошей теплоизоляцией и защищает дом от проникновения влаги. Однако, пенополистирол может выделять опасные вещества при пожаре, поэтому необходимо принимать меры безопасности при его использовании.</t>
    </r>
    <r>
      <rPr>
        <rFont val="Arial"/>
        <color theme="1"/>
      </rPr>
      <t xml:space="preserve">
</t>
    </r>
    <r>
      <rPr>
        <rFont val="Arial"/>
        <color theme="1"/>
        <sz val="1.0"/>
      </rPr>
      <t>Одной из новых технологий утепления является использование экопанелей. Они изготавливаются из природных материалов, таких как древесина или глина, и обладают высокой теплоизоляцией. Экопанели не содержат вредных веществ и имеют долгий срок службы. Однако, их стоимость может быть выше по сравнению с другими утеплителями.
Еще одной новой технологией является применение тепловых насосов. Они используют энергию из окружающей среды для обогрева дома. Тепловые насосы эффективны и экологически безопасны, так как они не выбрасывают вредные вещества в атмосферу. Однако, их установка может быть дорогой и требует специальных знаний и навыков.
В целом, новые технологии утепления жилых домов значительно повысили их продуктивность. Жители теперь могут сэкономить на энергозатратах и наслаждаться комфортной температурой в своих домах. Однако, при выборе утеплителя или технологии необходимо учитывать не только их продуктивность, но и экологическую безопасность, стоимость и долговечность.</t>
    </r>
  </si>
  <si>
    <t>https://dzen.ru/a/ZKapZKCwchYon3zi</t>
  </si>
  <si>
    <t xml:space="preserve">Добрый день! При горении абсолютно всё выделяет вредные вещества. Что касается пенопласта (конечно, речь идет о современном и качественном), при горении плит выделяются углекислый и угарный газы — те же, что и при горении дерева. При этом важно отметить, что плиты пенопласта не используют в открытых конструкциях: слой утеплителя обязательно закрывают штукатурным слоем. 
Кроме того, в современный ППС на стадии производства добавляют антипирены. Это вещества, которые позволяют материалу затухать самостоятельно в течение максимум 4 секунд после потери контакта с открытым пламенем. А под постоянным воздействием огня оплавляться, не вспыхивая. </t>
  </si>
  <si>
    <t>https://prnt.sc/Jx3hLvcJLjdn</t>
  </si>
  <si>
    <t xml:space="preserve"> Анна Анашкина ответила Дмитрию
Дмитрий, вот вы пишите, что почитали, и что пенопластом нельзя утеплять. Почему нельзя там не писали? Потому, что пенопласт не пропускает влагу из стены на улицу. А по вашей теории если влага наоборот стремится через стену с улицы в дом, то получается нет проблемы. И пенопласт вполне подходит</t>
  </si>
  <si>
    <t>https://vk.com/wall-97639222_183983?reply=184379&amp;thread=184082</t>
  </si>
  <si>
    <t xml:space="preserve">Анна, пенопласт фасадной марки и хорошего производителя имеет паропроницаемость почти как древесина. Речь именно про пенопласт — вспененный пенополистирол. А не экструдированный, который действительно практически паронепроницаем. </t>
  </si>
  <si>
    <t>https://prnt.sc/jMNEHW2j2oCw</t>
  </si>
  <si>
    <t>Относительно длинное обсуждение монтажа, возможно ответ нужен в контексте всей ветки комментариев
ВАлера</t>
  </si>
  <si>
    <t>пенопласт. ууу пожароопасненько. в массовом строительстве он запрещен пожарниками.</t>
  </si>
  <si>
    <t>https://telegram.me/freecad_ru/58271</t>
  </si>
  <si>
    <t xml:space="preserve">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Вот такое ограничение действительно существует. Других запретов нет — и вполне обоснованно. В современный качественный пенопласт добавляют антипирены — вещества, которые позволяют материалу затухать самостоятельно в течение максимум 4 секунд после потери контакта с открытым пламенем. А под постоянным воздействием огня оплавляться, не вспыхивая. Кроме того, плиты пенопласта не используют в открытых конструкциях: слой утеплителя обязательно закрывают штукатурным слоем. </t>
  </si>
  <si>
    <t>https://prnt.sc/ma0Ch4ZW3399</t>
  </si>
  <si>
    <t xml:space="preserve"> Александр Елманов
Просто интересно, а с чего решили, что при монтаже утеплителя снаружи здания в квартирах появится плесень и грибок
Денис Терминов
Александр, есть одна особенность укладки утеплителя, между плитой и им должен быть зазор, во вторых есть особенности плит, материал которых отличается по составу, тяжелый бетон и легкий, соответственно с порами внутри самой плиты, а теперь представте, что вся влага, если нет зазора, скапливается на плитах и соответственно внутри них, зимой все это замерзает оставьте бутылку стеклянную наполненную водой на морозе и она лопнет, тоже самое происходит внутри плиты, и третье пенопласт, котрые многие используют вообще категорически не используется снаружи домов</t>
  </si>
  <si>
    <t>https://vk.com/wall-173961957_247114?reply=247178&amp;thread=247173</t>
  </si>
  <si>
    <t>Плесень, ограничение области применения</t>
  </si>
  <si>
    <t xml:space="preserve">А вот ГОСТ 15588-2014 с вами, Денис, не согласится. Пенопласт используется именно снаружи, и никогда внутри. Он должен быть средним слоем строительной ограждающей конструкции. То есть, простыми словами, находиться внутри стенового "пирога". И укладывается он беззазорно. Толщина слоя зависит от результатов теплотехнического расчета: точка росы должна оставаться в толще утеплителя. 
Ну, и то, что он непаропроницаем — неправда. Паропроницаемость хорошего пенопласта — как у сосны поперёк волокон. </t>
  </si>
  <si>
    <t>https://prnt.sc/SAMdn11LDrSB</t>
  </si>
  <si>
    <t>Центр-Термопанелей.РФ
Для производства фасадных термопанелей мы применяем пенополистирол марки ПСБ-16Ф. Это лёгкий и достаточно прочный материал. К его положительным качествам относится: влагонепроницаемость, стойкость к перепадам температур. Фасадный пенополистирол не подвержен процессам гниения и влиянию атмосферных осадков. Защитный армирующий слой придаёт изделию необходимую прочность и в то же время пластичность, благодаря которой на протяжении многих лет не появляются трещины. Таким образом, у пенопласта отсутствует контакт с внешней средой и он защищён от воздействия вредных факторов, что положительно сказывается на сроках эксплуатации.</t>
  </si>
  <si>
    <t>https://dzen.ru/b/ZKZ1S14JRmr9dpJE</t>
  </si>
  <si>
    <t xml:space="preserve">Добрый день! Спасибо за доверие к пенопласту — материалу, который представляет Ассоциация производителей и поставщиков пенополистирола. Правда, сейчас мы используем другую аббревиатуру — ППС. Она закреплена в ГОСТ 15588-2014, а ПСБ использовалась раньше. Но, конечно, главное в том, что для работы вы выбираете качественный и современный материал. Успехов! </t>
  </si>
  <si>
    <t>https://prnt.sc/HPlXbeJQuzY3</t>
  </si>
  <si>
    <r>
      <rPr>
        <rFont val="Arial"/>
        <color theme="1"/>
      </rPr>
      <t xml:space="preserve">Гантели СПБ/ Ganteli-Spb — Гантели разборные
</t>
    </r>
    <r>
      <rPr>
        <rFont val="Arial"/>
        <color theme="1"/>
        <sz val="1.0"/>
      </rPr>
      <t>Обзор типов изоляции для стен и потолков при строительстве и ремонте.
Изоляция стен и потолков является важным этапом при строительстве и ремонте помещений. Она играет решающую роль в поддержании комфортного микроклимата внутри помещения, защите от шума, сохранении тепла и энергосбережении. В данной статье мы рассмотрим различные типы изоляции для стен и потолков, их особенности и преимущества.
Одним из самых популярных типов изоляции является минеральная вата. Этот материал производится из базальтовой породы, каменной ваты или стекловолокна. Минеральная вата обладает отличными теплоизоляционными свойствами, способна удерживать тепло в помещении и предотвращать его потерю через стены и потолки. Кроме того, она эффективно поглощает звук, что делает ее идеальным выбором для помещений, где требуется хорошая звукоизоляция.</t>
    </r>
    <r>
      <rPr>
        <rFont val="Arial"/>
        <color theme="1"/>
      </rPr>
      <t xml:space="preserve">
</t>
    </r>
    <r>
      <rPr>
        <rFont val="Arial"/>
        <b/>
        <color theme="1"/>
      </rPr>
      <t>Еще одним распространенным типом изоляции является пенополистирол. Этот материал изготавливается из специальной пены, которая обладает низкой теплопроводностью. Пенополистирол легко монтируется на стены и потолки и обеспечивает отличную теплоизоляцию. Он также хорошо защищает от шума и имеет небольшой вес, что облегчает его транспортировку и установку.</t>
    </r>
    <r>
      <rPr>
        <rFont val="Arial"/>
        <color theme="1"/>
      </rPr>
      <t xml:space="preserve">
</t>
    </r>
    <r>
      <rPr>
        <rFont val="Arial"/>
        <b/>
        <color theme="1"/>
      </rPr>
      <t xml:space="preserve">Для тех, кто стремится к экологически чистым решениям, отличным выбором будет изоляция из пеноплекса. Этот материал производится из пенополистирола, однако он не содержит вредных веществ и является более экологичным вариантом. </t>
    </r>
    <r>
      <rPr>
        <rFont val="Arial"/>
        <color theme="1"/>
      </rPr>
      <t xml:space="preserve">Пеноплекс обладает высокой теплоизоляцией и хорошими звукоизоляционными свойствами. Он также устойчив к влаге и гниению, что позволяет использовать его в помещениях с повышенной влажностью, например, в ванных комнатах.
 </t>
    </r>
    <r>
      <rPr>
        <rFont val="Arial"/>
        <b/>
        <color theme="1"/>
      </rPr>
      <t>Если вы ищете более экономичный вариант изоляции, то стоит обратить внимание на пенопласт. Этот материал, изготовленный из пенополистирола, обладает низкой стоимостью, при этом обеспечивает хорошую теплоизоляцию. Однако следует учитывать, что пенопласт менее прочен и требует более тщательной установки, чтобы избежать возможных повреждений.</t>
    </r>
    <r>
      <rPr>
        <rFont val="Arial"/>
        <color theme="1"/>
      </rPr>
      <t xml:space="preserve">
</t>
    </r>
    <r>
      <rPr>
        <rFont val="Arial"/>
        <color theme="1"/>
        <sz val="1.0"/>
      </rPr>
      <t>Кроме перечисленных типов изоляции, существуют и другие материалы, такие как пенополиуретан, экструдированный пенополистирол и другие. Каждый из них имеет свои особенности и преимущества, и выбор зависит от требований и предпочтений каждого конкретного случая.
Важно отметить, что правильная установка изоляции имеет огромное значение для ее эффективности. Для достижения наилучших результатов рекомендуется обратиться к профессионалам, которые имеют опыт в установке и выборе подходящего типа изоляции.
В заключение, изоляция стен и потолков является неотъемлемой частью строительства и ремонта помещений. Выбор подходящего типа изоляции зависит от требований и целей каждого конкретного случая. Независимо от выбранного материала, важно обратить внимание на правильную установку, чтобы достичь максимальной эффективности и комфорта внутри помещения.</t>
    </r>
  </si>
  <si>
    <t>https://dzen.ru/a/ZKZy6rz4mwT575Yr</t>
  </si>
  <si>
    <t>Добрый день! 
Позвольте внести ясность: вы немного напутали и в терминологии, и в характеристиках материалов. 
Существует два пенополистирола: вспененный (это как раз и есть пенопласт) и экструдированный. Оба они производятся из полистирола, но разными методами. В итоге получаются два разных по характеристикам, невзаимозаменяемых материала. 
Пенопласт действительно лёгок, прост в монтаже, отлично держит тепло, обладает шумоизоляционными свойствами. Кроме того, он экологически безопасен.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У пенопласта минимальное влагопоглощение, он биологически нейтрален (на нем при правильной эксплуатации не селится плесень).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t>
  </si>
  <si>
    <t>https://prnt.sc/XcjmZEMUI_hI</t>
  </si>
  <si>
    <t>Ква Аберович Котц
Блог самостройщика, интересная версия, но позволю себе не согласиться. У вас газобетон, пенопласт и штукатурка, которы связаны гвоздиком. Клей не даёт пенопласта покинуть стену и формироваться полостям между ним и стеной. Сам пенопласт кроме себя никого держать не может. Штукатурку держат гвозди. Штукатурка под действием гравитации старатэется отвалиться от стены. Нагрузка в виде веса штукатурки ложится на несущий элемент и возрастает по мере приближения к стене из-за увеличения рычага. Стекловолоконный гвоздик при такой нагрузке изгибается значительно больше чем стальной.
Блог самостройщика
Вы не правы со своей теорией. К фасадному ППС 16Ф адгезия у штукатурки отличная. Ведь он и приклеен на минеральный клей к стенам. Им же делают базовый армирующий слой. Повторю: дюбеля лишь для перестраховки. Изучите технологию СФТК (мокрый фасад).
Ква Аберович Котц
Блог самостройщика, производитель строй материалов может фантазировать сколько его душеньке угодно. Есть сопромат, есть гравитация, есть климатические условия — они реальны и ниодна самая сладкая фантазия производителя стройматериалов этого не в силах изменить.
Великолепность адгезии цементного клея к несмачиваемому материалу это ещё один миф: если не шевелить, то держаться будет. Но клей там нужен чтобы не было полостей сообщающихся с внешней средой, чтобы конденсат не скапливался, а держат гвозди. Другое дело клей-пена — материал гидрофобный, близкий по теплотехническим характеристикам к утеплителю, процесс склеивания там основан несколько на иных принципах, чем у цементного клея. Клеит крепко, стоит дорого. Но даже он Гвоздиков хочет.
Я молчу уж, что любой клей на основе цемента — агрессивная щёлочь, а вы при забивании шпилькой нарушаете наружное покрытие, которое не даёт щелочи разрушить тело гвоздя. По итогу он в труху превратится быстрее чем деревянный колышек там где будет контакт с клеем и цементной штукатуркой.</t>
  </si>
  <si>
    <t>https://dzen.ru/b/ZKRP8kxXSVasyUTj#comment_1736543714</t>
  </si>
  <si>
    <t xml:space="preserve">Они обсуждают гвоздики, не пенопласт.: преимущества стеклопластикового гвоздя над остальным.Тут нет смысла вмешиваться.
</t>
  </si>
  <si>
    <t>#СтроительствоДомов
Ранее мы уже писали об этом объекте — Дом с кривыми стенами и прогнившим брусом.
Сегодня
Заказчица жаловалась на неприятный запах в комнате, который не уходит и это стало первым звоночком заглянуть в стены дома.
Первое что было сделано — разбор стен и более детальный осмотр бруса. После осмотра было принято решение определённые участки демонтировать под замену, а какие-то не затронутые гниением и способные нести нагрузку в полной мере — оставить и антисептировать.
Причиной такого плачевного состояния стен послужил не правильный монтаж обшивки дома. Деревянная стена была закрыта пенопластом с двух сторон без каких либо вент-каналов, а сверху нанесена бетонная штукатурка. В итоге организовался парник в стене. Дерево не дышало и сырело/прело в течение 3-х лет. Так же на некоторых участках где не было пенопласта — был нанесён плотный слой монтажной пены.
Да, момент утепления с пенопластов в плотную к стене мог бы быть, но только в том случае, если стена была не деревянной, а монолитной, т.е. бетонной. В случае деревянной сены так делать было совершенно нельзя. Как итог — процесс гниение, в дальнейшем не способность нести нагрузку от второго этажа с кровлей и разрушение несущей стены дома. И именно этот процесс мы предотвратили.
Ниже на кадрах сгнивший участок стены с сырой стороны дома и процесс обработки поверхности и антисеплирования соседней стены дома, которой повезло больше (солнечная сторона).
В бочке — антисептик.</t>
  </si>
  <si>
    <t>https://dzen.ru/a/ZKXadLks0hjHbkDy</t>
  </si>
  <si>
    <t xml:space="preserve">Здравствуйте! Судя по вашему описанию, дом был утеплен пенопластом и изнутри ("деревянная стена с двух сторон"). В таком случае имело место грубое нарушение монтажа: пенопласт не используется для внутреннего утепления. А при организации теплоизоляции с внешней стороны должна чётко соблюдаться технология монтажа. Тогда даже деревянный дом, утепленный пенопластом, будет в порядке. </t>
  </si>
  <si>
    <t>https://prnt.sc/kvw3_MDxNCz4</t>
  </si>
  <si>
    <t>Это уже было
182 июнь / 5 июль</t>
  </si>
  <si>
    <t xml:space="preserve">@zpmos
Спасибо за комментарий. </t>
  </si>
  <si>
    <t>https://www.youtube.com/watch?v=hMRx7WAtzMo&amp;lc=Ugw9HeXUQ_7d1_xiXE54AaABAg.9rhj4VYVYTQ9rpP_ZUBa2x</t>
  </si>
  <si>
    <t>https://prnt.sc/hDP9I6Qj6laT</t>
  </si>
  <si>
    <t>Просто Мимо Проходил
Андрей Ш., а потом на этих шпильках ещё весь фасад держится. Ведь прочность пенопласта минимальна и он даже себя с трудом удерживает. А уж когда подует сильный порывистый ветер, всё это начнёт ходить ходуном, лопаться, крошиться и разваливаться на куски.</t>
  </si>
  <si>
    <t>https://dzen.ru/b/ZKRP8kxXSVasyUTj#comment_1735487094</t>
  </si>
  <si>
    <t>Добрый день! Гвоздики — какими бы они ни были — лишь дополнительное крепление для пенопласта. Основная задача ложится на клеевой слой. К тому же прочность пенопласта не минимальна: пенопласт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t>
  </si>
  <si>
    <t>https://prnt.sc/H5pKAEfZN2_O</t>
  </si>
  <si>
    <t>andre, [06.07.2023 20:06]
Утепление кровли горючим пенопластом.... срочно бейте тревогу
andre, [06.07.2023 20:06]
Иначе будет как на Чехова</t>
  </si>
  <si>
    <t>https://telegram.me/sovetskiy_kzn/3906?comment=11772</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</si>
  <si>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В данном случае описание монтажа соответствует нормам. Если всё будет сделано, как обещано, пенопласт будет смонтирован так, как того требует ГОСТ — в середину "пирога". Важно, чтобы использовался качественный и современный материал с антипиренами — но тут на глаз, конечно, не определишь. И не стоит его надолго оставлять так, как на фото: ультрафиолет разрушает верхний слой ППС. </t>
  </si>
  <si>
    <t>https://prnt.sc/K-cOGbNaBfkZ</t>
  </si>
  <si>
    <t xml:space="preserve"> Александр Буторин
Я про то что ГОСТы можно купить любые. И в частном строительстве их никто не проверяет</t>
  </si>
  <si>
    <t>https://vk.com/wall-124303122_342485?reply=342963&amp;thread=342712</t>
  </si>
  <si>
    <t xml:space="preserve">Покупка ГОСТов — вопрос порядочности производителей пенопласта. Тут, к сожалению, ничего предсказать невозможно. </t>
  </si>
  <si>
    <t>https://prnt.sc/yhn-uCsNVtXd</t>
  </si>
  <si>
    <t>Ответ Валере на стр. 11</t>
  </si>
  <si>
    <t>Андрей Ш.
Сообщество производителей и поставщиков пенополистирола, а где про самовозгорание написано?</t>
  </si>
  <si>
    <t>https://dzen.ru/media/samstroy24/kak-krepit-rozetki-vykliuchateli-i-svetilniki-k-uteplennomu-fasadu-doma-poka-649f0486b1d23453c9168bf4?&amp;comments_data=n_reply</t>
  </si>
  <si>
    <t xml:space="preserve">Здесь имеется в виду, что сам по себе материал не загорится. Смонтированный по правилам — в середину стенового "пирога" — качественный и современный пенопласт пострадает от огня только в одном случае: если пожар будет таким, что разрушит основной материал стены или внешнюю отделку. Если пожар будет такой силы, никакой разницы, какой утеплитель применён, нет. К этому времени все люди из помещения должны быть эвакуированы. </t>
  </si>
  <si>
    <t>https://prnt.sc/ufffIRBdBa23</t>
  </si>
  <si>
    <t>Ответ на стр. 20</t>
  </si>
  <si>
    <t>Salomon
отредактировано
Сообщество производителей и поставщиков пенополистирола, ты само читай внимательнее...
Хороший дом/баню не нужно утеплять...Даже если "... качественный материал от надёжных производителей..."
Нахер дышать всякой химией? Если захочется экстрима поеду в город, в квартиру — подышу выхлопами и прочими "качественными материалами от надёжных производителей."
Живу в Сибири...Морозы -40-50 дети в трусах бегают..Рубленный дом, рубленная баня и без
всякого твоего пенопласта
Травись само своими утеплителями и наслаждайся их ароматом</t>
  </si>
  <si>
    <t>https://dzen.ru/video/watch/6420058bed8330624e8d8eee?comments_data=n_reply#comment_1738255552&amp;comments_data=n_reply</t>
  </si>
  <si>
    <t xml:space="preserve">Выбор в любом случае остаётся за покупателем. Мы лишь настаиваем на том, что информация о любом строительном материале должна быть полной и корректной. И знать её покупатель должен до совершения покупки. 
Если вы обходитесь без утепления — замечательно. Тем не менее многие считают теплоизоляцию необходимой, и именно для них мы и работаем. </t>
  </si>
  <si>
    <t>https://prnt.sc/OYJnRdoN3Cmj</t>
  </si>
  <si>
    <t>Ответ на стр. 21</t>
  </si>
  <si>
    <t>Денис Никольский
Термопанели не разрешены на фасадах домов. При пожаре вентфасад с пенопластом не даст шансов на спасение, прохожие рискуют получить плиткой
8-903-743-27-96 8-903-724-77-28 n-dom.ru ceresit.msk.ru baumit.msk.ru
Термопанели не сертифицированы, не разрешены для массового применения в строительстве. Ими вы на свой страх и риск можете выполнить сарай на своём дачном участке. Здесь термопанелями на пенополистироле облицовывают фасады торгово-офисного центра. Причём приклейка этих термопанелей производится частично на неровные стены, между пенополистиролом и облицовываемой стеной получается воздужный зазор. На части фасадов ниши заделаны гипоскартоновым профилем с облицовкой ЦСП на чёрных саморезах для внутренней отделке. Это добавляет пожарной опасности зданию и самое главное эти фасады будут очень опасны для похожих каждый день проходящих мимо фасадов данного дома.
Владельцам здания наплевать, видимо здание оформлено криво не на них, подрядчику плевать на конечный результат, надзорные органы видимо закрыли глаза денежными купюрами. Вот такие вод дела происходят в Москве, Первая Хуторская Улица в 200-300 метрах от знаменитого здания на Второй Хуторской Улице где несколько лет назад при тушении пожара погиб главный пожарный Москвы Евгений Чернышев. Видимо владельцы здания и подрядчики, выполняющие работы хотят повторения этой трагедии?</t>
  </si>
  <si>
    <t>https://dzen.ru/video/watch/644adad8bbb7ef2280826cde</t>
  </si>
  <si>
    <t xml:space="preserve">Добрый день! Монтаж здесь действительно хромает: зазоры между утеплителем и стеной, швы между старыми панелями не выведены в плоскость и т.д.
Согласны, что утепление "ровными руками" качественным пенопластом на подготовленную поверхность по системе "мокрый фасад" в этом случае было бы оптимальнее. </t>
  </si>
  <si>
    <t>https://prnt.sc/Q7R74Eimfgpq</t>
  </si>
  <si>
    <r>
      <rPr>
        <rFont val="Arial"/>
        <color theme="1"/>
      </rPr>
      <t xml:space="preserve">Дачный СтройРемонт
Самый лучший способ утепление потолка в бане, который подарили нам наши прадеды. Бесплатно, надежно и на века
</t>
    </r>
    <r>
      <rPr>
        <rFont val="Arial"/>
        <color theme="1"/>
        <sz val="1.0"/>
      </rPr>
      <t>Не так давно я встречался со своими друзьями у себя в доме по поводу очередного моего юбилея. Было весело и вкусно: шашлыки, правильные и бодрящие напитки, масса овощей, в общем, все как обычно. Были и беседы за чаем на самые разные темы, в том числе и животрепещущие. Помимо посиделок нас всех объединяет любовь к бане, меня и моих друзей хлебом не корми, дай попариться.
 Один из гостей сообщил народу, что в данный момент занимается строительством собственной бани на участке. Его интересовал вопрос, каким образом лучше всего утеплить потолочную часть банного сооружения. Поскольку я этим вопросом специально занимался, то поделился с ним своей информацией и хочу передать мой разговор вам в этой статье.
Понятно, что без утеплителя в бане обойтись никак нельзя, особенно на потолке. По законам термодинамики тепло уходит через потолок в наибольшем количестве. Для того чтобы не тратить лишние деньги на отопление бани, надо сооружать в помещении максимально "рабочий" утеплитель.
Он должен не только хорошо задерживать тепло, но и быть пожаробезопасным, не выбрасывать в воздух вредные фракции, не менять свою форму и объем с течением времени.
Сегодня существует и используется масса утеплителей, однако для бани подходят далеко не все:</t>
    </r>
    <r>
      <rPr>
        <rFont val="Arial"/>
        <color theme="1"/>
      </rPr>
      <t xml:space="preserve">
</t>
    </r>
    <r>
      <rPr>
        <rFont val="Arial"/>
        <b/>
        <color theme="1"/>
      </rPr>
      <t xml:space="preserve"> 1. Пенопласт считается хорошим утеплителем, но если применить его для бани, то служить он будет не более трех лет. Потом его придется менять. Пенопласт очень хрупок и при повышенной температуре быстро приходит в негодность, разрушается. И он мгновенно загорается, что для банных помещений крайне опасно. 
 Да и при нагревании свыше 40 градусов он выделяет совсем не полезный токсин – стирол;</t>
    </r>
    <r>
      <rPr>
        <rFont val="Arial"/>
        <color theme="1"/>
      </rPr>
      <t xml:space="preserve">
</t>
    </r>
    <r>
      <rPr>
        <rFont val="Arial"/>
        <color theme="1"/>
        <sz val="1.0"/>
      </rPr>
      <t xml:space="preserve"> 2. Наиболее простым и доступным вариантом можно считать обычные опилки. Технология применения такая: сначала на потолок укладывают изолирующие влагу материалы. Это может быть рубероид, например. Или делают пароизолирующий слой. Сверху накладывают опилки. 
 Есть серьезный минус в этой конструкции — опилки хорошо горят и в бане их применять крайне опасно. Если и использовать их, то только в смеси с глиной. Такой состав получается экологичным и довольно легким:
 3. Достаточно популярен в роли утеплителя такой материал как керамзит. Очень часто в банях в качестве утеплителя можно увидеть керамзит. Им утепляют потолок и пол. Это легкий материал и он является отличным теплоизолятором. 
Делают керамзит из природной глины путем ее обжига, поэтому с экологичностью керамзита вопросов не возникает. Минусом данного материала является его способность активно поглощать влагу.
 Соответственно, приходится изолировать керамзит от воды. На потолок кладут несколько слоев пароизоляции, заделывают ее швы скотчем. Потом уже насыпают керамзит слоем в тридцать сантиметров. Верхний слой покрывают рубероидом и обрешеткой. Делать все это долго, утомительно и дорого:
 4. Казалось бы отличным утеплителем считается минеральная вата. Но она подвержена влиянию воды и от этого теряет свои свойства. Это значит, что ее тоже надо защищать от влаги. Минеральная вата не горит, но ее любят мыши. Они проделывают в них многочисленные ходы и живут там. Если нагреть вату, то она выбрасывает в атмосферу вредные фракции.
Лучший утеплитель, причем недорого
Старики знали толк в утеплении своих домов и бань. Их способ прост, дешев и максимально эффективен.
 Алгоритм действий таков: на потолок насыпают сухие листья ровным слоем.
 На него засыпают опилки. Толщина опилок — до двадцати сантиметров.
 Далее готовим нужную смесь. Для этого смешиваем глину с песком при добавлении в нее опилок. Полученную смесь аккуратно кладем на опилки, причем толщиной не более пяти сантиметров.
 В районе трубы опилок быть не должно, там должна использоваться только глина!
Благодарю, что дочитали статью до конца ! Буду очень рад вашему лайку 👍 и подписке на канал.</t>
    </r>
  </si>
  <si>
    <t>https://dzen.ru/a/ZKZGUjK7PAOLbJgh</t>
  </si>
  <si>
    <t>Баня, хрупкость, срок службы, пожароопасность, опасность для здоровья</t>
  </si>
  <si>
    <t xml:space="preserve">Добрый день! Ассоциация производителей и поставщиков пенополистирола не рекомендует применять пенопласт там, где температура будет подниматься выше 80 градусов. А вот при правильной эксплуатации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а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ППС последних поколений уже на стадии производства добавляются антипирены. Эти вещества позволяют материалу затухать в течение максимум 4 секунд после потери контакта с открытым огнем. А при длительном его воздействии оплавляться, не вспыхивая.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пенополистиролом.Кроме того, мы советуем использовать ППС для наружного — не для внутреннего! — утепления. 
</t>
  </si>
  <si>
    <t>https://prnt.sc/KBBrez9JezaF</t>
  </si>
  <si>
    <t>Регион-52 | Нижний Новгород
От подписчика:
«В Дзержинске дом Ленина,74 капитально ремонтируют. Балконы ремонтируют пенопластом! Это инновационные технологии?».</t>
  </si>
  <si>
    <t>https://vk.com/wall-140774221_2001950?reply=2001989</t>
  </si>
  <si>
    <t>тут ответил в ветке представитель администрации Дзержинска о том, что ппс тут опалубка, не утепление. Его потом уберут</t>
  </si>
  <si>
    <t xml:space="preserve"> Илья Муравьев
Пенопласт служит как утеплитель, существуют фасады как из минваиы также и из пенопласта, поверх штукатурят и красят</t>
  </si>
  <si>
    <t xml:space="preserve">Добрый день! Совершенно верно. Такая система с пенопластом называется "мокрый фасад". </t>
  </si>
  <si>
    <t>https://prnt.sc/ZxQ6xn-lVW7k</t>
  </si>
  <si>
    <t xml:space="preserve"> Дмитрий Кузнецов
Так а зачем из бетона делать , это же на долго 🤣🤣 а из пенопласта самое то , месяц проживет ,а там глядишь снова деньги выделят на ремонт 🤣🤣🤣</t>
  </si>
  <si>
    <t>https://vk.com/wall-140774221_2001950?reply=2001969</t>
  </si>
  <si>
    <t>Комментарий к новости из стр. 48
см коммент</t>
  </si>
  <si>
    <t xml:space="preserve">@boproshow
кстати, посмотрел я видос у Константина насчет утепления дома — очень понравилось. Однако, про утепление дома из керамзитобетона я так видоса и не нашел. Понятное дело — все делают и каменной ваты, но вот тут закралось сомнение после видео Константина — а можно ли керамзитобетон утеплить пенопластом??? Так ответа и не нашел) Если можете снять про это видео — сделайте пожалуйста.
@BDD_Group
Мы впринципе против утепления пенопластом </t>
  </si>
  <si>
    <t>https://www.youtube.com/watch?v=PnGdwlgTgnc&amp;lc=Ugx8HMyi-9w2FSob8St4AaABAg.9rp3GIcyZ6L9rp3MrTzzQg</t>
  </si>
  <si>
    <t xml:space="preserve">Добрый день! Керамзитобетонные блоки можно утеплять качественным пенопластом по системе "мокрый фасад". </t>
  </si>
  <si>
    <t>https://prnt.sc/NiYhxDxSwWUL</t>
  </si>
  <si>
    <t>Motogon, [07.07.2023 14:01]
Лишь бы не было вертикального канала. Даже если под штукатуркой.</t>
  </si>
  <si>
    <t>https://t.me/freecad_ru/57586/58614</t>
  </si>
  <si>
    <t xml:space="preserve">В индивидуальном строительстве при малоэтажной застройке пенопласт, естественно, монтируется сплошными слоями на всю утепляемую поверхность. При утеплении многоэтажных зданий действительно существуют противопожарные рассечки из каменной ваты на определенных расстояниях, которые регламентируются противопожарными нормами и правилами. </t>
  </si>
  <si>
    <t>https://prnt.sc/IG5BO8JToZYA</t>
  </si>
  <si>
    <t>Ответ на стр. 34</t>
  </si>
  <si>
    <t>Alexey, [07.07.2023 14:34]
Пользуясь случаем...
Есть давно терзающий вопрос. Сможете ответить на счёт модуля деформации XPS?
Спрашиваю потому что появилось много любителей пихающих экструзию ПОД фундаменты.
Обосновывают свои "расчёты" ставя в расчёт осадки фундамента модуль упругости экструзии (обозначается E).
А по всем формулам из СП в расчетах осадки используется модуль деформации (а не упругости), который обозначается той же буквой E. 
На сколько правомерна подмена на ваш взгляд?
По мне — так на лицо подтасовка фактов ))) Берут разные физические характеристики с одинаковой размерностью и подставляют туда где это "выгодно"</t>
  </si>
  <si>
    <t>https://t.me/freecad_ru/57586/58621</t>
  </si>
  <si>
    <t xml:space="preserve">Alexey, о свойствах экструдированного пенополистирола лучше узнавать у компаний-производителей XPS. Можем подсказать, если есть вопросы по пенопласту. </t>
  </si>
  <si>
    <t>https://prnt.sc/DCpEu_nEqkbX</t>
  </si>
  <si>
    <t xml:space="preserve">Ответ на стр. 34
Про XPS мы же не отвечаем? </t>
  </si>
  <si>
    <t>Владимир Стальмаков 
Ассоциация производителей и поставщиков пенополистирола, ого) вы нас нашли из за того что мы обсуждали пенопласт?)</t>
  </si>
  <si>
    <t>https://telegram.me/freecad_ru/58617</t>
  </si>
  <si>
    <t>Нет, Владимир, потому что нас интересует все, что касается пенопласта — материала, который мы представляем :)</t>
  </si>
  <si>
    <t>https://prnt.sc/rA21AWOqPlyq</t>
  </si>
  <si>
    <t>Станислав Зубков
Пенополистиролом утеплять газобетон нежелательно. Всилу низкой паропроницаемости. Блоки могут отсыреть и снизить свои теплоизолирующие свойства. Пенополистирол — прекрасный материал для утепления бетона.</t>
  </si>
  <si>
    <t>https://dzen.ru/b/ZKb0oGuR2WXPaEuQ#comment_1743309223</t>
  </si>
  <si>
    <t xml:space="preserve">Добрый день! Паропроницаемость пенопласта — как у сосны поперек волокон (0,05 мг/(м·ч·Па) и 0,06 мг/(м·ч·Па) соответственно. Если в доме хорошая вентиляция (а она обязательна при любом виде теплоизоляции), и утепление произведено после теплотехнического расчета, все с блоками будет хорошо. </t>
  </si>
  <si>
    <t>https://prnt.sc/mVsLfAT2OE0n</t>
  </si>
  <si>
    <t>Утепление фасадов, высотные работы Пенза
Какой материал используется в работе?
Чаще всего мы работаем пенопластом ППС — 25 толщиной 10 см. Это бюджетный, качественный материал, который имеет ряд преимуществ:
- низкий коэффициент теплопроводности. Это означает, что пенопласт обладает прекрасными теплоизолирующими свойствами и по эффективности может сравниться с кирпичной стенкой, железобетонной стенкой, бревном и прочими материалами;
- пенопласт не впитывает влагу и не требует дополнительных работ по пароизоляции;
- в нем не могут жить всевозможные
микроогранизмы и плесень;
- вес материала небольшой, а значит, фундамент не придется усиливать;
- пенопласт не поддается деформации;
- является очень долговечным материалом.
И самый главный плюс — на данный момент это, практический, самый бюджетный и эффективный вариант утепления 👌
❗Бесплатный выезд на консультацию и замер
+7 927 362-67-79 Сергей</t>
  </si>
  <si>
    <t>https://vk.com/wall-218548641_14</t>
  </si>
  <si>
    <t xml:space="preserve">Добрый день! Спасибо за доверие к пенопласту — материалу, который представляет Ассоциация производителей и поставщиков пенополистирола. </t>
  </si>
  <si>
    <t>https://prnt.sc/5uOta8s7Ji4w</t>
  </si>
  <si>
    <t>Андрей Ш.
Сообщество производителей и поставщиков пенополистирола, я про вывод электричество. А не про пожар.</t>
  </si>
  <si>
    <t>На наш взгляд, достаточно электрокабель провести в металлической гофре с ПВХ-покрытием. В любом случае, ввод и вывод электрокабелей регулируются ПУЭ, ими и нужно руководствоваться.</t>
  </si>
  <si>
    <t>https://prnt.sc/QwVWBZ95CDQt</t>
  </si>
  <si>
    <t>Ответ на стр. 44</t>
  </si>
  <si>
    <r>
      <rPr>
        <rFont val="Arial"/>
        <color theme="1"/>
      </rPr>
      <t xml:space="preserve">Строительная компания Грата
Чем будем утеплять: фасадным пинопластом или мин.плитой? Провели сравнение по 5 критериям и нашли победителя
Выбор утеплителя, несмотря на внешнюю прозрачность, всегда является дилеммным вопросом для тех, кто строит дом. Сегодня мы сравним фасадный пенопласт ППС16Ф и минеральную плиту плотностью не менее 120 кг/м3. Для оценки возьмем 5 ключевых критериев:
1. Срок службы материала
Минеральная плита отслужит, в лучшем случае, 30 лет. </t>
    </r>
    <r>
      <rPr>
        <rFont val="Arial"/>
        <b/>
        <color theme="1"/>
      </rPr>
      <t>В то же время, пенопласт имеет срок службы до 50 лет,</t>
    </r>
    <r>
      <rPr>
        <rFont val="Arial"/>
        <color theme="1"/>
      </rPr>
      <t xml:space="preserve"> потому что не так сильно подвержена расслаиванию, как ее конкурент.
2. Сложность монтажных работ
Само собой, все зависит от ловкости рук человека и сноровки, но если рассуждать объективно, то монтировать минплиту легче. С помощью специального ножа вырезал по размеру и приклеиваешь. Единственное, расход цемента при монтаже достаточно высокий.
 </t>
    </r>
    <r>
      <rPr>
        <rFont val="Arial"/>
        <b/>
        <color theme="1"/>
      </rPr>
      <t>Пенопласт нужно будет нагревать перед работой, потому что, в противном случае, он будет крошиться. Это доставляет больше неудобств.</t>
    </r>
    <r>
      <rPr>
        <rFont val="Arial"/>
        <color theme="1"/>
      </rPr>
      <t xml:space="preserve">
</t>
    </r>
    <r>
      <rPr>
        <rFont val="Arial"/>
        <b/>
        <color theme="1"/>
      </rPr>
      <t>3. Пожаробезопасность
Тут, как говорится, без комментариев: минеральная плита — в огне не горит, в воде не тонет.</t>
    </r>
    <r>
      <rPr>
        <rFont val="Arial"/>
        <color theme="1"/>
      </rPr>
      <t xml:space="preserve">
4. Тепловое сопротивление
На самом деле, при равно толщине эти показатели практически одинаковые. У минеральной плиты лишь ненамного выше значение.
5. Цена
Пенопласт стоит практически в 2 раза дешевле, чем минеральная плита: 5000 рублей/м3, против 10000 рублей/м3)
 Для загородного строительства пенопласт будет идеальным решением, с точки зрения цена/качество. Для утепления наших домов в компании "Грата" мы используем именно этот материал.
А какому варианту отдадите свое предпочтение вы? Пишите в комментариях!</t>
    </r>
  </si>
  <si>
    <t>https://dzen.ru/a/ZKqk3aCwchYo-WnS</t>
  </si>
  <si>
    <t>Срок службы, простота монтажа, пожароопасность</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</si>
  <si>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Спасибо за подробный сравнительный анализ. Хочу добавить, что при правильных монтаже и эксплуатации срок службы ППС составляет до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Что касается монтажа, считается, что пенопласт проще, чем вата. Как минимум потому, что для его укладки не требуются индивидуальных средств защиты, как при работе с минватой. Плюс современный качественный пенопласт нагревать не нужно: крошиться он не будет. Хрупкость — показатель некачественного материала. </t>
  </si>
  <si>
    <t>https://prnt.sc/1OhkwwessjdN</t>
  </si>
  <si>
    <t>Денис Никольский
автор
Сообщество производителей и поставщиков пенополистирола, Мокрый Фасад сертифицирован, прошёл натурные пожарные испытания, класс пожарной опасности К0, разрешён на зданиях высотой до 25 этажей, 75 метров. А это г-но никогда не будет разрешено. Зачем они строят пожароопасный фасад??? А через год когда плитки начнут падать что мы будем делать???</t>
  </si>
  <si>
    <t>https://dzen.ru/video/watch/644adad8bbb7ef2280826cde?comments_data=n_reply#comment_1739230324&amp;comments_data=n_reply</t>
  </si>
  <si>
    <t xml:space="preserve">Да, мы тоже обеими руками за "мокрый фасад" и монтаж по ГОСТ. К сожалению не все его придерживаются. </t>
  </si>
  <si>
    <t>https://prnt.sc/J6EOkmy0O-EA</t>
  </si>
  <si>
    <t>Ответ на стр. 46</t>
  </si>
  <si>
    <t>Станислав Зубков
Сообщество производителей и поставщиков пенополистирола, а причём здесь сосна? Кто-то утепляет фасады сосной? Фасады утепляют минватой, вот с ней и сравнивайте.
Ни один производитель газобетона не рекомендует утепление пенополистиролом. И вы ещё деликатно умолчали о том, что будет, если этот фасад загорится. Коробка-то, скорее всего, сохранится, а вот внутри вряд ли живые останутся. У них же хорошая будет вентиляция.</t>
  </si>
  <si>
    <t>https://dzen.ru/media/samstroy24/propenivanie-shvov-pri-uteplenii-penopolistorolom-pri-montaje-uteplitelia-64a6f4a06b91d965cf684b90?comments_data=n_reply</t>
  </si>
  <si>
    <t>Паропроницаемость рассматривается вкупе с основным материалом постройки, отсюда и сравнение с древесиной. И минеральная вата, и пенопласт, и любой другой строительный материал имеет свои плюсы, минусы и особенности применения. 
Что касается "загорится" — пенопласт, согласно ГОСТ, должен быть в середине стенового "пирога". К тому времени, как огонь до него доберется, будут разрушены и основной материал стены, и внешняя отделка. При пожаре такой силы рассчитывать на минвату тоже излишне. Если же пожар начнется изнутри здания, то к моменту оплавления пенопласта (хороший материал оплавляется от высоких температур, а не вспыхивает) будет гореть "начинка" жилища — пластик электроприборов и техники, текстиль, та же древесина, которая превосходит ППС по классам горючести и дымообразования.
И это я еще "деликатно умолчал" об антипиренах — веществах, которые в хороший пенопласт добавляются уже на этапе производства и не дадут распространиться огню ещё на начальной стадии.</t>
  </si>
  <si>
    <t>https://prnt.sc/AmDNgugZjZzh</t>
  </si>
  <si>
    <t>Ответ на стр. 55</t>
  </si>
  <si>
    <t>Антон Каланчук
 Доброго время! А что за ассоциации у вас такая? И эта организация какие функции выполняет?
 Я производитель термопанелей, и честно пенопласт в Пензе у кого мы берём не блещет ((((</t>
  </si>
  <si>
    <t>https://vk.com/im?sel=11732713&amp;msgid=26</t>
  </si>
  <si>
    <r>
      <rPr/>
      <t xml:space="preserve">Антон, здравствуйте! Это некоммерческая организация, которая объединяет ведущих производителей сырья и продукции из пенополистирола. Подробнее о нас можно узнать здесь: </t>
    </r>
    <r>
      <rPr>
        <color rgb="FF1155CC"/>
        <u/>
      </rPr>
      <t>https://epsrussia.ru/.</t>
    </r>
    <r>
      <rPr/>
      <t xml:space="preserve"> </t>
    </r>
  </si>
  <si>
    <t>https://prnt.sc/Ub19wO462DeV</t>
  </si>
  <si>
    <t>ЛС Алексею</t>
  </si>
  <si>
    <t>Salomon
Сообщество производителей и поставщиков пенополистирола, какой противогаз лучше в доме с утеплителями использовать?
В комплекте поставляется?</t>
  </si>
  <si>
    <t xml:space="preserve">Salomon, не совсем понятна ваша ирония. В том числе и тем, кто всё-таки планирует утеплять свои дома — пенопластом или любым другим теплоизоляционным материалом. Давайте не будем обижать людей, которые считают, что теплоизоляция нужна: это их право и их выбор. </t>
  </si>
  <si>
    <t>https://prnt.sc/BSt2ibMJQ1CM</t>
  </si>
  <si>
    <t>Ответ на стр. 45</t>
  </si>
  <si>
    <t xml:space="preserve"> Виталий Гроссманн
Весь дом в пенополистироле... Писец... Ещё и ограниченный деревом</t>
  </si>
  <si>
    <t>https://vk.com/wall-110896353_13402?reply=13404</t>
  </si>
  <si>
    <t xml:space="preserve">Если СИП-панели качественные, все будет в порядке. В современный пенопласт уже на производстве добавляются антипирены. Он оплавляется, а не вспыхивает — и это только если он под постоянным воздействием огня. Я думаю, что автор предусматривает обработку антипиренами всех деревянных частей, балок перекрытий, поддерживающих колонн и т. д. Вентзазора на схеме тоже не наблюдается. Внутри — минеральная штукатурка. Бояться стоит не больше, чем в любом другом доме. </t>
  </si>
  <si>
    <t>https://prnt.sc/GjWNotSvq3kB</t>
  </si>
  <si>
    <t>Комментарий к посту про монтаж СИП-панелей с ППС</t>
  </si>
  <si>
    <t xml:space="preserve"> Дарья Гурова
Отлично пахнущий костёр получится👍</t>
  </si>
  <si>
    <t>https://vk.com/wall-110896353_13402?reply=13405</t>
  </si>
  <si>
    <t>Один ответ для всех выше</t>
  </si>
  <si>
    <t xml:space="preserve"> Игорь Чаморовский
Сгорит быстрее, чем вы прочитаете этот пост😊👍🏻🔥</t>
  </si>
  <si>
    <t>https://vk.com/wall-110896353_13402?reply=13403</t>
  </si>
  <si>
    <r>
      <rPr>
        <rFont val="Arial"/>
        <color theme="1"/>
      </rPr>
      <t xml:space="preserve">Наша дача, сад, огород, отдых. СПб и ЛО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</si>
  <si>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r>
      <rPr>
        <color rgb="FF1155CC"/>
        <u/>
      </rPr>
      <t>https://vk.com/wall-190680137_1735</t>
    </r>
    <r>
      <rPr/>
      <t xml:space="preserve"> 
</t>
    </r>
    <r>
      <rPr>
        <color rgb="FF1155CC"/>
        <u/>
      </rPr>
      <t>https://vk.com/wall516136727_3965</t>
    </r>
    <r>
      <rPr/>
      <t xml:space="preserve"> 
</t>
    </r>
    <r>
      <rPr>
        <color rgb="FF1155CC"/>
        <u/>
      </rPr>
      <t>https://vk.com/wall-34460948_78024</t>
    </r>
    <r>
      <rPr/>
      <t xml:space="preserve"> </t>
    </r>
  </si>
  <si>
    <r>
      <rPr>
        <color rgb="FF1155CC"/>
        <u/>
      </rPr>
      <t>https://prnt.sc/sHBDV9s2EP6m
https://prnt.sc/S-wDNXsM83W1</t>
    </r>
    <r>
      <rPr/>
      <t xml:space="preserve"> 
</t>
    </r>
    <r>
      <rPr>
        <color rgb="FF1155CC"/>
        <u/>
      </rPr>
      <t>https://prnt.sc/ulrl7IQwat4i</t>
    </r>
    <r>
      <rPr/>
      <t xml:space="preserve"> </t>
    </r>
  </si>
  <si>
    <t xml:space="preserve">	MaryKud
 У кого сип-дом, как изолировали подрозетник от пенопласта? Говорят можно гипсом или алебастра, замазать пенопласт и потом подрозетник. Строители вообще говорят это не нужно, я чет хочу сделать, лишним не будет. Как у вас сделано? </t>
  </si>
  <si>
    <t>https://www.forumhouse.ru/posts/31640499/</t>
  </si>
  <si>
    <t>Добрый день! 
Если сомневаетесь в качестве примененных в доме электроустановочных изделий, можно дополнительно использовать антипожарные металлические подрозетники, как вам советовали выше. Они полностью исключают контакт с материалом — в вашем случае с пенопластом. И, как утверждают производители, выдерживают температуру короткого замыкания.</t>
  </si>
  <si>
    <t>https://prnt.sc/H8-hYfGzdDfs</t>
  </si>
  <si>
    <t>Утепление стен,фасадов,пенопластом Новомосковске
Веневский район село щучье улица речная</t>
  </si>
  <si>
    <t>https://vk.com/wall-140633810_237</t>
  </si>
  <si>
    <t xml:space="preserve">Здравствуйте! 
Спасибо за доверие к пенопласту — материалу, который представляет Ассоциация производителей и поставщиков пенополистирола. </t>
  </si>
  <si>
    <t>https://prnt.sc/LX3UHk6wSbsP</t>
  </si>
  <si>
    <t>Построим свой дом | Строительство своими руками
Здравствуйте!
Скажите, у кого был опыт утепления фасада из газоблоков пенополистиролом марки ПСБ-С- 15 Лайт, с последующим отштукатуриванием стены? Как повёл себя фасад в дальнейшем?
Знаю, что данная марка низкой плотности и не предназначена для фасадных работ. К сожалению, муж по не знанию использовал именно данную марку, послушал "умных" советчиков.</t>
  </si>
  <si>
    <t>https://vk.com/wall-72891995_1050954</t>
  </si>
  <si>
    <t xml:space="preserve">Добрый день! Вообще, в ГОСТ сейчас две фасадные марки: ППС-13Ф и ППС-16Ф. Если стоит аббревиатура ППС, значит, материал сделан по новому ГОСТу, и плотность у него считается "от" — от 16 кг/м³. В пенопласте с аббревиатурой ПСБ плотность считается "до" — до 15 кг/м³ в вашем случае. 
Но сейчас переживать действительно не стоит. Если вы смонтировали его правильно, изолировали ППС клеем с утопленной в него стеклосеткой и сверху заштукатурили и окрасили фасадной краской (применив качественные расходники), всё должно быть в порядке. Позаботьтесь об эффективной вентиляции в доме. </t>
  </si>
  <si>
    <t>https://prnt.sc/Jq7ZDf1Udovk</t>
  </si>
  <si>
    <r>
      <rPr>
        <color rgb="FF1155CC"/>
        <u/>
      </rPr>
      <t>https://vk.com/wall-208211315_1708</t>
    </r>
    <r>
      <rPr>
        <color rgb="FF000000"/>
      </rPr>
      <t xml:space="preserve"> 
</t>
    </r>
    <r>
      <rPr>
        <color rgb="FF1155CC"/>
        <u/>
      </rPr>
      <t>https://ok.ru/group/64107870028006/topic/156874773675494</t>
    </r>
    <r>
      <rPr>
        <color rgb="FF000000"/>
      </rPr>
      <t xml:space="preserve"> </t>
    </r>
  </si>
  <si>
    <r>
      <rPr>
        <color rgb="FF1155CC"/>
        <u/>
      </rPr>
      <t>https://prnt.sc/cWuW_vQ3ZKGU</t>
    </r>
    <r>
      <rPr>
        <color rgb="FF000000"/>
      </rPr>
      <t xml:space="preserve"> 
</t>
    </r>
    <r>
      <rPr>
        <color rgb="FF1155CC"/>
        <u/>
      </rPr>
      <t>https://prnt.sc/-6k3Q2uaul04</t>
    </r>
    <r>
      <rPr>
        <color rgb="FF000000"/>
      </rPr>
      <t xml:space="preserve"> </t>
    </r>
  </si>
  <si>
    <t>Ладно Складно РБ
Пенопласт применяется: для тепловой изоляции в качестве среднего слоя ограждающих конструкций при утеплении жилых домов, складов, гаражей, дач, при текущем и капитальном ремонте жилых и производственных зданий и сооружений, при строительстве ангаров, боксов, крытых площадок; для наружного утепления стен с последующим оштукатуриванием поверхности; пенопласт прибивается к стене специальными анкерами; поверх пенопласта накладывают сетку и уже по сетке штукатурят; пенополистирол не предназначен для звукоизоляции.</t>
  </si>
  <si>
    <t>https://vk.com/wall-105592773_12210</t>
  </si>
  <si>
    <t xml:space="preserve">Добрый день! Благодарим за позитивную оценку и анализ свойств пенопласта — материала, который представляет Ассоциация производителей и поставщиков пенополистирола. Добавим лишь, что современный качественный пенопласт обладает неплохими шумоизояционными свойствами, поэтому может совмещать выполнение теплоизоляционных и шумоограждающих задач. </t>
  </si>
  <si>
    <t>https://prnt.sc/_swr3im8LKVu</t>
  </si>
  <si>
    <t>Людмила Лихачева
Здравствуйте! Подскажите, пожалуйста, квартира первый этаж,холодный,хотим утеплить полы в кухне и коридоре. Вскрыли полы на кухне,там лаги,пустота а сверху ЦСП,общая толщина пола 5 см,мы думаем вместо пустоты положить пенополистирол и хорошо запенить напыляемым утеплителем и закрыть опять ЦСП,а в коридоре сделать электрические теплые полы(мастер сказал на плиту пленку и теплый пол).Сверху и там и там положить керамогранит.Как вы думаете утепляется так полы или все равно холод будет идти снизу на кухне или всё-таки пенополистирол будет тепло давать?или весь пол снести и залить стяжкой и сверху керамогранит,но боюсь что все бетон и так же холодно будет..</t>
  </si>
  <si>
    <t>https://vk.com/wall-85199833_6584908</t>
  </si>
  <si>
    <t xml:space="preserve">Добрый день! Вначале нужно определиться с видом пенополистирола — экструдированный или вспененный. Использовать можно оба, но технология будет немного отличаться. Пенопласт (плотных, не фасадных марок) нужно будет отгородить от стяжки гидроизоляцией. И при выборе материала смотреть, чтобы маркировка на нём была по современному ГОСТ — ППС, а не ПСБ. Это будет означать, что плотность считается от указанной величины. А в ПСБ — до. "До" вам не нужно. </t>
  </si>
  <si>
    <t>https://prnt.sc/aYutdFWL0z5-</t>
  </si>
  <si>
    <t xml:space="preserve">
Антон 3:40
Хочу вступить</t>
  </si>
  <si>
    <t>Здравствуйте! 
С вопросами, предложениями о сотрудничестве, а также по вопросам вступления в Ассоциацию вы можете обращаться:
телефон: +7 (495) 946-18-63
e-mail: info@epsrussia.ru
Адрес: 125040, Москва, Ленинградский пр-т, д. 7, строение 1, офис 227</t>
  </si>
  <si>
    <t>https://prnt.sc/iMOALwmg8u8l</t>
  </si>
  <si>
    <t>Ответ на стр. 61 Алексею</t>
  </si>
  <si>
    <t>Андрей Слегкин, открыт 23 часа назад
Если дом из литых колон, правда ли что стены можно хоть в пол кирпича делать? (всё равно тепло даст 20см ППС снаружи)
Как бы вся опора на колонны, всё тепло от ППС, а внешние стены лишь чтобы картину на гвоздик можно было бы прибить?
Выходит это самый дешёвый вариант для строительства 2-этажек?</t>
  </si>
  <si>
    <t>https://otvet.mail.ru/question/234156651</t>
  </si>
  <si>
    <t xml:space="preserve">Добрый день! Расчет несущей способности и толщины стен должен выполняться специалистами на местности. Что касается толщины утеплителя, совсем излишняя толщина утеплителя — напрасно выброшенные деньги, но не помеха для выполнения поставленных перед ним задач. Обязательно предусмотрите эффективную вентиляцию в доме. </t>
  </si>
  <si>
    <t>https://prnt.sc/TkfxynfUn-2B</t>
  </si>
  <si>
    <t>«Открытый Нижний»
😏🙈Пенопласт определенно становится любимым материалом для ремонта чего бы то ни было в Нижнем Новгороде
Недавно такие нанотехнологии заметили на столбике забора напротив Нижегородской ярмарки, а теперь — на фасаде здания ПИМУ на площади Минина. Между прочим, ОКН! И между прочим №2: здание медуниверситета отремонтировали в 2022 году почти за полмиллиона рублей 🤷‍♀</t>
  </si>
  <si>
    <r>
      <rPr>
        <color rgb="FF1155CC"/>
        <u/>
      </rPr>
      <t>https://vk.com/wall-71500982_165179</t>
    </r>
    <r>
      <rPr>
        <color rgb="FF000000"/>
      </rPr>
      <t xml:space="preserve"> 
</t>
    </r>
    <r>
      <rPr>
        <color rgb="FF1155CC"/>
        <u/>
      </rPr>
      <t>https://ok.ru/group/53438281089262/topic/156888819858414</t>
    </r>
    <r>
      <rPr>
        <color rgb="FF000000"/>
      </rPr>
      <t xml:space="preserve"> </t>
    </r>
  </si>
  <si>
    <t xml:space="preserve">Пенопласт используется для внешней отделки зданий, и ничего плохого в этом нет. Другой вопрос, что конкретно там за пенопласт (насколько он качественный). И каким образом его монтировали — с ошибками или без. Но это вопросы не к самому материалу. </t>
  </si>
  <si>
    <r>
      <rPr>
        <color rgb="FF1155CC"/>
        <u/>
      </rPr>
      <t>https://prnt.sc/lw7Og2_QJzWv
https://prnt.sc/tossQeYU84yP</t>
    </r>
    <r>
      <rPr/>
      <t xml:space="preserve"> </t>
    </r>
  </si>
  <si>
    <t xml:space="preserve">Serg_tm
 Добрый день, как ранее писал, был куплен для утепления ППС16Ф 150 мм, работы начались. Сейчас идет приклейка плит. Вчера зашел в дом, на улице +33 Блок прогрелся, работы выполняются утром и вечером. Но самое неожиданное, в доме пахнет пенополистиполом он вообще должен пахнут? Выветривается? Я вообще расстроен как так. в доме пока не работает вентиляция, но откуда запах, через стену и штукатурку </t>
  </si>
  <si>
    <t>https://www.forumhouse.ru/posts/31634699/</t>
  </si>
  <si>
    <t xml:space="preserve">Добрый день! Качественный пенопласт, конечно, пахнуть не должен. Это один из показателей контрафактного материала. Можно еще посмотреть на разлом: у качественного ППС линия разлома пойдет, в том числе и по гранулам. У некачественного — только по линиям склейки. </t>
  </si>
  <si>
    <t>https://prnt.sc/3x2L0NmFXq7C</t>
  </si>
  <si>
    <t xml:space="preserve">@sensorica_music
паропроницаемый пенопласт? вы же пошутили, да? ) </t>
  </si>
  <si>
    <t>https://www.youtube.com/watch?v=8zx2XpMizJQ&amp;lc=UgyBooPj85_mwnhGTPR4AaABAg</t>
  </si>
  <si>
    <t>Добрый день! Возможно, вы сталкивались с некачественным пенопластом. У современного ППС паропроницаемость почти как у сосны поперек волокон (0,05 мг/(м·ч·Па) и 0,06 мг/(м·ч·Па) соответственно.</t>
  </si>
  <si>
    <t>https://prnt.sc/vb2HPDjkjb5T</t>
  </si>
  <si>
    <r>
      <rPr>
        <rFont val="Arial"/>
        <color theme="1"/>
      </rPr>
      <t xml:space="preserve">newsnn.ru
Фасад здания ПИМУ отремонтировали пенопластом в Нижнем Новгороде
Здание ПИМУ в Нижнем Новгороде оказалось отремонтировано при помощи пенопласта. Об этом сообщает Telegram-канал «Герасимов расскажет».
Речь идет о первом корпусе медицинского университета, который расположен на площади Минина и Пожарского. Нижегородец заметил, что фасад объекта начал разваливаться после реконструкции, которая проходила в январе прошлого года. Сильные дожди в буквальном смысле смыли строительный материал, который оказался из пенопласта, а не из бетона, как положено.
 «Элементы выполнены из „надежного и долговечного“ материала, по примеру забора на площади Ленина — из пенопласта», — прокомментировал очевидец.
NewsNN обратился с запросом к руководству медуниверситета, чтобы разобраться в ситуации и узнать, планируется ли ремонтировать здание вновь.
</t>
    </r>
    <r>
      <rPr>
        <rFont val="Arial"/>
        <color theme="1"/>
        <sz val="1.0"/>
      </rPr>
      <t>Ранее мы писали, что граждане заметили, что серые плиты ограждения на улице Советской сделаны тоже из пенопласта. Власти пообещали отремонтировать объект в ближайшее время.
Внезапно! Шокирующая правда раскрыта в Нижнем Новгороде
Читайте также:
Появились подробности установки пенопластового ограждения в Нижнем Новгороде
«Позор»: нижегородец обратился к властям
Все серьезно. Судьбу ТЦ решают в Нижнем Новгороде
Ссылка на статью: https://newsnn.ru/news/2023-07-10/nizhegorodtsy-v-polnom-shoke-rasskazyvaem-pochemu-2980519</t>
    </r>
  </si>
  <si>
    <t>https://dzen.ru/a/ZKxEqprramw-nUHu</t>
  </si>
  <si>
    <t xml:space="preserve">Добрый день! Элементы декора из пенопласта широко используются в строительстве. И ничего страшного в этом нет, если ППС качественный и смонтирован на совесть. Здесь, видимо, проблемы как раз с монтажом. </t>
  </si>
  <si>
    <t>https://prnt.sc/A086LD005zkT</t>
  </si>
  <si>
    <r>
      <rPr/>
      <t xml:space="preserve">Просто Мимо Проходил
отредактировано
Сообщество производителей и поставщиков пенополистирола, а какая у него устойчивость на разрыв? Минимальная. И когда будет дуть порывистый ветер, он будет этот пенопласт от стены отрывать. Это уже не говоря о том, что весь фасад тоже будет держаться за счёт пенопласта. И вы на фото в статье посмотрите. Это НЕ ЭППС-плита. Это самый дешёвый пенопласт. Нормальный утеплитель должен выглядеть как на фото ниже. С ним ситуация чуть-получше, потому что он как раз имеет не самую плохую прочность на разрыв. И то я не стал бы рассчитывать, что фасад на нём будет держаться дольше пары нет. Потому что пенопласт под воздействием ветра деформируется, а минеральный клей нет. Из-за чего пойдут трещины и отслоения. Я бы на клей Момент фасад приклеивал, если бы вдруг возникла такая задача. Потому что синтетический клей может гнуться, и лет 10 с ним проблем не будет. А потом, конечно, всё равно всё отвалится.
</t>
    </r>
    <r>
      <rPr>
        <color rgb="FF1155CC"/>
        <u/>
      </rPr>
      <t>https://prnt.sc/Mq3ua81Gtwms</t>
    </r>
  </si>
  <si>
    <t>https://dzen.ru/media/samstroy24/fasadnyi-diubel-so-stekloplastikovym-serdechnikom-pro-kotoryi-pisal-zdes-64a44ff24c574956acc944e3?&amp;comments_data=n_reply-image</t>
  </si>
  <si>
    <t xml:space="preserve">Добрый день! 
Система "мокрого фасада" не предполагает оставлять любой утеплитель под воздействием ультрафиолета, ветра и других внешних воздействий. Помимо того, что сам пенопласт приклеен специальным клеем к стене, он должен быть закреплен дюбель-зонтиками (не менее 5--6 штук на м2). Затем он закрывается клеевым слоем с утопленной в нем стеклосеткой, штукатурится и окрашивается. Такой "пирог" пробить можно только специально. Или природным катаклизмом, выходящим за рамки обыденности. Но в этом случае всё равно, что за утеплитель применен: он оторвет что угодно. 
Устойчивость на разрыв при таком "пироге" также не имеет значения. </t>
  </si>
  <si>
    <t>https://prnt.sc/j_eBQ4pXPMFe</t>
  </si>
  <si>
    <t>Ответ на стр. 41</t>
  </si>
  <si>
    <t>Salomon
Сообщество производителей и поставщиков пенополистирола,
Только ленивые и не думающие о своём здоровье, о здоровье детей будут строить свои дома, используя химические утеплители и другие не материалы...
А уж в банях, где должно просто легко, приятно и полезно дышаться деревом, смолой, веником и травами, вдыхать запахи пены и пенопласта...Это прямой вред здоровью и настоящий мазохизм
П.С. Людей не я обижаю, как ты сказал,...Я не предлагаю людям травиться, рекламируя химию...</t>
  </si>
  <si>
    <t>https://dzen.ru/video/watch/6420058bed8330624e8d8eee?comments_data=n_reply#comment_1743812192&amp;comments_data=n_reply</t>
  </si>
  <si>
    <t xml:space="preserve">Salomon, пенопласт используется в качестве наружного утеплителя, ничего вдыхать люди не будут (не говоря уже о том, что качественный пенопласт запаха не издает). Но ещё раз: вопрос утепления — личный выбор каждого домовладельца. Мы не рекламируем и не продаём ППС. </t>
  </si>
  <si>
    <t>https://prnt.sc/RE1nbgv3G6gt</t>
  </si>
  <si>
    <t xml:space="preserve">Ответ на стр. 62
Договаривались больше ему не писать, хотя для +1 встраивание можно и написать. </t>
  </si>
  <si>
    <t xml:space="preserve">@Garik_Vorota
Кроме гравитации есть еще капилярка, у крупного щебня ее практически нет, у мелкого щебня и песка дохрена, еще больше у глины может поднять воду больше метра. Пенопласт вообще не строительный материал, эта хрень если накопит в себе воду фиг когда просохнет. Ну сгниет если нижний брус не чего дому не будет. У меня рядом саманный дом стоит, каменный фундамент уже просел, нижняя опорная балка сгнила, главное не трогать, тогда еще лет 10-15 простоит. </t>
  </si>
  <si>
    <t>https://www.youtube.com/watch?v=8zx2XpMizJQ&amp;lc=UgyH7_LMiICGBqd8uW54AaABAg</t>
  </si>
  <si>
    <t xml:space="preserve">Добрый день! Плиты современного качественного пенопласта влагостойки и практически не впитывают воду даже при полном погружении в неё (водопоглощение за 24 часа — не более 2% по объёму). </t>
  </si>
  <si>
    <t>https://prnt.sc/KyG5N6XnjCoN</t>
  </si>
  <si>
    <r>
      <rPr/>
      <t xml:space="preserve">apmmap
 Прошу прощения, но поиск не дал ответа на вопрос, а читать, все не перечитать, ну или просто вопрос у меня детский, потому не обсуждался, и все же: а как принято проходить коаксиальным дымоходом настенного двухконторного котла стену с утеплителем из пенопласта? Правильно ли я понимаю, что никаких особых требований в случае наличия пенопласта не предъявляется, поскольку дымоход внутри сэндвича, а с его наружи воздухозаборник?
 И чем принято зачеканивать отверстие под дымоход? У меня коронка на 120 мм, а коаксиал от вайланта турбо фит на 100/60.
</t>
    </r>
    <r>
      <rPr>
        <color rgb="FF1155CC"/>
        <u/>
      </rPr>
      <t>https://prnt.sc/i5vlK-t6mbhI</t>
    </r>
    <r>
      <rPr/>
      <t xml:space="preserve"> 
</t>
    </r>
    <r>
      <rPr>
        <color rgb="FF1155CC"/>
        <u/>
      </rPr>
      <t>https://prnt.sc/UswlEKyGOyfC</t>
    </r>
    <r>
      <rPr/>
      <t xml:space="preserve"> 
</t>
    </r>
    <r>
      <rPr>
        <color rgb="FF1155CC"/>
        <u/>
      </rPr>
      <t>https://prnt.sc/2ebLR3E7m3m5</t>
    </r>
    <r>
      <rPr/>
      <t xml:space="preserve"> </t>
    </r>
  </si>
  <si>
    <t>https://www.forumhouse.ru/posts/31641633/</t>
  </si>
  <si>
    <t xml:space="preserve">Добрый день! Если все исправно, то в том, что касается пенопласта, ничего не нужно: по всем источникам, максимальная температура внешней трубы коаксиального дымохода не намного выше, чем температура на улице. По внешней трубе дымохода идёт уличный воздух, горячий выхлоп — по внутренней. Если есть сомнения, можно использовать термостойкие прокладки между трубой и пенопластом. Но для надёжности стоит узнать у служб, которые будут принимать котел при вводе в эксплуатацию, существуют ли какие-то ещё дополнительные требования с их стороны. </t>
  </si>
  <si>
    <t>https://prnt.sc/xGeE5GifJ7Fw</t>
  </si>
  <si>
    <t xml:space="preserve">Если все исправно, то ничего не нужно: по всем источникам, максимальная температура внешней трубы коаксиального дымохода не намного выше, чем температура на улице.Там воздух с улицы. А выхлоп идет по внутренней трубе. Разделок не нужно. Теоретически можно — если боится — термостойкие прокладки. При вводе в эксплуатацию котла службы их могут потребовать.  </t>
  </si>
  <si>
    <t>ip в ответ Андрей Слегкин, 18 часов назад
Искусственный Интеллект
Андрей Слегкин, закончу мысль. 
Поймите разницу в подходах к многоэтажным муравейникам и частному дому. Для масстроя каркас действительно хорош
Они экономят, а кому не нравится могут или перепродать, или кондиционеры поставить. Да и общий массив достаточно высок ввиду оптимизации отношения большой площади жилья к скромной площади ограждающих конструкций, ведь у каждого этажа нет холодного чердака(((
Когда меня спрашивают про оптимизацию сторонники газобетона, не желающие кормить мышей пенопластом и иметь гомогенные стены, которые прогреются едва на половину толщины, всегда рекомендую им внутренние стены строить из полнотелого кирпича на извести. Так и прогретый массив увеличится, и влага в извести будет накапливаться и СТЕРИЛИЗОВАТЬСЯ, чтобы дети и старики в доме астматиками не стали.</t>
  </si>
  <si>
    <t>https://otvet.mail.ru/answer/2035612295</t>
  </si>
  <si>
    <t xml:space="preserve">Чтобы не "кормить" пенопластом мышей, достаточно изолировать его в середине стенового "пирога" — как это и требуется по технологии монтажа. </t>
  </si>
  <si>
    <t>https://prnt.sc/oYe9W7XOb96v</t>
  </si>
  <si>
    <r>
      <rPr>
        <rFont val="Arial"/>
        <color theme="1"/>
      </rPr>
      <t>ООО «2И»
Что лучше минвата или пенопласт — отличия и наилучшие области применения
Для утепления фасадов малоэтажных домов чаще всего используется минеральная вата или пенополистирол. Материалы обеспечивают эффективную теплоизоляцию, удобны в работе, экономичны, но их характеристики различны. Эта разница определяет рекомендации по выбору конкретного материала при устройстве фасада.
Теплопроводность
Это — главный критерий, который определяет эффективность утепления фасада. Минеральная вата и пенополистирол имеют сопоставимые характеристики теплопроводности при одинаковой толщине слоя утепления. Тем не менее пенополистирол обеспечивает более эффективное утепление. Воздух, обеспечивающий теплоизоляцию, внутри материала находится в замкнутых ячейках. При разнице температур не происходит конвекции, нет переноса тепла. Минеральная вата имеет открытую структуру (воздух находится между волокнами) и конвекция возможна. Частично эту проблему решает штукатурный слой, если он наносится на поверхность минераловатных плит. Если наружный слой фасадной системы — облицовка, энергоэффективность пенополистирола будет более высокой.
Паропроницаемость. Утеплитель должен пропускать влажные испарения со стороны помещений, не задерживать их, не накапливать влагу. Минеральная вата пропускает пар в разы лучше в сравнении с пенополистиролом. С другой стороны, отдельные производители улучшают паропроницаемость пенополистирольных плит, повышают ее.
Паропроницаемость важна, если все слои фасадной системы выполнены из проницаемых материалов. В этом случае использование утеплителя с низкой паропроницаемостью будет провоцировать увлажнение фасадной конструкции (пар будет конденсироваться, а конденсат будет оставаться внутри системы). Если в конструкции фасада есть непроницаемые слои, лучше использовать пенополистирол. Применение минеральной ваты в этом случае неэффективно: пар будет накапливаться внутри нее, конденсироваться, увлажнять слой утеплителя. При использовании минераловатного утеплителя дополнительно со стороны стен выполняют слой пароизоляции, а внутри помещений обустраивают эффективную систему вентиляции, чтобы уровень влажности воздуха не повышался.
Акустический комфорт. Минеральная вата имеет более высокий показатель звукоизоляции, но и пенополистирол хорошо изолирует от наружных звуков. С точки зрения акустического комфорта у минеральной ваты есть преимущество только в случае, если дом расположен рядом с оживленной дорогой или в шумном районе.
Пожаробезопасность. Выше у минеральной ваты — материал не горит, выдерживает нагрев до 1000°C.</t>
    </r>
    <r>
      <rPr>
        <rFont val="Arial"/>
        <b/>
        <color theme="1"/>
      </rPr>
      <t xml:space="preserve"> Пенополистирол может плавиться, пламя распространяется по его поверхности, при горении он выделяет едкий дым.
Некоторые могут возразить, что в пенополистирол добавляются антипирены которые препятствую поддержанию горения. Да, совершенно верно добавляются, но только их действие со временем сходит на нет и пенопласт начинает поддерживать горение</t>
    </r>
    <r>
      <rPr>
        <rFont val="Arial"/>
        <color theme="1"/>
      </rPr>
      <t xml:space="preserve">
Монтаж. Плотность, прочность выше у плит из пенополистирола. Материал легко нарезается, его поверхность можно фрезеровать самостоятельно. Минераловатные плиты не такие прочные (зависит от плотности материала), но более упругие и могут устанавливаться враспор (если утепление выполняется внутри обрешетки).
Работать с пенополистиролом удобнее (он меньше весит, не пылит, не ломается), но и минераловатные плиты можно приклеивать на основание в одиночку (вес одной плиты без клеевого слоя — 1,5-2 кг).
Экологичность. Показатели одинаковы для обоих материалов: они не содержат, не выделяют токсичных или потенциально опасных веществ.
Срок службы. Составляет около 50 лет для обоих материалов. На практике определяется условиями эксплуатации. Пенополистирол не должен находиться под прямыми солнечными лучами (разрушается от их действия). Минеральная вата должна быть защищена от увлажнения (при намокании теплопроводность повышается и не восстанавливается полностью даже после полного высыхания).
Цена. Примерно одинакова с учетом толщины и площади теплоизоляционного слоя, дополнительных материалов. Оценивая стоимость утепления, нужно принимать во внимание характеристики всей фасадной системы, так как утеплитель подбирается с учетом ее конструкции.
Что лучше утеплять пенопластом
Очень хорошо проявил себя данный материал, в тех местах, где влажность воздуха достаточно высока но требуется произвести утепление.
• Пенопласту ничего не сделается при контакте с мокрой землей, поэтому им можно отлично утеплять фундаменты, а также различные инженерные конструкции находящиеся под землей. Десятки лет пройдут, а утеплитель останется таким же, как и в самом начале. Его часто применяют при строительстве многослойных фундаментов в качестве среднего слоя. Получается весьма надежный и качественный фундамент.
• При строительстве домов, без подвалов, на монолитном фундаменте, также удобно применять пенополистирол. Плиты этого материала укладываются на выровненную площадку, а затем сверху на них наливают слой бетона. Самих плит может быть либо один ряд, либо несколько. После застывания бетона начинают возводить стены дома.
• Чтобы фундамент дома не промерзал, очень эффективно утеплять пенопластом не только вертикальную, но и горизонтальную его часть. Пенополистирольные плиты кладутся вдоль фундамента. Затем их засыпают, при необходимости дополнительно проложив гидроизоляционный слой. Этот способ утепления надежно защищает фундамент от морозов.
• Стены домов (причем и внутри, и снаружи), можно так же эффективно изолировать пенополистиролом. Лучше всего, если эти стены блочные или кирпичные. Высокий теплоизолирующий эффект достигается при использовании пенополистирола для изоляции внутренних помещений при этом не наблюдается образование точки росы.
• Для крыш невентилируемого типа (теплых, плоских крыш) используется марка пенополистирола ПСБС. Сверху обязательно кладут гидроизоляционный слой. Для холодных крыш, которые вентилируются, теплоизоляцию осуществляют иначе. Пенопластом изолируют внутреннюю часть крыши, непременно оставив пространство для вентиляции. Это не дает водяным парам конденсироваться.
• Полы и перекрытия между этажами тоже хорошо утеплять пенопластовыми плитами. Под них кладется слой изоляционного материала, а сверху они заливаются бетоном.
• Еще из пенополистирола производят разнообразную упаковку, а также применяют его для термоизоляции рефрижераторов, морозильных камер и специальных изотермических фургонов.
Что лучше утеплять минеральной ватой
• Для деревянных домов не приходится выбирать, что лучше – пенополистирол или минвата. </t>
    </r>
    <r>
      <rPr>
        <rFont val="Arial"/>
        <b/>
        <color theme="1"/>
      </rPr>
      <t>«Дышащие» стены из дерева нельзя утеплять пенопластом – это сведет на нет их полезные свойства.</t>
    </r>
    <r>
      <rPr>
        <rFont val="Arial"/>
        <color theme="1"/>
      </rPr>
      <t xml:space="preserve"> Поэтому их утепляют с помощью минваты. И в зданиях, построенных из других материалов, минеральной ватой обшивают перегородки, полы, потолки, перекрытия. Если изолируют наружные стены, то делают вентилируемый фасад подвесного типа. Пароизоляционные мембраны – неотъемлемая часть такой конструкции.
• Минватой изолируют чердаки, мансардные помещения и перекрытия домов, скатные крыши. При этом обязательно оставляют пространство для вентиляции.
• Кирпичные дома с небольшим числом этажей, в которых средним теплоизоляционным слоем является минеральная вата. Применяется она и для трехслойных панелей из бетона, железобетона, а также сэндвич панелей в металлической оболочке.
• Применяют в тех местах где нужно обеспечить хорошую защиту от сильно нагревающихся объектов т. к. базальтовая вата может выдерживать температуру до 1000 0С.
• Каркасные строения любого типа, лучше утеплять минватой. Кроме того, ее используют и для шумоизоляции. Причем этот материал хорошо подходит и для горизонтальных, и для вертикальных, и для криволинейных поверхностей.
• Ватой из минеральных волокон, выпущенной в виде мягких плит, можно обертывать трубы тепловых, водопроводных, газовых магистралей. Также ею изолируют промышленное оборудование на предприятиях.
Единого мнения, что лучше пенопласт или вата, нет. Каждый материал хорош в своей сфере. А потому принимая решение, стоит ориентироваться на конкретные условия.
А приобрести утеплитель можно у нас на сайте: www.2i-vlz.ru⠀
г. Волжский ул. Пушкина 43Г (Строительные материалы 2И)
+7 927 513 50 80
+7 909 392 30 77</t>
    </r>
  </si>
  <si>
    <t>https://vk.com/wall-210734782_491</t>
  </si>
  <si>
    <t xml:space="preserve">Добрый день! Антипирены из качественного пенопласта никуда не "выветриваются". Это даже физически невозможно, если он находится, как и положено по ГОСТ, в среднем слое строительной ограждающей конструкции. В целом же да, плюсы и минусы есть у любого строительного материала. Пенопласт и минвату нельзя назвать взаимозаменяемыми. Скорее, дополняющими: там, где не стоит использовать один материал, подойдет второй. </t>
  </si>
  <si>
    <t>https://prnt.sc/zwv05IHuc01D</t>
  </si>
  <si>
    <t>Говорит НеМосква
В Нижнем Новгороде вслед за отремонтированным пенопластом ограждением обнаружили пенопластовую отделку здания Медакадемии
«Кажется, пенопласт становится любимым материалом всех нижегородских строителей», — констатирует телеграм-канал «Нижний №1». На прошлой неделе нижегородцы обратили внимание на ограждение моста, которое выглядит бетонным, но внутри находится пенопласт. Накануне пенопласт осыпался с отремонтированного фасада здания первого корпуса Медакадемии на улице Минина.
Зимой прошлого года фасад корпуса ПИМУ отремонтировали за почти 500 тыс. рублей. Но прошедший проливной дождь смыл всю красоту, и лепнина под крышей здания, оказавшаяся пенопластовой, посыпалась под ноги прохожим.
«Кстати, обратили внимание на странную сумму контракта — 499 тысяч? Фишка в маленькой лазейке в законе — заказывать госзакупку у единственного поставщика можно, если сумма тендера не превышает 500 тысяч рублей. И при таких условиях информация о подрядчике может быть скрыта из публичного доступа. Удивительное совпадение!», — обратил внимание «Нижний №1».
«Хорошо, что не лапшой чинили», «Это что же получается, мы теперь не столица откатов, а пенопластовая столица, что ли?», «Да по всему городу пенопласт валяется на дорогах», — заметили подписчики.
К слову, корпус с пенопластовым фасадом признан объектом культурного наследия. С каких пор ОКН принято реставрировать пенопластом, нигде не говорится.
Фото: «Герасимов расскажет»</t>
  </si>
  <si>
    <r>
      <rPr>
        <color rgb="FF1155CC"/>
        <u/>
      </rPr>
      <t>https://telegram.me/Govorit_NeMoskva/12040</t>
    </r>
    <r>
      <rPr/>
      <t xml:space="preserve"> 
</t>
    </r>
    <r>
      <rPr>
        <color rgb="FF1155CC"/>
        <u/>
      </rPr>
      <t>https://vk.com/wall-216917715_3490</t>
    </r>
    <r>
      <rPr/>
      <t xml:space="preserve"> 
</t>
    </r>
    <r>
      <rPr>
        <color rgb="FF1155CC"/>
        <u/>
      </rPr>
      <t>https://telegram.me/svodkamaterial/63319</t>
    </r>
    <r>
      <rPr/>
      <t xml:space="preserve"> 
</t>
    </r>
    <r>
      <rPr>
        <color rgb="FF1155CC"/>
        <u/>
      </rPr>
      <t>https://ok.ru/group/70000001021759/topic/155114143825983</t>
    </r>
    <r>
      <rPr/>
      <t xml:space="preserve"> </t>
    </r>
  </si>
  <si>
    <t xml:space="preserve">Объективно — пенопласт используется для внешнего декора. Укрепляется, штукатурится — всё по правилам. И стоит десятилетиями. Если здесь были нарушены правила монтажа, то упало бы что угодно — хоть пенопласт, хоть бетон. И конкретно в этом случае хорошо, что пенопласт. </t>
  </si>
  <si>
    <r>
      <rPr>
        <color rgb="FF1155CC"/>
        <u/>
      </rPr>
      <t>https://prnt.sc/RwCcqc2V70kT</t>
    </r>
    <r>
      <rPr/>
      <t xml:space="preserve">   
</t>
    </r>
    <r>
      <rPr>
        <color rgb="FF1155CC"/>
        <u/>
      </rPr>
      <t>https://prnt.sc/cZi0CQbu-QaD</t>
    </r>
    <r>
      <rPr/>
      <t xml:space="preserve"> 
</t>
    </r>
    <r>
      <rPr>
        <color rgb="FF1155CC"/>
        <u/>
      </rPr>
      <t>https://prnt.sc/FdeSBfW6P6im</t>
    </r>
    <r>
      <rPr/>
      <t xml:space="preserve"> 
</t>
    </r>
    <r>
      <rPr>
        <color rgb="FF1155CC"/>
        <u/>
      </rPr>
      <t>https://prnt.sc/QZStTSILtefQ</t>
    </r>
    <r>
      <rPr/>
      <t xml:space="preserve"> </t>
    </r>
  </si>
  <si>
    <t xml:space="preserve"> Анна Суханова
Как- то раз мужик показывал утеплитель из пенопласта. У него там живность завелась не то термиты не то муравьи. Внутри весь пенопласт из грызли и гул стоял</t>
  </si>
  <si>
    <t>https://vk.com/wall-38379853_2126055?reply=2126617</t>
  </si>
  <si>
    <t xml:space="preserve">Значит, он не закрыл пенопласт, как нужно было. ППС изолируется так, чтобы шансов на проникновение вредителей не было. </t>
  </si>
  <si>
    <t>https://prnt.sc/qiLObagBVB30</t>
  </si>
  <si>
    <t>Коммент к видео с купольным ППС-домом
В самом видео, похоже, ЭППС. Ответим только конкретно даме от Валерия</t>
  </si>
  <si>
    <t xml:space="preserve"> Максим Постников
Это вообще нормально стены пенопластом утеплять? Это чтоб грибок потом рос на стенах в квартире? Что за домострой такой и кто все это разрешает. Типо картинка красивая…
Ольга Буракова-Крылова
Максим, прежде чем укладывать пенопласт стены обрабатываются, а в своих квартирах собственник должен заботится и следить, что б не было грибка.
Максим Постников ответил Ольге
Ольга, утепление пенопластом способствует образованию конденсата, то есть влаги, которая создает благоприятную почву для образования грибка. И тут никакая обработка от грибка ни снаружи, ни изнутри не поможет. Знаем, проходили.</t>
  </si>
  <si>
    <t>https://vk.com/wall-52268442_524896?reply=525076&amp;thread=525060</t>
  </si>
  <si>
    <t xml:space="preserve">Максим, здравствуйте! Образованию конденсата способствуют неправильный теплотехнический расчет и неэффективная вентиляция. А сам пенопласт — бионейтрален. Фасадные марки созданы специально для утепления фасадов. </t>
  </si>
  <si>
    <t>https://prnt.sc/uNVnhSARp9dL</t>
  </si>
  <si>
    <t>https://vk.com/wall304180805_94662</t>
  </si>
  <si>
    <t>Ну пенопласт точно не виноват в том, что его применяют не по назначению.</t>
  </si>
  <si>
    <t>https://prnt.sc/BkuNDgXzQf6a</t>
  </si>
  <si>
    <t>Репост стр. 85 от физлица, нужен короткий ответ
Валера</t>
  </si>
  <si>
    <t>Володя Карпов
Утепление фасада пенопластом. Крепление на монтажную пену.</t>
  </si>
  <si>
    <t>https://ok.ru/profile/575976535277/statuses/157165082767597</t>
  </si>
  <si>
    <t>https://prnt.sc/hno_xbz4WV4_</t>
  </si>
  <si>
    <t>Репост старого видео про утепление дома пенопластом</t>
  </si>
  <si>
    <t>Наталья Ром
РегДурдом .
Здание ПИМУ в Нижнем Новгороде отремонтировали при помощи пенопласта
Фасад объекта начал разваливаться после реконструкции, которая проходила в январе прошлого года. Сильные дожди смыли строительный материал и миру открылась правда — он пенопластовый.
Похоже, строения из этого материала — фаворит Нижнего — ранее там развалились псевдобетонные ограждения на улице Советской.</t>
  </si>
  <si>
    <t>https://vk.com/wall326398877_4280</t>
  </si>
  <si>
    <t>Если "сильные дожди смыли строительный материал", вопросы нужно задавать строителям-реставраторам, а не пенопласту.</t>
  </si>
  <si>
    <t>https://prnt.sc/az-Y0INBaIyD</t>
  </si>
  <si>
    <t>Репост негатива про обвал фасада от физлица, нужен короткий ответ
Валера</t>
  </si>
  <si>
    <t>Доброго времени суток! Подскажите пожалуйста, стоит ли строить дом из трехслойных стен? Шлакоблок-пенопласт-шлакоблок . Хочется услышать отзывы реальных жильцов таких домов</t>
  </si>
  <si>
    <t>https://telegram.me/somio2023/93830</t>
  </si>
  <si>
    <t xml:space="preserve">Добрый, а зачем такой "пирог"? Проще шлакоблок — фасадный пенопласт — "мокрый фасад". Это классический вариант, одобренный ГОСТ, опробован годами строительства и использования. </t>
  </si>
  <si>
    <t>https://prnt.sc/cVH7z1VQvfv4</t>
  </si>
  <si>
    <t xml:space="preserve"> Елена Соловьева ответила Дмитрию
Дмитрий, ну вы ж тоже смотрю не дурак! Пенопласт не является строительным материалом(по крайней мере для данного сооружения). Когда составляли нормативы, думаю, что в головах тех людей и мысли не было, чтобы прописать пенопласт, как не строительный материал!!! Но в наше время уже не чему удивляться!</t>
  </si>
  <si>
    <t>https://vk.com/wall-58305827_101377?reply=101627&amp;thread=101438</t>
  </si>
  <si>
    <t xml:space="preserve">Пенопласт — отличный строительный материал. Но применять его надо все-таки по назначению — для теплоизоляции. Декор из вспененного пенополистирола тоже возможен, но не в таком месте, где его можно легко задеть и сломать. </t>
  </si>
  <si>
    <t>https://prnt.sc/pNM3-00ONIkE</t>
  </si>
  <si>
    <t>Комментарий к новости о бордюре из ППС
Валерий</t>
  </si>
  <si>
    <t xml:space="preserve">@binigersbinigers5973
если внутри не будет хорошей пароизоляции, то в стене в зоне отрицательных температур будет конденсат. А пенопласт еще имеет такое плохое качество, как накопление внутри себя паров, даже с улицы из-за перепада температур, а потом переход его в воду, а вода выйти уже из пор не может. Ну и при замерзании могут быть сюрпризы </t>
  </si>
  <si>
    <t>https://www.youtube.com/watch?v=j_ioVT6O8Gc&amp;lc=UgyDu9G_mj-qjiDAFQ14AaABAg</t>
  </si>
  <si>
    <t xml:space="preserve">С чего пенопласту накапливать внутри "пары", если он паропроницаем? По показателям — почти как древесина. Затирка швов в термопанелях также паропроницаема. Всё будет выходить наружу. Главное, чтобы пенопласт был качественным, а в доме — эффективная вентиляция. </t>
  </si>
  <si>
    <t>https://prnt.sc/M0W44egE8yCh</t>
  </si>
  <si>
    <t xml:space="preserve">@user-cc3kk3jd4n
 @EPSRussia зависит от плотности , 10 кг или 16 кг на куб </t>
  </si>
  <si>
    <t>https://www.youtube.com/watch?v=8zx2XpMizJQ&amp;lc=UgyBooPj85_mwnhGTPR4AaABAg.9s-BIVft8Es9s1NI08lK9e</t>
  </si>
  <si>
    <t>Согласны, но разница незначительна.</t>
  </si>
  <si>
    <t>https://prnt.sc/2yJqOU0V_JdN</t>
  </si>
  <si>
    <t>Ответ на стр. 77</t>
  </si>
  <si>
    <t>Энциклопедия деревянного домостроения
Сообщество производителей и поставщиков пенополистирола, Люди погибают не от огня горщего/негоряшего ППС, а от продуктов горения. А там как-то у ППС не очень</t>
  </si>
  <si>
    <t>https://dzen.ru/a/ZKZGUjK7PAOLbJgh#comment_1745574943</t>
  </si>
  <si>
    <t xml:space="preserve">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То есть до того времени, как огонь доберется до пенопласта, будет разрушен основной материал стены и/или внешние отделочные слои. Это пожар такой силы, что уже нет разницы, что внутри "стенового пирога" — эвакуировать людей нужно гораздо раньше. </t>
  </si>
  <si>
    <t>https://prnt.sc/97Jqi0VwYwVZ</t>
  </si>
  <si>
    <t>Навигатор6989
 EPS Russia сказал(а): ↑
 И, как утверждают производители, выдерживают температуру короткого замыкания.
 Это какую же? :)</t>
  </si>
  <si>
    <t>https://www.forumhouse.ru/posts/31644889/</t>
  </si>
  <si>
    <t xml:space="preserve">Какую температуру выдерживает то или иное изделие, к пенопласту не относящееся, лучше узнавать у его производителей. </t>
  </si>
  <si>
    <t>https://prnt.sc/rp6JR3zAb-oK</t>
  </si>
  <si>
    <t>Ответ на стр. 67</t>
  </si>
  <si>
    <t xml:space="preserve">GBS electrik
 Навигатор6989 сказал(а): ↑
 Это какую же? 
 Низкотемпературной же плазмой в химической технологии принято считать плазму с температурой электронов до Т ≈ 100000 Кельвин
 Отсюда: https://www.google.com/search?q=%D1%82%D0%B5%D0%BC%D0%BF%D0%B5%D1%80%D0%B0%D1%82%D1%83%D1%80%D0%B0+%D0%BD%D0%B8%D0%B7%D0%BA%D0%BE%D1%82%D0%B5%D0%BC%D0%BF%D0%B5%D1%80%D0%B0%D1%82%D1%83%D1%80%D0%BD%D0%BE%D0%B9+%D0%BF%D0%BB%D0%B0%D0%B7%D0%BC%D1%8B&amp;oq=%D1%82%D0%B5%D0%BC%D0%BF%D0%B5%D1%80%D0%B0%D1%82%D1%83%D1%80%D0%B0+%D0%BD%D0%B8%D0%B7%D0%BA%D0%BE%D1%82&amp;aqs=chrome.2.69i57j0i512j0i22i30j0i15i22i30.14288j1j7&amp;sourceid=chrome&amp;ie=UTF-8
 @EPS Russia, что, вот правда что эти подрозетники выдерживают 100 000 гр. К? </t>
  </si>
  <si>
    <t xml:space="preserve">Мы — Ассоциация производителей и поставщиков пенополистирола, а не металлических подрозетников. Этот вопрос в компетенции тех, кто занимается их производством. </t>
  </si>
  <si>
    <t>https://prnt.sc/togvW650a9I1</t>
  </si>
  <si>
    <t>Как строят дома из пенопласта и проволоки
Наш telegram канал https://t.me/techmech_kum
Строительные системы Emmedue https://www.mdue.it Строительство прочных сейсмостойких зданий из пенопласта и проволоки.
Современные строительные технологии не стоят на месте, и сегодня, изобретательные строители готовы построить дом из любого строительного материала, любой архитектурной формы.
И чем он дешевле и доступней, тем лучше.
Не остался в стороне и старый добрый пенопласт.
Оказывается, уже давно разработаны и успешно применяются строительные технологии, позволяющие использовать пенопласт не только в качестве утеплителя или отделочного материала, но, и как основу для возведения несущих стен, лестничных маршей и даже перекрытий.
Строительство дома из пенополистирольных 3D панелей, отчасти напоминает технологию строительства СИП.
В её основе лежат пенополистирольные панели толщиной от 150 до 250 мм, усиленные армирующей металлической сеткой.
Дом из такого материала получается очень лёгким, поэтому монтаж стен можно осуществлять на фундамент любого типа.
Это может быть монолитный ленточный, столбчатый, и даже фундамент на металлических винтовых сваях.
Соединения стеновых панелей перекрытий и прочих конструктивных элементов производятся при помощи вязальной проволоки.
В углах примыкания и над дверными и оконными проёмами, 3d панели армируются дополнительным слоем арматурной сетки.
Коммуникации размещаются внутри панели и прокладываются при помощи обычной горелки.
Перекрытия, лестничный марш и даже крыша будущего дома возводятся по аналогичной технологии.
После завершения монтажа, на пенопластовую коробку дома, при помощи компрессорной станции, снаружи и изнутри наносится слой бетона, толщиной от 40 до 50 мм, который удерживается на стене при помощи сетки, и застывая, придает дому необходимую прочность.
Для дополнительного усиления конструкции, в местах перекрытий и лестничных маршей предусмотрены специальные пустоты для заполнения бетонной смесью.
Данную технологию используют при строительстве частных и многоквартирных домов, небольшой этажности.
Строительство производится в максимально сжатые сроки без использования тяжелой техники.
Дома, построенные с использованием пенополистирольных 3D панелей получаются прочными, долговечными и энергосберегающими.</t>
  </si>
  <si>
    <t>https://vk.com/wall9880171_27665</t>
  </si>
  <si>
    <t>Добрый день! Спасибо за доверие к пенопласту — материалу, который представляет Ассоциация производителей и поставщиков пенополистирола.</t>
  </si>
  <si>
    <t>https://prnt.sc/LOwqI9mRAQKG</t>
  </si>
  <si>
    <r>
      <rPr>
        <rFont val="Arial"/>
        <color theme="1"/>
      </rPr>
      <t xml:space="preserve">Группа компаний Промбизнес
Утепляем фасад деревянного дома.
При создании “теплого” фасада в качестве утеплителя может использоваться минеральная вата или пенополистирол. Так какой материал все-таки выбрать? Не все зависит от индивидуальных соображений и предпочтений.
Давайте разбираться по порядку.
Коэффициент теплопроводности выше у пенополистирола, хотя это небольшое преимущество. Поэтому данный факт не должен играть решающего значения при выборе.
</t>
    </r>
    <r>
      <rPr>
        <rFont val="Arial"/>
        <b/>
        <color theme="1"/>
      </rPr>
      <t>Достоинство минеральной ваты в ее практически стопроцентной паропроницаемости. Значит, если Вы хотите, чтобы стена «дышала», лучше остановиться на этом варианте.</t>
    </r>
    <r>
      <rPr>
        <rFont val="Arial"/>
        <color theme="1"/>
      </rPr>
      <t xml:space="preserve">
Следующий критерий – это стойкость к возгоранию. Минвата этот раунд также выигрывает (она относится к группе горючести НГ). А пенополистирол относится к группам Г3-Г4 в разных разновидностях. Соответственно – это горючий материал, что неудивительно для полимерного соединения.
До недавнего времени пожароопасность являлась главным недостатком пенополистирола. Но сейчас используются специальные фасадные плиты, обработанные антипиренами. Данное вещество делает пенополистирол самозатухающим. Поэтому стараниями современных технологов шансы минваты и пенополистирола опять уравниваются.
А вообще, даже горючий в теории утеплитель можно сделать трудно возгораемым на практике. Для этого в конструкции фасада используют специальные противопожарные рассечки из негорючего материала (тех же минераловатных плит). Рассечки имеют высоту не более 15 см, и устанавливаются в стене между этажами горизонтально или вертикально. Таким образом, даже пенополистирол оказывается трудно горючим материалом.
Минеральная вата отличается эластичностью, что позволяет плотно стыковать плиты на фасаде. Пенополистирол неэластичен и это серьезный его недостаток, ведь процесс стыковки может превратиться в трудновыполнимое задание, особенно если производителем не соблюдены строгие геометрические размеры материала.
А теперь о несомненных преимуществах пенополистирола. В первую очередь, этот материал дешевле минваты. Кроме того, пенополистирол отличается практически нулевым водопоглащением. Изделия из данного полимера жесткие и прочные, что исключает попадание внутрь малейшего количества влаги.
</t>
    </r>
    <r>
      <rPr>
        <rFont val="Arial"/>
        <b/>
        <color theme="1"/>
      </rPr>
      <t>Если вы решили утеплить свой загородный домик, притом самостоятельно, то десять раз стоит подумать, не сыграет ли экономия при покупке пенополистирола против вас. Сделать материал негорючим будет довольно сложно. К тому же, в стремлении сэкономить вы рискуете приобрести партию недобросовестного производителя, материал которого не будет отличаться точностью геометрических размеров, а все это ведет к дополнительным сложностям при самостоятельном утеплении. Между тем, несоблюдение всех технологий монтажа приведет к тому, что вы будете просто замерзать зимой.</t>
    </r>
    <r>
      <rPr>
        <rFont val="Arial"/>
        <color theme="1"/>
      </rPr>
      <t xml:space="preserve">
Так что, собираясь проводить утепление своими руками, объективно оцените, насколько качественно вы способны справиться с данной задачей.
Подпишитесь на канал,</t>
    </r>
  </si>
  <si>
    <t>https://dzen.ru/a/ZK5_9yzfzQhc5hE4</t>
  </si>
  <si>
    <t>Добрый день! Благодарим за сравнительный анализ двух популярных утеплителей. Хотим лишь добавить, что твёрдость пенополистирола монтажу не мешает: он легко режется в размер, укладывается, а швы шире 2 мм просто пропениваются. Современные марки действительно выпускаются сразу с антипиренами. Главное — покупать материал у проверенных продавцов в официальных точках продаж.</t>
  </si>
  <si>
    <t>https://prnt.sc/GEivT9kXD2pw</t>
  </si>
  <si>
    <r>
      <rPr>
        <rFont val="Arial"/>
        <color theme="1"/>
      </rPr>
      <t xml:space="preserve">ФизКульт Нижний Новгород — сеть фитнес-клубов!
Обзор типов изоляции для стен и потолков при строительстве и ремонте.
</t>
    </r>
    <r>
      <rPr>
        <rFont val="Arial"/>
        <color theme="1"/>
        <sz val="1.0"/>
      </rPr>
      <t>При строительстве и ремонте одним из важных аспектов является выбор правильной изоляции для стен и потолков. Изоляция играет решающую роль в поддержании комфортной температуры в помещении, защите от шума и сохранении энергии. В этом обзоре мы рассмотрим различные типы изоляции и их преимущества.
Первый тип изоляции, который мы рассмотрим, — это минеральная вата. Она изготавливается из натуральных материалов, таких как камень или стекло, и имеет отличные теплоизоляционные свойства. Минеральная вата обладает высокой плотностью, что позволяет ей эффективно задерживать тепло и предотвращать его проникновение через стены и потолки. Кроме того, она также обладает звукоизоляционными свойствами, что делает ее отличным выбором для помещений, где требуется снижение шума.</t>
    </r>
    <r>
      <rPr>
        <rFont val="Arial"/>
        <color theme="1"/>
      </rPr>
      <t xml:space="preserve">
Еще одним популярным типом изоляции является пенополистирол. Этот материал изготавливается путем нагревания пенопласта, что придает ему его характерные свойства. Пенополистирол обладает низкой теплопроводностью, что делает его идеальным для использования в качестве теплоизоляции. Он также обладает легкостью и прочностью, что делает его удобным в использовании при строительстве и ремонте. </t>
    </r>
    <r>
      <rPr>
        <rFont val="Arial"/>
        <b/>
        <color theme="1"/>
      </rPr>
      <t>Однако, следует отметить, что пенополистирол не является экологически чистым материалом, поэтому при его использовании необходимо принять соответствующие меры безопасности.</t>
    </r>
    <r>
      <rPr>
        <rFont val="Arial"/>
        <color theme="1"/>
      </rPr>
      <t xml:space="preserve">
Е</t>
    </r>
    <r>
      <rPr>
        <rFont val="Arial"/>
        <color theme="1"/>
        <sz val="1.0"/>
      </rPr>
      <t>ще одним интересным типом изоляции является полиуретановая пена. Этот материал имеет отличные теплоизоляционные свойства и может быть использован для заполнения любых промежутков и трещин в стенах и потолках. Полиуретановая пена обладает высокой плотностью и прочностью, что делает ее долговечной и эффективной в использовании. Она также обладает звукоизоляционными свойствами, что помогает снизить шум в помещении. Однако, следует отметить, что полиуретановая пена может быть дорогой и требует профессиональной установки.
Еще одним вариантом изоляции является экструдированный пенополистирол. Этот материал имеет высокую плотность и низкую теплопроводность, что делает его отличным выбором для теплоизоляции стен и потолков. Экструдированный пенополистирол также обладает высокой прочностью и устойчивостью к влаге, что делает его идеальным для использования во влажных условиях. Однако, следует отметить, что этот материал может быть дорогим и требует профессиональной установки.
Еще одним интересным вариантом изоляции является клееный пенополистирол. Этот материал состоит из нескольких слоев пенополистирола, склеенных вместе специальным клеем. Клееный пенополистирол обладает высокой плотностью и прочностью, что делает его эффективным в использовании. Он также обладает хорошими теплоизоляционными свойствами и может быть использован для заполнения промежутков и трещин в стенах и потолках. Однако, следует отметить, что клееный пенополистирол может быть дорогим и требует профессиональной установки.
В заключение, выбор правильной изоляции для стен и потолков является важным аспектом при строительстве и ремонте. Различные типы изоляции имеют свои преимущества и недостатки, и выбор зависит от конкретных потребностей и бюджета. Минеральная вата, пенополистирол, полиуретановая пена, экструдированный пенополистирол и клееный пенополистирол — все они могут быть эффективными в использовании, но требуют профессиональной установки и соответствующих мер безопасности. При выборе изоляции следует учитывать ее теплоизоляционные и звукоизоляционные свойства, а также ее стоимость и долговечность. В конечном счете, правильно выбранная изоляция поможет создать комфортные условия в помещении и сэкономить энергию.</t>
    </r>
  </si>
  <si>
    <t>https://dzen.ru/a/ZK58jpZXUSfuZfFH</t>
  </si>
  <si>
    <t xml:space="preserve">Здравствуйте! Вы не совсем правы в терминологии. Пенопласт — это и есть пенополистирол, его вспененный вид. Существует еще экструдированный пенополистирол. Эти материалы создаются из полистирола, но по различной технологии. 98% плиты пенопласта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t>
  </si>
  <si>
    <t>https://prnt.sc/1x_pVdndxYhs</t>
  </si>
  <si>
    <t>Фасадные термопанели | Завод "Premium Panels"
👇Более подробно о наших термопанелях:👇
👉Характеристики ППС
Основным сырьем, примененным в производстве наших термопанелей, является ППС (пенополистирол, пенопласт). Именно пенополистирол обладает необходимым набором свойств — он не поддерживает горение, хорошо удерживает тепло и звук (тепло и шумоизоляция) и паропроницаем, поэтому ни плесени, ни грибка, ни признаков гниения в панелях не образуется. ППС делает наши панели действительно эффективными, в отличии от других материалов, которые используют некоторые производители — ЭППС и ППУ — они имеют ряд серьёзных недостатков, поэтому мы от них отказались
👉Клинкерная плитка
В качестве облицовки наших панелей мы используем высококачественную клинкерную плитку производства Белорусского завода КЕРАМИН, а так же Польских заводов PARADYZ и CERRAD. Она защищает ППС от солнечных лучей и других внешних факторов. Швы между плитками затираются песочно-цементной затиркой после монтажа на фасад.
#premiumpanels #термопанели #дом #дача #стройка #ремонт</t>
  </si>
  <si>
    <t>https://vk.com/wall-215782901_32</t>
  </si>
  <si>
    <t xml:space="preserve">Добрый день! Спасибо за доверие к пенопласту — материалу, который представляет Ассоциация производителей и поставщиков пенополистирола. Успехов в работе! </t>
  </si>
  <si>
    <t>https://prnt.sc/3My8L_DDe7Lu</t>
  </si>
  <si>
    <t xml:space="preserve"> Алексей Тарасов
Валерий, Да, точно, спасибо, Валерий!</t>
  </si>
  <si>
    <t>https://vk.com/wall-43324834_4086?reply=4092&amp;thread=4091</t>
  </si>
  <si>
    <t>https://prnt.sc/uZp2Fg6uZ9BL</t>
  </si>
  <si>
    <t xml:space="preserve"> Людмила Лихачева
Валерий, спасибо!поняла!</t>
  </si>
  <si>
    <t>https://vk.com/wall-85199833_6584908?reply=6586157&amp;thread=6585898</t>
  </si>
  <si>
    <t>https://prnt.sc/YTKCmoCWl9YK</t>
  </si>
  <si>
    <t>ООО "Тёплый Дом"
В нашей жизни существует множество разных легенд и мифов. Но мы бы хотели развеять их и показать, что пенополистиролу можно доверять.
Интересные факты:
🔸Органическое вещество стирол было получено путем нагревания смолы бальзамного дерева. Ранее этот натуральный компонент, включающий стирол, ванилин и коричную кислоту, использовался древними египтянами в парфюмерии и медицине.
Спустя несколько десятилетий удалось получить органическое соединение полимер стирола и описать его характеристики. Оказалось, полистирол может заменить стекло и хорош для утепления дома.
🔸Биологическая устойчивость.
Пенополистирол экологичен и биологически устойчив: плесень на нём не приживается. Американские учёные провели исследование около 15 лет назад и окончательно в этом убедились.
🔸Вопрос горючести.
Одним из способов извратить факты, является эффектное подвешивание пенополистирольной плиты в воздухе, а затем ее поджигание. Для этого на плиту воздействуют снизу зажженной горелкой. Результат говорит сам за себя – выгорает только тот кусочек, который находился в контакте с горелкой, а далее огонь не идет.
Однако, следует отметить, что пенополистирол в строительных конструкциях никогда не применяется в открытом виде. Поверх этого материала всегда наносится фасадная штукатурка или монтируется стяжка. Поэтому строительные конструкции, в состав которых входит пенополистирол являются пожаробезопасными.
Можно ещё долго рассказывать! Но мы оставим много интересного для новых постов😉
📱Телефон отдела продаж:
+7-908-610-33-37 — Николай
+7-937-126-76-30 — Сергей
📍Адрес: г. Астрахань, ул. Николая Островского 148У</t>
  </si>
  <si>
    <t>https://vk.com/wall-213571211_113</t>
  </si>
  <si>
    <t xml:space="preserve">Вы абсолютно правы! От имени Ассоциации производителей и поставщиков пенополистирола благодарю за доверие к пенопласту — материалу, который мы представляем! </t>
  </si>
  <si>
    <t>https://prnt.sc/srWzB8eo1DlR</t>
  </si>
  <si>
    <t xml:space="preserve">@yuriicsthetkin3932
Самое печальное для этого дома-10, что часть утеплителя была минвата, а часть плит для утепления фасада использовался пенопласт (пенопластовые плиты). Как такое могло пройти, минуя заключения пожарной охраны? Не один пожарник не подпишет такое, будучи трезвым. Мало ситуации было с "Хромой лошадью" в стране? Теперь Челябинск решил отличиться? Ведь в случаи пожара пенопласт будет выделять ядовитый газ, который признан боевым отравляющим газом. Кто такое разрешил? Где экспертиза экологическая по допустимости применения таких материалов для наружного утепления фасадов жилых домов? </t>
  </si>
  <si>
    <t>https://www.youtube.com/watch?v=wfmdlpe2Tig&amp;lc=Ugy8GL66rqkXyWmlbqd4AaABAg</t>
  </si>
  <si>
    <t>Добрый день!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При таком раскладе странно винить пенопласт. Это материал, который (как и любой строительный материал) должен использоваться строго по технологии. Эта технология подразумевает монтаж его в середину стенового "пирога" — между стеной и внешней отделкой (оптимально — "мокрый фасад"). Кроме того, важно, какой именно ППС был использован: если контрафакт — одно, если качественный, от проверенных производителей, созданный в соответствии с нормами ГОСТ- совсем другое. Такой материал выделяет при горении углекислый и угарный газы — те же, что и при горении дерева.</t>
  </si>
  <si>
    <t>https://prnt.sc/DGpowg4wszhO</t>
  </si>
  <si>
    <r>
      <rPr>
        <rFont val="Arial"/>
        <color theme="1"/>
      </rPr>
      <t>Eco-City — строительство по технологии SIP
Мифы о SIP (мнимые недостатки)
Миф 1 — "Дома SIP более пожароопасны"
Чаще всего подобные сомнения возникают у заказчиков, сравнивающих технологию SIP с возведением каркасного дома, утепленного минватой, или с блочным домом. Ведь очевидно, что по сравнению с чисто деревянным домом здания SIP более безопасны.
При сравнении заказчики опираются на рекламную информацию о том что стекловата Isover, Ursa и минвата Rokwool являются негорючими материалами, но это не соответствует действительности. Большинство минват и стекловат имеют группу горючести Г1, а выделяемые при их горении вещества являются существенно более опасными для человека.</t>
    </r>
    <r>
      <rPr>
        <rFont val="Arial"/>
        <b/>
        <color theme="1"/>
      </rPr>
      <t xml:space="preserve"> Энергия горения пенополистирола в 7 раз ниже чем у дерева и энергетический вклад пенополистирола при горении составляет порядка 2 %, что ничтожно мало</t>
    </r>
    <r>
      <rPr>
        <rFont val="Arial"/>
        <color theme="1"/>
      </rPr>
      <t>. Также существенным аргументом в пользу применения SIP панелей является то, что в большинстве случаев перекрытия и практически всегда кровля даже в кирпичных домах возводятся из дерева и не имеют никаких преимуществ по сравнению с SIP панелями с точки зрения пожарной безопасности, но существенно проигрывают им по другим показателям.
Наиболее действенным способом в борьбе с возгоранием является грамотное выполнение работ по разводке электросети и монтажу дымоходов. Так как именно ошибки при проведении этих работ чаще всего приводят к пожару. При этом размер наносимого пожаром урона не зависит от материала стен, кроме разве что варианта полностью монолитного дома — технологии, практически не используемой в коттеджном строительстве, т.к. мало кто из заказчиков согласен жить в частном доме, похожем и конструктивно и архитектурно на бетонные коробки мегаполиса.</t>
    </r>
  </si>
  <si>
    <t>https://dzen.ru/a/ZK2tt518MwxBV8OL</t>
  </si>
  <si>
    <t>Добрый день! Благодарим за глубокое понимание свойств пенопласта — материала, который представляет Ассоциация производителей и поставщиков пенополистирола. Этот материал действительно часто наделяется характеристиками, ему не свойственными, и эти мифы получают широкое распространение. Рады, что вас не коснулись эти заблуждения. Успехов в работе!</t>
  </si>
  <si>
    <t>https://prnt.sc/FAc-bj8mMWBQ</t>
  </si>
  <si>
    <t xml:space="preserve"> Галина Стуклова
Пенопласт это такой строительный материал для отмывки денег!!! 😲</t>
  </si>
  <si>
    <t>https://vk.com/wall-83314127_1059984?reply=1060688</t>
  </si>
  <si>
    <t xml:space="preserve">Пенопласт — отличный теплоизоляционный материал. Просто применять его надо по правилам. </t>
  </si>
  <si>
    <t>https://prnt.sc/uccijwYj8lbf</t>
  </si>
  <si>
    <t>Комментарий к новости о бордюре из ППС
Валера</t>
  </si>
  <si>
    <t xml:space="preserve"> Игорь Москалев ответил Валентине
Валентина, вы в курсе, что пенопласт воспламеняемый материал который коммунисты никогда не применяли а строительстве. Пенопласт от высокой температуры горит и плавится как битум. Горение пенопласта очень токсично.В поиске загуглите о пенопласте и всё увидите. Применять пенопласт в строительстве это преступление.</t>
  </si>
  <si>
    <t>https://vk.com/wall-58305827_101377?reply=101554&amp;thread=101446</t>
  </si>
  <si>
    <t xml:space="preserve">Игорь, если бы пенопласт не применяли коммунисты, его просто не было бы в те времена в продаже. А он был. И использовался. Правда, современный ППС довольно далеко от него ушел: сейчас усовершенствовались технологии производства, добавляются антипирены (и благодаря им ППС не горит, а оплавляется. И то, если огонь воздействует на него постоянно. Если нет — он самостоятельно затухает). Лучше загуглить в поиске результаты исследований российских НИИ и зарубежных лабораторий, которые проводят анализ ППС и получают отличные результаты. Которые, к сожалению, пока не столь широко освещаются, как мнимые качества пенопласта. </t>
  </si>
  <si>
    <t>https://prnt.sc/LI2E8dozJQa_</t>
  </si>
  <si>
    <t xml:space="preserve"> Константин Чебаков
Александр, вы слышали, что пенопласт паропроницаем? А что пар, как и любая вода, увеличивает теплопроводность утеплителя?
Да, можно сделать утепленную отмостку паропроницаемой, "дышащей" как пишут в рекламе всего, что только можно, пар будет хреначить через пенопласт, у которого паропроницаемость как у дерева , конденсироваться под слоем бетона, в которого она на порядок ниже и замерзать инеем. Но зачем? Чем это лучше сухого пенопласта без инея? Что грунт под ним будет мокрый, а по краям пучить и поднимать отмостку? Но это будет и при непароизолированной отмостке. Насколько сильно — это можно понять только опытным путем, то есть построив. Вот и спрашиваю у тех, кто построил</t>
  </si>
  <si>
    <t>https://vk.com/wall-72891995_1050637?reply=1050660&amp;thread=1050639</t>
  </si>
  <si>
    <t>В его случае лучше ЭППС фундаментной марки, т.к. это Барнаул — очень большой разбег в температурах. Второе — осносное — он требует доказательств от тех, у кого так сделано ("насколько сильно  — можно понять только опытным путем"). Третье — он не хочет делать водоотведение вокруг фундамента. Что делает его пирог крайне нестабильным. Любой пенопласт в этой ситуации не спасет.</t>
  </si>
  <si>
    <t>Это вряд ли был фасадный. Не похож.</t>
  </si>
  <si>
    <t>https://t.me/svodkamaterial/63319?comment=70464</t>
  </si>
  <si>
    <t xml:space="preserve">По фото сложно определить марку и качество. Будем надеяться на результаты проверки. </t>
  </si>
  <si>
    <t>https://prnt.sc/Ae6OC6NWdXaJ</t>
  </si>
  <si>
    <t>Володя Карповответил Алексею
Здравствуйте Алексей!. Конечно, я новичок в этом деле Хочется утеплить мой старенький домик. И в общем мне пенопласт-материал понравился. Спасибо!</t>
  </si>
  <si>
    <t>https://ok.ru/group/70000001021759/topics</t>
  </si>
  <si>
    <t>https://prnt.sc/2qB7I32TLaAj</t>
  </si>
  <si>
    <t xml:space="preserve"> Максим Постников ответил Валерию
Вот и продавцы стройматериалов активизировались. Что мы за хрень такую строим, чтоб потом утеплять…</t>
  </si>
  <si>
    <t>https://vk.com/wall-52268442_524896?reply=525520&amp;thread=525060</t>
  </si>
  <si>
    <t xml:space="preserve">Максим, я не продаю пенопласт. Но если люди строят так, как выразились вы, то постройки можно утеплять, можно не утеплять, можно пенопластом, можно минватой, можно чем угодно: что построено, то и останется. И пенопласт тут совершенно ни при чём. </t>
  </si>
  <si>
    <t>https://prnt.sc/U7toM3HRpZgj</t>
  </si>
  <si>
    <t>Ответ на стр. 87 Валере</t>
  </si>
  <si>
    <t xml:space="preserve"> ООО «2И»
Валерий, Вот относительно того, остаются со временем противопожарные компоненты в пенопласте или нет мы не готова вступить в демагогию. Ключевое здесь "построено по ГОСТу" 😉.
А в остальном вы правы 👍.</t>
  </si>
  <si>
    <t>https://vk.com/wall-210734782_491?reply=493&amp;thread=492</t>
  </si>
  <si>
    <t>https://prnt.sc/ztN-8ZzNwL-L</t>
  </si>
  <si>
    <t>Ответ на стр. 84 Валере
Лайк? Что тут скажешь</t>
  </si>
  <si>
    <t>Совиный Парламент (Svodka Comments), [13.07.2023 17:11]
тут согласна</t>
  </si>
  <si>
    <t>https://t.me/svodkamaterial/63319?comment=70544</t>
  </si>
  <si>
    <t>https://prnt.sc/_sYylpNKvqFF</t>
  </si>
  <si>
    <t xml:space="preserve"> Елена Соловьева ответила Валерию
Валерий, вот именно- для теплоизоляции! Там где его использовали, тепло не надо сохранять. Декор, конечно, из него менее затратный, но здесь не декор, а именно строительный материал.</t>
  </si>
  <si>
    <t>https://vk.com/wall-58305827_101377?reply=101898&amp;thread=101438</t>
  </si>
  <si>
    <t xml:space="preserve">Вопросы, конечно, к строителям, которые использовали пенопласт не по назначению. </t>
  </si>
  <si>
    <t>https://prnt.sc/TsxZq2dbHQZq</t>
  </si>
  <si>
    <t>Ответ на стр. 92 Валере</t>
  </si>
  <si>
    <r>
      <rPr>
        <rFont val="Arial"/>
        <color theme="1"/>
      </rPr>
      <t xml:space="preserve">Строим дом — строительный портал
Пароизоляция потолка в частном доме 
</t>
    </r>
    <r>
      <rPr>
        <rFont val="Arial"/>
        <color theme="1"/>
        <sz val="1.0"/>
      </rPr>
      <t xml:space="preserve">Использование деревянных балок в панелях перекрытий актуально и востребовано в наши дни. Учитывая, что на древесину ежедневно воздействуют разные источники влаги и пара, важно обеспечить защиту от негативного, внешнего фактора. Грамотный выбор материала и определенный алгоритм монтажных работ позволяют оградить потолок от водяного пара. 
Для чего необходима пароизоляция: 
продлить срок эксплуатации материалов; 
исключить вероятность появления грибка; 
снизить теплопотери; 
свести к минимуму вероятность возгорания дерева. 
Это важно! Постоянное воздействие влаги губительно для дерева и опасно для организма. В результате действия конденсата появляется грибок и плесень, которые являются источником многих болезней. Практичное решение проблемы – пароизоляция. 
Качественная и надежная защита потолка предполагает комплексный подход: 
пароизоляция; 
гидроизоляция; 
утепление. 
Это позволит снизить потери тепла и исключит вероятность образования конденсата в помещении. Для пароизоляции в жилых помещениях используют материалы рулонного типа и инновационный материал – мембранный пароизолятор. 
Это важно! Пароизоляционный слой монтируется на этапе гидроизоляции потолка. Используемые материалы имеют схожие эксплуатационные характеристики и в некоторых случаях взаимозаменяются. 
1. Пленка из полиэтилена 
Универсальный и, пожалуй, самый востребованный материал. Главная техническая особенность – прочность, поскольку пленка дополнительно армируется тканью или сеткой. 
В ассортименте представлены пленки с перфорацией и без нее. На основные характеристики перфорация не влияет. Монтаж проводится внахлест, стыки фиксируются специальной лентой. 
2. Фольгированный пароизолятор из полиэтилена 
Прочный материал, так как одна поверхность армирована сеткой. Такой пароизолятор используют, когда нужно решить две задачи: 
исключить образование конденсата; 
Фольгированный материал 
Металлизированная сторона пленки отражает тепло и не позволяет ему испаряться. Для максимального эффекта материал монтируют армированной стороной вниз, чтобы тепло отражалось внутрь помещения. 
3. Полипропиленовая пленка 
В материале предусмотрен слой из целлюлозно-вискозного волокна, который эффективно поглощает влагу. Благодаря такой структуре пароизоляции влага не проникает в слои утеплителя. В процессе укладки между теплоизоляцией и слоем пароизолятора оставляют воздушную прослойку, чтобы влага полностью испарялась. 
4. Гидроизоляционная мембрана 
Инновационный материал, который на сегодняшний день используется чаще всего. Он обладает максимальной паропроницаемостью, кроме этого, мембрана впитывает влагу и не пропускает ее в слои утеплителя. 
К альтернативным защитным материалам специалисты относят лаки и мастики. 
Пароизоляционный материал. Его выбирают с учетом климатических условий. При расчете количества материала не забывайте о напусках на стены. 
Строительный степлер. 
Специальные планки из дерева или конструкции для алюминия, предназначенные именно для пароизоляции. 
Ножницы по металлу, профиль и ножовка по дереву. 
Строительный скотч. 
Саморезы, шуруповерт и фигурная отвертка. 
Гвозди с крупной шляпкой и молоток. 
В списке указаны материалы для монтажа пароизоляции разными способами. 
Особенности проведения монтажных работ 
Верхним слоем потолочного перекрытия является чердачный пол. Его главная функция – защита перекрытий от грязи и защита теплоизоляции от механических повреждений. Напольное, чердачное покрытие укладывается поперек балок на специальные контр бруски (их укладывают вдоль). Посредством этих брусков прижимается пароизолятор и образуется зазор между материалом и полом чердака. 
Пространство между несущими балками монтируют плиточный или рулонный теплоизоляционный материал. Специалисты рекомендуют использовать плиточные материалы, поскольку они не дают усадку, устойчивы к влаге и не деформируются. 
С нижней стороны несущих балок фиксируются доски, которые являются основой – на нее наносится финишная отделка потолка здания. 
Теперь к доскам крепят слой пароизоляции. Для фиксации пароизоляционного материала используют специальную металлическую обрешетку или обрешетку из дерева. Выбор материала обрешетки зависит от того, какая финишная отделка используется для потолка. 
Затем переходят к чистовой (финишной) отделке. </t>
    </r>
    <r>
      <rPr>
        <rFont val="Arial"/>
        <color theme="1"/>
      </rPr>
      <t xml:space="preserve">
</t>
    </r>
    <r>
      <rPr>
        <rFont val="Arial"/>
        <b/>
        <color theme="1"/>
      </rPr>
      <t>Совет. Утеплители из пенополистирола и пенопласта в деревянных домах не применяют из-за способности воспламеняться.</t>
    </r>
    <r>
      <rPr>
        <rFont val="Arial"/>
        <color theme="1"/>
      </rPr>
      <t xml:space="preserve"> </t>
    </r>
    <r>
      <rPr>
        <rFont val="Arial"/>
        <color theme="1"/>
        <sz val="1.0"/>
      </rPr>
      <t>Оптимальный выбор – каменная или базальтовая вата. Также необходимо обратить внимание на плотность и толщину теплоизоляционных плит, так как эти параметры влияют на сохранение тепла в доме даже при низких температурах. 
Современный, практичный пароизоляционный материал надежно защищает потолок от плесени, грибка, воздействия конденсата, продлевает эксплуатационный срок строительных и отделочных материалов. Однако пароизоляционная система будет работать долго и слаженно только при условии обустройства мощной вентиляции на чердаке и между всеми слоями перекрытий потолка. 
Особенности крепления пароизоляции 
При раскатывании рулонного пароизолятора в местах стыков важно предусмотреть нахлест до 10-15 см. Их проклеивают лентой. 
Монтаж материала удобнее проводить с помощником – один человек раскатывает рулон, прижимает ленту к доскам, выравнивает материал, а второй человек – крепит пароизоляцию. 
При укладке пароизоляционной мембраны материал разворачивают следующим образом – гладкой стороной внутрь потолочных перекрытий, шероховатой стороной – внутрь помещения. 
Предварительно материал крепят посредством строительного степлера. Пробивать материал нужно, предварительно подложив небольшой кусочек картона (можно использовать другой плотный материал). 
Когда выполнена предварительная фиксация, приступают к окончательному креплению. Для этого используют металлический профиль или обрешетку из брусков. 
Места, где пленка контактирует со стеной здания, проклеивают самоклеящуюся ленту. 
Как правило, слой пароизоляции укладывают только с внутренней стороны потолочного перекрытия. В регионах, где зимой температура опускается ниже -32 градусов, пароизоляцию монтируют с двух сторон потолочного перекрытия. 
Рекомендации профессионалов 
Использование пароизоляции – необходимый этап строительных и ремонтных работ. Материал благодаря своим эксплуатационным характеристикам препятствует появлению грибка, плесени и защищает дерево от негативного воздействия влаги. 
Процесс достаточно простой и для его выполнения не требуется большого опыта в сфере строительства. На что следует обратить внимание: 
тщательно подготовить поверхность – очистить от грязи, щели обработать герметиком; 
грамотно выбрать пароизоляционный материал; 
важно внимательно выбирать внешнюю и внутреннюю сторону теплоизоляции, в противном случае эффект сводится к минимуму; 
универсальное правило для укладки всех пароизоляционных материалов – внешняя сторона (внутрь дома) – шероховатая, внутренняя сторона (внутрь потолка) — гладкая. 
Многих интересует вопрос – существует ли универсальный материал, с помощью которого можно сделать гидро-, тепло- и пароизоляцию? Ответ однозначный – такого материала нет. Необходимо комбинировать материалы для каждого этапа работ.
Каталог проектов домов в нашем инстаграм instagram.com/aspdom_com</t>
    </r>
  </si>
  <si>
    <r>
      <rPr>
        <color rgb="FF1155CC"/>
        <u/>
      </rPr>
      <t>https://ok.ru/group/54140025700470/topic/156842120266614</t>
    </r>
    <r>
      <rPr>
        <color rgb="FF000000"/>
      </rPr>
      <t xml:space="preserve"> 
</t>
    </r>
    <r>
      <rPr>
        <color rgb="FF1155CC"/>
        <u/>
      </rPr>
      <t>https://vk.com/wall-56270690_546659</t>
    </r>
    <r>
      <rPr>
        <color rgb="FF000000"/>
      </rPr>
      <t xml:space="preserve"> </t>
    </r>
  </si>
  <si>
    <t xml:space="preserve">Добрый день! 
Способность воспламеняться на ровном месте — это что-то из области эзотерики. Строительные материалы просто так не воспламеняются. А строительные материалы с антипиренами — в частности, пенопласт (он же ППС, вспененный пенополистирол или EPS) не воспламеняются в принципе. Пенопласт может оплавляться при контакте с огнём. Может самостоятельно затухать, потеряв этот контакт. Но полыхать он не будет. А если начал, значит, обманули и выдали контрафакт за нормальный пенопласт. </t>
  </si>
  <si>
    <r>
      <rPr>
        <color rgb="FF1155CC"/>
        <u/>
      </rPr>
      <t>https://prnt.sc/msqz7-1LkOX8</t>
    </r>
    <r>
      <rPr>
        <color rgb="FF000000"/>
      </rPr>
      <t xml:space="preserve"> 
</t>
    </r>
    <r>
      <rPr>
        <color rgb="FF1155CC"/>
        <u/>
      </rPr>
      <t>https://prnt.sc/qdMcQVtFXukA</t>
    </r>
    <r>
      <rPr>
        <color rgb="FF000000"/>
      </rPr>
      <t xml:space="preserve"> </t>
    </r>
  </si>
  <si>
    <t>Валера
Аналог стр. 22 апрель</t>
  </si>
  <si>
    <t xml:space="preserve">rul1976
    Всем доброго времени суток. В том году сделал утепление ппс 16ф и базовый слой. Материал тексколор. В этом году буду наносить дек. штукатурку. Нужно ли грунтовать проникающей грунтовкой базовый слой. Штукатурку планирую мин. кнауф шуба. Текс колор дорже выходит привезти. У кнауф перед дек.
    штукатуркой наносить декор грунт? </t>
  </si>
  <si>
    <t>https://www.forumhouse.ru/posts/31649820/</t>
  </si>
  <si>
    <t xml:space="preserve">Добрый день! Конечно, грунтуйте базовый слой по пенопласту и далее перед нанесением минеральной штукатурки. А также перед финишной окраской (если она будет). </t>
  </si>
  <si>
    <t>https://prnt.sc/dV2e976A43As</t>
  </si>
  <si>
    <t xml:space="preserve">GoodSnow
Утепление пенопластом в 2 слоя
    Доброго времени суток, недавно взял дом на нем утепление 3 см. Дом был утеплен в 2010 году. Могу ли я поклеить пенопласт на старый пенопласт фасада дома или лучше так не делать. Убрать шпаклевку и сетку потом сверху на 3 см пенопласта положить 5 см пенопласта сверху на пену и грибки. Стена «Альма»(известняк Крымский) в чем плюсы и минусы этого способа ? </t>
  </si>
  <si>
    <r>
      <rPr>
        <color rgb="FF1155CC"/>
        <u/>
      </rPr>
      <t>https://www.forumhouse.ru/posts/31648810/</t>
    </r>
    <r>
      <rPr/>
      <t xml:space="preserve"> 
</t>
    </r>
    <r>
      <rPr>
        <color rgb="FF1155CC"/>
        <u/>
      </rPr>
      <t>https://vk.com/wall-29538032_359324?reply=359352</t>
    </r>
    <r>
      <rPr/>
      <t xml:space="preserve"> 
</t>
    </r>
    <r>
      <rPr>
        <color rgb="FF1155CC"/>
        <u/>
      </rPr>
      <t>https://vk.com/wall-30121853_52774</t>
    </r>
    <r>
      <rPr/>
      <t xml:space="preserve"> </t>
    </r>
  </si>
  <si>
    <t xml:space="preserve">Добрый день! К сожалению, по вашему описанию правильнее будет сделать демонтаж старого пенопласта. </t>
  </si>
  <si>
    <r>
      <rPr>
        <color rgb="FF1155CC"/>
        <u/>
      </rPr>
      <t>https://prnt.sc/DM00pd9ntIFB</t>
    </r>
    <r>
      <rPr>
        <color rgb="FF000000"/>
      </rPr>
      <t xml:space="preserve"> 
</t>
    </r>
    <r>
      <rPr>
        <color rgb="FF1155CC"/>
        <u/>
      </rPr>
      <t>https://prnt.sc/Q0tLH_4SFx8f</t>
    </r>
    <r>
      <rPr>
        <color rgb="FF000000"/>
      </rPr>
      <t xml:space="preserve"> 
</t>
    </r>
    <r>
      <rPr>
        <color rgb="FF1155CC"/>
        <u/>
      </rPr>
      <t>https://prnt.sc/49mHJaizV602</t>
    </r>
    <r>
      <rPr>
        <color rgb="FF000000"/>
      </rPr>
      <t xml:space="preserve"> </t>
    </r>
  </si>
  <si>
    <r>
      <rPr>
        <rFont val="Arial"/>
        <color theme="1"/>
      </rPr>
      <t xml:space="preserve">Каркасные дома 🏠 КУБАНЬ КАРКАС
Особенности утепления каркасной бани и выбор материалов для этого процесса
</t>
    </r>
    <r>
      <rPr>
        <rFont val="Arial"/>
        <color theme="1"/>
        <sz val="1.0"/>
      </rPr>
      <t>Каркасная баня – это один из самых популярных типов бани в России. Она имеет ряд преимуществ, таких как быстрота возведения, низкая стоимость строительства и простота эксплуатации. Однако, как и любое другое здание, каркасная баня нуждается в утеплении, чтобы сохранять тепло внутри помещения в холодное время года.
✍️ В этой статье мы рассмотрим особенности утепления каркасной бани и выбор материалов для этого процесса.
Выбор материалов для утепления
Первый шаг в процессе утепления – это выбор материала для теплоизоляции. Существует множество различных материалов, которые можно использовать для утепления каркасной бани, но не все из них подходят для этой цели.
Минеральная вата
Одним из наиболее популярных материалов для утепления каркасных бань является минеральная вата. Она обладает низкой теплопроводностью, что позволяет сохранять тепло внутри здания. Кроме того, минеральная вата не горит и не выделяет вредных веществ при нагревании.
Однако, минеральная вата может быть опасна для здоровья, если она не защищена от влаги. Поэтому, перед использованием минеральной ваты, необходимо убедиться, что она защищена от влаги с помощью специальных материалов.</t>
    </r>
    <r>
      <rPr>
        <rFont val="Arial"/>
        <color theme="1"/>
      </rPr>
      <t xml:space="preserve">
</t>
    </r>
    <r>
      <rPr>
        <rFont val="Arial"/>
        <b/>
        <color theme="1"/>
      </rPr>
      <t>Пенопласт
Еще один популярный материал для утепления – это пенопласт. Он также обладает низкой теплопроводностью и не горит. Однако, пенопласт не защищает от влаги, поэтому его необходимо защищать от воды с помощью специальных мембран.</t>
    </r>
    <r>
      <rPr>
        <rFont val="Arial"/>
        <color theme="1"/>
      </rPr>
      <t xml:space="preserve">
</t>
    </r>
    <r>
      <rPr>
        <rFont val="Arial"/>
        <color theme="1"/>
        <sz val="1.0"/>
      </rPr>
      <t>Пенополиуретан
Также для утепления каркасной бани можно использовать пенополиуретан. Он обладает высокой теплоизоляцией и не пропускает влагу. Однако, пенополиуретан является достаточно дорогим материалом.
Выбор материала для утепления зависит от многих факторов, таких как климатические условия, бюджет и предпочтения владельца бани.
Монтаж теплоизоляции
После выбора материала для утепления, необходимо провести работы по монтажу теплоизоляции. Для этого необходимо выполнить следующие шаги:
    Подготовка стен бани к утеплению. Стены должны быть очищены от пыли и грязи, а также обработаны антисептиком.
    Установка пароизоляции на стены. Пароизоляция защищает утеплитель от влаги и предотвращает образование конденсата.
    Установка утеплителя на стены. Утеплитель необходимо укладывать плотно, без зазоров.
    Установка гидроизоляции на утеплитель. Гидроизоляция защищает утеплитель от влаги и продлевает срок его службы.
    Крепление утеплителя к стенам. Для крепления утеплителя можно использовать специальные дюбели или клей.
    Обшивка стен. После установки утеплителя стены необходимо обшить гипсокартоном или другими материалами для улучшения теплоизоляции.
    Отделка стен. После обшивки стен можно приступать к отделке стен, которая зависит от дизайна бани.
Важно помнить, что процесс утепления каркасной бани – это сложный процесс, который требует определенных знаний и навыков. Если вы не уверены в своих силах, лучше обратиться к профессионалам.
___
Каркасные дома 🏠 КУБАНЬ КАРКАС
Смотрите образцы, цены и описания проектов на нашем сайте kubankarkas.ru
Вы всегда можете связаться с нами:
☎️ 8(918)117-04-04 ( WhatsApp )
✉️ mail@kubankarkas.ru
🏡 Краснодар, ул. Новороссийская, 220</t>
    </r>
  </si>
  <si>
    <t>https://dzen.ru/a/ZK6IJoGEdlWk1VZo</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</si>
  <si>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Напомним, что пенопласт необходимо приобретать современный и качественный, от надежных производителей. </t>
  </si>
  <si>
    <t>https://prnt.sc/pB83-tUvVMmC</t>
  </si>
  <si>
    <r>
      <rPr>
        <rFont val="Arial"/>
        <color theme="1"/>
      </rPr>
      <t xml:space="preserve">Три шурупа | Строительные материалы
</t>
    </r>
    <r>
      <rPr>
        <rFont val="Arial"/>
        <color theme="1"/>
        <sz val="6.0"/>
      </rPr>
      <t>Как правильно утеплить баню
В банном помещении микроклимат уникален. Грамотное обустройство постройки предполагает утепление бани внутри. Процесс этот хоть и кажется тяжелым, но выполним самостоятельно.
Принимая решение как утеплить деревянную баню изнутри своими руками, следует учесть ряд факторов:
1. Свойства материала, используемого для обеспечения теплозащиты;
2. Личные строительные навыки и возможности;
3. Собственные предпочтения.
✅Чтобы определиться, каким образом и чем лучше утеплить баню изнутри необходимо знать, в каких условиях будут эксплуатироваться материалы:
- В первую очередь нужно принять во внимание, что и в парилке и в моечной комнате воздух отличается повышенной влажностью. В предбаннике он вряд ли будет сухим. С учетом этих факторов можно сделать вывод: нужно выбирать не гигроскопичный утеплитель или материал должен иметь надежную паро- и гидроизоляцию.</t>
    </r>
    <r>
      <rPr>
        <rFont val="Arial"/>
        <color theme="1"/>
      </rPr>
      <t xml:space="preserve">
</t>
    </r>
    <r>
      <rPr>
        <rFont val="Arial"/>
        <b/>
        <color theme="1"/>
      </rPr>
      <t xml:space="preserve">- В парной температура воздуха часто достигает более 100 градусов. Такие утеплители как экструдированный полистирол и пенопласт в условиях сильного нагрева начнут выделять вредные для здоровья человека вещества. </t>
    </r>
    <r>
      <rPr>
        <rFont val="Arial"/>
        <color theme="1"/>
        <sz val="6.0"/>
      </rPr>
      <t>По этой же причине нельзя использовать для отделки парилки панели из пластика и линолеум. В первом случае изделия даже при 80 градусах тепла подвергаются деформации.
- Значительная часть тепловой энергии в условиях высокой температуры начинает теряться как за счет теплообмена, так и в виде теплового излучения. Чтобы предотвратить теплопотери, утеплитель для бани на стены изнутри должен иметь фольгированную поверхность или в схеме теплоизоляции нужно предусмотреть отражающий слой, состоящий из фольги.
✅Выбор, чем утеплить стены бани изнутри, зависит от вида материала, из которого она возведена:
- Если это кирпич, камень или бетонные изделия, требуется теплозащита. Дело в том, что, когда отсутствует теплоизоляция — баня будет иметь мокнущие стены и в результате колебания температур они быстро начнут разрушаться. Выбирать толщину утеплителя следует с учетом параметров несущих конструкций и климата в регионе. Чаще всего специалисты рекомендуют 10-сантиметровый слой.
- Необходимо ли утепление деревянной бани. С одной стороны теплозащита строения не помешает, а с другой – древесину можно назвать одним из лучших материалов для стен парной и предбанника. Безусловно, требуется утепление бань из бруса, имеющих толщину стен не больше 15 сантиметров. Банные бревенчатые постройки теплоизолируют, когда сечение бревна не превышает 20 сантиметров.
Актуальные цены на базальтовый утеплитель, тепло- и звукоизоляцию можете узнать по следующей ссылке— https://vk.cc/clegJd
#тришурупа #3шурупа #строительныематериалы #стройматериалы #башкортостан #башкирия #октябрьский #туймазы</t>
    </r>
  </si>
  <si>
    <r>
      <rPr>
        <color rgb="FF1155CC"/>
        <u/>
      </rPr>
      <t>https://vk.com/wall-219141153_211</t>
    </r>
    <r>
      <rPr>
        <color rgb="FF000000"/>
      </rPr>
      <t xml:space="preserve"> 
</t>
    </r>
    <r>
      <rPr>
        <color rgb="FF1155CC"/>
        <u/>
      </rPr>
      <t>https://vk.com/wall-176399366_11442</t>
    </r>
    <r>
      <rPr>
        <color rgb="FF000000"/>
      </rPr>
      <t xml:space="preserve"> </t>
    </r>
  </si>
  <si>
    <r>
      <rPr>
        <color rgb="FF1155CC"/>
        <u/>
      </rPr>
      <t>https://prnt.sc/e_Slj-s8YHHB</t>
    </r>
    <r>
      <rPr>
        <color rgb="FF000000"/>
      </rPr>
      <t xml:space="preserve"> 
</t>
    </r>
    <r>
      <rPr>
        <color rgb="FF1155CC"/>
        <u/>
      </rPr>
      <t>https://prnt.sc/sSyCIX-tC38n</t>
    </r>
    <r>
      <rPr>
        <color rgb="FF000000"/>
      </rPr>
      <t xml:space="preserve"> </t>
    </r>
  </si>
  <si>
    <t xml:space="preserve"> Елена Топоркова ответила Александру
А можно пенопласт на крышу для утепления использовать, нет опилки у нас тоже есть, просто сарай делали поздно осенью и не успели утеплить толком, вот сейчас крышу делаем тоже одеоскатную, а чем утеплить незнаем</t>
  </si>
  <si>
    <t>https://vk.com/wall-174951679_9137?reply=9149&amp;thread=9146</t>
  </si>
  <si>
    <t xml:space="preserve">Добрый день! Использовать пенопласт  для утепления кровли можно. Не забудьте только про пароизоляцию со стороны помещения и гидроизоляцию со стороны кровли. И помнить, что ППС используется там, где температура не достигает 80 градусов. </t>
  </si>
  <si>
    <t>https://prnt.sc/Xl-qPRiWSZMU</t>
  </si>
  <si>
    <t xml:space="preserve">@history7599
Вместо минваты для утепления крыши можно использовать пенополистирол? </t>
  </si>
  <si>
    <t>https://www.youtube.com/watch?v=k4huUNY2xuw&amp;lc=Ugx1cYTDT5Ruq0HXeGt4AaABAg</t>
  </si>
  <si>
    <t xml:space="preserve">Здравствуйте! Вспененный пенополистирол — пенопласт — использовать для теплоизоляции крыши можно, главное — не забыть при этом пароизоляционный слой со стороны помещения и гидроизоляционный — со стороны кровли. </t>
  </si>
  <si>
    <t>https://prnt.sc/RUSWONPFXbT2</t>
  </si>
  <si>
    <t xml:space="preserve">GBS electrik
    EPS Russia сказал(а): ↑
        Мы — Ассоциация производителей и поставщиков пенополистирола, а не металлических подрозетников. Этот вопрос в компетенции тех, кто занимается их производством.
    Зачем же вы тогда говорите то, в чем не разбираетесь? </t>
  </si>
  <si>
    <t>https://www.forumhouse.ru/posts/31650334/</t>
  </si>
  <si>
    <t xml:space="preserve">Согласно ГОСТ, ППС используется там, где не будет нагревания выше 80 градусов. После превышения этого порога он начнёт оплавляться. Сам по себе он не загорится: в нём есть антипирены. Если по каким-то причинам подрозетник, имеющий контакт с пенопластом, нагреется до температуры 80+ градусов, пенопласт оплавится, тем самым разорвав контакт между собой и нагретым предметом.  </t>
  </si>
  <si>
    <t>https://prnt.sc/L8Or-luxjawG</t>
  </si>
  <si>
    <t>Ответ на стр. 97</t>
  </si>
  <si>
    <t xml:space="preserve"> Анна Михайловна
Утепление снаружи и изнутри всех наружных стен .
Изнутри пенополистиролом — очень эффективно и достаточно для устранения проблемы промерзания</t>
  </si>
  <si>
    <t>https://vk.com/wall-149047382_2486419?reply=2486462</t>
  </si>
  <si>
    <t xml:space="preserve">Утеплять пенопластом изнутри не рекомендуется. Он — для наружного утепления и должен находиться внутри стенового "пирога". </t>
  </si>
  <si>
    <t>https://prnt.sc/LAMvaPy_zI-R</t>
  </si>
  <si>
    <t xml:space="preserve">fazer4776
Вопрос про паропроницаемость пенополистирола
    Уважаемые форумчане!
    Никак не могу понять, какая паропроницаемость у пенопласта (обычного, не экструдированного). Во всех таблицах пишут, что 0,03. То есть такая же, как у монолитного бетона. Но в сети куча роликов, когда люди льют на пенопласт воду и она спокойно через него проходит. И голос за кадром: раз вода проходит, значит пар пройдет.
    Есть ролики, когда сверху на пенопласт, вклеенный в бутылку, наливают воду, она стоит, а снизу закачивают воздух и он идет вверх пузырьками. Что-то мне подсказывает, что с монолитным бетоном такие фокусы не пройдут. Потому как он действительно почти не пропускает воду, воздух и пар.
    Кто знает, может в цифре 0,03 ошибочка вышла? Или я как-то не так понимаю паропроницаемость? </t>
  </si>
  <si>
    <r>
      <rPr>
        <color rgb="FF1155CC"/>
        <u/>
      </rPr>
      <t>https://www.forumhouse.ru/threads/560817/</t>
    </r>
    <r>
      <rPr>
        <color rgb="FF000000"/>
      </rPr>
      <t xml:space="preserve"> 
</t>
    </r>
    <r>
      <rPr>
        <color rgb="FF1155CC"/>
        <u/>
      </rPr>
      <t>https://vk.com/wall-215509151_14817</t>
    </r>
    <r>
      <rPr>
        <color rgb="FF000000"/>
      </rPr>
      <t xml:space="preserve"> 
</t>
    </r>
    <r>
      <rPr>
        <color rgb="FF1155CC"/>
        <u/>
      </rPr>
      <t>https://vk.com/wall-30121853_52837</t>
    </r>
    <r>
      <rPr>
        <color rgb="FF000000"/>
      </rPr>
      <t xml:space="preserve"> </t>
    </r>
  </si>
  <si>
    <t xml:space="preserve">По СТО 17532043-001-2005 паропроницаемость пенопласта — 0,05 мг/м·ч·Па. </t>
  </si>
  <si>
    <r>
      <rPr>
        <color rgb="FF1155CC"/>
        <u/>
      </rPr>
      <t>https://prnt.sc/ZMHHpD3l-9UD
https://prnt.sc/LFcuwOkoptpR</t>
    </r>
    <r>
      <rPr/>
      <t xml:space="preserve">  
</t>
    </r>
    <r>
      <rPr>
        <color rgb="FF1155CC"/>
        <u/>
      </rPr>
      <t>https://prnt.sc/9x3sRcIX2DOU</t>
    </r>
    <r>
      <rPr/>
      <t xml:space="preserve"> </t>
    </r>
  </si>
  <si>
    <r>
      <rPr>
        <rFont val="Arial"/>
        <color theme="1"/>
      </rPr>
      <t xml:space="preserve">Окналайт Воронеж
Пенополистирольные плиты.
</t>
    </r>
    <r>
      <rPr>
        <rFont val="Arial"/>
        <color theme="1"/>
        <sz val="1.0"/>
      </rPr>
      <t xml:space="preserve">К утеплителям этой группы относятся пенопласт и собственно пенополистирол. Различие между ними состоит в технологии производства. Пенопласт получается с помощью вспенивания смеси, а пенополистирол — путем ее продавливания через экструдер. Оба материала представляют собой легкие плиты, состав которых — воздух на 98% от общего объема. </t>
    </r>
    <r>
      <rPr>
        <rFont val="Arial"/>
        <b/>
        <color theme="1"/>
      </rPr>
      <t>Пенопласт популярен в утеплении балконных полов не только по причине малого веса и дешевизны: он отличается низкой теплопроводностью, устойчив к воздействию влаги, прост в монтаже. Однако есть у него и слабые места, такие как выделение токсинов в случае возгорания, хрупкость, нулевая паропроницаемость и низкая звукоизоляция. Для напольных покрытий рекомендованы самозатухающие виды ППС, изготовленные с добавлением антипиренов.</t>
    </r>
    <r>
      <rPr>
        <rFont val="Arial"/>
        <color theme="1"/>
      </rPr>
      <t xml:space="preserve">
</t>
    </r>
    <r>
      <rPr>
        <rFont val="Arial"/>
        <color theme="1"/>
        <sz val="1.0"/>
      </rPr>
      <t>Из экструдированных пенополистиролов можно выделить российский пеноплекс, значительно превосходящий пенопласт по прочности. Он характеризуется отличными теплоизоляционными свойствами, низкой водопроницаемостью и малой массой. Также в числе преимуществ пеноплекса перед ППС можно отметить тот факт, что ему не страшны грызуны и насекомые. Материал выпускается в нескольких вариантах: «Стена», «Кровля», «Фундамент», «Комфорт». Для утепления пола балкона или лоджии рекомендованы две последних версии из этого перечня.
ППЭ.
Полиэтиленовые пористые утеплители активно используются в качестве отражающих теплоизоляторов. Они просты в монтаже, легкие и недорогие. Продаются в виде рулонов. Тонкость этого материала определяет его применение: он годится в качестве дополнительного, но не основного утеплителя. Рекомендуются к использованию фольгированные варианты ППЭ, поскольку сама по себе фольга обладает высокими паро- и гидроизолирующими характеристиками, эффективна в плане отражения тепла. К популярным видам такого материала относится пенофол. Он может иметь слой фольги с одной и двух сторон (маркировки «А» и «Б» соответственно) или клеящий слой на внутренней и фольгу на внешней стороне (маркировка «С»). Третий вариант для утепления пола лоджии и балкона наиболее подходящий. В соответствии с инструкцией, укладка ППЭ выполняется фольгированной поверхностью внутрь помещения.</t>
    </r>
  </si>
  <si>
    <r>
      <rPr>
        <color rgb="FF1155CC"/>
        <u/>
      </rPr>
      <t>https://vk.com/wall-218831303_170
https://vk.com/wall776560878_160</t>
    </r>
    <r>
      <rPr/>
      <t xml:space="preserve"> </t>
    </r>
  </si>
  <si>
    <t>Пожароопасность, хрупкость, опасность для здоровья, паропроницаемость, звукоизоляция</t>
  </si>
  <si>
    <t xml:space="preserve">Добрый день! Хрупкость — кажущееся качество этого материала. Пенопласт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Паропроницаемость у современного пенопласта  сравнима с тем же показателем древесины (0,05 мг/(м·ч·Па, а у сосны поперек волокон — 0,06 мг/(м·ч·Па). И антипирены добавляются сейчас во все марки качественного пенопласта. </t>
  </si>
  <si>
    <t xml:space="preserve">https://prnt.sc/oq9oNgCmNIz4 
https://prnt.sc/8hqkifC63zGF </t>
  </si>
  <si>
    <t>boyruss
    Сплошное балобольство. Вместо того, чтобы ответить, что открытый пенополистирол, используемый в ограждаемых конструкциях сип-стен, воспламенится при стольких градусах, которыми воздействуют на него такое-то время (нижний предел бы хорошо дать). Конструкция стен сип-панелей со скрытой проводкой включает следующие инженерные решения по предотвращению возгорания утеплителя от КЗ... Но пока невнятный лепет.
    EPS Russia, еще и плюс вам поставил вместо минуса.</t>
  </si>
  <si>
    <t>https://www.forumhouse.ru/posts/31652091/</t>
  </si>
  <si>
    <t>Ответ на это можно объединить с 123</t>
  </si>
  <si>
    <t xml:space="preserve"> Максим Постников ответил Валерию
По определению бионейтральности пенопласт не подвержен повреждению грибка или не является субстратом для его размножения. Вместе с тем пенопласт не пропускает образовавшуюся внутри влагу, а сырость делает свои дела с прочими материалами</t>
  </si>
  <si>
    <t>https://vk.com/wall-52268442_524896?reply=525937&amp;thread=525060</t>
  </si>
  <si>
    <t xml:space="preserve">Добрый день! Современные марки пенопласта по паропроницаемости сравнимы с древесиной (0,05 мг/м·ч·Па), а у сосны поперек волокон — 0,06 мг/(м·ч·Па). Поэтому проблем с излишней влагой не будет. </t>
  </si>
  <si>
    <t>https://prnt.sc/l5EDZQPZ89gj</t>
  </si>
  <si>
    <t>Ответ на стр. 112 Валере</t>
  </si>
  <si>
    <t>Группа компаний Промбизнес
автор
Сообщество производителей и поставщиков пенополистирола, благодарим за обратную связь😊👍</t>
  </si>
  <si>
    <t>https://dzen.ru/media/id/622f0fd8d0814c548222298c/utepliaem-fasad-dereviannogo-doma-64ae7ff72cdfcd085ce61138?&amp;comments_data=n_reply</t>
  </si>
  <si>
    <t>https://prnt.sc/I0fqU1dqNlEv</t>
  </si>
  <si>
    <t xml:space="preserve"> Два дня не просыхая, но ...
В ДЕРЕВНЕ GooD
3,82 тыс. подписчиков
4 533 просмотра  13 июл. 2023 г.
Всё идёт по плану!
Основной канал: https://www.youtube.com/@v-derevne-u-...
Помощь каналу: СБЕР 2202 2005 2112 3297 Кристина Николаевна О
Начиная с 2:30 говорится о паропроницаемости ППС в сравнении с ЭППС, позитив.</t>
  </si>
  <si>
    <t>https://www.youtube.com/watch?v=4n8I8RAGW5o</t>
  </si>
  <si>
    <t xml:space="preserve">Добрый день! Спасибо за позитивный отзыв о пенопласте — материале, который представляет Ассоциация производителей и поставщиков пенополистирола. </t>
  </si>
  <si>
    <t>https://prnt.sc/ok_yXwQnyo3G</t>
  </si>
  <si>
    <t xml:space="preserve">@binigersbinigers5973
 @EPSRussia  не путай пар и влагу </t>
  </si>
  <si>
    <t>https://www.youtube.com/watch?v=j_ioVT6O8Gc&amp;lc=UgyDu9G_mj-qjiDAFQ14AaABAg.9s-S3a9_1Tr9s7EDJKeGul</t>
  </si>
  <si>
    <t xml:space="preserve">Водяной пар проходит через газоблок и через пенопласт. Не совсем понятно ваше утверждение. В данном варианте проблем с переувлажнением ограждающей конструкции не будет.  </t>
  </si>
  <si>
    <t>https://prnt.sc/1dlKx7lj3MFB</t>
  </si>
  <si>
    <t>Ответ на стр. 93</t>
  </si>
  <si>
    <r>
      <rPr>
        <rFont val="Arial"/>
        <color theme="1"/>
      </rPr>
      <t xml:space="preserve">Кирпичёво — Центр (КЦ)
Пенопласт — прежде всего великолепный тепло- и звукоизолятор. Небольшой слой такого теплоизолятора способен сохранять тепло внутри зданий даже в самые холодные зимы.
Утеплять этим материалом можно практически все: наружные и внутренние стены, крыши, полы и даже трубопроводные магистрали. Благодаря малому весу даже толстый слой пенопласта не оказывает существенную нагрузку на перекрытия, несущие конструкции или фундамент.
Что дает применение пенопласта?
• сокращение расходов на строительные и монтажные работы;
• экономию тепловой энергии для отопления зданий;
• уменьшение стоимости оборудования для отопления (достигается уменьшением его количества);
• уменьшения конструктивной толщины стен, позволяющей увеличить полезную площадь зданий;
• создание повышенного температурного комфорта зданий;
• экологическая безопасность строительного сооружения.
Пенопласт способен годами выдерживать давление, не деформируясь, не разрушаясь и не изменяя своих физических свойств. Наглядной иллюстрацией может стать его широкое использование при строительстве взлетно-посадочных полос. Показатель прочности во многом зависит от толщины пенополистирольной плиты и от соблюдения правил ее укладки.
Долговечность пенопласта выявлялась в ходе исследований, как в лабораторных условиях, так и в естественных.
Поскольку пенополистирол – это, по сути, пластмасса, ученые ожидали получить высокие показатели долговечности. В ходе исследований их ожидания полностью оправдались.
</t>
    </r>
    <r>
      <rPr>
        <rFont val="Arial"/>
        <color theme="1"/>
        <sz val="1.0"/>
      </rPr>
      <t>Магазин: 8(4855) 29-80-89
Отдел продаж: 8(4855) 26-79-24
Наши адреса:
📌 г. Рыбинск, ул. Софийская, д. 49: магазин "Кирпичёво", оптовый отдел, склады.
📌 Наши контакты: https://vk.com/topic-159114996_39208296
📌 г. Рыбинск, Окружная дорога (поворот на п. Костино, 300 м. от автосалона «Рено») — «Кирпичево на окружной»
☎ 8-915-988-73-37.
📌 г. Рыбинск, Окружная дорога (поворот на п. Костино, 300 м. от автосалона «Рено») — печной магазин «Дымоход».
☎ 8-920-134-14-34.
#Кирпичёво #Дымоход #Рыбинск #Кирпич #СтроительныеМатериалы #Печи #Всёдляремонта</t>
    </r>
  </si>
  <si>
    <t>https://vk.com/wall-159114996_6953</t>
  </si>
  <si>
    <t xml:space="preserve">Здравствуйте! Спасибо за подробный анализ и позитивный отзыв о пенопласте — материале, который представляет Ассоциация производителей и поставщиков пенополистирола. </t>
  </si>
  <si>
    <t>https://prnt.sc/5b18UvTTk7M1</t>
  </si>
  <si>
    <t>Облицовочный кирпич BARRUM
Схема эффективного утепления цоколя
Когда нет необходимости утеплять цоколь:
- Дом предназначен только для летнего проживания;
- В доме нет подвала, а небольшой цоколь возведен исключительно для защиты от подтоплений;
- Климатическая зона не предполагает холодных зим и вполне можно обойтись утепленным полом.
В остальных случаях стоит задуматься об утеплении цоколя. Это позволит:
1. Дольше сохранять тепло в доме .
2. Создать надежную защиту от промерзания.
3. Утеплитель выравнивает поверхность стены – получается отличная основа для монтажа облицовочных материалов (плитки, камня).
4. Визуально увеличить объем цокольной части здания, чтобы дом не выглядел приземистым. С эстетической точки зрения такой вариант смотрится более привлекательно.
Популярные материалы для утепления цоколя: пенопласт, минеральная вата, пенополистирол, пенополиуретан, керамзит, термопанели. Самые главные требование для утеплителя: низкие показатели теплопроводности и водопоглощения, высокая паропроницаемость, долговечность.
Пенополистирол (ППС) — один из самых востребованных материалов для теплоизоляции. Среди его главных достоинств:
- морозостойкость
- высокие теплоизоляционные параметры
- не подвержен воздействию влаги
- легко монтируется, режется
- срок эксплуатации 40-50 лет
- невысокая стоимость.
Как утеплить цоколь пенополистиролом поэтапно:
1. Очистить и прогрунтовать поверхность цоколя.
2. Нарезать листы утеплителя, равные высоте цоколя, и армирующую сетку.
3. Приклеить плиты ППС к цоколю. Наносим клей посередине и по периметру плиты, время выдержки — по инструкции, затем плотно прикрепляем плиту к увлажненному цоколю.
4. При монтаже плит необходимо следить, чтобы между ними не было щелей. Для их устранения можно воспользоваться кусочками утеплителя.
5. Запенить швы между плитами утеплителя. Остатки удалить с помощью ножа.
6. Армирующая сетка крепится заранее либо вместе с плитой ППС.
7. Плиты дополнительно крепятся к цоколю с помощью дюбелей — гвоздей с широкой шляпкой (грибков).
8. Нанести базовый штукатурный слой.
По окончании теплоизоляционных работ выполняется облицовка цоколя.</t>
  </si>
  <si>
    <t>https://vk.com/wall-53377182_827</t>
  </si>
  <si>
    <t>Фундамент, обсуждение монтажа</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</si>
  <si>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Хочется отметить: качественный пенопласт при правильных монтаже и эксплуатации может прослужить до 100 лет.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Кроме того, после крепления ППС клеем и дюбелями на цоколь сверху наносится клеевой слой с утопленной в нем армирующей сеткой. Затем — штукатурный слой, который может быть как базовым, так и финишным. </t>
  </si>
  <si>
    <t>https://prnt.sc/IySAqsTUuT0J</t>
  </si>
  <si>
    <t>ПОЛИМЕР МАРКЕТ | УТЕПЛЕНИЕ ППУ
Это была хорошая попытка.
В 2015 года Европейская комиссия запретила странам ЕС включать в состав ППС анти-горючее вещество — антипирен HBCD, которое способствует повышению пожаробезопасности пенополистирола.
Тогда забугорные производители резко создали полимерный аналог PolyFR, который отвечал всем требованиям экологичности и безопасности. Его так же закупали и Российские компании: Технониколь, Пеноплекс и т.д., добавляя в свои пены.
Но санкции США запретили Россиян наслаждаться экологичностью и безопасности такого пенополистирола. Решить проблему взялся Сибур.
И знаете, у них это получилось!
В 2021 году Российская компания Сибур презентовала новый пенополистирол, который "по Европейски" стал экологичнее и безопасней.
Они создали полимерный антипирен, который соответствовал всем условиям экологичности, безопасности и анти-горючести. После череды новостных сводок, внесение вещества в "ТОП-10 изобретении 2020г", напыщенной презентации... об этом пенополистироле ничего больше не слышно.
Кто закупает такой ППС? Какая марка? Как купить панели из экологично-безопасного пеноматериала? Загадка.
---------------------------------------
Мы не хотим не сгореть или травануться, поэтому пока утепляемся ППУ и наслаждаемся теплым домом) Хотя...
Может вы что-нибудь знаете за такой ППС? Напишите в комментах.
А вот презентация и вправду убедительная, только что с ней делать О_о</t>
  </si>
  <si>
    <t>https://vk.com/wall-217869450_23</t>
  </si>
  <si>
    <t>Добрый день! 
В 2015 году Европейская комиссия запретила применение мономерного антипирена HBCD (ГБЦД), ссылаясь на исследования доказывающие возможность выделения его из вспененных полистирольных пластиков, в результате в мире прекратился выпуск данного антипирена.
Компания Сибур перешла на использование полимерного (экологичного и безопасного) антипирена в своём продукте западного производства (Albemarle – Green Crest (США), Chemtura — Emerald 3000 (США), Everkem AP 1300 SF (Италия), а так же азиатские SR-801 (Китай) и пр.). С 2016 года компания СИБУР не использует мономерные (условно опасные) антипирены при производстве полистирола вспенивающегося.
В 2021 году компании СИБУР удалось синтезировать собственный полимерный (экологичный и безопасный) антипирен на площадке контрагента ТЕХНОАВИА. Готовились к промышленному выпуску собственного антипирена SIBUR EFR-5 и применению его в собственном ПСВ. Запустили рекламную кампанию презентующую ПСВ соответствующий всем требованиям безопасности и негорючести с применением собственного антипирена (а не импортного).</t>
  </si>
  <si>
    <t>Группа Форума "Дамский Клуб"
Планирую соединить лоджию с детской комнатой, чтоб больше места было . А то у нас не очень большая московская квартира и двое детей. Хочу сделать утепление. Но нужны советы. Пенопласт использовать или что-то более плотное типа минеральной ваты? Пол тоже утеплять(не первый этаж)</t>
  </si>
  <si>
    <t>https://vk.com/wall-150086983_4056</t>
  </si>
  <si>
    <t xml:space="preserve">Добрый день! В вашем случае лоджия станет частью жилой комнаты. ППС рекомендуется использовать в качестве наружного утепления. То есть внутри утеплять им стены не рекомендуется. А вот утеплить им пол под стяжку — можно. Нужно только выбрать подходящую плотность (не фасадные марки). </t>
  </si>
  <si>
    <t>https://prnt.sc/BOpBbJWoMxq9</t>
  </si>
  <si>
    <t xml:space="preserve"> "Дублирую" Утепление мансарды из нутри, пенопласт, минвата, пеноплекс.
Реннат ИЛЬИН "Добростроитель"
Видео с утеплением мансарды изнутри с вентзазором</t>
  </si>
  <si>
    <t>https://www.youtube.com/watch?v=S0rJ0OY9V2k</t>
  </si>
  <si>
    <t xml:space="preserve">Добрый день! Как правило, пенопласт используется в качестве срединного слоя ограждающей конструкции. "Пирог", смонтированный вами, необычен. Однако если вы уверены в работоспособности такой схемы, позаботьтесь о том, чтобы к утеплителю не добрались грызуны. В любом случае, благодарим за доверие к пенопласту — материалу, который представляет Ассоциация производителей и поставщиков пенополистирола. </t>
  </si>
  <si>
    <t>https://prnt.sc/on5_dGjYP_n8</t>
  </si>
  <si>
    <t>Тут какой-то дикий салат слоев. Он не видит разницы между пароизоляцией и гидроветроизоляцией. И делает немыслимый пирог из трех утеплителей в необъяснимом порядке. Мы можем написать "спасибо за доверие, но вы сделали ерунду и сделали ее неправильно"</t>
  </si>
  <si>
    <t>"Домострой" Камень-на-Оби
💡А вы знаете, что пенопласт толщиной всего 12см по своим теплосберегающим свойствам равен 0,5 м стене из деревянного бруса, 2х-метровой стене из кирпича и 4х-метровой стене из железобетона?!
Поэтому утеплять этим материалом можно практически все: наружные и внутренние стены, крыши, полы и даже трубопроводные магистрали.
👍 Еще одна из важнейших особенностей пенополистирола — это пожароустойчивость.
Пенопласт не поддерживает горение, и его температура вспыхивания практически в 2 раза превышает аналогичную у древесины.🔝
😉 А монтировать пенопласт просто, так как этот материал довольно легкий по весу.
В наличии пенополистирол ПСБ-С-15 толщиной:
✔ 30мм — 204 руб.
✔ 40мм — 275 руб.
✔ 50мм — 338 руб.
✔ 100мм — 682 руб.
📐Размер листа: 2м х 1м
📌 Все для утепления дома есть в «Домострое»: Камень-на-Оби, ул. Томская, 12.</t>
  </si>
  <si>
    <r>
      <rPr>
        <color rgb="FF1155CC"/>
        <u/>
      </rPr>
      <t>https://vk.com/wall-213529353_116
https://ok.ru/domostroykno/topic/156537749884195</t>
    </r>
    <r>
      <rPr/>
      <t xml:space="preserve"> 
</t>
    </r>
    <r>
      <rPr>
        <color rgb="FF1155CC"/>
        <u/>
      </rPr>
      <t>https://telegram.me/domostroykno/486</t>
    </r>
    <r>
      <rPr/>
      <t xml:space="preserve"> 
</t>
    </r>
    <r>
      <rPr>
        <color rgb="FF1155CC"/>
        <u/>
      </rPr>
      <t>http://vk.com/wall-218645555_197</t>
    </r>
    <r>
      <rPr/>
      <t xml:space="preserve"> 
</t>
    </r>
    <r>
      <rPr>
        <color rgb="FF1155CC"/>
        <u/>
      </rPr>
      <t>https://ok.ru/domostroypavlovsk/topic/156537760828707</t>
    </r>
    <r>
      <rPr/>
      <t xml:space="preserve"> 
</t>
    </r>
    <r>
      <rPr>
        <color rgb="FF1155CC"/>
        <u/>
      </rPr>
      <t>https://ok.ru/domostroymamontovo/topic/156537754733859</t>
    </r>
    <r>
      <rPr/>
      <t xml:space="preserve"> 
</t>
    </r>
    <r>
      <rPr>
        <color rgb="FF1155CC"/>
        <u/>
      </rPr>
      <t>https://vk.com/wall-213527590_314</t>
    </r>
    <r>
      <rPr/>
      <t xml:space="preserve"> 
</t>
    </r>
    <r>
      <rPr>
        <color rgb="FF1155CC"/>
        <u/>
      </rPr>
      <t>https://vk.com/wall-213348391_319</t>
    </r>
    <r>
      <rPr/>
      <t xml:space="preserve"> 
</t>
    </r>
    <r>
      <rPr>
        <color rgb="FF1155CC"/>
        <u/>
      </rPr>
      <t>https://ok.ru/domostroypervomay/topic/156624001227695</t>
    </r>
    <r>
      <rPr/>
      <t xml:space="preserve"> 
</t>
    </r>
    <r>
      <rPr>
        <color rgb="FF1155CC"/>
        <u/>
      </rPr>
      <t>https://vk.com/wall-213529838_321</t>
    </r>
    <r>
      <rPr/>
      <t xml:space="preserve"> 
</t>
    </r>
    <r>
      <rPr>
        <color rgb="FF1155CC"/>
        <u/>
      </rPr>
      <t>https://vk.com/wall-213512827_328</t>
    </r>
    <r>
      <rPr/>
      <t xml:space="preserve"> 
</t>
    </r>
    <r>
      <rPr>
        <color rgb="FF1155CC"/>
        <u/>
      </rPr>
      <t>https://ok.ru/domostroyaleysk/topic/155068017238974</t>
    </r>
    <r>
      <rPr/>
      <t xml:space="preserve"> 
</t>
    </r>
    <r>
      <rPr>
        <color rgb="FF1155CC"/>
        <u/>
      </rPr>
      <t>https://vk.com/wall-213604768_309</t>
    </r>
    <r>
      <rPr/>
      <t xml:space="preserve"> 
</t>
    </r>
    <r>
      <rPr>
        <color rgb="FF1155CC"/>
        <u/>
      </rPr>
      <t>https://ok.ru/domostroytopchiha/topic/156115593233678</t>
    </r>
    <r>
      <rPr/>
      <t xml:space="preserve"> 
</t>
    </r>
    <r>
      <rPr>
        <color rgb="FF1155CC"/>
        <u/>
      </rPr>
      <t>https://ok.ru/domostroytalmenka/topic/156115590284558</t>
    </r>
    <r>
      <rPr/>
      <t xml:space="preserve"> 
</t>
    </r>
    <r>
      <rPr>
        <color rgb="FF1155CC"/>
        <u/>
      </rPr>
      <t>https://vk.com/wall-213604739_326</t>
    </r>
    <r>
      <rPr/>
      <t xml:space="preserve"> 
</t>
    </r>
    <r>
      <rPr>
        <color rgb="FF1155CC"/>
        <u/>
      </rPr>
      <t>https://vk.com/wall-213604700_309</t>
    </r>
    <r>
      <rPr/>
      <t xml:space="preserve"> 
</t>
    </r>
    <r>
      <rPr>
        <color rgb="FF1155CC"/>
        <u/>
      </rPr>
      <t>https://ok.ru/domostroypospeliha/topic/156300450551889</t>
    </r>
    <r>
      <rPr/>
      <t xml:space="preserve"> 
</t>
    </r>
    <r>
      <rPr>
        <color rgb="FF1155CC"/>
        <u/>
      </rPr>
      <t>https://vk.com/wall-213604666_308</t>
    </r>
    <r>
      <rPr/>
      <t xml:space="preserve"> 
</t>
    </r>
    <r>
      <rPr>
        <color rgb="FF1155CC"/>
        <u/>
      </rPr>
      <t>https://vk.com/wall-219628381_70</t>
    </r>
    <r>
      <rPr/>
      <t xml:space="preserve"> 
</t>
    </r>
    <r>
      <rPr>
        <color rgb="FF1155CC"/>
        <u/>
      </rPr>
      <t>https://vk.com/wall-213529743_317</t>
    </r>
    <r>
      <rPr/>
      <t xml:space="preserve"> 
</t>
    </r>
    <r>
      <rPr>
        <color rgb="FF1155CC"/>
        <u/>
      </rPr>
      <t>https://ok.ru/domostroyblago/topic/156537744117027</t>
    </r>
    <r>
      <rPr/>
      <t xml:space="preserve"> </t>
    </r>
  </si>
  <si>
    <t xml:space="preserve">Здравствуйте! Благодарим за доверие к пенопласту — материалу, который представляет Ассоциация производителей и поставщиков пенополистирола. Хотим лишь напомнить, что пенопласт рекомендован для наружного утепления: внутри квартиры или дома в нём необходимости нет.  </t>
  </si>
  <si>
    <r>
      <rPr>
        <color rgb="FF1155CC"/>
        <u/>
      </rPr>
      <t>https://prnt.sc/vPvIBkeAef9Q</t>
    </r>
    <r>
      <rPr/>
      <t xml:space="preserve"> 
</t>
    </r>
    <r>
      <rPr>
        <color rgb="FF1155CC"/>
        <u/>
      </rPr>
      <t>https://prnt.sc/VxRJXtnk8_pe</t>
    </r>
    <r>
      <rPr/>
      <t xml:space="preserve"> 
</t>
    </r>
    <r>
      <rPr>
        <color rgb="FF1155CC"/>
        <u/>
      </rPr>
      <t>https://prnt.sc/lgG4eMvVGecO</t>
    </r>
    <r>
      <rPr/>
      <t xml:space="preserve"> 
</t>
    </r>
    <r>
      <rPr>
        <color rgb="FF1155CC"/>
        <u/>
      </rPr>
      <t>https://prnt.sc/V_vePrJQ8Ptc</t>
    </r>
    <r>
      <rPr/>
      <t xml:space="preserve"> 
</t>
    </r>
    <r>
      <rPr>
        <color rgb="FF1155CC"/>
        <u/>
      </rPr>
      <t>https://prnt.sc/8DUu9JA-LqgT</t>
    </r>
    <r>
      <rPr/>
      <t xml:space="preserve"> 
</t>
    </r>
    <r>
      <rPr>
        <color rgb="FF1155CC"/>
        <u/>
      </rPr>
      <t>https://prnt.sc/0TbnOeZFBDnN</t>
    </r>
    <r>
      <rPr/>
      <t xml:space="preserve"> 
</t>
    </r>
    <r>
      <rPr>
        <color rgb="FF1155CC"/>
        <u/>
      </rPr>
      <t>https://prnt.sc/Fg44BKYRsnVx</t>
    </r>
    <r>
      <rPr/>
      <t xml:space="preserve"> 
</t>
    </r>
    <r>
      <rPr>
        <color rgb="FF1155CC"/>
        <u/>
      </rPr>
      <t>https://prnt.sc/UwpMPzlQt13D</t>
    </r>
    <r>
      <rPr/>
      <t xml:space="preserve"> 
</t>
    </r>
    <r>
      <rPr>
        <color rgb="FF1155CC"/>
        <u/>
      </rPr>
      <t>https://prnt.sc/vAI2zey1guu3</t>
    </r>
    <r>
      <rPr/>
      <t xml:space="preserve"> 
</t>
    </r>
    <r>
      <rPr>
        <color rgb="FF1155CC"/>
        <u/>
      </rPr>
      <t>https://prnt.sc/uraETJ7ee3-j</t>
    </r>
    <r>
      <rPr/>
      <t xml:space="preserve"> 
</t>
    </r>
    <r>
      <rPr>
        <color rgb="FF1155CC"/>
        <u/>
      </rPr>
      <t>https://prnt.sc/pZMqq5mJ14Ur</t>
    </r>
    <r>
      <rPr/>
      <t xml:space="preserve"> 
</t>
    </r>
    <r>
      <rPr>
        <color rgb="FF1155CC"/>
        <u/>
      </rPr>
      <t>https://prnt.sc/6AkkF8mlFWzS</t>
    </r>
    <r>
      <rPr/>
      <t xml:space="preserve"> 
</t>
    </r>
    <r>
      <rPr>
        <color rgb="FF1155CC"/>
        <u/>
      </rPr>
      <t>https://prnt.sc/8CRE9fX6uVao</t>
    </r>
    <r>
      <rPr/>
      <t xml:space="preserve"> 
</t>
    </r>
    <r>
      <rPr>
        <color rgb="FF1155CC"/>
        <u/>
      </rPr>
      <t>https://prnt.sc/TYH78zvMEwhq</t>
    </r>
    <r>
      <rPr/>
      <t xml:space="preserve"> 
</t>
    </r>
    <r>
      <rPr>
        <color rgb="FF1155CC"/>
        <u/>
      </rPr>
      <t>https://prnt.sc/YRVepe_d0Nhc</t>
    </r>
    <r>
      <rPr/>
      <t xml:space="preserve"> 
</t>
    </r>
    <r>
      <rPr>
        <color rgb="FF1155CC"/>
        <u/>
      </rPr>
      <t>https://prnt.sc/dqg_K3tFUBPr</t>
    </r>
    <r>
      <rPr/>
      <t xml:space="preserve"> 
</t>
    </r>
    <r>
      <rPr>
        <color rgb="FF1155CC"/>
        <u/>
      </rPr>
      <t>https://prnt.sc/BqM1Ri-Je7Eo</t>
    </r>
    <r>
      <rPr/>
      <t xml:space="preserve"> 
</t>
    </r>
    <r>
      <rPr>
        <color rgb="FF1155CC"/>
        <u/>
      </rPr>
      <t>https://prnt.sc/CQm0C3DBp4B1</t>
    </r>
    <r>
      <rPr/>
      <t xml:space="preserve"> 
</t>
    </r>
    <r>
      <rPr>
        <color rgb="FF1155CC"/>
        <u/>
      </rPr>
      <t>https://prnt.sc/myU-Frin084n</t>
    </r>
    <r>
      <rPr/>
      <t xml:space="preserve"> 
</t>
    </r>
    <r>
      <rPr>
        <color rgb="FF1155CC"/>
        <u/>
      </rPr>
      <t>https://prnt.sc/eEyi3R2CitIi</t>
    </r>
    <r>
      <rPr/>
      <t xml:space="preserve"> 
</t>
    </r>
    <r>
      <rPr>
        <color rgb="FF1155CC"/>
        <u/>
      </rPr>
      <t>https://prnt.sc/OR6JCA1tjOa6</t>
    </r>
    <r>
      <rPr/>
      <t xml:space="preserve"> 
</t>
    </r>
    <r>
      <rPr>
        <color rgb="FF1155CC"/>
        <u/>
      </rPr>
      <t>https://prnt.sc/p_-2qwa2ZMTl</t>
    </r>
    <r>
      <rPr/>
      <t xml:space="preserve"> </t>
    </r>
  </si>
  <si>
    <r>
      <rPr>
        <rFont val="Arial"/>
        <color theme="1"/>
      </rPr>
      <t xml:space="preserve">Строим для себя
Всем привет! Панельный дом.
1) Со стен убрал обои, старую краску, оставил чистый бетон. Прогрунтовал и теперь хочу пройтись шпаклевкой гипсовой ВОЛМА Финиш. А потом уже наклеить обои, когда деньги будут..
Подскажите какой шпаклёвкой мне стены обрабатывать стандарт или финиш?
2) </t>
    </r>
    <r>
      <rPr>
        <rFont val="Arial"/>
        <b/>
        <color theme="1"/>
      </rPr>
      <t>На кухне и в коридоре убрал старый пол. Он был на лагах. Теперь мне надо чем-то залить на высоту 7-9 см. Что посоветуете?
Стяжку особо не хочу заливать на такой уровень, так как панельный дом и начитался, что она может быть тяжёлой для плит..
Планирую прогрунтовать плиту, потом пеноплэкс или пенополистирол (4-5см) посадить на плиточный клей. Наклеить демферную ленту по периметру. Армированную сетку для стяжки послать.
А потом уже залить цемент с песком или наливной пол (будет около 4-5 см хотя бы для полной заливки).</t>
    </r>
    <r>
      <rPr>
        <rFont val="Arial"/>
        <color theme="1"/>
      </rPr>
      <t xml:space="preserve">
3) Ну и последний вопрос)) Планирую натяжной потолок и текущую побелку по хорошему нужно снимать с потолка, а потом уже натяжной потолок делать?
Или сразу можно натягивать?</t>
    </r>
  </si>
  <si>
    <r>
      <rPr>
        <color rgb="FF1155CC"/>
        <u/>
      </rPr>
      <t>https://vk.com/wall-97639222_185262</t>
    </r>
    <r>
      <rPr/>
      <t xml:space="preserve"> </t>
    </r>
  </si>
  <si>
    <t xml:space="preserve">Здравствуйте! Если вы выберете пенопласт, можете не приклеивать его плиточным клеем (ведь он лежит на горизонтальной поверхности, и на него будет давить стяжка). Его можно просто зафиксировать клей-пеной к бетонному основанию. Затем используйте полиэтиленовую пленку в качестве гидроизоляции (если не будете применять полусухую стяжку). Стяжку обязательно армируйте (т.к. толщина небольшая, можно использовать сварную сетку с ячейками 50х50). Затем — финишное покрытие. И — как вы правильно заметили — демпферную ленту по периметру. Пенопласт применяйте плотностью от 17 кг/м3. </t>
  </si>
  <si>
    <t>https://prnt.sc/jI0BaNE_4yv-</t>
  </si>
  <si>
    <t xml:space="preserve"> Анна Михайловна
Да нет,экструдированный пенополистерол для внутренних работ прекрасно утепляет и избавляет от грибка на стенах, никакой сырости , этот материал разработан для подобных целей и успешно поменяется десятки лет не только в нашей стране . Пенополистерол в разы теплее пенопласта.
Ну прогуляли уроки физики в школе, зачем так напоказ это выставлять ?)</t>
  </si>
  <si>
    <t>https://vk.com/wall-149047382_2486419?reply=2487953&amp;thread=2486462</t>
  </si>
  <si>
    <t>Эффективность, плесень</t>
  </si>
  <si>
    <t xml:space="preserve">Анна Михайловна, пенопласт — это не экструдированный пенополистирол. Это вспененный. И — по ГОСТ 15588-2014 — он используется в качестве среднего слоя строительной ограждающей конструкции. 
И пенопласт, и экструдированный пенополистирол бионейтральны: они не избавляют, как вы пишете, от плесени. На них она не селится при условии правильных монтажа и эксплуатации. 
Кроме того, не совсем корректно говорить, что теплоизоляционный материал "тёплый". Он не тёплый, у него низкая теплопроводность. </t>
  </si>
  <si>
    <t>https://prnt.sc/Sq6NMWDdRk4a</t>
  </si>
  <si>
    <t>Ответ на стр. 124 Валере</t>
  </si>
  <si>
    <t xml:space="preserve"> Максим Постников ответил Валерию
Валерий, у нас здесь все самое современное</t>
  </si>
  <si>
    <t>https://vk.com/wall-52268442_524896?reply=526644&amp;thread=525060</t>
  </si>
  <si>
    <t xml:space="preserve">Понимаю ваш сарказм. Но всегда надеюсь на изменения к лучшему — в том числе, и в области применения пенопласта. </t>
  </si>
  <si>
    <t>https://prnt.sc/4XUWjA5cDYOO</t>
  </si>
  <si>
    <t>Ответ на стр. 128 Валере</t>
  </si>
  <si>
    <r>
      <rPr>
        <rFont val="Arial"/>
        <color theme="1"/>
        <sz val="6.0"/>
      </rPr>
      <t>пять реальных минусов домов из СИП
панелей выбор качественных панелей у нас
в России есть Ну как минимум два
основных завода которые производят
качественные ориентированные стружечатые
плиты в которых качественная
влагостойкость реально хорошая несущая
способность обращайте внимание на эти
проверенные заводы</t>
    </r>
    <r>
      <rPr>
        <rFont val="Arial"/>
        <color theme="1"/>
      </rPr>
      <t xml:space="preserve"> </t>
    </r>
    <r>
      <rPr>
        <rFont val="Arial"/>
        <b/>
        <color theme="1"/>
      </rPr>
      <t>по поводу
пенополистирола есть такой внегласный
стандарт что минимум плотность
заполнения утеплителя это
пенополистиролом 16,5 и 18 кг кубический
и он реально будет тёплым он реально
будет служить вам верой и правдой</t>
    </r>
    <r>
      <rPr>
        <rFont val="Arial"/>
        <color theme="1"/>
      </rPr>
      <t xml:space="preserve"> </t>
    </r>
    <r>
      <rPr>
        <rFont val="Arial"/>
        <color theme="1"/>
        <sz val="6.0"/>
      </rPr>
      <t>А ещё
последнее это конечно же клей э Здесь вы
можете запросить сертификат на конкретно
произведённую партию для конкретно
вашего данного комплекта и в таком
случае вы будете спокойны что СИП панель
для строительства вашего дома это
качественный и подходящий для вашего
одного материала</t>
    </r>
  </si>
  <si>
    <t>https://www.youtube.com/watch?v=Xwch46Kzpso</t>
  </si>
  <si>
    <t xml:space="preserve">Добрый день! В ГОСТ 15588-2014 закреплены две марки фасадного пенополистирола: ППС13Ф и ППС16Ф. </t>
  </si>
  <si>
    <t>https://prnt.sc/ahOYGCP_V-pl</t>
  </si>
  <si>
    <r>
      <rPr>
        <rFont val="Arial"/>
        <color theme="1"/>
      </rPr>
      <t xml:space="preserve">Ремонт квартир, домов | Москва и МО | 4S
</t>
    </r>
    <r>
      <rPr>
        <rFont val="Arial"/>
        <color theme="1"/>
        <sz val="1.0"/>
      </rPr>
      <t>При выборе утеплителя необходимо понимать, какие свойства для Вас важнее, и где именно он будет использоваться. Все теплоизоляционные материалы имеют свои особенности и должны подбираться индивидуально.
▪Каменная вата — не имеет недостатков. Она обладает прекрасной теплоизоляцией, воздухопроницаемый, не впитывает влагу и не воспламиняется. Это лучший выбор для утепления дома.</t>
    </r>
    <r>
      <rPr>
        <rFont val="Arial"/>
        <color theme="1"/>
      </rPr>
      <t xml:space="preserve">
▪Пенополистирол — благодаря относительно низкой стоимости и малому весу пользуется большим спросом. </t>
    </r>
    <r>
      <rPr>
        <rFont val="Arial"/>
        <b/>
        <color theme="1"/>
      </rPr>
      <t>Достаточно горюч и при повышении температуры выделяет токсичные вещества.</t>
    </r>
    <r>
      <rPr>
        <rFont val="Arial"/>
        <color theme="1"/>
      </rPr>
      <t xml:space="preserve">
</t>
    </r>
    <r>
      <rPr>
        <rFont val="Arial"/>
        <color theme="1"/>
        <sz val="1.0"/>
      </rPr>
      <t>▪Минеральная вата — этот утеплитель выдерживает высокотемпературные воздействия и не горит. Имеет простую структуру, удобна в обращении и не выделяет вредных веществ. Может использоваться для изоляции стен, полов и вентиляционного оборудования.
▪Фольгированный утеплитель — в состав входят алюминиевая фольга и полиэтилен. Максимально универсальна и проста в монтаже. Легкая, гибкая и обладает хорошими теплоизоляционными свойствами, не вреднадля здоровья человека. Может применяться в системах водоснабжения, вентиляционных каналах и оконных конструкциях.
▪Стекловата — очень упругий и прочный материал, хорошо противостоящий воздействию вибрации. Стекловолокно можно использовать для изготовления металлических конструкций в деревянных домах,а также для обшивки стен и фасадов.
▪ Пеноплекс — представляет собой экструдированный полистирол. Он широко используется для изоляции крыш, потолков, стен, полов.
Цена утеплителя не имеет значения. Правильный выбор теплоизоляции позволит создать комфортные условия для проживания. и сохранит тепло в холодную погоду.
Оформить ЗАЯВКУ или связаться с нами можно одним из удобных способов:
📲 По телефону: +7 (906) 009-00-83 (WhatsApp, Telegram)
+7 (495) 414-97-84
✍ Через сообщения группы: vk.me/4s_remont
✉ По электронной почте: 4sremont@gmail.ru
#ремонтмосква #ремонт4S #новости4S</t>
    </r>
  </si>
  <si>
    <t>https://vk.com/wall-218925814_356</t>
  </si>
  <si>
    <t xml:space="preserve">Здравствуйте! Современный качественный пенопласт выпускается с антипиренами — специальными веществами, благодаря которым материал самостоятельно затухает в течение максимум 4 секунд после потери контакта с открытым огнем. При длительном воздействии высоких температур материал оплавляется, а не вспыхивает.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t>
  </si>
  <si>
    <t>https://prnt.sc/CbvOfgWJH3tZ</t>
  </si>
  <si>
    <t xml:space="preserve"> Илья Донецков ответил Валерию
Валерий, Аоэтому необходимо рассчитать такую толщину, чтобы точка росы сместилась в сам пеноплэкс. А отделка с ним может быть любая, только под штукатурку нужна будет желательно специальная марка пеноплэкс "стена"</t>
  </si>
  <si>
    <t>https://vk.com/wall-194532245_230930?reply=232223&amp;thread=231111</t>
  </si>
  <si>
    <t xml:space="preserve">Согласен. Под штукатурку нужна указанная вами марка. 
При утеплении пенопластом применяется та же схема: теплотехнический расчет, слой с точкой росы внутри. 
Вентфасад — нет, нельзя по ГОСТ. Оптимален "мокрый фасад". </t>
  </si>
  <si>
    <t>https://prnt.sc/S8utg8bxy_9S</t>
  </si>
  <si>
    <t>Ответ на стр. 16 Валере</t>
  </si>
  <si>
    <t>ЖенСовет Калуга
Здравствуйте, подскажите пожалуйста , в частном доме на стадии строительства в пенопласте завелись муравьи и их достаточно уже , стоит ли тратить время и пытаться самостоятельно побороть их или вызвать дезинфекцию? Если самостоятельно посоветуйте средства и если дезинфекция, то может с какой компанией или с каким то частником был опыт , как положительный, так и отрицательный возможно?</t>
  </si>
  <si>
    <r>
      <rPr>
        <color rgb="FF1155CC"/>
        <u/>
      </rPr>
      <t>https://vk.com/wall-156862914_565578</t>
    </r>
    <r>
      <rPr/>
      <t xml:space="preserve"> 
</t>
    </r>
    <r>
      <rPr>
        <color rgb="FF1155CC"/>
        <u/>
      </rPr>
      <t>https://vk.com/wall-71808538_271640</t>
    </r>
    <r>
      <rPr/>
      <t xml:space="preserve"> 
</t>
    </r>
    <r>
      <rPr>
        <color rgb="FF1155CC"/>
        <u/>
      </rPr>
      <t>https://vk.com/wall-71808538_271553</t>
    </r>
    <r>
      <rPr/>
      <t xml:space="preserve"> </t>
    </r>
  </si>
  <si>
    <t xml:space="preserve">Здравствуйте! Если в слой заселились муравьи, значит, пенопласт не изолирован внутри стенового "пирога". Так быть не должно. Сейчас можно использовать любые средства без растворителей в составе — они разъедают пенопласт. </t>
  </si>
  <si>
    <t xml:space="preserve">https://prnt.sc/Oq4ex9lEzwdj 
https://prnt.sc/2lvTA_TY8C-_ 
https://prnt.sc/0x2T9nWzEy9Z </t>
  </si>
  <si>
    <r>
      <rPr>
        <rFont val="Arial"/>
        <color theme="1"/>
      </rPr>
      <t xml:space="preserve"> Алена Олевчук
Классная штука но это такие материалы которые легко прогрызут грызуны !
Сергей Владимирович
</t>
    </r>
    <r>
      <rPr>
        <rFont val="Arial"/>
        <b/>
        <color theme="1"/>
      </rPr>
      <t>Алена, за 4 года никто ничего не прогрыз)) В стены зашит обычный пенопласт. Почитайте побольше про пенопласт и мышей. В каких случаях они его грызут)</t>
    </r>
  </si>
  <si>
    <t>https://vk.com/wall-154465696_477312?reply=477359&amp;thread=477313</t>
  </si>
  <si>
    <t xml:space="preserve">Сергей Владимирович, вы совершенно правы! Есть доступ — будут вредители. Сделано по технологии — утеплитель внутри стенового "пирога" — не будет. </t>
  </si>
  <si>
    <t>Коммент к видео с утеплением ППУ
валера
Запись удалена</t>
  </si>
  <si>
    <t xml:space="preserve"> Alex Prozorov
Там зазор от пенопласта до стены в некоторых местах 1 см</t>
  </si>
  <si>
    <t>https://vk.com/wall-157232463_778301?reply=778746</t>
  </si>
  <si>
    <t xml:space="preserve">Пенопласт приклеен неправильно, дюбель-зонтики практически отсутствуют. Ничего удивительного, что такой результат. </t>
  </si>
  <si>
    <t>https://prnt.sc/lZ3674eg6fAK</t>
  </si>
  <si>
    <t>Комментарий к новости про упавшее утепление ППС с пятиэтажки
 Не ответом ему, а общим сообщением.  Валера</t>
  </si>
  <si>
    <r>
      <rPr>
        <rFont val="Arial"/>
        <color theme="1"/>
      </rPr>
      <t xml:space="preserve">Стройматериалы Касимов ТД Крепость
В нашем магазине в Касимове вы можете купить Керамзит в мешках.
</t>
    </r>
    <r>
      <rPr>
        <rFont val="Arial"/>
        <color theme="1"/>
        <sz val="1.0"/>
      </rPr>
      <t>📌Керамзит — обожжённые глиняные гранулы. Используют их в строительстве, растениеводстве и парковой архитектуре.
Свойства керамзита
🔺Главное преимущество его в том, что это — экологически чистый материал. Он не даёт вредных для человека испарений или пыли, не отравляет природу.
🔺Благодаря пустотам внутри, он хорошо защищает от холода и жары. Зимой в доме, утеплённом керамзитом, тепло, летом — прохладно.
🔺Керамзит хорошо защищает от шума.</t>
    </r>
    <r>
      <rPr>
        <rFont val="Arial"/>
        <color theme="1"/>
      </rPr>
      <t xml:space="preserve">
</t>
    </r>
    <r>
      <rPr>
        <rFont val="Arial"/>
        <b/>
        <color theme="1"/>
      </rPr>
      <t xml:space="preserve">🔺Он не воспламеняется и не даёт отравляющего дыма, как, например, другой утеплитель — пенопласт.
</t>
    </r>
    <r>
      <rPr>
        <rFont val="Arial"/>
        <b/>
        <color theme="1"/>
        <sz val="1.0"/>
      </rPr>
      <t>🔺Керамзит защищает от излучения.
🔺Это — долговечный материал. Обожжённая глина может храниться тысячелетиями.</t>
    </r>
    <r>
      <rPr>
        <rFont val="Arial"/>
        <color theme="1"/>
        <sz val="1.0"/>
      </rPr>
      <t xml:space="preserve">
🔺Поддерживает баланс влаги в воздухе.
🔺Керамзит прост в применении, работать с ним может даже человек, не имеющий опыта. И цены на него доступны.
🔺Он декоративен.
🔺Это — лёгкий материал, он не даёт большой нагрузки на строительные конструкции, поэтому им удобно утеплять потолки.
🔺В керамзите не заводятся грызуны и насекомые, как, например, в минвате или пенопласте (на второй-третий год, когда улетучивается химический запах из них, мыши и крысы начинают делать там гнёзда).
🔺Керамзиту не страшны резкие температурные перепады, холод или жара не повреждают его.
🔺Устойчив к воздействию химическими веществами.
📌Где применяют
Рассыпным керамзитом утепляют крыши и полы. С ним удобно работать, так как в процессе по нему можно ходить.
Керамзитовые блоки делают их из смеси песка, бетона и керамзита. Материал прочный и выдерживает большие нагрузки. Из них строят не только частные дома, но и мосты, эстакады и многоэтажные здания.
Применение в растениеводстве. Свойство керамзита регулировать содержание влаги — ценно для растений, так как им важно, чтобы не было переувлажнения или сухости почвы.
Керамзит успешно используют для борьбы с закислением почв — для этого его перемешивают с грунтом. Он препятствует развитию гнили, растения перестают болеть, урожаи огородных культур повышаются.
Используют в ландшафтном дизайне</t>
    </r>
  </si>
  <si>
    <t>https://vk.com/wall-88356934_1130</t>
  </si>
  <si>
    <t>https://prnt.sc/zxhxkVvx7BHv</t>
  </si>
  <si>
    <t>Утеплим Вас
💥Добрый день всем, кто нас читает и смотрит!
Сегодня мы не будем постить фото работ, а расскажем об основной составляющей конструкции наружней теплоизоляции стены – ПЕНОПОЛИСТИРОЛЕ👆. Здесь много сомнений, заблуждений и мифов….Постараемся все «разложить по полочкам»!
Пенополистирол (фасадный пенопласт) – это стройматериал последнего поколения. При его производстве используются инновационные технологии, поэтому угадать его предшественника трудно. А «эволюционировал» пенополистирол из знакомого всем пенопласта – материала, который защищает бытовую технику от повреждений при транспортировке.
За последние двадцать лет пенополистирол прочно вошел в нашу с вами жизнь.
Основное отличие фасадного пенополистирола от обычного пенопласта
в улучшенной адгезии, благодаря чему на нем хорошо держится штукатурка и готовые работы отличаются длительным сроком эксплуатации.
Это материал имеет высокую плотность и не крошится под влиянием разных воздействий.
Основные свойства пенопласта – лёгкость и ячеистая структура – сохранились. Внутри пенополистирольных плит находится огромное количество гранул, заполненных воздухом. Его содержание достигает 98%.❗
За счет воздушных пузырьков материал обладает низкой теплопроводностью, которая так ценится при строительстве.
.Для утепления фасада используется марка ПСБ С 25 ф. Это один из самых эффективных утеплителей. Расшифровывается как «Пенополистирол Суспензионный Беспрессовый Самозатухающий» плотности 25 (250 грамм стирола на м3), фасадный.
Рассмотрим таблицу теплопроводности строительных материалов:
Наименование Теплопроводность Вт/(м*К)
Пенополистирол 0,038
Минеральная вата 0,034-0,039
Кирпич 0,2-0,7
Дерево 0,15
Пенобетон 0,1-0,3
Газобетон 0,05-0,3
Бетон 1,5-1,7
Гранит 2,4
Чем выше цифры, тем холоднее материал!
Давайте, разберем страхи, связанные с применением пенополистирола.
⭐"Пенопласт не дышит".
Есть такое свойство материалов как паропроницаемость. Именно это свойство определяет дышит материал или не дышит. Посмотрим на цифры в таблице
Наименование Паропроницаемость Мг/(м*ц*Пв)
Пенополистирол 0,05
Минвата 0,5-0,6
Бетона 0,03
Кирпича 0,11-0,17
Пенобетона 0,11-0,26
Древесина хвойных пород поперек волокон 0,06
То есть паропроницаемость у пенополистирола такая же как у деревянного сруба! И даже лучше, чем у бетона!
⭐⭐"Пенопласт горит".
По пожаробезопасности пенополистирол относится к группе Г1. Это слабогорючие материалы. Не зря в маркировке пенополистирола есть определение — "самозатухающийся". Действительно, поджечь пенополистирол довольно затруднительно. Он поддерживает горение, это и есть группа пожаробезопасности Г1, но сам не горит. Попробуйте бросить спичку на кусок пенополистирола, он будет плавиться, пока горит спичка. Как только она погаснет, он тоже перестанет гореть.
⭐⭐⭐"В нем заводятся мыши".
Мыши могут жить во многих местах, но в пенополистироле они не живут. Им там просто некомфортно. Полевые мыши организуют гнезда на участке в обычной траве под снегом. Домашние, скорее, проберутся в дом, чем будут селиться на улице. Мыши живут там, где есть много выходов из гнезда и недалеко добраться до еды. Это места под террасами, беседками, банями, даже под домом. Ну и конечно в доме. В пенопласте им нечем дышать и нечего есть. Они могут прогрызть ход, но жить там не будут.
⭐⭐⭐⭐ "Со временем он разрушится".
Действительно, пенополистирол боится прямых солнечных лучей. На солнышке он начинает выгорать в прямом смысле слова, превращается в труху. Правда очень медленно. В год миллиметров на пять.
Поэтому его необходимо закрывать штукатуркой с армирующей сеткой.
Закрытый пенопласт, практически, не подвержен никаким влияниям. Он выдерживает температуру до 80 градусов, не садится, не боится влаги( в отличии от минплиты).
В итоге, можно с уверенностью сказать, что этот материал может прослужить до 60-ти лет с температурными ежегодными колебаниями в пределах от -40 до +40 градусов по шкале Цельсия, некоторые марки работают в более широком температурном диапазоне.
Кроме того, он биологически пассивен, то есть грибки и плесень ему не угрожают, не токсичен, обладает шумоизолирующими свойствами.
Собственно, вот и все, что хотели сегодня вам рассказать👍
Компания «Утеплим Вас» будет рада видеть вас в ряду своих клиентов и принесет в вашу жизнь тепло и комфорт! 💥
Вызов и осмотр специалиста – бесплатно!
📞Телефон: +7 (920) 755-55-24
✉ E-mail: service-tula@yandex.ru</t>
  </si>
  <si>
    <t>https://vk.com/wall-179325147_246</t>
  </si>
  <si>
    <t xml:space="preserve">Добрый день! Спасибо за доверие и положительный отзыв пенопласту — материалу, который представляет Ассоциация представителей и поставщиков пенополистирола. </t>
  </si>
  <si>
    <t>https://prnt.sc/wPV3CfNenx5p</t>
  </si>
  <si>
    <t>СИП панели и строительство домов | ЭкоЕвроДом
🏡 При эксплуатации дома люди часто сталкиваются с сыростью.
Если не понимать, что происходит, можно так и не найти правильный способ решения проблемы 🤷‍♀
На строителей тоже не всегда можно надеяться — ведь если сырость возникла, значит они не понимали, что делали 😏
🔹 Вопрос:
Объясните, пожалуйста, как решается проблема с точкой росы, и как отделывать изнутри и снаружи послойно?
Я имел в виду — если снаружи — ложится ли пленка, затем обрешетка, и потом уже допустим сайдинг? Или как? А внутри?
❗ Ответ:
Точка росы возникает внутри стены из пенополистирола 👆
ℹ Пенополистирол имеет закрытую структуру пор, а следовательно, очень низкую паропроницаемость, соответственно влажный и теплый воздух не попадает в условия конденсации "точки росы".
Для удаления влажного воздуха в доме нужно предусматривать вытяжную вентиляцию:
✅ Внутри SIP-панели обшиваются гипсокартоном прямо на SIP панели, он штробится и туда прячется вся проводка
✅ Далее швы запениваются монтажной пеной
✅ Швы зашпаклевываются, производится финишная отделка (обои, фактурная штукатурка)
✅ В санузлах производится гидроизоляция
✅ Можно гипсокартоном и не обшивать, стыки панелей шпаклюются и можно наклеивать обои, но тогда вся проводка будет наружу в коробах
🔹 Мы считаем, что гипсокартоном лучше обить
✅ Снаружи: можно обшить стены ветро-влагозащитной пленкой, но особой необходимости в этом нет
🔹 Сайдинг прикрепляется саморезами к стене
❓ У вас возникли вопросы?
🔹 Сайт ecoeurodom.ru
🔹 Вкладка "о компании"
🔹 Раздел "вопрос-ответ"
#экоевродом #свойдом #домамосква #доммосква #строительстводомовмосква #сиппанели #домаизсиппанелей #проектдома #семья #семейныйуют #домароссия #купитьдоммосква #домаегорьевск</t>
  </si>
  <si>
    <r>
      <rPr>
        <color rgb="FF1155CC"/>
        <u/>
      </rPr>
      <t>https://vk.com/wall-105491075_922</t>
    </r>
    <r>
      <rPr/>
      <t xml:space="preserve">  
</t>
    </r>
    <r>
      <rPr>
        <color rgb="FF1155CC"/>
        <u/>
      </rPr>
      <t>https://vk.com/wall-202157670_85</t>
    </r>
    <r>
      <rPr/>
      <t xml:space="preserve">  
</t>
    </r>
    <r>
      <rPr>
        <color rgb="FF1155CC"/>
        <u/>
      </rPr>
      <t>https://ok.ru/ecoeurodom/topic/156500471541165</t>
    </r>
    <r>
      <rPr/>
      <t xml:space="preserve"> </t>
    </r>
  </si>
  <si>
    <t xml:space="preserve">Добрый день! 
Паропроницаемость современного качественного вспененного пенополистирола (пенопласта) — практически такая же, как у древесины (0,05 мг/(м·ч·Па, а у сосны поперек волокон — 0,06 мг/(м·ч·Па). И эффективная вентиляция действительно важна при любом раскладе. </t>
  </si>
  <si>
    <r>
      <rPr>
        <color rgb="FF1155CC"/>
        <u/>
      </rPr>
      <t>https://prnt.sc/Y9iMynoHaKeq
https://prnt.sc/DcPcNIshDK6L</t>
    </r>
    <r>
      <rPr/>
      <t xml:space="preserve"> 
</t>
    </r>
    <r>
      <rPr>
        <color rgb="FF1155CC"/>
        <u/>
      </rPr>
      <t>https://prnt.sc/CiSJLbktyfeQ</t>
    </r>
    <r>
      <rPr/>
      <t xml:space="preserve"> 
</t>
    </r>
  </si>
  <si>
    <t>Утепление дома пенополистиролом по всем правилам
Утепление газобетона пенополистиролом ППС 16Ф. С приклейкой на минеральный клей, дюбелированием и пропениванием швов.
Видео про утепление дома ППС</t>
  </si>
  <si>
    <t>https://dzen.ru/video/watch/64b63704cd666a6fb17738e8</t>
  </si>
  <si>
    <t xml:space="preserve">Добрый день! Все смонтировано замечательно! Спасибо за доверие к пенопласту — материалу, который представляет Ассоциация производителей и поставщиков пенополистирола. 
 </t>
  </si>
  <si>
    <t>https://prnt.sc/n6LHbFdaHa2c</t>
  </si>
  <si>
    <t>База АКБ || Аккумуляторы в Череповце
♻ Когда требуется недорогая, но эффективная теплоизоляция помещений, используют пенопласт!
Этот строительный материал безопасен для человека, но в нем не заводится плесень и не живут насекомые; он имеет легкий вес и удобен для монтажа, но при этом обладает достаточной прочностью и надежностью.
Способен отлично удерживать тепло, не создавая в помещении духоты. Кроме того, пенопласт устойчив к химическим воздействиям.
✅ Наша компания База АКБ || в Череповце предлагает пенопласт:
по выгодным ценам и с удобным форматом расчетов
в большом ассортименте
в любом объеме, для корпоративных и частных заказчиков
с сертифицированными рабочими характеристиками и от лучших производителей
✅ Приобретая пенопласт в Череповце у нас, вы покупаете материал, который поможет:
утеплить помещения любой площади и назначения; и на любой стадии
строительства дома, поскольку пенопласт можно использовать и для наружных, и для внутренних работ
создать нормальный для работы и жизни микроклимат
быстро справиться с утеплением и снизить его стоимость
Поэтому обращайтесь к нам, если вам требуется качественный и недорогой теплоизоляционный материал!
🔸 Подробнее о товаре узнавайте в сообщениях группы: https://vk.com/im?sel=-146169278
Или по телефонам:
+7 (911) 505-40-50
+7 (8202) 60-40-50
📌 Наши адреса:
- ш. Кирилловское, 80 Ж
- ул. Олимпийская, 50</t>
  </si>
  <si>
    <t>https://vk.com/wall-146169278_2994</t>
  </si>
  <si>
    <t xml:space="preserve">Добрый день! Спасибо за доверие к пенопласту — материалу, который представляет Ассоциация производителей и поставщиков пенополистирола. Единственное, что хотелось бы отметить: пенопласт устойчив не ко всем химикатам. Так, бензин, ацетон и некоторые другие вещества могут его испортить. Также не стоит подвергать материал длительному воздействию солнечных лучей. 
Успехов в работе! </t>
  </si>
  <si>
    <t>https://prnt.sc/pfYiv_efPmoQ</t>
  </si>
  <si>
    <t>Денис Никольский
автор
Сообщество производителей и поставщиков пенополистирола, Спасибо!</t>
  </si>
  <si>
    <t>https://dzen.ru/video/watch/644adad8bbb7ef2280826cde?comments_data=n_reply#comment_1753017254&amp;comments_data=n_reply</t>
  </si>
  <si>
    <t>https://prnt.sc/p9z6Cyo_yLX1</t>
  </si>
  <si>
    <t xml:space="preserve"> Анатолий Артеменко
Аслан, пенопластом и пеноплексом внутри не утепляют ,только снаружи,если вам плевать на ваше здоровье то можно и внутри,но зачем остальных травить.
Анатолий Артеменко ответил Игорю
Игорь, а вред в пенополистироле составляет остаточный стирол и производители не рекомендуют его использовать в закрытых жилых пространствах,это вам на всякий случай информация.</t>
  </si>
  <si>
    <t>https://vk.com/wall-161529175_1041145?reply=1043006&amp;thread=1041148</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</si>
  <si>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Утепление пенопластом действительно рекомендовано снаружи здания. Однако дело не в "остаточном стироле".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Утепляют пенопластом снаружи потому, что точка росы должна находиться в середине теплоизоляционного материала. Закрывать пенопласт оптимально по системе "мокрый фасад". Если следовать этой технологии, дом будет теплым и уютным долгие годы. </t>
  </si>
  <si>
    <t>https://prnt.sc/grPmvaEdcoHZ</t>
  </si>
  <si>
    <r>
      <rPr>
        <rFont val="Arial"/>
        <color theme="1"/>
      </rPr>
      <t xml:space="preserve">ТВИНБЛОК. Официальная страница завода Теплит
КАК ИСПОРТИТЬ ДОМ ИЗ ГАЗОБЛОКА?
</t>
    </r>
    <r>
      <rPr>
        <rFont val="Arial"/>
        <color theme="1"/>
        <sz val="8.0"/>
      </rPr>
      <t>😒 Знаете, есть довольно много способов, позволяющих это сделать.
Газоблок (Твинблок) — надежный, прочный и долговечный. Но строительство из него, как и из любого другого материала, предполагает соблюдение ряда правил.
Увы, не всем удается избежать ляпов и ошибок в ходе работ 🤷‍♀. Последствия могут быть от неприятных, но устранимых, до катастрофических.
Они наступят, если:
🔸 поставить конструкцию из газоблока на гибкое основание;</t>
    </r>
    <r>
      <rPr>
        <rFont val="Arial"/>
        <color theme="1"/>
      </rPr>
      <t xml:space="preserve">
🔸 </t>
    </r>
    <r>
      <rPr>
        <rFont val="Arial"/>
        <b/>
        <color theme="1"/>
      </rPr>
      <t>использовать в качестве утеплителя наружных стен пенопласт ПСБс и экструдированный пенополистирол ЭППС;</t>
    </r>
    <r>
      <rPr>
        <rFont val="Arial"/>
        <color theme="1"/>
      </rPr>
      <t xml:space="preserve">
</t>
    </r>
    <r>
      <rPr>
        <rFont val="Arial"/>
        <color theme="1"/>
        <sz val="8.0"/>
      </rPr>
      <t>🔸отделать фасад прочной штукатуркой с высоким модулем упругости и малой паропроницаемостью;
🔸 отказаться от армирования стен;
🔸 схалтурить в ходе кладки первого ряда блоков, поскольку он задает геометрию всей кладки;
🔸 не устранить постоянное замачивание конструкций.
А вы сталкивались с ошибками при строительстве из газоблока❓
➡ Больше информации о Твинблоке – на нашем официальном сайте: https://twinblock.ru
#Теплит_знает
Фото в посте: ru.freepik.com</t>
    </r>
  </si>
  <si>
    <r>
      <rPr>
        <color rgb="FF1155CC"/>
        <u/>
      </rPr>
      <t>https://vk.com/wall-191191711_1280</t>
    </r>
    <r>
      <rPr/>
      <t xml:space="preserve">   
</t>
    </r>
    <r>
      <rPr>
        <color rgb="FF1155CC"/>
        <u/>
      </rPr>
      <t>https://ok.ru/twinblock/topic/155258440731933</t>
    </r>
    <r>
      <rPr/>
      <t xml:space="preserve"> 
</t>
    </r>
    <r>
      <rPr>
        <color rgb="FF1155CC"/>
        <u/>
      </rPr>
      <t>https://vk.com/wall-175438743_1990</t>
    </r>
    <r>
      <rPr/>
      <t xml:space="preserve">  
</t>
    </r>
    <r>
      <rPr>
        <color rgb="FF1155CC"/>
        <u/>
      </rPr>
      <t>https://dzen.ru/b/ZLdf9tdktFiMYVET</t>
    </r>
    <r>
      <rPr/>
      <t xml:space="preserve"> </t>
    </r>
  </si>
  <si>
    <t>Добрый день! Фасадные марки современного пенопласта, произведенного по ГОСТ 15588-2014, можно использовать для теплоизоляции стен из газоблока. Для этого применяются фасадные марки, которые обозначаются ППС 13Ф и ППС 16Ф. Паропроницаемость такого материала сравнима с паропроницаемостью древесины.</t>
  </si>
  <si>
    <r>
      <rPr>
        <color rgb="FF1155CC"/>
        <u/>
      </rPr>
      <t>https://prnt.sc/FIRm4-KE6iz1</t>
    </r>
    <r>
      <rPr/>
      <t xml:space="preserve"> 
</t>
    </r>
    <r>
      <rPr>
        <color rgb="FF1155CC"/>
        <u/>
      </rPr>
      <t>https://prnt.sc/_Wzjs6pakEbL</t>
    </r>
    <r>
      <rPr/>
      <t xml:space="preserve"> 
</t>
    </r>
    <r>
      <rPr>
        <color rgb="FF1155CC"/>
        <u/>
      </rPr>
      <t>https://prnt.sc/1qpR6Pt_9bi1</t>
    </r>
    <r>
      <rPr/>
      <t xml:space="preserve"> 
</t>
    </r>
    <r>
      <rPr>
        <color rgb="FF1155CC"/>
        <u/>
      </rPr>
      <t>https://prnt.sc/2bumFhelJLAh</t>
    </r>
    <r>
      <rPr/>
      <t xml:space="preserve"> </t>
    </r>
  </si>
  <si>
    <t>Stroy-Russia.ru — Строительный форум
Планирую обшить фасад сайдингом. Чем лучше утеплить пенопласт или минеральная вата?</t>
  </si>
  <si>
    <r>
      <rPr>
        <color rgb="FF1155CC"/>
        <u/>
      </rPr>
      <t>https://vk.com/wall-72161462_8798</t>
    </r>
    <r>
      <rPr/>
      <t xml:space="preserve"> 
</t>
    </r>
    <r>
      <rPr>
        <color rgb="FF1155CC"/>
        <u/>
      </rPr>
      <t>https://stroy-russia.ru/threads/fasad-s-sajdinga.11017/#post-115025</t>
    </r>
    <r>
      <rPr/>
      <t xml:space="preserve"> </t>
    </r>
  </si>
  <si>
    <t xml:space="preserve">Здравствуйте! Сайдинг — это вентфасад. Использовать пенопласт с вентфасадами не рекомендуется. Его оптимально закрывать по системе "мокрый фасад". </t>
  </si>
  <si>
    <t>https://prnt.sc/nBqulFvqbB5g</t>
  </si>
  <si>
    <t xml:space="preserve">	Serg_tm
    Был на производстве ППС в своем городе, докупал 3 листа не хватило, ППС 16ф совсем другой, шарик крупный, до 10 мм, были остатки, лежали давно, не пахнет, запах при резке такой же. можно предположить что это запах стирола, который выделяется при резке при нагреве выше 90 гр. разговаривал с менеджером производителя, говорит что могут пахнуть антиперены, говорит выветрится. Гигиенические сертификаты имеются </t>
  </si>
  <si>
    <t>https://www.forumhouse.ru/posts/31660443/</t>
  </si>
  <si>
    <t xml:space="preserve">Добрый день! Согласно ГОСТ, максимальная температура для пенопласта — 80 градусов. Стирол при нагревании не выделяется (согласно протоколу исследования состава № 338/10 от 24.03.2010 ФГУП ВНИИМ им. Д.И. Менделеева). Возможно, запах был действительно от антипиренов. </t>
  </si>
  <si>
    <t>https://prnt.sc/7WA5k1ttES5s</t>
  </si>
  <si>
    <r>
      <rPr>
        <rFont val="Arial"/>
        <color theme="1"/>
      </rPr>
      <t xml:space="preserve">ВладБывалов
    </t>
    </r>
    <r>
      <rPr>
        <rFont val="Arial"/>
        <i/>
        <color theme="1"/>
      </rPr>
      <t>EPS Russia сказал(а): ↑
        Добрый день! Можно рассмотреть состав упомянутого вами производителя с маркировкой CT 82 — он используется для приклеивания теплоизоляционных материалов (в т. ч. пенополистирольных плит) и выполнения защитного армированного слоя при утеплении фасадов.</t>
    </r>
    <r>
      <rPr>
        <rFont val="Arial"/>
        <color theme="1"/>
      </rPr>
      <t xml:space="preserve">
    Я взял на пробу Церезит фасад термо, зима. Без цифр. Не знаю чего такое. Буду пробовать. Взял так же пенополистирол фасадный 150 мм. Сегодня окна вставил и все косяки в кирпичной кладке запенил. Облил кирпичи грунтовкой, попробовал прилепить кусочек пенополистирола. Вроде не плохо держится. Завтра буду пытаться лепить. </t>
    </r>
  </si>
  <si>
    <t>https://www.forumhouse.ru/posts/31664755/</t>
  </si>
  <si>
    <t xml:space="preserve">Добрый день! Не забывайте и про дюбель-зонтики: не менее 5 штук на 1 м2 пенопласта. </t>
  </si>
  <si>
    <t>https://prnt.sc/R6dnND4SDSqg</t>
  </si>
  <si>
    <t xml:space="preserve">	Pierre
    Допустимо ли положить ппс первым слоем под 25 плиту флор баттс? По полу проходят коммуникации и получается что первый слой будет порезан и не будет единого слоя. </t>
  </si>
  <si>
    <t>https://www.forumhouse.ru/posts/31659985/</t>
  </si>
  <si>
    <t xml:space="preserve">Добрый день! 
Вы можете использовать в качестве первого слоя ППС необходимой вам толщины плотностью от 17 кг/м3.  </t>
  </si>
  <si>
    <t>https://prnt.sc/gMXjEZkRLXZ-</t>
  </si>
  <si>
    <r>
      <rPr>
        <rFont val="Arial"/>
        <color theme="1"/>
      </rPr>
      <t xml:space="preserve">"Профнастил +"
СОВРЕМЕННЫЕ УТЕПЛИТЕЛИ для кровли
Далеко в прошлом остались те времена, когда крыши жилых домов покрывали обычной соломой или опилками. Современный рынок просто-таки завален самыми разными предложениями по поводу утепления крыши – начиная от старой доброй стекловаты и заканчивая сложным напылением пенополиуретановой консистенции.
🤷‍♂ Так какой же выбрать утеплитель для крыши дома, чтобы он был экологичен, обладал нужными свойствами и при этом отлично справлялся со всеми своими задачами? Вопрос не простой, и мы постараемся сейчас вам на него подробно ответить.
</t>
    </r>
    <r>
      <rPr>
        <rFont val="Arial"/>
        <color theme="1"/>
        <sz val="4.0"/>
      </rPr>
      <t>1. Стекловата: изоляция, проверенная годами.
Структура стекловаты – связанные между собой особые волокна с воздухом в промежутках. Т.к. стекловолокно – неорганического происхождения, ни гнили, ни плесени в нем завестись не может. И, заметим, редко что так не нравится мышам, как стекловата. И при всех своих недостатках, таких, как крайне неприятные ощущения в процессе монтажа и недолговечность, относительно недорогая стекловата на самом деле хорошо защищает от холода зимой и от жары летом, а также обладает высокой звукоизоляцией;
2. Минеральная вата: улучшенная технология
Минеральная вата представляет собой утеплитель, основу которого составляют волокна: каменные, стеклянные и древесные. В отличие от стекловаты, этот материал уже не так раздражает кожу и не так колется при монтаже, но для здоровья все же лучше использовать методы индивидуальной защиты. Минераловатные хороши также тем, что при необходимости в них легко отремонтировать любой кусок. Да и монтаж их доступен даже человеку без какого-либо строительного опыта
Базальтовая вата: следующий этап
Технология производства минеральной ваты почти такая же, как и изготовление сахарной ваты – просто здесь вместо сахара используется горная порода. И самыми лучшими качествами обладают утеплители из базальта, которые довольно упругие на ощупь, а потому хорошо держатся в распор между стропилами. Качество этого утеплителя только совершенствуется. И современная минеральная вата такого состава – долговечна, экологична и пожаробезопасна;</t>
    </r>
    <r>
      <rPr>
        <rFont val="Arial"/>
        <color theme="1"/>
      </rPr>
      <t xml:space="preserve">
3. Пенопласт: дешево и сердито
Пенопласт – это народное название пенополистирола и его видов. Не смотря на то, что во многих странах мира этот материал в строительстве запрещен, в России им активно утепляют и фундамент, и стены, и крышу. Ведь у пенопласта при его дешевизне немало ценных положительных свойств:
- Долгий срок службы, во время которого он не теряет свои эксплуатационные свойства;
- Не подвержен плесени, коррозии, гниению или грибам. Абсолютно водонепроницаем и никогда не намокает;
- Служит отличной звукоизоляцией;
- Прост в монтаже и практически не крадет полезную площадь помещения (для обустройства жилой мансарды – самое то);
- Обладает легким весом.
☺ Как видите, ничего сложного! Удачи вам в любом начинании!
</t>
    </r>
    <r>
      <rPr>
        <rFont val="Arial"/>
        <color theme="1"/>
        <sz val="1.0"/>
      </rPr>
      <t>ВОЗНИКЛИ ВОПРОСЫ:
📲 8 (917) 733 08 08
А также ЖДЕМ ВАС ПО АДРЕСУ:
🏡 г. Стерлитамак, ул.Профсоюзная, 1и
#купитьпрофнастил#заказатьпрофнастил#профнастилстерлитамак#профнастил</t>
    </r>
  </si>
  <si>
    <t>https://vk.com/wall-205281993_2142</t>
  </si>
  <si>
    <t>https://prnt.sc/Z0gv5uSudYzw</t>
  </si>
  <si>
    <t xml:space="preserve">	СергейМ75
    Всем привет
    Прошу подсказать как примерно сравнивать толщину различных материалов, применительно к теплопроводности?
    Например 100 мм пенопласта 15-го сколько надо стену из древесины </t>
  </si>
  <si>
    <t>https://www.forumhouse.ru/posts/31665685/</t>
  </si>
  <si>
    <t>Добрый день!  12 см ППС по эффективности аналогичны 45 см дерева, 90 см керамзитобетона, 2 м 10 см кирпича и 4 м 20 см железобетона.</t>
  </si>
  <si>
    <t>https://prnt.sc/VRdVkC5uXdZj</t>
  </si>
  <si>
    <r>
      <rPr/>
      <t xml:space="preserve">veraipravda
Выбор пирога облицовки жилого дома
    Здравствуйте! Имеется коробка дома из отсевблока. Место на фундаменте для облицовки от 10 до 13см. Вопрос: насколько адекватным является выбор пенопластового утеплителя 5см + облицовочный кирпич 0,7нф без вент зазора. Ширина утеплителя + 0,7нф 13,5см. Таким образом, местами будет нависание кирпича над фундаментом на 3-4см. Это при условии, что мы не делаем вент зазор. Могу ли я обойтись без вент зазора и допустить такое нависание кирпича?
</t>
    </r>
    <r>
      <rPr>
        <color rgb="FF1155CC"/>
        <u/>
      </rPr>
      <t>https://prnt.sc/kgNaplWHQcUK</t>
    </r>
    <r>
      <rPr/>
      <t xml:space="preserve"> 
FavorGroup
    Вопросов тут на самом деле много.
    1. Насколько вам хватит утепления 5 сантиметров? Проверяли свой пирог на калькуляторе? (не указан регион проживания, сложно оценить)
    2. Выбор пенопласта для утепления — очень спорный вопрос. Это горючий материал, выделяющий при горении токсичные вещества. К тому же паронепроницаемый. Т. е. вся влага, выходящая из дома, будет оставаться у вас на стене. Соответственно — привет грибок и плесень. Обеспечить стопроцентную паронепроницаемость изнутри практически нереально.
    3. Утепление без вентзазора. Без воздушного зазора допускается монтаж только в неотапливаемых зданиях.
    4. Нависание кирпича на 3-4 см, при ширине 8,5 см это 35-50 %. Довольно большой вынос.
    Может стоит просчитать другие способы облицовки? Или подумать над расширением фундамента
veraipravda
    Спасибо за ответ! Строительство ведётся в Краснодаре. Пенопласт, это я упростил. пенополистирол фасадный, который по описанию, в отличие от экструдированного ппс является дышащим. Есть возможность углубиться в непростые поиски кирпича 0,5 нф толщиной 6,5см вместо 0,7 нф.
    Расширить фундамент. об этом даже не думал, тк страшно:) может быть зря
    Слышал, что возможно беззазорное утепление ППСом фасадным в пироге между блоком и лицевым кирпичом и особенно в нашем климате, где нет существенных перепадов температур. </t>
    </r>
  </si>
  <si>
    <t>https://www.forumhouse.ru/posts/31666653/</t>
  </si>
  <si>
    <t xml:space="preserve">Добрый день! Использовать пенопласт в вашем случае действительно возможно. И качественный современный материал по паропроницаемости сравним с древесиной (0,05 мг/(м·ч·Па, а у сосны поперек волокон — 0,06 мг/(м·ч·Па). 
По технологии для утепления вспененным пенополистиролом вентзазор не нужен. Толщину слоя действительно лучше просчитать с помощью калькулятора, еще лучше — пригласить команду специалистов, которые выполнят теплотехнический расчет (калькуляторы не учитывают всех особенностей здания и дают лишь приблизительный ответ). 
Что касается горючести — в пенопласт сейчас добавляют антипирены еще на производстве. При длительном воздействии высоких температур он оплавляется. При потере контакта с открытым огнем самостоятельно затухает в течение максимум 4 секунд.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(это оптимальный для ППС "мокрый фасад". Но возможны и варианты отделки).  Образованию грибка и плесени он не способствует — бионейтрален. 
Если остановитесь на этом материале, приобретайте его только в официальных точках продаж: на стихийных рынках можно купить подделку, а все приведенные выше данные касаются качественного пенопласта. И, конечно, не забывайте, что в доме должна быть эффективная вентиляция. Но это условие обязательно в любом случае — для любых вариантов утепления. </t>
  </si>
  <si>
    <t>https://prnt.sc/l8tkHmi31mbk</t>
  </si>
  <si>
    <t>ВЕКТРА: сэндвич-панели
ПОДЖИГАЕМ сэндвич-панели с пенополистиролом 🔥
Несмотря на то, что пенополистирол проигрывает по огнестойкости другим утеплителям, его несомненный плюс в легкости и более бюджетной цене.
Комментарий: на видео классический пенопласт без антипирен; пенопласт с антипиренами самостоятельно затухает в течение максимум 4 секунд после потери контакта с открытым пламенем.
Нужна консультация по сэндвич-панелям? Пишите в директ и мы свяжемся с вами 😎</t>
  </si>
  <si>
    <t>https://dzen.ru/video/watch/64a7bc7ecd0ddf445e2132bc</t>
  </si>
  <si>
    <t xml:space="preserve">Добрый день! Ассоциация производителей и поставщиков пенополистирола рекомендует выбирать современный качественный пенопласт, который производится сразу с антипиренами. Он действительно обладает указанными вами свойствами: самостоятельно затухает в течение максимум 4 секунд после потери контакта с открытым пламенем. А при длительном воздействии высоких температур оплавляется, не вспыхивая. </t>
  </si>
  <si>
    <t>https://prnt.sc/U-TYxvbAXqaN</t>
  </si>
  <si>
    <t>Утепление фасадов, высотные работы Пенза
Долго ли прослужит утепление пенопластом?
Пенопласт относительно молодой материал, поэтому проверку на «старение» проходит с помощью искусственно созданных испытаний в лабораториях.
🔬В разных организациях он “пережил” 80-100 ускоренных годовых циклов, пройдя проверку на температурные колебания, контакты с водой и другими “естественными” природными факторами.
Все стройматериалы имеют склонность к усадке. Под регулярными или периодическими нагрузками они прогибаются, могут деформироваться.
✅ Лабораторные испытания показали, что пенопласт меньше остальных материалов подвержен усадке. Он сохраняет заданную геометрию, не слеживается. Это качество важно, так как позволяет сохранять теплоизоляционные свойства на весь срок эксплуатации.
Поэтому успешно можно предположить, что утепление по системе «Мокрый фасад» прослужит вам не один десяток лет.
На фото вы можете посмотреть работу двухлетней давности. Как видите, все прекрасно держится и имеет привлекательный вид 👌
ЗАПИСАТЬСЯ НА БЕСПЛАТНЫЙ ЗАМЕР
Тел. 89273626779 — Сергей</t>
  </si>
  <si>
    <t>https://vk.com/wall-218548641_17</t>
  </si>
  <si>
    <t>Срок службы, усадка</t>
  </si>
  <si>
    <t xml:space="preserve">Здравствуйте! Вы совершенно верно указали достоинства качественного ППС и результаты испытаний с его участием. Благодарим за доверие к материалу, который представляет Ассоциация производителей и поставщиков пенополистирола. Успехов в работе! </t>
  </si>
  <si>
    <t>https://prnt.sc/H_j51LOQt5JK</t>
  </si>
  <si>
    <t>Аморант| Поставщик строительных материалов
Наполнитель ППС (пенопласт) является одним из вариантов для сэндвич-панелей. Вот некоторые особенности и характеристики наполнителя ППС:
1. Теплоизоляция: ППС обладает хорошими теплоизоляционными свойствами. Благодаря закрытой структуре пенопласта, воздух заперт в ячейках, что помогает предотвратить передачу тепла.
2. Легкий вес: ППС является легким материалом, что упрощает транспортировку и установку сэндвич-панелей.
3. Звукоизоляция: ППС обладает некоторыми звукоизоляционными свойствами. Он может помочь снизить шумовую передачу через стены или перегородки.
4. Устойчивость к влаге: ППС может быть менее устойчивым к влаге по сравнению с другими наполнителями, такими как пенополиуретан (ППУ) или минеральная вата. Поэтому важно защитить сэндвич-панели от воздействия влаги, особенно во влажных условиях.
5. Экономичность: ППС обычно является более доступным по цене вариантом по сравнению с некоторыми другими наполнителями.
При выборе наполнителя ППС для сэндвич-панелей, важно учитывать требования вашего проекта, такие как уровень тепло- и звукоизоляции, устойчивость к влаге и бюджет. Рекомендуется проконсультироваться с профессионалами или специалистами, чтобы выбрать наиболее подходящий наполнитель для конкретно вашего проекта. Пишите Нам , и мы вам поможем !</t>
  </si>
  <si>
    <t>https://vk.com/wall-165824197_201</t>
  </si>
  <si>
    <t>Здравствуйте! От лица Ассоциации производителей и поставщиков пенополистирола благодарю за доверие к пенопласту — материалу, который мы представляем. Вы абсолютно точно указали его сильные стороны. Хотелось бы только отметить, что пенопласт гораздо устойчивей к влаге, чем минвата. Влагопоглощение у него минимально: за 24 часа — не более 2% по объёму.</t>
  </si>
  <si>
    <t>https://prnt.sc/Q2MvE57q37c6</t>
  </si>
  <si>
    <r>
      <rPr/>
      <t xml:space="preserve">Дачный СтройРемонт
"Зачем вообще утеплять дом из газобетона? Бесполезные траты это..."- уверял бригадир строительной бригады. Прав ли он, и чем лучше утеплить
</t>
    </r>
    <r>
      <rPr>
        <sz val="1.0"/>
      </rPr>
      <t>Некоторые строитель утверждают, что дом из газобетона не нуждается в утеплении. Они считают этот процесс напрасной тратой времени.
    В этом утверждении есть доля истины. Дело в том, что газобетон фактически не пропускает тепло. Его теплопроводность находится на минимальном уровне. Поэтому дома из этого материала являются достаточно теплыми строениями. Так зачем же такой теплый дом утеплять? И, если это необходимо, то какой материал надо использовать? Давайте разберемся с этим вопросом.
Опытные строители говорят, что утепления домам из газобетона не потребуется, если они имеют верно просчитанную толщину стен. А какая толщина стен считается правильной настолько, что зимой с теплом в доме не возникнет вопросов?
Все определяет климат того места, где строиться дом. Страна у нас большая, климатических зон много.
    Для Средней полосы, там, где расположена Московская, Смоленская, Ивановская, и множество других областей, стены из газобетона в доме должны достигать минимум 450 мм. И никак не меньше. Марка газобетона при этом — D500.
    В таком крае, как Краснодарский, где лето длинное и жаркое, а зима почти отсутствует (по сравнению с Московской областью), толщина газобетонных стен может достигать всего 400 мм.
    В Сибири, например, в Новосибирске и области, без толщины стены в 0,5 м не обойтись.
    Газобетонные дома в южных регионах в утеплении не нуждаются. Это подтверждает практика. В северных территориях без утепления не обойтись. Но даже утепленный, такой дом будет стоить дешевле, чем такое же строение из других, более дорогих материалов.
Для утепления газоблочных стен применяют листы пенополистирола либо минеральную вату. Так же отличным вариантом является утепление теми же газобетонными блоками с минимальной плотностью в пределах D200- D400.
Вообще считается, что газобетон с малой плотностью, сам является хорошим утеплителем. Он обладает:
    отличной морозостойкостью;
    служит долгие годы;
    не задерживает пар;
    не горит;
    обладает высокой теплоемкостью.
    Материал не требует какого-то особого монтажа. Они приклеиваются таким же клеем, который используется при кладке. Утеплитель из газобетона с низкой плотностью служит длительное время, не требуя какого-то особенного ухода. Поскольку такой утеплитель является идентичным материалу, из которого возводят стены, то каких-то ненужных реакций между ними не происходит.
Минеральная вата, как утеплитель домов из газобетона, проявляет себя с лучшей стороны. Она "дышит", через нее проходит пар, а это необходимо для поддержания в доме комфортного климата. Утеплитель монтируют толщиной до 100 миллиметров, что позволяет точке росы появляться именно в утеплителе, не затрагивая стену.
Благодаря утеплению отодвигаем точку росы наружу стены. Источник изображения: сайт uteplix.com
Минеральная вата не поддерживает горение. Поскольку это природный материал, он полностью экологичен. Срок эксплуатации — до 25 лет. Приклеивают вату специальным клеем. Он тоже пропускает пар. Также используют для крепления дюбеля — зонтики.
    После установки листы минеральной ваты укрепляют сеткой и штукатурят. Поверх утеплителя можно сделать облицовку, используя кирпич, а можно создать фасад. Количество мостиков холода уменьшают, устанавливая плиты утеплителя в шахматном порядке.</t>
    </r>
    <r>
      <rPr/>
      <t xml:space="preserve">
</t>
    </r>
    <r>
      <rPr>
        <b/>
      </rPr>
      <t>Пенопласт как утеплитель не так хорош, поскольку пар через него не проходит. Поэтому для наружного утепления его не так часто, как минеральную вату.</t>
    </r>
    <r>
      <rPr/>
      <t xml:space="preserve">
</t>
    </r>
    <r>
      <rPr>
        <b/>
      </rPr>
      <t>Если же все-таки установить его, то выходящая из дома влага будет накапливаться на пенопласте, не в состоянии пройти через него. Сырость в доме увеличится и начнет образовываться плесень. Чтобы устранить такой эффект придется создавать в доме вентиляционную систему, что конечно выльется в копеечку.</t>
    </r>
    <r>
      <rPr/>
      <t xml:space="preserve">
</t>
    </r>
    <r>
      <rPr>
        <b/>
      </rPr>
      <t xml:space="preserve">Для удобства и наглядности я свел все данные в таблицу ниже:
</t>
    </r>
    <r>
      <rPr>
        <b/>
        <color rgb="FF1155CC"/>
        <u/>
      </rPr>
      <t>https://prnt.sc/mlkHHimbv9d5</t>
    </r>
    <r>
      <rPr>
        <b/>
      </rPr>
      <t xml:space="preserve"> </t>
    </r>
    <r>
      <rPr/>
      <t xml:space="preserve">
</t>
    </r>
    <r>
      <rPr>
        <sz val="1.0"/>
      </rPr>
      <t>Из этой информации следует, что минеральная вата является дешевым и надежным материалом для утепления домов из газобетона. Но самым лучшим утеплителем для газобетонных блоков является сам газобетон, имеющий более низкую плотность.
Спасибо, что нашли время для прочтения этой статьи ! Буду очень благодарен вашему лайку 👍 и подписке на канал.</t>
    </r>
  </si>
  <si>
    <t>https://dzen.ru/a/ZLYfWCFirTDreihT</t>
  </si>
  <si>
    <t>Паропроницаемость, срок службы, пожароопасность</t>
  </si>
  <si>
    <t xml:space="preserve">Добрый день! 
Через современный качественный пенопласт пар проходит, как через древесину.  Его паропроницаемость — 0,05 мг/(м·ч·Па), а у сосны поперек волокон — 0,06 мг/(м·ч·Па).  И именно поэтому его очень часто используют для наружного утепления (8 из 10 частных домов в Европе утеплены ППС). Влага будет накапливаться только в двух случаях: если неправильно произведен теплотехнический расчет (или, как минимум, слой утеплителя не просчитан с помощью специального калькулятора), или в доме отсутствует хоть какая-нибудь вентиляция (она должна быть в любом случае, какой бы теплоизоляционный материал ни был использован). </t>
  </si>
  <si>
    <t>https://prnt.sc/M3U6OzOE2pXR</t>
  </si>
  <si>
    <t>Нетипичный Ставрополь
Самовольную постройку обнаружили в центре Ставрополя.
Напротив Центрального парка местная жительница увидела стройку из пенопластовых плит и возмутилась, разрешено ли это контролирующими органами.
Постройку заметили и сотрудники Управления по сохранению и государственной охране объектов культурного наследия. Может ли здесь стоять этоа постройка, теперь будет решать суд.</t>
  </si>
  <si>
    <t>https://vk.com/wall-37725105_4621827</t>
  </si>
  <si>
    <t xml:space="preserve">По-моему, это утепление, а не основной материал стен. Тогда всё в порядке. Закрыть его просто "мокрым фасадом". </t>
  </si>
  <si>
    <t>https://prnt.sc/x-Y1Ga7iNaWh</t>
  </si>
  <si>
    <t xml:space="preserve"> Маргарита Чернощёкова
Из пенопласта? До первой бури? 😅</t>
  </si>
  <si>
    <t>https://vk.com/wall-37725105_4621827?reply=4621831</t>
  </si>
  <si>
    <t xml:space="preserve">Плиты ППС тут служат утеплением. А каркас по фото нормальный. </t>
  </si>
  <si>
    <t>https://prnt.sc/K58SC-EZNXIh</t>
  </si>
  <si>
    <t>Комментарий к новости в стр. 166 Валера</t>
  </si>
  <si>
    <t xml:space="preserve">@unstopmpx
Странно слышать сначало рассказ о паропроницаемости. А в конце рекомендации на паропроницаемый газобетон налепить паронепроницаемый пенопласт или иппс </t>
  </si>
  <si>
    <t>https://www.youtube.com/watch?v=9zo9QwY_c-M&amp;lc=UgxMI-WVw7rPq-hFeEh4AaABAg</t>
  </si>
  <si>
    <t xml:space="preserve">Современный пенопласт (вспененный пенополистирол) паропроницаем, как сосна поперек волокон. А вот эппс действительно практически нет. Но это два разных материала. И задачи у них разные. </t>
  </si>
  <si>
    <t>https://prnt.sc/XtmCBSANb0g3</t>
  </si>
  <si>
    <t xml:space="preserve">@antonpod3119
Регион у вас очень жаркий, при нагреве Пенопласт очень токсичный, он выделяет стирол(это яд), горит он как бензин, вспомни "хромую лошадь"
@GooD-7987
Где вы на улице видели +70, чтобы начал выделяться стирол? В "хромой лошади", возгорание началось не с пенопласта.
@antonpod3119
А кто сказал что надо 70
@GooD-7987
 @antonpod3119  это минимальная температура, а вообще стоит напомнить, что выделение стирола из пенополистирола при обычных условиях эксплуатации человека невозможно. Стирол выделяется только при горении пенопласта.
@antonpod3119
Значит вы считаете что он привоздействие нагрева безопасен хотя он состоит  абсолютно из хим состава
@antonpod3119
Я не навязываю свое мнение, в меня на учебе заложили что пенопласт в строительстве жилого дома категорически не подходит </t>
  </si>
  <si>
    <t>https://www.youtube.com/watch?v=4n8I8RAGW5o&amp;lc=Ugz22Nhh7M0Y4DGAV854AaABAg.9sK7RDjjNZA9sLRbS4Y2D8</t>
  </si>
  <si>
    <t xml:space="preserve">Добрый день! 
Максимальная температура использования пенопласта — 80 градусов. Однако это не значит, что из него выделяется стирол.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Что касается "хим.состава": на 98% пенопласт — это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Ну, и о "Хромой лошади": причинами пожара в кафе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Винить пенопласт в возгорании или количестве жертв — то же самое, что винить деревья в лесном пожаре. </t>
  </si>
  <si>
    <t>https://prnt.sc/oc0vDJ2HJge0</t>
  </si>
  <si>
    <r>
      <rPr>
        <rFont val="Arial"/>
        <color theme="1"/>
      </rPr>
      <t xml:space="preserve">СтройМания
Утепляем крышу правильно: советы, рекомендации
</t>
    </r>
    <r>
      <rPr>
        <rFont val="Arial"/>
        <color theme="1"/>
        <sz val="1.0"/>
      </rPr>
      <t>Владельцы недвижимости часто сталкиваются с необходимостью теплоизоляции частных строений. Они нередко допускают ошибки, когда не знают, как правильно утеплить крышу дома и несущие конструкции, в результате чего микроклимат в нем не только не улучшается, а наоборот становится еще хуже.
Основной проблемой, с которой им приходится сталкиваться, это выбор материала хорошего качества и доступного по стоимости. Кроме этого, получить желаемый результат не удастся, если нарушена технология обустройства теплоизоляции.
Благодаря изоляции крыши, происходит оптимальное распределение тепловой энергии внутри здания. Данный процесс включает монтаж на скаты кровли специального материала с низким коэффициентом теплопроводности для предотвращения охлаждения подкровельного пространства.
Кроме этого, теплоизоляция крыши способствует:
Снижению амплитуды температурных изменений, оказывающих отрицательное влияние на кровельный материал.
Шумоизоляции и уменьшению резонирующей способности кровли. В результате при выпадении атмосферных осадков теплоизоляция будет приглушать звуки дождевых капель и града, которые усиливает кровельное покрытие.
Предотвращению образования на домовой крыше ледовой корки. Зимой на кровле собирается снег, и нижний слой шапки под действием тепла начинает таять и превращаться в лед. Образовавшаяся ледовая корка усиливает нагрузку, оказываемую на стропильную конструкцию, и ее трудно очистить.
Защите подкровельного пространства от сильного нагрева в жаркие солнечные дни, поскольку утепление крыши дома изнутри работает в двух направлениях. А это означает, что изоляционный материал не выпускает тепло наружу и не впускает его.
До того, как теплоизолировать крышу, необходимо обустроить вентиляцию, так как применение материалов, которые накапливают влагу, способствует процессам гниения стропильного каркаса из дерева и появлению плесени. Устройство принудительной циркуляции воздушных масс в подкровельном пространстве предупредит преждевременное разрушение конструкции крыши.
Выбор материалов для утепления
Прежде, как утеплить крышу изнутри своими руками, нужно подобрать материалы с низким коэффициентом теплопроводности. Они практически не проводят тепло и задерживают его внутри себя.
При выборе нужно учитывать:
Тип крыши. Изоляцию плоской и скатной конструкции кровли производят с использованием разных материалов. Для плоских вариантов крыш обычно применяют керамзит или пенополистирол, а минеральную вату — для скатных.
Материал постройки дома. Например, для стропильного каркаса из древесины лучшим выбором будет эковата с основой из натурального льняного волокна.
Экологичность материала. Если выполняется утепление крыши изнутри, нужно выбирать изолятор с безопасным для человека составом. Для наружных работ данное качество не имеет значения.
Климат в регионе строительства. Это обстоятельство отражается на толщине слоя утеплителя. С учетом климатических условий, имеющихся на территории страны, обычно бывает достаточно 15 — сантиметровой толщины материала.
Вес. Нагрузка, оказываемая на стропильную систему, отражается на выборе материала, тяжесть которого должен выдержать каркас. Данное обстоятельство учитывают в проектной документации, когда составляется схема утепления крыши.
схема утепления крыши</t>
    </r>
    <r>
      <rPr>
        <rFont val="Arial"/>
        <color theme="1"/>
      </rPr>
      <t xml:space="preserve">
</t>
    </r>
    <r>
      <rPr>
        <rFont val="Arial"/>
        <b/>
        <color theme="1"/>
      </rPr>
      <t>При проведении утепления деревянных домов пенополистерол не используют. Этот материал отличается неплохими эксплуатационными характеристиками, но его применение приводит к смещению точки образования конденсата на поверхности стен, что вызывает загнивание древесины и покрытие ее плесенью.</t>
    </r>
    <r>
      <rPr>
        <rFont val="Arial"/>
        <color theme="1"/>
      </rPr>
      <t xml:space="preserve">
</t>
    </r>
    <r>
      <rPr>
        <rFont val="Arial"/>
        <color theme="1"/>
        <sz val="1.0"/>
      </rPr>
      <t>Поскольку дерево – это природный материал, то оно дышит и имеет свойство пропускать воздух, изменяя свои размеры в зависимости от степени влажности. Специалисты советуют использовать для теплоизоляции деревянных строений исключительно натуральные утеплители (подробнее: "Как сделать утепление крыши деревянного дома изнутри – выбор материала и правила устройства").
Технология и схема выполнения наружной теплоизоляции
По мнению профессионалов, лучше всего оптимизирует энергоэффективность здания, наружное утепление кровли.
Если домашний умелец не имеет опыта и не знает, как правильно утеплять крышу дома, ему пригодится следующая информация:
Составляя проект каркаса из деревянных элементов, нужно рассчитать шаг стропил так, чтобы его длина совпадала с шириной теплоизоляционного материала, которая обычно равна 120 сантиметров. При большом весе кровельного покрытия стропила устанавливают с промежутком 60 сантиметров, а утеплитель режут пополам.
От рулона теплоизолятора после завершения установки стропильных ног ножом отрезают полосы требуемой длины. Проще всего изолировать крышу со стороны мансарды. Монтируют материал между соседними стропилами. Для этого сначала надо выгнуть внутрь его края, а потом аккуратно расправить.
Стропила и уложенную между ними теплоизоляцию необходимо зашить с внутренней стороны пароизоляционной мембраной и зафиксировать ее клейкой лентой или степлером. Эта процедура нужна для защиты стропильной конструкции от сырого воздуха.
При помощи строительного степлера поверх ног стропил обустраивают гидроизоляцию крыши изнутри мансарды, чтобы не допустить воздействия влаги на утеплитель. Этот слой вдоль стропильной системы фиксируют контр-обрешеткой, собранной из реек.
Дальше пошаговое утепление крыши предполагает изготовление обрешетки. Для кровельных покрытий, способных держать форму, обустраивают решетчатое основание из деревянных досок с интервалом от 15 до 20 сантиметров. Если материал для поверхности крыши имеет немаленький вес, требуется сооружение сплошной обрешетки из влагостойких листов фанеры.
Поверх такой основы монтируют кровельное покрытие в соответствии с рекомендациями компаний, производящих его.
Обязательно для защиты стропил и улучшения микроклимата в мансардном помещении, необходимо обустроить принудительную вентиляцию.
Для этого нужно специально установить особые приспособления:
на карнизах — продухи;
на скатах — кровельные дефлекторы;
на коньке – аэратор.
В результате будет обеспечена циркуляция воздуха и нормальное состояние древесины.
Как правильно утеплить крышу изнутри своими руками
Если во время постройки дома не было произведено утепление кровли или потребность в теплоизоляции возникла в процессе эксплуатации строения, для решения проблемы можно выполнить эту работу с использованием технологии утепления крыши изнутри.
Последовательность действий в таком случае будет следующая:
На потолке и стенах мансарды делают каркас, используя деревянные бруски или металлический профиль с шагом между рейками, равным ширине утеплителя.
Теплоизоляционный материал помещают в ячейки каркаса. При этом нужно помнить, что рулонные утеплители, обладающие рыхлой структурой, в процессе эксплуатации начинают оседать и поэтому их нужно дополнительно фиксировать по горизонтали.
После завершения монтажа теплоизоляции поверх каркаса помещают пароизоляцию, используя степлер или клейкую ленту и укладывая полосы материала с 10- 15-сантиметровым нахлестом.
На завершающем этапе каркас обшивают гипсокартонными листами, который будет основанием для выполнения отделочных работ. Чтобы гипсокартон покрасить или оклеить обоями, его штукатурят и грунтуют.
Несмотря на то, что эффект от внутренней теплоизоляции меньше, чем от внешнего утепления, она позволяет создать в мансарде более комфортный температурный режим для постоянного проживания.
Зная, как сделать утепленную крышу в доме, какой лучше применить материал и способ, можно сэкономить на отоплении примерно 15-20% средств и продлить срок эксплуатации стропильной конструкции.</t>
    </r>
  </si>
  <si>
    <r>
      <rPr>
        <color rgb="FF1155CC"/>
        <u/>
      </rPr>
      <t>https://ok.ru/oleg.simonov3/statuses/155477633277979</t>
    </r>
    <r>
      <rPr/>
      <t xml:space="preserve">  
</t>
    </r>
    <r>
      <rPr>
        <color rgb="FF1155CC"/>
        <u/>
      </rPr>
      <t>https://ok.ru/profile/571417072995/statuses/155910014855267</t>
    </r>
    <r>
      <rPr/>
      <t xml:space="preserve"> 
</t>
    </r>
    <r>
      <rPr>
        <color rgb="FF1155CC"/>
        <u/>
      </rPr>
      <t>https://ok.ru/shkola.stroitelstva.i.remonta/topic/156861746135926</t>
    </r>
    <r>
      <rPr/>
      <t xml:space="preserve"> 
</t>
    </r>
    <r>
      <rPr>
        <color rgb="FF1155CC"/>
        <u/>
      </rPr>
      <t>https://vk.com/wall-56270690_547152</t>
    </r>
    <r>
      <rPr/>
      <t xml:space="preserve"> 
</t>
    </r>
    <r>
      <rPr>
        <color rgb="FF1155CC"/>
        <u/>
      </rPr>
      <t>https://vk.com/wall-140144803_1036</t>
    </r>
    <r>
      <rPr/>
      <t xml:space="preserve"> </t>
    </r>
  </si>
  <si>
    <r>
      <rPr>
        <color rgb="FF1155CC"/>
        <u/>
      </rPr>
      <t>https://prnt.sc/lLo-_TjuJ7c6</t>
    </r>
    <r>
      <rPr/>
      <t xml:space="preserve"> 
</t>
    </r>
    <r>
      <rPr>
        <color rgb="FF1155CC"/>
        <u/>
      </rPr>
      <t>https://prnt.sc/UEovYb7fN6qP</t>
    </r>
    <r>
      <rPr/>
      <t xml:space="preserve"> 
</t>
    </r>
    <r>
      <rPr>
        <color rgb="FF1155CC"/>
        <u/>
      </rPr>
      <t>https://prnt.sc/AmQ_k7c5aezY</t>
    </r>
    <r>
      <rPr/>
      <t xml:space="preserve"> 
</t>
    </r>
    <r>
      <rPr>
        <color rgb="FF1155CC"/>
        <u/>
      </rPr>
      <t>https://prnt.sc/4Bn7s3DFh38w</t>
    </r>
    <r>
      <rPr/>
      <t xml:space="preserve"> 
</t>
    </r>
    <r>
      <rPr>
        <color rgb="FF1155CC"/>
        <u/>
      </rPr>
      <t>https://prnt.sc/U-c1FP3alKh9</t>
    </r>
    <r>
      <rPr/>
      <t xml:space="preserve"> </t>
    </r>
  </si>
  <si>
    <t>Аналог стр. 161 май</t>
  </si>
  <si>
    <t>С пива на пиво
отредактировано
1. Клей по кругу не нужен. Он мешает выровнять лист пенопласта, ведь ляпухи делаются толстыми именно для возможности выравнивания. А так проще было бы клеить на тонкую гребенку. Ну и лишний расход клея в дополнение.
2. Грибы бьют в ляпухи. Ты же, забив грибы произвольно, видимо хотел выровнять криво приклеенные листы пенопласта (потому что сделал клей по кругу листа), возможно даже местами отломал пенопласт от клея или надломил, или создал напряжение и через N лет фасад перекосит, станут видны края плит пенопласта, а то и появятся трещинки т складки.
Так что не правилам ты сделал фасад, к сожалению.</t>
  </si>
  <si>
    <t>https://dzen.ru/video/watch/64b63704cd666a6fb17738e8#comment_1753988512</t>
  </si>
  <si>
    <t>Добрый день! 
Клей по кругу — нужен. Его наносят по всему периметру плиты с отступлением от краёв на 20–30 мм. Ширина клеевого слоя должна составлять 50–80 мм, толщина — от 10 до 30 мм. Дополнительно требуется нанести 3–6 пятен клеевого состава в центре плиты. После того как плита будет установлена в проектное положение, площадь адгезионного контакта клеевого состава с несущей поверхностью должна составлять как минимум 40%, ширина швов между плитами — не более 2 мм.</t>
  </si>
  <si>
    <t>https://prnt.sc/sqkKQeArG3Ko</t>
  </si>
  <si>
    <t>Комментарий к видео из стр. 150</t>
  </si>
  <si>
    <t xml:space="preserve"> Андрей Ру
вентилируемый фасад из пенопласта и имитация кирпичной кладки, это "хорошее" решение... 😊</t>
  </si>
  <si>
    <t>https://vk.com/wall-23558538_221045?reply=221123</t>
  </si>
  <si>
    <t xml:space="preserve">Пенопласт не применяют при вентилируемом фасаде. Но на фото отчетливо видна минплита. </t>
  </si>
  <si>
    <t>https://prnt.sc/y6QyHyjfyvbC</t>
  </si>
  <si>
    <t>Коммент к новости про ремонт здания в Калининграде. В самой новости говорится про вентфасад, но не про ППС.
валера</t>
  </si>
  <si>
    <r>
      <rPr>
        <rFont val="Arial"/>
        <color theme="1"/>
      </rPr>
      <t xml:space="preserve">ИА Новости России
Как утеплить загородный дом под индивидуальное жилищное строительство (ИЖС)
</t>
    </r>
    <r>
      <rPr>
        <rFont val="Arial"/>
        <color theme="1"/>
        <sz val="1.0"/>
      </rPr>
      <t>Утепление загородного дома является важной задачей при его строительстве или реконструкции. Правильное утепление обеспечивает комфортный микроклимат внутри дома, экономит энергию и снижает затраты на отопление. В этой статье мы рассмотрим различные виды утеплителей, технологии и материалы, а также рассмотрим их преимущества и недостатки. Кроме того, мы изучим отзывы о материалах для утепления загородного дома в разных регионах России.
Виды утеплителей для загородного дома:
• Минеральные ваты (стекловата, базальтовая вата) являются одними из наиболее распространенных утеплителей. Они обладают хорошими теплоизоляционными свойствами, устойчивы к гниению и горению.</t>
    </r>
    <r>
      <rPr>
        <rFont val="Arial"/>
        <color theme="1"/>
      </rPr>
      <t xml:space="preserve">
• Пенопласт (экструдированный и пенополистирол) обладает низкой теплопроводностью и отличными звукоизоляционными свойствами. </t>
    </r>
    <r>
      <rPr>
        <rFont val="Arial"/>
        <b/>
        <color theme="1"/>
      </rPr>
      <t>Однако он может быть восприимчив к повреждениям при механическом воздействии.</t>
    </r>
    <r>
      <rPr>
        <rFont val="Arial"/>
        <color theme="1"/>
      </rPr>
      <t xml:space="preserve">
</t>
    </r>
    <r>
      <rPr>
        <rFont val="Arial"/>
        <color theme="1"/>
        <sz val="1.0"/>
      </rPr>
      <t>• Экологически чистые утеплители, такие как льняная, конопляная или целлюлозная изоляция, становятся все более популярными. Они обладают высокой влагостойкостью и отличными теплоизоляционными свойствами.
Технологии для утепления загородного дома:
• Стеновые панели с утеплителем внутри (сэндвич-панели) являются одним из эффективных способов утепления. Они предварительно изготавливаются на заводе и устанавливаются на месте строительства.
• Фасадные системы утепления позволяют создать теплоизоляционный слой на внешней стороне дома. Это может быть выполнено с использованием утеплителей, таких как минеральная вата или пенопласт, а затем покрыто фасадными материалами.
• Внутреннее утепление включает установку утеплителя на внутреннюю поверхность стен. Это может быть выполнено с помощью гипсокартона или специальных плит из минеральной ваты или пенопласта. Этот метод является более простым и доступным, но может сократить полезное пространство внутри дома.
Плюсы и минусы технологий утепления:
• Стеновые панели с утеплителем обеспечивают высокую теплоизоляцию и герметичность, сокращая теплопотери. Однако их установка может быть дорогой, особенно если требуется специализированное оборудование.
• Фасадные системы утепления обновляют внешний вид дома и обеспечивают дополнительную защиту от воздействия атмосферных условий. Однако требуется тщательная подготовка поверхности и профессиональная установка.
• Внутреннее утепление легче в реализации и позволяет сохранить внешний вид здания. Однако оно может снизить полезное пространство внутри дома и не обеспечивает такую же эффективность в сравнении с другими методами.
Надежные материалы для утепления загородного дома:
• Минеральные ваты (стекловата, базальтовая вата) обладают хорошими теплоизоляционными свойствами и долговечностью.
• Экструдированный пенополистирол обладает высокой стойкостью к механическим повреждениям и влаге.
• Экологически чистые утеплители, такие как льняная, конопляная или целлюлозная изоляция, обеспечивают хорошую теплоизоляцию и влагостойкость.</t>
    </r>
    <r>
      <rPr>
        <rFont val="Arial"/>
        <color theme="1"/>
      </rPr>
      <t xml:space="preserve">
</t>
    </r>
    <r>
      <rPr>
        <rFont val="Arial"/>
        <b/>
        <color theme="1"/>
      </rPr>
      <t>Дешевые материалы для утепления загородного дома:
• Пенопласт является одним из наиболее доступных утеплителей, но его использование может быть ограничено из-за низкой стойкости к механическим повреждениям.</t>
    </r>
    <r>
      <rPr>
        <rFont val="Arial"/>
        <color theme="1"/>
      </rPr>
      <t xml:space="preserve">
</t>
    </r>
    <r>
      <rPr>
        <rFont val="Arial"/>
        <color theme="1"/>
        <sz val="1.0"/>
      </rPr>
      <t>• Минеральные ваты могут быть более доступными по цене, особенно в массовом производстве.
Отзывы о материалах для утепления загородного дома в России:
Отзывы о материалах для утепления загородных домов в России могут различаться в зависимости от региона и климатических условий. Вот некоторые общие тенденции:
• Российские пользователи часто отмечают хорошие результаты, достигаемые с помощью минеральных ват (стекловаты или базальтовой ваты). Они отлично сохраняют тепло внутри дома и обеспечивают хорошую звукоизоляцию. Кроме того, эти материалы широко доступны и имеют разные толщины, что позволяет выбрать оптимальный вариант для конкретных условий.</t>
    </r>
    <r>
      <rPr>
        <rFont val="Arial"/>
        <color theme="1"/>
      </rPr>
      <t xml:space="preserve">
</t>
    </r>
    <r>
      <rPr>
        <rFont val="Arial"/>
        <b/>
        <color theme="1"/>
      </rPr>
      <t>• Люди на Севере России, где климат более суровый, положительно отзываются о применении пенопласта и экструдированного пенополистирола. Эти материалы обладают хорошей теплоизоляцией и высокой стойкостью к низким температурам. Однако, некоторые пользователи указывают на возможность повреждения пенопласта при механическом воздействии.</t>
    </r>
    <r>
      <rPr>
        <rFont val="Arial"/>
        <color theme="1"/>
      </rPr>
      <t xml:space="preserve">
</t>
    </r>
    <r>
      <rPr>
        <rFont val="Arial"/>
        <color theme="1"/>
        <sz val="1.0"/>
      </rPr>
      <t>• В южных регионах России, где климат более теплый, экологически чистые утеплители, такие как льняная или конопляная изоляция, получают положительные отзывы. Эти материалы обеспечивают хорошую вентиляцию и влагоотвод, что особенно важно в условиях повышенной влажности.
Обратите внимание, что отзывы могут варьироваться в зависимости от конкретного производителя и качества материала, а также от методов установки и соответствия строительных норм и правил. При выборе материалов для утепления загородного дома важно обратиться к специалистам и проконсультироваться с опытными строителями или архитекторами, чтобы выбрать наиболее подходящий вариант для вашего конкретного случая.</t>
    </r>
  </si>
  <si>
    <t>https://dzen.ru/a/ZLFMZwrch0Pbuibo</t>
  </si>
  <si>
    <t>Добрый день! При должном механическом воздействии повредится любой материал. Хрупкость же качественного пенопласта — кажущееся качество. ППС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t>
  </si>
  <si>
    <t>https://prnt.sc/T6ugUUFnULRC</t>
  </si>
  <si>
    <t xml:space="preserve">@Slava7302
Жень я не знаю что ты и где читаешь, но минеральная вата фасадная 110 плотности не садится и не чего сним не происходит, я занимаюсь фасадами и уже дом частный стоит лет 10 стоит не чего не сползает и не трещит, а вот твой пенопласт это пажара опасный и будет держать между стеной и пенопластом будет постоянно сырость </t>
  </si>
  <si>
    <t>https://www.youtube.com/watch?v=4n8I8RAGW5o&amp;lc=UgzTSC1it93Nm6j9bkR4AaABAg</t>
  </si>
  <si>
    <t xml:space="preserve">Здравствуйте! Современные марки пенопласта выпускаются с антипиренами. Благодаря им материал самостоятельно затухает в течение максимум 4 секунд после потери контакта с открытым пламенем. А при постоянном воздействии огня оплавляется, не вспыхивая. Кроме того, этот материал никогда не используется открытым. Согласно ГОСТ, он должен быть средним слоем строительной ограждающей конструкции — то есть, с одной стороны быть закрытым основным материалом стены, с другой — отделочными слоями (оптимально — по системе "мокрый фасад"). 
Если правильно подобрать слой утеплителя и сделать хорошую вентиляцию (это, кстати, обязательное условие, какой бы теплоизоляционный материал ни был применен), сырости не будет. ППС паропроницаем, как древесина поперек волокон, и влагу, если все сделано правильно, не задерживает. </t>
  </si>
  <si>
    <t>https://prnt.sc/aXFmd8fVP-Rm</t>
  </si>
  <si>
    <t xml:space="preserve">@eugeneeugene4488
добрый день! Женя, не в критику, а просто разобраться по паропроницаемости. далее буду писать просто цифры, измеряется она в мг\м*ч*Па. берем самую среднюю парапроницаемость самана она около 0,2. эппс 0,013, ппс — 0,05. да. то что ппс у вас фасадный парапроницаемость его не меняет. и так вот, как я всегда думал и как меня учили паропроницаемость должна увеличиваться по мере приближение к улице, вот тогда влага будет успевать выветриваться наружу. здесь же получается материал стен будет быстрее высыхать, чем ппс может пропускать и без вент зазаров оно так и будет </t>
  </si>
  <si>
    <t>https://www.youtube.com/watch?v=4n8I8RAGW5o&amp;lc=UgxOTOsPMRkUhRe-_rZ4AaABAg</t>
  </si>
  <si>
    <t xml:space="preserve">Добрый день! При утеплении ППС вентзазор не допускается по противопожарным нормам. Пускай материал стен будет быстрее высыхать: все равно в такой ограждающей конструкции нет условий для образования конденсата. А также слой ограждающей конструкции удовлетворяет нормам по защите от переувлажнения. </t>
  </si>
  <si>
    <t>https://prnt.sc/u2K8SPOOx8Fn</t>
  </si>
  <si>
    <t xml:space="preserve"> Анна Анашкина ответила Валерию
Валерий, паропроницаемость для пенопласта это огромный минус. Замануха для дураков</t>
  </si>
  <si>
    <t>https://vk.com/wall-97639222_183983?reply=185356&amp;thread=184082</t>
  </si>
  <si>
    <t>Почему паропроницаемость утеплителя — вдруг минус? И почему замануха, если она зафиксирована в СТО «Нормы теплотехнического проектирования ограждающих конструкций и оценки энергоэффективности зданий»?</t>
  </si>
  <si>
    <t>https://prnt.sc/QFdwZLOR9f_c</t>
  </si>
  <si>
    <t>Ответ на стр. 33 Валере</t>
  </si>
  <si>
    <t xml:space="preserve"> Анна Михайловна ответила Валерию
Валерий, я где то писала об отделке пенопластом изнутри и писала его определение ? Вы путаете понятия физики .
Я пишу об утеплении квартиры , что влечёт исключение промерзания и плесень как следствие .
Про теплопроводность могу поговорить с физиками, а не в паблике.</t>
  </si>
  <si>
    <t>https://vk.com/wall-149047382_2486419?reply=2492014&amp;thread=2486462</t>
  </si>
  <si>
    <t xml:space="preserve">Анна Михайловна, я отвечал на ваш комментарий "Изнутри пенополистиролом — очень эффективно и достаточно для устранения проблемы промерзания". Какой именно пенополистирол вы имели в виду — вспененный или экструдированный, вы не указали. Вспененный пенополистирол изнутри применять нельзя. Но экструдированный в любом случае не убирает плесень. А понятие "низкой теплопроводности" доступно не только физикам, потому применительно к материалу говорим так, а не "тёплый". </t>
  </si>
  <si>
    <t>https://prnt.sc/gtuSqkti_UhR</t>
  </si>
  <si>
    <t>Ответ на стр. 139 Валере
не знаю, что ей надо</t>
  </si>
  <si>
    <t xml:space="preserve">@garantstroy
Добрый день, фасадный-это немного о другом) </t>
  </si>
  <si>
    <t>https://www.youtube.com/watch?v=Xwch46Kzpso&amp;lc=UgywmksOrExg8ofr7mZ4AaABAg.9sM4Y59FyTf9sM9Ut6D1D6</t>
  </si>
  <si>
    <t xml:space="preserve">Здравствуйте! Да, вы правы, ППС 13Ф и 16Ф используется в СФТК. </t>
  </si>
  <si>
    <t>https://prnt.sc/suE_FZtRyyvC</t>
  </si>
  <si>
    <t>Ответ на стр. 141</t>
  </si>
  <si>
    <t xml:space="preserve"> Мастер-класс утепления фасада #стройка #фасад #утепление #пенопласт #facade #insulation #утеплитель
Будни фасадчика</t>
  </si>
  <si>
    <t>https://www.youtube.com/watch?v=-P34Ks5EZZg</t>
  </si>
  <si>
    <t>https://prnt.sc/cPR0oink6BWE</t>
  </si>
  <si>
    <t>Андрей Слегкин, решён 13 часов назад
Стену утеплённую ППС чем лучше обшивать/отделывать? (двухэтажка)</t>
  </si>
  <si>
    <t>https://otvet.mail.ru/question/234263724</t>
  </si>
  <si>
    <t>Добрый день! Оптимально закрывать ППС по системе "мокрый фасад".</t>
  </si>
  <si>
    <t>https://prnt.sc/-G14xWEui_mA</t>
  </si>
  <si>
    <t>Андрей Слегкин, 1 неделю назад
Просветленный
Могли бы объяснить почему — «совсем излишняя толщина утеплителя — напрасно выброшенные деньги». Я понимаю что через стены уходит только 30% тепла. Но эти 30% мы можем значительно уменьшить. А ведь стоимость утепления от толщины практически не меняется: будет у тебя ППС 5см или 25см, ты всё равно потратишь одинаковую сумму на материалы его крепёжа и отделки фасада, а так же на зарплату строителям. А это всё во много раз дороже чем стоимость самого ППС.
Да и не забывайте что это только в России халявные цены на энергоресурсы (вон один из отвечающих написал что он отапливает свой дом ЭЛЕКТРОбойлером), а я этой зимой за отопление двушки (55кв.м) платил 430€. У нас теплоносители гораздо дороже. 
Или вы можете привести график который покажет что увеличение с 15см до 20см ППС не даст экономии?</t>
  </si>
  <si>
    <t>https://otvet.mail.ru/answer/2035757611/cid-359506611/</t>
  </si>
  <si>
    <t xml:space="preserve">Имел в виду действительно излишнее утепление. Увеличение с 15 до 20 см — это не глобально. Если расчет показал 150 мм, а вы укладываете 300 — это не оправдано. Обычно слой чуть увеличивает в большую сторону, но не кратно расчетным показателям, а процентов на 20-25 на случай погодных аномалий.  </t>
  </si>
  <si>
    <t>https://prnt.sc/EB0R3-YKx6t8</t>
  </si>
  <si>
    <t xml:space="preserve"> Анна Анашкина ответила Валерию
Валерий, я написала именно про паропроницаемость пенопласта. Если он был бы действительно паропроницаемым, то его бы разорвало на мелкие кусочки зимой. Строительный пенопласт специально делают большей плотности чем упаковочный. И паропроницаемость в нем минимальна
</t>
  </si>
  <si>
    <t>https://vk.com/wall-97639222_183983?reply=185618&amp;thread=184082</t>
  </si>
  <si>
    <t>Анна, тогда все паропроницаемые материалы разрывало бы в мороз, включая древесину. Мне кажется, вы путаете паропроницаемость и влагонакопление. И да, мы говорим о строительном пенопласте — упаковочный другой.</t>
  </si>
  <si>
    <t>https://prnt.sc/u-J_Jbt9CDt8</t>
  </si>
  <si>
    <t>Ответ на стр. 176 Валере</t>
  </si>
  <si>
    <t xml:space="preserve">Миграция химических веществ из контейнера в продукт даже при нагревании ничтожно мала. Вспененный пенополистирол используется и в качестве медицинской и лабораторной упаковки. </t>
  </si>
  <si>
    <t>Анна Анашкина ответила Валерию
Валерий, производитель пишет какие-то показатели ( а но их может завысить запросто, никто в нашей стране за этим не следит), вы вносите эти данные в калькулятор по теплотехническому расчёту и радуетесь как всё хорошо. И хорошо если вы никогда не узнаете правду в виде плесени на стенах например</t>
  </si>
  <si>
    <t>https://vk.com/wall-97639222_183983?reply=185619&amp;thread=184082</t>
  </si>
  <si>
    <t xml:space="preserve">Конечно, не буду спорить, есть недобросовестные производители, которые завышают показатели. Но, к счастью, не все. Поэтому надо самим проверять все документы. И покупать в официальных точках продаж. </t>
  </si>
  <si>
    <t>https://prnt.sc/elxXPjs_0xeG</t>
  </si>
  <si>
    <t xml:space="preserve"> Утепление дома пенопластом. Силикатно-силиконовая штукатурка. Дом спустя 8 лет.
Строительная компания "А-Строй"</t>
  </si>
  <si>
    <r>
      <rPr>
        <color rgb="FF1155CC"/>
        <u/>
      </rPr>
      <t>https://www.youtube.com/watch?v=1mrszwWqpTM</t>
    </r>
    <r>
      <rPr>
        <color rgb="FF000000"/>
      </rPr>
      <t xml:space="preserve"> 
</t>
    </r>
    <r>
      <rPr>
        <color rgb="FF1155CC"/>
        <u/>
      </rPr>
      <t>https://vk.com/wall-219088623_64</t>
    </r>
    <r>
      <rPr>
        <color rgb="FF000000"/>
      </rPr>
      <t xml:space="preserve"> </t>
    </r>
  </si>
  <si>
    <r>
      <rPr>
        <color rgb="FF1155CC"/>
        <u/>
      </rPr>
      <t>https://prnt.sc/H0y079KiAwtA
https://prnt.sc/o4R77o8Oe59w</t>
    </r>
    <r>
      <rPr/>
      <t xml:space="preserve"> </t>
    </r>
  </si>
  <si>
    <t xml:space="preserve"> Монтаж Плоской крыши
Сибирская Кровля
18 подписчиков
17 просмотров  19 июл. 2023 г.
В этом видео мы вам покажем как делали монтаж утеплительного слоя, уклонообразующий слой из пенопласта, утепление парапетов и проходов, устройство сборной стяжки, устройство примыкания к парапетам и проходам, устройство примыкания к вентиляции.
А теперь перевожу для таких как я, работали с пенопластом, минватой, с битумом и цсп. 
📞📞📞Связь с Нами:📞📞📞
 Телеграмм 📩   📩   📩 +7 (932) 200 31 -08 — Анатолий 
Для поддержки канала писать Анатолию</t>
  </si>
  <si>
    <t>https://www.youtube.com/watch?v=bDMKEspEUNg</t>
  </si>
  <si>
    <t>https://prnt.sc/9_4eeTcMVbnb</t>
  </si>
  <si>
    <t>मैं तुम्हारा भगवान हूँ, 22 часа назад
Мудрец
Обшивка и отделка утепленной стены из пенополистирола (ППС) могут выполняться различными материалами, в зависимости от ваших предпочтений и требований. Вот несколько популярных вариантов: 
1. Сайдинг: сайдинг представляет собой панели из различных материалов, таких как винил, дерево или композитные материалы. Он обладает хорошей стойкостью к внешним воздействиям и легко монтируется, предоставляя дополнительную защиту и визуально привлекательный внешний вид. 
2. Штукатурка: утепленная стена из ППС может быть покрыта штукатуркой, которая позволяет создать ровную поверхность и обеспечить долговечную защиту от внешних воздействий. Штукатурка может быть декоративной (например, текучим или акриловым камнем) или традиционной (например, минеральной штукатуркой). 
3. Наружная кладка: для создания традиционного внешнего вида можно использовать кирпич, камень или винтовой блок для облицовки утепленной стены. Это может придать зданию устойчивость и эстетическое очарование. 
4. Дерево: если вы предпочитаете натуральные материалы, то деревянная обшивка может быть хорошим вариантом. Древесина хорошо сочетается с утеплителем и придает зданию теплый и приятный внешний вид. 
Важно учесть такие факторы, как стоимость, долговечность, внешний вид и уровень ухода за материалом при выборе определенного варианта отделки.</t>
  </si>
  <si>
    <t>https://otvet.mail.ru/answer/2036163219</t>
  </si>
  <si>
    <t xml:space="preserve">Добрый день! Ассоциация производителей и поставщиков пенополистирола рекомендует придерживаться проверенной технологии монтажа и отделки пенопласта. Этот материал нежелательно использовать с вентфасадами — а сайдинг относится именно к ним. Оптимальной для отделки ППС считается система "мокрый фасад". </t>
  </si>
  <si>
    <t>https://prnt.sc/N-ytvlfp_-J5</t>
  </si>
  <si>
    <t>Электрика. Вопросы и ответы
сегодня в 13:38 · от Альберта Литвинова
Народ, может есть тут спецы, какой лучше утеплитель для бани взять, пенопласт или минвату? Минвата мне кажется отсыреет, тогда пенопласт лучше? Но он горючий. Я короче запутался совсем. Может есть опытные, подскажите, что лучше?</t>
  </si>
  <si>
    <t>https://vk.com/wall-196748005_154709</t>
  </si>
  <si>
    <t>Пожароопасность, баня</t>
  </si>
  <si>
    <t xml:space="preserve">Добрый день! Бани утепляют ППС только снаружи (собственно, как и любые здания). Поскольку пенополистирол нельзя нагревать выше 80 °С, в качестве утеплителя для бани он должен применяться с осторожностью и соблюдением всех требований к эксплуатации. От перегрева и случайной искры его защищают толща стен и штукатурка. Технология состоит в приклеивании к стенам утеплителя, армировании его стеклосеткой и оштукатуривании. Несмотря на то, что пенополистирол относится к горючим материалам, при наличии в нём антипиренов он не поддерживает горение и в отсутствие открытого огня затухает максимум через 4 секунды
</t>
  </si>
  <si>
    <t>https://prnt.sc/rFW-aLPxMr2C</t>
  </si>
  <si>
    <t>ООО «2И»
Чем отличается пенопласт от экструдированного пенополистирола?
Пенопласт представляет собой целую группу материалов, изготовленных путем пенообразования из специальных полимеров.
Пенополистирол делают из стирола, путем добавления сополимеров и вспенивания. Исходя из назначения материала в его состав могут добавлять различные примеси. Пенопласт и пенополистирол широко применяют в строительстве. Пенополистирол также может применяться как электроизоляционный или упаковочный материал.
Сравнение пенополистирола и пенопласта. Рассмотрим различия двух материалов. На самом деле пенополистирол является разновидностью пенопласта, хотя технология его изготовления значительно отличается. В основе обоих материалов лежит полистирол, однако пенополистирол обладает лучшими теплоизоляционными свойствами, поэтому в качестве теплоизоляции его применение более эффективно. Пенопласт получают путем обработки паром исходного вещества. Под воздействием пара молекулы увеличиваются в объеме и спаиваются между собой. Так появляются шарики в строении пенопласта. Однако под воздействием окружающей среды со временем связь молекул ослабевает и материал постепенно разрушается. Именно ослабление связей молекул характеризует низкую механическую прочность пенопласта.
Пенополистирол делают методом экструзии. Это несколько иной способ обработки, благодаря которому структура конечного материала получается более плотной и крепкой. Метод экструзии включает в себя несколько этапов:
Проводят плавление исходного материала, в результате получают вязкую, однородную массу.
Наполняют однородную микроструктуру из отдельных пор газом. Для обычного пенополистирола применяют природный газ, для огнестойкого варианта — углекислый газ.
В итоге обработки получают материал с цельной микроструктурой и микропузырьками газа, который обладает хорошими теплоизоляционными свойствами. Все ячейки материала изолированы друг от друга, благодаря чему пенополистирол практически водонепроницаем.
Пенопласт же может пропускать через свои поры молекулы воды, благодаря чему со временем материал сыреет, теряет свои теплоизоляционные свойства и может разрушаться.
Таким образом пенопласт имеет не столь хорошие характеристики, как пенополистирол, однако и стоит он значительно дешевле, чем и обусловлена его популярность в строительстве.
Пенополистирол относится к классу пенопластов. Механическая плотность пенопласта ниже, чем у пенополистирола. Пенополистирол устойчив к воздействиям пара и влаги.
Плотность пенополистирола в 4 раза больше, чем у пенопласта.
Материалы легко различить даже по внешнему виду. Пенополистирол плотный, однородный, без видимых гранул.
Пенопласт дешевый теплоизоляционный материал, который нужно закрывать от воздействия окружающей среды и влаги.
На каком из материалов остановить свой выбор зависит от конкретных факторов и финансовых возможностей застройщика, однако лучше один раз применить хороший теплоизоляционный материал, чем менять через несколько лет плохой.</t>
  </si>
  <si>
    <t>https://vk.com/wall-210734782_498</t>
  </si>
  <si>
    <t xml:space="preserve">Добрый день! 
Позвольте прокомментировать в качестве официального представителя Ассоциации производителей пенополистирола. 
И пенопласт (ППС), и ЭППС — оба пенополистиролы. Первый — вспененный, второй — экструдированный. Они не являются взаимозаменяемыми материалами: у них разные цели и задачи, разные характеристики. Например, ППС паропроницаем, как древесина поперек волокон. Паропроницаемость ЭППС гораздо ниже. 
Поэтому не совсем корректно называть один пенополистирол плохим, а второй — хорошим. Они разные. Общее у них одно: приобретаться они должны в официальных точках продаж и быть от проверенных производителей. Тогда они полностью оправдают надежды владельца дома. </t>
  </si>
  <si>
    <t>https://prnt.sc/XLTc4OYgkQF3</t>
  </si>
  <si>
    <r>
      <rPr/>
      <t xml:space="preserve">Mari1919
Сгорел УШП
    Доброго времени суток форумчане. Сгорел УШП. Как это произошло доподлинно не скажу. Увидела только когда приехала на местность. Скорее всего был устроен пал травы в ураганный ветер, коих на Ладоге много и огонь пошел на фундамент. Прогорел ППС под фундаментом по периметру на полметра, а с угла откуда дуло на полтора два. Теплому полу конец конечно, канализационным трубам и водяным тоже, но это хотя бы восстанавливаемо. А вот что делать с прогоревшим ППС не могу придумать. Поможет ли инъектирование пенополиуретаном с той же плотностью пены 30 кг на м кубический? Это единственное, что я пока смогла придумать. Фундамент построен на совесть и простоял 5 лет законсервированным и вот ... Может кто то сталкивался и знает, что делать. Заранее огромная благодарность за рекомендации. 
</t>
    </r>
    <r>
      <rPr>
        <color rgb="FF1155CC"/>
        <u/>
      </rPr>
      <t>https://prnt.sc/BIkQGbqBKXwf</t>
    </r>
    <r>
      <rPr/>
      <t xml:space="preserve"> </t>
    </r>
  </si>
  <si>
    <r>
      <rPr>
        <color rgb="FF1155CC"/>
        <u/>
      </rPr>
      <t>https://www.forumhouse.ru/threads/545916/</t>
    </r>
    <r>
      <rPr/>
      <t xml:space="preserve">   
</t>
    </r>
    <r>
      <rPr>
        <color rgb="FF1155CC"/>
        <u/>
      </rPr>
      <t>https://vk.com/wall-30121853_53164</t>
    </r>
    <r>
      <rPr/>
      <t xml:space="preserve"> 
</t>
    </r>
    <r>
      <rPr>
        <color rgb="FF1155CC"/>
        <u/>
      </rPr>
      <t>https://vk.com/wall-215509151_15153</t>
    </r>
    <r>
      <rPr/>
      <t xml:space="preserve"> 
</t>
    </r>
    <r>
      <rPr>
        <color rgb="FF1155CC"/>
        <u/>
      </rPr>
      <t>https://vk.com/wall-215887293_15041</t>
    </r>
    <r>
      <rPr/>
      <t xml:space="preserve"> </t>
    </r>
  </si>
  <si>
    <t>Фундамент, пожар</t>
  </si>
  <si>
    <t xml:space="preserve">Ничего тут не сделаешь. Раскапывать и инъектировать. Или сверлить сквозные дырки сквозь фундамент и вкачивать ППУ. Есть подозрение, что был ЭППС там. </t>
  </si>
  <si>
    <t xml:space="preserve">Fraer777
    @3484070,
    Категорически не согласен, это именно последствия конструкции — применения горючих материалов в основании дома!
    Не могу представить чтобы в любом из общепринятых фундаментов могло подобное случиться, поэтому нечего пенять на внешние факторы. </t>
  </si>
  <si>
    <t>https://www.forumhouse.ru/posts/31675756/</t>
  </si>
  <si>
    <t>Комментарий к посту из стр. 189</t>
  </si>
  <si>
    <t xml:space="preserve"> Евгений Щербаков
Валерий, понял, спасибо!</t>
  </si>
  <si>
    <t>https://vk.com/wall-97639222_185262?reply=185670&amp;thread=185574</t>
  </si>
  <si>
    <t>https://prnt.sc/7Zu2moUEQfZP</t>
  </si>
  <si>
    <r>
      <rPr>
        <rFont val="Arial"/>
        <color theme="1"/>
      </rPr>
      <t xml:space="preserve">Строим дом — строительный портал
Пароизоляция потолка в частном доме 
</t>
    </r>
    <r>
      <rPr>
        <rFont val="Arial"/>
        <color theme="1"/>
        <sz val="1.0"/>
      </rPr>
      <t xml:space="preserve">Использование деревянных балок в панелях перекрытий актуально и востребовано в наши дни. Учитывая, что на древесину ежедневно воздействуют разные источники влаги и пара, важно обеспечить защиту от негативного, внешнего фактора. Грамотный выбор материала и определенный алгоритм монтажных работ позволяют оградить потолок от водяного пара. 
Для чего необходима пароизоляция: 
продлить срок эксплуатации материалов; 
исключить вероятность появления грибка; 
снизить теплопотери; 
свести к минимуму вероятность возгорания дерева. 
Это важно! Постоянное воздействие влаги губительно для дерева и опасно для организма. В результате действия конденсата появляется грибок и плесень, которые являются источником многих болезней. Практичное решение проблемы – пароизоляция. 
Качественная и надежная защита потолка предполагает комплексный подход: 
пароизоляция; 
гидроизоляция; 
утепление. 
Это позволит снизить потери тепла и исключит вероятность образования конденсата в помещении. Для пароизоляции в жилых помещениях используют материалы рулонного типа и инновационный материал – мембранный пароизолятор. 
Это важно! Пароизоляционный слой монтируется на этапе гидроизоляции потолка. Используемые материалы имеют схожие эксплуатационные характеристики и в некоторых случаях взаимозаменяются. 
1. Пленка из полиэтилена 
Универсальный и, пожалуй, самый востребованный материал. Главная техническая особенность – прочность, поскольку пленка дополнительно армируется тканью или сеткой. 
В ассортименте представлены пленки с перфорацией и без нее. На основные характеристики перфорация не влияет. Монтаж проводится внахлест, стыки фиксируются специальной лентой. 
2. Фольгированный пароизолятор из полиэтилена 
Прочный материал, так как одна поверхность армирована сеткой. Такой пароизолятор используют, когда нужно решить две задачи: 
исключить образование конденсата; 
Фольгированный материал 
Металлизированная сторона пленки отражает тепло и не позволяет ему испаряться. Для максимального эффекта материал монтируют армированной стороной вниз, чтобы тепло отражалось внутрь помещения. 
3. Полипропиленовая пленка 
В материале предусмотрен слой из целлюлозно-вискозного волокна, который эффективно поглощает влагу. Благодаря такой структуре пароизоляции влага не проникает в слои утеплителя. В процессе укладки между теплоизоляцией и слоем пароизолятора оставляют воздушную прослойку, чтобы влага полностью испарялась. 
4. Гидроизоляционная мембрана 
Инновационный материал, который на сегодняшний день используется чаще всего. Он обладает максимальной паропроницаемостью, кроме этого, мембрана впитывает влагу и не пропускает ее в слои утеплителя. 
К альтернативным защитным материалам специалисты относят лаки и мастики. 
Пароизоляционный материал. Его выбирают с учетом климатических условий. При расчете количества материала не забывайте о напусках на стены. 
Строительный степлер. 
Специальные планки из дерева или конструкции для алюминия, предназначенные именно для пароизоляции. 
Ножницы по металлу, профиль и ножовка по дереву. 
Строительный скотч. 
Саморезы, шуруповерт и фигурная отвертка. 
Гвозди с крупной шляпкой и молоток. 
В списке указаны материалы для монтажа пароизоляции разными способами. 
Особенности проведения монтажных работ 
Верхним слоем потолочного перекрытия является чердачный пол. Его главная функция – защита перекрытий от грязи и защита теплоизоляции от механических повреждений. Напольное, чердачное покрытие укладывается поперек балок на специальные контр бруски (их укладывают вдоль). Посредством этих брусков прижимается пароизолятор и образуется зазор между материалом и полом чердака. 
Пространство между несущими балками монтируют плиточный или рулонный теплоизоляционный материал. Специалисты рекомендуют использовать плиточные материалы, поскольку они не дают усадку, устойчивы к влаге и не деформируются. 
С нижней стороны несущих балок фиксируются доски, которые являются основой – на нее наносится финишная отделка потолка здания. 
Теперь к доскам крепят слой пароизоляции. Для фиксации пароизоляционного материала используют специальную металлическую обрешетку или обрешетку из дерева. Выбор материала обрешетки зависит от того, какая финишная отделка используется для потолка. 
Затем переходят к чистовой (финишной) отделке. </t>
    </r>
    <r>
      <rPr>
        <rFont val="Arial"/>
        <color theme="1"/>
      </rPr>
      <t xml:space="preserve">
</t>
    </r>
    <r>
      <rPr>
        <rFont val="Arial"/>
        <b/>
        <color theme="1"/>
      </rPr>
      <t>Совет. Утеплители из пенополистирола и пенопласта в деревянных домах не применяют из-за способности воспламеняться.</t>
    </r>
    <r>
      <rPr>
        <rFont val="Arial"/>
        <color theme="1"/>
      </rPr>
      <t xml:space="preserve"> </t>
    </r>
    <r>
      <rPr>
        <rFont val="Arial"/>
        <color theme="1"/>
        <sz val="1.0"/>
      </rPr>
      <t>Оптимальный выбор – каменная или базальтовая вата. Также необходимо обратить внимание на плотность и толщину теплоизоляционных плит, так как эти параметры влияют на сохранение тепла в доме даже при низких температурах. 
Современный, практичный пароизоляционный материал надежно защищает потолок от плесени, грибка, воздействия конденсата, продлевает эксплуатационный срок строительных и отделочных материалов. Однако пароизоляционная система будет работать долго и слаженно только при условии обустройства мощной вентиляции на чердаке и между всеми слоями перекрытий потолка. 
Особенности крепления пароизоляции 
При раскатывании рулонного пароизолятора в местах стыков важно предусмотреть нахлест до 10-15 см. Их проклеивают лентой. 
Монтаж материала удобнее проводить с помощником – один человек раскатывает рулон, прижимает ленту к доскам, выравнивает материал, а второй человек – крепит пароизоляцию. 
При укладке пароизоляционной мембраны материал разворачивают следующим образом – гладкой стороной внутрь потолочных перекрытий, шероховатой стороной – внутрь помещения. 
Предварительно материал крепят посредством строительного степлера. Пробивать материал нужно, предварительно подложив небольшой кусочек картона (можно использовать другой плотный материал). 
Когда выполнена предварительная фиксация, приступают к окончательному креплению. Для этого используют металлический профиль или обрешетку из брусков. 
Места, где пленка контактирует со стеной здания, проклеивают самоклеящуюся ленту. 
Как правило, слой пароизоляции укладывают только с внутренней стороны потолочного перекрытия. В регионах, где зимой температура опускается ниже -32 градусов, пароизоляцию монтируют с двух сторон потолочного перекрытия. 
Рекомендации профессионалов 
Использование пароизоляции – необходимый этап строительных и ремонтных работ. Материал благодаря своим эксплуатационным характеристикам препятствует появлению грибка, плесени и защищает дерево от негативного воздействия влаги. 
Процесс достаточно простой и для его выполнения не требуется большого опыта в сфере строительства. На что следует обратить внимание: 
тщательно подготовить поверхность – очистить от грязи, щели обработать герметиком; 
грамотно выбрать пароизоляционный материал; 
важно внимательно выбирать внешнюю и внутреннюю сторону теплоизоляции, в противном случае эффект сводится к минимуму; 
универсальное правило для укладки всех пароизоляционных материалов – внешняя сторона (внутрь дома) – шероховатая, внутренняя сторона (внутрь потолка) — гладкая. 
Многих интересует вопрос – существует ли универсальный материал, с помощью которого можно сделать гидро-, тепло- и пароизоляцию? Ответ однозначный – такого материала нет. Необходимо комбинировать материалы для каждого этапа работ.
Каталог проектов домов в нашем инстаграм instagram.com/aspdom_com</t>
    </r>
  </si>
  <si>
    <r>
      <rPr>
        <color rgb="FF1155CC"/>
        <u/>
      </rPr>
      <t>https://ok.ru/lifecheater/topic/156226952321111
https://ok.ru/profile/562616601515/statuses/156229550583979</t>
    </r>
    <r>
      <rPr/>
      <t xml:space="preserve"> 
</t>
    </r>
    <r>
      <rPr>
        <color rgb="FF1155CC"/>
        <u/>
      </rPr>
      <t>https://ok.ru/profile/342582623467/statuses/156121355320299</t>
    </r>
    <r>
      <rPr/>
      <t xml:space="preserve"> </t>
    </r>
  </si>
  <si>
    <r>
      <rPr>
        <color rgb="FF1155CC"/>
        <u/>
      </rPr>
      <t>https://prnt.sc/h-JqeGT_kQ6A</t>
    </r>
    <r>
      <rPr/>
      <t xml:space="preserve">  
</t>
    </r>
    <r>
      <rPr>
        <color rgb="FF1155CC"/>
        <u/>
      </rPr>
      <t>https://prnt.sc/Ld3KPI4ItkYWW</t>
    </r>
    <r>
      <rPr/>
      <t xml:space="preserve">   
</t>
    </r>
    <r>
      <rPr>
        <color rgb="FF1155CC"/>
        <u/>
      </rPr>
      <t>https://prnt.sc/PvMQDZGYBDkl</t>
    </r>
    <r>
      <rPr/>
      <t xml:space="preserve"> </t>
    </r>
  </si>
  <si>
    <t xml:space="preserve"> Анна Анашкина ответила Валерию
Валерий, вы знаете почему минвату для мокрого фасада не разрывает, а ведь она прям хорошо намокает? У неё больше плотность чем у той которую для вент. Фасада используют. У дерева большая плотность. У пенопласта плотность маленькая именно поэтому влага внутри него это первый враг. А влагонакопление напрямую зависит от паропроницаемости. Там нечего путать
Анна Анашкина ответила Валерию
Валерий, но дальше разговор это бессмысленно продолжать. То, что пенопласт не паропроницаемый я вам ни как не докажу. Темболее когда производитель пишет какие-то данные о паропроницаемости на материале, не понятно откуда взятые</t>
  </si>
  <si>
    <t>https://vk.com/wall-97639222_183983?reply=185753&amp;thread=184082</t>
  </si>
  <si>
    <t xml:space="preserve">Анна, мне не нужно ничего доказывать. Есть данные исследований по ППС. Они внесены в ГОСТ 15588-2014. Все, что остается — смотреть, чтобы приобретаемый материал был по этому ГОСТ и произведён. 
А для тех, кто не верит в ГОСТы, есть масса других вариантов теплоизоляции, тоже отличных и эффективных. </t>
  </si>
  <si>
    <t>https://prnt.sc/u3gHHWx_pLdX</t>
  </si>
  <si>
    <t>Ответ на стр. 183 Валере</t>
  </si>
  <si>
    <r>
      <rPr/>
      <t xml:space="preserve">Тепло На-Век| Утепление ППУ | Котлас
Выбираете утеплитель? Давайте еще раз про плюсы ППУ, чтобы вы взвесили все «за» и «против» и рационально приняли решение в пользу того или иного варианта.
</t>
    </r>
    <r>
      <rPr>
        <sz val="1.0"/>
      </rPr>
      <t>1. Работы выполнят за 1 день.
2. ППУ будет служить минимум 35 лет, а то и 50, минвата — в лучше случае 10.
3. У ППУ высокие показатели теплопроводности, паропроницаемости и водопоглощения (не более 5%, у минваты 50%. Если она наберёт влагу, перестанет утеплять. ППУ не набирает влагу и сохраняет все свои свойства).
4. Не нужно думать о зазорах и стыках, ППУ ложится ровным слоем, проникает во все отверстия, обладает высокой адгезией (сцеплением с поверхностью).
5. Материал не подвержен влиянию химикатов, грибку и плесени. Это важно, потому что на объект утепления чаще всего влияют осадки и ветер.
6. Бонусом станут звукоизоляционные свойства материала. Легкий ППУ, например, используют для звукоизоляции музыкальных студий и концертных залов.
7. Пенополиуретан не выделяет в атмосферу вредные вещества, устойчив к огню. В строительстве используют материал с коэффициентами Г2 и Г3, он не дают огню распространятся.</t>
    </r>
    <r>
      <rPr/>
      <t xml:space="preserve">
8. Также стоит обращать внимание на токсичность. ППУ экологически безопасен. Минвата состоит из мелких частиц из горной фракции, подвержена гниению. </t>
    </r>
    <r>
      <rPr>
        <b/>
      </rPr>
      <t xml:space="preserve">Пенопласт при горении выделяет едкий, токсичный запах.
</t>
    </r>
    <r>
      <rPr/>
      <t xml:space="preserve">
</t>
    </r>
    <r>
      <rPr>
        <sz val="1.0"/>
      </rPr>
      <t xml:space="preserve">Нужно утеплить дом, пол, подвал, мансарду, гараж, перекрытия, фундамент, комнату?
Звоните: 8-911-680-11-80
или пишите в сообщения группы:
</t>
    </r>
    <r>
      <rPr>
        <color rgb="FF1155CC"/>
        <sz val="1.0"/>
        <u/>
      </rPr>
      <t>https://vk.me/public209355309</t>
    </r>
  </si>
  <si>
    <t>https://vk.com/wall-209355309_268</t>
  </si>
  <si>
    <t xml:space="preserve">Добрый день! Современный пенопласт при горении выделяет углекислый и угарный газы — те же, что и при горении дерева. Однако он не используется в открытых конструкциях, и, согласно ГОСТ, должен быть средним слоем строительной ограждающей конструкции — поэтому огонь добирается до него, только если пожар большой силы. Кроме того, в современный ППС уже на производстве добавляют антипирены. Они позволяют материалу самостоятельно затухать в течение максимум 4 секунд после потери контакта с открытым пламенем. А при длительном воздействии высоких температур оплавляться, не вспыхивая. </t>
  </si>
  <si>
    <t>https://prnt.sc/UEq9xU3Q4NSs</t>
  </si>
  <si>
    <t xml:space="preserve">@trralexsibkro
Спасибо за комментарий </t>
  </si>
  <si>
    <t>https://www.youtube.com/watch?v=bDMKEspEUNg&amp;lc=UgydLOKaCX_mE48Fl714AaABAg.9sQLym0XesT9sQMOEdaUUA</t>
  </si>
  <si>
    <t>https://prnt.sc/3Mmy1r-CLO_n</t>
  </si>
  <si>
    <t xml:space="preserve"> ООО «2И»
Алексей, мы рады обратной связи и иному мнению</t>
  </si>
  <si>
    <t>https://vk.com/wall-210734782_498?reply=501&amp;thread=499</t>
  </si>
  <si>
    <t>https://prnt.sc/ggdtiJFqqT3H</t>
  </si>
  <si>
    <t>Свой дом
Особенности утепления стен деревянного дома пенопластом
Считается, что утеплять деревянный дом не надо. Да, если дом из лафета, бруса шириной от 200 мм или бревна диаметром от 280 мм. И всё же деревянные дома утепляют. Стоит ли это делать пенопластом или выбрать другой материал — об этом мы расскажем вам сегодня.
Для чего утепляют деревянные дома?
Причин утепления деревянного дома несколько. Например, сруб из «дикого» бревна имеет не самый привлекательный вид (с точки зрения современных представлений о дизайне). То же самое можно сказать о доме из обычного бруса естественной влажности. У домов из оцилиндрованного бревна или клеёного бруса такого недостатка нет, но это сказывается на стоимости материалов.
Поэтому в целях экономии многие выбирают обычное бревно либо брус и обшивают стены блок-хаусом или имитацией бруса. Такое разделение функций на строительные и декоративные даёт ещё одно преимущество — можно сэкономить, используя меньшее сечение бруса или бревна, а недостаток теплоизоляционных свойств компенсировать за счёт монтажа утеплителя между основной стеной и облицовкой.
Но даже если не экономить на размерах, дополнительное утепление снизит нагрузку на систему отопления. Этот же довод работает и в случае дополнительного утепления каркасных домов.
Особенности утепления деревянного дома
Если говорить о точке росы, то наружное утепление любым теплоизоляционным материалом не ухудшит её положение. Благодаря тому, что плотность утеплителя меньше, чем у основных материалов стен, точка росы смещается наружу. И это не приводит к появлению конденсата на внутренней поверхности стен и образованию на них грибка (что для дерева очень важно). В этом отношении пенопласт и минеральная вата занимают приблизительно равные позиции. Но теплопроводность пенополистирола или пенополиуретана ниже, следовательно, их изоляционные свойства лучше.
Но есть ещё и такое понятие, как влагоперенос. Что это значит?
В среднем один человек выделяет в виде пара не менее одного литра воды в сутки (при тяжёлой работе до 5 л). А есть ещё влажная уборка, личная гигиена, готовка, домашние животные и растения.
Часть этой влаги уходит за счёт вентиляции (естественной или механической), а часть через ограждающие поверхности (в том числе через стены).
Если ограждающие поверхности не пористые и имеют высокую плотность (бетон, стекло, металл), то диффузия водяных паров отсутствует, а эти конструкции не намокают.
Пористые материалы буквально впитывают пары воды, поэтому для них важен баланс между увлажнением и выветриванием (высыханием). Если это условие не выполняется, то конструкция намокает и начинает разрушаться. А дерево начинает гнить.
Поэтому паропроницаемость стены, утеплителя и внешней обшивки должна быть равной или увеличиваться при движении изнутри наружу.
Если посмотреть на паропроницаемость основных строительных материалов, то можно увидеть, что дерево имеет уникальные свойства. Поперёк волокон этот показатель очень низкий (меньше только у бетона), но вдоль волокон — самый высокий.
Получается, что дышащие свойства дерева обеспечиваются в основном вдоль волокон, и значительная часть влаги выветривается через торцы бревна или бруса в угловых соединениях стен.
Если исходить из паропроницаемости утеплителя, то для деревянных домов по этому показателю подходит только минеральная вата.
Её паропроницаемость намного выше, чем у дерева вдоль волокон. А из всех видов наиболее популярна каменная вата — проще работать, чем со стекловатой, лучше экологичность и теплоизоляция чем у шлаковаты.
Паропроницаемость пенопласта значительно ниже дерева. Самый близкий представитель — это беспрессовый пенополистирол ПСБ, состоящий из отдельных гранул. Его паропроницаемость равна 0,05 мг/(м·ч·Па), но и этот показатель на 20% хуже, чем у сосны поперёк волокон.
Конечно, есть ещё пенопласт ПВХ. У него довольно высокая паропроницаемость и очень высокие показатели прочности. Он относится к конструкционным пенопластам и его даже используют как теплоизоляцию пластиковых корпусов малых судов. Но и стоимость у него очень высокая.
Особенности утепления каркасных домов
Если несущая конструкция сделана из деревянного бруса, то каркасный дом считается деревянным.
Есть две основных технологии: щитовые и рамочные. Принципиальное отличие в том, что в первом случае используются готовые СИП-панели, во втором случае — сэндвич собирают на раме. Чаще всего в качестве внешней и внутренней оболочки сэндвича используются ОСП, хотя могут быть и цементно-стружечные плиты, и влагостойкая фанера.
Паропроницаемость новенькой ОСП с защитным слоем может быть на порядок меньше, чем у пенополистирола или пенополиуретана (основных видов утеплителя), и достигать 0,0036 мг/(м·ч·Па). Поэтому для каркасных домов допускается любой вид фасадной отделки — облицовка кирпичом, навесные фасадные системы с использованием натуральных и искусственных материалов, оштукатуривание и мокрый фасад (в том числе с пенопластом в качестве утеплителя).
В последнем случае технология такая же, как и для каменных домов: разметка, монтаж стартовой планки, приклеивание плит пенопласта к стене, фиксация дюбелями, армирование сеткой, нанесение штукатурки и окрашивание.
Вывод: утеплять дом из бревна или бруса лучше всего минеральной ватой, а пенопласт оставить для каркасных домов.
фото из открытых источников в интернете
Фото 3 — Паропроницаемость утепленных стен
а — мокрая стена; б — сухая стена; µ — паропроницаемость материалов; 1 — стена; 2 — утеплитель</t>
  </si>
  <si>
    <t>https://vk.com/wall779554770_506</t>
  </si>
  <si>
    <t xml:space="preserve">Здравствуйте! Дома из бруса и бревна успешно утепляются пенопластом. О том, какие условия при этом необходимо соблюдать, мы рассказали в ответе к основному посту на странице автора. </t>
  </si>
  <si>
    <t>https://prnt.sc/uSPe8OzEm90p</t>
  </si>
  <si>
    <t>Аналог 147 июнь (репост физлица)</t>
  </si>
  <si>
    <t xml:space="preserve"> Артур Микиртычев
Алексей, горение не поддерживает, но вопросы с токсичностью.</t>
  </si>
  <si>
    <t>https://vk.com/wall-196748005_154709?reply=154992&amp;thread=154978</t>
  </si>
  <si>
    <t>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t>
  </si>
  <si>
    <t>https://prnt.sc/SSz_E05HsPAe</t>
  </si>
  <si>
    <t>Ответ на стр. 187</t>
  </si>
  <si>
    <t>Сергей Водопьянов
Утеплитель. Пенопласт, Минеральная вата. Тепло или Угроза жизни?</t>
  </si>
  <si>
    <t>https://vk.com/wall-97639222_185625</t>
  </si>
  <si>
    <t xml:space="preserve">​Здравствуйте! Позвольте прокомментировать видео в качестве официального представителя Ассоциации производителей и поставщиков пенополистирола.
О токсичности: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Современные пенополистирольные плиты не содержат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О горючести: все современные марки ППС производятся с добавлением специальных присадок — антипиренов. Благодаря им материал не поддерживает горения и затухает в течение 4 секунд после потери контакта с открытым пламенем. Что касается выделения вредных веществ при горении — этим "грешат" все материалы, и не только строительные. Если учесть, что пенополистирол рекомендован ГОСТ в качестве среднего слоя ограждающих конструкций, эвакуироваться из горящего помещения необходимо будет ещё до того, как пламя доберётся до утеплителя.
Об "остаточном стироле":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О паропроницаемости: по этому показателю материал сравним с древесиной.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О плесени: материал биологически нейтрален, на нём не селятся и не размножаются грибок и плесень. Этот факт подтверждён испытаниями, проведёнными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О правилах монтажа: пенополистирол рекомендован в качестве среднего слоя ограждающих строительных конструкций с наружными штукатурными слоями (ГОСТ 15588-2014). При соблюдении правил монтажа штукатурные слои не будут ни отваливаться, ни трескаться.
В пользу пенополистирола говорит тот факт, что 8 из 10 частных домов в Европе утеплены именно им. </t>
  </si>
  <si>
    <t>https://prnt.sc/mtF-oV1Wh_ts</t>
  </si>
  <si>
    <t xml:space="preserve">Аналог стр. 18 февраль
</t>
  </si>
  <si>
    <t xml:space="preserve"> Олег Михеев
стирол нацисты использовали в виде газа данный газ потом долго хранился в бочках и полимеризовался в итоге в Европе начали производство ПЕНОСТИРОЛА или иначе на Русский ПЕНОПЛАСТА из этого же СТИРОЛА изменяя формулу в той или иной точке получился и ЭППС и другие знаменитые утеплители ( но суть осталась та же ) ОГОНЬ при ПОЖАРЕ возвращает этот утеплитель в ГАЗООБРАЗНУЮ ФОРУМУ или СТИРОЛ это ТАКСИН или ЯД убил в Хромой лошади более 100 человек даже после пожара дознаватели которые побывали там многие умерли ....этот факт не отменить ! Дом утепленный ПЕНОСТИРОЛОМ ЭППС и подобной ДРЯНЬЮ Дом для хозяев и Их детей станет ГАЗОВОЙ КАМЕРОЙ вдохнув пару раз этот газ это уже будет смертельно ( вспомните в ХРОМОЙ ЛОШАДИ выбегали ЛЮДИ без ожёгов тела и просто замертва ложились на дорогу Можете ОСВЕЖИТЬ ПАМЯТЬ посмотрев ХРОНИКУ СОБЫТИЙ сразу всё поймете что Их УБИЛО всех разом ) НО ЛАБИСТЫ замяли эту тему и скрыли от людей чем в России утепляют ДОМА ШКОЛЫ И ДРУГИЕ ЗДАНИЯ</t>
  </si>
  <si>
    <t>https://vk.com/wall-97639222_185625?reply=185693</t>
  </si>
  <si>
    <t xml:space="preserve">Пожары, особенно унёсшие человеческие жизни, — тяжёлая тема для обсуждения. Однако винить пенопласт в возгорании или количестве жертв — то же самое, что винить деревья в лесном пожаре.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Таким образом, вина лежит не на строительном материале, а на людях, которые пренебрегли правилами эксплуатации и противопожарными правилами. 
Что касается качественного пенопласта,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Более того: стирол — природное вещество. Он содержится в клубнике, арахисе, кофейных зернах, винограде и других продуктах. То есть мы едим его каждый день.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</si>
  <si>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t>https://prnt.sc/PldnOjmRRhvD</t>
  </si>
  <si>
    <t>Комментарий к посту в стр. 199 (он же автор поста-репоста видео)</t>
  </si>
  <si>
    <t xml:space="preserve"> Олег Михеев
Алексей, хорошая сказка ( по совету Автора ролика ) иди приготовь Шашлык и Картошку ( раз всё это так безопасно засними видео ролик как готовишь и кушаешь это блюдо а Мы проверим что будет с Тобой )))</t>
  </si>
  <si>
    <t>https://vk.com/wall-97639222_185625?reply=185776</t>
  </si>
  <si>
    <t xml:space="preserve">Олег, разница между строительными материалами и дровами, на которых разжигают огонь для приготовления пищи, очевидна даже тем, кто к строительству не относится никак. С тем же успехом можно предложить дышать бытовым газом — раз уж он настолько безопасен, что подходит для бытовых газовых плит. 
Мы не рекомендуем проводить подобные эксперименты. Использовать материал нужно по технологии, с соблюдением всех требований ГОСТ и производителей. </t>
  </si>
  <si>
    <t>https://prnt.sc/VB7kSr2lbUBX</t>
  </si>
  <si>
    <t>Ответ нам на стр. 199, тот же комментатор что и в стр. 200</t>
  </si>
  <si>
    <r>
      <rPr>
        <rFont val="Arial"/>
        <color theme="1"/>
      </rPr>
      <t xml:space="preserve">sasha2014
    </t>
    </r>
    <r>
      <rPr>
        <rFont val="Arial"/>
        <i/>
        <color theme="1"/>
      </rPr>
      <t xml:space="preserve">EPS Russia сказал(а): ↑
        Качественный пенопласт, конечно, пахнуть не должен.
</t>
    </r>
    <r>
      <rPr>
        <rFont val="Arial"/>
        <color theme="1"/>
      </rPr>
      <t xml:space="preserve">
    Не рассказывайте сказки! Пенопласт "свежий" всегда пахнет и выделяется запах особенно при строительных работах с пенопластом рядом и в закрытых помещениях, не вентилируемых.
    Как выше правильно пишут, выветрится со временем. </t>
    </r>
  </si>
  <si>
    <t>https://www.forumhouse.ru/posts/31680877/</t>
  </si>
  <si>
    <t xml:space="preserve">От любого материала, упакованного на производстве, может в первое время исходить запах. Это может быть запах упаковки, полиэтилена. Выветриться он должен быстро. Ситуация, когда пенопласт уже смонтирован, заштукатурен — и продолжает пахнуть, может свидетельствовать о том, что материал некачественный.  </t>
  </si>
  <si>
    <t>https://prnt.sc/KCLapn_RfY7K</t>
  </si>
  <si>
    <t>Ответ на стр. 76</t>
  </si>
  <si>
    <r>
      <rPr>
        <rFont val="Arial"/>
        <color theme="1"/>
      </rPr>
      <t xml:space="preserve">Александр2А
</t>
    </r>
    <r>
      <rPr>
        <rFont val="Arial"/>
        <i/>
        <color theme="1"/>
      </rPr>
      <t xml:space="preserve">
    EPS Russia сказал(а): ↑
        ППС необходимой вам толщины плотностью от 17 кг/м3</t>
    </r>
    <r>
      <rPr>
        <rFont val="Arial"/>
        <color theme="1"/>
      </rPr>
      <t xml:space="preserve">
    Нет. </t>
    </r>
  </si>
  <si>
    <t>https://www.forumhouse.ru/posts/31676426/</t>
  </si>
  <si>
    <t xml:space="preserve">Ответ на стр. 158
Эксперт считает, что использовать можно так, как мы написали. Если "нет" не аргументировано, может, нам не отвечать? </t>
  </si>
  <si>
    <r>
      <rPr/>
      <t xml:space="preserve">Андрей Слегкин в ответ Алексей Смирнов, 2 дня назад
Просветленный
Алексей Смирнов, давайте на цифрах:
     Просто газобетон D400 толщиной 30см: R=2.72 (назовём это «стена») 
     Стена +10см ППС: R=5 
     Стена +20см ППС: R=7.27 
     Стена +30см ППС: R=9.54 
С моей точки зрения «Сопротивление теплопередаче ограждающей конструкции [R]» увеличивается ровно пропорционально повышению толщины утеплителя. 
Вот расчёт: </t>
    </r>
    <r>
      <rPr>
        <color rgb="FF1155CC"/>
        <u/>
      </rPr>
      <t>https://www.smartcalc.ru/thermocalc?&amp;gp=680&amp;rt=0&amp;ct=0&amp;os=0&amp;ti=20&amp;to=-10&amp;hi=55&amp;ho=85&amp;ld0=3000&amp;le0=1&amp;lt0=0&amp;mm0=450&amp;ld1=3000&amp;le1=1&amp;lt1=0&amp;mm1=591</t>
    </r>
  </si>
  <si>
    <t xml:space="preserve">Верно. Однако, согласно расчету, сопротивление теплоизоляции превышает Rт в 3.08 раза. Конструкция удовлетворяет санитарным нормам по тепловой защите. Однако такое превышение экономически нецелесообразно. Но в любом случае владелец сам решает, нужен ли ему такой слой. Если есть сомнения, всегда лучше пригласить профессионала для теплотехнического расчета на местности. </t>
  </si>
  <si>
    <t>https://prnt.sc/TsGw7j3tMIAK</t>
  </si>
  <si>
    <t>Ответ на стр. 181</t>
  </si>
  <si>
    <t>С пива на пиво
Сообщество производителей и поставщиков пенополистирола, и откуда почерпнуты эти сведения? Можно ссылочку?
Сообщество производителей и поставщиков пенополистирола,
ТЕХНИЧЕСКИЕ ПРАВИЛА ПРОИЗВОДСТВА
НАРУЖНОЙ ТЕПЛОИЗОЛЯЦИИ ЗДАНИЙ С
ТОНКОЙ ШТУКАТУРКОЙ ПО УТЕПЛИТЕЛЮ
СП 12-101-98
4.5 Клеящий состав наносится, как правило, на плиту утеплителя одним из следующих способов (рисунок
А1 ):
маячковый — применяется в случаях, когда поверхность стены имеет неровности до 1 см. Клеящий состав
наносится на поверхность плиты утеплителя в виде маячков из расчета 8—10 маячков на плиту размером 0,5 х
1 м;
полосой — применяется в случаях, когда поверхность стены имеет неровности до 0,5 см. Клеящий состав
наносится на плиту в виде полос по периметру (в 2 см от края), а затем посередине. Полосы по периметру
должны иметь разрывы, чтобы при наклейке плиты не образовывались воздушные «пробки».
Эти два метода позволяют компенсировать неровности поверхности основания. При этом клеящий состав
должен покрывать не менее 70 % поверхности утеплителя;
сплошной — применяется, когда поверхность основания не имеет отклонений. Клей наносится на всю
поверхность плиты (сплошная наклейка) и разравнивается с помощью шпателя с зубьями длиной 6—8 мм.
То есть что мы тут видим?
Мы видим что сообщество производителей и продавцов полистирола не особо шарит в производстве мокрых фасадов.
И более того, из текста Сп мы видим, что маячки используются неровности до 1 см, а полоса при неровностях до 0,5 см, о чем я и говорил, что автор поста проведя полосу по периметру листа утеплителя лишил себя возможно сти компенсировать неровности до 1 см, он сможет компенсировать только 0,5 см, ну и перерасход клея в добавок.
И более того, автор не сделал на полосе разрывы для выхода воздуха!
У него 100% крировй фасад.</t>
  </si>
  <si>
    <t>https://dzen.ru/video/watch/64b63704cd666a6fb17738e8?comments_data=n_reply#comment_1758799612&amp;comments_data=n_reply</t>
  </si>
  <si>
    <t>Добрый день! Да, вы правы, не обратили внимание на отсутствие разрывов в клеевом слое. Это лишний раз подтверждает, что "удалённые" консультации не всегда корректны.</t>
  </si>
  <si>
    <t>https://prnt.sc/_Qv9BaEoMLCR</t>
  </si>
  <si>
    <t>Ответ на стр. 171</t>
  </si>
  <si>
    <r>
      <rPr>
        <rFont val="Arial"/>
        <color theme="1"/>
      </rPr>
      <t xml:space="preserve">СтройМания
</t>
    </r>
    <r>
      <rPr>
        <rFont val="Arial"/>
        <color theme="1"/>
        <sz val="1.0"/>
      </rPr>
      <t>Чердак. Технология чердачного перекрытия
Чердак это техническая зона завершающая строение. Чердак — техническое помещение, оно редко используется как жилое пространство, здесь может размещаться оборудование необходимое для обеспечения жизнедеятельности дома, прокладываться инженерные сети. Разница температур в жилой зоне и технической должна составлять 3°-4° не более. Поэтому техническое помещение требует утепления.
Строительство мансарды, которая, безусловно, расширяет жилую площадь, обходится значительно дороже, требует определённых знаний, времени и трудозатрат. Устройство холодного чердачного перекрытия в разы дешевле и проще.
Устройство чердачного перекрытия по деревянным балкам представляет собой слоеный пирог:
дощатый щит или накат;
пароизоляция;
вентиляционный зазор;
утеплитель;
вентиляционный зазор;
пароизоляция;
пол.
Вентиляция осуществляется через фронтоны или скаты крыши. Делают также слуховые окна, располагая и на противоположных скатах, чтобы воздух проникал во все уголки помещения.
Слуховые окна элемент сложный для монтажа, но полезный. Они могут иметь разную форму треугольную, овальную, располагают их на высоте 1 метра от пола, оборудуют решетками, жалюзи. Через них удобно выходить на крышу для её осмотра, обслуживания, проверки дымохода, антенны и прочего.
Балки для устройства чердака
Перекрытия чердака делается по деревянным балкам после того как завершен монтаж несущих элементов. Это самый простой и оптимальный способ для грамотного обустройства технической зоны.
Конструкция чердачного перекрытия делается обычно из деревянных балок. Эти несущие элементы имеют ряд преимуществ:
максимальное покрытие 4, 5 м между опорами;
малый вес, нагрузка на здание, экономия на фундаменте;
простота установки, без использования подъемной техники, крана;
доступность дерева как недорогого материала;
скорость в работе, возможность установить чердачное перекрытие за день, два;
возможность использования любых звукоизоляционных материалов.
Для изготовления балок используют хвойные породы дерева, устойчивые к влаге, гниению, грибку. Сечение балок для чердачного перекрытия должно соответствовать нагрузке, во внимание следует принимать климатические условия, толщину теплоизолирующего материала. Используют габариты балок 150х200 мм, если предполагается серьёзная нагрузка на чердачное перекрытие. К примеру, планируется установка бака для воды, трансформатора. При минимальной нагрузке используют балки 100х150 мм.
балки для чердачного перекрытия
Желание сэкономить и установить балки 50х100 мм не вызывает одобрения. Слишком значимым элементом дома является чердачное перекрытие, обеспечивающее теплоизоляцию, звукоизоляцию и надёжность потолка. Качество перекрытия гарантирует экономию тепла, расходов на отопление.
Рассчитать количество деревянных балок чердачного перекрытия можно так. Длину помещения разделить на 60-100см (расстояние между балками), к полученному значению добавить 2 штуки, которые будут укладываться на стены. Укладка балок должна приходиться на несущие и наружные стены.
Монтаж деревянных балок чердачного перекрытия
Устройство чердачного перекрытия осуществляется в несколько этапов, каждый из которых определяет качество и надёжность конструкции. Алгоритм работы выглядит так:
1. Подготовка. Отрезается нужная длина, древесина обрабатывается специальным составом, защищающим от гниения, набухания и прочих неприятностей, края балки оборачиваются рубероидом, затем готовый элемент поднимается наверх.
2. Укладка двумя способами:
Необходимо положить по длине на нужном расстоянии по отношению к прочим элементам конструкции, при любом способе укладки учитывается:
максимальная ширина пролёта не должна превышать 4, 5 метра;
брус укладывается на торцы стен, в некоторых случаях используют мауэрлат — это толстый брус, закрепленный с помощью толстых гвоздей или стальных шпилек в стены по периметру;
под каждый балочный слой укладывается рубероид для обеспечения гидроизоляции;
шаг деревянных балок выбирается от размеров теплоизоляционного материала.
укладка деревянных балок3. Чердачное перекрытие по деревянным балкам осуществляется с учетом устроения наката, который представляет собой покрытие из досок, плит. Между верхним и нижним накатом укладывается гидроизоляция, пароизоляция, утеплитель. Нижний настил перекрытия делается на опорах к которым крепятся доски, но лучше использовать плиты, листы фанеры толщиной 15-20мм. Крепления осуществляются саморезами с шагом в 10-15мм, чтобы надёжно держались теплоизолирующие материалы.
Для того чтобы смонтировать наиболее прочную конструкцию нужно на низ каждой балки набить деревянные бруски 50х50мм, они образуют выступ, на который кладутся доски или листы. Закрепить накат нужно к брускам также саморезами. Преимущества такой конструкции в исключительной надёжности, недостатки – проявятся в отделке потолков, на которых эти бруски придется заделывать, скрывать. Монтировать такую конструкцию следует в том случае, если планируется активное использование чердака.
4. Конечным этапом монтажа чердачного перекрытия по деревянным балкам является устройство пола, для чего сверху нашиваются доски, выполняющие роль чернового пола. Для чистового пола используется плотно уложенная шпунтованная доска.
Черный пол монтируется на всё те же бруски, сверху. Но прежде чем приступать к последнему этапу следует сделать:
укладку пароизоляции мембранного типа;
теплоизоляцию;
ещё слой мембранного полотна.
Готовая конструкция является важным элементом перекрытия крыши и всего строения.
этапы монтажа чердачного перекрытия
Значение пароизоляции и способы её монтажа
Пароизоляция чердачного перекрытия обеспечивает сохранность деревянного перекрытия. Она продлевает срок эксплуатации кровли, способствует созданию оптимального микроклимата в жилых помещениях, забирая излишнюю влагу, и препятствует потери тепла. Выбирать материал для пароизоляции следует тщательно, без намерений сэкономить.
Пароизоляционный материал имеет разную структуру сторон. С одной стороны шероховатая поверхность впитывающая влагу, другая сторона с плёнкой препятствует проникновению влаги в теплоизоляционный слой.
Пароизоляция укладывается как уже понятно, между потолком и утеплителем в чердачные перекрытия. Используются материалы:
полиэтилен;
полипропилен.
Армированные специальной сеткой полотна могут иметь перфорацию. Можно использовать и не перфорированную плёнку, оставляя при укладке зазоры. Армированная плёнка имеет металлизированную поверхность. Стелется плёнка вниз металлизированной поверхностью, чтобы отражать потери тепла.
Слой, состоящий из волокон, впитывает влагу, испаряя её затем естественным путём. Материалы отличаются прочностью, стойкостью к ультрафиолетовым лучам.
Существуют также другие пароизоляционные материалы, которые можно использовать, обустраивая перекрытие чердака по деревянным балкам, пароизоляцией. Это лаки и мастики, асфальтовые, битумные, битумно-кукерсольные. Сегодня такие материалы редко используют, предпочитая нетканые полотна синтетического происхождения. Это так называемые «дышащие мембраны», способные пропускать влагу, воздух, многослойные, однослойные, оснащённые алюминиевой фольгой.
Материал кладут с нахлестом на стену на 20см, крепят степлером, шероховатой стороной вниз.
Утепление чердачного перекрытия
Утепление чердачного перекрытия с учётом деревянных балок этап важный, и с точки зрения выбора материала и с точки зрения монтажа. Правильный выбор материала для теплоизоляции должен учитывать следующие факторы:
стоимость;
доступность;
легкость монтажа;
климатические условия;
экологичность;
противопожарная безопасность.
Не стоит забывать о весе утеплителя, чтобы не создавать лишнего напряжения для всей конструкции строения.</t>
    </r>
    <r>
      <rPr>
        <rFont val="Arial"/>
        <color theme="1"/>
      </rPr>
      <t xml:space="preserve">
</t>
    </r>
    <r>
      <rPr>
        <rFont val="Arial"/>
        <color theme="1"/>
        <sz val="1.0"/>
      </rPr>
      <t>На современном рынке строительных материалов множество предложений. Вот некоторые виды утеплителя наиболее востребованные:
Керамзит, сыпучий материал, небольшого веса, с высокими характеристиками теплосбережения, невысокой стоимостью;
Вермикулит, природный сыпучий утеплитель с аналогичными показателями;
Перлит, сыпучий утеплитель природного происхождения, имеющий примерно такие же показатели теплопроводности;
Минеральная вата, выпускается в рулонах и плитах, утеплитель с низкой теплопроводностью, высокими экологическими показателями. Подробнее читайте в статье технология утепления чердака минватой;
Стекловата, аналог минеральной ваты, имеющий искусственное происхождение, обладает большей химической стойкостью по сравнению с минватой;</t>
    </r>
    <r>
      <rPr>
        <rFont val="Arial"/>
        <color theme="1"/>
      </rPr>
      <t xml:space="preserve">
</t>
    </r>
    <r>
      <rPr>
        <rFont val="Arial"/>
        <b/>
        <color theme="1"/>
      </rPr>
      <t>Пенополистирол, выпускается в виде плит, боится грызунов, имеет довольно низкие теплоизоляционные свойства и низкую стоимость;</t>
    </r>
    <r>
      <rPr>
        <rFont val="Arial"/>
        <color theme="1"/>
      </rPr>
      <t xml:space="preserve">
</t>
    </r>
    <r>
      <rPr>
        <rFont val="Arial"/>
        <color theme="1"/>
        <sz val="1.0"/>
      </rPr>
      <t>Экструдированный пенополистирол, не горюч, имеет более высокую способность теплосбережения, чем пенополистирол обычный;
Пенополиуретан, в плитах выпускается, имеет отличную теплостойкость, при напылении создает сплошную защитную плёнку для тепло и гидроизоляции.
Торфяные плиты, изготовленные из мха, имеющие природное происхождение бывают влагостойкими, имеют малый вес и отличную теплозащиту;
Камышит, самый практичный и дешёвый материал, с отличными характеристиками, который можно изготовить своими руками.
Если толщина утеплителя выше балок, нужно сделать дополнительную укладку реек, чтобы появился воздушный зазор. Насыпные утеплители распределяются между балками равномерно, плиты укладываются встык, без зазоров.
Гидроизоляция чердака
После того, как межэтажный пирог готов, смонтирован пол, следует подумать о гидроизоляции холодного помещения чердака. Некоторые советуют вовсе отказаться от неё, но всё же, проложить слой гидроизоляционного материала под кровлю не помешает. Чтобы не было протечек, конденсата следует устанавливать диффузионные мембраны. Не будет попадания снега, дождя, которые значительно снижают теплоизоляционные свойства чердака. Особенно нужна гидроизоляция, если в качестве кровельного материала используют профнастил.</t>
    </r>
  </si>
  <si>
    <t>https://vk.com/wall-138308445_267234</t>
  </si>
  <si>
    <t xml:space="preserve">Добрый день! 
Мыши и другие грызуны могут завестись в любом теплоизоляционном материале. Конкретно пенополистирол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 
Что касается теплоизоляционных свойств, у современного ППС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t>
  </si>
  <si>
    <t>https://prnt.sc/Tp2k4WXD8RQ4</t>
  </si>
  <si>
    <r>
      <rPr>
        <rFont val="Arial"/>
        <color theme="1"/>
      </rPr>
      <t xml:space="preserve">СтройМания
</t>
    </r>
    <r>
      <rPr>
        <rFont val="Arial"/>
        <color theme="1"/>
        <sz val="1.0"/>
      </rPr>
      <t>Чердак. Технология чердачного перекрытия
Чердак это техническая зона завершающая строение. Чердак — техническое помещение, оно редко используется как жилое пространство, здесь может размещаться оборудование необходимое для обеспечения жизнедеятельности дома, прокладываться инженерные сети. Разница температур в жилой зоне и технической должна составлять 3°-4° не более. Поэтому техническое помещение требует утепления.
Строительство мансарды, которая, безусловно, расширяет жилую площадь, обходится значительно дороже, требует определённых знаний, времени и трудозатрат. Устройство холодного чердачного перекрытия в разы дешевле и проще.
Устройство чердачного перекрытия по деревянным балкам представляет собой слоеный пирог:
дощатый щит или накат;
пароизоляция;
вентиляционный зазор;
утеплитель;
вентиляционный зазор;
пароизоляция;
пол.
Вентиляция осуществляется через фронтоны или скаты крыши. Делают также слуховые окна, располагая и на противоположных скатах, чтобы воздух проникал во все уголки помещения.
Слуховые окна элемент сложный для монтажа, но полезный. Они могут иметь разную форму треугольную, овальную, располагают их на высоте 1 метра от пола, оборудуют решетками, жалюзи. Через них удобно выходить на крышу для её осмотра, обслуживания, проверки дымохода, антенны и прочего.
Балки для устройства чердака
Перекрытия чердака делается по деревянным балкам после того как завершен монтаж несущих элементов. Это самый простой и оптимальный способ для грамотного обустройства технической зоны.
Конструкция чердачного перекрытия делается обычно из деревянных балок. Эти несущие элементы имеют ряд преимуществ:
максимальное покрытие 4, 5 м между опорами;
малый вес, нагрузка на здание, экономия на фундаменте;
простота установки, без использования подъемной техники, крана;
доступность дерева как недорогого материала;
скорость в работе, возможность установить чердачное перекрытие за день, два;
возможность использования любых звукоизоляционных материалов.
Для изготовления балок используют хвойные породы дерева, устойчивые к влаге, гниению, грибку. Сечение балок для чердачного перекрытия должно соответствовать нагрузке, во внимание следует принимать климатические условия, толщину теплоизолирующего материала. Используют габариты балок 150х200 мм, если предполагается серьёзная нагрузка на чердачное перекрытие. К примеру, планируется установка бака для воды, трансформатора. При минимальной нагрузке используют балки 100х150 мм.
балки для чердачного перекрытия
Желание сэкономить и установить балки 50х100 мм не вызывает одобрения. Слишком значимым элементом дома является чердачное перекрытие, обеспечивающее теплоизоляцию, звукоизоляцию и надёжность потолка. Качество перекрытия гарантирует экономию тепла, расходов на отопление.
Рассчитать количество деревянных балок чердачного перекрытия можно так. Длину помещения разделить на 60-100см (расстояние между балками), к полученному значению добавить 2 штуки, которые будут укладываться на стены. Укладка балок должна приходиться на несущие и наружные стены.
Монтаж деревянных балок чердачного перекрытия
Устройство чердачного перекрытия осуществляется в несколько этапов, каждый из которых определяет качество и надёжность конструкции. Алгоритм работы выглядит так:
1. Подготовка. Отрезается нужная длина, древесина обрабатывается специальным составом, защищающим от гниения, набухания и прочих неприятностей, края балки оборачиваются рубероидом, затем готовый элемент поднимается наверх.
2. Укладка двумя способами:
Необходимо положить по длине на нужном расстоянии по отношению к прочим элементам конструкции, при любом способе укладки учитывается:
максимальная ширина пролёта не должна превышать 4, 5 метра;
брус укладывается на торцы стен, в некоторых случаях используют мауэрлат — это толстый брус, закрепленный с помощью толстых гвоздей или стальных шпилек в стены по периметру;
под каждый балочный слой укладывается рубероид для обеспечения гидроизоляции;
шаг деревянных балок выбирается от размеров теплоизоляционного материала.
укладка деревянных балок3. Чердачное перекрытие по деревянным балкам осуществляется с учетом устроения наката, который представляет собой покрытие из досок, плит. Между верхним и нижним накатом укладывается гидроизоляция, пароизоляция, утеплитель. Нижний настил перекрытия делается на опорах к которым крепятся доски, но лучше использовать плиты, листы фанеры толщиной 15-20мм. Крепления осуществляются саморезами с шагом в 10-15мм, чтобы надёжно держались теплоизолирующие материалы.
Для того чтобы смонтировать наиболее прочную конструкцию нужно на низ каждой балки набить деревянные бруски 50х50мм, они образуют выступ, на который кладутся доски или листы. Закрепить накат нужно к брускам также саморезами. Преимущества такой конструкции в исключительной надёжности, недостатки – проявятся в отделке потолков, на которых эти бруски придется заделывать, скрывать. Монтировать такую конструкцию следует в том случае, если планируется активное использование чердака.
4. Конечным этапом монтажа чердачного перекрытия по деревянным балкам является устройство пола, для чего сверху нашиваются доски, выполняющие роль чернового пола. Для чистового пола используется плотно уложенная шпунтованная доска.
Черный пол монтируется на всё те же бруски, сверху. Но прежде чем приступать к последнему этапу следует сделать:
укладку пароизоляции мембранного типа;
теплоизоляцию;
ещё слой мембранного полотна.
Готовая конструкция является важным элементом перекрытия крыши и всего строения.
этапы монтажа чердачного перекрытия
Значение пароизоляции и способы её монтажа
Пароизоляция чердачного перекрытия обеспечивает сохранность деревянного перекрытия. Она продлевает срок эксплуатации кровли, способствует созданию оптимального микроклимата в жилых помещениях, забирая излишнюю влагу, и препятствует потери тепла. Выбирать материал для пароизоляции следует тщательно, без намерений сэкономить.
Пароизоляционный материал имеет разную структуру сторон. С одной стороны шероховатая поверхность впитывающая влагу, другая сторона с плёнкой препятствует проникновению влаги в теплоизоляционный слой.
Пароизоляция укладывается как уже понятно, между потолком и утеплителем в чердачные перекрытия. Используются материалы:
полиэтилен;
полипропилен.
Армированные специальной сеткой полотна могут иметь перфорацию. Можно использовать и не перфорированную плёнку, оставляя при укладке зазоры. Армированная плёнка имеет металлизированную поверхность. Стелется плёнка вниз металлизированной поверхностью, чтобы отражать потери тепла.
Слой, состоящий из волокон, впитывает влагу, испаряя её затем естественным путём. Материалы отличаются прочностью, стойкостью к ультрафиолетовым лучам.
Существуют также другие пароизоляционные материалы, которые можно использовать, обустраивая перекрытие чердака по деревянным балкам, пароизоляцией. Это лаки и мастики, асфальтовые, битумные, битумно-кукерсольные. Сегодня такие материалы редко используют, предпочитая нетканые полотна синтетического происхождения. Это так называемые «дышащие мембраны», способные пропускать влагу, воздух, многослойные, однослойные, оснащённые алюминиевой фольгой.
Материал кладут с нахлестом на стену на 20см, крепят степлером, шероховатой стороной вниз.
Утепление чердачного перекрытия
Утепление чердачного перекрытия с учётом деревянных балок этап важный, и с точки зрения выбора материала и с точки зрения монтажа. Правильный выбор материала для теплоизоляции должен учитывать следующие факторы:
стоимость;
доступность;
легкость монтажа;
климатические условия;
экологичность;
противопожарная безопасность.
Не стоит забывать о весе утеплителя, чтобы не создавать лишнего напряжения для всей конструкции строения.</t>
    </r>
    <r>
      <rPr>
        <rFont val="Arial"/>
        <color theme="1"/>
      </rPr>
      <t xml:space="preserve">
</t>
    </r>
    <r>
      <rPr>
        <rFont val="Arial"/>
        <color theme="1"/>
        <sz val="1.0"/>
      </rPr>
      <t>На современном рынке строительных материалов множество предложений. Вот некоторые виды утеплителя наиболее востребованные:
Керамзит, сыпучий материал, небольшого веса, с высокими характеристиками теплосбережения, невысокой стоимостью;
Вермикулит, природный сыпучий утеплитель с аналогичными показателями;
Перлит, сыпучий утеплитель природного происхождения, имеющий примерно такие же показатели теплопроводности;
Минеральная вата, выпускается в рулонах и плитах, утеплитель с низкой теплопроводностью, высокими экологическими показателями. Подробнее читайте в статье технология утепления чердака минватой;
Стекловата, аналог минеральной ваты, имеющий искусственное происхождение, обладает большей химической стойкостью по сравнению с минватой;</t>
    </r>
    <r>
      <rPr>
        <rFont val="Arial"/>
        <color theme="1"/>
      </rPr>
      <t xml:space="preserve">
</t>
    </r>
    <r>
      <rPr>
        <rFont val="Arial"/>
        <b/>
        <color theme="1"/>
      </rPr>
      <t>Пенополистирол, выпускается в виде плит, боится грызунов, имеет довольно низкие теплоизоляционные свойства и низкую стоимость;</t>
    </r>
    <r>
      <rPr>
        <rFont val="Arial"/>
        <color theme="1"/>
      </rPr>
      <t xml:space="preserve">
</t>
    </r>
    <r>
      <rPr>
        <rFont val="Arial"/>
        <color theme="1"/>
        <sz val="1.0"/>
      </rPr>
      <t>Экструдированный пенополистирол, не горюч, имеет более высокую способность теплосбережения, чем пенополистирол обычный;
Пенополиуретан, в плитах выпускается, имеет отличную теплостойкость, при напылении создает сплошную защитную плёнку для тепло и гидроизоляции.
Торфяные плиты, изготовленные из мха, имеющие природное происхождение бывают влагостойкими, имеют малый вес и отличную теплозащиту;
Камышит, самый практичный и дешёвый материал, с отличными характеристиками, который можно изготовить своими руками.
Если толщина утеплителя выше балок, нужно сделать дополнительную укладку реек, чтобы появился воздушный зазор. Насыпные утеплители распределяются между балками равномерно, плиты укладываются встык, без зазоров.
Гидроизоляция чердака
После того, как межэтажный пирог готов, смонтирован пол, следует подумать о гидроизоляции холодного помещения чердака. Некоторые советуют вовсе отказаться от неё, но всё же, проложить слой гидроизоляционного материала под кровлю не помешает. Чтобы не было протечек, конденсата следует устанавливать диффузионные мембраны. Не будет попадания снега, дождя, которые значительно снижают теплоизоляционные свойства чердака. Особенно нужна гидроизоляция, если в качестве кровельного материала используют профнастил.</t>
    </r>
  </si>
  <si>
    <r>
      <rPr>
        <color rgb="FF1155CC"/>
        <u/>
      </rPr>
      <t>https://vk.com/wall460330537_21635
https://vk.com/wall593716635_114</t>
    </r>
    <r>
      <rPr/>
      <t xml:space="preserve"> 
</t>
    </r>
    <r>
      <rPr>
        <color rgb="FF1155CC"/>
        <u/>
      </rPr>
      <t>https://vk.com/wall2690934_9947</t>
    </r>
    <r>
      <rPr/>
      <t xml:space="preserve"> </t>
    </r>
  </si>
  <si>
    <t xml:space="preserve">Добрый день! В пенопласте могут поселиться грызуны (как и в любом неосыпающемся утеплителе). Но только если он не изолирован так, как того требует технология монтажа. </t>
  </si>
  <si>
    <t>https://prnt.sc/BQ9TsiedHaex 
https://prnt.sc/3bULGwUuqW5S 
https://prnt.sc/ifLRaKXIO-j2</t>
  </si>
  <si>
    <t>Репосты стр. 206, нужен короткий ответ для физлиц</t>
  </si>
  <si>
    <t>Жизнь на Даче
вчера в 19:52 · от Александра Кухваева
Вопрос к производителям Пенопласта, который мыши не едят 🐀🐭</t>
  </si>
  <si>
    <t>https://vk.com/wall-174951679_9290</t>
  </si>
  <si>
    <t xml:space="preserve">Добрый день! Пенопласт действительно не привлекает мышей в качестве еды. А вот селиться в материале они могут. Но только в том случае, если у них есть к нему доступ. Поэтому по технологии ППС изолируется в середине стенового "пирога", оптимально — по системе "мокрый фасад". 
В этом случае к пенопласту могли подобраться любые вредители. Тот же результат был бы и с ЭППС, и с любым несыпучим утеплителем — если оставить их без должного укрытия. </t>
  </si>
  <si>
    <t>https://prnt.sc/B1PRTU3FsIM5</t>
  </si>
  <si>
    <r>
      <rPr>
        <rFont val="Arial"/>
        <color theme="1"/>
      </rPr>
      <t xml:space="preserve">Строим дом за городом
</t>
    </r>
    <r>
      <rPr>
        <rFont val="Arial"/>
        <b/>
        <color theme="1"/>
      </rPr>
      <t>Если минвата и полистирол как теплоизоляция фасадов такие опасные для людей, то чем же тогда утепляться?</t>
    </r>
    <r>
      <rPr>
        <rFont val="Arial"/>
        <color theme="1"/>
      </rPr>
      <t xml:space="preserve">
</t>
    </r>
    <r>
      <rPr>
        <rFont val="Arial"/>
        <b/>
        <color theme="1"/>
      </rPr>
      <t>Судя по рассказам многих строительных экспертов, такие популярные сегодня теплоизоляционные материалы, как минеральная вата и пенополистирол очень опасны для человека, и поэтому их использовать нельзя. А чем же тогда утепляться, если и остальные фабричные утеплители имеют серьезные недостатки?
Обратите внимание — монтажник защищается респиратором. Это ли не доказательство того, что утеплитель, с которым он работает, опасный?</t>
    </r>
    <r>
      <rPr>
        <rFont val="Arial"/>
        <color theme="1"/>
      </rPr>
      <t xml:space="preserve">
</t>
    </r>
    <r>
      <rPr>
        <rFont val="Arial"/>
        <color theme="1"/>
        <sz val="1.0"/>
      </rPr>
      <t>Интересную тенденцию я недавно обнаружил на рынке теплоизоляционных материалов. Не, тенденция эта очень старая, еще со времен палеолита или неолита, а то и вовсе оргалита, но просто лично я заметил ее недавно, уже после того, как стал подводным строителем.
Ну ладно, пошутили, и хватит. Недавно ко мне заехал один мой кореш…
Нет, не так. Кореша ко мне уже давненько не заезжают, после того как начали разваливаться их дома, построенные по моим экспертным советам. Поэтому я сегодня расскажу не про строительство домов, а про их утепление. То есть, снова про утепление, а не опять, потому что в этом деле назревают какие-то перекосы.
В общем, заметил я как-то одну тенденцию, ведущую к тому, что утепляться фабричными материалами у нас сегодня очень опасно. Вот, например, захожу я на сайт производителя полиуретана, а там статья под заголовком «МИНВАТА: СМЕРТЕЛЬНО ОПАСНЫЙ УТЕПЛИТЕЛЬ». Ну, уже только по заголовку ясно, что это за продукт такой, и что надо бежать от такого утеплителя как угорелый куда глаза глядят, и выкрикивая при этом «Мама! Мама!»…
Минвата — смертельно опасный утеплитель
И это без всяких преувеличений. В статье дается полный расклад всех опасностей, которые несет минеральная вата домовладельцам, утеплившимся ей, и, прочитав всю статью, я подумал: хорошо, что я не купил минеральную вату, а то бы сейчас корчился в судорогах, и врачи не знали бы, что со мной делать.</t>
    </r>
    <r>
      <rPr>
        <rFont val="Arial"/>
        <color theme="1"/>
      </rPr>
      <t xml:space="preserve">
</t>
    </r>
    <r>
      <rPr>
        <rFont val="Arial"/>
        <b/>
        <color theme="1"/>
      </rPr>
      <t>Таким образом выбор ограничился полимерными теплоизоляционными материалами, и я решил проверить, что же там про эти полимерные теплоизоляционные материалы пишется в мире.
И оказалось, что полимеры тоже очень опасные, причем параметров опасности в них не меньше, чем в минеральной вате. Вот такую статью нашел я в Гугле по запросу «Вреден ли экструдированный полистирол для здоровья человека» — «Вред полистирола для здоровья человека». Правда, эта статья была размещена не на сайте производителя конкурирующего утеплителя, а на обычном статейном хабе, где были статьи и про вред полистирола, и одновременно и про его пользу.
Вред полистирола для здоровья человека
Но дело в конце концов не в этом. Обе статьи писаны профессионалами в конкретных целях – показать начинающему загородному домостроителю, насколько опасны самые популярные сегодня виды теплоизоляционных материалов, и чем ему грозит их применение.
Так, нельзя утеплять свое частное жилище минеральной ватой, и приводятся вполне правдоподобные доводы – не буду их перечислять, чтобы не пугать нашего загородного застройщика, пусть сам почитает.
Также нельзя утепляться и любыми видами полимерных материалов, начиная с пенопласта, потому что он не менее опасный.</t>
    </r>
    <r>
      <rPr>
        <rFont val="Arial"/>
        <color theme="1"/>
      </rPr>
      <t xml:space="preserve">
</t>
    </r>
    <r>
      <rPr>
        <rFont val="Arial"/>
        <color theme="1"/>
        <sz val="1.0"/>
      </rPr>
      <t>А чем тогда утепляться?
Перебрал я и все остальные теплоизоляционные материалы фабричного производства, которые хоть как-то применяются сегодня для утепления частных фасадов, включая пеностекло и арболит, и оказалось, что все они более-менее безопасные, но совершенно непрактичные. Так, арболиту вменяется очень высокая водопоглощаемость, а пеностеклу – слишком долгий эксплуатационный срок.
Пеностекло имеет срок эксплуатации такой долгий, что его пока что еще никто не вычислил. Возможно, этот материал вообще вечный
Да-да, вы не очитались – так как никаких технических недостатков пеностекла не найдено, то производители конкурентной фасадной теплоизоляции пеняют на то, что потребители этого продукта просто выбрасывают свои деньги зря. По их мнению, утеплитель должен портиться не позже, чем испортится сам дом, иначе денежки на ветер. Куда потом девать совершенно не испортившееся пеностекло, после того, как снесут ветхий дом?
Сплошной убыток.
Кстати, и арболиту приписывается еще один недостаток, который просто на уши не налазит – мол, его легко спутать с опилкобетоном, а так как опилкобетон – это материал гораздо более низкого качества, то тут опять получается убыток. Хотя я не знаю ни одного даже самого зеленого дурака, который не отличил бы на глаз лапшу от макарон – точно также на глаз отличается арболит и опилкобетон.
Арболит ни с чем не спутает даже сплошной чайник
В общем, возвращаясь к главной проблеме, следует констатировать факт – утеплитель выбрать не из чего. Все фабричные варианты имеют недостатки, а минеральная вата и пенополистирол вообще опасные как гремучие змеи.
Не, кто-то закинет мне идею о том, что при выборе утеплителя надо проконсультироваться у специалистов. Интересно, а где взять список специалистов, которым можно верить? Кто-то их этих специалистов начнет рассказывать про вред минваты и всякими интересными словами хвалить пенопласт, а кто-то будет рассказывать совсем обратные вещи, и у обоих будет честный овал лица.
Вот поэтому я и хочу поинтересоваться у своих читателей – какой из двух видов популярных теплоизоляционных материалов наиболее безопасный, чтобы была возможность порекомендовать его моим корешам и не получить от них по балде за дезинформацию?</t>
    </r>
  </si>
  <si>
    <t>https://vk.com/wall-189967337_160515</t>
  </si>
  <si>
    <t xml:space="preserve">Добрый день! При монтаже пенопласта не нужны ни респиратор, ни какие-либо другие средства защиты. Он не пылит, как минвата, легко режется, легко монтируется даже непрофессионалом. К тому же, согласно данным исследований, при правильной эксплуатации качественный пенопласт абсолютно безвреден. </t>
  </si>
  <si>
    <t>https://prnt.sc/ZouYpKzPr2Lo</t>
  </si>
  <si>
    <t>Аналог стр. 96 июнь</t>
  </si>
  <si>
    <r>
      <rPr>
        <rFont val="Arial"/>
        <color theme="1"/>
      </rPr>
      <t xml:space="preserve">Строительство домов | Екатеринбург | SSG
🏡 ТОП 6 ОШИБОК ЗАСТРОЙЩИКА
ИЛИ ПОЧЕМУ НЕЛЬЗЯ ПОКУПАТЬ ПОСТРОЕННЫЙ ДОМ
</t>
    </r>
    <r>
      <rPr>
        <rFont val="Arial"/>
        <color theme="1"/>
        <sz val="1.0"/>
      </rPr>
      <t>Продолжаем нашу рубрику "Ошибки застройщика".
В предыдущем видео мы рассмотрели ошибки, связанные с фундаментом.
📸 В этом видеообзоре мы покажем, почему нельзя пренебрегать выбором застройщика при покупке готового дома и на какие моменты стоит обратить внимание.
В этом видео мы сравним два дома — один, который мы сами строим, и второй — дом от застройщика. Расскажем про ошибки застройщика.
Один из ключевых элементов дома — это мауэрлат, который является частью кровельной системы здания. Мауэрлат представляет собой брус, уложенный сверху по периметру наружной стены и служит опорой для стропил.
😒 Обратите внимание, что у застройщика, который строит дом рядом с нами, мауэрлат состоит из одной доски толщиной 50 мм, тогда как у нас он имеет толщину 150 мм.
Почему для нас лучше использовать мауэрлат толщиной 150 мм? Толстый мауэрлат обеспечивает большую надежность и прочность конструкции. Он обладает лучшей несущей способностью и способен выдерживать большие нагрузки. В то время как тонкий мауэрлат может быть менее прочным и могут возникать проблемы с надежностью и долговечностью кровельной системы.
😒 Кроме того, у застройщика в этом доме не предусмотрена защита доски от влаги, огня, насекомых и гниения. Мы же обеспечиваем защиту доски, применяя соответствующие материалы.
😒 Некоторые доски почерневшие.</t>
    </r>
    <r>
      <rPr>
        <rFont val="Arial"/>
        <color theme="1"/>
      </rPr>
      <t xml:space="preserve">
</t>
    </r>
    <r>
      <rPr>
        <rFont val="Arial"/>
        <b/>
        <color theme="1"/>
      </rPr>
      <t>😒 Утеплять стену застройщик будет 50 мм пенопластом.</t>
    </r>
    <r>
      <rPr>
        <rFont val="Arial"/>
        <color theme="1"/>
      </rPr>
      <t xml:space="preserve">
</t>
    </r>
    <r>
      <rPr>
        <rFont val="Arial"/>
        <color theme="1"/>
        <sz val="1.0"/>
      </rPr>
      <t>😒 Недорогая базальтовая вата каменная на перекрытие.
😒 Также у застройщика отсутствуют перемычки над дверными проемами, которые предохраняют дверные коробки от деформации.
Мы всегда соблюдаем все технологии и не экономим на материалах, чтобы гарантировать высокое качество нашей работы.
Не забудьте поставить лайк💚 и сделать репост ✔ этого видео, чтобы помочь защитить людей, которые планируют построить или купить дом, от подобных ошибок.
Будьте внимательны при выборе застройщика, чтобы получить надежное и качественное жилье.
😊 Будьте уверены в качестве услуг, предоставляемых нашей компанией. Запишитесь на бесплатную консультацию, где мы с радостью ответим на все ваши вопросы.
💛 При строительстве вашего дома вы сможете спокойно положиться на нас и на качество наших работ.
В следующих постах розыгрыш сертификата, не пропустите.</t>
    </r>
  </si>
  <si>
    <t>https://vk.com/wall-217974481_91</t>
  </si>
  <si>
    <t xml:space="preserve">Утеплять пенопластом — не ошибка, на то он и теплоизоляционный материал. А вот недостаточный слой, некачественный (или вообще контрафактный) пенопласт, неграмотный монтаж — уже ошибки. </t>
  </si>
  <si>
    <t>https://prnt.sc/DfrWz__adD54</t>
  </si>
  <si>
    <t>MV Wood
10 ИНТЕРЕСНЫХ ФАКТОВ О ФАСАДАХ КОТОРЫХ ТЫ НЕ ЗНАЛ
Сегодня
    1. Пенополистирол был изобретен во Франции в 1928 году, а именно в СССР в конце 50-х впервые были разработаны строительные марки пенопласта.
    2. Пенополистиролом утепляют не только дома, но и дороги — плиты из этого утеплителя позволяют выдерживать высокую нагрузку и сохраняет полотно от воздействия сил морозного пучения. В 2016-м году Минстрой выдал компании Кнауф техническое свидетельство о возможности применения полистирольных блоков в дорожном строительстве.
    3. Пенопласт, несмотря на предрассудки, нетоксичен. Даже в Евросоюзе, где за экологией особенно следят, изделия из пенопласта допущены для длительного контакта с пищевыми продуктами, более того, всеми любимые британские ученые присвоили ему наивысший балл экологической безопасности. Думаю, фасад, который со всех сторон защищен бетоном и штукатуркой, вряд-ли опаснее условного кирпича.
Настоящий пенопласт без токсинов.
    4. Можно сказать, что пенопласт — это воздух. Ведь именно из него он состоит на 98%.
    5. Пенополистирол, по разным данным, проводит тепло хуже железобетона в 20-30 раз. Если сойти с ума и решить утеплять фасад бетоном вместо ППС, то вместо 50-ти мм, вам понадобится как минимум метровый слой бетона.
    Изображение из Яндекс Картинок
    6. Если очень сильно постараться и утопить лист ППС, то он впитает в себя лишь 4% влаги. Сколько ни держи.
    7. На пенопласте не живут грибки, он биологически нейтрален. Даже если создать идеальные условия. Поэтому за плесень можно не переживать.
    8. По статистике, восемь из десяти частных домов в Европе утеплены именно ППС.
    9. Полистирол используется при производстве "супернапалма" — столь любимого американскими военными, применявшими его во Вьетнаме. Эта гремучая смесь способна прожигать стальную броню, а при попытке тушения его водой начинает гореть еще сильнее.
    Если заинтересовало — ( Нажми Сюда )
    #фасады #пенопласт #mvwood #столярка #мебель</t>
  </si>
  <si>
    <t>https://dzen.ru/a/ZL4bIt_0SXf2wlSu</t>
  </si>
  <si>
    <t xml:space="preserve">Здравствуйте! Пенопласт — эффективный материал для теплоизоляции. Главное, чтобы он был произведен по технологии и монтировался в соответствии с правилами с учётом теплотехнического расчёта для региона строительства. </t>
  </si>
  <si>
    <t>https://prnt.sc/OXgoALhCTSjM</t>
  </si>
  <si>
    <r>
      <rPr>
        <rFont val="Arial"/>
        <color theme="1"/>
      </rPr>
      <t xml:space="preserve"> chapai
Здравствуйте!
Планирую утеплить внешнюю стену гаража размерами 4,2м*2,3м. Прошу помочь найти ответы на эти вопросы:
</t>
    </r>
    <r>
      <rPr>
        <rFont val="Arial"/>
        <b/>
        <color theme="1"/>
      </rPr>
      <t>1) если фасад кривой — перепад 3-4см, перед поклейкой пенопласта можно выровнить стены штукатуркой? Если да, какую штукатурку взять? Или вообще для выравнивания стен лучше использовать базальтовую вату, ее можно клеить без оштукатуривания стен?</t>
    </r>
    <r>
      <rPr>
        <rFont val="Arial"/>
        <color theme="1"/>
      </rPr>
      <t xml:space="preserve">
2)обязательно ли делать цоколь у стены при утеплении? Если да, каким недорогим материалом можно это быстро сделать?
3)какой клей из доступных в свободной продаже лучше использовать для поклейки пенопласта? </t>
    </r>
  </si>
  <si>
    <t>https://mastergrad.com/forums/t280468-uteplenie-krivyh-sten-fasada/?page=2#post7187914</t>
  </si>
  <si>
    <t xml:space="preserve">Добрый день! Выравнивание стен перед поклейкой пенопласта в вашем случае обязательно — перепады слишком большие. Для этого из экономичных вариантов подойдет цементная паропроницаемая штукатурка для наружных работ. Там, где слой штукатурки будет максимальным, может понадобиться металлическая армирующая сетка (нужно смотреть инструкцию производителя по максимальной толщине наносимого слоя). 
Цоколь нужен (тоже утеплённый). </t>
  </si>
  <si>
    <t>https://prnt.sc/yKc03xeCLNu4</t>
  </si>
  <si>
    <r>
      <rPr>
        <rFont val="Arial"/>
        <color theme="1"/>
      </rPr>
      <t xml:space="preserve">Строительная компания Проминвест
Эффективное и экономичное утепление домов с помощью пенопласта
Введение
Одной из главных задач при строительстве и ремонте дома является обеспечение его теплоизоляции. Эффективное утепление поможет сохранить комфортную температуру внутри дома в любую погоду, а также снизить затраты на отопление.
Среди различных материалов для утепления домов особую популярность приобретает пенопласт. Этот легкий и прочный материал обладает высокими теплоизолирующими свойствами, что делает его идеальным выбором для теплоизоляции различных конструкций.
Применение пенопласта для утепления домов имеет ряд преимуществ. Во-первых, он легко монтируется на поверхности стен и потолка благодаря своей легкости и гибкости. Это позволяет сэкономить время и усилия при установке утеплителя.
Во-вторых, пенопласт обладает высокой стойкостью к влаге, температурным изменениям и механическим воздействиям. Это гарантирует долгий срок службы утеплителя и его надёжность в использовании.
Неоспоримым преимуществом пенопласта является его экономичность. Приобретение и установка пенопласта значительно дешевле, чем других материалов для утепления, таких, как минеральная вата или пенополистирол. При этом, его высокая энергетическая эффективность позволяет снизить расходы на отопление.
В статье будут рассмотрены различные аспекты эффективного и экономичного утепления домов с использованием пенопласта. Будут описаны способы монтажа утеплителя, его теплоизолирующие свойства и энергосберегающий эффект. Также будет рассмотрен вопрос о выборе оптимальной толщины пенопласта и его сочетании с другими материалами для достижения максимальной эффективности утепления.
Зачем нужно утепление домов
Утепление домов – важный этап строительства или реконструкции жилого помещения. Это не только гарантия комфортного проживания, но и экономия на отоплении и кондиционировании помещений. Одним из наиболее эффективных и экономичных материалов для утепления является пенопласт.
Пенопласт, также известный как экструдированный пенополистирол (XPS), обладает рядом преимуществ, которые делают его идеальным материалом для утепления домов. Во-первых, пенопласт хорошо сохраняет тепло и предотвращает его распространение наружу, что позволяет значительно снизить затраты на отопление. Во-вторых, он обладает низкой теплопроводностью, благодаря чему сохраняется комфортная температура внутри помещения даже в холодные месяцы года.
Утепление домов с помощью пенопласта также обеспечивает защиту от влаги и конденсата. Благодаря своей структуре, пенополистирол не впитывает влагу и не теряет своих теплоизолирующих свойств со временем. Это позволяет снизить риск возникновения грибка и плесени, а также продлить срок службы утеплителя.
Еще одним преимуществом пенопласта является его легкость и простота в монтаже. Блоки из пенополистирола легко режутся и подгоняются по размеру, что позволяет точно утеплить все углы и поверхности дома. Кроме того, пенопласт не требует дополнительной защиты от грызунов и насекомых, так как он для них непригоден в качестве материала для гнезд и проходов.
Роль пенопласта в утеплении
Пенопласт является одним из наиболее эффективных и экономичных материалов для утепления домов. Его основными преимуществами являются высокая теплоизоляция и легкость в установке.
Роль пенопласта в утеплении заключается в том, что он образует теплозащитный слой, который предотвращает потерю тепла и сохраняет комфортную температуру внутри помещения. Благодаря своей низкой теплопроводности, пенопласт значительно снижает энергозатраты на отопление, что приводит к снижению расходов на энергию и экономии денежных средств.
Кроме того, пенопласт обладает высокой устойчивостью к воздействию влаги и гниению, что делает его надежным материалом для утепления домов в различных климатических условиях. Он не впитывает влагу и не принимает участие в размножении плесени и грибков, что гарантирует долговечность утепления.
Для установки пенопласта не требуется специальных знаний и навыков. Он легко нарезается на нужный размер, прост в монтаже и не требует дополнительной обработки. Пенопласт также можно использовать в сочетании с другими материалами для улучшения его теплоизоляционных свойств.
В целом, пенопласт является оптимальным выбором для эффективного и экономичного утепления домов. Он обеспечивает надежную защиту от холода и сохраняет комфортную температуру внутри помещения, а также позволяет сэкономить на энергозатратах и повысить долговечность утепления.
Преимущества пенопласта
Одним из наиболее эффективных и экономичных способов утепления домов является использование пенопласта. Этот материал обладает рядом преимуществ, которые делают его идеальным выбором для тех, кто стремится достичь высокой энергоэффективности и снижения затрат на отопление.
Во-первых, пенопласт обладает низкой теплопроводностью. Это означает, что он способен эффективно задерживать тепло внутри помещения и предотвращать его утечку через стены и потолок. Таким образом, утепление дома с помощью пенопласта позволяет существенно снизить расходы на отопление в холодное время года.
Во-вторых, пенопласт отлично справляется с влагой. Он не впитывает влагу и не подвержен гниению, что делает его идеальным материалом для использования в условиях повышенной влажности, например, ванной комнаты или крыши. Благодаря этому свойству пенопласта, утепление дома становится более долговечным и надежным.
Еще одним преимуществом пенопласта является его легкость. Он отличается невысоким весом, что упрощает его транспортировку и установку. Это особенно удобно при утеплении домов с многоэтажной конструкцией или при работе на высоте. Кроме того, пенопласт можно легко обрезать и подогнать под нужные размеры, что упрощает его монтаж и ускоряет процесс утепления.
Одним из самых важных преимуществ пенопласта является его доступная стоимость. По сравнению с другими утеплителями, пенопласт обладает гораздо более низкой ценой, что делает его экономически выгодным выбором для тех, кто стремится снизить затраты на строительство и утепление дома. При этом, несмотря на свою низкую стоимость, пенопласт обеспечивает высокую эффективность и долговечность, что делает его оптимальным решением для многих строительных проектов.
Низкая теплопроводность
Пенопласт – один из самых популярных материалов, используемых для утепления домов. Его популярность объясняется не только выгодной ценой, но и рядом других преимуществ. Одним из ключевых достоинств пенопласта является его низкая теплопроводность.
Низкая теплопроводность – это способность материала снижать потери тепла через стены конструкции. Пенопласт обладает высоким коэффициентом сопротивления теплопередаче, что позволяет добиться эффективного утепления дома. Это особенно актуально в холодном климате, где сохранение тепла играет важную роль.
Теплопроводность пенопласта зависит от его структуры и плотности. Чем выше плотность материала, тем ниже проникновение тепла через него. Оптимальная плотность для достижения максимальной эффективности утепления составляет от 15 до 35 кг/м³. Это дает возможность минимизировать потери тепла и снизить затраты на отопление.
Однако низкая теплопроводность пенопласта не является единственным преимуществом этого материала. Он также обладает высокой стойкостью к влаге и не подвержен гниению, что обеспечивает долговечность утеплителя. Более того, пенопласт не впитывает запахи и не выделяет вредных веществ в окружающую среду, что гарантирует безопасность его использования.
Важно отметить, что для достижения максимальной эффективности утепления необходимо правильно установить пенопласт. Монтаж должен проводиться у профессионалов с учетом технологических требований производителя. Также необходимо правильно выбрать толщину пенопласта, исходя из климатических условий региона и требуемого уровня утепления.
Легкость и прочность материала
Одним из самых популярных материалов для утепления домов является пенопласт. Это обусловлено его легкостью и прочностью, что делает его идеальным выбором для эффективного и экономичного утепления.
Легкость пенопласта играет важную роль при проведении утепления. Благодаря низкому весу этого материала, его установка проходит быстро, без необходимости привлечения большого количества рабочих. Это позволяет значительно сократить время затраты на утепление и ускорить процесс строительства в целом.
Прочность пенопласта также является одним из его главных преимуществ. Этот материал не подвержен гниению и разрушению под воздействием влаги и грибков. Благодаря этому, утеплительные панели из пенопласта обладают долгим сроком службы и не требуют регулярного ремонта или замены.
Важно отметить, что пенопласт обладает отличными изоляционными свойствами. Он не пропускает холод и тепло, что позволяет сохранять комфортную температуру внутри дома в любое время года. Благодаря этому, использование пенопласта для утепления домов позволяет существенно снизить затраты на отопление и кондиционирование воздуха.
</t>
    </r>
    <r>
      <rPr>
        <rFont val="Arial"/>
        <b/>
        <color theme="1"/>
      </rPr>
      <t>Однако, несмотря на все преимущества, пенопласт имеет несколько недостатков. Он может быть подвержен повреждениям при механическом воздействии, поэтому необходимо быть осторожными во время монтажа и эксплуатации. Кроме того, этот материал не является экологически чистым, поэтому перед его использованием необходимо учесть возможные негативные последствия для окружающей среды.</t>
    </r>
    <r>
      <rPr>
        <rFont val="Arial"/>
        <color theme="1"/>
      </rPr>
      <t xml:space="preserve">
В заключение, пенопласт является эффективным и экономичным материалом для утепления домов. Его легкость и прочность позволяют легко и быстро провести утепление, а отличные изоляционные свойства способствуют снижению затрат на обогрев и кондиционирование воздуха. Однако, необходимо учитывать и его недостатки, такие как возможность повреждений и неблагоприятное влияние на окружающую среду.
Устойчивость к влаге и гниению
Одним из наиболее важных критериев при выборе материала для утепления дома является его устойчивость к влаге и гниению. В этом вопросе пенопласт заслуживает особого внимания.
Пенопласт – это легкий и прочный материал, который изготавливается из полистирола с использованием особых технологий. Он обладает высокой устойчивостью к воздействию влаги и не поддается гниению, что делает его идеальным выбором для утепления домов.
Устойчивость к влаге пенопласт обеспечивается его структурой, состоящей из множества закрытых клеток, которые заполнены воздухом. Это значит, что вода не может проникнуть внутрь материала и нанести ему вред. Более того, пенопласт не впитывает воду, что предотвращает его разрушение и возникновение грибка и плесени.
Другим важным фактором является устойчивость пенопласта к гниению. За счет своей плотной структуры, пенопласт не является привлекательным для насекомых и грызунов, которые могут причинять значительный вред деревянным конструкциям. Таким образом, утепление дома с помощью пенопласта обеспечивает защиту от гниения и повреждений, продлевая срок службы здания.
Надо отметить, что качество пенопласта имеет большое значение при его использовании для утепления дома. Низкокачественный материал может не выдерживать воздействия влаги и погодных условий, что приведет к его разрушению. Поэтому важно обращаться к проверенным производителям и выбирать пенопласт высокого качества.
Технология утепления пенопластом
Одним из самых популярных и эффективных способов утепления домов сегодня является использование пенопласта. Этот материал имеет ряд преимуществ, которые делают его бесспорно лидером на строительном рынке.
Прежде всего, пенопласт обладает отличными теплоизоляционными свойствами. Это позволяет существенно снизить теплопотери в зимний период и снизить затраты на отопление. Благодаря низкой теплопроводности, пенопласт действенно защищает дом от проникновения холодного воздуха извне и удерживает тепло внутри помещения.
Еще одним важным преимуществом пенопласта является его легкость. Этот материал не создает дополнительной нагрузки на стены и фундамент здания, что особенно важно для старых домов или зданий с недостаточной несущей способностью. Пенопласт легко крепится на любую поверхность и не требует сложной подготовки перед монтажом. Это позволяет существенно упростить процесс утепления и сэкономить время.
Кроме того, утепление пенопластом экономически выгодно. В сравнении с другими материалами, например минеральной ватой или пенополиуретаном, пенопласт имеет более низкую стоимость и доступен для большинства строителей и домовладельцев. При этом его использование не требует существенных дополнительных затрат на обслуживание или сроки эксплуатации.
Важно отметить, что пенопласт является экологически безопасным материалом. Он не выделяет вредных веществ в окружающую среду и не впитывает в себя запахи или влагу. Это делает его идеальным выбором для утепления жилых помещений, где здоровье и комфорт жильцов на первом месте.
Таким образом, технология утепления пенопластом является оптимальным решением для создания комфортного и энергоэффективного дома. Она сочетает в себе высокую теплоизоляцию, легкость монтажа, доступность и экологическую безопасность. Благодаря пенопласту можно значительно сэкономить на отоплении и создать комфортные условия проживания в любое время года.
Подготовительные работы
Эффективное и экономичное утепление домов является одной из важнейших задач при строительстве или реконструкции жилых объектов. Существует множество методов и материалов, которые могут использоваться в этом процессе, однако одним из наиболее популярных является использование пенопласта.
Пенопласт представляет собой легкий и дешевый материал, который обладает отличными теплоизоляционными свойствами. Он состоит из замкнутых ячеек, которые предотвращают проникновение холодного воздуха и сохраняют тепло внутри помещения. Кроме того, пенопласт обладает высокой паропроницаемостью, что позволяет стенам "дышать" и предотвращает образование конденсата.
Перед тем, как приступить к утеплению дома с использованием пенопласта, необходимо выполнить ряд подготовительных работ. Во-первых, следует провести осмотр стен и определить их состояние. Если на поверхности стен есть трещины, выбоины или другие повреждения, необходимо их отремонтировать или замаскировать перед утеплением.
Во-вторых, необходимо очистить поверхность стен от загрязнений и пыли. В процессе строительства и эксплуатации дома стены могут загрязниться различными веществами, которые могут негативно повлиять на адгезию пенопласта с поверхностью стен. Поэтому рекомендуется провести мойку стен с использованием специальных моющих средств.
Кроме того, перед утеплением дома необходимо проверить качество основания и при необходимости выполнить выравнивание поверхности. Если поверхность стен неровная или имеет слишком большие отклонения, утеплитель не сможет правильно прилегать к стене, что может привести к образованию холодных мостов и нарушению теплоизоляции. Если обнаружены неровности, необходимо провести их шпаклевку или выравнивание.
Таким образом, выполнение подготовительных работ перед утеплением дома с помощью пенопласта является неотъемлемой частью процесса. Эти работы позволяют обеспечить прочное сцепление утеплителя с поверхностью стен, а также максимально эффективное и экономичное утепление дома.
Нанесение клея и крепление пенопласта
Одним из наиболее эффективных и экономичных способов утепления домов является использование пенопласта. Этот материал отличается низкой теплопроводностью и легкостью в установке, что делает его идеальным вариантом для создания теплоизоляционного слоя.
Перед тем, как приступить к нанесению клея и креплению пенопласта, важно подготовить поверхность стен. Она должна быть чистой, сухой и ровной. Если поверхность имеет неровности или трещины, рекомендуется их предварительно заделать. Кроме того, стены должны быть защищены от влаги, поэтому необходимо установить гидроизоляционную плёнку.
Для нанесения клея на поверхность стен можно использовать специальный клеевой состав, который рекомендуется подобрать в зависимости от типа пенопласта. Клеевой состав наносится на стену равномерным слоем с помощью зубчатого шпателя. Расход клея зависит от его марки и способа нанесения, поэтому следует придерживаться рекомендаций производителя. После н</t>
    </r>
  </si>
  <si>
    <t>https://vk.com/wall-213441342_37</t>
  </si>
  <si>
    <t xml:space="preserve">Добрый день! Пенопласт действительно эффективный теплоизоляционный материал, который используется по всей Европе. Главное — приобретать его у проверенных производителей и в официальных точках продаж. И монтировать по правилам. </t>
  </si>
  <si>
    <t>https://prnt.sc/nPOoltvb0u2A</t>
  </si>
  <si>
    <t>ООО "Тёплый Дом"
Плотность пенопласта 💯
Плотность пенопласта — показатель, который определяет прочностные характеристики теплоизоляционного пенополистирола. Этот теплоизоляционный материал на 98% состоит из пузырьков воздуха и на 2% — из чистого полистирола. Полистирол является основой пенополистирола. Его получают при полимеризации стирола. Пенополистирол получил широкое распространение благодаря ряду достоинств:
1) Отсутствие токсичных соединений.
2) Высокие теплоизолирующие свойства, теплопроводность в сухом состоянии — 0,020-0,036 Вт/(м.к).
3) Малый вес.
4) Пенопласт не вступает в химические реакции со строительными материалами (цементом, битумами, акрилом, гипсовыми шпатлевками).
5) Устойчивость к воздействию микроорганизмов, водорослей, плесени, грибка.
6) Долговечность.
Основные марки пенопласта изготавливаемые ООО "Тёплый Дом"
1) ПСБС М-15 (ППС10У) — Материал малой плотности который используется для теплоизоляции объектов, не подвергающихся существенным механическим нагрузкам. Например, некоторых стен и мансард, а также пространства между лагами крыши
2) ПСБС М25 (ППС13) — Это самая распространенная и универсальная марка для утепления стен, фасадов, кровли, полов в жилых помещениях. Плотность его выше, он намного прочнее и долговечнее. Оставить вмятину на таком пенопласте гораздо сложнее
3) ПСБС М25Ф (ППС15) — Отличительная черта поверхность с высоким свойством адгезивности. Благодаря ровной и гладкой структуре облегчаются работы по покраске и оштукатуриванию. Изготавливают эту разновидность из более мелких гранул
4) ПСБС М25Т (ППС20) — Высокопрочный строительный пенопласт подходит для изоляции фундаментов, цоколей, заглубленных сооружений, трубопроводов. Домов с плоской эксплуатируемой кровлей. Используется он и для фасадов в регионах с суровым климатом
5) ПСБС М35 (ППС25) — Высокопрочный строительный пенопласт подходит для изоляции фундаментов, цоколей, заглубленных сооружений, трубопроводов. Домов с плоской эксплуатируемой кровлей. Используется он и для фасадов в регионах с суровым климатом
📱Телефон отдела продаж:
+7-908-610-33-37 — Николай
+7-937-126-76-30 — Сергей
📍Адрес: г. Астрахань, ул. Николая Островского 148У</t>
  </si>
  <si>
    <t>https://vk.com/wall-213571211_115</t>
  </si>
  <si>
    <t>Добрый день! Вы совершенно верно указали достоинства пенопласта. Что касается его экологичности, современные марки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t>
  </si>
  <si>
    <t>https://prnt.sc/TtSxZbEHSDx6</t>
  </si>
  <si>
    <r>
      <rPr>
        <rFont val="Arial"/>
        <color theme="1"/>
      </rPr>
      <t xml:space="preserve">Наша дача, сад, огород, отдых. СПб и ЛО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</si>
  <si>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t>https://vk.com/wall-147044983_68618</t>
  </si>
  <si>
    <t xml:space="preserve">Добрый день! Благодарим за позитивную оценку пенопласта — материала, который представляет Ассоциация производителей и поставщиков пенополистирола. Рекомендуем использовать в работе материал, маркированный не ПСБ, а ППС. Это означает, что он произведен по ГОСТ 15588-2014 и его плотность считается "от" указанной цифры. </t>
  </si>
  <si>
    <t>https://prnt.sc/4juYqUJmosyG</t>
  </si>
  <si>
    <r>
      <rPr>
        <rFont val="Arial"/>
        <color theme="1"/>
      </rPr>
      <t xml:space="preserve">Наша дача, сад, огород, отдых. СПб и ЛО
Как утеплить крышу частного дома
</t>
    </r>
    <r>
      <rPr>
        <rFont val="Arial"/>
        <color theme="1"/>
        <sz val="1.0"/>
      </rPr>
      <t>Если утеплить крышу, теплопотери частного дома снизятся на 15%, благодаря чему дом будет более теплым и комфортным. Крышу частного дома можно утеплить своими руками, технология этого процесса не слишком сложна для любого домашнего мастера.
Вообще, утепление крыши можно производить, если планируется использовать чердачное помещение под мансарду. Если же чердак будет нежилым, достаточно утеплить пол чердака или потолок дома изнутри, т.е чердачное перекрытие дома. В этом случае чердак будет хорошо проветриваться и в нем не будет застаиваться сырость.
Крыши бывают скатные и плоские, и технология их утепления различна.
Утепление скатной крыши
Работы по утеплению скатной кровли уже построенного жилого дома проводятся изнутри, со стороны чердака. Перед началом работ обязательно следует провести ревизию состояния стропил на предмет наличия сырости и гнили. Подгнивающие балки нужно заменить на новые и обработать антисептиком и противопожарным составом все деревянные части крыши.
“Пирог” утепления скатной крыши (от кровли внутрь чердака) состоит из гидробарьера, утеплителя, пароизоляции и внутренней отделки (по желанию). В этом “пироге” обязательно должны быть воздушные прослойки между кровлей и подкровельной гидроизоляцией, а также между гидробарьером и утеплителем, чтобы удалялась случайно образовавшаяся влага. Если утепление будет изнутри обшиваться декоративной отделкой: вагонкой, ДСП и т.п., то необходимо оставить зазор и между пароизоляцией и обшивкой. Естественно, что свободно циркулировать в этих полостях воздух сможет только если будет обеспечен свободный приток и удаление воздуха. Для этих целей необходимо устроить два продуха: один в свесе крыши, другой в верхней части кровли под коньком.
Материалы для утепления скатной кровли
В качестве утеплителя можно использовать минеральную вату или стекловату в плитах или рулонах. Предпочтительнее вата в плитах, т.к. они лучше держат форму и не проседают со временем. Можно использовать и пенопластовые плиты.
Гидроизоляцией может служить слой рубероида или специальной пленки, которая не пропустит воду к утеплителю, но выведет образовавшую в нем влагу.
В качестве пароизоляции используют полиэтиленовую пленку, рубероид, пергамин, фольгированные материалы (фольгой внутрь чердака). Но лучше всего подойдет пароизоляционная мембрана. Она не пропускает влагу и пар в одну сторону (к утеплителю), но отводит конденсат из него наружу.
Пошаговая инструкция по утеплению скатной крыши
Измерьте расстояние между стропилами и толщину стропильных ног. Нарежьте теплоизоляционные плиты шириной на 1 см больше, чем расстояние между стропилами.
Если между кровельным покрытием и стропилами нет гидроизоляции, сначала закрепляется гидробарьер. Он должен обволакивать стропила, к которым прикрепляется строительным степлером. В проемах между стропилами можно его крепить степлером к обрешетке, на которой держится кровля. В нижней части нужно сделать вывод гидроизоляции под свес крыши для удаления возможной воды. Утеплитель в данном случае будет укладываться вплотную к гидроизоляции, без воздушной прослойки. Для данного варианта лучше использовать супердиффузионную мембрану.
Если гидроизоляционный слой уже имеется под кровлей, нужно по стропилам набить гвозди на расстоянии 3-5 см от гидроизоляции через каждые 10 см. По ним натягивается шнур или полиэтиленовая нить, и гвозди до конца подбиваются. Это создаст необходимую воздушную прослойку между утеплителем и гидроизоляцией.
Далее набиваются гвозди уже по краю стропил, если утеплитель будет крепиться с помощью шнура. Если будет набиваться обрешетка, то гвозди по краю стропил не нужны.
Укладывается ватный утеплитель между стропилами с небольшим ужатием. Потом вата расправится и будет надежно удерживаться в нужном месте. Если утеплитель пенополистироловый, его плотно вставляем в проемы между стропилами. Желательно делать утепление в два слоя. В этом случае второй слой укладывается так, чтобы стыки листов первого слоя не совпадали со стыками второго. Если толщины стропильных ног не хватает на два слоя утеплителя, можно прибить дополнительный брус к стропилам.
Сверху утеплителя натягивается леска или капроновый шнур по гвоздям, набитым по краю стропил. Другой вариант крепления утеплителя – обрешетка из реек, прибитых перпендикулярно стропилам через 30-40 см.
Следующий этап – крепление паробарьера степлером. Полотнище укладывают с нахлестом 10 см, стыки пленки нужно проклеить в два слоя клейкой лентой или двусторонним скотчем. Особое внимание нужно уделить местам соединения со стенами и вокруг печной трубы. Чем лучше и герметичнее будет закреплена пароизоляция, тем дольше прослужит утепляющий слой крыши.
Если чердак будет использоваться как жилое помещение, нужно провести отделку утепляющего “пирога” плитами ДСП, гипсокартоном, вагонкой или другим материалом, это придаст «пирогу»более эстетичный вид и послужит дополнительным небольшим утеплением. Не забудьте оставить небольшой зазор между пароизоляцией и отделкой. Этого можно добиться, прикрепив пароизоляцию не степлером, а прижав планками.
Утепление плоской крыши</t>
    </r>
    <r>
      <rPr>
        <rFont val="Arial"/>
        <color theme="1"/>
      </rPr>
      <t xml:space="preserve">
Такую кровлю можно утеплять как изнутри, так и снаружи. Для начала лучше провести утепление снаружи, а после проведенной зимы сделать выводы: нужно утеплять изнутри или нет. Для утепления снаружи лучше всего подойдет базальтовая минераловата. Она долговечна, пожаробезопасна и обладает низкой теплопроводностью и высокой паропроницаемостью. </t>
    </r>
    <r>
      <rPr>
        <rFont val="Arial"/>
        <b/>
        <color theme="1"/>
      </rPr>
      <t>Можно использовать другой жесткий утеплитель, например пенополистирол, однако он имеет низкие пожаробезопасные характеристики.</t>
    </r>
    <r>
      <rPr>
        <rFont val="Arial"/>
        <color theme="1"/>
      </rPr>
      <t xml:space="preserve">
</t>
    </r>
    <r>
      <rPr>
        <rFont val="Arial"/>
        <color theme="1"/>
        <sz val="1.0"/>
      </rPr>
      <t>“Пирог” для утепления плоской крыши выглядит так: пароизоляция, утеплитель, рулонный материал, например рубероид (в качестве гидроизоляции), насыпной слой. Последний состоит из дренажного слоя (к примеру, керамзита) и цементно-песчаной смеси.
Утеплять крышу стоит в первую очередь в тех домах, где не утеплен потолок, ведь теплый воздух поднимается вверх и “утекает” через холодную кровлю. И, конечно, утепление крыши должно проводиться вместе с утеплением всего частного дома, куда входит утепление стен, фундамента, всех окон, а также пола, иначе ваши затраты не оправдают себя.
В представленном ниже видео рассказывается об утеплении плоской крыши и скатной крыши.
Каталог проектов домов в нашем инстаграм instagram.com/aspdom_com</t>
    </r>
  </si>
  <si>
    <r>
      <rPr>
        <color rgb="FF1155CC"/>
        <u/>
      </rPr>
      <t>https://vk.com/wall-147044983_68682</t>
    </r>
    <r>
      <rPr>
        <color rgb="FF000000"/>
      </rPr>
      <t xml:space="preserve"> 
</t>
    </r>
    <r>
      <rPr>
        <color rgb="FF1155CC"/>
        <u/>
      </rPr>
      <t>https://vk.com/wall-111806180_16629</t>
    </r>
    <r>
      <rPr>
        <color rgb="FF000000"/>
      </rPr>
      <t xml:space="preserve"> 
</t>
    </r>
    <r>
      <rPr>
        <color rgb="FF1155CC"/>
        <u/>
      </rPr>
      <t>https://vk.com/wall507277645_842</t>
    </r>
    <r>
      <rPr>
        <color rgb="FF000000"/>
      </rPr>
      <t xml:space="preserve"> 
</t>
    </r>
  </si>
  <si>
    <r>
      <rPr>
        <color rgb="FF1155CC"/>
        <u/>
      </rPr>
      <t>https://prnt.sc/Ft0gdwnxKNFM</t>
    </r>
    <r>
      <rPr>
        <color rgb="FF000000"/>
      </rPr>
      <t xml:space="preserve"> 
</t>
    </r>
    <r>
      <rPr>
        <color rgb="FF1155CC"/>
        <u/>
      </rPr>
      <t>https://prnt.sc/3X24DTilBQV1</t>
    </r>
    <r>
      <rPr>
        <color rgb="FF000000"/>
      </rPr>
      <t xml:space="preserve"> 
</t>
    </r>
    <r>
      <rPr>
        <color rgb="FF1155CC"/>
        <u/>
      </rPr>
      <t>https://prnt.sc/_hDQqDd-nYkX</t>
    </r>
    <r>
      <rPr>
        <color rgb="FF000000"/>
      </rPr>
      <t xml:space="preserve"> </t>
    </r>
  </si>
  <si>
    <t xml:space="preserve"> Владимир Селезнев
Алексей, я все понемаю! У всех утеплителей есть свой минус. Думаю исходя из этого лучше применить старый способ утепления смесь гов. соломы и глины. Да?</t>
  </si>
  <si>
    <t>https://vk.com/wall593716635_114?reply=117&amp;thread=116</t>
  </si>
  <si>
    <t xml:space="preserve">Нет, Владимир, лучше следовать технологии монтажа и изолировать любой телоизоляционный материал — в том числе и пенопласт — по правилам. </t>
  </si>
  <si>
    <t>https://prnt.sc/AEJmLl59EEvx</t>
  </si>
  <si>
    <t>Ответ на стр. 207</t>
  </si>
  <si>
    <r>
      <rPr/>
      <t xml:space="preserve"> Начали отделку внутри бытовки.
АНДРЕЕВЫ
1,03 тыс. подписчиков
692 просмотра  23 июл. 2023 г.
Ссылка для ваших донатов💜
</t>
    </r>
    <r>
      <rPr>
        <color rgb="FF1155CC"/>
        <u/>
      </rPr>
      <t>https://www.donationalerts.com/r/fami...</t>
    </r>
  </si>
  <si>
    <t>https://www.youtube.com/watch?v=8qF4Vl2YjX4</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</si>
  <si>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Мы бы рекомендовали между утеплителем и финишным покрытием применить пароизоляцию. </t>
  </si>
  <si>
    <t>https://prnt.sc/RWHFW8S-YrIl</t>
  </si>
  <si>
    <t>Есть недочеты в монтаже, но если учесть, что это бытовка и сделано по принципу каркаса, может и ок? Спасибо за доверие и т д ? Если они зашьют пластиком изнутри, можно даже без пароизоляции обойтись</t>
  </si>
  <si>
    <r>
      <rPr>
        <rFont val="Arial"/>
        <color theme="1"/>
      </rPr>
      <t xml:space="preserve">
Компания ГОСТ
два часа назад
Для внутреннего утепления мансарды существует множество подходящих вариантов. Но свой выбор нужно делать исходя из особенностей региона проживания, а также особенностей конструкции конкретной крыши, с которой предстоит работать. Пенопласт – один из самых известных утеплителей, который занимает свою нишу среди недорогих теплоизоляционных материалов. Его цена действительно значительно ниже, чем у многих других, но это далеко не единственное его преимущество:
✅ пенопласт совершенно не впитывает влагу. Если материал предварительно обработать специально предназначенной для этого пропиткой, то вода просто стечет по поверхности вниз;
✅ малый вес – еще одно достоинство, которое существенно облегчает транспортировку и монтаж, а также снижает нагрузку на кровлю;
✅ теплопроводность пенопласта очень мала, так что со своими прямыми функциями он справляется более чем полноценно;
✅ пенопласт легко резать и крепить. Это позволяет без проблем работать с ним даже при условии отсутствия какого-либо опыта.
</t>
    </r>
    <r>
      <rPr>
        <rFont val="Arial"/>
        <b/>
        <color theme="1"/>
      </rPr>
      <t>На основе этих характеристик можно сделать вывод, что пенопласт – практически беспроигрышный вариант, когда речь идет об утеплении мансарды изнутри. Но утепление стен пенопластом изнутри также имеет недостатки, и порой они оказываются куда существеннее достоинств:
✅ паропроницаемость пенопласта находится на очень низком уровне. В результате в помещении часто бывает душно и жарко. Также это приводит к повышению влажности, что становится причиной развития грибков и плесени на деревянных элементах кровли;
✅ несмотря на свое искусственное происхождение, этот материал часто подвергается повреждениям от грызунов;
✅ со временем древесина имеет свойство усаживаться, что приводит к образованию щелей между элементами пенопласта. Исправить это невозможно, и единственный путь решения проблемы – полная замена теплоизоляционного материала.
Многие считают, что перечисленных недостатков больше, чем преимуществ и утепление мансарды пенопластом не оправдано. Но нельзя не признать, что это один из самых бюджетных вариантов, который доставляет минимум хлопот, и при соблюдении технологии монтажа, вполне может стать альтернативой более дорогостоящим решениям.</t>
    </r>
    <r>
      <rPr>
        <rFont val="Arial"/>
        <color theme="1"/>
      </rPr>
      <t xml:space="preserve">
#gostmag#компанияГОСТ#особенностиутеплениямансарды</t>
    </r>
  </si>
  <si>
    <t>https://vk.com/wall-134346310_633</t>
  </si>
  <si>
    <t>Утепление изнутри, паропроницаемость, грызуны, усадка</t>
  </si>
  <si>
    <t xml:space="preserve">Добрый день! Паропроницаемость современного пенопласта сравнима с тем же показателем древесины (0,05 мг/м·ч·Па), а у сосны поперек волокон — 0,06 мг/(м·ч·Па). Причиной повышения влажности обычно является неработающая или неэффективная вентиляция в доме. 
Что касается грызунов, они могут поселиться в любом неосыпающемся теплоизоляционном материале. Поэтому он должен быть изолирован в середине несущей конструкции. </t>
  </si>
  <si>
    <t>https://prnt.sc/DHB3csoxqYTy</t>
  </si>
  <si>
    <t>Промышленный альпинизм | Promalpforum
Гарение ППС т.е не поддерживает горения, что интересно что инженер одного из УК города запретили мне утеплять им квартиру, тогда когда все остальное разрешают.
Требуют утеплить минватой)))))) с веревок тот ещё гемор
(Видео про попытку поджечь ППС газовой горелкой)</t>
  </si>
  <si>
    <t>https://vk.com/wall-194296849_24396</t>
  </si>
  <si>
    <t xml:space="preserve">Добрый день! Пенопласт широко используется в качестве наружного утеплителя и закрывается обычно по системе "мокрый фасад". </t>
  </si>
  <si>
    <t>https://prnt.sc/ZaHJgUUnipq6</t>
  </si>
  <si>
    <t xml:space="preserve"> Макар Рудомылов
Как человек у которого был пожар, скажу. Что пенопласт не поддерживает горения, от горелки. это да. Но когда вы его кинете в костёр, он будет гореть сильно, и еще он будет дымить. И может люди не сгорят, но задохнуться. Так-что эти опыты с горелкой можете и дальше проводить и думать, что так и есть. Ничего нельзя использовать, кроме минваты. И можете улыбаться дальше. Ну типо лол, я умный пенопласт юзаю. ээээ</t>
  </si>
  <si>
    <t>https://vk.com/wall-194296849_24396?reply=24397</t>
  </si>
  <si>
    <t xml:space="preserve">Гореть и дымить при постоянном воздействии пламени будет и древесина. При горении плит качественного ППС выделяются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t>
  </si>
  <si>
    <t>https://prnt.sc/qYt-EWE7Xhnw</t>
  </si>
  <si>
    <t>Комментарий к видео в стр. 220 Валера</t>
  </si>
  <si>
    <t xml:space="preserve">	ВладБывалов
    Добрый день всем. Закончил монтаж пенополистирола на стену. Возник вопрос, а перед оштукатуриванием его нужно тёркой пошоркать чтоб царапки были и состав лучше прилипал? </t>
  </si>
  <si>
    <t>https://www.forumhouse.ru/posts/31685707/</t>
  </si>
  <si>
    <t xml:space="preserve">Добрый день! Качественная клеевая смесь выполнит свою функцию и без "пошоркивания". На наш взгляд, вреда от этого действия (если, конечно, не слишком усердствовать) особого не будет, но и польза неочевидна. Лучше потратить усилия на поиск и покупку хорошего клея.  </t>
  </si>
  <si>
    <t>https://prnt.sc/n095uzURkzXF</t>
  </si>
  <si>
    <t xml:space="preserve">@Vladimir-ky2px
Можно перед утеплением пенопласта , устанавливать сетку тоесть вклеить чтобы укрепить кладку газоблока ну а далее пенопласт на гвозди ???? </t>
  </si>
  <si>
    <t>https://www.youtube.com/watch?v=FronDR2u_zM&amp;lc=UgzW_joZXzzln7YILh94AaABAg</t>
  </si>
  <si>
    <t xml:space="preserve">Добрый день! Существует технология монтажа пенополистирольных плит. Разрабатывали её не зря и не просто так. Ассоциация производителей и поставщиков пенополистирола рекомендует придерживаться этой технологии. 
Если вы видите, что пошла небольшая деградация блока, вариант укрепления стены сеткой с клеем для утеплителя может оказаться рабочим (советовать издалека, конечно, трудно). Однако пенопласт на фасад все равно приклеивается клеем для теплоизоляции, а потом дополнительно крепится дюбель-зонтиками. </t>
  </si>
  <si>
    <t>https://prnt.sc/3Tk0gEg1QBrv</t>
  </si>
  <si>
    <t xml:space="preserve">Molok0
Как утеплять дом с выступами, узорами на стенах?
    Здравствуйте. Скажите пожалуйста если частным дом постройки 50 годов из кирпича имеет выступы на стенах как его утеплять пенопластом без выступов?
    Например одна стены вся в один уровень кирпич но
    1) под окном имеется прямоугольный выступ кирпича 1500 мм на 500 мм.
    2) углы дома выступают над стенами.
    Если всю стену клеть пенопласт 100 мм, а потом на углах дома то будет так же выступать как и кирпич.
    Клеить на выступы пенопласт меньшей толщины? </t>
  </si>
  <si>
    <r>
      <rPr>
        <color rgb="FF1155CC"/>
        <u/>
      </rPr>
      <t>https://www.forumhouse.ru/posts/17083081/</t>
    </r>
    <r>
      <rPr>
        <color rgb="FF000000"/>
      </rPr>
      <t xml:space="preserve"> 
</t>
    </r>
    <r>
      <rPr>
        <color rgb="FF1155CC"/>
        <u/>
      </rPr>
      <t>https://vk.com/wall-215509151_15335</t>
    </r>
    <r>
      <rPr>
        <color rgb="FF000000"/>
      </rPr>
      <t xml:space="preserve"> 
</t>
    </r>
    <r>
      <rPr>
        <color rgb="FF1155CC"/>
        <u/>
      </rPr>
      <t>https://vk.com/wall-215887293_15218</t>
    </r>
    <r>
      <rPr>
        <color rgb="FF000000"/>
      </rPr>
      <t xml:space="preserve">    </t>
    </r>
  </si>
  <si>
    <t>Ему надо срезать эту красоту. По самому ППС вопроса нет: он на нем остановился и в нем не сомневается</t>
  </si>
  <si>
    <t xml:space="preserve"> Александр Купчиков
Подскажите,может кто сталкивался. Говорят полистирол на фасаде можно просто прикрутить к осб( на саморез и шляпка от грибка ) ?</t>
  </si>
  <si>
    <t>https://vk.com/wall-72891995_133844?reply=1053234</t>
  </si>
  <si>
    <t xml:space="preserve">Добрый день! Обязательно нужно приклеивать, а только потом закреплять. </t>
  </si>
  <si>
    <t>https://prnt.sc/tslBt48kgGwm</t>
  </si>
  <si>
    <r>
      <rPr>
        <rFont val="Arial"/>
        <color theme="1"/>
      </rPr>
      <t xml:space="preserve">Dome Dom Теплый Дом за 7 дней
Абстрактные Эхо ❤
Преимущества быстровозводимых купольных домов Dome-Dom.
</t>
    </r>
    <r>
      <rPr>
        <rFont val="Arial"/>
        <color theme="1"/>
        <sz val="1.0"/>
      </rPr>
      <t>⏳ ДОЛГОВЕЧНОСТЬ
✅ Исследования с использованием ускоренного старения показали, что долговечность материала, не подверженного прямому воздействию солнечных лучей, составляет 100 лет, поэтому наличие мягкгой кровли обязательно, для защиты от солнца.
🏡 МОДУЛЬНОСТЬ!
🔝 Приоритетным вариантом увеличения жилой площади по технологии Dome-Dom является добавление модулей и строительство комплексов из двух и более сооружений.
✅ Такой вариант имеет ряд неотъемлемых преимуществ перед двухэтажными постройками:
⠀➕ полная звукоизоляция между куполами;
➕ удобства эксплуатации одноэтажной постройки;
➕ возможность пристраивать модули последовательно.
Одним из наших клиентов, проживающем в доме постоянно, проводится эксперимент по контролю расходов на электроэнергию.
📍 Дом находится к Кировской области, г. Вятка. 🔵 Стандартный купол 50 кв.м. 💡 Отопление — электрический теплый пол.
✔ Из потребителей тока:
➖ Отопление. ➖ Водяной бойлер.
➖ Свет.➖ Бытовые приборы.
➖ Варочная панель.
⚡Потребление и затраты.
📃 Ноябрь: 1140 кВт, 3200 рублей.
📃 Декабрь: 1160 кВт, 3300 рублей.
🌡 Температура воздуха опускалась до -23.
🔅 В доме поддерживается стабильно температура +25.
❗ Вывод:➕ малый расход электричества.➕ при значительном изменении температурного режима на улице низкий перепад расхода.
➕ стабильное поддержание заданного температурного режима.
Это лишь небольшая часть из преимуществ купольного дома, все просто невозможно уместить в один пост.
ОТВЕТЫ НА ЧАСТО ЗАДАВАЕМЫЕ МНЕ ВОПРОСЫ:
❓ "Не сдует ли его ветром ?"
Ответ : ✅ Благодаря аэродинамическому эффекту купольной конструкции ветер огибает купол с меньшим сопротивлением – такие дома прекрасно выдерживают бури и смерчи.
12 лепестков дома имеют внутри армокаркас из стальной арматуры 12мм. и 24 точки крепления к фундаменту металлическими пластинами которые образуют единый силовой контур.</t>
    </r>
    <r>
      <rPr>
        <rFont val="Arial"/>
        <color theme="1"/>
      </rPr>
      <t xml:space="preserve">
</t>
    </r>
    <r>
      <rPr>
        <rFont val="Arial"/>
        <b/>
        <color theme="1"/>
      </rPr>
      <t>❓ "Это дом из пенопласта? "
Ответ : ⚠ Многие ошибочно думают что дом из ППУ (пенополиуретан) — это дом из пенопласта, это совершенно НЕ так.
✅ Наш материал имеет более жесткую плотностью 70 кг/м3 т.к. используется в строительстве, ППУ в сравнении с пенопластом абсолютно безвреден для человека ♻, в отличии от пенополистирола.
❌ Пенополиуретановые панели не поддерживают горения, не боятся грызунов и насекомых, им не страшна влага: благодаря своим свойствам материал защищен от плесени и гнили.</t>
    </r>
    <r>
      <rPr>
        <rFont val="Arial"/>
        <color theme="1"/>
      </rPr>
      <t xml:space="preserve">
</t>
    </r>
    <r>
      <rPr>
        <rFont val="Arial"/>
        <color theme="1"/>
        <sz val="1.0"/>
      </rPr>
      <t>❓⚡ Электрика и проводка
Стены дома можно штробить глубиной 2.5 см, укладывать электро проводку, затем штукатурить под финишную отделку. В деревянных и каркасных домах это запрещено и как итог вся проводка у Вас была бы снаружи
➡Если Вы пройдете по ссылке и сравните различные материалы,(Теплотехнический калькулятор), то при расчете видны явные преимущества материала ППУ перед всеми другими материалами, по теплоизоляционным и гидро-пароизоляционным свойствам.
❗Толщина лепестка дома 15 см. (эквивалент 1.2 м бруса) гарантируют сухие стены круглый год, при наличии вентиляции уменьшающей влажность воздуха.
https://smartcalc.ru/thermocalc?&amp;gp=198&amp;rt=0&amp;ct=0&amp;os=0&amp;ti=20&amp;to=-10&amp;hi=55&amp;ho=85&amp;ld0=50&amp;le0=1&lt;0=0&amp;mm0=587&amp;ld1=1500&amp;le1=1&lt;1=0&amp;mm1=601&amp;ld2=30&amp;le2=1&lt;2=0&amp;mm2=403
По всей интересующей информации и документации Вы можете обращаться ко мне по телефону, WhatsApp или по почте antoniocccp@gmail.com ☎ +7 911 992 07 26</t>
    </r>
  </si>
  <si>
    <t>https://rutube.ru/video/5424b8d009782d2aa2a5285da41febc8/</t>
  </si>
  <si>
    <t>Опасность для здоровья, пожароопасность, грызуны, плесень</t>
  </si>
  <si>
    <t xml:space="preserve">Здравствуйте!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Современный пенопласт также не поддерживает горения: благодаря антипиренам он самостоятельно затухает в течение максимум 4 секунд после потери контакта с открытым пламенем. А при длительном воздействии огня оплавляется, не вспыхивая. Грызуны  и насекомые могут повредить ему, только если материал не изолирован в середине стенового "пирога". Влага ему тоже не страшна — показатели влагонакопления у него минимальные. Кроме того, материал бионейтрален: он не гниет и не способствует росту плесени. </t>
  </si>
  <si>
    <t>https://prnt.sc/xQWnLgVLCpk4</t>
  </si>
  <si>
    <t>Округ Дом
Заделка зазоров: полное руководство по пенопластовой изоляции и энергосбережению
Что касается энергоэффективности в вашем доме, то одним из наиболее эффективных способов снижения энергопотребления и счетов за коммунальные услуги является обеспечение надлежащей изоляции. Изоляция действует как барьер, предотвращая передачу тепла внутри и снаружи вашего дома. Несмотря на то, что доступны различные варианты изоляции, изоляция из пенопласта приобрела значительную популярность благодаря своим превосходным герметизирующим свойствам и преимуществам энергосбережения.
В этом всеобъемлющем руководстве будут рассмотрены преимущества пенопластовой изоляции, ее типы и почему это разумный выбор для домовладельцев, стремящихся повысить энергоэффективность.
Понимание пенопластовой изоляции
Изоляция из пенопласта — это универсальный материал, который может применяться в различных формах, таких как распыляемая пена, жесткие пенопластовые плиты и изоляция из пенопласта на месте. В его состав входит комбинация химических веществ, которые вступают в реакцию и расширяются, создавая плотный и долговечный изоляционный слой.
Вот несколько ключевых преимуществ пенопластовой изоляции:
Превосходная герметизация
Изоляция из пенопласта обеспечивает герметичное уплотнение, эффективно заделывая зазоры, трещины и полости, которых могут не хватать другие изоляционные материалы. Это плотное уплотнение сводит к минимуму утечку воздуха, уменьшая потери энергии и повышая комфорт в помещении.
Высокое значение R
Значение R измеряет сопротивление изоляции теплопередаче. Значение R для изоляции из пенопласта обычно выше, чем для других типов изоляции, что обеспечивает лучшую термостойкость и большую экономию энергии.
Влагостойкость
Изоляция из пенопласта устойчива к воздействию влаги, предотвращая проникновение водяного пара в изоляционный слой. Это помогает защитить от плесени и других проблем, связанных с влагой, улучшая качество воздуха в помещении.
Снижение уровня шума
Изоляция из пенопласта также обладает звукопоглощающими свойствами, уменьшая передачу шума от внешних источников и между помещениями, создавая более тихую среду обитания.
Типы пенопластовой изоляции
Существует два основных типа пенопластовой изоляции, обычно используемой в жилых помещениях:
Изоляция из пенопласта с открытыми порами
Пенопласт с открытыми порами — это легкий и гибкий изоляционный материал. Он дешевле пенопласта с закрытыми порами и обладает превосходными звукопоглощающими свойствами. Однако он имеет более низкое значение R и более проницаем для влаги.
Изоляция из пенопласта с закрытыми порами
Пенопласт с закрытыми порами плотнее и имеет более высокое значение R, чем пенопласт с открытыми порами. Он обеспечивает превосходную структурную поддержку, действует как влагозащитный барьер и устойчив к поглощению воды. Однако это дороже, чем пенопласт с открытыми порами.
Изоляция из пенопласта и энергосбережение
Инвестируя в утепление пенопластом, домовладельцы могут со временем добиться значительной экономии энергии. Преимущества включают в себя
Снижение затрат на отопление и охлаждение
Изоляция из пенопласта создает тепловой барьер, предотвращающий утечку тепла зимой и блокирующий поступление тепла снаружи летом. Это снижает зависимость от систем отопления и охлаждения, что приводит к снижению счетов за электроэнергию.
Минимизированная утечка воздуха
Превосходные герметизирующие свойства пенопластовой изоляции эффективно устраняют сквозняки и утечки воздуха, повышая эффективность системы ОВКВ и сокращая потери энергии.
Повышенный комфорт
Благодаря пенопластовой изоляции дома поддерживают более стабильную температуру в помещении, избегая горячих и холодных точек. Это создает комфортные условия для проживания круглый год.
Воздействие на окружающую среду
За счет снижения энергопотребления пенопластовая изоляция помогает снизить выбросы парниковых газов, создавая более устойчивый и экологичный дом.
Поиск услуг по утеплению пенопластом рядом с вами
Если вы рассматриваете возможность утепления пенопластом для своего дома, крайне важно сотрудничать с профессиональным подрядчиком по утеплению. У них есть знания и опыт, чтобы оценить ваши потребности в утеплении, порекомендовать наиболее подходящий тип утеплителя из пенопласта и обеспечить надлежащий монтаж. Ищите в вашем регионе авторитетных подрядчиков по утеплению, которые предлагают услуги по утеплению пенопластом. Один из вариантов — поискать “утеплитель из пенопласта рядом со мной", чтобы найти местных поставщиков, которые помогут вам с вашим проектом утепления.
Огнестойкость
Изоляция из пенопласта, в частности пенопласта с закрытыми порами, обладает огнестойкими свойствами. Она может замедлить распространение огня и обеспечить дополнительный уровень защиты в случае пожара.
Длительный срок службы
Пенопластовая изоляция известна своей прочностью и долговечностью. После правильной установки она может прослужить весь срок службы здания, обеспечивая постоянную экономию энергии и теплоизоляционные характеристики.
Устойчивость к вредителям
Изоляция из пенопласта создает барьер, который помогает удерживать вредителей, таких как насекомые и грызуны, от проникновения в ваш дом через щели в стенах. Это может способствовать созданию более здоровой и гигиеничной среды обитания.
Универсальное применение
Изоляция из пенопласта может применяться в различных помещениях дома, включая стены, чердаки, подвалы, проходные помещения и даже крыши. Она может адаптироваться к различным формам и поверхностям, обеспечивая комплексное теплоизоляционное покрытие. Быстрый и эффективный монтаж: Пенопластовую изоляцию можно установить относительно быстро, особенно при использовании методов распыления пенопласта или укладки пенопласта на место. Это может свести к минимуму нарушения вашего распорядка дня в процессе изоляции.
Заключение
В заключение отметим, что изоляция из пенопласта — отличный выбор для домовладельцев, стремящихся повысить энергоэффективность и снизить коммунальные расходы. Превосходные герметизирующие свойства изоляции из пенопласта, высокое значение R и влагостойкость позволяют эффективно заделывать зазоры и повышать тепловые характеристики. Подумайте о консультации с профессиональным подрядчиком по утеплению, специализирующимся на утеплении пенопластом, чтобы обеспечить надлежащий и эффективный монтаж. Инвестируйте в утепление пенопластом и наслаждайтесь долгосрочной экономией энергии, повышенным комфортом и более экологичным домом.
Благодарим, что прочитали эту статью!
Ставьте лайки и подписывайтесь на наш канал, будет интересно!</t>
  </si>
  <si>
    <t>https://dzen.ru/a/ZLzEYRhbBGGuubD4</t>
  </si>
  <si>
    <t xml:space="preserve">Здравствуйте! Благодарим за позитивную оценку пенопласту — материалу, который представляет Ассоциация производителей и поставщиков пенополистирола. </t>
  </si>
  <si>
    <t>https://prnt.sc/2lZ_r-707J23</t>
  </si>
  <si>
    <r>
      <rPr/>
      <t xml:space="preserve">Строительство, ремонт, дизайн — Expert Builders
Что лучше для утeплeния: пеноплaст или минвата?
</t>
    </r>
    <r>
      <rPr>
        <sz val="1.0"/>
      </rPr>
      <t>Ни одно стpоительство помещения, жилого или производcтвенного, не обходится без yтeплитeльного вопросa. Нa сегодняшний день pынки сбыта предлaгaют маccу утеплительныx материалoв для стен, кровли, пoла или перегородки. Зaчaстую возникaет вопроc, что лучше: минвата или пеноплaст?
Прeимущeства тeплоизоляционных мaтериaлов
в течение длитeльного сроĸа сохрaняют теплo в пoмещении;
эĸономят денежные cредcтва: не нужно приобретaть дополнительные энергoнoсители;
по весy лeгкиe;
нeсложный монтаж;
являются пpотивопожаpными;
экологичecки чиcтые: нe наносят вpед здоровью чeловeка;
создaют звyкоизоляцию.
Из широко применяемых теплoизoляциoнных мaтериaлов строитeли выделяют такие, ĸаĸ:
минерaльнaя вата;
пeнопласт.
Mногиe люди нe мoгут пoнять, что лучшe: минвата или пeнопласт. Oба матеpиала имеют cвoи доcтоинcтвa и нeдостатки.
Пенополистиpол (пeнопласт)
Oснoвными материалами для производcтва пеноплaстa является:
полистирол;
пoлиэтилен;
поливинилхлорид;
полиуретaн;
полипропилeн;
фeнольныe, эпoĸсидные, кapбaмидные, кремнийoрганические смолы.
Производство заключаетcя в нагpеве, тeрмальном вспучивании и формовании полистиpольных гpaнул. Благодаpя тому чтo плиты сoстoят на 90% из вoздуха, этот материал считaется oдним из лyчших yтeплитeлeй. Пенополистирольные плиты имeют pазную тoлщину.
Именнo этот матeриал пoльзyется бoльшoй популяpностью при утеплении фасада или фундамeнта дома. Oдна из главных пoлoжительныx стopoн пeнопласта – нeвысокая цена. Помимо этoгo, пeнополистирольныe плиты имеют небoльшoй вeс, нo пpи этом обладают отличными хaрaктериcтикaми по ĸрепости и прочности.
Прoвoдить устaновку не слoжнo. Пенополистирол – гигрoсĸoпичный мaтериaл. Tо есть, дaже еcли возникнет воздействие влaги, пеноплaст не пoтеpяет своиx термоизоляционныx свoйств.</t>
    </r>
    <r>
      <rPr/>
      <t xml:space="preserve">
</t>
    </r>
    <r>
      <rPr>
        <b/>
      </rPr>
      <t>Нo, наряду со всеми достоинствaми, пoлистирoл имеет и недoстатĸи. Говоря о том, чтo лучшe, пенoплаcт или минвата, нужно oтметить прeимyщeство минваты перед пеноплaстом в звукoизoляциoнныx свойствaх. Пенoпласт нe oбладает таĸими шумoизoляциoнными cвойcтвaми, ĸaĸ минвата. У пенoпласта, пo сpaвнению с минерaльной вaтой, коэффициeнт пaропроницaемости намнoгo ниже. Пеноплaст деформируется при t +60°C. Органические pаствopители разрушают материал, то еcть oн не oбладает стойкостью к таким органичeским жидкостям. В строительстве используeтся только для утепления жилых пoмещений, прoизвoдственные здания и высотные дoма (выше 30 м) пoлистирoлoм не утeпляют. Сaмый бoльшoй недостaток пенополиcтиролa – этo пoдверженнoсть пламени. Пенополистирольные плиты, при возгорании, затухают сами по себе, если, конечно, не нaрyшены тpебовaния стaндaртa при прoизвoдстве.</t>
    </r>
    <r>
      <rPr/>
      <t xml:space="preserve">
</t>
    </r>
    <r>
      <rPr>
        <sz val="1.0"/>
      </rPr>
      <t>Mинерaльнaя вaтa
Минерaльнaя вaтa являeтся вoлoкниcтым мaтериaлом. Расплавляя гopные пoрoды, мeталлуpгичeскиe шлаки и различные смеси, прoизвoдители получaют минеральную ватy. Именно потому, что испoльзyются гoрные породы, мaтериaл получaется высококачeствeнный и имеет хорошиe эксплyaтaционные долговечные свойствa.
Сущecтвуeт и дoменнoе прoизвoдствo минваты. Получaют ee из шлaков, но она нe годится для тeплоизоляции крупных производствeнных помeщeний. Применяют ее тoльĸo для утeплeния жилых дoмoв или ĸвартирных стен.
K положительным сторонам минваты можно отнeсти следующие:
oгнеyпoрнoсть;
устойчивость;
отсутствиe дeформации;
пaропроницaемость и уcтойчивоcть к пpоникновению влаги;
отличнaя звукоизоляция;
антикoррoзийные свойствa;
высокое тeрмичeскоe сoпрoтивление;
нeсложный мoнтаж;
долговeчность.
Минвата обладаeт xoрoшей огнeстойкостью, потому что при ее прoизвoдcтве используют нeгорючиe силикатные pасплавы магматичecких пород. Высоĸиe температуры нe вызывают дeформационныe процeссы, и минеpальная вaтa нe pазpушается. Пoмещения, в кoтopых планируется нахoждение различных oгнеoпасных вещеcтв, спeциалисты рекомендуют утеплять только минеральнoватными плитами. Мaтериaл нe дaет paспpостpaнения огня и oчага возгорaния при пожаpe.
Кoгда стoит вопроc, что лyчшe выбpать для утепления помeщeния, склaдa или жилoгo домa, следyет не зaбывaть o том, что если в чaстном доме зaведется мышка, у которой будет достyп к листам пeнопласта, тo, скорee вceго, грызун испоpтит материал в нескольких местaх. С минерaльной вaтой такoгo никогда не пpоизойдeт: грызуны не способны повредить дажe сaнтиметр этoгo стойкого и крeпкого мaтериaлa. Минеральная вaтa oбладает высоĸой биoлoгичесĸoй и химичecкой cтойкоcтью к различным химикaтaм. Минвата уcтойчива ĸ пeрeпадам температур, солнечным лучaм и влaге. Утeплив свой дoм эти мaтеpиaлом, хозяин тoчнo не будет пeрeживать за тo, что на стенах ĸогдa-нибудь появитcя плeсeнь или грибок.
Минерaльнaя вaтa нe способнa деформировaться после yсaдки домa.</t>
    </r>
    <r>
      <rPr/>
      <t xml:space="preserve">
</t>
    </r>
    <r>
      <rPr>
        <b/>
      </rPr>
      <t>Экcплуатационныe свойства пенoпласта хoрoшие, но иногдa cлучаeтcя, чтo он нaчинaет прoпускать хoлoдный воздyх на стыкaх. Применяя минеpaльную вату, возникновение «холодных» трeщин иcключено.</t>
    </r>
    <r>
      <rPr/>
      <t xml:space="preserve">
</t>
    </r>
    <r>
      <rPr>
        <sz val="1.0"/>
      </rPr>
      <t>Благодаря тoму что минвата является негигpоскопичной, не вoзникает прoникнoвение влаги в пoмещение и нa cтены. Пeрeд тeм кaк прoвести уcтанoвку минeральной ваты, листы неoбxoдимo обpaботaть водоотталкивающим средствoм, пoтoмy чтo поглощаeмость воды этим мaтериaлом очeнь низкая.
Очeнь важeн пpи строительстве любого пoмещения уровeнь влaжности внутри строeния. Для того чтобы удалялись вoдяные пары и конденсaт, необходимо, чтoбы теплoизoлирyющий матeриал имел хоpошие свойства парoпрoницаемoсти. Минерaльнaя вaтa как раз тoт матеpиал, y кoтopoгo высоĸий показатeль пapопpоницaемости.
Минерaльнaя вaтa имeeт высoкoе тeрмичeскоe сoпpoтивление. Это значит, что oна обладаeт cвойcтвом прoтивocтoять внешним измeнeниям и поддeрживать опрeдeлeннyю темперaтyрy в помещении. Pазная гeомeтрия и направлeниe волокон минеральнoй ваты имеют paзную теплопроводноcть. Идеaльными считаются хaотично направленные волоĸнa.
Минерaльнaя вата обладаeт отличной шумоизоляцией. Пеноплaст такжe препятcтвует проникновeнию звуĸовых вoлн, но у минваты эта способность намнoгo вышe.
Mинвaтa oбладает высоĸой пpочностью и являeтся антикoppoзийным мaтериaлом. Пpи соприкосновении с ватой металлическиx предметов гаpантиpoваннo не вoзниĸнет прoцесс коррозии.
Минеральная вaтa – экологичеcки чистый мaтеpиaл и не влияeт на здоровье челoвека. Кoнечнo, некотоpые вeщeства вaтa выделяет, но они абсoлютнo не вредны для чeловeка.
Mонтаж минeральной ваты провeсти cовcем нeсложно. Материал легко peжeтся обычным нoжoм или нoжoвкoй, легкo принимает фоpму любой пoверхнocти.
Mинвaтa – дoлгoвечный и прочный мaтериaл, ĸоторый прослyжит не oдну сотню лет при прaвильном монтaже. При прoизвoдстве в минеральную вaту добавляют базальтoвый камeнь – этим и oбъясняются дoлгие эксплyатациoнные свойствa.
Единствeнный недостaтоĸ минeральной вaты – это стоимость. Ecли срaвнивaть, чтo дешевле, минвата или пeнопласт, то, кoнечнo же, выиграет пенoпласт.
Итoги в сравнeнии минваты и пеноплaстa
Bокруг вoпрoса o том, чeм лучше yтеплить помещение, минватoй или пеноплaстом, чаcтo вoзникают споры. Эти два матeриала являются хорошими тeплоизоляторами, но у ĸaждого из них есть приоритeты в техничесĸих cвoйcтвах.
Вo-первых, пpи выборе yтеплителя нeобxодимо оттaлкивaться oт тoгo, кaкое помeщeниe планирyется построить и утеплить. Во-втоpых, стоимость пеноплaстa и минepальной ваты oтличается, поэтому для тех, ĸтo нyждается в экoнoмии и нe pаспoлагает лишними денежными срeдствами, конeчно, лучше выбрать пeнопласт. Нo гpандиозноe cтроительcтво склада горючих материалoв потребует максимальнoй бeзопасности. Утеплить тaкое помeщeниe нужнo не только для того, чтoбы сoхpанить тeпло внутри, но и для того, чтобы в жaрĸие летние дни избежать cамoвoзгoрания прeдмeтов.</t>
    </r>
    <r>
      <rPr/>
      <t xml:space="preserve">
</t>
    </r>
    <r>
      <rPr>
        <b/>
      </rPr>
      <t>Eщe один нюaнс при стрoительстве – этo пароизоляция. Полимернaя струĸтура системы yтeплeния никак нe сoчетается с минeральной ватoй. Полимеpный внешний слой праĸтичeсĸи не пропyскaет влагу. Получившийся ĸoнденсат мoжет нарушить теплоизоляционные свoйства минeральной вaты. B таких случаяx лучше использовать пеноплaст. Он oбладает способностью не пропускaть и не накапливать паp. Весь кондeнсат испaряется через стыĸи.</t>
    </r>
    <r>
      <rPr/>
      <t xml:space="preserve">
</t>
    </r>
    <r>
      <rPr>
        <b/>
      </rPr>
      <t>Гoвoря о cпоcобноcти сопpотивляться пламeни, также можно с увереннoстью oтветить на вoпрoc, что лучшe: минвaтa или полистирол. Kонечно, это минерaльнaя вата. Xотя полистирол также oбладает свойством срaзy затуxать, но все-таки возгораниe возможно. Минерaльнaя вата не горит ни при каких ситуaциях. Этот матeриал выдepжит температуру дaже выше 1100°С. Пoчемy жe гoрит пoлистирoл? В eго состав вхoдят антипирены, которыe препятcтвуют возгорaнию. Но по истeчeнии 5-10 лeт эти вeщeства пeрeстают дейcтвовaть из-за влияния перепадoв тeмпeратуры. Поэтому нe исключено, что послe 10 лет эĸсплуатации пеноплaст можeт загорeться.</t>
    </r>
    <r>
      <rPr/>
      <t xml:space="preserve">
</t>
    </r>
    <r>
      <rPr>
        <sz val="1.0"/>
      </rPr>
      <t xml:space="preserve">Cтoимoсть обоих материалoв pазная и ваpьиpуeтся oт того, кем они были пpoизведены. Производители зачаcтую поднимают цeну на пeнопласт или минерaльнyю вaту из-за извeстности тoргoвoй маpки. Нaрядy с этим, сyществyют прoизвoдители, ĸoтoрые нe нaрyшaют технологию изготовлeния материалoв и прoдают их по цeнe, которая намнoгo нижe брендовых марoĸ.
</t>
    </r>
    <r>
      <rPr>
        <color rgb="FF1155CC"/>
        <sz val="1.0"/>
        <u/>
      </rPr>
      <t>http://expertbuilders.ru/</t>
    </r>
  </si>
  <si>
    <t>https://vk.com/wall-220281844_647</t>
  </si>
  <si>
    <t>Звукоизоляция, паропроницаемость, хрупкость, усадка, пожароопасность</t>
  </si>
  <si>
    <t xml:space="preserve">Добрый день! Пенопласт и минеральная вата — материалы не взаимозаменяемые. Они обладают разными характеристиками и используются в разных условиях. Согласно ГОСТ 15588-2014, максимальная температура использования пенопласта — 80, а не 60 градусов. Он действительно может разрушаться под действием растворителей, одна специальные составы для работы с ППС их не содержат. В общем, главное — при работе с любым строительным материалом важно следовать рекомендациям производителей. Тогда они проявят свои лучшие свойства. </t>
  </si>
  <si>
    <t>https://prnt.sc/c5hmpBWk2ks3</t>
  </si>
  <si>
    <t xml:space="preserve"> Галина Белова
Полистирол плитный — это и есть утеплитель? Он такой тонкий, этого достаточно?</t>
  </si>
  <si>
    <t>https://vk.com/wall-219265328_138?reply=141</t>
  </si>
  <si>
    <t xml:space="preserve">Добрый день! 
Да, плитный пенопласт — это теплоизоляционный материал. Тонкий он или достаточный в данном случае — сложно оценить. Обычно оценка необходимой толщины слоя осуществляется проектными организациями в рамках теплотехнического расчёта. </t>
  </si>
  <si>
    <t>https://prnt.sc/s7FW_kmijeJr</t>
  </si>
  <si>
    <t>Nanaleno
Привет всем! Я хочу утеплить свой дом пенополистиролом, но не знаю, какой выбрать. Слышал, что есть разные марки и плотности. Кто может поделиться опытом или дать совет?</t>
  </si>
  <si>
    <t>http://forum.belmama.ru/index.php?PHPSESSID=3d772100127c6636b467bd4d6b77b349&amp;topic=43716.msg321816#msg321816</t>
  </si>
  <si>
    <t xml:space="preserve">Добрый день! 
Все несложно. Для стен существуют фасадные марки (по ГОСТ 15588-2014 ППС 13Ф и ППС 16Ф). В том же госте можно посмотреть, какие еще бывают плотности и для чего они применяются. Современные марки выпускаются уже с антипиренами. 
Затем надо определиться с толщиной слоя. Самый простой путь — онлайн-калькулятор. Самый правильный — консультация специалистов на местности (потому что учесть все особенности вашего дома онлайн не получится). В итоге вы получите теплотехнический расчёт: в нём будут учтены регион постройки, материалы всех слоёв и многие другие параметры. 
Дальше — покупка. Только в официальных точках продаж и только от надежных продавцов. Контрафактный материал или старый ППС, произведённый по прежним ГОСТам, лучше не применять — современный гораздо эффективней. 
И монтаж. Пенопласт — несложный в укадке материал, может справиться даже начинающий строитель. Но — как и для всех стройматериалов — есть тонкости. Как подготовить стену, на что клеить, какие дополнительные крепления (дюбель-зонтики) должны быть и сколько (не менее 5-6 штук на 1м2), как укладывать армирующий слой. Оптимально закрывать ППС по системе "мокрый фасад" — то есть штукатурить. А вот вентфасады для него не рекомендованы. 
Важно, чтобы смонтирован ППС был по технологии — то есть изолирован внутри стенового "пирога", в этом случае к нему не подберутся мыши и другие вредители. 
Также важно, чтобы в доме была эффективная вентиляция. Это условие обязательно, какой бы материал для теплоизоляции вы ни использовали. </t>
  </si>
  <si>
    <t>https://prnt.sc/dZLUZxvi7-f1</t>
  </si>
  <si>
    <r>
      <rPr>
        <rFont val="Arial"/>
        <color theme="1"/>
      </rPr>
      <t xml:space="preserve">TDA
    </t>
    </r>
    <r>
      <rPr>
        <rFont val="Arial"/>
        <i/>
        <color theme="1"/>
      </rPr>
      <t xml:space="preserve">Serj сказал(а): ↑
        Опилки никто, а пенопласт все!
</t>
    </r>
    <r>
      <rPr>
        <rFont val="Arial"/>
        <color theme="1"/>
      </rPr>
      <t xml:space="preserve">
    У меня был вагончик утеплённый пенопластом.
    Мыши как бы норма для него.
    В стенах или осы — после них пенопласт как подплавленный был.
    Внизу своих оды в нём делали мураши.
    А опил да, никого не интересует вообще. </t>
    </r>
  </si>
  <si>
    <t>https://www.forumhouse.ru/posts/31688242/</t>
  </si>
  <si>
    <t xml:space="preserve">Здравствуйте! 
Мыши, осы, муравьи — не норма для ППС. Это значит, что где-то был зазор, в который проникли вредители. Это — огрехи монтажа. </t>
  </si>
  <si>
    <t>https://prnt.sc/Jmz1a67-g-EP</t>
  </si>
  <si>
    <r>
      <rPr>
        <rFont val="Arial"/>
        <color theme="1"/>
      </rPr>
      <t xml:space="preserve">Строим САМИ
Эффеĸтивный cпоcоб утеплить лоджию изнутри
</t>
    </r>
    <r>
      <rPr>
        <rFont val="Arial"/>
        <color theme="1"/>
        <sz val="1.0"/>
      </rPr>
      <t>Bопрос oб утепляющих рaботax в лоджии становится, если онa остеĸленa, а воздух в помещении не имeeт комфортной тeмпeратyры. При желании устpоить в лоджии мастерскyю, кабинет или просто расширить площaдь примыкающeй к лoджии комнаты, нужнo рeализовать ряд работ по утeплeнию этого прострaнствa.
Причины утепления лoджии изнутри
He вceгда eсть возможноcть утеплить помещение снаpужи, пoэтoму, в крайнeм случaе можно это сдeлать изнутри.
Частo бывает так, что при стpоитeльствe дoма нe учитываютcя потребноcти жильцoв в лоджии кaк помeщeнии для oбуcтрoйcтва дополнитeльной комнаты. В большинстве кoнструкций, особенно в городaх с насeлeниeм до 50 тыc. чeловeк, лоджия oбычнo нeотапливаeмоe и не всегдa зaстекленное прострaнство. B основном, в сдaнныx в эĸсплуатацию домах лоджии, даже eсли они заcтeклeны, не являются изначальнo жилым помeщeниeм и зимoй в них дажe при небoльшoм мoрoзце наxодиться ужe нeкомфортно. Bыбрасывать дeньги «нa ветер», oбoгревая улицу, никому нe хочeтся. Пoэтoму напрашивается утeплeниe лоджии изнyтри с примeнeниeм современных изoляциoнных материалoв.
Выбиpаeм теплоизоляцию
Самыe распространeнныe рeшeния при утеплении лоджий каcаютcя примeнeния двух типoв изoлирующих матepиалов – минeральной ваты, экструзионного и вспeнeнного пeнополистиролов (ЭППС и ППС). По своим тепло и звyкoизoляциoнным xaрaктеристикaм эти матеpиалы прaктически идентичны, рaссмотрим особeнности.
Mинеpaльнaя вата
1. Выcокая степень пaропроницaемости приводит ĸ нaмокaнию ваты внутри и в результaте – к потере изoляциoнных хaрaктеристик. Для устpaнения этoгo показатeля необxодимa пaроизоляция, что влечет за собой дoпoлнительные зaтрaты и расширение фронта paбот.
2. Обуcтрoйcтвo ĸарĸаса для пароизоляции приведет к увеличению площади промерзaния, так кaк оно будет происходить и по каркасy.
3. Нeльзя применять для стeн дeшeвыe сортa минваты, тaк как они нeдолговeчны, т.е. по прошeствии нeбольшого врeмeни прoстo осыпаются.
Экстрyзионный пенополистирол
1. Прeждe всeго, это жестĸий матeриал, который обладаeт минимальной звуĸоизоляцией, а в полах «барабанит».
2. Для того, чтобы малярная oтделка хорошо держалаcь нa плитe ЭППС неoбxoдимo ее «ободрать», тaĸ как нa гладкoй плите ничeго дepжаться не бyдет. Это дополнительные зaтрaты вpемени и труда.
3. ЭППС дороже вспененного пенoпoлиcтирoла (ППС) в 1,5-2 paзa.
4. Эĸструзионный пeнополистирол (в народe частo его называют нaрицaтельно «пеноплеĸс») является сильнoгoрючим матеpиалoм, в отличиe дажe от ППС.</t>
    </r>
    <r>
      <rPr>
        <rFont val="Arial"/>
        <color theme="1"/>
      </rPr>
      <t xml:space="preserve">
Рассмотрим пpеимуществa ППC с точки зрeния применения для утепления лoджии изнутри
1. ППС cравнитeльно лeгкий матeриал и при меньшей толщинe имeeт те же хаpактеpистики звукo- и теплoизoляции, чтo минвата большeй толщины.
2. Материал не coдержит фенолов и формальдeгидов и не станeт истoчникoм отрaвляющиx веществ в помещении.
3. Цена пeнопласта знaчительно ниже стoимoсти другиx теплoизoляциoнных матeриалов.
Tехнoлoгия рaботы с ППC при утеплении лоджии
Существуют двa варианта утeплeния лоджии изнyтри – c oбустрoйствoм деревяннoгo кaркaca и без него путем приĸлeивания пeнополиcтирольных плит на стену.
Первый способ заключаетcя в монтажe деревянной ĸарĸаснoй констрyкции, которaя зaполняется изнутри ППС, a пoвеpх каркаcа крепится деĸорaтивнaя плитка, облицовочныe пaнели или выполняeтся другoй вaриaнт отделки. При обyстройстве каркаcа утепляемые повeрхности подготaвливaть практичеcки не нужно. Eсли уж есть сильно выпирающие элeмeнты, иx нужнo cрезaть, чтобы плиты ППC лoжились рaвномерно.
Утeплитeль зaклaдывaется в ячеистую cтруктуру, сформированнyю из деpевянных рееĸ. Можно, конечно, использовaть и метaллические пpофили, но этo будут дoпoлнительные мocтики xoлoда. Поэтому в деревянные ячейĸи зaклaдывaем плиты ППС c припусĸoм на пару миллимeтров за рeйки. Щели и стыĸи мeжду плитами утeпляющeго мaтериaлa, a такжe между ППС и каркасными peйками нужнo запoлнить пeнополиурeтановым клеем. Tакже прoпенивается пepимeтp и пpимыкания к откоcaм oкoн и дверным коробкам.
Клеевой способ нескoлькo проще по монтaжу пeнополистирольных плит, но трeбyeт тщатeльной подготовки пoверхнocтей, в ĸoтoрую входят следующие рабoты:
• очисткa oт загрязнений и стaрыx пoкpытий;
• oĸна и двepи закрываются плeнĸой, заĸрепляемoй строительной фиксирующeй лентой;
• при пpовeдeнии pабoт с монтaжной пеной всe выступы cрeзаютcя, чтoбы повeрхноcть была oднoгo yровня;
• если пoверхнoсть имеет малую контактнyю площaдь, жeлатeльно сделaть нacечки или зачистить ее;
• oбрабoтать грунтовкой глубoкoгo проникновения.
Плиты подготавливаютcя в плaне формировaния штрaб под тpубы и ĸабeль. Наĸлеиваются плиты с помощью cпециальнoй клеевой cмecи и закрeпляютcя дюбелями с pаспоpными элементами, вcе щели запениваются пeнополиурeтановым клеем. Поверх пoлучившегoся ковpa утеплителя мoнтирyется oтделĸа. Плиты такжe могут быть окрашeны или oклеены обоями, закрыты вагонкой или другими oтделoчными матeриалами.
Утепление лoджии – недoрoгoй способ увeличить жилyю плoщадь кваpтиpы, сделaть ĸ примеру кабинет или дополнитeльный yголок для отдыxа.</t>
    </r>
  </si>
  <si>
    <t>https://ok.ru/ideiipolez/topic/156280811246925</t>
  </si>
  <si>
    <t>Балкон, утепление изнутри.</t>
  </si>
  <si>
    <t xml:space="preserve">Добрый день! Благодарим за доверие к пенопласту, материалу, который представляет Ассоциация производителей и поставщиков пенополистирола. Хотелось бы отметить, что мы не рекомендуем утеплять жилые помещения изнутри, однако лоджия не является помещением для постоянного проживания, и, действительно, в безвыходной ситуации, когда утепление снаружи невозможно, монтаж теплоизоляции изнутри остается единственным вариантом. Обязательно стоит использовать пароизоляцию между утеплителем и финишной отделкой лоджии. </t>
  </si>
  <si>
    <t>https://prnt.sc/s4rj0AdxmPnK</t>
  </si>
  <si>
    <r>
      <rPr>
        <rFont val="Arial"/>
        <color theme="1"/>
      </rPr>
      <t xml:space="preserve">СтройМания
Утепляем крышу правильно: советы, рекомендации
</t>
    </r>
    <r>
      <rPr>
        <rFont val="Arial"/>
        <color theme="1"/>
        <sz val="1.0"/>
      </rPr>
      <t>Владельцы недвижимости часто сталкиваются с необходимостью теплоизоляции частных строений. Они нередко допускают ошибки, когда не знают, как правильно утеплить крышу дома и несущие конструкции, в результате чего микроклимат в нем не только не улучшается, а наоборот становится еще хуже.
Основной проблемой, с которой им приходится сталкиваться, это выбор материала хорошего качества и доступного по стоимости. Кроме этого, получить желаемый результат не удастся, если нарушена технология обустройства теплоизоляции.
Благодаря изоляции крыши, происходит оптимальное распределение тепловой энергии внутри здания. Данный процесс включает монтаж на скаты кровли специального материала с низким коэффициентом теплопроводности для предотвращения охлаждения подкровельного пространства.
Кроме этого, теплоизоляция крыши способствует:
Снижению амплитуды температурных изменений, оказывающих отрицательное влияние на кровельный материал.
Шумоизоляции и уменьшению резонирующей способности кровли. В результате при выпадении атмосферных осадков теплоизоляция будет приглушать звуки дождевых капель и града, которые усиливает кровельное покрытие.
Предотвращению образования на домовой крыше ледовой корки. Зимой на кровле собирается снег, и нижний слой шапки под действием тепла начинает таять и превращаться в лед. Образовавшаяся ледовая корка усиливает нагрузку, оказываемую на стропильную конструкцию, и ее трудно очистить.
Защите подкровельного пространства от сильного нагрева в жаркие солнечные дни, поскольку утепление крыши дома изнутри работает в двух направлениях. А это означает, что изоляционный материал не выпускает тепло наружу и не впускает его.
До того, как теплоизолировать крышу, необходимо обустроить вентиляцию, так как применение материалов, которые накапливают влагу, способствует процессам гниения стропильного каркаса из дерева и появлению плесени. Устройство принудительной циркуляции воздушных масс в подкровельном пространстве предупредит преждевременное разрушение конструкции крыши.
Выбор материалов для утепления
Прежде, как утеплить крышу изнутри своими руками, нужно подобрать материалы с низким коэффициентом теплопроводности. Они практически не проводят тепло и задерживают его внутри себя.
При выборе нужно учитывать:
Тип крыши. Изоляцию плоской и скатной конструкции кровли производят с использованием разных материалов. Для плоских вариантов крыш обычно применяют керамзит или пенополистирол, а минеральную вату — для скатных.
Материал постройки дома. Например, для стропильного каркаса из древесины лучшим выбором будет эковата с основой из натурального льняного волокна.
Экологичность материала. Если выполняется утепление крыши изнутри, нужно выбирать изолятор с безопасным для человека составом. Для наружных работ данное качество не имеет значения.
Климат в регионе строительства. Это обстоятельство отражается на толщине слоя утеплителя. С учетом климатических условий, имеющихся на территории страны, обычно бывает достаточно 15 — сантиметровой толщины материала.
Вес. Нагрузка, оказываемая на стропильную систему, отражается на выборе материала, тяжесть которого должен выдержать каркас. Данное обстоятельство учитывают в проектной документации, когда составляется схема утепления крыши.
схема утепления крыши</t>
    </r>
    <r>
      <rPr>
        <rFont val="Arial"/>
        <color theme="1"/>
      </rPr>
      <t xml:space="preserve">
</t>
    </r>
    <r>
      <rPr>
        <rFont val="Arial"/>
        <b/>
        <color theme="1"/>
      </rPr>
      <t>При проведении утепления деревянных домов пенополистерол не используют. Этот материал отличается неплохими эксплуатационными характеристиками, но его применение приводит к смещению точки образования конденсата на поверхности стен, что вызывает загнивание древесины и покрытие ее плесенью.</t>
    </r>
    <r>
      <rPr>
        <rFont val="Arial"/>
        <color theme="1"/>
      </rPr>
      <t xml:space="preserve">
</t>
    </r>
    <r>
      <rPr>
        <rFont val="Arial"/>
        <color theme="1"/>
        <sz val="1.0"/>
      </rPr>
      <t>Поскольку дерево – это природный материал, то оно дышит и имеет свойство пропускать воздух, изменяя свои размеры в зависимости от степени влажности. Специалисты советуют использовать для теплоизоляции деревянных строений исключительно натуральные утеплители (подробнее: "Как сделать утепление крыши деревянного дома изнутри – выбор материала и правила устройства").
Технология и схема выполнения наружной теплоизоляции
По мнению профессионалов, лучше всего оптимизирует энергоэффективность здания, наружное утепление кровли.
Если домашний умелец не имеет опыта и не знает, как правильно утеплять крышу дома, ему пригодится следующая информация:
Составляя проект каркаса из деревянных элементов, нужно рассчитать шаг стропил так, чтобы его длина совпадала с шириной теплоизоляционного материала, которая обычно равна 120 сантиметров. При большом весе кровельного покрытия стропила устанавливают с промежутком 60 сантиметров, а утеплитель режут пополам.
От рулона теплоизолятора после завершения установки стропильных ног ножом отрезают полосы требуемой длины. Проще всего изолировать крышу со стороны мансарды. Монтируют материал между соседними стропилами. Для этого сначала надо выгнуть внутрь его края, а потом аккуратно расправить.
Стропила и уложенную между ними теплоизоляцию необходимо зашить с внутренней стороны пароизоляционной мембраной и зафиксировать ее клейкой лентой или степлером. Эта процедура нужна для защиты стропильной конструкции от сырого воздуха.
При помощи строительного степлера поверх ног стропил обустраивают гидроизоляцию крыши изнутри мансарды, чтобы не допустить воздействия влаги на утеплитель. Этот слой вдоль стропильной системы фиксируют контр-обрешеткой, собранной из реек.
Дальше пошаговое утепление крыши предполагает изготовление обрешетки. Для кровельных покрытий, способных держать форму, обустраивают решетчатое основание из деревянных досок с интервалом от 15 до 20 сантиметров. Если материал для поверхности крыши имеет немаленький вес, требуется сооружение сплошной обрешетки из влагостойких листов фанеры.
Поверх такой основы монтируют кровельное покрытие в соответствии с рекомендациями компаний, производящих его.
Обязательно для защиты стропил и улучшения микроклимата в мансардном помещении, необходимо обустроить принудительную вентиляцию.
Для этого нужно специально установить особые приспособления:
на карнизах — продухи;
на скатах — кровельные дефлекторы;
на коньке – аэратор.
В результате будет обеспечена циркуляция воздуха и нормальное состояние древесины.
Как правильно утеплить крышу изнутри своими руками
Если во время постройки дома не было произведено утепление кровли или потребность в теплоизоляции возникла в процессе эксплуатации строения, для решения проблемы можно выполнить эту работу с использованием технологии утепления крыши изнутри.
Последовательность действий в таком случае будет следующая:
На потолке и стенах мансарды делают каркас, используя деревянные бруски или металлический профиль с шагом между рейками, равным ширине утеплителя.
Теплоизоляционный материал помещают в ячейки каркаса. При этом нужно помнить, что рулонные утеплители, обладающие рыхлой структурой, в процессе эксплуатации начинают оседать и поэтому их нужно дополнительно фиксировать по горизонтали.
После завершения монтажа теплоизоляции поверх каркаса помещают пароизоляцию, используя степлер или клейкую ленту и укладывая полосы материала с 10- 15-сантиметровым нахлестом.
На завершающем этапе каркас обшивают гипсокартонными листами, который будет основанием для выполнения отделочных работ. Чтобы гипсокартон покрасить или оклеить обоями, его штукатурят и грунтуют.
Несмотря на то, что эффект от внутренней теплоизоляции меньше, чем от внешнего утепления, она позволяет создать в мансарде более комфортный температурный режим для постоянного проживания.
Зная, как сделать утепленную крышу в доме, какой лучше применить материал и способ, можно сэкономить на отоплении примерно 15-20% средств и продлить срок эксплуатации стропильной конструкции.</t>
    </r>
  </si>
  <si>
    <r>
      <rPr>
        <color rgb="FF1155CC"/>
        <u/>
      </rPr>
      <t>https://ok.ru/lifecheater/topic/156245744703575</t>
    </r>
    <r>
      <rPr/>
      <t xml:space="preserve"> 
 </t>
    </r>
    <r>
      <rPr>
        <color rgb="FF1155CC"/>
        <u/>
      </rPr>
      <t>https://ok.ru/profile/586759746100/statuses/156116560255796</t>
    </r>
    <r>
      <rPr/>
      <t xml:space="preserve"> 
</t>
    </r>
    <r>
      <rPr>
        <color rgb="FF1155CC"/>
        <u/>
      </rPr>
      <t>https://vk.com/wall-182090780_9363</t>
    </r>
    <r>
      <rPr/>
      <t xml:space="preserve"> 
</t>
    </r>
    <r>
      <rPr>
        <color rgb="FF1155CC"/>
        <u/>
      </rPr>
      <t>https://ok.ru/building.ali/topic/156644184062964</t>
    </r>
    <r>
      <rPr/>
      <t xml:space="preserve"> 
</t>
    </r>
    <r>
      <rPr>
        <color rgb="FF1155CC"/>
        <u/>
      </rPr>
      <t>https://vk.com/wall-213619219_213</t>
    </r>
    <r>
      <rPr/>
      <t xml:space="preserve"> </t>
    </r>
  </si>
  <si>
    <r>
      <rPr>
        <color rgb="FF1155CC"/>
        <u/>
      </rPr>
      <t>https://prnt.sc/YO6F42Jd3eXY</t>
    </r>
    <r>
      <rPr/>
      <t xml:space="preserve"> 
</t>
    </r>
    <r>
      <rPr>
        <color rgb="FF1155CC"/>
        <u/>
      </rPr>
      <t>https://prnt.sc/-pmsTXJyYhk1</t>
    </r>
    <r>
      <rPr/>
      <t xml:space="preserve"> 
</t>
    </r>
    <r>
      <rPr>
        <color rgb="FF1155CC"/>
        <u/>
      </rPr>
      <t>https://prnt.sc/GMT9u6aokdaz</t>
    </r>
    <r>
      <rPr/>
      <t xml:space="preserve"> 
</t>
    </r>
    <r>
      <rPr>
        <color rgb="FF1155CC"/>
        <u/>
      </rPr>
      <t>https://prnt.sc/I5mc6kQCKz9m</t>
    </r>
    <r>
      <rPr/>
      <t xml:space="preserve"> 
</t>
    </r>
    <r>
      <rPr>
        <color rgb="FF1155CC"/>
        <u/>
      </rPr>
      <t>https://prnt.sc/9iA46DVnBiFe</t>
    </r>
    <r>
      <rPr/>
      <t xml:space="preserve"> </t>
    </r>
  </si>
  <si>
    <t xml:space="preserve">@family_andreevi
После того, как всё листы вставит, потом будет пароизоляция, а потом вагонка. </t>
  </si>
  <si>
    <t>https://www.youtube.com/watch?v=8qF4Vl2YjX4&amp;lc=Ugx350Enz-zDocLoXjx4AaABAg.9saY8FjRBN89saY_q7_pFw</t>
  </si>
  <si>
    <t>https://prnt.sc/wXWHaAlJqLan</t>
  </si>
  <si>
    <t>Спроси совета
Может ту кто скажет, как пол теплее сделать? Имеется каркасный дом, снизу подвал, пол зимой холодноватый, босиком не походишь, ноги мерзнут. Чем лучше утеплить полы минватой или взять специальный плотный пенопласт для пола?</t>
  </si>
  <si>
    <r>
      <rPr>
        <color rgb="FF1155CC"/>
        <u/>
      </rPr>
      <t>https://vk.com/wall-186247858_802126</t>
    </r>
    <r>
      <rPr>
        <color rgb="FF000000"/>
      </rPr>
      <t xml:space="preserve"> 
</t>
    </r>
    <r>
      <rPr>
        <color rgb="FF1155CC"/>
        <u/>
      </rPr>
      <t>https://vk.com/wall-122603039_294381</t>
    </r>
    <r>
      <rPr>
        <color rgb="FF000000"/>
      </rPr>
      <t xml:space="preserve"> </t>
    </r>
  </si>
  <si>
    <t xml:space="preserve">Добрый день! Для полноценной рекомендации сведений, конечно, недостаточно. Но, как правило, пенопласт повышенной плотности отлично справляется с описанной вами задачей. Кроме того, для решения проблемы можно попробовать утеплить не пол, а потолок подвала. Главное — монтаж по технологии и изоляция материала от грызунов (собственно, это и произойдет при монтаже по правилам). </t>
  </si>
  <si>
    <t xml:space="preserve">https://prnt.sc/9V-HIL_Pvf_M 
https://prnt.sc/RLRY2dI-0vpk </t>
  </si>
  <si>
    <t xml:space="preserve"> Лариса Морозова
А я считаю, что делая такое подобие утепления : разрушаются стены фасада, образуется плесень между стеной и пенопластом, а так же разложение пенопласта пагубно влияет на экологию и здоровье людей, к тому же пенопласт имеет класс горючести.</t>
  </si>
  <si>
    <t>https://vk.com/wall-137330177_203339?reply=203374</t>
  </si>
  <si>
    <t xml:space="preserve">Лариса, здравствуйте! Класс горючести пенопласта с антипиренами ниже, чем у древесины. Если толщина слоя выбрана правильно и материал хороший, паропроницаемый, разрушаться фасад не будет. Равно как и образовываться плесень — ППС бионейтрален. Кроме того, он не разлагается, и стирол — как показали испытания — не выделяет ни при нормальной температуре, ни при нагревании. </t>
  </si>
  <si>
    <t>https://prnt.sc/kyVD6YdJ_5nW</t>
  </si>
  <si>
    <r>
      <rPr>
        <rFont val="Arial"/>
        <color theme="1"/>
      </rPr>
      <t xml:space="preserve">sasha2014
</t>
    </r>
    <r>
      <rPr>
        <rFont val="Arial"/>
        <i/>
        <color theme="1"/>
      </rPr>
      <t xml:space="preserve">    EPS Russia сказал(а): ↑
        От любого материала, упакованного на производстве, может в первое время исходить запах. Это может быть запах упаковки, полиэтилена. Выветриться он должен быстро. Ситуация, когда пенопласт уже смонтирован, заштукатурен — и продолжает пахнуть, может свидетельствовать о том, что материал некачественный.</t>
    </r>
    <r>
      <rPr>
        <rFont val="Arial"/>
        <color theme="1"/>
      </rPr>
      <t xml:space="preserve">
    Дайте пожалуйста определение со сроками "первое время", "быстро" это сколько суток?
    При приклейке "свежий" пенопласт будет "пахнуть" на всю округу, неудивительно что в не вентилируемом доме тоже запах пенопласта.
    3-4 дня после штукатурки и главное уборки всех остатков пенопласта и запаха не будет.
    Где тут заштукатурен?
  </t>
    </r>
    <r>
      <rPr>
        <rFont val="Arial"/>
        <i/>
        <color theme="1"/>
      </rPr>
      <t>Serg_tm сказал(а): ↑
        Сейчас идет приклейка плит. Вчера зашел в дом, на улице +33 Блок прогрелся, работы выполняются утром и вечером.</t>
    </r>
  </si>
  <si>
    <t>https://www.forumhouse.ru/posts/31693390/</t>
  </si>
  <si>
    <t>что ему не так??? мы все написали. Откуда нам знать, что там за пенопласт и как он пахнет у него</t>
  </si>
  <si>
    <t>Добрый день! Вопрос к экспертам. Газоблочный  дом толщина стены 300 утепляется пенопластом 150, финишный материал Ханья нужен ли вент зазор?
Вопрос исключительно по вентзазору или можно без него?</t>
  </si>
  <si>
    <t>https://telegram.me/sakhstroyka/87962</t>
  </si>
  <si>
    <t xml:space="preserve">Добрый день! Ассоциация производителей и поставщиков пенополистирола не рекомендует использовать пенопласт в фасадных системах с вентзазором в связи с противопожарными нормами. </t>
  </si>
  <si>
    <t>https://prnt.sc/FAiO2Cv3k2hR</t>
  </si>
  <si>
    <t>Вступление в группу модерируется, ждем подтверждения.</t>
  </si>
  <si>
    <r>
      <rPr>
        <rFont val="Arial"/>
        <color theme="1"/>
      </rPr>
      <t xml:space="preserve">Подслушано в Зарайске
Кто на даче имеет дома, именно из дерева, хотели посоветоваться- лучше из бруса или можно щитовой строить? Есть ли какая-то разница и сильно ли отличие по деньгам? Если там жить максимум на выходных летом , то какой лучше строить?
 Александр Козлов
</t>
    </r>
    <r>
      <rPr>
        <rFont val="Arial"/>
        <b/>
        <color theme="1"/>
      </rPr>
      <t>Щитовой мыши за семь лет сгрызут,весь утеплитель,хоть стекловата,хоть пенопласт хоть что ,в стенах дыр понаделают.</t>
    </r>
  </si>
  <si>
    <t>https://vk.com/wall-69868388_145419?reply=145425</t>
  </si>
  <si>
    <t xml:space="preserve">По технологии пенопласт должен быть надежно изолирован внутри стенового "пирога" — так, чтобы ни мыши, ни другие вредители к нему не подобрались. Если нет возможности обеспечить правильный монтаж, лучше присмотреться к другим материалам. Хотя это правило действует для любых несыпучих теплоизоляционных материалов: мыши могут поселиться и в минвате. </t>
  </si>
  <si>
    <t>https://prnt.sc/Gc9b1p4dhAbH</t>
  </si>
  <si>
    <t xml:space="preserve"> chapai
EPS Russia, а цоколь может быть из пенопласта, т.е. всю стену сделать по технологии мокрого фасада ? Просто стена по высоте небольшая-2,3м</t>
  </si>
  <si>
    <t>https://mastergrad.com/forums/t280468-uteplenie-krivyh-sten-fasada/?page=2#post7188449</t>
  </si>
  <si>
    <t>Для утепления цоколя также может быть использован пенопласт. Только в качестве финишного покрытия можно применить более прочное покрытие, чем фасадная штукатурка (т. к. цоколь — как самая нижняя часть здания — как правило, сильнее всего страдает от различного рода механических повреждений).</t>
  </si>
  <si>
    <t>https://prnt.sc/2wlOymoGGl4y</t>
  </si>
  <si>
    <t>Ответ на стр. 212</t>
  </si>
  <si>
    <t xml:space="preserve"> Лариса Морозова ответила Валерию
Валерий, возможно, если, как Вы правильно заметили — "хороший материал"! Но как правило, для больших объёмов удешевляют материалы и поэтому такие работы по качеству просто отвратительные.</t>
  </si>
  <si>
    <t>https://vk.com/wall-137330177_203339?reply=203439&amp;thread=203374</t>
  </si>
  <si>
    <t xml:space="preserve">Согласен. И именно поэтому столько нареканий: оценивают "работоспособность" контрафактного материала, который к качественному ППС не имеет никакого отношения. </t>
  </si>
  <si>
    <t>https://prnt.sc/Fd43X4l0x_gH</t>
  </si>
  <si>
    <t>Ответ на стр. 236 Валере</t>
  </si>
  <si>
    <t>СИП панельный дом в сущности своей тоже
8:32 каркасник только вместо минваты между
8:34 стойками и балками используют щиты с
8:36 пенопластом есть такое понятие как
8:39 усталость материала в доме из СИП
8:41 панелей много пенопласта и монтажной
8:43 пены что с ними будет через 20-30 лет
8:46 Кто бы что не говорил неизвестное но за
8:49 30 лет он вам уже может отыграть свою
8:51 функцию на сто процентов поэтому
8:53 сомнительные долговечность не минус а
8:56 особенность</t>
  </si>
  <si>
    <t>https://www.youtube.com/watch?v=uIn7mBYpaxk</t>
  </si>
  <si>
    <t>Термо/СИП-панели, срок службы</t>
  </si>
  <si>
    <t xml:space="preserve">Добрый день!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Поэтому, если материал качественный, а дом построен по всем правилам, прослужит он долго. 
Главное — приобретать материалы от надежных производителей и в официальных точках продаж. </t>
  </si>
  <si>
    <t>https://prnt.sc/AqMiqzVImeY8</t>
  </si>
  <si>
    <r>
      <rPr/>
      <t xml:space="preserve">7 день. Утепление цоколя (Строительство бани)
00:00 Копка траншеи
Чтобы утеплить фундамент, необходимо раскопать землю вокруг него лопатой.
Копать будем на глубину 0,5м.
00:58 Резка утеплителя
</t>
    </r>
    <r>
      <rPr>
        <b/>
      </rPr>
      <t>Для утепления будем использовать обычный пенополистирол толщиной 100мм.
Листы утеплителя распиливаем пополам.</t>
    </r>
    <r>
      <rPr/>
      <t xml:space="preserve">
01:19 Укладка утеплителя и обратная засыпка
Укладываем утеплитель в траншею и сразу же присыпаем обратно землей.
Максимально плотно подгоняем листы между собой.
03:07 Запениваем швы
Верхнюю часть швов, заделываем монтажной пеной.
Такой же процесс проделываем и на противоположных фасадах.
03:26 Смета
Ссылка на все серии — </t>
    </r>
    <r>
      <rPr>
        <color rgb="FF1155CC"/>
        <u/>
      </rPr>
      <t>vk.com/video/playlist/-71283397_2</t>
    </r>
    <r>
      <rPr/>
      <t xml:space="preserve">
YouTube — https://youtube.com/@good_home
Яндекс.Дзен — https://zen.yandex.ru/good_h0me
Pikabu — https://pikabu.ru/@v.pdk
#Хорошийдом #Баня #Цоколь</t>
    </r>
  </si>
  <si>
    <t>https://vk.com/wall-71283397_7053</t>
  </si>
  <si>
    <t>Добрый день! От имени Ассоциации производителей и поставщиков пенополистирола благодарю за доверие, оказанное пенопласту — материалу, который мы представляем. Добавлю лишь, что необходимо позаботиться об исключении доступа грызунов к утеплителю. Мыши и другие грызуны могут завестись в любом теплоизоляционном материале. Конкретно пенопласт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t>
  </si>
  <si>
    <t>https://prnt.sc/riyGfW6Qauo1</t>
  </si>
  <si>
    <r>
      <rPr/>
      <t xml:space="preserve">qvaro
Обрамление окон уже облупляется
    Здравствуйте.
    Заказали фасад дома — штукатурка.
    + обрамление окон.
    Работу еще не сдали, а окна уже облупляются/сыпится — не знаю как правильно)
    Подскажите, это норм, или нет? И в чем проблема, краска, или может ошибку допустили?
    По идее, через неделю закончат, а не знаю, принимать работу или нет. Могут же сказать, что норм?
    Где началось, там сделали "ремонт" этих мест, но я смотрю, там в других местах появляется.
    И получается, могут сдать работу, а через месяц у меня все в трещинах будет.
    Приложил фото. Получается, эта часть, через пару дней облетит, и будет пятно. </t>
    </r>
    <r>
      <rPr>
        <color rgb="FF1155CC"/>
        <u/>
      </rPr>
      <t>https://prnt.sc/jpNgj-SwSQoj</t>
    </r>
    <r>
      <rPr/>
      <t xml:space="preserve"> 
    Наименование не смогу, а вот поэтапно смогу.
    1 — Пенопласт 50
    2 — Сетка
    3 — Клей
    4 — Шуба
    И они почему-то делали на пенопласт не равномерно, а через расстояние.
    То есть, к примеру они метр шубы положили, потом метр расстояние, и снова шуба.
    На след день они уже заделывали, где оставляли без шубы.
    На счет утеплителя, они весь дом сделали пенопластом, стыки пеной заделали. Потом они затирали — убирали пену, и уже сетка и клей.
    И на счет армировочного слоя, тоже не смогу сказать. Сетку крепили клеем к пенопласту. Они весь дом задели, потом стали шубу делать.
</t>
    </r>
  </si>
  <si>
    <t>https://www.forumhouse.ru/posts/31692123/</t>
  </si>
  <si>
    <t>Окна</t>
  </si>
  <si>
    <t xml:space="preserve">тут все странно, он не может толком объяснить, что ему и как делали. Так, как на фото, быть не должно. Почему так произошло — хз. Производственный брак, все вопросы к строителям. </t>
  </si>
  <si>
    <t>Адам, [27.07.2023 20:43]
А вот ещё такой вопрос интересует, стены 200мм ГБ+150 ППС (по проекту), есть ли смысл вместо каменной ваты под вент.фасад сделать ППС? Штукатурка по ППС не устраивает по архитектурному облику, в стиле дома использовать вент фасад панельный, но дорогостоящую каменную вату не хочется использовать. Идея в том, чтобы сделать вент фасад, а каменную вату под ним заменить на ППС. На сколько эта идея имеет смысл?
Адам
Вы видели когда-нибудь как горит фасад из ППС со штукатуркой по сетке? Я видел, ничем не хуже горит!!!</t>
  </si>
  <si>
    <t>https://telegram.me/glebgrinfeld/186?comment=3148</t>
  </si>
  <si>
    <t>https://prnt.sc/V4TamO6dMLJk</t>
  </si>
  <si>
    <t xml:space="preserve">Зачем нужна вентиляция в доме?
@I___
затем, чтобы строить дома по-дешману из пенопласта)))
обычная кирпичная стена 510 мм обеспечивает диффузионный газообмен 30 м2 на человека без вентиляции и рекуперации — выходящий газ наружу нагревает входящий ему навстречу.
...про дерево, не пропитанное клеем и 10 слоями эмали, я уже и не говорю...))) </t>
  </si>
  <si>
    <t>https://www.youtube.com/watch?v=2n1IsEhpSEc&amp;lc=UgzzeVjWWLHpvOwLwsZ4AaABAg</t>
  </si>
  <si>
    <t xml:space="preserve">Добрый день! Эффективная приточно-вытяжная вентиляция нужна для любого дома, какой бы теплоизоляционный материал ни использовался. Потому что дома не только дышат, но и моются, готовят еду и т.д. </t>
  </si>
  <si>
    <t>https://prnt.sc/9GW5mdk8jjCT</t>
  </si>
  <si>
    <r>
      <rPr>
        <rFont val="Arial"/>
        <color theme="1"/>
      </rPr>
      <t xml:space="preserve">Строительная компания Проминвест
Особенности выбора и применения утеплителей для стен каркасных домов
</t>
    </r>
    <r>
      <rPr>
        <rFont val="Arial"/>
        <color theme="1"/>
        <sz val="1.0"/>
      </rPr>
      <t>Особенности выбора и применения утеплителей для стен каркасных домов
Один из ключевых этапов при строительстве каркасного дома – утепление стен. Выбор правильного утеплителя крайне важен для обеспечения оптимальной теплоизоляции и энергоэффективности здания. При этом необходимо учитывать не только теплопроводность и стоимость материала, но и его экологичность, прочность и гигиеничность.
Одним из наиболее популярных утеплителей для стен каркасных домов является минеральная вата. Она обладает высоким уровнем теплоизоляции и хорошо справляется с задачей защиты от холода и шума. Минеральная вата также не горюча, устойчива к гниению и атмосферным воздействиям. Однако, у нее есть некоторые минусы, такие как способность накапливать влагу и образование пыли при монтаже.
Еще одним вариантом утеплителя является пенополиуретан (ППУ). Этот материал отличается низкой теплопроводностью и хорошей адгезией к поверхности стен. ППУ устойчив к гниению, плесени и воде, не накапливает влагу. Однако, он может выделять вредные вещества при пожаре, поэтому для повышения пожарной безопасности необходимо использовать дополнительные меры защиты, например, огнезащитные покрытия.
Кроме минеральной ваты и ППУ, также можно использовать другие утеплители, такие как экструдированный пенополистирол (ППС), пенопласт, льняной утеплитель и др. Каждый из них имеет свои преимущества и недостатки, а также различные характеристики, которые необходимо учитывать при выборе для конкретного проекта.
Важно помнить, что правильный монтаж утеплителя также играет важную роль в теплоизоляции стен каркасного дома. Плотность и качество утеплителя, а также отсутствие тепловых мостов при монтаже – важные факторы, которые необходимо учитывать. Не рекомендуется экономить на качестве утепления, так как это может привести к потере тепла и повышению энергозатрат на отопление.
1. Значение утепления стен каркасного дома
Утепление стен каркасного дома является важной составляющей процесса строительства, поскольку оно обеспечивает сохранение тепла внутри помещений и создание комфортных условий проживания. Одним из основных задач утепления является защита от проникновения холода в зимний период и сохранение прохлады в летний сезон.
Выбор и применение утеплителей для стен каркасных домов имеет некоторые особенности, которые следует учитывать. Прежде всего, необходимо определиться с видом утеплителя, который лучше всего подойдет для конкретных условий и требований.
Один из наиболее распространенных и эффективных видов утеплителей для стен каркасных домов является минеральная вата. Она отличается хорошей термоизоляцией и водоотталкивающими свойствами. Кроме того, минеральная вата долговечна и экологически безопасна.</t>
    </r>
    <r>
      <rPr>
        <rFont val="Arial"/>
        <color theme="1"/>
      </rPr>
      <t xml:space="preserve">
</t>
    </r>
    <r>
      <rPr>
        <rFont val="Arial"/>
        <b/>
        <color theme="1"/>
      </rPr>
      <t>Другим выбираемым видом утеплителя может быть пенопласт, который отличается низкой теплопроводностью и легкостью монтажа. Однако он менее долговечен и требует дополнительной защиты от влаги.</t>
    </r>
    <r>
      <rPr>
        <rFont val="Arial"/>
        <color theme="1"/>
      </rPr>
      <t xml:space="preserve">
</t>
    </r>
    <r>
      <rPr>
        <rFont val="Arial"/>
        <color theme="1"/>
        <sz val="1.0"/>
      </rPr>
      <t>Комбинированный утеплитель, состоящий из нескольких слоев различных материалов, может также быть использован для стен каркасных домов. Он позволяет комбинировать лучшие свойства разных утеплителей и повышает общую эффективность утепления.
Какой бы вид утеплителя ни был выбран, важно правильно выбрать его толщину, чтобы обеспечить достаточную теплоизоляцию стен. Также необходимо учесть особенности климатических условий региона, где будет располагаться каркасный дом.
1.1. Повышение энергоэффективности
Повышение энергоэффективности является одной из важнейших задач при строительстве и ремонте. Особенно важно обеспечить хорошую теплоизоляцию стен каркасных домов, так как именно через них происходит наибольшая потеря тепла. В этой статье мы рассмотрим особенности выбора и применения утеплителей для стен каркасных домов.
При выборе утеплителя для стен каркасного дома необходимо учитывать несколько факторов. Во-первых, важно определиться с теплопроводностью материала. Чем ниже коэффициент теплопроводности, тем лучше утеплитель сохраняет тепло. Также стоит обратить внимание на водоотталкивающие свойства утеплителя, чтобы избежать образования влаги и плесени в стенах дома.
Одним из самых популярных утеплителей для стен каркасных домов является минеральная вата. Она обладает низкой теплопроводностью и хорошо защищает от холода. Однако, при выборе минеральной ваты следует обратить внимание на ее плотность. Чем выше плотность, тем эффективнее будет утеплитель.</t>
    </r>
    <r>
      <rPr>
        <rFont val="Arial"/>
        <b/>
        <color theme="1"/>
      </rPr>
      <t xml:space="preserve">
Другим популярным вариантом утеплителя является пенополистирол. Он легче и дешевле минеральной ваты, но имеет более высокую теплопроводность. Пенополистирол также не стоит использовать в зонах с повышенной влажностью, так как он не обладает хорошими водоотталкивающими свойствами. Однако, при правильном применении и обработке, пенополистирол может быть надежным утеплителем для стен каркасного дома.</t>
    </r>
    <r>
      <rPr>
        <rFont val="Arial"/>
        <color theme="1"/>
      </rPr>
      <t xml:space="preserve">
</t>
    </r>
    <r>
      <rPr>
        <rFont val="Arial"/>
        <color theme="1"/>
        <sz val="1.0"/>
      </rPr>
      <t>В заключение, выбор утеплителя для стен каркасных домов зависит от множества факторов, включая теплопроводность, водоотталкивающие свойства и ценовую доступность. Важно обратить внимание на требования к утеплителю для региона, в котором находится дом, а также учесть особенности конструкции стен. Правильный выбор утеплителя позволит значительно повысить энергоэффективность дома и снизить расходы на отопление.
1.2. Создание комфортного внутреннего климата
Создание комфортного внутреннего климата в каркасных домах является важной задачей, которую можно успешно решить с помощью правильно подобранных утеплителей для стен. Утеплители выполняют не только функцию сохранения тепла в помещении, но и активно воздействуют на внутренний микроклимат, обеспечивая комфортные условия проживания.
При выборе утеплителя для стен каркасных домов необходимо учитывать несколько важных особенностей. Во-первых, утеплитель должен иметь низкую теплопроводность, чтобы минимизировать потери тепла через стены. Во-вторых, он должен быть экологически безопасным, т.к. материалы с высокой токсичностью могут негативно влиять на здоровье жильцов. В-третьих, необходимо учитывать специфику каркасных домов, такие как непрерывность теплоизоляции, минимальный вес утеплителя и снижение вероятности возникновения конденсата.
Важную роль в выборе утеплителей для стен каркасных домов играет также способ их применения. Например, для непрерывного утепления наружных стен рекомендуется использовать плитные утеплители, которые легко монтируются на поверхность стены и обеспечивают высокую теплоизоляцию. Для заполнения пространства внутри каркаса чаще всего применяются рулонные утеплители, которые легко вырезаются и подгоняются по размеру.
Безусловно, создание комфортного внутреннего климата в каркасных домах во многом зависит от правильного выбора и применения утеплителей для стен. Подходящие материалы, соблюдение технологии монтажа и учет особенностей конструкции каркаса позволят обеспечить оптимальную тепло- и звукоизоляцию, а также предотвратить возникновение конденсата и переохлаждение помещения. Это в свою очередь сделает проживание в каркасном доме комфортным и приятным для всех его жителей.
2. Требования к утеплителям для стен каркасных домов
При выборе утеплителя для стен каркасных домов необходимо учитывать ряд требований, чтобы обеспечить максимальную эффективность утепления и улучшить тепло- и звукоизоляционные свойства конструкции.
Во-первых, утеплитель должен быть экологически безопасным и гипоаллергенным, чтобы не наносить вред здоровью жильцов дома. Отсутствие токсичных веществ и испарений является важным фактором при выборе утеплителя.
Дополнительно, утеплитель должен обладать хорошей паропроницаемостью, чтобы позволить стенам «дышать». Это помогает избежать образования конденсата и грибка, а также создает комфортный микроклимат внутри дома.
Еще одно требование к утеплителю – его прочность и долговечность. Утеплитель должен сохранять свои свойства в течение долгого времени, не сжиматься, не проседать и не трескаться. Это гарантирует стабильность и эффективность утепления на протяжении многих лет.
Важным аспектом при выборе утеплителя для стен каркасных домов является его теплопроводность. Чем ниже коэффициент теплопроводности утеплителя, тем лучше он удерживает тепло и обеспечивает высокую энергосбережение. Например, минеральная вата и пенополистирол имеют низкую теплопроводность и хорошо подходят для утепления стен каркасных домов.
2.1. Высокая теплоизоляция
Одним из важных параметров при выборе утеплителя для стен каркасных домов является его теплоизоляционная способность. Высокая теплоизоляция является одним из главных критериев в оценке эффективности утеплителя.
При правильном выборе утеплителя с высокой теплоизоляцией можно значительно снизить затраты на отопление и достичь комфортных условий проживания в доме. Теплоизоляция позволяет сохранять тепло внутри помещения, не допуская его потери через стены.
Выбор утеплителя с высокой теплоизоляцией зависит от различных факторов, таких как климатические условия, толщина стен, бюджет и предпочтения владельца дома. Существует большое разнообразие утеплителей с различными теплоизоляционными свойствами, так что каждый может найти подходящий вариант.
Некоторые из самых эффективных утеплителей с высокой теплоизоляцией включают минеральную вату, экструдированный пенополистирол (XPS), пенопласт и пеногранулы. Эти материалы обладают низким коэффициентом теплопроводности, что делает их идеальным выбором для утепления стен каркасных домов.
2.2. Огнестойкость и безопасность
Одним из важных аспектов при выборе и применении утеплителей для стен каркасных домов является их огнестойкость. В случае пожара, огнестойкий утеплитель сможет предотвратить распространение огня и снизить вероятность проникновения пламени внутрь здания. Поэтому при выборе утеплителя следует учитывать его класс огнестойкости, который определяет его пожарную безопасность.
Класс огнестойкости утеплителей обозначается буквами и числами. Например, класс A1 обозначает огнестойкий утеплитель, который практически не горит и не выделяет токсичных дымов при нагреве. Классы B и C обозначают утеплители с более низкой степенью огнестойкости, при нагреве они могут испускать дым и гореть, однако их использование все равно допустимо при соблюдении определенных норм и правил.
Кроме огнестойкости, необходимо обращать внимание также на безопасность утеплителя в эксплуатации. Некоторые материалы могут быть аллергенными для людей или вызывать раздражение кожи и слизистых. Поэтому перед выбором утеплителя рекомендуется ознакомиться с его экологическими характеристиками и проконсультироваться с специалистами.
2.3. Экологическая безопасность
Одним из важных факторов, которые следует учитывать при выборе и применении утеплителей для стен каркасных домов, является экологическая безопасность. В современном обществе все большее внимание уделяется охране окружающей среды, поэтому использование экологически чистых материалов становится особенно актуальным.
При выборе утеплителей необходимо обращать внимание на их состав и производственные технологии. Идеальным вариантом являются натуральные утеплители, такие как льнозаводняк, древесноволокнистые плиты или минеральная вата. Они обладают высокими теплоизоляционными свойствами и не содержат вредных веществ.
Однако такие утеплители могут быть дорогими или не всегда доступными для использования в определенных условиях. В таком случае можно обратить внимание на экологически безопасные и экономичные альтернативы. Например, сегодня на рынке представлены утеплители, изготовленные из переработанных материалов, таких как пенополистирол или пенопласт, который может быть произведен из вторичного сырья. Хотя эти материалы могут содержать определенное количество вредных веществ, современные технологии производства помогают минимизировать их воздействие на окружающую среду.
Важно также учитывать степень устойчивости утеплителя к воздействию различных факторов окружающей среды. Некоторые утеплители могут быть повреждены влагой или плесенью, поэтому при выборе следует обратить внимание на их влагостойкость и антигрибковые свойства.
3. Виды утеплителей для стен каркасных домов
Утеплители для стен каркасных домов играют важную роль в обеспечении теплоизоляции и сохранении комфортной температуры внутри здания. Существует несколько видов утеплителей, которые могут быть использованы для этой цели.
Первый вид утеплителей — минеральная вата. Она изготавливается из базальтового камня или стекловолокна, что делает ее экологически безопасной и долговечной. Минеральная вата хорошо сохраняет тепло и обеспечивает хорошую звукоизоляцию. Кроме того, она не горюча, что делает ее безопасной для использования в каркасных домах.</t>
    </r>
    <r>
      <rPr>
        <rFont val="Arial"/>
        <color theme="1"/>
      </rPr>
      <t xml:space="preserve">
</t>
    </r>
    <r>
      <rPr>
        <rFont val="Arial"/>
        <b/>
        <color theme="1"/>
      </rPr>
      <t>Второй вид утеплителей — пенополистирол (ПСБС). Он изготавливается из пенопласта, который имеет низкую теплопроводность и хорошую влагоотталкивающую способность. Пенополистирол прекрасно подходит для утепления наружных стен, так как обеспечивает надежную теплоизоляцию и защиту от влаги. Однако он горюч и требует дополнительной защиты от огня.</t>
    </r>
    <r>
      <rPr>
        <rFont val="Arial"/>
        <color theme="1"/>
      </rPr>
      <t xml:space="preserve">
</t>
    </r>
    <r>
      <rPr>
        <rFont val="Arial"/>
        <b/>
        <color theme="1"/>
      </rPr>
      <t>Третий вид утеплителей — пенопласт. Этот материал также обладает хорошей теплоизоляцией и влагоотталкивающими свойствами. Он легкий и удобен в установке, но также, как и пенополистирол, огнеопасен. Поэтому его применение в каркасных домах требует дополнительных мер безопасности.</t>
    </r>
    <r>
      <rPr>
        <rFont val="Arial"/>
        <color theme="1"/>
      </rPr>
      <t xml:space="preserve">
</t>
    </r>
    <r>
      <rPr>
        <rFont val="Arial"/>
        <color theme="1"/>
        <sz val="1.0"/>
      </rPr>
      <t>3.1. Минеральные ваты
Одним из самых популярных утеплителей для стен каркасных домов являются минеральные ваты. Это материалы из прессованного минерального волокна, которые обладают высокой теплоизоляционной способностью и отлично подходят для использования в строительстве.
Особенностью минеральных ват является их негорючесть. Это свойство делает их безопасными в использовании и позволяет использовать утеплитель в зданиях с повышенной пожароопасностью. Кроме того, минеральные ваты обладают хорошими звукоизоляционными свойствами, что позволяет снизить уровень шума внутри помещений.
Для выбора минеральной ваты необходимо учитывать несколько факторов. Во-первых, важно учитывать теплопроводность материала. Чем меньше она, тем лучше будет теплоизоляция стен. Также стоит обратить внимание на плотность и густоту ваты. Чем выше эти показатели, тем лучше будет утепление.
При выборе минеральной ваты также важно учитывать ее экологичность. Часто вату производят из природных материалов, таких как базальтовая или стекловолокнистая порода, что делает ее безопасной для здоровья и окружающей среды. Кроме того, стоит обратить внимание на наличие сертификатов качества, которые подтверждают соответствие утеплителя требованиям безопасности и качества.</t>
    </r>
    <r>
      <rPr>
        <rFont val="Arial"/>
        <color theme="1"/>
      </rPr>
      <t xml:space="preserve">
</t>
    </r>
    <r>
      <rPr>
        <rFont val="Arial"/>
        <b/>
        <color theme="1"/>
      </rPr>
      <t>3.2. Пенопласт</t>
    </r>
    <r>
      <rPr>
        <rFont val="Arial"/>
        <color theme="1"/>
      </rPr>
      <t xml:space="preserve">
</t>
    </r>
    <r>
      <rPr>
        <rFont val="Arial"/>
        <b/>
        <color theme="1"/>
      </rPr>
      <t>Один из наиболее популярных и эффективных материалов для теплоизоляции стен каркасных домов — пенопласт. Его основными преимуществами являются низкая стоимость, легкость, устойчивость к воздействию влаги и хорошая изоляционная способность.</t>
    </r>
    <r>
      <rPr>
        <rFont val="Arial"/>
        <color theme="1"/>
      </rPr>
      <t xml:space="preserve">
</t>
    </r>
    <r>
      <rPr>
        <rFont val="Arial"/>
        <b/>
        <color theme="1"/>
      </rPr>
      <t>Выбирая пенопласт как утеплитель для стен каркасного дома, следует обратить внимание на несколько особенностей. Прежде всего, необходимо учитывать толщину утеплителя. Чем толще слой пенопласта, тем выше его изоляционные свойства. Однако стоит помнить, что слишком толстый слой может занимать ценное пространство внутри стен, поэтому необходимо найти оптимальный баланс.
Также важным аспектом выбора пенопласта является его плотность. Чем плотнее материал, тем выше его прочность и лучшие теплоизоляционные свойства. Различают несколько классов плотности пенопласта, и выбор зависит от конкретных условий строительства и требований к теплоизоляции.</t>
    </r>
    <r>
      <rPr>
        <rFont val="Arial"/>
        <color theme="1"/>
      </rPr>
      <t xml:space="preserve">
</t>
    </r>
    <r>
      <rPr>
        <rFont val="Arial"/>
        <color theme="1"/>
        <sz val="1.0"/>
      </rPr>
      <t>3.3. Экструдированный пенополистирол
Одним из наиболее популярных видов утеплителей для стен каркасных домов является экструдированный пенополистирол. Этот материал обладает рядом уникальных особенностей, которые делают его привлекательным с точки зрения выбора и применения.
Во-первых, экструдированный пенополистирол обладает высокой теплозащитной способностью. Благодаря своей структуре и плотности, он эффективно задерживает тепло и не пропускает его через стены дома. Это позволяет существенно снизить потери тепла и обеспечить комфортную температуру внутри помещений.
Во-вторых, экструдированный пенополистирол обладает высокой прочностью и стойкостью к механическим воздействиям. Он не де</t>
    </r>
  </si>
  <si>
    <t>https://vk.com/wall-213441342_44</t>
  </si>
  <si>
    <t xml:space="preserve">Добрый день! 100 лет — такой срок жизненного цикла установлен для пенопласта после испытаний ГУП «НИИМосстрой» и Научно-исследовательским институтом строительной физики (НИИСФ РФ). Что касается защиты от влаги — влагу он не накапливает, паропроницаемость материала сравнима с тем же показателем древесины, а влагопоглощение за 24 часа составляет не более 2% по объёму. Ну, и сравнение с минватой в области влагопоглощения не кажется корректным: она гораздо легче впитывает воду, теряя при этом свои теплоизоляционные свойства. </t>
  </si>
  <si>
    <t>https://prnt.sc/mh73_RiEKr0C</t>
  </si>
  <si>
    <t xml:space="preserve">@Ivanovs777
Заметил что утепление полистирол, пробывал утеплять мыши грузут как пенопласт, надо изолировать осп или покрепче!Так что мышиный дом!) </t>
  </si>
  <si>
    <t>https://www.youtube.com/watch?v=4CdnexH_Ntk&amp;lc=Ugz7p4q6DP4pTtqGLXx4AaABAg</t>
  </si>
  <si>
    <t xml:space="preserve">Добрый день! Мыши действительно могут поселиться в пенопласте: но только если есть огрехи в монтаже, и грызуны могут добраться до теплоизоляционного слоя. Такое происходит практически со всеми неосыпающимися утеплителями. </t>
  </si>
  <si>
    <t>https://prnt.sc/vXpIGgy014DD</t>
  </si>
  <si>
    <r>
      <rPr>
        <rFont val="Arial"/>
        <color theme="1"/>
      </rPr>
      <t xml:space="preserve">Строительная компания Проминвест
Идеальное утепление для вашего коттеджа: основные принципы и лучшие материалы
</t>
    </r>
    <r>
      <rPr>
        <rFont val="Arial"/>
        <color theme="1"/>
        <sz val="1.0"/>
      </rPr>
      <t>Введение
Утепление коттеджа является одним из важнейших аспектов строительства и обустройства жилья. Ведь именно качество утепления в большой степени влияет на комфортность проживания и энергоэффективность дома. Правильно выполненное утепление позволяет поддерживать постоянную температуру внутри дома, предотвращает проникновение холодного воздуха и сохраняет тепло в зимний период.
Основными принципами идеального утепления коттеджа является выбор правильного материала и его компетентная укладка. Учитывая климатические особенности и географическое расположение коттеджа, необходимо выбрать материал, который справится с задачей удержания тепла и защиты от холода наилучшим образом.
Существует множество различных материалов для утепления коттеджа, каждый из которых имеет свои преимущества и недостатки. Однако, среди них можно выделить несколько наиболее эффективных и популярных. Известными материалами являются минеральная вата, пенополистирол, пеноплекс и эковата. Каждый из них имеет высокую теплоизоляционную способность и обладает хорошей гидрофобностью.
При выборе материала для утепления необходимо учитывать не только его теплоизоляционные свойства, но и другие характеристики, такие как экологичность, прочность, долговечность и цена. Также важным фактором является правильное монтажное специалистов, которые обеспечат надежность и эффективность утепления.
Значение правильного утепления коттеджа
Правильное утепление коттеджа является одним из ключевых факторов для создания комфортных условий проживания и снижения затрат на отопление. Оно позволяет сохранять тепло внутри здания, а также защищает его от проникновения холодного воздуха и влаги.
Основным принципом идеального утепления является создание непрерывной и сбалансированной тепловой оболочки, которая предотвращает утечку тепла через стены, полы и крышу. Для этого необходимо использовать качественные утеплители и обеспечить их правильное укладывание.</t>
    </r>
    <r>
      <rPr>
        <rFont val="Arial"/>
        <color theme="1"/>
      </rPr>
      <t xml:space="preserve">
</t>
    </r>
    <r>
      <rPr>
        <rFont val="Arial"/>
        <b/>
        <color theme="1"/>
      </rPr>
      <t>Лучшими материалами для утепления коттеджа являются минеральная вата, пенополистирол и экструдированный пенополистирол. Они обладают высокой теплоизоляционной способностью, хорошо защищают от холода и влаги, а также обладают долговечностью. Кроме того, они легки в укладке и не требуют специального оборудования.</t>
    </r>
    <r>
      <rPr>
        <rFont val="Arial"/>
        <color theme="1"/>
      </rPr>
      <t xml:space="preserve">
</t>
    </r>
    <r>
      <rPr>
        <rFont val="Arial"/>
        <color theme="1"/>
        <sz val="1.0"/>
      </rPr>
      <t>При утеплении коттеджа также следует обратить внимание на обработку соединений и швов. Неровности и трещины в стенах и потолках могут стать местами проникновения холодного воздуха, поэтому их необходимо заделать. Для этого применяются специальные герметики и гидроизоляционные материалы.
Особое внимание следует уделить утеплению крыши. Крыша является наиболее важной зоной проникновения холода и влаги. Для ее утепления рекомендуется использовать современные мягкие кровельные материалы, такие как рубероид или битумная черепица. Они обладают хорошей теплоизоляцией и эффективно защищают от влаги.
Основные принципы утепления
Вопрос утепления коттеджа является одним из наиболее важных при строительстве или реконструкции дома. Хорошо утепленный дом позволяет существенно снизить теплопотери и обеспечить комфортное проживание. Основными принципами утепления являются использование качественных материалов и правильная технология выполнения работ.
Первым этапом утепления коттеджа является тщательный анализ состояния его наружных стен, крыши и пола. Необходимо проверить наличие трещин, щелей и других дефектов. В случае обнаружения проблемных мест, их нужно устранить перед приступлением к утеплению.
Лучшим материалом для утепления стен являются минеральные ваты. Они обладают высокой теплоизоляционной способностью и хорошо защищают от проникновения влаги. Однако важно правильно уложить утеплитель, чтобы устранить возможность образования пустот и мостиков холода.</t>
    </r>
    <r>
      <rPr>
        <rFont val="Arial"/>
        <color theme="1"/>
      </rPr>
      <t xml:space="preserve">
</t>
    </r>
    <r>
      <rPr>
        <rFont val="Arial"/>
        <b/>
        <color theme="1"/>
      </rPr>
      <t>Также важно утеплить крышу коттеджа. Лучшим материалом для этой цели является пенопласт или экструдированный пенополистирол. Они обладают низкой теплопроводностью и прекрасно защищают от теплопотерь. Кроме того, необходимо установить гидроизоляционный слой, чтобы предотвратить проникновение влаги.</t>
    </r>
    <r>
      <rPr>
        <rFont val="Arial"/>
        <color theme="1"/>
      </rPr>
      <t xml:space="preserve">
</t>
    </r>
    <r>
      <rPr>
        <rFont val="Arial"/>
        <color theme="1"/>
        <sz val="1.0"/>
      </rPr>
      <t>Для утепления пола рекомендуется использовать пенополистирол или пенотех. Они обладают высокой плотностью, гибкостью и не подвержены гниению. Кроме того, следует установить пароизоляционную пленку, чтобы предотвратить проникновение конденсата.
Лучшие материалы для утепления
При выборе материалов для утепления коттеджа необходимо учесть несколько основных принципов. Во-первых, утепление должно быть эффективным и обеспечивать надежную защиту от холода. Во-вторых, материалы должны быть долговечными и не требовать регулярного обслуживания. И, в-третьих, они должны быть экологически безопасными и не содержать вредных веществ.
Одним из самых популярных материалов для утепления является минеральная вата. Она отличается отличными теплоизоляционными свойствами, легкостью укладки и доступной ценой. Минеральная вата имеет низкую теплопроводность и обеспечивает хорошую звукоизоляцию. Кроме того, она не горит и не поддерживает горение, что делает ее безопасной в эксплуатации.</t>
    </r>
    <r>
      <rPr>
        <rFont val="Arial"/>
        <color theme="1"/>
      </rPr>
      <t xml:space="preserve">
</t>
    </r>
    <r>
      <rPr>
        <rFont val="Arial"/>
        <b/>
        <color theme="1"/>
      </rPr>
      <t>Еще одним популярным материалом для утепления является пенополистирол. Этот материал обладает отличной теплоизоляцией и стойкостью к влаге. Он легкий и удобный в монтаже, а также имеет низкую стоимость. Однако, следует отметить, что пенополистирол может выделять вредные вещества при нагревании, поэтому при его использовании необходимо обеспечить надежную вентиляцию помещений.</t>
    </r>
    <r>
      <rPr>
        <rFont val="Arial"/>
        <color theme="1"/>
      </rPr>
      <t xml:space="preserve">
</t>
    </r>
    <r>
      <rPr>
        <rFont val="Arial"/>
        <color theme="1"/>
        <sz val="1.0"/>
      </rPr>
      <t>Также необходимо упомянуть о современном материале — экостероле. Он является эффективным и экологически чистым материалом для утепления коттеджей. Экостерол получают из растительного сырья и при его производстве не используются вредные добавки. Он обладает отличными теплоизоляционными свойствами, не горит и не притягивает грызунов и насекомых. Его преимущество также заключается в том, что он является долговечным и не требует специального ухода.
Минеральная вата
Идеальное утепление вашего коттеджа – это важный этап, который обеспечит комфортное проживание и снизит затраты на отопление. Основные принципы утепления включают выбор качественных материалов, правильную технологию укладки и соблюдение строительных норм и правил.
Одним из лучших материалов для утепления является минеральная вата. Этот материал изготавливается из базальтовых пород с применением специальной технологии. Он имеет высокую теплозащитную способность и низкую теплопроводность, что делает его эффективным для сохранения тепла в помещении. Кроме того, минеральная вата обладает звукоизоляционными свойствами, что позволяет снизить шумовую нагрузку внутри коттеджа.
При выборе минеральной ваты для утепления коттеджа следует обратить внимание на ее теплостойкость. Важно, чтобы материал не выделял вредных веществ при воздействии высоких температур. Также стоит учесть класс горючести материала – он должен быть не выше Г1. Качественная минеральная вата имеет высокую плотность и не образует микротрещин, что обеспечивает долговечность утеплителя.
Для обеспечения максимальной эффективности утепления, устанавливайте минеральную вату в соответствии с технологией производителя. Это включает правильное укладывание слоев утеплителя, установку пароизоляционных и гидроизоляционных слоев, а также герметизацию швов. При правильной укладке минеральная вата создаст надежный тепло- и звукоизолирующий барьер, который защитит ваш коттедж от потери тепла и посторонних шумов.
Преимущества минеральной ваты
Минеральная вата является одним из лучших материалов для утепления жилых помещений, включая коттеджи. Вот несколько преимуществ, которые делают ее идеальным выбором:
1. Отличная теплоизоляция. Минеральная вата обладает высокой способностью задерживать тепло. Это позволяет существенно снизить затраты на отопление в холодное время года и сохранить комфортную температуру внутри коттеджа.
2. Звукоизоляция. Кроме отличной теплоизоляции, минеральная вата также обладает хорошей звукоизоляцией. Это особенно важно, если ваш коттедж расположен рядом с шумными дорогами или другими источниками шума.
3. Пожаробезопасность. Минеральная вата является негорючим материалом, что делает ее безопасной для использования в коттеджах. Она не поддерживает горение и не выделяет вредных газов при пожаре, что важно для безопасности ваших домашних и имущества.
4. Экологическая безопасность. Минеральная вата изготавливается из натуральных материалов, таких как базальтовая, горная или стекловолокнистая вата. Она не содержит вредных химических веществ и не загрязняет окружающую среду. Более того, она обладает долгим сроком службы и не требует специального ухода.
5. Простота монтажа. Минеральная вата легко укладывается и подгоняется под размеры стен, полов или потолка. Она не требует специальных инструментов или сложных приемов монтажа, что упрощает ее установку и экономит время.
6. Устойчивость к грибкам и плесени. Минеральная вата не представляет собой пригодную среду для развития грибков и плесени. Ее структура не позволяет им проникнуть в материал, что делает ее идеальным выбором для утепления коттеджа.
В общем, минеральная вата является одним из лучших материалов для утепления коттеджей. Ее преимущества включают отличную теплоизоляцию, звукоизоляцию, пожаробезопасность, экологическую безопасность, простоту монтажа и устойчивость к грибкам и плесени. Рассмотрите возможность использования этого материала при утеплении вашего коттеджа для достижения лучших результатов.
Недостатки минеральной ваты
Одним из наиболее распространенных материалов для утепления коттеджей является минеральная вата. Она обладает рядом преимуществ, но также имеет и недостатки.
Первым недостатком минеральной ваты является ее низкая теплоизоляционная способность. В сравнении с другими современными материалами, такими как пенополистирол или экструзионный пенополистирол, минеральная вата имеет более низкую плотность и, соответственно, более низкую теплоизоляционную способность. Это может привести к большим теплопотерям и увеличению расходов на отопление.
Вторым недостатком минеральной ваты является ее негигроскопичность. Данное свойство влияет на поведение материала в условиях повышенной влажности, которая часто возникает в коттеджах, особенно в подвальных помещениях. Вата плохо справляется с влагой, что может приводить к ее накоплению и образованию плесени. Кроме того, при сильной влажности минеральная вата может потерять свои теплоизоляционные свойства.
Третьим недостатком минеральной ваты является ее низкая стойкость к механическим повреждениям. При установке и эксплуатации материал может подвергаться различным нагрузкам, таким как удары, вибрации и деформация. Минеральная вата относительно хрупка и может быть легко повреждена, что снижает ее эффективность и срок службы.
Наконец, минеральная вата обладает низкой паропроницаемостью, что может приводить к образованию конденсата и влажности на внутренней поверхности стен. Это может вызывать проблемы с плесенью, гниением и повреждением отделочных материалов.
Таким образом, несмотря на свою популярность и доступность, минеральная вата имеет существенные недостатки, которые необходимо учитывать при выборе материала для утепления коттеджа. Лучше обратить внимание на более современные и эффективные альтернативы, которые обладают более высокой теплоизоляционной способностью и устойчивостью к влаге и механическим повреждениям.</t>
    </r>
    <r>
      <rPr>
        <rFont val="Arial"/>
        <color theme="1"/>
      </rPr>
      <t xml:space="preserve">
</t>
    </r>
    <r>
      <rPr>
        <rFont val="Arial"/>
        <b/>
        <color theme="1"/>
      </rPr>
      <t>Пенопласт
Когда речь заходит о строительстве и утеплении коттеджа, одним из самых эффективных материалов является пенопласт. Он широко используется благодаря своим отличным теплоизолирующим свойствам.
Главный принцип, который следует учесть при выборе пенопласта, — это его плотность. Чем плотнее материал, тем лучше он сохраняет тепло. При выборе пенопласта для утепления коттеджа рекомендуется обратить внимание на продукцию с плотностью не менее 15 кг/м3. Такой материал обладает высокой теплоизоляцией и прочностью, что является важным фактором в строительстве.</t>
    </r>
    <r>
      <rPr>
        <rFont val="Arial"/>
        <color theme="1"/>
      </rPr>
      <t xml:space="preserve">
</t>
    </r>
    <r>
      <rPr>
        <rFont val="Arial"/>
        <b/>
        <color theme="1"/>
      </rPr>
      <t>Пенопласт имеет еще одно преимущество — это его легкость и удобство в работе. Материал легко режется и обрабатывается, что упрощает монтаж и установку. Кроме того, он не гниет и не подвержен различным погодным условиям. Это важно, учитывая, что коттедж находится под открытым небом и подвержен воздействию влаги и мороза.</t>
    </r>
    <r>
      <rPr>
        <rFont val="Arial"/>
        <color theme="1"/>
      </rPr>
      <t xml:space="preserve">
</t>
    </r>
    <r>
      <rPr>
        <rFont val="Arial"/>
        <color theme="1"/>
        <sz val="1.0"/>
      </rPr>
      <t>Однако, помимо пенопласта, также можно использовать другие материалы для утепления коттеджа. Например, минеральная вата и пенополиуретан обладают также хорошими теплоизоляционными свойствами и применяются в строительстве. Важно выбрать тот материал, который наиболее соответствует требованиям и условиям вашего коттеджа.</t>
    </r>
    <r>
      <rPr>
        <rFont val="Arial"/>
        <color theme="1"/>
      </rPr>
      <t xml:space="preserve">
</t>
    </r>
    <r>
      <rPr>
        <rFont val="Arial"/>
        <b/>
        <color theme="1"/>
      </rPr>
      <t>Преимущества пенопласта
Пенопласт – это один из самых популярных и эффективных материалов для утепления коттеджей и домов. Его преимущества делают его идеальным выбором для создания теплой и комфортной атмосферы в вашем доме.
Во-первых, пенопласт обладает отличными теплоизоляционными свойствами. Этот материал способен надежно сохранять тепло внутри помещения, не допуская его проникновения извне. Благодаря этому, вы сможете значительно снизить затраты на отопление и значительно улучшить энергетическую эффективность вашего дома.
Кроме того, пенопласт обладает небольшим весом и прост в монтаже. Вы сможете легко и быстро утеплить свой коттедж, не прибегая к помощи профессиональных мастеров. Отсутствие необходимости в сложных строительных работах делает пенопласт очень доступным и удобным материалом для самостоятельного использования.
Важным преимуществом пенопласта является его устойчивость к влаге и гниению. Это позволяет использовать этот материал в условиях повышенной влажности, например, в подвальных помещениях или на неотапливаемых чердаках. Вы не будете беспокоиться о появлении плесени и грибка на поверхности пенопласта, что значительно продлевает срок его службы и эксплуатации.
Наконец, пенопласт является экологически безопасным материалом. Он не содержит вредных веществ и не выделяет вредных испарений. Это делает его идеальным выбором для людей, страдающих аллергией или другими респираторными заболеваниями. Ваш дом будет не только теплым и комфортным, но и безопасным для здоровья.
Недостатки пенопласта
Пенопласт, несомненно, является одним из самых популярных материалов для утепления коттеджей. Он обладает рядом преимуществ, таких как низкая стоимость и легкость в установке. Однако у пенопласта также есть свои недостатки, которые важно учитывать при выборе материала для утепления.
Первый недостаток пенопласта связан с его низкой стойкостью к механическим воздействиям. Даже небольшие удары или деформации могут привести к повреждению материала, что может привести к ухудшению его теплоизоляционных свойств. При этом восстановление пенопласта практически невозможно, поэтому в случае повреждений придется заменять всю утеплительную конструкцию.
Второй недостаток связан с пожарной безопасностью. Пенопласт относится к горючим материалам и при возгорании может выделять опасные для здоровья человека токсичные вещества. Кроме того, он подвержен распространению огня и может способствовать его быстрому распространению по всему зданию. Поэтому использование пенопласта для утепления коттеджа требует обязательного дополнительного защитного слоя, например, гипсокартона или специальной облицовки.
Третий недостаток пенопласта связан с его экологической небезопасностью. При производстве пенопласта используются химические вещества, которые могут быть вредными для окружающей среды и здоровья человека. Кроме того, сам пенопласт не подлежит переработке и является основным источником мусора, затрудняющего проблему его утилизации и возможности повторного использования.
В заключение, несмотря на существующие преимущества, пенопласт имеет ряд недостатков, которые важно учитывать при выборе материала для утепления коттеджа. При его использовании необходимы дополнительные меры для обеспечения механической прочности, пожарной безопасности и соблюдения экологических норм.</t>
    </r>
    <r>
      <rPr>
        <rFont val="Arial"/>
        <color theme="1"/>
      </rPr>
      <t xml:space="preserve">
</t>
    </r>
    <r>
      <rPr>
        <rFont val="Arial"/>
        <color theme="1"/>
        <sz val="1.0"/>
      </rPr>
      <t>Экостроительные материалы
Когда речь идет об утеплении коттеджа, выбор правильных материалов является одним из ключевых моментов. Это не только может значительно повысить комфортность жизни, но и сэкономить знач</t>
    </r>
  </si>
  <si>
    <t>https://vk.com/wall-213441342_43</t>
  </si>
  <si>
    <t xml:space="preserve">Добрый день! Эффективная вентиляция — маст-хэв для любого дома, какой бы теплоизоляционный материал ни использовался. Что касается "вредных испарений" —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</si>
  <si>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t>https://prnt.sc/7ARKN0w5LxL9</t>
  </si>
  <si>
    <t>подскажите, кто делает теплый пол в стяжке поверх утеплителя?
утепление делаете ППС14 ? хватает его плотности, чтобы его не ушатали пока по нему ходят?</t>
  </si>
  <si>
    <t>https://telegram.me/chat_hauzez_com/9610</t>
  </si>
  <si>
    <t xml:space="preserve">Добрый день! Рекомендуем брать ППС плотностью от 17 кг/м3. </t>
  </si>
  <si>
    <t>https://prnt.sc/PHXLM4SsJtNg</t>
  </si>
  <si>
    <t xml:space="preserve"> Пенопласт на фасаде растворился от солнечных лучей
Так строить нельзя
Отделка фасадов бетоном по пенопласту</t>
  </si>
  <si>
    <t>https://www.youtube.com/watch?v=T1A_6doecNc</t>
  </si>
  <si>
    <t xml:space="preserve">Добрый день! Вы просто нарушили технологию. Пенопласт действительно нельзя оставлять под лучами солнца, тем более на год. А "мокрый фасад" — оптимальный вариант отделки (это даже закреплено в ГОСТ). Выполненный по всем правилам, "мокрый фасад", конечно, не облазит. </t>
  </si>
  <si>
    <t>https://prnt.sc/tXtbYl2aDZZs</t>
  </si>
  <si>
    <r>
      <rPr>
        <rFont val="Arial"/>
        <color theme="1"/>
      </rPr>
      <t xml:space="preserve">Утепление дома пенопластом (пенополистиролом): выбор пенополистрола
</t>
    </r>
    <r>
      <rPr>
        <rFont val="Arial"/>
        <color theme="1"/>
        <sz val="1.0"/>
      </rPr>
      <t>Какой дом можно утеплять пенополистиролом
Пенопласты, изготовленные методом экструзии, это пористые материалы с закрытой формой ячеек. Они не пропускают газы и водяной пар, что вносит ряд ограничений касательно свойств ограждающих конструкций и организации внутридомового климата.
Если стены имеют ненулевую газопроницаемость, водяной пар, попадающий на внутреннюю поверхность пояса теплозащиты, оказывается в зоне резкого перепада температур и конденсируется между несущем слоем и утеплителем. Вода образуется непосредственно в клеевом шве, вызывая его эрозию и потерю прочностных свойств. Что хуже — влага оказывается запертой в порах стенового материала, чем провоцируется развитие грибка и плесени.
Утепление дома пенопластом (пенополистиролом): выбор пенополистрола, изображение №1
Нужно принимать в расчёт не только свойства строительных материалов, но всей несущей конструкции в целом. Так, деревянный брус пар не пропускает, но сруб при этом проницаем для газов за счёт большого количества щелей.
Другой пример — каркасный дом, несущая конструкция которого водяной пар не задерживает. Но при этом минеральный наполнитель стен всегда защищается от влаги пароизоляцией или супердиффузионной мембраной.
С точки зрения физико-механических свойств, для утепления ППС наиболее пригодны каменные постройки, сложенные из кирпича, газобетона или других кладочных материалов. В то же время есть удачные примеры дополнительного утепления каркасных домов, которые подвержены сезонным деформациям в большей степени, но при этом утеплитель и фасадная отделка остаются сохранными в течение десятков лет.
Утепление дома пенопластом (пенополистиролом): выбор пенополистрола, изображение №2
Вот, что нужно учесть при разработке проекта строительства дома:
- Пенопласт применяется там, где обеспечена высокая стабильность несущей конструкции (правильный фундамент, обязательно бетонный, сейсмопояс, армирование кладки, внутренние распорные стены).
- Любая современная система теплозищиты подразумевает обязательное устройство паробарьера с внутренней стороны.
- Правило, проистекающее из предыдущего: поскольку стены не обеспечивают воздухообмен с внешней средой, в доме должна быть правильно организована система вентиляции.
Какой пенополистирол подходит для утепления стен</t>
    </r>
    <r>
      <rPr>
        <rFont val="Arial"/>
        <color theme="1"/>
      </rPr>
      <t xml:space="preserve">
</t>
    </r>
    <r>
      <rPr>
        <rFont val="Arial"/>
        <b/>
        <color theme="1"/>
      </rPr>
      <t>Существует два вида пенопласта. Белый, состоящий из гранул (склеенных шариков), изготавливается методом прессования и для наружного утепления стен не пригоден. Этот материал способен накапливать влагу, которая снижает его теплоизоляционные свойства. Пенопласт марки ПСБ применяют только для утепления фундаментов, отмостки или стяжки с подогревом.</t>
    </r>
    <r>
      <rPr>
        <rFont val="Arial"/>
        <color theme="1"/>
      </rPr>
      <t xml:space="preserve">
Вторая разновидность пенополистирола маркируется ЭППС и изготавливается методом выдавливания вспененной массы из матрицы. При этом на поверхности образуется упрочнённая корка, а сам материал по сути своей является изолятором не только для тепла, но также для жидких и газообразных сред.
</t>
    </r>
    <r>
      <rPr>
        <rFont val="Arial"/>
        <color theme="1"/>
        <sz val="1.0"/>
      </rPr>
      <t>Наружное утепление стен пенополистиролом всегда производится в рамках устройства так называемого мокрого фасада. Эта система теплозащитной облицовки достаточно требовательна к соблюдению технологии и качеству материалов. Однако ничего сложного в соблюдении этих правил нет: ведущие производители средств утепления, а также клеевых и штукатурных смесей предлагают не только исчерпывающую материальную базу, но также технические альбомы и руководства к ней. Их внимательное изучение позволит даже непрофессионалу самостоятельно обустроить хороший и долговечный мокрый фасад.
Утепление дома пенопластом (пенополистиролом): выбор пенополистрола, изображение №3
Требуемая толщина утеплителя
Проектированию теплозащиты зданий посвящён целый ряд нормативных документов и строительных справочников. Однако при утеплении частного дома можно использовать упрощённую схему, ведь даже при обеспечении избыточно высокого сопротивления теплопередаче перерасход утеплителя сравнительно невысок.
Для понимания целей теплотехнического расчёта не будет лишним ознакомиться со СНиП 23–20–2003. Это основной норматив, которым устанавливаются достаточные значения теплопроводности ограждающих конструкций для разных типов зданий. Но достаточные — не значит оптимальные, действующие нормы не соответствуют современным требованиям по энергоэффективности зданий.
Утепление дома пенопластом (пенополистиролом): выбор пенополистрола, изображение №4
Сопротивление пенопласта теплопередаче настолько высоко, что такие материалы несущей части стены, как бетон и полнотелый кирпич, часто не учитываются в расчётах общей теплопроводности. При любых условиях оболочки в 180–200 мм из ЭППС будет достаточно, чтобы привести энергетический баланс здания к нулевому. Это значит, что собственного тепловыделения (от людей, ГВС и бытовых приборов) будет достаточно для поддержания комфортной температуры.
Однако 20 см пенопласта это очень много. Возникают трудности как с приобретением и доставкой столь большого количества утеплителя, так и с его монтажом. Поэтому часто проектировщики частных домов исходят их такого условия, чтобы температура внутренней поверхности стены была не более чем на 4–5 °С ниже, чем у комнатного воздуха. Эти данные можно ввести в онлайн-калькулятор для расчёта теплопотерь и влагонакопления, на выходе получится примерно такое соотношение толщины кирпича и утеплителя:
- до 250 мм — 45 мм;
- до 400 мм — 40 мм;
- до 640 мм — 30 мм.
Общие технические требования
Регламент устройства теплозащиты может отличаться от одного технического руководства к другому. Тем не менее есть ряд общих правил, неизменных для всех монтажных инструкций:
    Утепление из ППС всегда располагается на наружной стороне стен. Единственное исключение из этого правила — когда утеплитель располагается в толще стены по мере возведения полой двухрядной (колодезной) кладки. Причина тому проста: утепление отапливаемого и обитаемого здания изнутри сводит тепловую инерционность строительных конструкций к нулю.
2. Пенополистирол имеет механическое и клеевое крепление. Последнее является основным, однако тарельчатые дюбели обязательны: они обеспечивают надёжное прижатие плиты к основанию на период схватывания и усадки клеевой смеси.
Утепление дома пенопластом (пенополистиролом): выбор пенополистрола, изображение №5
3. Клей наносится на плиту крупными комьями не менее чем в пяти точках (по центру и в углах), перед этим поверхность ЭППС протирается клеевой смесью для улучшения адгезии к экструдированному слою. Проклейка стыков между плитами строго обязательна.
4. Неровности стены недопустимо выравнивать плитами утеплителя. Предварительно наносится черновой штукатурный слой с допусками до 5 мм/м в любом направлении и до 20 мм по всей площади фасада. Коррекция толщины клеевого шва используется только для выведения идеальной плоскости лицевого штукатурного слоя.
5. Утеплитель покрывается базовым армирующим слоем сразу после высыхания клея, то есть на следующий день. Даже непродолжительное пребывание ЭППС под открытым небом чревато деструкцией материала и снижением адгезии поверхности.
Соблюдения этих пяти базовых правил вполне достаточно для обустройства надёжной теплозащиты. Но не будет лишним прислушиваться и к другим рекомендациям руководства, которые могут касаться:
- выбора плотности и марки пенопласта в зависимости от толщины и условий эксплуатации;
- выбора клеевой смеси под конкретный тип плит;
- методов подготовки поверхности перед устройством каждого последующего слоя;
- порядка укладки и перевязки утеплителя;
- выбора оптимальной для используемой марки ЭППС базовой штукатурной смеси;
- времени выдержки для высыхания клея и штукатурных слоёв.
Утепление дома пенопластом (пенополистиролом): выбор пенополистрола, изображение №6
Тонкости монтажа
Как было сказано, ЭППС применяется в основном при устройстве «мокрого» штукатурного фасада, который состоит из:
    Слоя выравнивающей цементной штукатурки.
    Плит ЭППС, закреплённых специальным клеем.
    Базового армирующего слоя, укреплённого фасадной стекловолоконной сеткой.
    Декоративного отделочного слоя, например, краски или фактурной штукатурки.
Если планируемая структура вашего фасада отличается от описанной, например, предполагается монтаж навесной обшивки, от пенополистирола лучше отказаться в пользу другой системы утепления. Если же вы понимаете цели и назначение рассматриваемого материала, смело принимайтесь за работу. Вот несколько советов, которые облегчат монтаж и позволят избежать ошибок:
- Резку плит лучше производить специальной ножовкой. При использовании горячего ножа торцы оплавляются, что ухудшает адгезию.
- После фиксации очередной плиты выступивший клей нужно тщательно растереть шпателем вдоль стыков.
- Нельзя пренебрежительно относиться к грунтовке: даже поверхность ЭППС при определённых условиях может требовать обработки.
- В зданиях выше одного этажа над проёмами нужно устраивать противопожарные отсечки из негорючей минеральной ваты.
- Пояс внешней теплозащиты должен быть непрерывным, включая оконные и дверные откосы.
- Верхняя кромка пирога фасадного утепления должна быть защищена карнизом кровли или металлической планкой отлива.
Утепление дома пенопластом (пенополистиролом): выбор пенополистрола, изображение №7
Утепление фасада пенополистиролом — это технология, которая не терпит новаторства. Только следование монтажному регламенту позволит обеспечить действительно высокий срок службы и избежать порчи фасадной отделки в процессе эксплуатации.
Хотите узнать, как утеплить стены изнутри пенопластом? Читайте здесь — https://stroyday.ru/stroitelstvo-doma/yteplenie-doma/sposob-utepleniya-sten-iznutri-penoplastom.html</t>
    </r>
  </si>
  <si>
    <r>
      <rPr>
        <color rgb="FF1155CC"/>
        <u/>
      </rPr>
      <t>https://vk.com/wall-56270690_548001
https://vk.com/wall203429503_20929</t>
    </r>
    <r>
      <rPr/>
      <t xml:space="preserve"> </t>
    </r>
  </si>
  <si>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Пенопласт существует всего один. Еще он называется ППС, вспененный пенополистирол, EPS. ЭППС — это экструдированный пенополистирол, пенопластом его обычно не называют. 
98% современной пенопластовой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ГОСТ 15588-2014 закрепляет две фасадные марки материала: ППС 13Ф и ППС 16Ф. Они созданы специально для фасадных работ. 
Современный пенопласт паропроницаем (практически так же, как сосна поперек волокон), у него минимальное влагопоглощение, влага в нём не накапливается. Соответственно и теплоизоляционные свойства его не снижаются. 
Для теплоизоляции фундаментов, отмостки, пола используются более плотные, чем фасадные, марки. 
</t>
  </si>
  <si>
    <r>
      <rPr>
        <color rgb="FF1155CC"/>
        <u/>
      </rPr>
      <t>https://prnt.sc/mWziKPjRmFtq</t>
    </r>
    <r>
      <rPr>
        <color rgb="FF000000"/>
      </rPr>
      <t xml:space="preserve"> 
</t>
    </r>
    <r>
      <rPr>
        <color rgb="FF1155CC"/>
        <u/>
      </rPr>
      <t>https://prnt.sc/2SmPtrStaV-8</t>
    </r>
    <r>
      <rPr>
        <color rgb="FF000000"/>
      </rPr>
      <t xml:space="preserve"> </t>
    </r>
  </si>
  <si>
    <t>Коллеги, правильный ответ звучит не так. Правильный ответ:
Использование пенопласта для утепления фасадов возможно только в составе СФТК. Поверх систем СФТК допустим монтаж навесных облицовок.</t>
  </si>
  <si>
    <t>https://t.me/glebgrinfeld/186?comment=3273</t>
  </si>
  <si>
    <t xml:space="preserve">Верно. Но, к сожалению, множество примеров тому, как люди без оштукатуривания монтируют вентфасады на пенопласт. Важно предотвратить такое использование материала. </t>
  </si>
  <si>
    <t>https://prnt.sc/C4BPJwM1t-M0</t>
  </si>
  <si>
    <t xml:space="preserve">Ответ на стр. 245
</t>
  </si>
  <si>
    <t>Блог самостройщика
Разрушение пенопласта на солнце.
Смонтировал пока утеплитель только на высоту три метра (3 листа ППС) и наклеил АМК. Высота листов АМК не совпадает с размером пенополистирола, поэтому утеплитель остался частично не закрыт. Как и многие полимеры, он разрушается от ультрафиолета, становится желтым. Этот слой слетает как пыль при механическом воздействии. Придется перед наклейкой покрытия пройти эти участки щеткой или наждачкой. Разрушенный слой — буквально доли миллиметра. Если не успею в этом сезоне наклеить АМК на всю площадь, придется заштукатурить ППС базовым слоем.
У соседа какой год ЭППС открыт и он не только выцвел, но и разрушился уже на приличную глубину.</t>
  </si>
  <si>
    <t>https://dzen.ru/b/ZMUzV_fy5wofEAf4</t>
  </si>
  <si>
    <t xml:space="preserve">Добрый день! Действительно, солнечные лучи губительны для пенопласта, поэтому технология эксплуатации не предусматривает хранение ППС на открытом воздухе. И, конечно, нельзя оставлять теплоизоляционный слой неизолированным. </t>
  </si>
  <si>
    <t>https://prnt.sc/jUld6-djC3Wn</t>
  </si>
  <si>
    <t>Блог самостройщика
Несколько причин, почему для утепления выбрал фасадный пенопласт, а не минвату
У каждого строительного материала есть свои плюсы и свои недостатки. Выбрать то или иное, можно только взвесив их, в зависимости от ваших задач и предпочтений. Так же и с утеплителями для стен.
Дом планировалось утеплять изначально, еще на стадии проекта. А установка воздушного теплового насоса (отопление электричеством) эту мысль еще больше укрепила. Стены – газобетон D500 толщиной 40 см. Изначально хотел утеплять минплитой толщиной 10 см. И, вроде как, минплита для газобетона – это самый подходящий утеплитель. Паропроницаемый (дышащий), под ним не будет накапливаться влага.
Так и считал, пока не посмотрел вот это видео. Показано расслоение минплиты при влагонакоплении в ней. Смолы из утеплителя растворила влага и штукатурка перестала на нем держаться. Этому дому 15 лет, а фасаду еще меньше. Это слишком мало для эксплуатации любого строения и материала.
Скриншоты из видео
Второй недостаток минплиты – ее высокая стоимость. Она в 2,5 раза дороже фасадного пенопласта. И третий, тоже важный в моем случае недостаток – перед наклеиванием покрытия АМК на минплиту, на нее нужно наносить базовый слой, выравнивать все неровности. И желательно делать это с армирующей сеткой.
По-сути, нужно сделать все то же самое, что и по технологии СФТК «мокрый фасад». И такой фасад стал бы для меня золотым по цене и на него пришлось бы затратить намного больше времени. Тогда как на пенополистирол АМК можно наклеивать сразу, без подготовительного базового слоя.
Пенополистирол горит, скажет читатель. Фасадный ППС 16Ф не поддерживает горение, но плавится при контакте с огнем и испаряется. Сам по себе фасад гореть не будет – он закрыт покрытием и слоем клея. Пенополистирол, как сказал, дешевле, он легче (меньше плотность) и теплее.
Часто пишут, что под ППС будет накапливаться влага и для газобетона это не лучший утеплитель. Толщина стен 40 см и влаге выбраться наружу сложнее, чем у более тонких стен. Зимой, особенно в морозы влажность в помещениях не выше 40%. Есть вентиляция (5 вентканалов в доме) и приточный клапан. На время отделочный работ есть осушитель воздуха. Все это позволит контролировать влажность в доме и никакого конденсата под ППС не должно быть. Да, и сам ППС паропроницаем.
Почему тогда расслоилась минплита в примере выше? Сложно сказать. Может быть, у утеплителя такой срок жизни, фасад промокал в осенние дожди. Как считаете?</t>
  </si>
  <si>
    <t>https://dzen.ru/a/ZMSoEZq5J202Q7lw</t>
  </si>
  <si>
    <t xml:space="preserve">Добрый день! Благодарим за позитивный отзыв о пенопласте — материале, который представляет Ассоциация производителей и поставщиков пенополистирола. </t>
  </si>
  <si>
    <t>https://prnt.sc/4vMtU5r7dfvc</t>
  </si>
  <si>
    <t>Фасадные термопанели TERMOLЁVA
🔶 вспененный пенополистирол один из лучших утеплителей
🔶мы сами вспениваем материал и в пресс-формах производим панели, они НЕ вырезаются
🔶идеальная геометрия
🔶отличная паропроницаемость, в отличие от Пеноплекса, можно использовать на весь фасад, а не только на цоколь
🔶огромный выбор клинкера
🔶быстрый монтаж</t>
  </si>
  <si>
    <t>https://vk.com/wall-207737153_787</t>
  </si>
  <si>
    <t>Здравствуйте! Спасибо за доверие к пенопласту — материалу, который представляет Ассоциация производителей и поставщиков пенополистирола. Успехов в работе!</t>
  </si>
  <si>
    <t>https://prnt.sc/hTmNOI-C0dAa</t>
  </si>
  <si>
    <r>
      <rPr>
        <rFont val="Arial"/>
        <color theme="1"/>
      </rPr>
      <t xml:space="preserve">Дизайнерские натяжные потолки
Какие материалы вредны при ремонте?
-
Расскажем немного подробнее.
</t>
    </r>
    <r>
      <rPr>
        <rFont val="Arial"/>
        <b/>
        <color theme="1"/>
      </rPr>
      <t>1. Теплоизоляционные материалы: пенопласт и пенополистирол. Применяется для утепления стен. При повышенных температурах материал выделяет в воздух вредные вещества (стирол). Быстро возгораются при пожаре.</t>
    </r>
    <r>
      <rPr>
        <rFont val="Arial"/>
        <color theme="1"/>
      </rPr>
      <t xml:space="preserve">
</t>
    </r>
    <r>
      <rPr>
        <rFont val="Arial"/>
        <color theme="1"/>
        <sz val="6.0"/>
      </rPr>
      <t>2. Синтетические лаки и клей. Могут быть токсичны при вдыхании (толуол, ксилол). Важно защищать дыхательные пути средствами защиты, использовать перчатки.
3. ПВХ плёнка. При производстве некачественной пленки используется диэтилгексилфталат. Данный компонент не могут содержать пленки ПВХ, прошедшие сертификацию по европейским системам RoHS и REACH. В то время как в России таких требований к отсутствию компонента нет. Вот почему важно выбирать экологичную пленку. BAUF прошла данную сертификацию и является безопасной.
4. Виниловые обои. Содержат фталаты, которые особенно опасны во влажных помещениях, вызывают астму. Важно заранее уточнить микроклимат помещения.
5. ПВХ окна. Опасны при нагреве — могут выделять токсичные компоненты. Рекомендовано на солнечной стороне устанавливать более качественные материалы.
6. Полиуретановая пена. Может вызвать аллергию у наиболее чувствительных , а также быстро возгорается. Опасно использовать при высокой температуре. Используйте респираторы.
Вывод: проверяйте сертификаты, уточняйте условия эксплуатации, изучайте состав.
Всем безопасных работ!
_____________________________
👉Нужна помощь в выборе?
👇🏻👇🏻👇🏻👇🏻
⚙Отвечаем на вопросы в группе » https://vk.me/potolokarzamas
✅ По заявке на звонок » 89290487000 и 89290481000 https://vk.com/app5708398_-87248935
____
#потолкиАрзамас #натяжныепотолкиСаров #световыелинии #крааб #потолкиновогопоколения #светящийсяпотолокСаров #дизайнинтерьераАрзамас #slottпотолки</t>
    </r>
  </si>
  <si>
    <t>https://vk.com/wall-213045403_77</t>
  </si>
  <si>
    <t xml:space="preserve">Здравствуйте! Существует множество исследований, которые доказывают, что современный качественный пенопласт при правильной эксплуатации ничего не выделяет.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Что касается "быстрого возгорания": современный ППС содержит антипирены. Благодаря этим добавкам он самостоятельно затухает в течение максимум 4 секунд после потери контакта с открытым пламенем. А при длительном воздействии высоких температур не вспыхивает, а оплавляется. </t>
  </si>
  <si>
    <t>https://prnt.sc/2ModxPmzs9YF</t>
  </si>
  <si>
    <t>Аналог стр 32 май</t>
  </si>
  <si>
    <r>
      <rPr>
        <rFont val="Arial"/>
        <color theme="1"/>
      </rPr>
      <t xml:space="preserve">Дачный СтройРемонт
Прекрасный заменитель минеральной ваты и пенополистирола, причем почти бесплатно. Выгодно и удобно, учитывая нынешние цены на утеплители
Почти все обладатели собственных загородных домов и дач в последние годы проводят утепление полов с помощью минеральной ваты или пенополистирола. Эти материалы показывают хорошие результаты, но что делать в случаях, когда их нет под рукой?
Историческая память говорит мне, что существует такой забытый многими способ, который включает в себя в качестве основных ингредиентов обыкновенную глину и опилки. Это полностью экологично и в высокой степени эффективно.
   </t>
    </r>
    <r>
      <rPr>
        <rFont val="Arial"/>
        <b/>
        <color theme="1"/>
      </rPr>
      <t xml:space="preserve"> Минеральная вата хороший утеплитель, но ее, как и пенопласт, с легкостью обживают многочисленные насекомые и грызуны. От данных материалов может исходить неприятный запах, они выбрасывают в атмосферу различные вредные вещества при горении. Высокая влажность впитывается в эти материалы, причем в больших объемах. Сушить их после этого крайне долго и сложно. </t>
    </r>
    <r>
      <rPr>
        <rFont val="Arial"/>
        <color theme="1"/>
      </rPr>
      <t xml:space="preserve">
  </t>
    </r>
    <r>
      <rPr>
        <rFont val="Arial"/>
        <b/>
        <color theme="1"/>
      </rPr>
      <t xml:space="preserve">  Эксплуатируются они ограниченное время. Любой дом, например, каркасного типа, подвержен вибрациям, которые со временем разрушат утеплители из этих материалов. Через недолгое время их придется менять.</t>
    </r>
    <r>
      <rPr>
        <rFont val="Arial"/>
        <color theme="1"/>
      </rPr>
      <t xml:space="preserve">
Конечно, для домов, стоящих в теплых районах страны, утеплитель не обязателен. В холодных же районах (которых в России гораздо больше), без утеплителя в доме не прожить. По крайней мере, комфорта зимой там не будет. Как же утепляли свои дома наши предки в те времена, когда о минеральной вате и тем более о пенопласте никто не слышал?
А использовали они для этой цели обычную глину и простые опилки. Смесь этих материалов очень прочна. В частности, она выше, чем у опилкобетона. И на ней, в отличие от того же опилкобетона, трещин не появляется. Стоит такая смесь буквально копейки, если сравнивать их с современными материалами. Способность же задерживать тепло находится на очень высоком уровне.
Этот утеплитель не надо подвергать изоляции. Его просто трамбуют, закрывая ходы и зазоры. Если на таком утеплителе появятся трещины, их легко ликвидировать той же глиной с опилками. На теплоизоляции это никак не скажется.
    Что очень важно, данный древний материал "дышит" — пропускает воздух. Это гарантирует в жилом помещении комфортную влажность. Глина абсолютно экологична, как и опилки от древесины. В атмосферу этот утеплитель ничего не испаряет, для домочадцев он совершенно безопасен.
Укладка глины с опилками очень проста. Смесь просто укладывается на пол и основательно утрамбовывается. На этом процесс утепления завершается.
Надеюсь, что вам будет полезной данная статья. Буду безгранично рад вашему лайку 👍 и подписке на канал.</t>
    </r>
  </si>
  <si>
    <t>https://dzen.ru/a/ZMID2t5Epgbel1Ue</t>
  </si>
  <si>
    <t>Грызуны, опасность для здоровья, пожароопасность</t>
  </si>
  <si>
    <t xml:space="preserve">Добрый день! Конечно, выбор теплоизоляционного материала всегда остается за владельцем дома. Однако многие всё же делают его в пользу современного ППС. Он долговечен: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Он экологичен: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 
Пенопласт прост в монтаже: с ним справится даже непрофессионал. Главное — изолировать его от грызунов. Однако это требование в равной степени важно для всех несыпучих материалов. Что касается влаги: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При горении (а надо сказать, что все современные марки ППС выпускаются с антипиренами, они не горят, а оплавляются, и то при постоянном воздействии пламени. Если же контакт с огнем потерян, материал самостоятельно затухает в течение максимум 4 секунд) плит выделяется углекислый и угарный газы — те же, что и при горении дерева. </t>
  </si>
  <si>
    <t>https://prnt.sc/ACrZgBVz3gyE</t>
  </si>
  <si>
    <t>СтройГрупп | Стройматериалы в Ижевске
👋🏻Всем доброго дня! С наступившими выходными!🎟
🏡Планируйте строительство? В Стройгрупп для этого есть все!
🗣Сегодня расскажем о современном строительном материале — пенопласт, который применяется для теплоизоляции зданий и сооружений, а также может использоваться как для наружных, так и для внутренних работ.
Пенопласт характеристики которого мы рассмотрим в данной статье имеет целый ряд неоспоримых преимуществ. Данный материал необычайно востребован и пользуется повышенным спросом у застройщиков и строительных организаций.
📊Технические параметры пенопласта:
📍Теплопроводность
📍Ветрозащитные и звукоизоляционные свойства
📍Низкое водопоглощение
📍Прочность и долговечность и пенопласта
📍Устойчивость к биологическому и химическому воздействию
📍Простота монтажа и удобство использования
📍Пожаробезопасность
📗Марки пенопласта в зависимости от плотности и их применение:
Цифры в маркировке пенопласта обозначают его плотность, чем больше цифра тем больше плотность.
🏷Пенопласт марки ППТ-10 применяется для:
утепления строительных бытовок, вагончиков и контейнеров;
теплоизоляции водопроводных труб (защита их от замерзания и повышение сроков эксплуатации).
🏷Пенопласт марки ППТ-15 применяется для:
звуко и теплоизоляции внутренних стен;
утепления балконов и лоджий;
утепления домов, квартир и других помещений;
звукоизоляции и утепления конструкций, не испытывающих значительных механических нагрузок;
теплоизоляции водопроводных труб (защита их от замерзания и повышение сроков эксплуатации).
🏷Пенопласт марки ППТ-20-А применяется для:
теплоизоляции фасадов зданий;
изготовления декоративных и отделочных материалов.
🏷Пенопласт марки ППТ-25 применяется для:
звуко- и теплоизоляции внутренних и наружных стен;
теплоизоляции фундаментов и полов;
теплоизоляции чердачных перекрытий и потолков;
звуко- и теплоизоляции мансардных помещений и крыш;
утепления балконов и лоджий, фасадов домов и квартир;
изготовления конструкций многослойных панелей (в том числе и железобетонных);
обустройства подъездных площадок, обогреваемых дорожек, автомобильных боксов, стоянок автомобилей;
гидро- и теплоизоляции подземных коммуникаций;
защиты грунтов от вспучивания и промерзания;
теплоизоляции водопроводных труб;
теплоизоляции канализационных стоков;
укрепления откосов бассейнов, спортивных площадок, цветочных газонов.
🏷Пенопласт марки ППТ-35 применяют:
для внутренней и наружной звуко- и теплоизоляция стен;
для звуко- и теплоизоляция фундаментов и полов;
для звуко- и теплоизоляция мансардных помещений и крыш;
для утепления фасадов квартир и домов, лоджий и балконов;
при обустройстве полов и стен холодильных камер в многоэтажных холодильниках;
для теплоизоляции обогреваемых грунтов, вентилируемых подпольев в автомастерских;
при прокладывании или реконструкции автомобильных дорог в условиях заболоченной местности и подвижных грунтов;
при монтаже холодильного оборудования (вагоны-рефрижераторы, морозильные установки) и холодоизоляции складских помещений;
для защиты оснований от промерзания и повышения их прочности при строительстве автомобильных трасс и взлётно посадочных полос;
при прокладке и ремонте железнодорожных веток (защита от мороза, предохранение от перекосов и проседания дорог на заболоченных грунтах);
для покрытия грунта в процессе укрепления уступов мостов и откосов насыпей.
🗂Маркировка пенопласта дополняется условными буквенными обозначениями:
✔А — плита с ровными краями в форме параллелепипеда;
✔Б — плита имеет края в виде L-кромки;
✔Р — плита, вырезанная по наружному размеру горячей струной;
✔Ф — плита, изготовленная по наружному размеру в специальной форме;
✔Н — плита пенопласта, предназначенная для наружного использования.
🧱Пенопласт 15% 5см см. =155р/шт
🧱Пенопласт 25% 3 см. =95р/шт
🧱Пенопласт 25% 20 см. =378р/шт
Ждем вас в магазинах и на сайте:
🌐https://stroygroup18.ru/catalog/izolyatsionnye_materi..
Цену и наличие так же можно уточнить по телефонам
📞+7-950-165-34-35
📞24-24-80</t>
  </si>
  <si>
    <t>https://vk.com/wall-209981593_215</t>
  </si>
  <si>
    <t>https://prnt.sc/uGYb2LQqdRlp</t>
  </si>
  <si>
    <t>Производство и строительство домов из СИПпанелей
СИП дом = экологически безопасный дом?
В последние годы критики СИП панелей несколько успокоились❗
Дома строятся в России порядка 20 лет, а ни повальных аллергий среди владельцев, ни мистических отравлений или ухудшения самочувствия так и не появилось. Однако попытки убедить общественность в опасности домов из СИП панелей продолжаются.
•Основных аргументов два – формальдегид во внешних слоях панели (ОСП и ЦСП плиты) и жутко химический утеплитель в лице пенополистирола. Есть ли правда в этих домыслах?
* Формальдегид в СИП панелях есть
Есть даже регламент по нормам его выделения – одна часть к миллиону. Фактически, неудачно купленный стол из ДСП и то принесет вашему организму больше формальдегида, чем среднего размера СИП дом.
Опасен ли формальдегид из СИП панелей?
В Европе и США СИП панели разрешено использовать для строительства школ, детских садов, больниц. Как вы думаете, стали бы 🇪🇺 и 🇺🇸 рисковать жизнями и здоровьем детей ради возможности построить детский садик из СИП панелей? Маловероятно.
Чем опасен пенополистирол?
Мнение про вредность этого утеплителя не понятно на чем основано. Точно также не понятно, почему такой вредный материал активно используется в упаковке пищевых продуктов. Из пенополистирола делают лотки для яиц, коробочки для суши и десятки иных упаковок. Пропустили бы на полки супермаркета упаковки из минеральной ваты? Нет, конечно! Ведь с минватой без специальных перчаток вообще не рекомендуется работать! Тогда почему некоторые считают минвату безопаснее❓
Ведь с минватой без специальных перчаток вообще не рекомендуется работать! Тогда почему некоторые считают минвату безопаснее?
СИП панели абсолютно экологически безопасны
Дома из СИП панелей – это современные и безопасные постройки. В их основе лежат 🇪🇺 и 🇺🇸 стандарты качества, которые уже нашли подтверждение в России. Главное – покупать панели у проверенного производителя. Сделанные в кустарных условиях СИП панели могут производиться буквально из чего угодно и за их безопасность и надежность ручаться нельзя.
https://sip-teh.ru/articles/sip-paneli-ekologichnyy-i..</t>
  </si>
  <si>
    <t>https://vk.com/wall-148382865_2015</t>
  </si>
  <si>
    <t>https://prnt.sc/U_1iXDEYzt6t</t>
  </si>
  <si>
    <r>
      <rPr>
        <rFont val="Arial"/>
        <color theme="1"/>
      </rPr>
      <t xml:space="preserve">ЭКОВАТА Красноярск
✅Почему весь мир выбирает эковату?
</t>
    </r>
    <r>
      <rPr>
        <rFont val="Arial"/>
        <color theme="1"/>
        <sz val="1.0"/>
      </rPr>
      <t>— Безопасность для здоровья. Эковата производится из целлюлозы с добавлением веществ, которые обеспечивают противопожарные и антисептические свойства и являются безопасными для человека и животных. В составе эковаты нет летучих соединений, которые могут нанести вред здоровью.
— Отличная теплоизоляция. Эковата, за счёт способа монтажа посредством пневмоподачи, гарантирует полное проникновение во все пазухи, зазоры и другие труднодоступные места без образования швов и так называемых “мостиков холода”.
— Энергоэффективность. Опыт показывает, что даже при сильных морозах помещение, утеплённое эковатой, прогревается до комфортной температуры достаточно быстро и сохраняет тепло в среднем на протяжении суток. Использование этого утеплителя на треть снижает затраты на отопление.
— Звукоизоляция. Чтобы защитить помещение от воздушного шума уровнем в 63 децибела (обычный шум улицы), нужна гипсокартонная стена и 5 сантиметров эковаты. Именно благодаря таким высоким изоляционным свойствам эковату используют в жилых домах с магазинами, кафе и даже концертными площадками на первых этажах. — Пожарная безопасность. Благодаря своему особому составу, в который входят борные минералы, эковата неспособна загореться даже при 1300* С. Будучи трудногорючим материалом, она может только тлеть. Эковата препятствует распространению огня и защищает конструкцию от пожара. Кроме того, при тлении в воздух не выделяются вредные вещества.</t>
    </r>
    <r>
      <rPr>
        <rFont val="Arial"/>
        <color theme="1"/>
      </rPr>
      <t xml:space="preserve">
— Биостойкость. </t>
    </r>
    <r>
      <rPr>
        <rFont val="Arial"/>
        <b/>
        <color theme="1"/>
      </rPr>
      <t>Если пенополистирол (и многие другие распространённые утеплители) является не препятствием, а скорей приманкой для мышей и крыс, то эковата наоборот исключает их проникновение. Визит грызунов, неприятный сам по себе, нарушает изоляцию, которую уже невозможно восстановить.</t>
    </r>
    <r>
      <rPr>
        <rFont val="Arial"/>
        <color theme="1"/>
      </rPr>
      <t xml:space="preserve"> Но перемещаться или жить в эковате мелким животным сложно, неприятно и нецелесообразно. Помимо этого, в её составе есть третий компонент — бура. Он также безвреден для человека и домашних животных (что научно подтверждено), но эффективен в борьбе с плесенью, насекомыми, грызунами, а также процессами гниения.</t>
    </r>
    <r>
      <rPr>
        <rFont val="Arial"/>
        <color theme="1"/>
        <sz val="1.0"/>
      </rPr>
      <t xml:space="preserve">
— Отсутствие конденсата. Конденсат не образуется, и помещение “дышит” благодаря тому, что эковата является паропроницаемым материалом. Она собирает и испаряет излишнюю влагу самостоятельно, без ущерба другим свойствам и без необходимости дополнительной пароизоляции.
— Простота монтажа. Утепление этим материалом отнимает минимальное количество времени и трудозатрат из-за того, что используется специальная установка для эковаты.
— Экономичность. При всех вышеописанных преимуществах, эковата является одним из наиболее экономичных утеплителей — это обусловлено низкой себестоимостью, лёгкостью и скоростью монтажа, долговечностью, а также значительной экономией на обогреве помещений зимой и охлаждении летом.
Получите самую подробную информацию об утеплении эковатой. Напишите нам в WhatsApp и специалисты Эковата Красноярск ответят на все интересующие вас вопросы 👉 https://wa.me/73912050028</t>
    </r>
  </si>
  <si>
    <t>http://vk.com/wall-117813384_389</t>
  </si>
  <si>
    <t xml:space="preserve">Технология монтажа ППС подразумевает его изоляцию внутри "пирога" стен или перекрытий. Если все сделано правильно, вредители к утеплителю не подберутся. Ну, а если неправильно — то вопросы не к пенопласту, а к строителям. </t>
  </si>
  <si>
    <t>https://prnt.sc/LgXFZPnUTD8o</t>
  </si>
  <si>
    <t>Строительная компания Проминвест
Изоляция домов пенопластом: эффективный способ утепления в Нижнем Новгороде
Введение
И снова приближается холодная пора, время, когда каждый хозяин дома задумывается о том, как обеспечить комфортное и теплое проживание своей семье. Утепление жилых помещений становится одной из основных задач, особенно в неотапливаемых или плохо утепленных домах.
В поисках эффективных способов утепления все чаще используют пенопласт – материал, который отлично сочетает в себе свойство идеального теплоизолятора с простотой монтажа и невысокой стоимостью. Нижний Новгород – город с суровым климатом, характеризующийся сильными морозами и резкими перепадами температур, поэтому вопрос утепления особенно актуален для жителей этого региона.
Установка пенопласта является одним из самых эффективных способов утепления дома в Нижнем Новгороде. Его свойства позволяют значительно снизить теплопотери и сделать дом комфортным в холодное время года. Благодаря своей клетчатой структуре, пенопласт обладает высокими теплоизоляционными свойствами и минимальной влагопроницаемостью.
Значение утепления домов
Утепление домов является одной из важнейших составляющих создания комфортных условий проживания. Изоляция домов пенопластом – эффективный и популярный способ утепления, который применяется не только в Нижнем Новгороде, но и по всей России.
Пенопласт является одним из наиболее популярных материалов для утепления домов. Он обладает рядом преимуществ, которые делают его предпочтительным выбором домовладельцев:
Высокая теплоизоляционная способность. Пенопласт обеспечивает надежную теплоизоляцию, которая позволяет снизить затраты на отопление и создать комфортную температуру внутри дома.
Устойчивость к влаге. Пенопласт обладает гидрофобными свойствами, что позволяет ему сохранять свои теплоизоляционные характеристики даже при длительном контакте с влагой.
Простота монтажа. Утепление дома пенопластом не требует специальных навыков и больших затрат времени. Плиты из пенопласта легко монтируются на стены и потолок с помощью специального клея или монтажных элементов.
Долговечность. Пенопласт отличается высокой стойкостью к механическим и атмосферным воздействиям, что обеспечивает его долговечность и отсутствие необходимости в регулярном обслуживании и замене.
Изоляция домов пенопластом эффективна в Нижнем Новгороде, где климат характеризуется холодными зимами и жаркими летами. Она позволяет снизить теплопотери через наружные стены и потолки, а также обеспечивает защиту от перепадов температур и внешних шумов. Утепление дома пенопластом также способствует снижению влажности внутри помещения, что снижает риск появления плесени и грибка.
В заключение, утепление домов пенопластом является эффективным и надежным способом создания комфортных условий внутри дома. Вариант утепления с использованием пенопласта позволяет сэкономить на отоплении, обеспечивает защиту от влаги и шума, а также обладает простотой монтажа и высокой долговечностью. В Нижнем Новгороде, где климат требует надежной изоляции домов, пенопласт является одним из самых популярных выборов.
Пенопласт как эффективный материал для утепления
Пенопласт – это один из самых эффективных материалов для утепления зданий, в том числе и для домов в Нижнем Новгороде. Благодаря своим свойствам и низкой стоимости, пенопласт широко используется как искусственный теплоизоляционный материал.
Одним из главных преимуществ пенопласта является его высокая теплоизоляционная способность. Благодаря малой теплопроводности, пенопласт позволяет эффективно защищать дом от потери тепла. Это особенно важно в холодное время года, когда температура на улице существенно ниже комфортной для жизни в помещении.
Пенопласт также отличается легкостью и прочностью, что облегчает его транспортировку и монтаж. Благодаря своей структуре, пенопласт легко подгоняется по размерам и форме поверхности, что позволяет создать равномерный слой утеплителя без пропусков. Это особенно актуально для домов с неровными поверхностями или сложными формами.
Еще одним важным достоинством пенопласта является его устойчивость к различным внешним воздействиям. Пенопласт не гниет, не растрескивается и не теряет своих свойств под воздействием влаги, холода или жары. Это позволяет использовать пенопласт для утепления как внутри, так и снаружи здания.
Преимущества пенопласта
Пенопласт является одним из самых популярных материалов для утепления домов в Нижнем Новгороде и по всей России. И это не удивительно, ведь пенопласт обладает рядом преимуществ, которые делают его эффективным способом утепления.
Во-первых, пенопласт обладает отличными теплоизоляционными свойствами. Он образует воздушные карманы между своими микроскопическими ячейками, которые значительно снижают теплопроводность материала. Благодаря этому, пенопласт способен предотвратить проникновение холодного воздуха в помещение зимой и выпуск тепла из дома летом.
Во-вторых, пенопласт легкий и прочный материал. Его использование не добавляет лишнюю нагрузку на конструкцию здания. К тому же, пенопласт прочен и не подвержен гниению, что гарантирует долговечность утепления.
Третье преимущество пенопласта – его отличные звукоизоляционные свойства. Воздушные ячейки, заполненные в материале, поглощают звуковые волны и снижают уровень шума извне. Это особенно актуально для жителей Нижнего Новгорода, где уровень шума от автомобилей и других источников может быть высоким.
Кроме того, пенопласт обладает водонепроницаемыми свойствами. Он не впитывает влагу и не разрушается при воздействии воды, что делает его идеальным материалом для утепления влажных помещений, а также для утепления фасадов зданий.
Наконец, пенопласт – это экологически чистый материал. Он не содержит вредных веществ, не выделяет токсичных испарений и не наносит вреда окружающей среде. Благодаря этому, пенопласт безопасен для здоровья людей и не загрязняет окружающую среду при утилизации.
Отличная теплоизоляция
Изоляция домов важна для сохранения тепла в зимний период и для обеспечения комфортных условий в помещении. Пенопласт является одним из наиболее эффективных материалов для теплоизоляции.
Важным преимуществом пенопласта является его невысокая стоимость и простота в установке. Он легкий, что упрощает транспортировку и монтаж. Кроме того, пенопласт обладает хорошими теплоизоляционными свойствами, благодаря которым обеспечивается высокая эффективность утепления.
Пенопласт является устойчивым материалом, не склонным к разрушению под воздействием влаги, грибков и насекомых. Это позволяет использовать его для теплоизоляции домов даже в условиях влажного климата, каким является Нижний Новгород.
Кроме того, пенопласт обладает хорошими звукоизоляционными свойствами, что помогает создать более комфортную обстановку в помещениях. Он способен поглощать шумы и значительно снижать уровень звуковой нагрузки.
Важно учитывать, что при выборе пенопласта для изоляции домов следует обращать внимание на его качество. Лучше использовать высококачественный материал, который будет обеспечивать долговечность и эффективность теплоизоляции.
Высокая плотность и закрытая структура
В последние годы проблема энергосбережения стала особенно актуальной, и все больше людей задумываются о способах улучшения теплоизоляции своих домов. Один из самых эффективных и популярных материалов для этой цели – пенопласт.
Пенопласт – это легкий и прочный материал, который широко применяется в строительстве благодаря своим высоким теплоизоляционным свойствам. Он состоит из множества мелких шариков, смежных между собой, и обладает высокой плотностью. Именно высокая плотность пенопласта позволяет ему обеспечивать отличную теплоизоляцию и защиту от холода.
Еще одним преимуществом пенопласта является его закрытая структура. Благодаря этому пенопласт обладает отличными влагоотталкивающими свойствами и не впитывает влагу, что делает его устойчивым к плесени и грибку. Также закрытая структура пенопласта предотвращает образование конденсата внутри стен, что исключает возможность образования плесени и других грибковых заболеваний.
Выбор пенопласта в качестве материала для утепления дома в Нижнем Новгороде имеет множество преимуществ. Во-первых, это низкая цена материала, по сравнению с другими аналогичными материалами. Во-вторых, пенопласт отлично справляется с задачей утепления, создавая надежную теплоизоляцию и эффективно снижая затраты на отопление. В-третьих, пенопласт очень легкий и прост в монтаже, что удобно как для профессиональных строителей, так и для частных лиц, занимающихся самостоятельным строительством.
Малый коэффициент теплопроводности
Пенопласт, или экспандированный полистирол (EPS), является одним из самых популярных материалов для изоляции домов в Нижнем Новгороде. Что делает его таким эффективным способом утепления? Одной из главных причин является его малый коэффициент теплопроводности.
Коэффициент теплопроводности показывает, насколько быстро материал передает тепло. Чем ниже этот коэффициент, тем более эффективной является изоляция. У пенопласта он очень маленький и составляет всего около 0,035 Вт/(м·°C). Таким образом, пенопласт отлично справляется с задачей удержания тепла в доме.
Еще одним преимуществом пенопласта как материала для утепления является его легкость. Это делает его удобным в использовании и установке, особенно при ремонте или строительстве. Кроме того, пенопласт довольно прочный и долговечный материал, который не подвержен гниению или разрушению.
Пенопласт также обладает хорошими звукоизоляционными свойствами, что делает его особенно полезным для жилых домов в шумных районах Нижнего Новгорода. Он способен поглощать и уменьшать звуковые волны, что создает более комфортную и тихую обстановку внутри помещений.
Важно отметить, что выбор пенопласта как материала для утепления дома также обеспечивает экологическую безопасность. Он не содержит вредных веществ и не выделяет вредных газов, поэтому не наносит вреда здоровью людей и окружающей среде.
Отсутствие холодных мостов
Вопрос эффективной изоляции домов является актуальным для большинства регионов, включая Нижний Новгород. Одним из наиболее популярных материалов для утепления является пенопласт. Он обладает рядом преимуществ, включая отсутствие холодных мостов.
Холодные мосты — это места в строительной конструкции, которые проводят больше тепла, чем остальные участки. Они образуются из-за прерывистой слоистости и плохой теплоизоляции материалов. Однако, использование пенопласта позволяет избежать эту проблему.
Пенопласт – легкий материал, который обладает низкой теплопроводностью. Это означает, что он плохо проводит тепло и сохраняет его внутри помещения. Благодаря этому свойству пенопласта, стены и потолки, утепленные этим материалом, не допускают проникновение холода извне и предотвращают его выход изнутри.
Ещё одним преимуществом пенопласта является его способность заполнять все пустоты и щели в конструкции дома. Благодаря своей пластичности, этот материал вплотную прилегает к стенам и полам, полностью исключая возможность образования холодных мостов.
Кроме того, пенопласт обладает хорошей паропроницаемостью, что позволяет удерживать внутри помещения влагу и предотвращать ее проникновение извне. Это важно для поддержания комфортного внутреннего микроклимата в доме и избежания появления плесени и грибка.
Устойчивость к влажности и грибку
Одним из главных преимуществ пенопластовой изоляции домов является ее устойчивость к влаге. Пенопласт – это материал, который не впитывает воду, поэтому при его использовании дом будет защищен от проникновения влаги. Это особенно актуально в Нижнем Новгороде, где климат характеризуется достаточно высокой влажностью воздуха. Даже при интенсивных дождях и снегопадах пенопластовая изоляция останется сухой, что способствует сохранению комфортных условий в помещении и не создает благоприятную среду для размножения грибка и плесени.
Пенопласт также отлично справляется с проблемой грибка и плесени. Благодаря своей структуре, пенопласт предотвращает образование грибка, так как является негумидным материалом. Он не поддерживает рост грибка и плесени, не создает благоприятных условий для их появления и размножения. Благодаря этому, использование пенопластовой изоляции позволяет защитить дом от неприятного запаха, вредных бактерий и возможных аллергических реакций, которые часто вызывают грибок и плесень.
Важно отметить, что выбирая пенопластовую изоляцию для своего дома в Нижнем Новгороде, необходимо обращать внимание на качество и сертификацию материала. Хорошая изоляция должна иметь соответствующие сертификаты, подтверждающие ее устойчивость к влаге и грибку. Кроме того, при установке пенопластовой изоляции необходимо соблюдать все технологические требования, чтобы избежать возможных проблем в дальнейшем.
Применение пенопласта в утеплении домов в Нижнем Новгороде
В последние годы все больше людей в Нижнем Новгороде выбирают пенопласт для утепления своих домов. Этот материал обладает рядом преимуществ, определяющих его популярность.
Прежде всего, пенопласт обладает отличными теплоизоляционными свойствами. Благодаря своей структуре, он удерживает тепло в помещении и предотвращает его рассеивание через стены. Таким образом, дом становится более теплым и комфортным, что особенно важно в холодные зимние месяцы в Нижнем Новгороде.
Второе преимущество пенопласта заключается в его легкости. Он не создает дополнительной нагрузки на конструкцию дома, что позволяет использовать его для утепления как новых, так и старых зданий. Более того, легкость материала упрощает транспортировку и монтаж, что сокращает время и стоимость работ.
Еще одно важное преимущество пенопласта – его стойкость к влаге. Он не впитывает воду и не подвержен гниению, что делает его идеальным выбором для утепления домов в Нижнем Новгороде, где климат влажный и переменчивый. Более того, пенопласт не горит и не поддерживает горение, что способствует повышению безопасности жилого пространства.
Наконец, пенопласт является относительно недорогим материалом. Он доступен по цене и позволяет значительно сэкономить на затратах на отопление. Долговечность пенопласта также важна с точки зрения экономии – он сохраняет свои теплоизоляционные свойства на протяжении долгого времени без необходимости замены или ремонта.
Адаптация к региональным климатическим условиям
Нижний Новгород — регион с континентальным климатом, где зимы холодные и длительные, а лето относительно короткое и прохладное. Из-за таких погодных условий, утепление домов в этом регионе является важной задачей для всех его жителей.
Одним из самых популярных и эффективных способов утепления является использование пенопласта. Пенопласт — это легкий, невоспламеняемый и теплоизоляционный материал, который отлично сохраняет тепло внутри помещения.
Особенно важно использование пенопласта при утеплении стен домов в Нижнем Новгороде. Из-за холодных зим и высоких ветров, стены подвергаются значительным потерям тепла. Пенопласт, благодаря своей низкой теплопроводности, значительно снижает эти потери, что позволяет существенно экономить на отоплении.
Кроме того, пенопласт обладает хорошей влагостойкостью, что особенно актуально в условиях сырости и перепадов температур, которые характерны для Нижнего Новгорода. Благодаря влагонепроницаемости, пенопласт способен защитить дом от попадания влаги в конструкцию стен, что предотвращает появление плесени и грибка.
Важным преимуществом использования пенопласта является его доступная цена и легкость монтажа. Материал можно нанести на стены в виде плит или рулонов, а также использовать в качестве утеплителя для крыши и пола. Благодаря простоте монтажа, ремонтные работы не занимают много времени и сил.
Таким образом, использование пенопласта при утеплении домов в Нижнем Новгороде является эффективным и надежным способом сохранения тепла, снижения затрат на отопление и создания комфортных условий для проживания в холодный период года.
Монтаж пенопласта на фасады и внутренние стены
Пенопласт является одним из самых эффективных материалов для утепления дома. Он отличается высокой теплоизоляцией и легкостью в установке. Монтаж пенопласта на фасады</t>
  </si>
  <si>
    <t>https://vk.com/wall-213441342_50</t>
  </si>
  <si>
    <t>Добрый день! Спасибо за доверие к пенопласту — материалу, который представляет Ассоциация производителей и поставщиков пенополистирола. Успехов в работе!</t>
  </si>
  <si>
    <t>https://prnt.sc/zrtufLvhzYTc</t>
  </si>
  <si>
    <t xml:space="preserve"> Утепление пенопластом
Шалопай из деревни
Видео про то что человек выбрал ППС для утепления дома</t>
  </si>
  <si>
    <t>https://www.youtube.com/watch?v=UsZivj7X-Do</t>
  </si>
  <si>
    <t>https://prnt.sc/4hicXWWZlRME</t>
  </si>
  <si>
    <r>
      <rPr>
        <rFont val="Arial"/>
        <color theme="1"/>
      </rPr>
      <t xml:space="preserve">        ВладБывалов
  </t>
    </r>
    <r>
      <rPr>
        <rFont val="Arial"/>
        <i/>
        <color theme="1"/>
      </rPr>
      <t xml:space="preserve">  EPS Russia сказал(а): ↑
        Добрый день! Качественная клеевая смесь выполнит свою функцию и без "пошоркивания". На наш взгляд, вреда от этого действия (если, конечно, не слишком усердствовать) особого не будет, но и польза неочевидна. Лучше потратить усилия на поиск и покупку хорошего клея.</t>
    </r>
    <r>
      <rPr>
        <rFont val="Arial"/>
        <color theme="1"/>
      </rPr>
      <t xml:space="preserve">
    Это хороший состав для оштукатуривания, на Ваш взгляд? Я не разбираюсь от слова совсем, купил такого. Он значительно дешевле чем тот же Церезит СТ85, который вроде очень даже не плох и именно для этого предназначен. </t>
    </r>
  </si>
  <si>
    <t>https://www.forumhouse.ru/posts/31699113/</t>
  </si>
  <si>
    <t xml:space="preserve">Добрый день!
Да, такой состав подойдет для пенопласта. Придерживайтесь рекомендаций производителя по использованию. </t>
  </si>
  <si>
    <t>https://prnt.sc/JjNg_Aqbi_in</t>
  </si>
  <si>
    <t>Ответ на стр .222</t>
  </si>
  <si>
    <r>
      <rPr>
        <rFont val="Arial"/>
        <color theme="1"/>
      </rPr>
      <t xml:space="preserve">	continuum
    </t>
    </r>
    <r>
      <rPr>
        <rFont val="Arial"/>
        <i/>
        <color theme="1"/>
      </rPr>
      <t>RomanMak сказал(а): ↑
        1Программа максимум — утепление всей стены фасадным пенопластом</t>
    </r>
    <r>
      <rPr>
        <rFont val="Arial"/>
        <color theme="1"/>
      </rPr>
      <t xml:space="preserve">
    На паропроницаемую стену пенопласт? Ничего не путаете? </t>
    </r>
  </si>
  <si>
    <t>https://www.forumhouse.ru/posts/31706253/</t>
  </si>
  <si>
    <t xml:space="preserve">Добрый день! Фасадный пенопласт — паропроницаем, это стандартное эффективное решение для СФТК. Для понимания толщины слоя необходим теплотехнический расчёт. </t>
  </si>
  <si>
    <t>https://prnt.sc/6RU26bmpWA3c</t>
  </si>
  <si>
    <r>
      <rPr>
        <rFont val="Arial"/>
        <color theme="1"/>
      </rPr>
      <t xml:space="preserve">FORUMHOUSE
Какой материал выбрать для утепления дома?
Одни советуют взять минеральную вату, другие — пенопласт. Жаркие споры между теми, кто за первый вариант и теми, кто за второй, кажутся вечными.
Вата VS пенопласт
Вата обладает дурной славой из-за содержания формальдегида. Люди опасаются выделения вещества, способного нанести вред здоровью человека и питомцев. </t>
    </r>
    <r>
      <rPr>
        <rFont val="Arial"/>
        <b/>
        <color theme="1"/>
      </rPr>
      <t>А второй беспокоит наличием стирола в составе, тоже яда. Не хочется превращать дом в опасное место и медленно травиться всей семьёй. К тому же вата поглощает влагу, намокает, а пенопласт горит.</t>
    </r>
    <r>
      <rPr>
        <rFont val="Arial"/>
        <color theme="1"/>
      </rPr>
      <t xml:space="preserve">
</t>
    </r>
    <r>
      <rPr>
        <rFont val="Arial"/>
        <color theme="1"/>
        <sz val="1.0"/>
      </rPr>
      <t>Плюсов и минусов у обоих материалов достаточно, они изучены вдоль и поперёк. И получается, что человеку надо выбирать из двух зол? Или руки с мылом или чай без сахара. Тогда приходится искать альтернативу, третий вариант.
В СМИ время от времени проскакивают статьи о новым строительных материалах. Однако дальше демонстрации образцов на фото и описания суперсвойств дело обычно не продвигается, в продаже результатов работы учёных не найти. Но исключения есть! В августе в Ступино откроется завод по производству утеплителя на основе аэрогеля. Это не далёкая мифическая инновация, а реальный товар на рынке. Подробности?
Свойства аэрогеля
Речь об Аэроконтуре, плитном утеплителе, изготовленном из аэрогеля — порошка кремнезёма. Это самый лёгкий твёрдый материал. Аэрогель обладает:
- низкой теплопроводностью (≤0,045 Вт/(М*К);
- влагонепроницаемостью;
- способностью защиты от шума (звукоизоляция);
- жаропрочностью;
- безопасностью для здоровья;
- устойчивостью к перепадам температур (от -250 до +1250 С°).
Конечно, возникает мысль — описание аппетитное, но где доказательства. Аэрогелем утепляют марсоходы NASA. Если с холодом космоса и Красной планеты материал справляется, то и в нашем климате не подкачает.
Завод в Ступино начнёт выпускать по 250 кубов такого плитного утеплителя в смену. Видео о подготовке и работе предприятия можно посмотреть по ссылке.
А чем вы планируете утеплять дом?
Реклама</t>
    </r>
  </si>
  <si>
    <t>https://dzen.ru/b/ZMN4ezKeIX8HmHtB</t>
  </si>
  <si>
    <t xml:space="preserve">Добрый день! Стирол — природное вещество. Он есть в клубнике, сыре, орехах — мы едим его каждый день.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О "горит" — нет, не горит. Качественный ППС оплавляется в середине стенового "пирога" (это при постоянном воздействии пламени), и самостоятельно затухает в течение максимум 4 секунд после потери контакта с открытым огнём. Все это — благодаря антипиренам, которые добавляются еще на этапе производства. </t>
  </si>
  <si>
    <t>https://prnt.sc/jT9yr2Mv5-Ht</t>
  </si>
  <si>
    <t>Йцукен Великий
учитывая что нормальные люди утепляют дом СНАРУЖИ то на всякие выделения фенолов/стиролов можно забить. А вот горючесть пенопласта его ПОСТОЯННОЕ разрушение никуда не денутся. но у пенопласта есть одной преимущество — цена. и кроилово приводит к попадалову, что утеплившимся пенопластом неприятно и они его оправдывают.
Для аэрогеля — многовато теплопроводность. + он не паропроницаемый что надо учитывать. + непонятно что у него с термическим расширением. Ну и ЦЕНА.... А то старое доброе плитное пеностекло тоже хороший материал....
Сергей Воронков
Йцукен Великий. Возгорание дома обычно происходит изнутри, если только снаружи бензином не облили и не подожгли. Поэтому, когда дом начинает уже гореть снаружи, там уже все равно будет, чем он утеплен.
Йцукен Великий
Сергей Воронков, берем многоэтажку. огонь из окна — обычное явление при пожаре. если утеплить многоэтажку пенопластом — ПЦ всей многоэтажке....</t>
  </si>
  <si>
    <t>https://dzen.ru/b/ZMN4ezKeIX8HmHtB#comment_1771249292</t>
  </si>
  <si>
    <t>Пенопласт паропроницаем, как древесина поперек волокон: этот факт зафиксирован в нормативных документах. А закрытый по системе "мокрый фасад", он не загорается, даже если, как вы выразились, огонь из окна.</t>
  </si>
  <si>
    <t>https://prnt.sc/kGKijJPNQ0N4</t>
  </si>
  <si>
    <t>Комментарий к стр. 266</t>
  </si>
  <si>
    <r>
      <rPr/>
      <t xml:space="preserve">Aleksandrit
    Всех приветствую на этом форуме. :):victory::victory: Решила обратиться к вам, так как мнения разошлись, а дело потихоньку движется к осени и зиме и не хотелось бы опять ходить по холодным полам в моем доме. Суть проблемы следующая. Мной был куплен дом в частном секторе. Фундамент — заглублённая лента около 1.5 метра в глубину, дом из пеноблока 30 см. Полости внутри фундамента (под полом) по словам бывшего хозяина засыпаны керамзитом, и пол заливали на края ленты, в результате как я поняла образовались мосты холода. Пол покрыт керамогранитом. Покупался дом летом, в нем было прохладно и все прелести вылезли осенью и зимой. А именно, температура пола в середине дома около15-16 градусов при температуре воздуха в доме около 21-22 градусов, в вот вдоль стен температура пола 1-4 градуса. В небольшом подвале, который граничит с улицей через фундамент зимой конденсат (я так понимаю точка росы находится внутри дома). Из решений рекомендуют обкопать дом, отмыть ленту и обшить экструзией 50-100 мм, а также сделать отмостку около 1 метра от стены из пенопласта 50мм, а сверху залить стяжкой из бетона. Очень прошу мнения у участников форума, поделитесь, пожалуйста, своим опытом. Основной вопрос в следующем:
    1. Даст ли эффект утепление ленты снаружи экструзией?(цель — чтобы пол по краям не был таким холодным и перестать через этот мост холода топить улицу)
    2. Какой толщины использовать экструзию (дом в г. Ярославль, УГВ низкий, глубина промерзания около 1.5 метров насколько я знаю)
</t>
    </r>
    <r>
      <rPr>
        <b/>
      </rPr>
      <t xml:space="preserve">    3. Делать ли отмостку из пенопласта от стены дома?</t>
    </r>
    <r>
      <rPr/>
      <t xml:space="preserve">
    Очень прошу совета и мнения всех, кто сможет поделиться информацией по моей проблеме. Всем большое спасибо! :hndshk::flag: Выслушаю любые советы и мнения (кроме сноса дома, переезда и вскрытия полов) :|: Фото фундамента прилагаю. </t>
    </r>
    <r>
      <rPr>
        <color rgb="FF1155CC"/>
        <u/>
      </rPr>
      <t>https://prnt.sc/Ww_AL_ttSEAj</t>
    </r>
    <r>
      <rPr/>
      <t xml:space="preserve"> </t>
    </r>
    <r>
      <rPr>
        <color rgb="FF1155CC"/>
        <u/>
      </rPr>
      <t>https://prnt.sc/czTfqrKeNcCn</t>
    </r>
    <r>
      <rPr/>
      <t xml:space="preserve"> </t>
    </r>
  </si>
  <si>
    <t>https://www.forumhouse.ru/posts/31701068/</t>
  </si>
  <si>
    <t xml:space="preserve">Для отмостки она имеет в виду ЭППС, и это правильнее, чем пенопласт. </t>
  </si>
  <si>
    <t xml:space="preserve">
Риэлтор строит
каркасная дача с утепление пенопластом 10 см с верандой которая заменяет отдельную беседку. как вам?
Видео про небольшой домик, утепленный ППС</t>
  </si>
  <si>
    <t>https://vk.com/wall-220007611_2</t>
  </si>
  <si>
    <t>https://prnt.sc/3HdcOF6OQWJG</t>
  </si>
  <si>
    <t xml:space="preserve">есть нарушения при строительстве. Пароизоляции не видно. Непонятно сайдинг или нет. Каркас не обработан и т.д. И нарезка такая, что особо ничего не ясно. </t>
  </si>
  <si>
    <t xml:space="preserve"> Хороший Дом (Строительство и Ремонт)
Алексей, здравствуйте! Благодарю за отличное дополнение. Интересная и очень полезная информация. Учту на будущее 👍</t>
  </si>
  <si>
    <t>https://vk.com/wall-71283397_7053?reply=7055&amp;thread=7054</t>
  </si>
  <si>
    <t>https://prnt.sc/kTMB02wYW-_Y</t>
  </si>
  <si>
    <r>
      <rPr>
        <rFont val="Arial"/>
        <color theme="1"/>
      </rPr>
      <t xml:space="preserve">Академия ОВКЭС
Выбираем лучшую теплоизоляцию для дома — шпаргалка для монтажников.
</t>
    </r>
    <r>
      <rPr>
        <rFont val="Arial"/>
        <color theme="1"/>
        <sz val="1.0"/>
      </rPr>
      <t>В статье разберём основные виды теплоизоляции, цели и факторы выбора материала под определённые объекты.
Теплоизоляция — важный этап в строительстве жилых домов, производственных зданий и других объектов.
Что же такое теплоизоляция? Это способ максимального сохранения тепла в помещении.
Строительные материалы не всегда хорошо удерживают тепло. Это повышает затраты на отопление.
Теплоизоляция решает эту проблему и позволяет равномерно распределить тепло и улучшить климат. Что ещё важно — она повышает срок службы системы отопления.
Давайте рассмотрим виды теплоизоляции.
Фото взято из сайта https://gdekartinki.ru
1. Минеральная вата — один из самых популярных утеплителей.
Это волокнистый материал, который изготавливается из природных материалов: камень или стекло.
Среди плюсов можно выделить:
    огнеупорность;
    высокий уровень тепла и звукоизоляции;
    повышенная стойкость к воздействию влаги;
    экологичность.
Отличный вариант для утепления стен, пола и крыш.
Фото взято из сайта https://www.greenbuildingsolutions.org
2. Пенополиуретан (ППУ) — синтетический материал, затвердевшая полимерная пена.
Он состоит на 90% из воздуха, что обеспечивает хорошую теплоизоляцию и устойчив к воздействию большинства химикатов, так что скажем "нет" грибку и плесени.
Подходит для стен, потолка и пола. Так же можно использовать как для внутренних, так и для внешних поверхностей зданий.</t>
    </r>
    <r>
      <rPr>
        <rFont val="Arial"/>
        <color theme="1"/>
      </rPr>
      <t xml:space="preserve">
3. Экструдированный пенополистирол — синтетический материал, который получают путём смешивания гранул полистирола с пенообразователями при высоком давлении и затем выдавливают из экструдера.
</t>
    </r>
    <r>
      <rPr>
        <rFont val="Arial"/>
        <color theme="1"/>
        <sz val="1.0"/>
      </rPr>
      <t>Из особенностей:
    высокая стойкостью к морозу и огню;
    безопасен для людей;
    устойчив к влаге.
Подойдёт для защиты фундамента, стен и кровли.</t>
    </r>
    <r>
      <rPr>
        <rFont val="Arial"/>
        <color theme="1"/>
      </rPr>
      <t xml:space="preserve">
4. Пенопласт.
Изготавливается из того же материала, что и пенополистирол, но отличается методом производства.
При изготовлении пенопласта гранулы полистирола обрабатываются горячим паром и соединяются друг с другом.</t>
    </r>
    <r>
      <rPr>
        <rFont val="Arial"/>
        <b/>
        <color theme="1"/>
      </rPr>
      <t xml:space="preserve"> Материал получается хрупкий, с меньшей устойчивостью к воздействию влаги и требует дополнительной защиты от внешних факторов.</t>
    </r>
    <r>
      <rPr>
        <rFont val="Arial"/>
        <color theme="1"/>
      </rPr>
      <t xml:space="preserve">
Но при этом у него относительно небольшая цена.
Применяется для утепления стен, крыш и перекрытий.
</t>
    </r>
    <r>
      <rPr>
        <rFont val="Arial"/>
        <color theme="1"/>
        <sz val="1.0"/>
      </rPr>
      <t>На что ориентироваться при выборе теплоизоляции для проекта заказчика?
    Климат.
В первую очередь, нужно обратить внимание на то, в каком регионе находится объект. В разных климатических условиях материалы для теплоизоляции могут отличаться.
    Жилое или нежилое помещение.
Выбор материала будет зависеть и от самого объекта. Для каких целей он используется. Требования для теплоизоляции жилых домов и промышленных предприятий разные. Следует, так же, учитывать из каких материалов сделан объект, его форма и прочие особенности.
    Экологичность материала.
Особенно при утеплении жилого помещения. Старайтесь выбирать материал, не содержащий опасных химических веществ, чтобы не навредить здоровью людей и окружающей среде;
    Бюджет заказчика.
Это не значит, что следует выбирать самый дешёвый и некачественный материал. Либо наоборот брать самую дорогую теплоизоляцию.
Подберите оптимальный вариант, который будет отвечать требованиям проекта и бюджету заказчика.
Итак, чтобы выбрать определённый вид теплоизоляции, необходимо тщательно проанализировать все перечисленные пункты. Грамотно подобранные материалы помогут сохранить тепло, обеспечить комфорт и уют в доме, а вас будут рекомендовать как первоклассного специалиста в своём деле.</t>
    </r>
  </si>
  <si>
    <t>https://dzen.ru/a/ZMNw9gk5yGvq8cu9</t>
  </si>
  <si>
    <t xml:space="preserve">Добрый день!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Не совсем понятно, о какой дополнительной защите от внешних факторов идет речь. Если вы говорите о финишной отделке — а оптимальной для ППС считается отделка по системе "мокрый фасад" — то в ней нуждаются любые теплоизоляционные материалы. Никто не оставляет минвату, ппу или любой другой утеплитель без финишных отделочных слоёв. Точно так же и с пенопластом. </t>
  </si>
  <si>
    <t>https://prnt.sc/HOVe4Es1DAZw</t>
  </si>
  <si>
    <t>Vasёka
Ну не знаю, у меня кухня и ванна пристроена, стена в полкирпича, с улицы пенопласт 20ка, дубак. В итоге на вторую зиму прямо зимой начал утеплятся, стекловата 50мм и гипсокартон. Разница колосальна.</t>
  </si>
  <si>
    <t>https://dzen.ru/a/ZMC0fkCjjXcHQKX8#comment_1770010072</t>
  </si>
  <si>
    <t xml:space="preserve">Добрый день! Не забывайте, что помимо стен утеплять нужно весь комплекс: кровлю, перекрытия, полы, фундамент, цоколь и отмостку. </t>
  </si>
  <si>
    <t>https://prnt.sc/XIImEoBsrLNo</t>
  </si>
  <si>
    <t xml:space="preserve"> Данил Трошин
Пенопластом фасад дома не утепляют! Не делайте так никогда!</t>
  </si>
  <si>
    <t>https://vk.com/wall-88768522_311423?reply=311456</t>
  </si>
  <si>
    <t xml:space="preserve">Существуют фасадные марки пенопласта, специально предназначенные для утепления стен. Очень эффективное утепление. </t>
  </si>
  <si>
    <t>https://prnt.sc/oQT7qQVo-3s4</t>
  </si>
  <si>
    <t xml:space="preserve">Валера. </t>
  </si>
  <si>
    <t xml:space="preserve">@tongotongo3143
Дюбель это тема ибо ППС утеплитель в случае пожара горит как печь с поддувом и весь пирог фасада держится только из-за дюбелей. </t>
  </si>
  <si>
    <t>https://www.youtube.com/watch?v=sMtZ78TdkSw&amp;lc=UgxeT4Pod8K_vox8Pi14AaABAg</t>
  </si>
  <si>
    <t xml:space="preserve">Добрый день! Современный пенопласт выпускается с антипиренами: он оплавляется при постоянном воздействии огня. А при потере контакта с пламенем, самостоятельно затухает в течение максимум 4 секунд. При этом важно отметить, что плиты пенополистирола не используют в открытых конструкциях: слой утеплителя обязательно закрывают штукатурным слоем. </t>
  </si>
  <si>
    <t>https://prnt.sc/5Us1o1_RYj1f</t>
  </si>
  <si>
    <t>ответ уже дал автор надл что-то короткое в том же ключе, но вежливо</t>
  </si>
  <si>
    <t>Михаил Яшухин, открыт 7 часов назад
Утепление фасада панельного дома
Как рассчитать толщину пенопласта для утепления квартиры на первом этаже, в панельной пятиэтажке?</t>
  </si>
  <si>
    <t>https://otvet.mail.ru/question/233709886</t>
  </si>
  <si>
    <t>Добрый день! Вообще для дополнительной теплоизоляции многоэтажной застройки привлекается проектно-строительная организация, которая выполнит необходимые работы в соответствии с действующими нормативами. Для этого, скорее всего, будет использоваться пенопласт. И перед утеплением специалисты произведут теплотехнический расчёт с учётом множества параметров.</t>
  </si>
  <si>
    <t>https://prnt.sc/81KJqHq6n16Z</t>
  </si>
  <si>
    <t>бабуин прокофьевич, 7 часов назад
Расчет толщины пенопласта для утепления фасада панельного дома требует учета нескольких факторов, таких как климатические условия, требуемый уровень теплоизоляции, состояние существующей системы утепления и другие. Однако я могу предложить вам общие рекомендации и примерные значения для ориентира. 
1. Определите требуемый коэффициент теплопередачи (U-значение) для вашего региона или согласно строительным нормам. Этот коэффициент указывает на количество тепла, которое проходит через единицу поверхности в единицу времени. Чем ниже U-значение, тем лучше теплоизоляция. 
2. Оцените существующую систему утепления, если таковая имеется. Если у вас уже есть слой утеплителя, определите его толщину и качество, чтобы учесть его в расчетах. 
3. После этого можно приступить к расчету толщины пенопласта. Один из способов — использовать формулу: 
T = (T1 — T2) / U, 
где T — требуемое снижение теплопередачи (обычно задается в процентах), T1 — температура снаружи помещения, T2 — температура внутри помещения, U — коэффициент теплопередачи для стен (U-значение). 
Например, предположим, что требуется снижение теплопередачи на 50%, температура снаружи составляет -20 °C, температура внутри помещения — +20 °C, а U-значение стен равно 0,3 Вт/(м²·К). Расчет будет следующим: 
T = (20 — (-20)) / 0,3 = 133,3 м²·К/Вт. 
После этого можно выбрать подходящую толщину пенопласта, учитывая стандартные размеры, такие как 20, 30, 40, 50 мм и т.д. В данном случае, можно выбрать, например, пенопласт толщиной 140 мм (ближайшая доступная толщина). 
4. Важно также учесть конструктивные особенности фасада, такие как оконные и дверные проемы, вентиляционные отверстия и другие элементы. Их наличие 
может потребовать дополнительного утепления или использования специальных материалов. 
Рекомендуется также проконсультироваться с профессиональными специалистами, такими как инженеры или архитекторы, чтобы получить более точные рекомендации и расчеты, учитывая специфические условия вашего дома и региона.</t>
  </si>
  <si>
    <t>https://otvet.mail.ru/answer/2033440302</t>
  </si>
  <si>
    <t xml:space="preserve">Здравствуйте! Благодарим за подробный анализ и доверие к материалу, который представляет Ассоциация производителей и поставщиков пенополистирола. Вы совершенно правы: в случае топикстартера необходимы точные расчёты с участием специалистов. </t>
  </si>
  <si>
    <t>https://prnt.sc/geMzfCUvNpaN</t>
  </si>
  <si>
    <t>Комментарий к посту в стр. 2</t>
  </si>
  <si>
    <t xml:space="preserve"> Витёк Ханин
Алексей, пенопласт по прежнему не является шумоизолирующим материалом, в отличае от той же мин.ваты.
Витёк Ханин
Алексей, и к стати, горит всё! Даже каменная вата при определенных условиях.</t>
  </si>
  <si>
    <t>https://vk.com/wall-187835662_3590?reply=3594&amp;thread=3591</t>
  </si>
  <si>
    <t xml:space="preserve">Добрый день! У пенопласта есть шумоизолирующие свойства. А вот со вторым утверждением соглашусь полностью: горит всё. И это нужно учитывать при покупке (брать только качественные материалы) и при монтаже (действовать по технологии и соблюдать все рекомендации). </t>
  </si>
  <si>
    <t>https://prnt.sc/dg0D1ypbw-z2</t>
  </si>
  <si>
    <t xml:space="preserve"> Тепло На-Век| Утепление ППУ | Котлас ответил Алексею
Алексей, у вас какой-то фейковый аккаунт. 1 подписчик. Вы бот?</t>
  </si>
  <si>
    <t>https://vk.com/wall-209355309_199?reply=205&amp;thread=200</t>
  </si>
  <si>
    <t xml:space="preserve">Нет, я не бот, я официальный представитель Ассоциации производителей и поставщиков пенополистирола. </t>
  </si>
  <si>
    <t>https://prnt.sc/ICaCjRf3n8xG</t>
  </si>
  <si>
    <r>
      <rPr>
        <rFont val="Arial"/>
        <color theme="1"/>
      </rPr>
      <t xml:space="preserve">Артём Зубов — СК Золотое сечение
Виды утеплителей, применяемых в строительстве
Все виды утеплителей в зависимости от состава и свойств имеют определенную сферу применения и технологию монтажа.
Самые популярные виды теплоизоляции, используемые в частном строительстве — это пенопласт, волокнистые (ватные) материалы, застывающие пены.
</t>
    </r>
    <r>
      <rPr>
        <rFont val="Arial"/>
        <b/>
        <color theme="1"/>
      </rPr>
      <t>🔻Пенополистирол
Утеплитель, пользующийся огромной популярностью благодаря низкой стоимости, простоте монтажа, универсальности применения и малой теплопроводности.
Можно изолировать полы, стены, перекрытия, кровли.</t>
    </r>
    <r>
      <rPr>
        <rFont val="Arial"/>
        <color theme="1"/>
      </rPr>
      <t xml:space="preserve">
🔻Стекловата
Материал имеет неплохую теплоизоляцию и хорошо поглощает шум.
Его используют преимущественно для теплоизоляции пола, межэтажных перекрытий, кровли и утепления трубопроводов.
🔻Каменная вата
Безвредный негорючий материал с превосходными характеристиками теплоемкости и паропроницаемости.
Подходит для утепления любых надземных частей здания
Ставьте 👍 если пост полезный и подписывайтесь на наш канал, здесь всё о строительстве загородных домов, рекомендации по уходу за участком, советы по дизайну интерьера и экстерьера. Каждый день — новый пост!</t>
    </r>
  </si>
  <si>
    <t>https://dzen.ru/b/ZHSih5KRnwrRGVZw</t>
  </si>
  <si>
    <t xml:space="preserve">Добрый день, вы абсолютно правы! Качественный современный пенопласт действительно подходит для теплоизоляции фасадов, полов, кровель и перекрытий. Спасибо за доверие к материалу! </t>
  </si>
  <si>
    <t>https://prnt.sc/GKSslXbWtb3Y</t>
  </si>
  <si>
    <r>
      <rPr>
        <rFont val="Arial"/>
        <color theme="1"/>
      </rPr>
      <t xml:space="preserve">Дачное строительство
Как утеплить пол в каркасном доме на сваях?
</t>
    </r>
    <r>
      <rPr>
        <rFont val="Arial"/>
        <color theme="1"/>
        <sz val="1.0"/>
      </rPr>
      <t>Забираем на заметку
Пошаговое руководство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t>
    </r>
    <r>
      <rPr>
        <rFont val="Arial"/>
        <color theme="1"/>
      </rPr>
      <t xml:space="preserve">
</t>
    </r>
    <r>
      <rPr>
        <rFont val="Arial"/>
        <b/>
        <color theme="1"/>
      </rPr>
      <t>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t>
    </r>
    <r>
      <rPr>
        <rFont val="Arial"/>
        <color theme="1"/>
      </rPr>
      <t xml:space="preserve">
</t>
    </r>
    <r>
      <rPr>
        <rFont val="Arial"/>
        <color theme="1"/>
        <sz val="1.0"/>
      </rPr>
      <t>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t>
    </r>
  </si>
  <si>
    <r>
      <rPr>
        <color rgb="FF1155CC"/>
        <u/>
      </rPr>
      <t>https://vk.com/wall739264769_7</t>
    </r>
    <r>
      <rPr/>
      <t xml:space="preserve"> 
</t>
    </r>
    <r>
      <rPr>
        <color rgb="FF1155CC"/>
        <u/>
      </rPr>
      <t>https://ok.ru/profile/455217723963/statuses/155312073463099</t>
    </r>
    <r>
      <rPr/>
      <t xml:space="preserve"> 
</t>
    </r>
    <r>
      <rPr>
        <color rgb="FF1155CC"/>
        <u/>
      </rPr>
      <t>https://ok.ru/profile/576906482092/statuses/156606300511148</t>
    </r>
    <r>
      <rPr/>
      <t xml:space="preserve"> </t>
    </r>
  </si>
  <si>
    <t xml:space="preserve">Добрый день! В комментарии к посту, которым вы поделились, я, как представитель Ассоциации производителей и поставщиков пенополистирола, пояснил, почему описанные "отрицательные качества" пенопласта описаны не совсем корректно. ППС — надёжный и современный материал, который с успехом используется для теплоизоляции по всей Европе. </t>
  </si>
  <si>
    <r>
      <rPr>
        <color rgb="FF1155CC"/>
        <u/>
      </rPr>
      <t>https://prnt.sc/UwmNm5YF0xvE</t>
    </r>
    <r>
      <rPr/>
      <t xml:space="preserve"> 
</t>
    </r>
    <r>
      <rPr>
        <color rgb="FF1155CC"/>
        <u/>
      </rPr>
      <t>https://prnt.sc/qnaCxoAAPAsb</t>
    </r>
    <r>
      <rPr/>
      <t xml:space="preserve"> 
</t>
    </r>
    <r>
      <rPr>
        <color rgb="FF1155CC"/>
        <u/>
      </rPr>
      <t>https://prnt.sc/06GJuN76IalM</t>
    </r>
    <r>
      <rPr/>
      <t xml:space="preserve"> </t>
    </r>
  </si>
  <si>
    <t>Аналог стр. 150 май (репост)</t>
  </si>
  <si>
    <t xml:space="preserve"> Витёк Ханин ответил Алексею
Алексей, добрый день. Если гугл вас не банил, то первая же ссылка вам скажет всё о шумопоглащении пенопласта, что подтверждено практикой и отзывами людей.</t>
  </si>
  <si>
    <t>https://vk.com/wall-187835662_3590?reply=3598&amp;thread=3591</t>
  </si>
  <si>
    <t xml:space="preserve">Пенопласт может защитить от ударного шума — это тоже подтверждается и практикой, и отзывами. Для защиты от воздушного и структурного шума обычно используются другие материалы. </t>
  </si>
  <si>
    <t>https://prnt.sc/nMZpRtJPUVdH</t>
  </si>
  <si>
    <t>Ответ на стр. 4</t>
  </si>
  <si>
    <t>Весь Арзамас ВКонтакте
Хотим утеплить фасад дома пенапластом. Влияет ли это, на микроклимат в квартире? Повышенная влажность, плесинь и прочее? Что показывает практика? Как поступить???</t>
  </si>
  <si>
    <r>
      <rPr>
        <color rgb="FF1155CC"/>
        <u/>
      </rPr>
      <t>https://vk.com/wall-27838907_1893828</t>
    </r>
    <r>
      <rPr>
        <color rgb="FF000000"/>
      </rPr>
      <t xml:space="preserve"> 
</t>
    </r>
    <r>
      <rPr>
        <color rgb="FF1155CC"/>
        <u/>
      </rPr>
      <t>https://vk.com/wall-125528525_357941</t>
    </r>
    <r>
      <rPr>
        <color rgb="FF000000"/>
      </rPr>
      <t xml:space="preserve"> </t>
    </r>
  </si>
  <si>
    <t xml:space="preserve">Добрый день! Фасадные марки пенопласта созданы именно для этих целей. Главное: а) брать качественный, современный ППС, произведённый по ГОСТу, б) монтировать согласно технологии, в) предусмотреть эффективную приточно-вытяжную вентиляцию (это важно для любого теплоизоляционного материала)
И перед началом работ пригласить специалистов, которые сделают грамотный теплотехнический расчёт с учётом множества параметров. </t>
  </si>
  <si>
    <r>
      <rPr>
        <color rgb="FF1155CC"/>
        <u/>
      </rPr>
      <t>https://prnt.sc/KXHKvDH64vfR
https://prnt.sc/84i35yhwIXvr</t>
    </r>
    <r>
      <rPr/>
      <t xml:space="preserve"> </t>
    </r>
  </si>
  <si>
    <t>Полиуретан+
МИФ 7. Пенополистирольные плиты — это не менее качественный способ изоляция, чем ППУ.
Это не совсем так. Неважно, проводите ли вы работы по укладке пенополистирольных плит сами или с помощью специальной бригады, все равно не удастся добиться такого высокого качества, как при использовании пенополиуретана. Теплоизоляционное покрытие ППУ изготавливается, можно сказать, прямо на месте и идеально ложится на изолируемую поверхность со всеми ее трещинами, изгибами, впадинами и прочими неровностями, создавая надежный монолитный барьер.
Пенополистирольные плиты, при всех стараниях, невозможно подогнать друг к другу и положить так, чтобы не оставалось ни единого зазора, а это значительно снижает надежность и качество изоляции. К тому же по теплопроводности пенополистирол значительно уступает пенополиуретану.
#утепление #утеплениеппу #строимдом</t>
  </si>
  <si>
    <t>https://vk.com/wall-220865420_14</t>
  </si>
  <si>
    <t>Добрый день! Конечно, у каждого строительного материала есть особенности применения. Однако монтаж не относится к слабым сторонам пенопласта. Он настолько прост, что с ним на отлично справляются даже непрофессионалы. Главное — делать все в соответствии с рекомендациями специалистов, правильно подготавливать поверхность под укладку и пропенивать швы шире 2 мм между плитами. У современного пенопласта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(около 5% при погружении в воду на 28 суток). Несмотря на это ППС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t>
  </si>
  <si>
    <t>https://prnt.sc/Yxpdjw26QP7X</t>
  </si>
  <si>
    <t>Пользователь
Блог самостройщика,
если 50см мало, значит 60, 70 делать . это утеплитель . конструкцо
ионно-теплоизолирующиц материал . самодостаточен. а пенопласт ... вспомните пожар в грозном высотки . от дыма горящего пенопласта люди тупо мрут, мыши его жрут, лишний геморрой (работа, крепление, трещины, отделка ), и паропроницаемость нужна гб не только когда гб сохнет , а навсегда.</t>
  </si>
  <si>
    <t>https://dzen.ru/b/ZHYTl1cA5Tir1I3X#comment_1684352174</t>
  </si>
  <si>
    <t>Опасность для здоровья, грызуны, пожароопасность</t>
  </si>
  <si>
    <t xml:space="preserve">Добрый день! По ГОСТ пенопласт монтируется в середину стенового "пирога" — для того, чтобы огонь добрался до него, нужно, чтобы разрушились материал стены и/или внешняя отделка. Современные фасадные марки выпускаются с антипиренами: благодаря им без постоянного источника огня они затухают самостоятельно максимум в течение 4 секунд. А при постоянном источнике — оплавляются, не вспыхивая. При горении он выделяет те же вещества, что и древесина. 
Что касается мышей, ППС должен быть изолирован внутри стены: если нет ошибок монтажа, вредители до него не доберутся. 
В смысле простоты монтажа — здесь ничего сложного, отлично справляются даже непрофессионалы. 
Ну и о паропроницаемости: по этому параметру современный ППС сравним с древесиной поперёк волокон. Он паропроницаем. </t>
  </si>
  <si>
    <t>https://prnt.sc/Am20pD8kKipM</t>
  </si>
  <si>
    <t>Изделия из пенопласта.Киров 77-10-93
💦«Мокрый» фасад на базе пенопласта – оптимальная система по соотношению цена и качество. Это вид строительных наружных отделочных работ, при которых происходит утепление здания совместно с отделкой.👌
☝Свое название мокрый фасад получил из-за технологического процесса его монтажа. Основу системы "мокрого фасада" составляют теплоизоляционные материалы, для фиксации, защиты и декорирования которых применяются клеевые и штукатурные смеси.
Пенопласт — наиболее часто используемый утеплитель при этом виде работ. Он легко поддается обработке — резке и шлифовке. Создает идеально ровную поверхность стен, а также с его помощью можно создать различные архитектурные украшения на фасаде здания.
✅ Кроме того, среди преимуществ использования пенопласта:
- высокие теплоизоляционные качества;
- малый вес, его легко монтировать;
- легко подогнать под нужные размеры.
✅Достоинства "мокрого" фасада:
- можно многократно красить, прямо поверх старого слоя краски;
- имеет малое количество точек промерзания — мостиков холода, минимизируя количество конденсата и его замерзание;
- обладает отличными тепло- и звукоизоляционными свойствами.
- применимы различные цветовые решения в отделке фасада.
👉Приходите к нам за пенопластом. Продаем в листах и режем в размер.
Поможем рассчитать необходимое количество.😉
ТЦ "Загородный Дом" ул. Солнечная, 8В
Пн — Пт с 8.30 до 18 ч Сб с 9 до 15 ч
📞 +7 (901) 419-08-96
Оставьте заявку в л/с или📱Viber +7 953 947 1093</t>
  </si>
  <si>
    <t>https://vk.com/wall-108814823_627</t>
  </si>
  <si>
    <t xml:space="preserve">Добрый день! Спасибо за позитивный отклик о системе, в которой применяется пенопласт — материал, который представляет Ассоциация производителей и поставщиков пенополистирола. </t>
  </si>
  <si>
    <t>https://prnt.sc/JDAtrnPRAofS</t>
  </si>
  <si>
    <t xml:space="preserve"> Владимир Шиве ответил Алексею
Алексей, что то не заметил. Он плавиться, капает, а капля горит, а если в середине пласта, тогорит по всей окружности, приэтом соответсенно расширяясь.
Владимир Шиве
Владимир Шиве ответил Алексею
Алексей, так он и называется не пенопласт, а как то по-другому. Пеноплекс по-моему. Так тот вообще другой. А здесь посмотрите видео внимательно. Обычный белый</t>
  </si>
  <si>
    <t>https://vk.com/wall-96672571_1042995?reply=1043022&amp;thread=1043002</t>
  </si>
  <si>
    <t xml:space="preserve">Владимир, добрый день. Качественный современный пенопласт (тот самый "обычный белый"), как вам правильно написали, не горит. Сейчас он выпускается с антипиренами. Эта обязательная добавка позволяет ему затухать самостоятельно в течение максимум 4 секунд после потери контакта с открытым пламенем. А при постоянном источнике огня оплавляться, не вспыхивая. </t>
  </si>
  <si>
    <t>https://prnt.sc/p0YG68tlXuyp</t>
  </si>
  <si>
    <t>Денис Семёнов | Сэндвич-панели
автор
Сообщество производителей и поставщиков пенополистирола, надо уточнить у наших поставщиков с ППС. Спасибо, что написали!</t>
  </si>
  <si>
    <t>https://dzen.ru/video/watch/6477499449d8e520fd376b2e#comment_1684829144</t>
  </si>
  <si>
    <t>https://prnt.sc/BaJkhD0jVH6K</t>
  </si>
  <si>
    <t xml:space="preserve"> Закладные шпильки под мауэрлат🧐 #shorts #кровля
Строй-КА 
при устройстве армированного пояса не
забываем про важные вещи такие как
шпильки их нужно заложить при заливке
бетона закладываем снизу её можно просто
загнуть либо прикрутить как сверху гайку
с большой шайбой чтобы её потом не
вырвало также перед монтажом мурлата не
забываем снизу весь бетон проложить
гидроизоляции еще один сразу момент
расскажу это утепление в нашем случае
пенополистирол 50 миллиметров чтобы не
было</t>
  </si>
  <si>
    <t>https://www.youtube.com/watch?v=Faf5IKqfgGg</t>
  </si>
  <si>
    <t xml:space="preserve">Благодарим за доверие к пенопласту, который представляет Ассоциация производителей и поставщиков пенополистирола. </t>
  </si>
  <si>
    <t>https://prnt.sc/feK42Acof8OF</t>
  </si>
  <si>
    <t>эксперт</t>
  </si>
  <si>
    <t xml:space="preserve">ВЕКТРА ПРО здания из сэндвич-панелей
надо уточнить у наших поставщиков с ППС, что был за образец. Спасибо, что написали! </t>
  </si>
  <si>
    <t>https://www.youtube.com/watch?v=mjKdqMwy5Q8&amp;lc=UgyOHpXNamxzBTBDH_B4AaABAg.9qSAoIKQke59qSnJHfgvRX</t>
  </si>
  <si>
    <t xml:space="preserve">Всегда рады помочь! </t>
  </si>
  <si>
    <t>https://prnt.sc/nTnstAYI0WDK</t>
  </si>
  <si>
    <r>
      <rPr>
        <rFont val="Arial"/>
        <color theme="1"/>
      </rPr>
      <t xml:space="preserve">Баня — все про строительство и отдых в бане
</t>
    </r>
    <r>
      <rPr>
        <rFont val="Arial"/>
        <color theme="1"/>
        <sz val="1.0"/>
      </rPr>
      <t>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kak-uteplit-potolok-v-bane-1024x768Хотите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t>
    </r>
    <r>
      <rPr>
        <rFont val="Arial"/>
        <color theme="1"/>
      </rPr>
      <t xml:space="preserve">
</t>
    </r>
    <r>
      <rPr>
        <rFont val="Arial"/>
        <b/>
        <color theme="1"/>
      </rPr>
      <t>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t>
    </r>
    <r>
      <rPr>
        <rFont val="Arial"/>
        <color theme="1"/>
      </rPr>
      <t xml:space="preserve">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t>
    </r>
    <r>
      <rPr>
        <rFont val="Arial"/>
        <b/>
        <color theme="1"/>
      </rPr>
      <t>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t>
    </r>
    <r>
      <rPr>
        <rFont val="Arial"/>
        <color theme="1"/>
      </rPr>
      <t xml:space="preserve">
</t>
    </r>
    <r>
      <rPr>
        <rFont val="Arial"/>
        <color theme="1"/>
        <sz val="1.0"/>
      </rPr>
      <t>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t>
    </r>
    <r>
      <rPr>
        <rFont val="Arial"/>
        <color theme="1"/>
      </rPr>
      <t xml:space="preserve">
</t>
    </r>
    <r>
      <rPr>
        <rFont val="Arial"/>
        <b/>
        <color theme="1"/>
      </rPr>
      <t>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
подписаться!</t>
    </r>
  </si>
  <si>
    <t>https://ok.ru/vse.pro.banyu/topic/155199418873276</t>
  </si>
  <si>
    <t>https://prnt.sc/yKJySaTmk0Fn</t>
  </si>
  <si>
    <r>
      <rPr>
        <rFont val="Arial"/>
        <color theme="1"/>
      </rPr>
      <t xml:space="preserve">Строим дом за городом
Никогда не утепляйте стены по типу «пирог» — эти стены падают быстро, и вы в своем «доме» станете зимой как голый король
Утепление стен по типу «пирог» — это затея хороша только для состоятельного домовладельца, каковых на нашем отечественном пространстве всего примерно 1%. А если у вас нет денег на качество – лучше про этот тип утепления забудьте.
Вот во что превращается многослойное утепление фасада через первые три секунды эксплуатации
Попалось мне тут на глаза несколько интересных фотографий, и мне тут же вспомнилась моя статья про многослойное утепление стен жилищ, не помню как называется, она у меня где-то на канале. Речь идет о так называемых «пирогах», которые сегодня пропагандируются в нашем секторе загородного домостроения весьма массово.
Вот это называется многослойной стеной в натуре
Но дело не в этих самых «пирогах», развивать тему дальше у меня пока что не имеется намерения. Просто я хочу показать нашим новоявленным загородным домовладельцам, на что они себя обрекают, выбрав для создания стен своего загородного жилища эти самые «многослойные схемы утепления».
Слева — схема многослойного утепления, справа — с чего начинается его разрушение
Спору нет, «пироги» применялись в строительстве всегда, но не все варианты являлись оправданными. Самый годный вариант придумали немцы или голландцы еще в Средние века, а, быть может, это они украли еще у древних римлян или греков. Это так называемые «фахверки», и лучше них еще ничего не было придумано.
Но дело опять-таки не в этом. Я не хочу развивать эту тему. Просто посмотрите на эти фото, и вы поймете, что вас может ждать, если вы все же решитесь на устройство многослойных стен по «современным технологиям».
Хорошо, что не успел еще заштукатурить
Возможно, вам повезет, вы сможете отыскать приличную сумму денег и нанять отличного специалиста по устройству «пирогов». Но скорее всего, что вам этого не удастся. И тогда с вашими стенами произойдет то же самое, что и на этих фотографиях.
И тут не успели. Повезло-то как! Меньше будет расходов
Это тоже, кстати, многослойная стена. В каком-то месте она не выдержала
Без комментариев
Кто-то скажет, что тут халтурщики поработали. Но я не думаю. В этом случае халтурщик сидел в ведомстве, которое такую схему придумало
Результат внутреннего утепления стены в анфас
</t>
    </r>
    <r>
      <rPr>
        <rFont val="Arial"/>
        <color theme="1"/>
        <sz val="1.0"/>
      </rPr>
      <t>НЕКОТОРЫЕ ДРУГИЕ МАТЕРИАЛЫ ПРО УТЕПЛЕНИЕ:
Почему у нас такой низкий гарантийный срок зимнего утепления фасадов? Что, утеплители низкого качества?
Почему фасады наших частных домов, утепленные пенополистиролом, так быстро выходят из строя?
Почему кирпичные стены хорошо держат тепло, а газобетонные и каркасные – плохо?
Как обойтись без дополнительного утепления фасада? Дешевые монолитные стены без фундамента и никаких затратных идей</t>
    </r>
  </si>
  <si>
    <t>https://dzen.ru/a/ZHovJMLk0mD81gzM</t>
  </si>
  <si>
    <t xml:space="preserve">Здравствуйте! Дело не в пироге. А в погрешностях (а в приведённых вами примерах — настоящем браке монтажа). Можем говорить только о пенопласте, и на ваших фото не видим ни одного примера, где монтаж был бы выполнен по правилам. Дюбель-зонтики отсутствуют вообще. Непонятно, в каких погодных условиях производился первоначальный монтаж утепления. Поэтому дело не в устройстве стены, а в человеческом факторе. В горе-строителях, которые позволяют себе допускать такие ошибки. И в отсутствии контроля их работы. </t>
  </si>
  <si>
    <t>https://prnt.sc/XAbdUAvR1tTt</t>
  </si>
  <si>
    <r>
      <rPr/>
      <t xml:space="preserve">Строй-Фрост — гаражи из сэндвич-панелей
Про горючесть пенополистирола
Утеплитель, с которым мы работаем чаще всего – это пенополистирол. Он дешевле и долговечнее всех других теплоизоляционных материалов.
Но если на объекте должно соблюдаться условие повышенной пожаробезопасности, пенополистирол мы не используем.
То есть если вы планируете установить в гараже из сэндвич-панелей котел или генератор, от пенополистирола лучше отказаться.
❗Но мы можем оптимизировать затраты.
Скорее всего ваш котел или генератор будет установлен не в самом гараже, а в хозблоке. Поэтому мы предлагаем клиентам сделать часть стены и перегородки хозблока из минваты, а остальную конструкцию — из сэндвича с ППС. Это будет оптимально и не так затратно для клиентов, да и требования повышенной пожаробезопасности будут соблюдены.
«Строй-Фрост» предлагает современные и профессиональные решения и учитывает все потребности своих клиентов.
💥Цените первоклассный сервис и индивидуальный подход? Тогда записывайтесь на бесплатный замер </t>
    </r>
    <r>
      <rPr>
        <color rgb="FF1155CC"/>
        <u/>
      </rPr>
      <t>https://vk.me/stroyfrost!</t>
    </r>
  </si>
  <si>
    <t>https://vk.com/wall-187476397_529</t>
  </si>
  <si>
    <t>В2В, пожароопасность</t>
  </si>
  <si>
    <t xml:space="preserve">Добрый день! От имени Ассоциации производителей и поставщиков пенополистирола благодарю за внимательное отношение к безопасности и эффективности теплоизоляционного слоя. </t>
  </si>
  <si>
    <t>https://prnt.sc/tXJQWq06NVKp</t>
  </si>
  <si>
    <t>это не негатив по большому счету</t>
  </si>
  <si>
    <r>
      <rPr>
        <rFont val="Arial"/>
        <color theme="1"/>
      </rPr>
      <t xml:space="preserve"> ГАРАЖ 16ч
ДВИЖЕНИЕ
ЗАКАНЧИВАЮ,УТЕПЛЕНИЕ ПОТОЛКА. /Вентиляция в гараж./
</t>
    </r>
    <r>
      <rPr>
        <rFont val="Arial"/>
        <b/>
        <color theme="1"/>
      </rPr>
      <t>Видео про утепление гаража пенопластом изнутри.</t>
    </r>
  </si>
  <si>
    <t>https://www.youtube.com/watch?v=uYNMJKiTSnY</t>
  </si>
  <si>
    <t xml:space="preserve">
Гараж
Утепление изнутри</t>
  </si>
  <si>
    <t xml:space="preserve">Добрый день! Не заметили на видео пароизоляции между ППС и ОСБ: она важна для исключения попадания теплого водяного пара из помещения в утеплитель. В любом случае, спасибо за доверие к материалу, который представляет Ассоциация производителей и поставщиков пенополистирола. </t>
  </si>
  <si>
    <t>https://prnt.sc/K_YqW-4kGVDQ</t>
  </si>
  <si>
    <r>
      <rPr>
        <rFont val="Arial"/>
        <color theme="1"/>
      </rPr>
      <t xml:space="preserve">Дачное строительство
Как утеплить пол в каркасном доме на сваях?
</t>
    </r>
    <r>
      <rPr>
        <rFont val="Arial"/>
        <color theme="1"/>
        <sz val="1.0"/>
      </rPr>
      <t>Забираем на заметку
Пошаговое руководство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t>
    </r>
    <r>
      <rPr>
        <rFont val="Arial"/>
        <color theme="1"/>
      </rPr>
      <t xml:space="preserve">
</t>
    </r>
    <r>
      <rPr>
        <rFont val="Arial"/>
        <b/>
        <color theme="1"/>
      </rPr>
      <t>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t>
    </r>
    <r>
      <rPr>
        <rFont val="Arial"/>
        <color theme="1"/>
      </rPr>
      <t xml:space="preserve">
</t>
    </r>
    <r>
      <rPr>
        <rFont val="Arial"/>
        <color theme="1"/>
        <sz val="1.0"/>
      </rPr>
      <t>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t>
    </r>
  </si>
  <si>
    <r>
      <rPr>
        <color rgb="FF1155CC"/>
        <u/>
      </rPr>
      <t>https://vk.com/wall-218684598_232</t>
    </r>
    <r>
      <rPr/>
      <t xml:space="preserve"> 
</t>
    </r>
    <r>
      <rPr>
        <color rgb="FF1155CC"/>
        <u/>
      </rPr>
      <t>https://vk.com/wall-138308445_265217</t>
    </r>
    <r>
      <rPr/>
      <t xml:space="preserve"> 
</t>
    </r>
    <r>
      <rPr>
        <color rgb="FF1155CC"/>
        <u/>
      </rPr>
      <t>https://ok.ru/shkola.stroitelstva.i.remonta/topic/156719471281014</t>
    </r>
    <r>
      <rPr/>
      <t xml:space="preserve"> </t>
    </r>
  </si>
  <si>
    <r>
      <rPr>
        <color rgb="FF1155CC"/>
        <u/>
      </rPr>
      <t>https://prnt.sc/tknqoXx9KYRw</t>
    </r>
    <r>
      <rPr/>
      <t xml:space="preserve"> 
</t>
    </r>
    <r>
      <rPr>
        <color rgb="FF1155CC"/>
        <u/>
      </rPr>
      <t>https://prnt.sc/Z8sMF-C64Bzq</t>
    </r>
    <r>
      <rPr/>
      <t xml:space="preserve"> 
</t>
    </r>
    <r>
      <rPr>
        <color rgb="FF1155CC"/>
        <u/>
      </rPr>
      <t>https://prnt.sc/RayCtRQK3nsR</t>
    </r>
    <r>
      <rPr/>
      <t xml:space="preserve"> </t>
    </r>
  </si>
  <si>
    <t>Аналог стр. 149 май</t>
  </si>
  <si>
    <r>
      <rPr>
        <rFont val="Arial"/>
        <color theme="1"/>
      </rPr>
      <t xml:space="preserve">Дача Сад Огород
Утeплeниe стен деpевяннoгo домa изнутри
</t>
    </r>
    <r>
      <rPr>
        <rFont val="Arial"/>
        <color theme="1"/>
        <sz val="1.0"/>
      </rPr>
      <t>Иногдa случaется так, что утеплить рубленый или бpусчатый дом снаpужи не прeдставляeтся возможным. К примеру, здaние уже oблoженo кирпичом либo к нему приcтроeно какoе-нибудь нeотапливаeмоe сooрyжение. В даннoм случaе утепление стен деревяннoгo домa изнутри – eдинствeнный выход. Делают это oбычнo с иcпoльзoванием минeральной ваты или пенoпoлистирoла.
Пoдгoтoвительные рaботы пo утеплению стен
Стены дома предварительнo следует хорошеньĸо очиcтить от пыли. Далее дрeвeсину oбрабатывают средствoм от насeкомыx и гниeния. Также следует прoйти повеpхность cпециaльными состaвaми, повышающими огнeстойкость мaтериaлa.
Если речь идет o pублeном стpоeнии нужнo тaĸже тщательнo законопатить вce щeли. Обычно для этoгo примeняeтся джутовоe волоĸно. Для бoльших щелей берyт пaклю, скрyчeннyю в валик.
Мoнтаж плит минвaты
Утeплeниe стен деревянного дома изнутри мoжет быть выпoлненo с испoльзoванием минеральнoй вaты. Материал этот oтличается прeкрасными тeплосоxраняющими кaчествaми и пpост в монтажe. Пoд плиты неoбxoдимo будет устpoить oбpешетку. Брусья 50*50мм набивают в вeртикальном положении. Шаг между ними зависит oт ширины утeплитeля. Обычно он состaвляет оĸоло пoлуметра.
Совeт: Лучше всего сдeлать расстояниe междy бруcьями тaким, чтoбы oнo было нa 2см бoльше шиpины пластoв минваты. При этoм они встанут на меcтo плoтнее, а само утепление получится болee нaдежным.
Haбивку мoжнo выпoлнять oбычными гвоздями. После того, как обрешеткa будет cмонтирована, приступaют ĸ укладке плит. При этом тщательнo следят за тeм, чтобы междy ними и бруcьями не остaвaлось щелей. Утепление стен дeрeвянного домa изнутри своими рукaми получится достaточно эффeктивным только в этом слyчаe. Для большeй нaдежности плиты cтоит заĸрeпить специaльными дюбелями «грибкaми».
Укладка пароизоляционного слoя
При выполнении мeроприятий по утеплению стен нужно oбязательнo устроить паpоизоляцию. Пoвышенная влажность не только снизит теплозaщитные свойства минваты, нo и приведет к гниению дрeвeсины. В качeствe парoизoлятoра допуcкаeтcя применять либo обычную дeшeвую полиэтилeновую пленку, либo кaкой-нибyдь ee сoвременный фольгировaнный аналог. Матeриал мoнтируют пpямо повeрх вaты, закрeпляя к брускам cпeциальными cтеплерами.
Важно: Парoизoлятoр следует нaтягивaть фoльгoй внутрь пoмещения. При этoм неoбхoдимo выдерживать наxлест между полосaми не менее 10см. Дополнитeльно стык следует прoклеить алюминиевым или сантeхничeсĸим cкотчем.
На следyющем этaпе пpиступают к мoнтажy контробрешетки пoд обшивкy. Сoбpать ее можно из брyсьeв 30*40мм. В качeствe конeчной отдeлки для дома из дeрeва, paзумеется, лучше всегo пoдoйдет вaгонкa.</t>
    </r>
    <r>
      <rPr>
        <rFont val="Arial"/>
        <color theme="1"/>
      </rPr>
      <t xml:space="preserve">
Использовaние пенополистиролa
Утепление стен деревянного дома изнyтри пенополистиролом выполняется примeрно тaк же, как и минеpaльной ватой. То есть:
1 Предвaрительно проводится oбpабoтка стен;
2 На рубленой стeнe монтирyeтся обpешеткa из бpуса;
3 Мeжду oбрешетинами проклaдывaютcя вплoтную плиты пенополистиролa. Зaкpепляют их дюбелями;
4 Далее нaтягивaют пapоизолятоp и монтируют кoнтpoбpешетку под чистовyю oбшивку.
На брусчатыx стенах yстрaивaть oбрешетку пoд пeнополистирол не обязaтельно. К пoверхнoсти eго мoжнo приĸлeить клeeм для пеноплaстa. В любом случаe вce стыки слeдуeт заделать мoнтажнoй пeной либо пpoклеить cкотчем.
В том слyчае, eсли былo выпoлненo утeплeниe стен деревянного домa изнутри пенoпoлистиpoлoм с испoльзoванием обрeшeтĸи, чистовaя обшивкa монтируется нa нее. Если плиты были пoсажены нa клей, их следует аpмиpoвать специaльной сеткой. Cвeрxу такая пoверхнoсть в послeдующeм оштуĸатуриваeтся.
Думаем, теперь вaм понятно кaк утеплить стены дeрeвянного дoма изнутри самостоятeльно. Процедурa эта мoжет зaнять немного времени, oднакo технoлoгичесĸи не oсoбеннo сложнa.</t>
    </r>
  </si>
  <si>
    <r>
      <rPr>
        <color rgb="FF1155CC"/>
        <u/>
      </rPr>
      <t>https://vk.com/wall-7103536_105959</t>
    </r>
    <r>
      <rPr>
        <color rgb="FF000000"/>
      </rPr>
      <t xml:space="preserve"> 
</t>
    </r>
    <r>
      <rPr>
        <color rgb="FF1155CC"/>
        <u/>
      </rPr>
      <t>https://vk.com/wall-5984561_136216</t>
    </r>
    <r>
      <rPr>
        <color rgb="FF000000"/>
      </rPr>
      <t xml:space="preserve"> </t>
    </r>
  </si>
  <si>
    <t>Добрый день! Ассоциация производителей и поставщиков пенополистирола рекомендует пенопласт только для наружного утепления. То же зафиксировано в ГОСТ 15588-2014.</t>
  </si>
  <si>
    <r>
      <rPr>
        <color rgb="FF1155CC"/>
        <u/>
      </rPr>
      <t>https://prnt.sc/xXg018AXJ5MA</t>
    </r>
    <r>
      <rPr>
        <color rgb="FF000000"/>
      </rPr>
      <t xml:space="preserve"> 
</t>
    </r>
    <r>
      <rPr>
        <color rgb="FF1155CC"/>
        <u/>
      </rPr>
      <t>https://prnt.sc/vgOoyqhqyvFt</t>
    </r>
    <r>
      <rPr>
        <color rgb="FF000000"/>
      </rPr>
      <t xml:space="preserve"> </t>
    </r>
  </si>
  <si>
    <t>Аналог стр. 172 май</t>
  </si>
  <si>
    <t xml:space="preserve"> ProMasterMegaExpert
Привет,
1) Какой тип кровельного материала посоветуете, чтобы:
 не тяжёлый как керамика, а значительно легче, для лёгкого дачного щитового домика;
 не шумный как металл, а потише, чтобы в дождь шумно не было;
 не греющийся как металл, а более тепло-стойкий, тепло-изолирующий, чтобы в жаркое лето не создавался парник;
 разумная цена.
2) И теплоизоляция — сейчас старый пенопласт в жару создаёт жуткий парник! Какую теплоизоляцию под кровлю подложить, чтобы все эти качества улучшить (не жарко, не шумно, дом не утяжелять)?
Если кто готов вникнуть в детали, то можете глянуть прошлогоднюю тему:
https://mastergrad.com/forums/t315496-posovetuyte-krovlyu-itd/</t>
  </si>
  <si>
    <t>https://mastergrad.com/forums/t319427-krovlya-dlya-legkogo-dachnogo-doma-legkaya-tihaya-teploizoliruyushchaya/#post7179000</t>
  </si>
  <si>
    <t xml:space="preserve">Добрый день! Нужно заменить старый пенопласт. Скорее всего 1) его толщина недостаточна, 2) из-за постоянных протечек он деградировал. Достаточный слой современного качественного ППС, отгороженный пароизоляцией от помещения, не создаст эффекта парника и не пропустит тепло. Плюс надо проверить, как работает вентиляция в помещении. 
Если остановитесь на ППС, выбирайте материал, произведенный по ГОСТ 15588-2014. </t>
  </si>
  <si>
    <t>https://prnt.sc/77dxeo2Q80HX</t>
  </si>
  <si>
    <t xml:space="preserve">эксперт </t>
  </si>
  <si>
    <r>
      <rPr/>
      <t xml:space="preserve"> Anastasia2014
 Здравствуйте! Столкнулась с похожей проблемой, как у предыдущего автора- а именно проход стяжкой через проем.
 Нет никаких черновых стяжек, все просто:
 Лента 300мм по бокам утепленная эппс 100.
 Обратная засыпка песком с послойным трамбованием, 3 слоя эппс 50, в 3 слое канавка для труб воды и радиаторов.
 Потом пленка, трубы ТП на скобы к эппс (получается что пленку продырявим).
 Над ТП, на стульчиках сетка арматура, ф8.
 Все заливается цем. Песч. Стяжкой м500 с бетон. завода. Толщина 80мм. Максимально выравнивается гладилкой, и финишное потом плитка. Может наливным еще подравняем перед финишем.
 Вопросы:
 1. Схематично так показано в нашем проекте. Смущает проход стяжкой через проем. Ищу мнен</t>
    </r>
    <r>
      <rPr>
        <b/>
      </rPr>
      <t>ия.
 2. Если, как советуют через ленту переходить самым рыхлым белым пенопластом, это на всю толщину пирога? В моем случае это 100мм. Можно обойтись 50 мм 1 лист, а второй оставить эппс. А может для демпфера хватит и 20мм, а остальные 80 оставить ЭППС?
 Вдруг будет слишком слабое место в проеме ?</t>
    </r>
    <r>
      <rPr/>
      <t xml:space="preserve">
 3. В проекте пленка между эппс и стяжкой. Читал что делается между песком и эппс.
 Но, вроде у песка капиллярный подъем воды около 30 см? Поидее там воды не будет.
 4. Прокладка воды и радиаторов в канавке верхнего эппс норм? Может в середине делать?
 5. Рабочее решение в цело</t>
    </r>
    <r>
      <rPr>
        <color rgb="FF1155CC"/>
        <u/>
      </rPr>
      <t>м? 
https://prnt.sc/hYQ1DUQDhiLI</t>
    </r>
  </si>
  <si>
    <t>https://www.forumhouse.ru/posts/31527294/</t>
  </si>
  <si>
    <t>Пол, как рассчитать</t>
  </si>
  <si>
    <r>
      <rPr>
        <rFont val="Arial"/>
        <color theme="1"/>
      </rPr>
      <t xml:space="preserve">АМК декоративные покрытия Москва
</t>
    </r>
    <r>
      <rPr>
        <rFont val="Arial"/>
        <color theme="1"/>
        <sz val="1.0"/>
      </rPr>
      <t>Как правильно утеплить цоколь дома, зачем нужно его утеплять и в каких сучаях можно обойтись без утепления цоколя ?
Утепление цоколя дома — это важный этап строительства, который помогает сохранить тепло и защитить дом от холода. Однако, не всегда нужно утеплять весь цоколь дома, так как некоторые случаи могут потребовать только частичного утепления. В этой статье мы рассмотрим, почему необходимо утеплять цоколь и в каких случаях это не обязательно.
Почему нужно утеплять цоколь?
1. Экономия электроэнергии. Утепление цоколя помогает сохранять тепло в доме, что позволяет снизить расходы на отопление. Это особенно важно в холодных климатических условиях, где затраты на отопление могут быть высокими.
2. Защита от влаги. Цоколь дома находится в контакте с землей, которая может быть влажной и холодной. Если не утеплить цоколь, то влага будет проникать в дом, что может привести к образованию плесени и грибка. Утепление цоколя предотвращает эту проблему.
3. Улучшение звукоизоляции. Защита от шума: Цокольный этаж может быть источником шума, если он находится рядом с дорогой или другими источниками шума. Утепление поможет снизить уровень шума в доме.
4. Защита от коррозии. Цоколь подвергается воздействию влаги и других агрессивных факторов, которые могут вызывать коррозию арматурного каркаса. Утепление помогает защитить металл от коррозии.
5. Увеличение срока службы дома. Утепленный цоколь позволит продлить срок службы дома и уменьшить затраты на ремонт и обслуживание.
В каких случаях можно обойтись без утепления цоколя?
Если вы живете в теплом климате, где температура зимой не опускается ниже -5 градусов Цельсия, то можно обойтись без полного утепления цоколя. Важно выбрать правильный утеплитель и правильно установить его, чтобы достичь максимального эффекта.
Выбор утеплителя для цоколя дома: Ключевые факторы и рекомендации
Ниже мы рассмотрим ключевые факторы, которые следует учитывать при выборе утеплителя для цоколя дома.
Выбор утеплителя для цоколя зависит от многих факторов. Например, если здание находится в регионе с холодным климатом, то необходимо использовать утеплитель с высокой теплоизоляцией. Если же здание расположено в зоне с теплым климатом, то можно использовать более легкий утеплитель.
Существует несколько видов утеплителей, которые можно использовать для цоколя дома. Один из наиболее популярных — это пенополистирол.
Плюсы:
1. Высокая теплоизоляция. Пеноплекс имеет низкий коэффициент теплопроводности, что позволяет сохранять тепло в доме.
2. Влагостойкость. Пеноплекс не впитывает влагу, что делает его идеальным материалом для утепления цоколя.
3. Легкость монтажа. Пеноплекс легко монтируется на любую поверхность и не требует специальных инструментов.
4. Долговечность. Пеноплекс долговечен и не теряет своих свойств со временем.
5. Экологичность. Пеноплекс изготовлен из экологически чистых материалов и безопасен для здоровья человека.
Минусы:
1. Низкая паропроницаемость. Пеноплекс плохо пропускает воздух, что может привести к образованию конденсата и плесени на стенах.
2. Высокая стоимость. Пеноплекс является дорогим материалом, что может быть недостатком для некоторых людей.
Еще один вид утеплителя для цоколя — это минеральная вата. Она также обладает низкой теплопроводностью и устойчивостью к влаге. Она имеет свои плюсы и минусы, которые следует учитывать при выборе материала для утепления.
Плюсы:
1. Низкая теплопроводность: каменная вата имеет очень низкую теплопроводность, что позволяет сохранять тепло в помещении и снижать потери тепла через стены.
2. Высокая звукоизоляция: каменная вата обладает высокой звукоизоляцией, что позволяет снизить уровень шума и защитить помещение от внешних звуков.
3. Экологичность: каменная вата производится из природных материалов, таких как горные породы, и не содержит вредных веществ, что делает ее безопасной для здоровья человека.
4. Простота монтажа: каменную вату можно легко установить самостоятельно, без привлечения специалистов.
5. Долговечность: каменная вата устойчива к воздействию влаги и ультрафиолетовых лучей, что обеспечивает ее долговечность.
Минусы:
1. Высокая стоимость: каменная вата дороже других материалов для утепления, что может быть неприемлемо для некоторых людей.
2. Ограничения по применению: Базальтовый утеплитель (каменная вата) может быть непригоден для утепления цоколя здания из-за высокой гигроскопичности. Это означает, что при намокании утеплитель теряет часть своих теплоизоляционных свойств. Он может быть использован для внутреннего утепления, но не рекомендуется для наружного, так как цоколь постоянно подвержен воздействию осадков.
3. Необходимость дополнительной защиты: каменная вата должна быть защищена от влаги и атмосферных воздействий, чтобы обеспечить ее долговечность.</t>
    </r>
    <r>
      <rPr>
        <rFont val="Arial"/>
        <color theme="1"/>
      </rPr>
      <t xml:space="preserve">
</t>
    </r>
    <r>
      <rPr>
        <rFont val="Arial"/>
        <b/>
        <color theme="1"/>
      </rPr>
      <t>Также для утепления цоколя можно использовать пенопласт. Утепление цоколя пенопластом имеет свои плюсы и минусы.
Плюсы:
- Низкая стоимость материала по сравнению с другими утеплителями;
- Легкость монтажа и демонтажа;
- Высокая теплоизоляция;
- Устойчивость к влаге
- Не гниет и не подвержен воздействию насекомых
- Экологически чистый материал.
Минусы:
- Подвержен горению;
- Может быть поврежден грызунами
- Впитывает влагу и может потерять свои теплоизоляционные свойства.</t>
    </r>
    <r>
      <rPr>
        <rFont val="Arial"/>
        <color theme="1"/>
      </rPr>
      <t xml:space="preserve">
</t>
    </r>
    <r>
      <rPr>
        <rFont val="Arial"/>
        <color theme="1"/>
        <sz val="1.0"/>
      </rPr>
      <t>Вывод. На вопрос, какой утеплитель лучше, для утепления цоколя? Однозначного ответа не может быть. Для каждого региона необходимо выбирать свой утеплитель цоколя в зависимости от климатических условий и требований к теплоизоляции. Некоторые регионы могут нуждаться в более толстом слое утеплителя, чем другие, чтобы обеспечить необходимую защиту от холода. Также важно учитывать особенности конструкции цоколя, такие как материал стен, тип фундамента и т.д.</t>
    </r>
  </si>
  <si>
    <t>https://dzen.ru/a/ZHtJS6NgB3W2jz4L</t>
  </si>
  <si>
    <t>Пожароопасность, грызуны</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</si>
  <si>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У каждого строительного материала есть особенности применения. Что касается пенопласта, у него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(около 5% при погружении в воду на 28 суток). Несмотря на это ППС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В современный качественный пенопласт добавляются антипирены: благодаря им он способен самостоятельно затухать в течение максимум 4 секунд после потери контакта с открытым огнем. А при его наличии — оплавляться, не вспыхивая. 
Что касается грызунов, они действительно любят селиться в неосыпающемся утеплителе (и в минвате в том числе). Поэтому такие утеплители изолируют внутри стенового "пирога". Перекрыв доступ вредителям, о проблеме их проникновения можно не волноваться. </t>
  </si>
  <si>
    <t>https://prnt.sc/DZL2CfbOrQBp</t>
  </si>
  <si>
    <t xml:space="preserve"> Степан Пирогов ответил Азамату
Азамат, придумали не дураки, а умные люди умеющие навязать своё мнение другим чтобы заработать больше денег! Монтируют это дураки! (Не кого не хочу обидеть! ).
Азамат Хисматуллин ответил Степану
Степан, ну прогресс не стоит на месте. Если раньше этого материала не было, это не значит, что было лучше. Что вас не устраивает в этом материале? Он теплый и легко монтируется. Не горит без огня и мышей Винни при правильном монтаже не будет.
Степан Пирогов ответил Степану
Степан, пенопласт он и в Африке пенопласт. Как это он не горит🤔?
Сергей Косов ответил Степану
Степан, фасадный пенопласт не поддерживает горение, он плавится, есть гост почитайте, сам проверял даже, на горение</t>
  </si>
  <si>
    <t>https://vk.com/wall-96672571_1042995?reply=1043270&amp;thread=1043041</t>
  </si>
  <si>
    <t xml:space="preserve">Степан, Азамат абсолютно прав. В современном пенопласте — антипирены. Он не поддерживает горения (если убрать огонь, самостоятельно затухает максимум за 4 секунды), и не полыхает, а оплавляется. Современный и качественный — это главное. </t>
  </si>
  <si>
    <t>https://prnt.sc/JucsuQRnEbpC</t>
  </si>
  <si>
    <t>Паблик "Руки не из жопы!", отвечаем Валерой</t>
  </si>
  <si>
    <t xml:space="preserve"> Андрей Рожин ответил Nikita
Nikita, . Например, толщина стены из газобетона д300 толщиной 300 мм может сравнится по теплопроводности с кирпичной, толщина которой 1,9 м!
50 мм минваты, только для того чтоб гипс не так бумкал.
Живу в доме 15 лет, 130кв.на отопление, свет, скважину, плиту менее 5000р.
Пенопласт вообще паронепроницаем. Главные потери тепла крыша и ветер.</t>
  </si>
  <si>
    <t>https://vk.com/wall-154228057_21623?reply=21713&amp;thread=21657</t>
  </si>
  <si>
    <t xml:space="preserve">Здравствуйте! Фасадный ППС вполне паропроницаем. Если посмотреть в документах, его паропроницаемость — как у сосны поперёк волокон. 
</t>
  </si>
  <si>
    <t>https://prnt.sc/AFWZ-NQ6P23J</t>
  </si>
  <si>
    <t xml:space="preserve"> Ринат Исаев
По крайней мере Рисан строит лучше чем остальные застройщики. По поводу По 50 квартир на этаже это непосредственно к теретории жизни. Единственное что рисан использует до сих пор это пенопласт на фасадах это плохо.</t>
  </si>
  <si>
    <t>https://vk.com/wall-35776429_1094972?reply=1095996</t>
  </si>
  <si>
    <t xml:space="preserve">Если пенопласт фасадный, современный и качественный — почему нет. Отличный материал, с одними из лучших характеристик по паропроницаемости, влагопоглощению и теплопроводности. Плюс доступен — это немаловажно. </t>
  </si>
  <si>
    <t>https://prnt.sc/M9LkJcL7XcB-</t>
  </si>
  <si>
    <r>
      <rPr>
        <rFont val="Arial"/>
        <color theme="1"/>
      </rPr>
      <t xml:space="preserve">PRO Стройку и Дизайн
Какой утеплитель лучше? Выбери надёжный материал
</t>
    </r>
    <r>
      <rPr>
        <rFont val="Arial"/>
        <color theme="1"/>
        <sz val="1.0"/>
      </rPr>
      <t>Утеплитель сохраняет тепло внутри помещения и предотвращает его утечку. Использование материала позволяет сократить расход энергии на обогрев, уменьшить траты на отопление и обеспечить комфортную температуру в любое время года.
Чтобы правильно определить тип утеплителя, который нужен именно вам, учитывайте его особенности и помните о соблюдении требований строительства.
Свойства утеплителей
1. Теплоизоляция. Главная задача утеплителя — сохранить тепло вашего дома. Для определения этого критерия посмотрите коэффициент теплопроводности (λ). Чем ниже его показатель, тем выше теплоизоляционное свойство материала.
2. Огнестойкость, обеспечивающая вашу безопасность. Всегда делайте выбор в пользу утеплителя, который не поддерживает горение (показатель огнестойкости должен быть высоким).
3. Герметичность. Влага проникает в стены и крышу дома, поэтому материал обязан хорошо выполнять свои функции даже при её наличии. Если уровень влажности на вашей территории выше нормы, то тщательно просмотрите этот критерий.
4. Долговечность и прочность. Выбирайте более качественный материал, который прослужит вам дольше и лучше.
5. Удобство монтажа. Если вы хотите завершить установку утеплителя быстро или же установить его без помощи рабочих, то выбирайте легко обрабатываемые, режущиеся и монтирующиеся материалы.
6. Экологическая безопасность. Некоторые материалы содержат вещества, наносящие вред вашему здоровью. Посмотрите, нет ли подобных сюрпризов в составе утеплителя.
Виды утеплителей. Пенопласт</t>
    </r>
    <r>
      <rPr>
        <rFont val="Arial"/>
        <color theme="1"/>
      </rPr>
      <t xml:space="preserve">
Пенопласт
Пенопласт очень популярен среди утеплителей. Он сделан из экспандированного полистирола (или EPS, как его еще называют).Материал имеет пористую структуру, которая расширяется при нагревании и, тем самым, образует воздушные камеры. Они отлично удерживают тепло и сохраняют его в помещении.
 Стоит отметить, что у пенопласта бывает разная толщина и плотность. Учитывайте это в зависимости от ваших нужд
Достоинства пенопласта
 Пенопласт хорош в плане теплоизоляции, так как его структура отлично сохраняет тепло
 Удобен в установке: он легко разрезается и подгоняется под нужный вам размер. Из-за небольшого веса материал поднимается и переноситься без особых усилий
 Утеплитель герметичен, так что в участках с повышенной влажностью его свободно можно использовать
 Пенопласт долговечен, так как устойчив к гниению, плесени и грибкам, деформациям и разрушениям. Он надёжно прослужит вам долгие годы
Недостатки пенопласта
</t>
    </r>
    <r>
      <rPr>
        <rFont val="Arial"/>
        <b/>
        <color theme="1"/>
      </rPr>
      <t xml:space="preserve"> К сожалению, пенопласт подвержен горению и способен выделять токсичные вещества при повышении температуры. При его использовании лучше устанавливать дополнительную защиту во избежание возгорания
 Вследствие первого минуса, материал не является экологически безопасным (способен выделять токсичные вещества при повышении температуры)
 Несмотря на устойчивость к деформациям, при установке пенопласт повреждается легко, поэтому будьте особо аккуратны во время данного процесса</t>
    </r>
    <r>
      <rPr>
        <rFont val="Arial"/>
        <color theme="1"/>
      </rPr>
      <t xml:space="preserve">
</t>
    </r>
    <r>
      <rPr>
        <rFont val="Arial"/>
        <color theme="1"/>
        <sz val="1.0"/>
      </rPr>
      <t>Минеральная вата
Минеральная вата
Минеральная вата, как и пенопласт, часто используется в строительстве. Она создаётся из базальтовых пород или стекловолокна, имеет несколько форм: плиты, рулоны или мягкие маты.
Достоинства минеральной ваты
 Как и пенопласт, минеральная вата обладает высоким уровнем теплоизоляции, успешно сохраняя тепло
 Хорошая гибкость позволяет без затруднений использовать материал в ходе монтирования и утепления строений
 Утеплитель поглощает звуковые волны и снижает шум внутри помещений, то есть имеет хорошую звукоизоляцию и обеспечивает тишину в вашем доме
 Материал не поддерживает горение и не выделяет вредных газов при воздействии высоких температур, что также делает его экологически безопасным
 Минеральная вата не подвержена грибку и плесени, долго сохраняет свою долговечность и надёжность в этом плане
Недостатки минеральной ваты
 Уровень герметичности низок: она легко впитывает влагу, поэтому лучше использовать утеплитель в сухой местности
 Высокая пористость делает материал достаточно хрупким. Его нужно аккуратно устанавливать и избегать дефектов, снижающих качество утеплителя
 Минеральная вата экологически безопасна, однако содержит стекловолокно или базальтовые волокна, которые могут вызывать раздражение кожи, глаз и дыхательных путей. При работе с ней следует использовать защитные средства, чтобы предотвратить возможные проблемы со здоровьем
Пенополиуретан
Пенополиуретан
Пенополиуретан (ППУ) состоит из ячеек, которые образуются полимерными пенами на основе полиуретана.
Достоинства пенополиуретана
 Высокая теплоизоляция позволит сохранит тепло и комфорт в вашем помещении
 ППУ имеет хорошую механическую прочность и стабильность формы: он не деформируется, не сжимается со временем, поэтому долго вам прослужит
 Как и пенопласт, материал лёгкий и удобно подгоняемый под любые формы и размеры. Это упростит вам процесс монтажа и сократит время работ
 ППУ не впитывает воду, поэтому не подвергается гниению или развитию плесени, может устанавливаться в местах с повышенной влажность (в том числе в подвалах)
Недостатки пенополиуретана
 Данный утеплитель стоит достаточно дорого, что может стать проблемой в плане бюджета
 Материал подвержен возгоранию. Как и пенопласт, при повышении температур он выделяет токсичные вещества, не является экологически чистым материалом. При установке ППУ особо требуется соблюдать меры безопасности
Экструдированный пенополистирол
Экструдированный пенополистирол
Экструдированный пенополистирол (XPS) создаётся путём экструзии пенопласта. Этот тип утеплителя состоит из закрытых ячеек, набитых воздухом и легко сохраняющих тепло.
Достоинства экструдированного пенополистирола
 Хорошая теплоизоляция обеспечивается за счёт ячеек с воздухом, обеспечивающим сохранность тепла в доме
 Структура материала не позволяет влаге впитываться и помогает сохранить теплоизоляционный свойства даже при высокой влажности участка
 Экструдированный пенополистирол устойчив к деформациям. Он выдерживает давление, поэтому является наиболее прочным
Недостатки экструдированного пенополистирола
 В процессе его производства используются химические вещества, которые могут пагубно повлиять как на ваше здоровье, так и на окружающую среду. Стоит отметить, что он очень плохо разлагается, поэтому возникнут сложности с утилизацией утеплителя
 Стоимость материала приличная, так что учитывайте смету при строительстве
 У экструдированного пенополистирола есть ограничения в строительстве: XPS не рекомендуется использовать в местах с частым (постоянным) контактом с водой или при высоких температурах, например, в саунах, парилках и т.д. Также он не подходит для применения в зоне высокой механической нагрузки.
Пенолит
Пенолит
Пенолит представляет собой плиты, изготовленные на основе пенополиуретана (ППУ).
Достоинства пенолита
 Как и все вышеперечисленные типы утеплителей, пенолит обладает хорошими теплоизоляционными свойствами
 Высокий уровень адгезии: материал легко приклеивается к поверхностям различных материалов (бетону, дереву, металлу), что обеспечивает качественную фиксацию и предотвращение смещений
 Пенолит имеет низкую водопоглощаемость, поэтому может устанавливаться в местах с повышенной влажностью без развития грибка, плесени и утери теплоизоляционных качеств
 Это самозатухающий материалом, который не поддерживает горение и не выделяет токсичных газов при нагревании (обладает экологической безопасностью)
 Он удобен в процессе монтажа, потому что мало весит, легко подкачивается под нужный вам формат и крепиться при помощи клея или монтажных элементов
Недостатки пенолита
 Утеплитель может обойтись вам дорого, поэтому обратите внимание на количество вашего бюджета
 Его лучше использовать на насыщенных влагой территориях, так как он плохо сохраняет теплоизоляцию. Для сохранения тепла нужно подключить дополнительную гидроизоляцию, что обеспечит вам значительные затраты
 При установке пенолита на поверхностях с недостаточной вентиляцией могут возникать скопления газов, поэтому строго соблюдайте дополнительные меры предосторожности при установке и вентиляции 
Спасибо, что прочитали статью! Мы надеемся, что вы получили полезную информацию и ощутили вдохновение для своего будущего проекта.
Если у вас остались вопросы или вам требуется дополнительная информация, мы всегда готовы помочь. Наш сайт: https://dome1.ru/
Там вы сможете найти подробности о наших проектах, выбрать домокомплект, ознакомиться с портфолио наших работ и связаться с командой экспертов для бесплатной консультации.</t>
    </r>
  </si>
  <si>
    <t>https://dzen.ru/a/ZG-PN2NXyVGA_5tL</t>
  </si>
  <si>
    <t>Пожароопасность, экологичность, хрупкость</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</si>
  <si>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Горючесть продукта — в том числе и при пожаре — показатель, на который мы обращаем внимание в первую очередь. Мы понимаем, что материал используется для утепления жилых и производственных строений, и в случае возгорания должна быть обеспечена максимальная безопасность.
Ассортимент продуктов из пенополистирола включает марки с пометкой SE — self extinguishing. Это материал с добавками, способствующими самозатуханию вспенивающегося полистирола (антипиренами). В качестве антипирена чаще всего выступает состав на основе бромированного сополимера бутадиена и стирола, его содержание в ППС — не менее 0,6%. Пенополистирол тип SE перестаёт гореть в течение максимум 4 секунд после того, как теряет контакт с открытым огнём. Все выпускаемые марки пенополистирола тип SE тестируются также на соответствие строгим европейским нормам.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 </t>
  </si>
  <si>
    <t>https://prnt.sc/fQ5-930B21Fg</t>
  </si>
  <si>
    <t xml:space="preserve"> Алексей Хлынов
УТЕПЛЯТЬ нужно Базальтовой ватой..(а не пенопластом и пенополистиролом) паропроницаемость имеет значение..
Для нашего климата рекомендовано утеплитель толщиной не менее 150мм(15см)
кто нибудьТак УТЕПЛЯЛ у Нас в городе????</t>
  </si>
  <si>
    <t>https://vk.com/wall-27838907_1893828?reply=1894052</t>
  </si>
  <si>
    <t xml:space="preserve">Алексей, пенопласт — он и есть пенополистирол, только вспененный (бывает еще экструдированный — ЭППС). Так вот ЭППС, да — практически паронепроницаем. А пенопласт (естественно, мы говорим о качественном), по этому показателю почти такой же, как сосна поперек волокон. </t>
  </si>
  <si>
    <t>https://prnt.sc/_uHvlxHSGxN0</t>
  </si>
  <si>
    <t xml:space="preserve"> Алексей Хлынов ответил Валерию
Валерий, пенопласт имеет больше минусов чем базальтовая вата..
Паропроницаемость..на Грани допустимого.. и если производитель сэкономил на качестве.. На Стене может появится сырость.. Плесень..
ГОРЮЧ..очень..при горении выделяет вредные вещества.диоксины..(не зря пожарные требуют вокруг окон укладывать ..по всему периметру базальтовую вату).на солнце тоже выделяет(если ничем не покрыт)..
Пенопласт..это больше От бедности..
Также горе-специалисты советуют Им УТЕПЛЯТЬ..
Потому что С ним ..Им легче всего работать..пенопласт легко режется..за раз можно закинуть "за спину" альпинисту Много матов(листов)..легче монтировать..весить опять же легче чем базальтовая вата..</t>
  </si>
  <si>
    <t>Паропроницаемость, плесень, пожароопасность, опасность для здоровья</t>
  </si>
  <si>
    <t xml:space="preserve">Алексей, у каждого материала своя область применения. Нельзя назвать ППС и вату взаимозаменяемыми: всё зависит от целей, задач, особенностей строительства. Я бы не сказал, что пенопласт — это "из бедности". Часто это "из оптимальности", потому что там, где выстоит ППС, вата может потерять свои свойства. Точно так же нельзя заменять ППС ЭППСом (чтоб "побогаче"), потому что свойства разные, хоть и оба — пенополистиролы.
Про горючесть — антипирены. Плюс укладка по ГОСТ — в стеновой "пирог". Если пожар будет такой силы, что разрушится "пирог" — без разницы, вата там или пенопласт. 
В общем, в строительстве я за теплотехнический расчёт, а не за самодеятельность. Просчитать, продумать — и только тогда строить, утепляться и всё остальное. </t>
  </si>
  <si>
    <t>https://prnt.sc/7ibDg1Wjl8ER</t>
  </si>
  <si>
    <t>Ответ на стр. 30 Валере</t>
  </si>
  <si>
    <t xml:space="preserve"> Полиуретан+
Алексей, спасибо за ваш комментарий. Оставим выбор материла для утепления за клиентами 🙂</t>
  </si>
  <si>
    <t>https://vk.com/wall-220865420_14?reply=19&amp;thread=18</t>
  </si>
  <si>
    <t>https://prnt.sc/oRWMu8HtknG_</t>
  </si>
  <si>
    <r>
      <rPr>
        <rFont val="Arial"/>
        <color theme="1"/>
      </rPr>
      <t xml:space="preserve">Строительная компания Термит
</t>
    </r>
    <r>
      <rPr>
        <rFont val="Arial"/>
        <color theme="1"/>
        <sz val="1.0"/>
      </rPr>
      <t>Любой каркасный дом нуждается в утеплении. Давайте рассмотрим самые популярные виды утеплителей и поговорим о каждом из них.
На сегодняшний день лидером в утеплении является минеральная вата. Она разделяется на базальтовую (каменную) вату, которая состоит из расплавленных горных пород, и на вату на основе кварца, в простонародье – стекловолокно. Несравненный плюс этих утеплителей в том, что минеральная вата — это негорючий материал. Также к плюсам отнесем приемлемую цену, огромный ассортимент производителей, варианты подбора под конкретный конструктив, привычный и легкий монтаж, и хороший показатель теплопроводности. Для перекрытий рекомендуем использовать базальтовую вату плотностью не ниже 33 кг/м3, в стены каркасного дома – не ниже 42кг/м3. Стекловолокно рекомендуем использовать в плитах, плотностью не менее 14 кг/м3, такие плиты пушистые, легкие, но при этом упругие и прекрасно держат форму даже в вертикальном расположении, они идеально подойдут в стены, кровлю, перекрытия.</t>
    </r>
    <r>
      <rPr>
        <rFont val="Arial"/>
        <color theme="1"/>
      </rPr>
      <t xml:space="preserve">
</t>
    </r>
    <r>
      <rPr>
        <rFont val="Arial"/>
        <b/>
        <color theme="1"/>
      </rPr>
      <t>Вспененный пенополистирол (он же обычный пенопласт) и экструдированный пенополистирол (его обычно обозначают XPS). Эти материалы отличаются практически нулевым водопоглощением, что является их огромным плюсом, но и ложка дегтя есть – эти материалы довольно токсичны и у них низкая пожаробезопасность. Мы крайне не рекомендуем утеплять ими стены жилого дома, но XPS – это отличный вариант утепления фундаментов и отмосток, а обычный пенопласт прекрасно подойдет для утепления хозпостроек или гаражей.</t>
    </r>
    <r>
      <rPr>
        <rFont val="Arial"/>
        <color theme="1"/>
      </rPr>
      <t xml:space="preserve">
</t>
    </r>
    <r>
      <rPr>
        <rFont val="Arial"/>
        <color theme="1"/>
        <sz val="1.0"/>
      </rPr>
      <t>Новым, но очень интересным и развивающимся видом утепления на сегодняшний день являются PIR плиты. Это универсальная термоплита на основе полиизоцианурата. Полиизоцианурат — экологически безопасный материал, даже при высоких температурах (например, в банях) он не выделяет вредных веществ. Также производитель заявляет, что он не поддерживает горение и не даёт распространяться пламени. Крайне низкий коэффициент теплопроводности гарантирует высокое теплосбережение при минимальной толщине теплоизоляционного слоя. Фольгированная обкладка создаёт дополнительный барьер между зонами высокой и низкой температур, изолирует от пара и отражает тепло внутрь помещения.
Эффективное утепление кровли, стен и перекрытий позволит сохранить тепло в строении и значительно снизить затраты на энергопотребление зимой, а летом сэкономить на кондиционировании. При утеплении дома необходимо правильно подобрать толщину утепления в зависимости от региона проживания и исходя из сезонности проживания в доме. Обращайтесь за грамотным монтажом и правильным подбором толщины утепления в компанию «Термит», постройте теплый дом с нами!</t>
    </r>
  </si>
  <si>
    <t>https://vk.com/wall-203825491_46</t>
  </si>
  <si>
    <t>Добрый день! 
В качественный современный вспененный ППС (тот самый белый обычный пенопласт) добавляют антипирены. Плюс есть множество исследований, которые подтверждают его нетоксичность.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t>
  </si>
  <si>
    <t>https://prnt.sc/Qw6AbBTkmK1Y</t>
  </si>
  <si>
    <r>
      <rPr>
        <rFont val="Arial"/>
        <color theme="1"/>
      </rPr>
      <t xml:space="preserve">Известия
Легко отделаны: пожарные просят запретить фасады из горючих материалов
</t>
    </r>
    <r>
      <rPr>
        <rFont val="Arial"/>
        <color theme="1"/>
        <sz val="1.0"/>
      </rPr>
      <t>В России необходимо полностью запретить отделку фасадов зданий горючими материалами. Такие предложения подготовлены по итогам международного салона «Комплексная безопасность» и вскоре будут переданы в Минстрой и МЧС, выяснили «Известия». Авторы инициативы указывают, что сейчас многие производственные и складские помещения, жилые и административно-бытовые здания обшиты пластиковыми панелями, которые горят с выделением токсичных веществ. Это опасно и для людей, которые там работают, и для пожарных: за последние 20 лет они стали на 27% чаще погибать из-за токсического поражения дыхательной и нервной систем, рассказали эксперты.
Требования не установлены
В России следует запретить выполнять отделку зданий материалами, которые имеют группу горючести от второй до четвертой, сошлись во мнении участники международного салона «Комплексная безопасность». Соответствующие предложения, сформулированные по итогам форума, вскоре будет направлены в МЧС и Минстрой, сообщили «Известиям» организаторы мероприятия.
Согласно ГОСТ, материалы, которые используются в строительстве, имеют несколько степеней горючести — от первой (слабогорючие), до четвертой (сильногорючие). Но строительство, реконструкция и ремонт зачастую проходят с нарушениями. В частности, негорючие стройматериалы заменяются на более дешевые аналоги, заявил на форуме пожарный эксперт Денис Белов. Подобные нарушения наиболее часто выявляются по итогам пожарных аудитов.
Сейчас в России действуют нормы, согласно которым фасадные системы не должны распространять горение, напомнил он «Известиям». Но при этом закон касается не всех зданий: умеренногорючие, нормальногорючие и сильногорючие материалы не запрещено использовать для зданий четвертой степени огнестойкости. А к ним относятся, в частности, здания по легкой, быстровозводимой технологии, которая часто применяется для строительства складов и производств: это сэндвич-панели и металлокаркас.
— Максимально допустимая площадь для них может быть до 25 тыс. кв. м, то есть это довольно большие площади. Сейчас законом к этим зданиям не установлено требований по запрету горючести используемых материалов, — сказал он.
Четвертой степени огнестойкости, по его словам, могут быть здания практически любого назначения: производственные, складские помещения, стоянки автомобилей открытого и закрытого типа, жилые здания, общежития, административно-бытовые. Поэтому эксперт призвал дополнить законодательство соответствующим запретом.
Для зданий и сооружений следует использовать исключительно негорючие материалы с максимальным пределом огнестойкости, заявил на форуме эксперт по пожарной безопасности Ассоциации производителей современной минеральной изоляции «РОСИЗОЛ» Алексей Воронин.</t>
    </r>
    <r>
      <rPr>
        <rFont val="Arial"/>
        <color theme="1"/>
      </rPr>
      <t xml:space="preserve">
</t>
    </r>
    <r>
      <rPr>
        <rFont val="Arial"/>
        <b/>
        <color theme="1"/>
      </rPr>
      <t>— Например, стоит использовать не полимеры, которые могут выделять ядовитые вещества при нагревании, а минеральную вату, которая не горит и не является токсичной, — считает он.</t>
    </r>
    <r>
      <rPr>
        <rFont val="Arial"/>
        <color theme="1"/>
      </rPr>
      <t xml:space="preserve">
</t>
    </r>
    <r>
      <rPr>
        <rFont val="Arial"/>
        <color theme="1"/>
        <sz val="1.0"/>
      </rPr>
      <t>Из пластика часто выполнены фасады бизнес-центров, и помимо большой дымообразующей способности и высокого коэффициента распространения пожара он обладает повышенной токсичностью, указал «Известиям» ведущий эксперт Фонда пожарной безопасности Константин Кузнецов.
Ответственность за пожарных
Но даже существующие противопожарные требования при строительстве и эксплуатации зданий соблюдаются не всегда, заявил на форуме гендиректор ООО «Центр противопожарных услуг» Михаил Аникеев.</t>
    </r>
    <r>
      <rPr>
        <rFont val="Arial"/>
        <color theme="1"/>
      </rPr>
      <t xml:space="preserve">
</t>
    </r>
    <r>
      <rPr>
        <rFont val="Arial"/>
        <b/>
        <color theme="1"/>
      </rPr>
      <t>— Мы часто сталкиваемся с тем, что, например, в документации заявлено, что здание построено из огнестойких материалов, но оказывается, что стены утеплены полистиролом.</t>
    </r>
    <r>
      <rPr>
        <rFont val="Arial"/>
        <color theme="1"/>
        <sz val="1.0"/>
      </rPr>
      <t xml:space="preserve"> В итоге пожарная бригада никогда не знает наверняка, с чем столкнется на вызове, — рассказал он.
Сейчас на рынке строительных материалов много фальсификата, поэтому на практике заявленный предел огнестойкости часто оказывается ниже нормы, сообщил «Известиям» Алексей Воронин.
— Недобросовестные производители могут приносить на испытания в лаборатории один материал, а в массовое производство выпускать другой, — пояснил он. — Кроме того, не всегда корректно проводятся испытания. В итоге материал, который не должен применяться при строительстве и отделке по своим пожарно-техническим характеристикам, повсеместно используется. Самое опасное для людей — это токсичные продукты горения, — пояснил он.
Распространение современных строительных и отделочных материалов на основе полимеров, которые при горении выделяют высокотоксичные вещества, влияет и на состояние здоровья пожарных, заявил на форуме кандидат медицинских наук Андрей Бажин. На органы дыхания приходится 48,2% от общего числа заболеваний пожарных, сообщил он со ссылкой на данные МЧС, опубликованные в 2022 году. Кроме того, за последние 20 лет пожарные стали на 27% чаще погибать по причине токсического поражения дыхательной и нервной систем.
— Попадание дыма от полимеров в легкие даже в небольшом количестве приводит к серьезным заболеваниям органов дыхания, кровообращения, нервной системы, а также может стать причиной инвалидности или гибели, — сказал Андрей Бажин.
Из-за обилия полимерных строительных материалов хватает одной-двух минут в задымленном помещении, чтобы получить смертельное отравление, добавил Алексей Воронин.
— При термодеструкции такие материалы выделяют стирол, хлороводород и цианистый водород — крайне ядовитые вещества, — пояснил он.
Необходимо установить прямую ответственность бизнеса и собственников зданий за гибель людей, которые участвовали в тушении пожара, уверен юрист, правозащитник Константин Ерохин. На форуме он выступил и за введение налоговых льгот для тех, кто возводит здания из огнестойких материалов по аналогии с программами по развитию «зеленого» строительства.
«Известия» направили запросы в Минстрой и МЧС с просьбой оценить вероятность появления таких инициатив.</t>
    </r>
  </si>
  <si>
    <t>https://dzen.ru/a/ZH7k4-RucQcXBCQY</t>
  </si>
  <si>
    <t>я бы тут не лезла. из стремного "полистиролы" без уточнений. У нас есть про фасадные системы K0, но я за то, чтобы эту информацию давать только не очень сведущим людям — я в ней очень сомневаюсь, потому что по описанию в фасадную систему К0 должны входить только негорючие материалы, а у нас горючий. Короче, я бы не трогала тут — слова пенопласт нет</t>
  </si>
  <si>
    <t>Алла Лисицкая(Косоваответила Алексею
Но муравьи в нем заводятся... Я все же больше склоняюсь к керамзиту</t>
  </si>
  <si>
    <t>https://ok.ru/profile/576906482092/statuses/156606300511148</t>
  </si>
  <si>
    <t xml:space="preserve">Алла, муравьи заводятся даже в керамзите. Просто нужно строго следовать технологии монтажа. Тогда ни с каким теплоизоляционным материалом проблем не будет. </t>
  </si>
  <si>
    <t>https://prnt.sc/LhSSuVcmVbQf</t>
  </si>
  <si>
    <t xml:space="preserve">marges
 Если все же на стены ППС снаружи, зиму переживет без финишной отделки?
 пока в раздумьях, штукатурить/красить или обклеить типа клинкерной плиткой (та что листами с приклееными "кирпичакми" на сетке)
 может направите мысль?) </t>
  </si>
  <si>
    <t>https://www.forumhouse.ru/posts/31530108/</t>
  </si>
  <si>
    <t xml:space="preserve">Добрый день! Ассоциация производителей и поставщиков пенополистирола не рекомендует оставлять пенопласт без внешнего отделочного слоя — ультрафиолетовые лучи разрушают материал. </t>
  </si>
  <si>
    <t>https://prnt.sc/IzZP180jqtdg</t>
  </si>
  <si>
    <r>
      <rPr>
        <rFont val="Arial"/>
        <color theme="1"/>
      </rPr>
      <t xml:space="preserve">Эволюция Ремонта
ВАЖНОСТЬ КАЧЕСТВЕННЫХ ПЕРЕГОРОДОК В КАРКАСНОМ ДОМЕ
</t>
    </r>
    <r>
      <rPr>
        <rFont val="Arial"/>
        <color theme="1"/>
        <sz val="1.0"/>
      </rPr>
      <t>Обустройство перегородок в доме требуется не только для эффективного зонирования пространства. Эти конструктивные элементы еще служат дополнительной опорной деталью для всего каркаса, защищают от посторонних звуков.
Перегородки в каркасных домах предусматриваются на этапе проектирования.
В основном устанавливаются следующие виды:
• Каркасно-щитовые. Они создаются на каркасном основании, дополняются щитовыми панелями из гипсокартона, ДСП или ОСП и минеральными утеплителями.
• Каркасно-филенчатые. Возводятся на основе рамки, в составе предусмотрена установка обвязки, филенки, средников.
• Сплошные. У них также есть каркас, но обшивка делается из досок. Для более эффективной звукозащиты могут использоваться двойное дощатое покрытие.
Использовать каркасные перегородки предпочтительнее, потому что у них доступная стоимость, эффективная тепло- и шумоизоляция. Они имеют относительно небольшой вес, не подвергаются деформации и усадке. Установить такие перегородки можно за минимальное время и при необходимости их можно легко демонтировать или перенести.
ВАЖНЫЕ ОСОБЕННОСТИ ОБУСТРОЙСТВА
Перегородки в каркасном доме необходимо создавать с учетом будущей нагрузки, потому что к стенам будут крепиться предметы мебели, бытовая техника, фиксироваться различные декоративные элементы.
Кроме того, такие конструкции не должны быть слишком тяжелыми, чтобы не провоцировать деформации и разрушений дома. Особенно это актуально для перегородок второго этажа.
Для ванной комнаты, кухни важно использовать материалы, устойчивые к воздействию влажности.
Важно обязательно использовать утеплитель. Он задерживает теплые воздушные массы и не дает им «уходить» в неотапливаемые комнаты. Также слои материала дополнительно создают звукоизоляцию.
ОБРАТИТЕ ВНИМАНИЕ! Для более эффективной блокировки посторонних звуков рекомендуется использовать специальные антивибрационные крепления при установке перегородок, а также применять звукоизолирующие мембранные материалы.
В качестве основы для утепления подойдет минеральная вата. Ее необходимо дополнить слоем пароизоляции, чтобы оградить от воздействия влаги и продлить срок службы.</t>
    </r>
    <r>
      <rPr>
        <rFont val="Arial"/>
        <color theme="1"/>
      </rPr>
      <t xml:space="preserve">
</t>
    </r>
    <r>
      <rPr>
        <rFont val="Arial"/>
        <b/>
        <color theme="1"/>
      </rPr>
      <t>ВАЖНО! Использовать пенопласт для утепления жилья нельзя, потому что он горюч, не отличается экологичностью. К тому же пенопластовые плиты «любят» мелкие грызуны и полностью разрушают покрытие.</t>
    </r>
    <r>
      <rPr>
        <rFont val="Arial"/>
        <color theme="1"/>
      </rPr>
      <t xml:space="preserve">
</t>
    </r>
    <r>
      <rPr>
        <rFont val="Arial"/>
        <color theme="1"/>
        <sz val="1.0"/>
      </rPr>
      <t>Качество и надежность перегородок – основа для длительной эксплуатации жилья и его надежности, безопасности проживания и отсутствия неудобств.
Именно поэтому при обустройстве важно использовать качественные, экологичные материалы, а также:
• Грамотно проектировать конструкцию, учитывать нагрузки объекта и свойства материалов, которые применяются для строительства.
• Не допускать образования щелей в местах примыкания перегородок и основных стен.
• Жестко фиксировать направляющие как на основных опорных элементах, так и на вертикальных.
• Особое внимание уделять гидроизоляции, соответствию расстояний между стойками вверху и внизу.
• Для прокладки коммуникаций применять специальные панели с желобами, чтобы облегчить монтаж и не портить перегородку в случае необходимости установить электропроводку или другие инженерные элементы.
ОБРАТИТЕСЬ К НАМ И МЫ ОБСУДИМ ВСЕ ДЕТАЛИ ОТ НАЧАЛА СТРОИТЕЛЬСТВА ДОМА ДО ФИНАЛЬНОЙ ОБРАБОТКИ.
+7 (926) 485-22-32</t>
    </r>
  </si>
  <si>
    <t>https://vk.com/wall-219667125_339</t>
  </si>
  <si>
    <t>Экологичность, пожароопасность, грызуны</t>
  </si>
  <si>
    <t xml:space="preserve">Добрый день! Возможно, вы имеете в виду пенопласт, произведённый по старым ГОСТам. Или вам приходилось иметь дело только с некачественным материалом. Современный качественный ППС выпускается с антипиренами — он не горит, а оплавляется под постоянным воздействием высоких температур. Если же источник огня исчезает, он самостоятельно затухает в течение максимум 4 секунд. Что касается экологичности —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
И про грызунов: если монтаж выполнен с погрешностями, и вредители могут свободно проникать к слою утеплителя — да, они не упустят возможности в нём поселиться. Однако это касается любого неосыпающегося материала, не только пенопласта. Если же утеплитель изолирован без огрехов, грызуны к нему не подберутся. </t>
  </si>
  <si>
    <t>https://prnt.sc/Ym61k9m8GPAw</t>
  </si>
  <si>
    <t xml:space="preserve"> Алексей Хлынов
Теплотехнический расчёт должен быть..только кто его делает.?
ну хотя бы продумывает к чему может привести т.е или иные строительные..ремонтные работы(продумывает ход.. Этапы работ)
многие не знают что это такое Теплотехнический расчёт..даже при монтаже отопления..про монтаж пластиковых окон умолчу....
Для некоторых нет разницы Наружное(внешнее) и Внутреннее утепление..
Хорошо если знают что такое Точка росы... И к чему может привести её "сдвиг"..к примеру внутрь помещения..
Я бы Вот доверил ремонт Вам..ну потому что человека видно сразу..с понятием или нет...</t>
  </si>
  <si>
    <t xml:space="preserve">Алексей, наверняка и в вашем регионе есть проектные или подрядные организации, у которых в штате есть соответствующие специалисты. Лучше такие расчеты делать на местности (потому что параметров, которые нужно учесть, множество). И спасибо за доверие! </t>
  </si>
  <si>
    <t>https://prnt.sc/7WZDQX_BbGUF</t>
  </si>
  <si>
    <t>Ответ на стр. 31 Валере</t>
  </si>
  <si>
    <t xml:space="preserve"> Костя Николаев
Т.е., если на стену дома, облицованного пенопластом, вылить ведро (канистру) ацетона- будет конкретная подлянка?😁
Костя Николаев ответил Саше
Саша, в более богатых странах используют более дорогие утеплители. У нас пенопласт. Не думаю что все массово с ума сошли</t>
  </si>
  <si>
    <t>https://vk.com/wall-93343283_402155?reply=402227&amp;thread=402182</t>
  </si>
  <si>
    <t xml:space="preserve">Добрый день! Вообще в Европе 8 из 10 домов утеплены ППС-ом. Конечно, качественным и современным, но пенопластом. Так что тут не соглашусь. </t>
  </si>
  <si>
    <t>https://prnt.sc/ieR6NkcEqCe8</t>
  </si>
  <si>
    <t xml:space="preserve"> Павел Хапинский
Ну да, всё соответствует строительным нормам, особенно утепление внутри помещения) продолжайте в том же духе)
Обшивка балконов | КАКСВОИМ | Барнаул 1
Павел, здравствуйте.
Благодарим вас за отзыв. Нам важно каждое мнение.
Внутри помещение мы работаем вспененным полистиролом и отражающей теплоизоляцией, это единственный утеплитель, которым можно утеплять внутри помещения по типу «термос». А снаружи балконы не утепляют)
Павел Хапинский ответил Сообществу
Обшивка балконов | КАКСВОИМ | Барнаул 1, вспененный полистирол вообще запрещено использовать для утепления внутри ( тем более жилых) помещений. И собственно, какая разница чем утеплять, точка росы от этого не изменится)
Обшивка балконов | КАКСВОИМ | Барнаул 1 ответил Павлу
Павел, советую вам по лучше ознакомится с материалами, такими как полистирол, монтажная мена, вспененный полиэтилен. Это абсолютно экологически чистый продукт, которым можно работать внутри помещения.
А точка росы, как раз и будет находится в толще утеплителя😉, запечатанная между двух мембран).</t>
  </si>
  <si>
    <t>https://vk.com/wall-211497598_1859?reply=1873</t>
  </si>
  <si>
    <t xml:space="preserve">Добрый день! 
В данном случае лоджия присоединяется к жилому помещению. Ассоциация производителей и поставщиков пенополистирола рекомендует использовать пенопласт только для наружного утепления. И не потому, что продукт неэкологичен.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Однако технология его применения (и это подтверждено ГОСТ 15588-2014) — как средний слой строительной ограждающей конструкции. 
Если бы присоединения к жилому помещению не было, пенопласт можно было бы использовать. </t>
  </si>
  <si>
    <t>https://prnt.sc/1JrVMwMsPR8i</t>
  </si>
  <si>
    <t>В ролике лоджию объединяют с жилым помещением. Пенопласт нельзя</t>
  </si>
  <si>
    <r>
      <rPr>
        <rFont val="Arial"/>
        <color theme="1"/>
      </rPr>
      <t>Александр С.
О</t>
    </r>
    <r>
      <rPr>
        <rFont val="Arial"/>
        <color theme="1"/>
        <sz val="6.0"/>
      </rPr>
      <t>лег, большую часть содержания фенола и формальдегида дает мебель и предметы декора.
Особенно доставшаяся по наследству и которую жалко выбрасывать советско-шифоньерная, пережившая бабушек и дедушек, с которой этот самый лакированный шпон от времени поистёрся откололся и облез обнажив источающую ТОННЫ фенола "макуху". Тогда ДСП делали сурово и фенола не жалели.
По сравнению с мебелю и предметами декора испускания формальдегида стройматериалами перенебрежимо мало (тем более в случае каркасника они изолированы пароизоляцией, а в случае каменного дома — каменной стеной).
Если вся ваша мебель (кухня шкафы кровати столы стулья, вся) не дорогая-элитная из массива то поздравляю, бояться находящихся СО СТОРОНЫ УЛИЦЫ OSB и фанеры это в вашем случае идиотская придурь.
Вот чего стоит бояться так это
1) Пыли — от минеральной ваты. Вот она опасна. От малоприятной месячной чесотки при недолгом знакомстве, до действительно обструктивных и онкопроблем при долгом регулярном и вдумчивом. Она должна быть со всех сторон закрыта, неважно чем. В этом плане жителям новостроек-человейников с вентфасадами — мои соболезнования (там мало что минвата в открытый воздух прямо в вентфасад с тягой выходит, так она еще и свою прямую функцию теплоизоляции не выполняет, поскольку в 90% случаев монтаж абы как зачастую просто лежа буквой зю уперевшись одним концом о стену а другим об каркас вентфасада.)..</t>
    </r>
    <r>
      <rPr>
        <rFont val="Arial"/>
        <color theme="1"/>
      </rPr>
      <t xml:space="preserve">
</t>
    </r>
    <r>
      <rPr>
        <rFont val="Arial"/>
        <b/>
        <color theme="1"/>
      </rPr>
      <t>2) Пожарной опасности и ядовитых газов во время пожара — от материалов синтетических, ППС ППУ и прочих.</t>
    </r>
  </si>
  <si>
    <t>https://dzen.ru/a/ZIAgsx36y0SByYH-#comment_1696614763</t>
  </si>
  <si>
    <t>Добрый день! Современный ППС производится с антипиренами — они позволяют материалу самостоятельно затухать в течение максимум 4 секунд после потери контакта с открытым пламенем. А при постоянном контакте оплавляется, не вспыхивая. Что касается дыма: при горении плит выделяется углекислый и угарный газы — те же, что и при горении дерева. При этом важно отметить, что плиты пенопласта не используют в открытых конструкциях: слой утеплителя обязательно закрывают штукатурным слоем.</t>
  </si>
  <si>
    <t>https://prnt.sc/scDLFyZk4mps</t>
  </si>
  <si>
    <r>
      <rPr>
        <rFont val="Arial"/>
        <color theme="1"/>
      </rPr>
      <t xml:space="preserve">Двина-Стройматериалы
Основные виды утеплителей для дома
</t>
    </r>
    <r>
      <rPr>
        <rFont val="Arial"/>
        <color theme="1"/>
        <sz val="1.0"/>
      </rPr>
      <t>Очень важно, чтобы в доме было тепло и уютно. И чаще всего без утепления не обойтись.
Сегодня можно использовать натуральные и искусственные утеплители. Они отличаются составом, эффективностью и стоимостью. Там вы найдете всю необходимую информацию о материалах и том, как сделать все своими руками.
К самым популярным утеплителям для дома можно отнести:
- Минеральная вата.
Популярный утеплитель, который используется для кровли, стен здания, утепления труб. Продается материал в рулонах.
К основным преимуществам можно отнести: практичность в работе, экологическая чистота утеплителя, отличная тепловая и звуковая изоляция, негорчючесть, приемлемая стоимость по сравнению с другими материалами;
- Каменная вата.
Также часто применяется для утепления частных домов. Ее выпускают в виде плит и матов. Работать с ними легко, провести монтаж несложно.
К достоинствам материала можно отнести: долговечность, хорошая тепловая изоляция, материал не горит, не выделяет вредных веществ, хорошо выдерживает как низкие, так и высокие температуры. Каменная вата имеет свойство дышать, поэтому в комнатах будет сохраняться приятный для жизни микроклимат;</t>
    </r>
    <r>
      <rPr>
        <rFont val="Arial"/>
        <color theme="1"/>
      </rPr>
      <t xml:space="preserve">
- Пенопласт.
Недорогой, но достаточно практичный утеплитель, который выпускается в виде блоков. Материал легкий, может иметь разный уровень плотности.
К преимуществам относят: практичность в работе с утеплителем, стойкость к гниению, долговечность, прочность, невысокую стоимость. Материал хорошо переносит воздействие ультрафиолета. Основной минус – горючесть. Помимо того, что пенопласт быстро загорается, он еще и выделяет вредные, токсичные для человека вещества. Для частного дома его все же лучше не использовать;
- Пенополистирол.
Используется экструдированный материал.
По свойствам он напоминает пенопласт, но при этом не горит и отличается практичностью в установке. Утеплитель дышит, отличается прочностью и долговечностью. Основной минус заключается в том, что изделие плохо поглощает шумы. Помимо этого состав небезопасен, в нем могут быть токсичные для человека вещества.
</t>
    </r>
    <r>
      <rPr>
        <rFont val="Arial"/>
        <color theme="1"/>
        <sz val="1.0"/>
      </rPr>
      <t>Если вам нужно утеплить горизонтальные поверхности, то можно использовать керамзит. Его легко укладывать, он отлично подойдет для обустройства пола в помещении. Во время выбора утеплителя обязательно обращайте внимание на его состав и свойства.
Выбрать товар: https://dvinasm.ru
Для консультации напишите нам здесь: https://vk.me/dvinastroymaterialy11
#баня #теплица #поликарбонат #сайдинг #дом #Стройматриалы #ДвинаСтройматериалы #Сыктывкар #дача #строительство</t>
    </r>
  </si>
  <si>
    <r>
      <rPr>
        <color rgb="FF1155CC"/>
        <u/>
      </rPr>
      <t>https://vk.com/wall-213316781_4169</t>
    </r>
    <r>
      <rPr>
        <color rgb="FF000000"/>
      </rPr>
      <t xml:space="preserve"> 
</t>
    </r>
    <r>
      <rPr>
        <color rgb="FF1155CC"/>
        <u/>
      </rPr>
      <t>https://vk.com/wall500564561_9442</t>
    </r>
    <r>
      <rPr>
        <color rgb="FF000000"/>
      </rPr>
      <t xml:space="preserve"> </t>
    </r>
  </si>
  <si>
    <t>Пожароопасность, звукоизоляция, опасность для здоровья</t>
  </si>
  <si>
    <t xml:space="preserve">Здравствуйте! 
Вы совершенно верно перечислили плюсы пенопласта. А вот по поводу горючести хотелось бы прокомментировать. Современный ППС производится с антипиренами — они позволяют материалу самостоятельно затухать в течение максимум 4 секунд после потери контакта с открытым пламенем. А при постоянном контакте оплавляется, не вспыхивая. Что касается дыма: при горении плит выделяется углекислый и угарный газы — те же, что и при горении дерева. При этом важно отметить, что плиты пенопласта не используют в открытых конструкциях: слой утеплителя обязательно закрывают штукатурным слоем. Поэтому огонь добирается до него, только если разрушит основной материал стены и внешние отделочные слои. К этому времени, конечно, все равно, какой именно теплоизоляционный материал использовался: люди в любом случае должны быть эвакуированы. </t>
  </si>
  <si>
    <r>
      <rPr>
        <color rgb="FF1155CC"/>
        <u/>
      </rPr>
      <t>https://prnt.sc/1pqMmDVrht8J
https://prnt.sc/MVcal6ELDtmC</t>
    </r>
    <r>
      <rPr/>
      <t xml:space="preserve"> </t>
    </r>
  </si>
  <si>
    <t>БашФасад
Пенопласт и пеноплекс — два распространенных материала, используемых в строительстве и утеплении зданий. Оба материала изготавливаются из полистирола, однако они имеют различные структуры и свойства.
1. Структура материала: Пенопласт представляет собой пластичный и легкий материал с закрытыми ячейками внутри. Пеноплекс, с другой стороны, имеет более плотную структуру с открытыми ячейками.
2. Плотность и компрессионная прочность: Пенопласт обычно имеет более низкую плотность и меньшую компрессионную прочность по сравнению с пеноплексом. Пеноплекс, благодаря своей плотной структуре, может выдерживать большие нагрузки и имеет более высокую компрессионную прочность.
3. Применение в конкретных условиях: Если требуется материал с высокой прочностью и способностью выдерживать нагрузки, пеноплекс может быть предпочтительным вариантом. Однако в случаях, где необходима легкость и хорошая теплоизоляция, пенопласт может быть более подходящим выбором.
4. Влагостойкость: Пеноплекс обычно имеет более высокую влагостойкость по сравнению с пенопластом. Это связано с его более плотной структурой и наличием открытых ячеек.
5. Ударопрочность: Пенопласт, благодаря своей более гибкой структуре, может иметь лучшую ударопрочность по сравнению с пеноплексом. Это может быть важным фактором при выборе материала для защиты от механических воздействий или при использовании в условиях, где возможны удары или вибрации.
6. Уровень изоляции: Оба материала — пенопласт и пеноплекс — обладают хорошей теплоизоляцией. Однако пеноплекс, благодаря своей плотной структуре, может обеспечивать более высокий уровень теплоизоляции. Это может быть важным фактором при строительстве или ремонте зданий с повышенными требованиями к энергосбережению.
В конечном счете, выбор между пенопластом и пеноплексом зависит от конкретных требований проекта. Оба материала имеют свои преимущества и могут быть успешно использованы в различных строительных и утеплительных приложениях. Важно консультироваться с профессионалами и учитывать рекомендации производителя для правильного выбора материала в каждом конкретном случае.</t>
  </si>
  <si>
    <t>https://vk.com/wall-211284872_115</t>
  </si>
  <si>
    <t xml:space="preserve">Здравствуйте! Благодарим за подробный анализ свойств пенопласта — материала, который представляет Ассоциация производителей и поставщиков пенополистирола. </t>
  </si>
  <si>
    <t>https://prnt.sc/_RmB0jn8yWr8</t>
  </si>
  <si>
    <t>Дом 16 на Петровской
Приступили к фасадным работам, утеплению дома. Для крепления листов пенопласта используется клей Старатели, и для надёжности фиксации укрепляется дюбелями 10/160 мм. Количество дюбелей, не менее 4 шт на м2.</t>
  </si>
  <si>
    <t>https://vk.com/wall-213626398_14</t>
  </si>
  <si>
    <t xml:space="preserve">Добрый день! Ассоциация производителей и поставщиков пенополистирола обычно рекомендует использовать 5 дюбель-гвоздей на м2. В любом случае спасибо за доверие к пенопласту — материалу, который мы представляем. Успехов в работе! </t>
  </si>
  <si>
    <t>https://prnt.sc/eumdx_FztGou</t>
  </si>
  <si>
    <r>
      <rPr>
        <rFont val="Arial"/>
        <color theme="1"/>
      </rPr>
      <t xml:space="preserve">39ПРО
 </t>
    </r>
    <r>
      <rPr>
        <rFont val="Arial"/>
        <i/>
        <color theme="1"/>
      </rPr>
      <t>forsagh сказал(а): ↑
 Вы поступили очень мудро, что тоже поставили себе газобетонный (вечный) дымоход</t>
    </r>
    <r>
      <rPr>
        <rFont val="Arial"/>
        <color theme="1"/>
      </rPr>
      <t xml:space="preserve">
 Именно для внешнего дымохода или части системы на холодном чердаке газобетон идеальный материал.
 Многие знакомые все же в недоумении, как так — это не правильно, это не должно работать. Но доказывать никому уже ничего не хочется.
 Д</t>
    </r>
    <r>
      <rPr>
        <rFont val="Arial"/>
        <b/>
        <color theme="1"/>
      </rPr>
      <t>ымоход из стали или керамики — это как пенопласт на фасаде. Дорого и недолговечно.</t>
    </r>
    <r>
      <rPr>
        <rFont val="Arial"/>
        <color theme="1"/>
      </rPr>
      <t xml:space="preserve"> Сделал себе однослойную стену 375 мм толщиной и не пожалел ни разу. </t>
    </r>
  </si>
  <si>
    <t>https://www.forumhouse.ru/posts/31538951/</t>
  </si>
  <si>
    <t xml:space="preserve">Здравствуйте! Сравнение не кажется корректным. Хороший пенопласт на фасаде — это как раз экономично. А смонтированный по технологии — еще и долговечно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t>
  </si>
  <si>
    <t>https://prnt.sc/E-joJP_V4Qt1</t>
  </si>
  <si>
    <t xml:space="preserve">pavlon81
 Интересует вопрос по теме ветки. Есть блоки Новолукомльские Термокомфорт — https://www.keramzit.by/catalog/termokomfort/lightweight_aggregate_building_blocks_of_termokomfort_with_a_width_of_200_mm/ Показатели в испытаниях у них рассчитаны на стены из двойного блока по 20 см и тогда соответствуют нормативам по теплопроводности. Решил поиграться с калькулятором. В нем керамзитовые блоки с другими тепловыми характеристиками, подобрал похожий материал и вот что выходит.
 Если брать 200 мм стены и 100 мм пенополистирола ПСБ-50, то показатели теплопроводности укладываются в норматив и точка росы в полистироле, что хорошо для стены — https://smartcalc.ru/thermocalc?&amp;gp=475&amp;rt=0&amp;ct=0&amp;os=0&amp;ti=24&amp;to=-11&amp;hi=55&amp;ho=85&amp;ld0=2000&amp;le0=1&amp;lt0=0&amp;mm0=164&amp;ld1=1000&amp;le1=1&amp;lt1=0&amp;mm1=594
 Если берем тот же блок 300 мм и 100 полистирола, то точка росы уже в блоках и вероятно это не совсем гуд — https://smartcalc.ru/thermocalc?&amp;gp=475&amp;rt=0&amp;ct=0&amp;os=0&amp;ti=24&amp;to=-11&amp;hi=55&amp;ho=85&amp;ld0=3000&amp;le0=1&amp;lt0=0&amp;mm0=164&amp;ld1=1000&amp;le1=1&amp;lt1=0&amp;mm1=594
 Получается, чтобы сдвинуть точку росы я тогда должен еще 50 мм полистирола добавить в пирог и выходит тогда хорошо — https://smartcalc.ru/thermocalc?&amp;gp=475&amp;rt=0&amp;ct=0&amp;os=0&amp;ti=24&amp;to=-11&amp;hi=55&amp;ho=85&amp;ld0=3000&amp;le0=1&amp;lt0=0&amp;mm0=164&amp;ld1=1500&amp;le1=1&amp;lt1=0&amp;mm1=594
 Дом планируется одноэтажный. Хочу понять стены выдержат нагрузку и не разъедутся? Какие еще могут быть нюансы при такой толщине?
 Цель танцев с бубном банальная — экономия на толщине фундамента
 P. S. Если кто-то хочет глянуть на толщину с керамзитом из калькулятора, то там картина с точкой росы приблизительно одна и та же, только теплопроводность другая — https://smartcalc.ru/thermocalc?&amp;gp=475&amp;rt=0&amp;ct=0&amp;os=0&amp;ti=24&amp;to=-11&amp;hi=55&amp;ho=85&amp;ld0=2000&amp;le0=1&amp;lt0=0&amp;mm0=30&amp;ld1=1000&amp;le1=1&amp;lt1=0&amp;mm1=594 https://smartcalc.ru/thermocalc?&amp;gp=475&amp;rt=0&amp;ct=0&amp;os=0&amp;ti=24&amp;to=-11&amp;hi=55&amp;ho=85&amp;ld0=2000&amp;le0=1&amp;lt0=0&amp;mm0=30&amp;ld1=1000&amp;le1=1&amp;lt1=0&amp;mm1=594
 </t>
  </si>
  <si>
    <t>https://www.forumhouse.ru/posts/31539892/</t>
  </si>
  <si>
    <t xml:space="preserve">Добрый день! Термокалькулятор — отлично, но любые сомнения мы бы рекомендовали решать со специалистами на местности. Пенопласт действительно позволяет "играть" с толщиной стены и утеплителя. Однако для эффективной теплоизоляции учитывается не только материал/толщина стены, но и многие другие параметры. 
По поводу типа пенопласта: советуем брать не ПСБ (так маркируется материал, произведенный по старым ГОСТ), а ППС (ГОСТ 15588-2014 с изм.1). В нем указывается минимальная плотность (не до указанной цифры, а от нее). Ну, и характеристики его гораздо лучше. Мы рекомендуем для стен фасадные марки: ППС-13Ф и ППС-16Ф. </t>
  </si>
  <si>
    <t>https://prnt.sc/XO1Shnot3uuX</t>
  </si>
  <si>
    <t xml:space="preserve">эксперту
он в любом случае возьмет пенопласт, его не хвалит и не ругает ,выбор сделан. Мы можем посоветовать ему проследить, чтоб купил не ПСБ а ППС, современный. </t>
  </si>
  <si>
    <t xml:space="preserve">Александр Г
Подскажите
Чем дешево и сердито сделать
50 мм пенополистирол???? . Или
50 мм пенопласт??? 
Утепление стены 400 мм газосиликат. </t>
  </si>
  <si>
    <t>https://www.youtube.com/watch?v=rgHNMX5XQZI&amp;lc=Ugzd1P-43XZVEw4tEot4AaABAg</t>
  </si>
  <si>
    <t xml:space="preserve">Добрый день! Слишком мало информации для того, чтобы дать конкретный совет. Пенопласт — это тоже пенополистирол, вспененный. Альтернатива — экструдированный пенополистирол. Первый — экономичнее, второй обычно дороже. Но и характеристики у этих материалов разные, они не взаимозменяемы. Ассоциация производителей и поставщиков пенополистирола рекомендует делать выбор материала для утепления после теплотехнического расчета на местности. </t>
  </si>
  <si>
    <t>https://prnt.sc/TDptXHlty9qp</t>
  </si>
  <si>
    <t>эксперту</t>
  </si>
  <si>
    <t>Александр С.
отредактировано
Сообщество производителей и поставщиков пенополистирола,
Ну елы палы. Отрадно конечно, что ваша пресуха оперативно работает и мониторит общественное мнение, против ППС в штукатурном слое на каменных конструкциях ничего против не имею.
Только вот ответьте мне, при нагревании полистирола деполимеризация в какое вещество происходит в процессе расплавления и последующего испарения? Причем именно когда открытое пламя еще не дошло, а вот температура более 200 градусов — уже дошла? (для читающих, спойлер, это не упоминаемый всуе фосген а совсем другое токсическое вещество, лингвистически (и собственно прекурсорно) напоминающее о жевательной резинке)
Так то любая органика при горении и полном сгорании выделяет " безобидный углекислый и угарный" газы, в силу этой самой органической химии устройства. Даже лютые адские вещества с 3 четверками по NFPA.</t>
  </si>
  <si>
    <t>https://dzen.ru/media/samstroy24/steny-doma-doljny-byt-ne-tolko-s-vysokim-soprotivleniem-teploperedache-vajnyi-kriterii-pro-kotoryi-ne-rasskajut-stroiteli-648020b31dfacb4481c981fe?&amp;comments_data=n_reply</t>
  </si>
  <si>
    <t xml:space="preserve">Здравствуйте! Ни разу и нигде мы не назвали углекислый и угарный газы безобидными. Это очень опасные газы. Угарный газ смертелен при концентрации СО 0,5% на протяжении всего одной минуты. Но это те же самые газы, которые выделяет горящая древесина. И привели мы ее в сравнение для того, чтобы пояснить: человек, живущий в деревянном доме, рискует так же, как и тот, что живет в доме, утепленном пенопластом. 
Что касается полимеризации: ранее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(если мы правильно поняли, о каком, созвучном с названием жевательной резинки, веществе вы говорите). </t>
  </si>
  <si>
    <t>https://prnt.sc/IchA55VNhimO</t>
  </si>
  <si>
    <t xml:space="preserve"> Яркое Солнышко
Наверное этот полистирол покупаем мы для отделки домов, вот сгораемость то...
Ирина Симонова ответила Яркое
Яркое, вы совершенно правы, это тот самый материал, который в настоящее время массово применяется при строительстве торговых центров и жилых (!) домов. Поэтому все и полыхает...</t>
  </si>
  <si>
    <t>https://vk.com/wall-42307767_1159071?reply=1159170&amp;thread=1159089</t>
  </si>
  <si>
    <t>Здравствуйте! Сложно сказать, как был произведён этот пенопласт из ролика. Современный и качественный пенопласт, предназначенный для использования в строительстве, выпускается с антипиренами: он затухает самостоятельно в течение максимум 4 секунд после потери контакта с открытым пламенем. А при длительном воздействии высоких температур, оплавляется внутри стенового "пирога" — где и должен быть по ГОСТ.</t>
  </si>
  <si>
    <t>https://prnt.sc/EeT9mYzkDCgw</t>
  </si>
  <si>
    <t>Комментарий к новости о горящем грузовике в Китае</t>
  </si>
  <si>
    <t xml:space="preserve">УниверсалСтрой
Главная проблема, в доме нет вентиляции.
Nadegniy Школа утепления фасадов
Глупости не пиши! Учи физику чтоб понимать как работает вентиляция!
УниверсалСтрой
 @Nadegniy Школа утепления фасадов Сам учи, зашиваете стены пенополистеролом у которого паропроницаемость ниже чем у газика, тем самым блокируя всю влагу в нем.И дело тут не в точке росы и толщине утепления, а в избыточной влаге в помещении, которую надо хорошо вентилировать или блокировать попадания ее в стены.Видел я такие стены утепленные пенопластом в квартирах с сырыми стенами и гнилыми обоями. </t>
  </si>
  <si>
    <t>https://www.youtube.com/watch?v=W9A8zC8R-U4&amp;lc=UgyrI4w5qYdzW4bx0c94AaABAg.9qMrC80DLc49qN6aeYkjap</t>
  </si>
  <si>
    <t xml:space="preserve">Добрый день! Позвольте прокомментировать от имени Ассоциации производителей и поставщиков пенополистирола. 
Паропроницаемость современного качественного пенопласта сравнима с тем же показателем древесины поперёк волокон (0,06 и 0,05 мг/(м·ч·Па)
соответственно). То есть этот материал достаточно паропроницаем, чтобы использовать его в качестве теплоизоляции. Однако эффективная приточно-вытяжная вентиляция необходима в помещении в любом случае — вне зависимости от того, чем утеплено здание. </t>
  </si>
  <si>
    <t>https://prnt.sc/L6b0EkA1zF_U</t>
  </si>
  <si>
    <t xml:space="preserve"> Двина-Стройматериалы
Алексей, огромное спасибо Вам за дополнение!</t>
  </si>
  <si>
    <t>https://vk.com/wall-213316781_4169?reply=4171</t>
  </si>
  <si>
    <t>https://prnt.sc/Z-73Phax4DyT</t>
  </si>
  <si>
    <t xml:space="preserve">Deison
 Доброго времени суток.
 Есть ростверк на буронабивных сваях. Ростверк 500х400мм, частично утоплен в землю (участок с уклоном) под ним пенопласт 250 мм на песке ~250 мм. Пенопласт выступает из-за ростверка на 50 мм.
 Внутри засыпка ПГС и полы по грунту.
 Как правильно сделать забирку изнутри и утепление снаружи.
 1. отпилить изнутри пенопласт вровень и ростверком и поставить полосы плоского шифера. Снаружи эппс и накрыть все это полосами плоского шифера подвижной (на ростверке и неподвижной в грунте).
 2. ЭППс изнутри и снаружи и так-же плоский шифер как и в 1 варианте. </t>
  </si>
  <si>
    <t>https://www.forumhouse.ru/posts/31542620/</t>
  </si>
  <si>
    <t>Стас, дай плз картинку</t>
  </si>
  <si>
    <r>
      <rPr>
        <rFont val="Arial"/>
        <color theme="1"/>
      </rPr>
      <t xml:space="preserve"> ФС-Групп
 </t>
    </r>
    <r>
      <rPr>
        <rFont val="Arial"/>
        <i/>
        <color theme="1"/>
      </rPr>
      <t>neelek написал:
 Сейчас мансарда утеплена ватой, минеральной и каменной. Но дом находится в зоне сильных ветров. Когда сильных ветер, то комнаты мансарды с ветряной стороны имеют температуру на 3-4 градуса меньше за остальные. Есть мысль, что это идёт продув ваты. Думаю изнутри помещения снять 10 см ваты и вставить вместо нее 10 см пенопласта меж стропил, а швы задуть ппу ну застелить пленкой паробарьера. Но много в интернете роликов по конденсат и прочее. Как вы относитесь к такому решению. Получается пирог будет изнутри: гкл-пароизоляция-10см пенопласт-5см вата-мембрана.</t>
    </r>
    <r>
      <rPr>
        <rFont val="Arial"/>
        <color theme="1"/>
      </rPr>
      <t xml:space="preserve">
</t>
    </r>
    <r>
      <rPr>
        <rFont val="Arial"/>
        <b/>
        <color theme="1"/>
      </rPr>
      <t xml:space="preserve">neelek, Пенопласт — паронепроницаемый, горючий и токсичный при горении материал. Если говорить о правильном монтаже кровельных систем и перекрытий, где есть дерево, то пенопласту там делать нечего. Пенопласт и минвата не работают вместе, так как минвата пар пропускает (а ему все равно будет, откуда взяться, пусть даже из воздуха), а пенопласт — нет. Увеличивайте слой минваты до 200 мм толщиной, берите плиты плотностью 35-50 кг/куб.м, делайте правильный пирог с пароизоляцией и диффузионной мембраной, и будет тепло и тихо. </t>
    </r>
  </si>
  <si>
    <t>http://www.mastergrad.com/forums/t308404-uteplenie-mansardy-penoplastom/?p=7179663#post7179663</t>
  </si>
  <si>
    <t>Паропроницаемость, пожароопасность, опасность для здоровья</t>
  </si>
  <si>
    <t xml:space="preserve">Добрый день! Современный и качественный пенопласт — паропроницаемый материал. По этой характеристике он сравним с древесиной поперек волокон. Плюс он содержит антипирены — это решает вопрос с пожароопасностью. </t>
  </si>
  <si>
    <t>https://prnt.sc/Rn4n2p_AsKW6</t>
  </si>
  <si>
    <t xml:space="preserve">Михась
При температуре выше 30 градусов из ППС выделяются ядовитые вещества и попадают в мёд! Пасечнику похеру, что он людей травит! </t>
  </si>
  <si>
    <t>https://www.youtube.com/watch?v=Uur768wBTJ8&amp;lc=Ugy8eP5B94THY3rNrdV4AaABAg</t>
  </si>
  <si>
    <t xml:space="preserve">Добрый день!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Порог использования ПП — согласно ГОСТ — 80 градусов. </t>
  </si>
  <si>
    <t>https://prnt.sc/dgO_Cl5YdCTn</t>
  </si>
  <si>
    <r>
      <rPr>
        <rFont val="Arial"/>
        <color theme="1"/>
      </rPr>
      <t xml:space="preserve">Potapovav 77
 </t>
    </r>
    <r>
      <rPr>
        <rFont val="Arial"/>
        <i/>
        <color theme="1"/>
      </rPr>
      <t>marges сказал(а): ↑
 может имеет смысл приклеить ещё и утеплитель? 100 мм в программе считает сильно много, почти в 2 раза от норматива. Если 50мм ППС приклеить</t>
    </r>
    <r>
      <rPr>
        <rFont val="Arial"/>
        <color theme="1"/>
      </rPr>
      <t xml:space="preserve">
 вот вы упрямый застройщик, очень вам почему то хочется хороший конструктив стены испортить пенопластом. Во первых пенопласт горючий материал, а ЭППС вообще имеет класс Г4 (сильногорючий), короче говоря обклеив свой дом этим гов...ом, вы сильно ухудшите свою конструкцию с точки зрения пожаробезопасности, ухудшите паропроницаемость, при этом потратите деньги... если уж так хочется утеплить, то применяйте нормальные материалы, например каменную вату... она не горит, лучше паропроницаемость, лучше монтировать... и т. д
 </t>
    </r>
  </si>
  <si>
    <t>https://www.forumhouse.ru/posts/31543785/</t>
  </si>
  <si>
    <t xml:space="preserve">Добрый день! И у пенопласта, и у каменной ваты — свои свойства и области применения. И там, где вата испортится, вполне выстоит пенопласт. Просто нужно делать всё с умом и теплотехническим расчётом. И выбирать современный качественный пенопласт (если решили остановить выбор на нём). Монтировать его по технологии (кстати, при его монтаже даже защитные спецсредства не нужны, в отличие от работы с ватой). 
Что же касается паропроницаемости — у ППС она сравнима с тем же показателем древесины поперёк волокон (0,06 и 0,05 мг/(м·ч·Па) соответственно). Это ниже, чем у ваты, но вполне достаточно для теплоизоляции. </t>
  </si>
  <si>
    <t>https://prnt.sc/24adqVQh1ADe</t>
  </si>
  <si>
    <r>
      <rPr>
        <rFont val="Arial"/>
        <color theme="1"/>
      </rPr>
      <t xml:space="preserve"> Токсичность растет, или почему строить с полимерами опасно
Специалисты из отрасли бьют тревогу из-за возросшего количества пожаров
Начало зимы ознаменовалось сразу двумя крупными пожарами в торговых центрах: 9 декабря сгорел строительный гипермаркет OBI в Химках, а уже 12 декабря в Балашихе загорелся ТЦ «СтройТракт». В обоих случаях возгорания привели к катастрофическим разрушениям (площади пожара составили: 18 тыс. кв. м. и 10 тыс. кв. м, соответственно), и только по счастливой случайности обошлось без массовых жертв. Как отмечают в «ROCKWOOL Россия», пожары становятся все опаснее из-за широкого применения полимеров в строительстве: если такие вещества воспламеняются, риск отравлений с тяжелыми последствиями для здоровья резко возрастает.
Ядовитые пожары
За 2019-2021 год, как следует из статистики ФГБУ ВНИИПО МЧС РОССИИ, количество пожаров в стране заметно увеличилось по сравнению с 2017-2018 годом. Вместе с ростом числа пожаров растет и количество жертв.
По данным МЧС, за неполный 2022 год в России произошло больше 5 тысяч пожаров в зданиях общественного назначения, их число выросло почти на 25%, а число погибших в них ―на 15,7% по сравнению с 2021 годом.
</t>
    </r>
    <r>
      <rPr>
        <rFont val="Arial"/>
        <b/>
        <color theme="1"/>
      </rPr>
      <t>Рост смертности на пожарах может быть связан с массовым использованием горючих токсичных материалов в жилых и общественных зданиях. По данным ФГБУ ВНИИПО МЧС РОССИИ, в 2021 году более 60% случаев гибели людей на пожаре произошло по причине отравления токсичными продуктами горения.
В частности, проблема обострилась с широким распространением полимеров. Сегодня они применяются во всех сферах деятельности человека, в том числе при строительстве и ремонте зданий. Например, пенополистирол используют для утепления стен и потолков, вспененный каучук — для утепления труб, пенополиэтилен — для выравнивания и утепления полов.Это общая практика.</t>
    </r>
    <r>
      <rPr>
        <rFont val="Arial"/>
        <color theme="1"/>
      </rPr>
      <t xml:space="preserve">
Как отмечают в МЧС, в нормативных документах по пожарной безопасности отсутствует категорическое запрещение на применение пенополистирола в качестве утеплителя. Но одним из основополагающих условий применения пенополистирола является исключение попадания в соприкосновение с ним источника зажигания, а также недопущение устройства незащищенных транзитных проходок через строительные конструкции.
«К сожалению, даже при соблюдении всех норм ни одно здание не имеет абсолютной защиты от пожара. Причин может быть множество – от короткого замыкания до случайного окурка, а результат один: в помещении возникает экстремально высокая температура. Полимеры в такой среде выделяют токсичные вещества: не только СО и СО2, но и стирол, цианистый водород и другие», — рассказывает Григорий Громаков, менеджер по развитию направления «Фасады» «Rockwool Россия».
</t>
    </r>
    <r>
      <rPr>
        <rFont val="Arial"/>
        <b/>
        <color theme="1"/>
      </rPr>
      <t>Специалисты отмечают, что клиническую картину отравления продуктами горения на современных пожарах нельзя объяснить только образованием оксидов углерода. Так, анализ продуктов окислительного пиролиза самозатухающего пенополистирола, проведенный после резонансного пожара в клубе «Хромая лошадь», доказал образование высокотоксичных веществ. Их присутствие в продуктах горения может приводить к летальному исходу.
Кстати, как сообщают СМИ, возгорание в торговом центре «СтройТракт» возникло под навесом, где хранился пенополистирол (по предварительным данным, причиной стало короткое замыкания электропроводки). На месте ЧП наблюдалось сильное задымление, и сейчас специалисты Роспотребнадзора проводят анализ на содержание загрязняющих веществ в воздухе.</t>
    </r>
    <r>
      <rPr>
        <rFont val="Arial"/>
        <color theme="1"/>
      </rPr>
      <t xml:space="preserve">
Вдыхание ядовитых веществ при пожаре влияет и на здоровье тех людей, которым повезло спастись. Так, по оценкам ученых, отравление продуктами горения, содержащими вещества общеядовитого и нейротоксического действия, может приводить к нарушению структуры и функций ЦНС и к другим негативным последствиям.
«Исследования воздействия токсичных продуктов горения ряда полимерных строительных материалов продемонстрировали нарушение в центральной нервной и сердечно-сосудистой системе, дыхательном аппарате. Было отмечено снижение концентрации и обучаемости подопытных животных в постинтоксикационном периоде, что говорит о серьезных последствиях для организма», ― рассказал Павел Толкач, майор медицинской службы Военно-медицинской академии имени Кирова С.М., во время выступления на V Всероссийской научно-технической конференции по пожарной безопасности.
f0fcf7ac550152a848f2e6dd07226875.png
Цена экономии
Зачастую огнезащита зданий оказывается под вопросом из-за стремления сэкономить. Желание урезать расходы приводит, в том числе, и к нарушениям строительных норм и требований к пожарной безопасности. Так, например, массовое использование полимеров объясняется не уникальными свойствами этого материала, а его дешевизной. Однако здесь как никогда права пословица о том, что скупой платит дважды — ведь возможный ущерб от огня обходится гораздо дороже.
Ситуация с пожаром в строительном гипермаркете OBI это еще раз подтвердила. По оценкам Всероссийского союза страховщиков, ущерб составит рекордные 20-30 млрд рублей. Можно ли было избежать столь разрушительных последствий? Вероятнее всего, да —если бы при строительстве торгового центра применялись другие материалы.
Специалисты еще дадут достоверный ответ на вопрос о причине столь стремительного распространения огня, однако уже сейчас одной из версий является не только обилие горючих материалов на территории гипермаркета (лаки, краски, аэрозоли, дерево и т.п.), но и сомнительное качество использовавшихся при строительстве материалов.
Так, руководитель проектов интегрированных систем безопасности Сергей Победоносцев в комментариях для СМИ не исключает, что была экономия средств при возведении этого здания. По словам Победоносцева, ТЦ «Мега Химки», где и находился сгоревший OBI, имеет в основе быстровозводимые металлоконструкции, которые снаружи обшиты сэндвич-панелями. Кровля комплекса, которая при пожаре рухнула за считанные минуты, как отмечает эксперт, состояла преимущественно из пенополиуретана.
Не исключено, что при монтаже конструкции были нарушены противопожарные нормы – это весьма распространенная причина. Как сообщают в МЧС России, основными обстоятельствами, способствующими наступлению тяжелых последствий на крупных пожарах, являются несоблюдение области применения фасадных систем при проектировании, нарушение технологии и отступление от проекта по производству монтажных работ, а также несоответствие применяемых материалов.
«Панели PIR (популярный вариант утеплителя из пенополиизоцианурата), относят к слабогорючим материалам, что позволяет использовать их при строительстве различных зданий, в том числе, складов и торговых центров – при строгом соблюдении противопожарных нормативов. Но соблюдаются они не всегда, PIR на практике выдерживают температуру лишь до 140-150°С, а при пожаре температура внутри помещения достигает 800-900 °C. Если этот материал загорается, потушить его крайне сложно, а огонь и задымление распространяются с чрезвычайно высокой скоростью, что, вероятно, и случилось при пожаре в OBI», — поясняет Григорий Громаков.
Камень против огня
Чтобы обезопасить здание от быстрого распространения огня при его возникновении, ФГБУ ВНИИПО МЧС РОССИИ рекомендуют использовать для изоляции максимально огнестойкие материалы, в частности, минеральную вату.
«Каменная вата является не только негорючим, но и огнезащитным материалом: она выдерживает температуру более 1000°C и играет роль своеобразного барьера, буквально блокируя огонь в одном помещении. Это дает дополнительное время для спасения людей и имущества. Кроме того, этот материал при нагревании не дымит и не выделяет токсичные вещества, а значит, снижает риск отравления продуктами горения», — рассказывает Григорий Громаков.
Представители ассоциации Росизол отмечают, что сейчасобсуждаются меры по смягчению требований пожарной безопасности – это вызывает еще бОльшую настороженность экспертов.
«Производители полимерной отрасли инициировали внесение изменений в ФЗ 123 Технический регламент “О требованиях к пожарной безопасности” с целью снизить пожарные требования к зданиям в России, что на наш взгляд крайне недопустимо. Размытые формулировки и исключение ключевых таблиц, регламентирующих классы огнестойкости строительных конструкций и классы пожарной опасности, снижение требований пожарной безопасности к применению теплоизоляционных материалов даст возможность применения в жилых зданиях горючих токсичных материалов, а это может привести к масштабным трагедиям, учитывая, что достаточно несколько вдохов токсичного вещества для гибели», — резюмирует Громаков.</t>
    </r>
  </si>
  <si>
    <t>https://ardexpert.ru/article/25407</t>
  </si>
  <si>
    <t>Пожары, пожароопасность, опасность для здоровья</t>
  </si>
  <si>
    <t xml:space="preserve">Добрый день! 
Возгорания в строительных центрах опасны из-за их "наполнения" — лакокрасочных покрытий, горючих смесей, легковоспламеняющих составов из ассортимента магазинов. При бытовых пожарах наибольший вред — от горящих предметов внутри помещения: пластика, текстиля, древесины. Если огонь добирается до середины стенового "пирога", разрушая несущий материал стены и отделочные слои, значит, пожар очень сильный, и все люди дожны быть немедленно эвакуированы. 
Как видно из графика, представленного в материале, количество пожаров резко возросло в 2019 году. В этом росте вы обвиняете материалы, которые используются для теплоизоляции помещений. В том числе и пенопласт. Однако дело в том, что ГОСТ 15588-2014, согласно положениям которого производится современный пенопласт, был утверждён в 2014 году С этого момента в документ было внесено лишь одно изменение, дополнившее требования. Если бы материал был настолько опасен, рост возгораний начался бы сразу. Но, по всей видимости, не пенопласт или какой-либо иной материал, а грубые ошибки монтажа, человеческая халатность, нарушения правил хранения и эксплуатации стройматериалов, а также правил противопожарной безопасности играют гораздо большую роль, чем принято считать. Вы пишете об этих обстоятельствах, как о сопутствующих. Однако именно они, а теплоизоляционный слой, имеют решающее значение. 
Любые строительные материалы имеют плюсы и минусы: и ППС, и ЭППС, и каменная вата. Но ответственный подход производителей и применение их согласно технологии эти минусы минимизирует. Главное — эти технологии соблюдать. </t>
  </si>
  <si>
    <t>https://prnt.sc/mOvkQIjYKjdG</t>
  </si>
  <si>
    <t xml:space="preserve">בידוד 360 — פתרונות בידוד מתקדמים
при плюсовой температуре полистирол выделяет фенол — яд.... люди могут умереть от отравления ядом! Из организма не выводиться, нет лекарства! В сауне нельзя использовать, это подходит для морозильных камер... </t>
  </si>
  <si>
    <t>https://www.youtube.com/watch?v=q4z2vAk5N3w&amp;lc=UgyYb6wGuMB0NThA-JV4AaABAg</t>
  </si>
  <si>
    <t xml:space="preserve">Добрый день! Современный качественный пенопласт ничего не выделяет — ни при обычной температуре, ни при нагревании. Это подтверждено многочисленными исследованиями.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А вот в сауне использовать его действительно не рекомендуется. Во-первых, потому что пенопласт в принципе не используется для внутреннего утепления. Он должен находиться внутри стенового "пирога". Плюс, согласно ГОСТ, максимальная температура его использования — 80 градусов. </t>
  </si>
  <si>
    <t>https://prnt.sc/ITehKX5njDfd</t>
  </si>
  <si>
    <r>
      <rPr>
        <rFont val="Arial"/>
        <color theme="1"/>
      </rPr>
      <t xml:space="preserve">	Vitaly_Ivanov
</t>
    </r>
    <r>
      <rPr>
        <rFont val="Arial"/>
        <i/>
        <color theme="1"/>
      </rPr>
      <t xml:space="preserve">
 EPS Russia сказал(а): ↑
 Здравствуйте! Сравнение не кажется корректным. Хороший пенопласт на фасаде — это как раз экономично. А смонтированный по технологии — еще и долговечно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t>
    </r>
    <r>
      <rPr>
        <rFont val="Arial"/>
        <color theme="1"/>
      </rPr>
      <t xml:space="preserve">
 Я проводил скурпулезный расчет, когда строил коробку дома. Теплопотери через стены — 25%. У меня толщина 375 мм газобетона. При наличии 50 мм пенополистирола 16ф теплопотери через стену снижаются примерно на четверть от этих 25%. От общих теплопотери дома это около 6%. В самый холодный месяц отопление съедает около 1700 киловатт. Экономия 102 кв. С учётом стоимости электроэнергии 3.5 руб./кв. это 357 руб. В самый холодный месяц. Мой расчет для Калининградской области.
 Если предположить, что в течении 6 месяцев будут стоять морозы, то я экономлю 2147 руб.
 Стоимость пенополистирола ппс16ф толщиной 50 мм. на мои 126 квадратов фасада 25200. Клей дюбеля, сетка по минимальному ещё 12000 руб. Итого 37200.
 37200/2147= 17.32 Получается при самых суровых зимах и самом дешёвом пенопластовым фасаде, выполненным своими руками, срок окупаемости 17 лет. В реальности выше. Это при отоплении электричеством.
 При условии что фасад не потребует ремонта, объективно он окупится через 20 лет. Но напомню — это при бомж варианте стоимости материала в 37 т. р.
 Для меня значительно выгоднее и рациональнее переплатить 200-300 руб в зимний месяц. Так как стоимость качественного фасада, выполненного по технологии с заявленным сроком эсплуатации 100 лет, явно будет исчисляться сотнями тысяч. А соответственно является в моем случае неокупаемым.
 Это все очень грубо и приближенно чисто по памяти. Но все это не по теме. </t>
    </r>
  </si>
  <si>
    <t>https://www.forumhouse.ru/posts/31544815/</t>
  </si>
  <si>
    <t xml:space="preserve">Добрый день! 
Для корректного сравнения нужно произвести такие же расчеты для других теплоизоляционных материалов, плюс учесть стоимость кондиционирования в теплый период. Но в любом случае окончательный выбор за покупателем. Главное, чтобы перед приобретением он знал все достоинства и недостатки выбранного материала. </t>
  </si>
  <si>
    <t>https://prnt.sc/GoH0w9lWOkxZ</t>
  </si>
  <si>
    <t xml:space="preserve">Мёд Кузьмича
​ @EPS Russia спасибо за разъяснения </t>
  </si>
  <si>
    <t>https://www.youtube.com/watch?v=Uur768wBTJ8&amp;lc=Ugy8eP5B94THY3rNrdV4AaABAg.9qYZqJkiniY9qkMGLrjhsS</t>
  </si>
  <si>
    <t>https://prnt.sc/HY5cK9Tfo6Nh</t>
  </si>
  <si>
    <t xml:space="preserve">УниверсалСтрой
 @EPS Russia Причем тут древесина,его на газоблок ляпают, у которого паропроницаемость в разы выше пенопласта.В правильном «пироге» стены паропроницаемость должна возрастать изнутри наружу.А тем более если в помещении повышенная влажность , в основном это связанно с ремонтными работами: стяжка, штукатурка это тонна воды , разумеется она пойдет в стены, и если фасад отделан пенопластом , то произойдет вот такая беда.Вентиляция нужна в любом случае,а так же отделка стен в нутри помещения паронепроницаемыми материаллами. </t>
  </si>
  <si>
    <t>https://www.youtube.com/watch?v=W9A8zC8R-U4&amp;lc=UgyrI4w5qYdzW4bx0c94AaABAg.9qMrC80DLc49qk71yIlpY3</t>
  </si>
  <si>
    <t xml:space="preserve">Древесина приведена в качестве сравнения: обычно она считается более чем "дышащим" материалом. И многие удивляются, что паропроницаемость пенопласта практически такая же, как у дерева. Поэтому с помощью теплотехнического расчета (даже онлайн-калькулятором) можно подобрать толщину слоя ППС фасадных марок, которые будут эффективно пропускать пар наружу. Переувлажнения конструкции не будет, если не нарушена технология монтажа. </t>
  </si>
  <si>
    <t>https://prnt.sc/xTVSRsHl3nOi</t>
  </si>
  <si>
    <t>Ответ на стр. 50</t>
  </si>
  <si>
    <r>
      <rPr>
        <rFont val="Arial"/>
        <color theme="1"/>
      </rPr>
      <t xml:space="preserve">Наша дача, сад, огород, отдых. СПб и ЛО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</si>
  <si>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r>
      <rPr>
        <color rgb="FF1155CC"/>
        <u/>
      </rPr>
      <t>https://vk.com/wall-63396497_98911</t>
    </r>
    <r>
      <rPr>
        <color rgb="FF000000"/>
      </rPr>
      <t xml:space="preserve"> 
</t>
    </r>
    <r>
      <rPr>
        <color rgb="FF1155CC"/>
        <u/>
      </rPr>
      <t>https://vk.com/wall-147044983_67458</t>
    </r>
    <r>
      <rPr>
        <color rgb="FF000000"/>
      </rPr>
      <t xml:space="preserve"> </t>
    </r>
  </si>
  <si>
    <r>
      <rPr>
        <color rgb="FF1155CC"/>
        <u/>
      </rPr>
      <t>https://prnt.sc/hyl5oEjHl9T_</t>
    </r>
    <r>
      <rPr>
        <color rgb="FF000000"/>
      </rPr>
      <t xml:space="preserve"> 
</t>
    </r>
    <r>
      <rPr>
        <color rgb="FF1155CC"/>
        <u/>
      </rPr>
      <t>https://prnt.sc/Aveb4c99K2Va</t>
    </r>
    <r>
      <rPr>
        <color rgb="FF000000"/>
      </rPr>
      <t xml:space="preserve"> </t>
    </r>
  </si>
  <si>
    <t xml:space="preserve"> Сергей Ждахин
Tyrant, Сделали бы из пеноблока или газобетона, не дороже бы вышло. Выделения при эксплуатации, пожароопасен, полистирол внутри при пожаре выделяет убийственный яд.... жесть!</t>
  </si>
  <si>
    <t>https://vk.com/wall-29538032_354061?reply=354086&amp;thread=354065</t>
  </si>
  <si>
    <t xml:space="preserve">Добрый день! Столько исследований доказывают, что качественный пенопласт ничего не выделяет — ни при нормальной температуре, ни при нагревании... А по поводу пожароопасности — антипирены. </t>
  </si>
  <si>
    <t>https://prnt.sc/YFy-XIMl5HEG</t>
  </si>
  <si>
    <t>Коммент к посту про дома из СИП
Валера</t>
  </si>
  <si>
    <r>
      <rPr>
        <rFont val="Arial"/>
        <color theme="1"/>
      </rPr>
      <t xml:space="preserve">Дача Сад Огород
Утeплeниe стен деpевяннoгo домa изнутри
</t>
    </r>
    <r>
      <rPr>
        <rFont val="Arial"/>
        <color theme="1"/>
        <sz val="1.0"/>
      </rPr>
      <t>Иногдa случaется так, что утеплить рубленый или бpусчатый дом снаpужи не прeдставляeтся возможным. К примеру, здaние уже oблoженo кирпичом либo к нему приcтроeно какoе-нибудь нeотапливаeмоe сooрyжение. В даннoм случaе утепление стен деревяннoгo домa изнутри – eдинствeнный выход. Делают это oбычнo с иcпoльзoванием минeральной ваты или пенoпoлистирoла.
Пoдгoтoвительные рaботы пo утеплению стен
Стены дома предварительнo следует хорошеньĸо очиcтить от пыли. Далее дрeвeсину oбрабатывают средствoм от насeкомыx и гниeния. Также следует прoйти повеpхность cпециaльными состaвaми, повышающими огнeстойкость мaтериaлa.
Если речь идет o pублeном стpоeнии нужнo тaĸже тщательнo законопатить вce щeли. Обычно для этoгo примeняeтся джутовоe волоĸно. Для бoльших щелей берyт пaклю, скрyчeннyю в валик.
Мoнтаж плит минвaты
Утeплeниe стен деревянного дома изнутри мoжет быть выпoлненo с испoльзoванием минеральнoй вaты. Материал этот oтличается прeкрасными тeплосоxраняющими кaчествaми и пpост в монтажe. Пoд плиты неoбxoдимo будет устpoить oбpешетку. Брусья 50*50мм набивают в вeртикальном положении. Шаг между ними зависит oт ширины утeплитeля. Обычно он состaвляет оĸоло пoлуметра.
Совeт: Лучше всего сдeлать расстояниe междy бруcьями тaким, чтoбы oнo было нa 2см бoльше шиpины пластoв минваты. При этoм они встанут на меcтo плoтнее, а само утепление получится болee нaдежным.
Haбивку мoжнo выпoлнять oбычными гвоздями. После того, как обрешеткa будет cмонтирована, приступaют ĸ укладке плит. При этом тщательнo следят за тeм, чтобы междy ними и бруcьями не остaвaлось щелей. Утепление стен дeрeвянного домa изнутри своими рукaми получится достaточно эффeктивным только в этом слyчаe. Для большeй нaдежности плиты cтоит заĸрeпить специaльными дюбелями «грибкaми».
Укладка пароизоляционного слoя
При выполнении мeроприятий по утеплению стен нужно oбязательнo устроить паpоизоляцию. Пoвышенная влажность не только снизит теплозaщитные свойства минваты, нo и приведет к гниению дрeвeсины. В качeствe парoизoлятoра допуcкаeтcя применять либo обычную дeшeвую полиэтилeновую пленку, либo кaкой-нибyдь ee сoвременный фольгировaнный аналог. Матeриал мoнтируют пpямо повeрх вaты, закрeпляя к брускам cпeциальными cтеплерами.
Важно: Парoизoлятoр следует нaтягивaть фoльгoй внутрь пoмещения. При этoм неoбхoдимo выдерживать наxлест между полосaми не менее 10см. Дополнитeльно стык следует прoклеить алюминиевым или сантeхничeсĸим cкотчем.
На следyющем этaпе пpиступают к мoнтажy контробрешетки пoд обшивкy. Сoбpать ее можно из брyсьeв 30*40мм. В качeствe конeчной отдeлки для дома из дeрeва, paзумеется, лучше всегo пoдoйдет вaгонкa.</t>
    </r>
    <r>
      <rPr>
        <rFont val="Arial"/>
        <color theme="1"/>
      </rPr>
      <t xml:space="preserve">
Использовaние пенополистиролa
Утепление стен деревянного дома изнyтри пенополистиролом выполняется примeрно тaк же, как и минеpaльной ватой. То есть:
1 Предвaрительно проводится oбpабoтка стен;
2 На рубленой стeнe монтирyeтся обpешеткa из бpуса;
3 Мeжду oбрешетинами проклaдывaютcя вплoтную плиты пенополистиролa. Зaкpепляют их дюбелями;
4 Далее нaтягивaют пapоизолятоp и монтируют кoнтpoбpешетку под чистовyю oбшивку.
На брусчатыx стенах yстрaивaть oбрешетку пoд пeнополистирол не обязaтельно. К пoверхнoсти eго мoжнo приĸлeить клeeм для пеноплaстa. В любом случаe вce стыки слeдуeт заделать мoнтажнoй пeной либо пpoклеить cкотчем.
В том слyчае, eсли былo выпoлненo утeплeниe стен деревянного домa изнутри пенoпoлистиpoлoм с испoльзoванием обрeшeтĸи, чистовaя обшивкa монтируется нa нее. Если плиты были пoсажены нa клей, их следует аpмиpoвать специaльной сеткой. Cвeрxу такая пoверхнoсть в послeдующeм оштуĸатуриваeтся.
Думаем, теперь вaм понятно кaк утеплить стены дeрeвянного дoма изнутри самостоятeльно. Процедурa эта мoжет зaнять немного времени, oднакo технoлoгичесĸи не oсoбеннo сложнa.</t>
    </r>
  </si>
  <si>
    <r>
      <rPr>
        <color rgb="FF1155CC"/>
        <u/>
      </rPr>
      <t>https://ok.ru/group/60980622328042/topic/156507094905066</t>
    </r>
    <r>
      <rPr/>
      <t xml:space="preserve"> 
</t>
    </r>
    <r>
      <rPr>
        <color rgb="FF1155CC"/>
        <u/>
      </rPr>
      <t>https://ok.ru/planetacvetov1/topic/156180596546929</t>
    </r>
    <r>
      <rPr/>
      <t xml:space="preserve"> 
</t>
    </r>
    <r>
      <rPr>
        <color rgb="FF1155CC"/>
        <u/>
      </rPr>
      <t>https://ok.ru/group/60980608368874/topic/156514175873258</t>
    </r>
    <r>
      <rPr/>
      <t xml:space="preserve"> </t>
    </r>
  </si>
  <si>
    <r>
      <rPr>
        <color rgb="FF1155CC"/>
        <u/>
      </rPr>
      <t>https://prnt.sc/j6Xo_wFu69Am</t>
    </r>
    <r>
      <rPr/>
      <t xml:space="preserve"> 
</t>
    </r>
    <r>
      <rPr>
        <color rgb="FF1155CC"/>
        <u/>
      </rPr>
      <t>https://prnt.sc/Mx3IZqnXY2gT</t>
    </r>
    <r>
      <rPr/>
      <t xml:space="preserve"> 
</t>
    </r>
    <r>
      <rPr>
        <color rgb="FF1155CC"/>
        <u/>
      </rPr>
      <t>https://prnt.sc/gTMNbaoDQf-5</t>
    </r>
    <r>
      <rPr/>
      <t xml:space="preserve"> </t>
    </r>
  </si>
  <si>
    <t xml:space="preserve"> Обшивка балконов | КАКСВОИМ | Барнаул 1 ответил Алексею
Алексей, здравствуйте.
Спасибо вам за экспертное мнение. Я с вами соглашусь, что в современном мире практически не осталось строительных материалов с приставкой «эко». А то что есть, практически не доступны рядовому пользователю, из-за высокой стоимости. Мало кто может позволить себе мебель из дерева, в основном вся мебель из ЛДСП плит, содержание формальдегидных смол в которых просто зашкаливает и крайне губительно влияет на наше с вами здоровье. Если разобраться, то можно найти определенные недостатки и ограничения практически в каждом материале, который мы используем в строительстве и повседневной жизни. Поэтому вспененный полистирол, является вполне допустимым и экологичным материалом. В процессе монтажа, он закрывается металлизированной теплоизоляцией и финишным материалом.
Но в любом случае, ещё раз спасибо вам за комментарий и экспертное мнение🤝</t>
  </si>
  <si>
    <t>https://vk.com/wall-211497598_1859?reply=1900&amp;thread=1873</t>
  </si>
  <si>
    <t>Добрый день, спасибо!</t>
  </si>
  <si>
    <t>https://prnt.sc/kRl98G7hkpLK</t>
  </si>
  <si>
    <t>Ответ на стр. 40</t>
  </si>
  <si>
    <t>Roofing Yard
Обычно о монтаже пароизоляционной пленки просто забывают, но встречаются и случаи сознательного нарушения технологии. Например, при утеплении крыши экструдированным пенополистиролом или пенопластом строитель может искренне считать, что паробарьер не нужен из-за низкого водопоглощения. Нужна ли пароизоляция в этом случае? Безусловно. Даже если считать, что эти материалы вообще не поглощают влагу, водяной пар будет проходить через них и конденсироваться на гидроизоляции и элементах стропильной системы, увлажняя их и приводя к гниению. Если же в качестве утеплителя используется минеральная вата, то при намокании она практически полностью потеряет свои теплоизолирующие свойства.
Исправить этот дефект просто: уберите намокший утеплитель и просушите стропильную систему. После этого уложите новый утеплитель и закрепите пароизоляционную пленку так, чтобы она закрывала его герметично.
У современных пароизоляционных и гидроизоляционных мембран есть лицевая и изнаночная сторона. Если их перепутать, то в лучшем случае пленка будет работать хуже, в худшем эффект вообще будет обратным. Поэтому особое внимание обращайте на то, какой стороной уложена пароизоляция:
ДВУХСЛОЙНЫЕ ПЛЕНКИ укладываются ворсистой стороной внутрь помещения;
АРМИРОВАННЫЕ ПЛЕНКИ монтируются внешней стороной рулона к утеплителю;
ФОЛЬГИРОВАННАЯ пароизоляция крепится блестящей стороной внутрь помещения.
Кроме того, есть общее правило: лицевая сторона пароизоляции и гидроизоляции, как правило, более яркая, чем изнаночная, и на нее нанесены надписи.</t>
  </si>
  <si>
    <t>https://vk.com/wall747810172_77</t>
  </si>
  <si>
    <t xml:space="preserve">Здравствуйте! Вы совершенно правы. Паропроницаемость современного пенопласта сравнима с тем же показателем древесины, поэтому применение его при утеплении кровли влечет за собой обязательное применение пароизоляции. </t>
  </si>
  <si>
    <t>https://prnt.sc/HHS3uMXeKhnW</t>
  </si>
  <si>
    <r>
      <rPr>
        <rFont val="Arial"/>
        <color theme="1"/>
      </rPr>
      <t xml:space="preserve">Три шурупа | Строительные материалы
</t>
    </r>
    <r>
      <rPr>
        <rFont val="Arial"/>
        <color theme="1"/>
        <sz val="6.0"/>
      </rPr>
      <t>Как правильно утеплить баню
В банном помещении микроклимат уникален. Грамотное обустройство постройки предполагает утепление бани внутри. Процесс этот хоть и кажется тяжелым, но выполним самостоятельно.
Принимая решение как утеплить деревянную баню изнутри своими руками, следует учесть ряд факторов:
1. Свойства материала, используемого для обеспечения теплозащиты;
2. Личные строительные навыки и возможности;
3. Собственные предпочтения.
✅Чтобы определиться, каким образом и чем лучше утеплить баню изнутри необходимо знать, в каких условиях будут эксплуатироваться материалы:
- В первую очередь нужно принять во внимание, что и в парилке и в моечной комнате воздух отличается повышенной влажностью. В предбаннике он вряд ли будет сухим. С учетом этих факторов можно сделать вывод: нужно выбирать не гигроскопичный утеплитель или материал должен иметь надежную паро- и гидроизоляцию.</t>
    </r>
    <r>
      <rPr>
        <rFont val="Arial"/>
        <color theme="1"/>
      </rPr>
      <t xml:space="preserve">
</t>
    </r>
    <r>
      <rPr>
        <rFont val="Arial"/>
        <b/>
        <color theme="1"/>
      </rPr>
      <t xml:space="preserve">- В парной температура воздуха часто достигает более 100 градусов. Такие утеплители как экструдированный полистирол и пенопласт в условиях сильного нагрева начнут выделять вредные для здоровья человека вещества. </t>
    </r>
    <r>
      <rPr>
        <rFont val="Arial"/>
        <color theme="1"/>
        <sz val="6.0"/>
      </rPr>
      <t>По этой же причине нельзя использовать для отделки парилки панели из пластика и линолеум. В первом случае изделия даже при 80 градусах тепла подвергаются деформации.
- Значительная часть тепловой энергии в условиях высокой температуры начинает теряться как за счет теплообмена, так и в виде теплового излучения. Чтобы предотвратить теплопотери, утеплитель для бани на стены изнутри должен иметь фольгированную поверхность или в схеме теплоизоляции нужно предусмотреть отражающий слой, состоящий из фольги.
✅Выбор, чем утеплить стены бани изнутри, зависит от вида материала, из которого она возведена:
- Если это кирпич, камень или бетонные изделия, требуется теплозащита. Дело в том, что, когда отсутствует теплоизоляция — баня будет иметь мокнущие стены и в результате колебания температур они быстро начнут разрушаться. Выбирать толщину утеплителя следует с учетом параметров несущих конструкций и климата в регионе. Чаще всего специалисты рекомендуют 10-сантиметровый слой.
- Необходимо ли утепление деревянной бани. С одной стороны теплозащита строения не помешает, а с другой – древесину можно назвать одним из лучших материалов для стен парной и предбанника. Безусловно, требуется утепление бань из бруса, имеющих толщину стен не больше 15 сантиметров. Банные бревенчатые постройки теплоизолируют, когда сечение бревна не превышает 20 сантиметров.
Актуальные цены на базальтовый утеплитель, тепло- и звукоизоляцию можете узнать по следующей ссылке— https://vk.cc/clegJd
#тришурупа #3шурупа #строительныематериалы #стройматериалы #башкортостан #башкирия #октябрьский #туймазы</t>
    </r>
  </si>
  <si>
    <t>https://vk.com/wall-180537552_394</t>
  </si>
  <si>
    <t>https://prnt.sc/-A0AY_Gnu_kH</t>
  </si>
  <si>
    <r>
      <rPr>
        <rFont val="Arial"/>
        <color theme="1"/>
      </rPr>
      <t xml:space="preserve">ТехИзоляция | Хабаровск | Утепление ППУ
Мансарда является сложной конструкцией, потому как включает в себя соединение скатов кровли, несущих стен и чердачного перекрытия. Традиционные утеплители в данном случае не обеспечивают желаемый эффект утепления!
</t>
    </r>
    <r>
      <rPr>
        <rFont val="Arial"/>
        <b/>
        <color theme="1"/>
      </rPr>
      <t>Минвата, пенопласт, экструдированный пенополистирол (пеноплекс) — оставляют мостики холода в местах соединения, что приводит к их промерзанию. А отсутствие герметичности конструкции и материала утепления, приводит к проблемам грибка, плесени и сырости!</t>
    </r>
    <r>
      <rPr>
        <rFont val="Arial"/>
        <color theme="1"/>
      </rPr>
      <t xml:space="preserve">
Пенополиуретан обеспечивает полную герметичность, а так же исключает теплопотери и образование конденсата даже в самых сложных примыканиях конструктива.
Закончили утепление перекрытия в Хабаровской области. Объём работ 110м2. Толщина напыления 7см плотность 30кг/м3.
👇Подробная консультация:
✉ в сообщениях группы https://vk.com/tekh_izolyatsiya
📲 по номеру телефона 89141580106</t>
    </r>
  </si>
  <si>
    <r>
      <rPr>
        <color rgb="FF1155CC"/>
        <u/>
      </rPr>
      <t>https://vk.com/wall-219933473_144</t>
    </r>
    <r>
      <rPr/>
      <t xml:space="preserve"> 
</t>
    </r>
    <r>
      <rPr>
        <color rgb="FF1155CC"/>
        <u/>
      </rPr>
      <t>https://vk.com/wall-215334017_48</t>
    </r>
    <r>
      <rPr/>
      <t xml:space="preserve"> 
</t>
    </r>
    <r>
      <rPr>
        <color rgb="FF1155CC"/>
        <u/>
      </rPr>
      <t>https://vk.com/wall-114298517_442</t>
    </r>
    <r>
      <rPr/>
      <t xml:space="preserve"> </t>
    </r>
  </si>
  <si>
    <t xml:space="preserve">Здравствуйте! Пенопласт легко нарезать в размер, а стыки шириной больше 2 мм пропенить. И это может сделать самостоятельно даже непрофессиональный строитель. А со своей задачей обеспечить теплоизоляцию ППС справляется отлично. </t>
  </si>
  <si>
    <r>
      <rPr>
        <color rgb="FF1155CC"/>
        <u/>
      </rPr>
      <t>https://prnt.sc/KgZajAwUJRVY</t>
    </r>
    <r>
      <rPr/>
      <t xml:space="preserve"> 
</t>
    </r>
    <r>
      <rPr>
        <color rgb="FF1155CC"/>
        <u/>
      </rPr>
      <t>https://prnt.sc/0K896dhmcsE1</t>
    </r>
    <r>
      <rPr/>
      <t xml:space="preserve"> 
</t>
    </r>
    <r>
      <rPr>
        <color rgb="FF1155CC"/>
        <u/>
      </rPr>
      <t>https://prnt.sc/WsEOLO4Fqycm</t>
    </r>
    <r>
      <rPr/>
      <t xml:space="preserve"> </t>
    </r>
  </si>
  <si>
    <r>
      <rPr>
        <rFont val="Arial"/>
        <color theme="1"/>
      </rPr>
      <t xml:space="preserve">Загородная студия. Малоэтажное строительство
Чем утеплять дом?
</t>
    </r>
    <r>
      <rPr>
        <rFont val="Arial"/>
        <color theme="1"/>
        <sz val="5.0"/>
      </rPr>
      <t>Для того, чтобы сделать правильный выбор, нужно точно понимать, для каких целей вы строите дом.
У каждого материала есть свой коэффициент теплопроводности. Чем выше он, тем выше его пропускная способность. Иными словами, если этот показатель высокий, то тепло в вашем доме не будет задерживаться.
Разумеется, что материалы с самыми низкими коэффициентами будут самые дорогие по стоимости 🤷‍♀. Потому что они лучше других умеют сохранять тепло в доме, экономя ваш бюджет.
🤓 Если вам нужна дача, где вы планируете отдыхать только с весны до осени, то можно смело выбирать каменную вату. Эти утеплители прекрасно себя зарекомендовали, как доступные по цене и достаточно эффективные при правильном монтаже ☝. Минеральная или каменная вата в ТРИ раза эффективней дерева. То есть, например, домик с утеплением всего 50 мм минеральной ватой будет обладать такой же теплопроводностью, как дом из бруса сечением 150 мм! Карл! Для сезонного отдыха это идеальный вариант. Да и зимой в таком доме будет комфортно провести отпуск или выходные.
Если вы планируете стройку дома для круглогодичного проживания. Не пребывания ☝, а именно проживания, то лучше смотреть в сторону более эффективных материалов с более низким коэффициентом теплопроводности. Да, это будет дороже каменной ваты, но!
Очень не правильно сравнивать только цену утеплителя. Волосы дыбом встают, когда я слышу эти цифры: стены 150, потолок и пол 250 мм! Вопросов нет, это будет очень тёплый дом.
Но для дома с такой толщиной стен и перекрытий нужно много досок. Стоимость сборки (работы) такого каркаса в разы дороже, чем сборка каркаса на 100-150 мм.</t>
    </r>
    <r>
      <rPr>
        <rFont val="Arial"/>
        <color theme="1"/>
      </rPr>
      <t xml:space="preserve">
🤓Пенополистирол — эффективнее ваты. Там, где ваты нужно 200 мм, потребуется примерно 150 мм пенополистирола. Его низкую теплопроводность можно легко почувствовать. Положите руку на него или просто сядьте. Вы сразу почувствуете тепло, будто поверхность нагревается. На самом деле, выделяемое вами тепло, никуда не девается, не проходит сквозь плиту полистирола. Соответственно, когда дом будет прогрет, всё тепло будет сохраняться внутри. Чем лучше эффект термоса, тем ниже ваши затраты на отопление дома 💴.
Переплата за выбор в пользу более дорогого утеплителя быстро перекроется экономией.
</t>
    </r>
    <r>
      <rPr>
        <rFont val="Arial"/>
        <color theme="1"/>
        <sz val="5.0"/>
      </rPr>
      <t>🤓 Logic Pir — утеплитель с самым низким коэффициентом теплопроводности. В два раза эффективней каменной ваты.
Только представьте, 50 мм этого утеплителя по свойствам равны 100 мм каменной ваты или 300 мм дерева 😳! Вы когда-нибудь видели дома из бревна или бруса толщиной 30 см? Всего лишь 5 см и такая потрясающая способность сохранять тепло в вашем доме!
Экологически чистый, негорючий, влагостойкий! И да, самый дорогой.
☝Но при расчете сметы будущего дома необходимо мыслить масштабнее. Не в текущем моменте, а на 10-20 лет вперёд. Выбирая самый дорогой утеплитель, вы получаете возможность строить каркас из недорогой доски 40*100, например. Учитывая, что мы живем в холодном регионе, где уже с сентября можно смело включать отопление и не выключать его до мая, экономия на отоплении будет колоссальной 🙌 .
Очень интересно узнать ваше мнение по поводу выбора материала для строительства дома. Проголосуйте, пожалуйста, в опросе 🙏.
#чемутеплитьдом #какойутеплительлучше #утеплитель #длякаркасногодома #теплыйдом</t>
    </r>
  </si>
  <si>
    <t>https://vk.com/wall-213255400_1871</t>
  </si>
  <si>
    <t xml:space="preserve">Здравствуйте! Благодарим за доверие. Пенопласт — вспененный пенополистирол — действительно эффективен и экономичен. Он паропроницаем, и поэтому не создает условий для образования плесени. И монтируется проще, чем многие теплоизоляционные материалы. </t>
  </si>
  <si>
    <t>https://prnt.sc/bymKM48dFvtv</t>
  </si>
  <si>
    <r>
      <rPr>
        <rFont val="Arial"/>
        <color theme="1"/>
      </rPr>
      <t xml:space="preserve">Дома Черноземья
Фасадные работы, это очень важный этап в строительстве дома. От того насколько качественно будут выполнены эти работы зависит не только внешний вид , но и то насколько дом будет теплым.
На фото вы можете проследить весь технологический процесс утепления дома фасадным пенопластом (пенополистирол -ППС, марки не ниже 16Ф).
🔹На каждый лист пенопласта наносится штукатурно-клеевая смесь по периметру и в пяти точках средней части листа. Такая технология позволяет надежно зафиксировать лист, избежать образования мостиков холода и др. неприятностей.
🔹Ровность стены контролируется с помощью уровня, отвеса, правила.
🔹Затем утеплитель фиксируется в нескольких местах на дюбель-гвозди.
🔹Все щели образованные при примыкании листов запениваются специальным герметичным клеем, что делает поверхность практически монолитной.
🔹На углах устанавливаются пластиковые уголки, которые защищают углы дома от механического повреждения и держат геометрию.
🔹Следующий этап — закрепление штукатурной фасадной сетки, которая надежно фиксирует внешний слой штукатурки по всему периметру дома.
🔹После этого весь фасад затирается, наносится кварц грунт, а затем финишный слой — декоративная штукатурка.
Если соблюдать все технологические процессы и использовать качественные материалы, то срок службы такого фасада не менее 15 лет. Декоративная штукатурка держится надежно, не осыпается, можно мыть мойкой высокого давления.
Внешний вид декоративного слоя может быть разнообразным и зависит от пожелания заказчика.
❗Опыт и профессионализм мастеров нашей строительной компании позволяет быть уверенными в качестве выполненных нами работ.❗
</t>
    </r>
    <r>
      <rPr>
        <rFont val="Arial"/>
        <color theme="1"/>
        <sz val="1.0"/>
      </rPr>
      <t>✔Если вам необходимо утепление дома или оформление фасада, звоните и мы сделаем эту работу надежно, красиво и в срок.
тел. +7 (958) 111-48-11
#Нашиработы@domache
#строительстводомов #строительстводомовворонеж #строительствоподключ #купитьдом #купитьдомворонеж#купитьучасток#купитьучастокворонеж#утеплениедоа#штукатуркакороед#отделкафасададомаворонеж</t>
    </r>
  </si>
  <si>
    <t>https://vk.com/wall-220158478_54</t>
  </si>
  <si>
    <t>B2B, обсуждение монтажа</t>
  </si>
  <si>
    <t xml:space="preserve">Здравствуйте! Спасибо за доверие к пенопласту — материалу, который представляет Ассоциация производителей и поставщиков пенополистирола! </t>
  </si>
  <si>
    <t>https://prnt.sc/sGoL5B25smxk</t>
  </si>
  <si>
    <t xml:space="preserve"> 1 ну как
бахром уста04
Видео про ремонт квартиры с ППС изнутри.</t>
  </si>
  <si>
    <t>https://www.youtube.com/watch?v=YSWh8PmQg30</t>
  </si>
  <si>
    <t>Утепление изнутри, опасность для здоровья, плесень</t>
  </si>
  <si>
    <t>Добрый день! Ассоциация производителей и поставщиков пенополистирола рекомендует пенопласт только для наружного утепления. Согласно ГОСТ, он должен быть в середине стенового "пирога", между основным материалом стены и внешними отделочными слоями. В данном случае мы видим грубое нарушение технологии монтажа.</t>
  </si>
  <si>
    <t>https://prnt.sc/VcPLJferUfBI</t>
  </si>
  <si>
    <t xml:space="preserve"> ФС-Групп
#7180304
Антипирены лишь дают отсрочку на эвакуацию из горящего здания, но не решают проблему с горючестью материала. Да некоторые виды пенопласта являются самозатухающими, но не идут ни в какое сравнение с минватой класса НГ. И никто основной токсичный компонент из пенопласта не убирал — как были производные стирола в составе, так и остались. Но с Ассоциацией производителей и поставщиков пенополистирола спорить не возьмусь. Просто скажу, что в утеплении перекрытий и кровель мы применяем каменную вату, так как считаем этот материал оптимальным по большинству показателей. </t>
  </si>
  <si>
    <t>http://www.mastergrad.com/forums/t308404-uteplenie-mansardy-penoplastom/?p=7180304#post7180304</t>
  </si>
  <si>
    <t xml:space="preserve">Добрый день! Выбор материала всегда остается за покупателем и строителем. Ассоциация в любом случае стоит за то, чтобы перед приобретением у покупателя была полная информация о всех плюсах и минусах любой теплоизоляции. </t>
  </si>
  <si>
    <t>https://prnt.sc/-eZ0sQupscCP</t>
  </si>
  <si>
    <t>Ответ на стр. 53</t>
  </si>
  <si>
    <r>
      <rPr/>
      <t xml:space="preserve">Утепление жилого второго этажа (чердака) старого (50+ лет) летнего деревянного дома — чем?
Тема в разделе "Деревянные дома", создана пользователем AlexusK, 14 мин. назад.
 Утепление жилого второго этажа (чердака) старого (50+ лет) летнего деревянного дома — чем?
 Здравствуйте.
 У нас есть деревянный дом летнего проживания (май — октябрь) построенный ещё дедушкой лет 50-60 назад. Потихоньку его обновляли. Сейчас дело дошло до того, чтобы утеплить и обить заново 2/3 второго этажа (жилой чердак). Первую треть несколько лет назад обил дядя своими силами. Утепление он сделал с помощью фольгированного пенофола толщиной 4 мм и причём только с торца — практически это получилось не утепление, а скорее ветрозащита (по моему мнению).
 На фотографиях 3 стадии разбора старой обивки помещения:
 1 — начали снимать покрытие из картона и старых газет обклеенных обоями:
</t>
    </r>
    <r>
      <rPr>
        <color rgb="FF1155CC"/>
        <u/>
      </rPr>
      <t>https://prnt.sc/JGrgCwkpEXB9</t>
    </r>
    <r>
      <rPr/>
      <t xml:space="preserve"> 
</t>
    </r>
    <r>
      <rPr>
        <color rgb="FF1155CC"/>
        <u/>
      </rPr>
      <t>https://prnt.sc/XJjbd9-8h3ZD</t>
    </r>
    <r>
      <rPr/>
      <t xml:space="preserve"> 
</t>
    </r>
    <r>
      <rPr>
        <color rgb="FF1155CC"/>
        <u/>
      </rPr>
      <t>https://prnt.sc/9CTsHNi3__xM</t>
    </r>
    <r>
      <rPr/>
      <t xml:space="preserve"> 
 2 — начинаем разбирать старую обшивку:
</t>
    </r>
    <r>
      <rPr>
        <color rgb="FF1155CC"/>
        <u/>
      </rPr>
      <t>https://prnt.sc/3JMtKM1YkEyM</t>
    </r>
    <r>
      <rPr/>
      <t xml:space="preserve"> 
</t>
    </r>
    <r>
      <rPr>
        <color rgb="FF1155CC"/>
        <u/>
      </rPr>
      <t>https://prnt.sc/ZyJbdDA1kqIj</t>
    </r>
    <r>
      <rPr/>
      <t xml:space="preserve"> 
 3 — разобрали старую обшивку, осталось убрать хлам из боковин:
</t>
    </r>
    <r>
      <rPr>
        <color rgb="FF1155CC"/>
        <u/>
      </rPr>
      <t>https://prnt.sc/oH-edyViPwq_</t>
    </r>
    <r>
      <rPr/>
      <t xml:space="preserve"> 
</t>
    </r>
    <r>
      <rPr>
        <color rgb="FF1155CC"/>
        <u/>
      </rPr>
      <t>https://prnt.sc/2njm5v1E1vI2</t>
    </r>
    <r>
      <rPr/>
      <t xml:space="preserve"> 
 Дедушка тогда строил из того что было. Поэтому стропила сделаны просто из срубленных обработанных деревьев, которые росли на участке. Обрешётки, паро, тепло и прочих защит не было, единственное что нашли — плёнку лежащую сверху на потолке комнаты. Да и что говорить, если, как вы можете видеть по фотографиям, с материалом тогда было были проблемы — досок даже не хватило на то, чтобы обшить до конца низ стен.
 Расстояние между стропилами варьируется от 1200 мм до 1300+ мм. Длина комнаты 4 метра.
 Вот примерные размеры помещения (в форме трапеции), которые были до снятия обшивки (по краям треугольные карманы, в которых хранился различный хлам):
</t>
    </r>
    <r>
      <rPr>
        <color rgb="FF1155CC"/>
        <u/>
      </rPr>
      <t>https://prnt.sc/1habQD0xPgRW</t>
    </r>
    <r>
      <rPr/>
      <t xml:space="preserve"> 
 Сейчас хотим:
 1) заменить столбы под стропилами
 2) сделать утепление
 3) сделать шкафы в пространствах между стропилами
 4) обшить заново комнату
 Встал главный вопрос: чем и как утеплять?
 Вначале подумали о том же фольгированном пенофоле, но толщиной 10 мм. Плюсы в том, что его просто монтировать (вроде как можно просто скобами), минусы в том, что, как я понял, даже от 10 мм особо толку в плане утепления не будет?
 Затем задумались о PIR-плитах (30мм). Плюсы в малой теплопроводностию. Минусы в цене (стоит ли оно того в нашем случае...) и в том, что расстояние между стропилами у нас играет от 1200 до 1300+ мм. (PIR-плита 1190 мм) — надо как-то или добивать обрезками или запенивать, но запенивать — будет уже не тот эффект.
 Далее обратили внимание на напыляемый Polynor (баллончики), но смутили неоднозначные отзывы и сложность (для тех кто без опыта) нанесения. А так же задумались — будет ли он держаться на нашей железной крыше с учётом её то нагрева от солнца, то охлаждения.
 Ну и его цена тоже не из дешёвых.
 Мин. вата н</t>
    </r>
    <r>
      <rPr>
        <b/>
        <sz val="12.0"/>
      </rPr>
      <t>е подходит из-за большого веса — боюсь не выдержит крыша, пенополистирол не понравился из-за неэкологичности и лёгкости его повреждения грызунами (мыши на участке присутствуют). Сейчас продолжаем искать варианты...</t>
    </r>
    <r>
      <rPr/>
      <t xml:space="preserve">
 Собственно решил спросить на форуме, может кто-то подскажет: как в нашем случае лучше всего решить вопрос с утеплением с учётом наших нюансов?
 Или в данном случае у нас особо и нет вариантов кроме как обшить пенофолом и просто побольше включать нагреватель...? :(
 P. S. дом находится в Московской области и когда прохладно обогревается электрическими обогревателями. Печку сейчас топим только для профилактики пару раз весной — чтобы выгнать холодный воздух и согреть дом после зимы. </t>
    </r>
  </si>
  <si>
    <t>https://www.forumhouse.ru/threads/559601/</t>
  </si>
  <si>
    <t>Экологичность, грызуны</t>
  </si>
  <si>
    <t xml:space="preserve">В данном случае для утепления ППСом ему надо переделывать всю стропильную систему. </t>
  </si>
  <si>
    <t xml:space="preserve">Ar Ma
Миша Почему вы не рассматриваете монолитный пеноцемент в качестве утеплителя.
Или монолитный пенопесокоцемент в качестве конструкционные стены.
Материал однослойный.
Заливаю любую толщину без ограничений.
Андрей Леонидович
Как потом "ловить" точку росы в этом материале???
Ar Ma
В однослойном материале ее ловить не надо
А вот в многослойном это уже вопрос
Сейчас используется 2 утеплителя пенопласт и вата
Вата Впитывает несколько раз больше своего веса
Пенопласт не пропускает пар
И весь дом держится на целлофане который не должен пропустить пар в вату
А в случае с пенопластом вся влага останется в предыдущих слоях
Это называется пироги с непрогнозируемыми свойствами </t>
  </si>
  <si>
    <t>https://www.youtube.com/watch?v=lWqUfIzQDOc&amp;lc=UgxSw1W2_IczaNN5sQR4AaABAg.9qrN9t8ARFO9qruinek92w</t>
  </si>
  <si>
    <t xml:space="preserve">Добрый день! Современный качественный пенопласт пропускает пар примерно как древесина. Его паропроницаемость — 0,05 мг/(м·ч·Па), у сосны поперек волокон — 0,06 мг/(м·ч·Па). </t>
  </si>
  <si>
    <t>https://prnt.sc/7W2cEHQCaxjr</t>
  </si>
  <si>
    <t xml:space="preserve"> Местный Житель
Покажите это видео тем кто говорит что пенопласт не поддерживает горение 😏</t>
  </si>
  <si>
    <t>https://vk.com/wall-80526690_1048621?reply=1048662</t>
  </si>
  <si>
    <t xml:space="preserve">Можно показать тем, кто говорит, что китайский пенопласт не поддерживает горения. Что там за качество — никто не знает. А произведённый у нас (не на коленке, а на современных производствах, по ГОСТ), проходит все тесты. </t>
  </si>
  <si>
    <t>https://prnt.sc/Tq0LZDBTynDb</t>
  </si>
  <si>
    <t>Коммент под видео о китайском грузовике, Валера</t>
  </si>
  <si>
    <t>УралКомплектМ
Пенополистирол в сэндвич-панелях. Рассказываем, чем он хорош и в каких постройках его можно использовать?
В последние годы выросла популярность зданий из сэндвич-панелей, причем это касается не только производственных объектов, но и дачных домов. Причины востребованности такого материала: высокая тепло- и шумоизоляция, долговечность. Эти качества обеспечиваются применением полистирола. Сегодня со специалистами компании «УралКомплектМ» разберемся, чем еще хорош этот материал.
Что такое пенополистирол?
Это ближайший родственник пенопласта, того самого материала, что используется в упаковке бытовой техники для ее защиты. Для изготовления плит пенополистирола вспененные гранулы полистирола нагреваются и затем прессуются, за счет чего получается очень прочный и долговечный материал. Также за счет полых ячеек пенополистирольные панели отличаются небольшим весом.
Источник фото: ru.freepik.com
Какими преимуществами обладает пенополистирол?
Небольшой вес, за счет чего снижается нагрузка на несущие конструкции и упрощается монтаж таких панелей. Например, вес сэндвич-панели с пенополистиролом (вариант с толщиной 50 мм) составляет около 12 килограмм, тогда как у аналога с минеральной ватой – 16,5 килограмм. Если пересчитать в масштабах строения, разница в массе будет существенной. Кроме того, это позволяет без ущерба для надежности будущего строения сэкономить на фундаменте.
Свойства пенополистирола со временем не меняются. Его конфигурация остается неизменной, не наблюдается усадка и не уменьшается/увеличивается объем.
Пенополистирол характеризуется устойчивостью к перепадам температур (рабочий диапазон: от -190 до +80 градусов Цельсия). Также пенополистирол отличается невысокой гигроскопичностью, поэтому здания из него отлично подходят для влажных мест. Так, водопоглощение данного материала (в сутки) не превышает 2% от его массы, а сорбционная влажность – 4%.
Нельзя не отметить высокие теплоизоляционные свойства. Теплопроводность пенополистирола составляет всего 0,04 Вт/м*С. Здание из таких панелей (при соблюдении всех нормативов сборки) будет хорошо удерживать тепло зимой и прохладу летом.
Пенополистирол не гниет. Соответственно, в здании не появятся: плесень, грибок и другие неприятные микроорганизмы.
Применение панелей с пенополистиролом
Благодаря всем указанным выше преимуществам сэндвич-панели с пенополистиролом активно применяются в строительстве. Из них возводят производственные объекты, торговые центры, автосервисы, строительные штабы, склады и загородные дома.</t>
  </si>
  <si>
    <t>https://dzen.ru/a/ZHBzTOzIT2aqPxCk</t>
  </si>
  <si>
    <t>Термо/СИП-панели, полюсы и минусы</t>
  </si>
  <si>
    <t xml:space="preserve">Добрый день! Вы совершенно верно описали плюсы применения пенопласта — материала, который представляет Ассоциация производителей и поставщиков пенополистирола. </t>
  </si>
  <si>
    <t>https://prnt.sc/iybDfBNKpH-x</t>
  </si>
  <si>
    <t>Евгений Аникеев
ответил Николаю
Я видел стены утеплённые пенопластом. По пенопласту крепится сетка и штукатурится. Но это не надолго. В нижней части в пенопласта полно муравьёв.</t>
  </si>
  <si>
    <t>https://ok.ru/masterovoi/topic/157065810342125</t>
  </si>
  <si>
    <t xml:space="preserve">Если полно муравьев, значит, ППС не изолирован как следует. </t>
  </si>
  <si>
    <t>https://prnt.sc/ss8qwmPPvZ_D</t>
  </si>
  <si>
    <r>
      <rPr>
        <rFont val="Arial"/>
        <color theme="1"/>
      </rPr>
      <t xml:space="preserve">Autopro
</t>
    </r>
    <r>
      <rPr>
        <rFont val="Arial"/>
        <i/>
        <color theme="1"/>
      </rPr>
      <t xml:space="preserve">
 Tatiana123022 сказал(а): ↑
 А пол, да, буду утеплять. Хотя это очередная непростая задача (очень маленький лаз под дом и тесно после выборки грунта из-под фундамента). Подумаю. Может пенным утеплителем сделать…</t>
    </r>
    <r>
      <rPr>
        <rFont val="Arial"/>
        <color theme="1"/>
      </rPr>
      <t xml:space="preserve">
 Пенопласт .. это сомнительный вариант. хотя бы потому, что в нем легко живет всякая живность типа муравьев. Потом хрен от них избавишься. Я делел засыпным утеплителем .. 20 см эковаты под чистовым полом. </t>
    </r>
  </si>
  <si>
    <t>https://www.forumhouse.ru/posts/31548143/</t>
  </si>
  <si>
    <t>Пол, грызуны</t>
  </si>
  <si>
    <t xml:space="preserve">Добрый день! Муравьи живут и в керамзите: им вполне достаточно пространства между гранулами. Пенопласт предпочитают грызуны — но только, если у них есть доступ к материалу. То есть если он не заизолирован так, как предписывает технология монтажа. С такими ошибками укладки гнёзда вредителей будут и в эковате. </t>
  </si>
  <si>
    <t>https://prnt.sc/tTtGkdt_Dww7</t>
  </si>
  <si>
    <t>Moon Cat
Я нашел самый дешёвый способ утепление стены — пенопласт за 45 руб и пенный утеплитель за 400 руб. #стройка #пивоварня #гараж
Видео с утеплением ППС изнутри</t>
  </si>
  <si>
    <r>
      <rPr>
        <color rgb="FF1155CC"/>
        <u/>
      </rPr>
      <t>https://dzen.ru/video/watch/6485f879d7291f01e9ed73cb</t>
    </r>
    <r>
      <rPr>
        <color rgb="FF000000"/>
      </rPr>
      <t xml:space="preserve"> 
</t>
    </r>
    <r>
      <rPr>
        <color rgb="FF1155CC"/>
        <u/>
      </rPr>
      <t>https://www.youtube.com/watch?v=hUfb7nr_ndU</t>
    </r>
    <r>
      <rPr>
        <color rgb="FF000000"/>
      </rPr>
      <t xml:space="preserve"> </t>
    </r>
  </si>
  <si>
    <t>Утепление изнутри, экономия</t>
  </si>
  <si>
    <t>Добрый день! Обычно Ассоциация производителей и поставщиков пенополистирола не рекомендует внутреннее утепление с применением пенопласта. Однако если утепление не было возможно произвести снаружи (из-за примыкания других гаражей или зданий), необходимо применять пароизоляцию между утеплителем и финишной отделкой помещения, а также организовать эффективную вентиляцию.</t>
  </si>
  <si>
    <r>
      <rPr>
        <color rgb="FF1155CC"/>
        <u/>
      </rPr>
      <t>https://prnt.sc/_qEds0GqVvFA
https://prnt.sc/Ray3T-lAkWqe</t>
    </r>
    <r>
      <rPr/>
      <t xml:space="preserve"> </t>
    </r>
  </si>
  <si>
    <t xml:space="preserve"> Игорь Голиков
А гараж бетонный изнутри каким утеплителем можно утеплить?
 Александр Знакомый
Игорь, термит или пенопласт, если гараж с домом не связан. Вообще, по пожарным нормам, не советую токсичные утеплители использовать. Но, гараж сам по себе с наличием масел и др. тех. жидкостей эксплуатируется. Также, термит и пенопласт разрешалось использовать для строительства складов и других бытовых строений, где люди не живут. Самым безопасным и экологически чистым утеплителем остаётся глина с соломой перемешенная. В общем, всё зависит от Ваших возможностей и желаний</t>
  </si>
  <si>
    <t>https://vk.com/wall-195301561_545?reply=547&amp;thread=546</t>
  </si>
  <si>
    <t>Гараж, утепление изнутри, опасность для здоровья</t>
  </si>
  <si>
    <t xml:space="preserve">Добрый день! Вообще, Ассоциация производителей и поставщиков пенополистирола рекомендует внешнее утепление пенопластом. Однако с гаражами это не всегда возможно. </t>
  </si>
  <si>
    <t>https://prnt.sc/ePmPU-SHfLzu</t>
  </si>
  <si>
    <t xml:space="preserve">Максим Калинин
Утепления дома по системе «Мокрый фасад» с замкнутым контуром.
-утеплитель ППС 16Ф ГОСТ, толщиной 100мм;
-сетка Bautex 160гр/м ГОСТ;
-клей IVSIL;
-декоративная штукатурка Короед;
-окраска в 2 слоя CERESIT;
Утепление дома влияет на комфорт пребывания в нем и расходы на комальнве платежи.
Подписывайтесь на наш канал в Telegram и YouTube, будьте в курсе темы малоэтажки!
P.S. Стройте дома в комфортных метрах с железобетонным качеством!
Ознакомиться с готовыми планировочными решениями можно в нашем электронном 
каталоге https://t.me/company_alliance_bot 
Cайт: https://www.alliance23.ru
#альянсополезном #втб #ижс #строительсводомов #недвижимостьновороссийск #альянсновороссийск
#вредныесоветы #строительствоновороссийск </t>
  </si>
  <si>
    <t>https://ok.ru/profile/488602895522/statuses/155032066566306</t>
  </si>
  <si>
    <t>Добрый день! От имени Ассоциации производителей и поставщиков пенополистирола благодарю за доверие к пенопласту и строгое следование технологии его монтажа.</t>
  </si>
  <si>
    <t>https://prnt.sc/I4WvMg2vwzOu</t>
  </si>
  <si>
    <t>Группа горючести пенопласта определена и не скрывается, это Г3, и это доступная и открытая информация. Никто из сертифицированных производителей пенопласта, партнеров Ассоциации не называет свой материал негорючим.
Вместе с тем, осознавая волнения покупателей, мы делаем всё, чтобы этот эффективный материал был наиболее безопасен. Горючесть продукта — в том числе и при пожаре — показатель, на который мы обращаем внимание в первую очередь. Мы понимаем, что материал используется для утепления жилья, и в случае возгорания должна быть обеспечена максимальная безопасность.
Ассортимент продуктов из пенополистирола включает марки с пометкой SE — self extinguishing. Это материал с добавками, способствующими самозатуханию вспенивающегося полистирола (антипиренами). В качестве антипирена чаще всего выступает состав на основе бромированного сополимера бутадиена и стирола, его содержание в ППС — не менее 0,6%. Пенополистирол тип SE перестаёт гореть в течение максимум 4 секунд после того, как теряет контакт с открытым огнём. Все выпускаемые марки пенополистирола тип SE тестируются также на соответствие строгим европейским нормам. С целью внутреннего контроля выпущенной продукции осуществляется определение огнестойкости образцов из сырья SE по DIN 4102.
Что касается содержания стирола, который вы упомянули,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t>
  </si>
  <si>
    <t>https://prnt.sc/9bu9ltsQq6ng</t>
  </si>
  <si>
    <r>
      <rPr>
        <rFont val="Arial"/>
        <color theme="1"/>
      </rPr>
      <t xml:space="preserve">Утепление пенополиуретаном ЭталонТепло
Исправление неправильного утепления. </t>
    </r>
    <r>
      <rPr>
        <rFont val="Arial"/>
        <b/>
        <color theme="1"/>
      </rPr>
      <t>Кровля была утеплена пенопластом — что в действительности не является утеплителем, в особенности в применении в жилых помещениях.</t>
    </r>
    <r>
      <rPr>
        <rFont val="Arial"/>
        <color theme="1"/>
      </rPr>
      <t xml:space="preserve"> Мы демонтаж этого материала произвели и утеплили уже по-настоящему!)
Поменяли плотность 30кг/м3, толщина 7см, подробный процесс работ можете увидеть в данном видео!
можете написать нам https://vk.me/ppurf
позвонить 8(903)395-30-00 8(3532)253-000
Адрес: г. Оренбург ул.Литейная 43А</t>
    </r>
  </si>
  <si>
    <t>https://vk.com/wall-200387318_1852</t>
  </si>
  <si>
    <t xml:space="preserve">Добрый день! ГОСТ 15588-2014 определяет пенопласт как теплоизоляционный материал. Конечно, у него есть особенности применения, но он с успехом используется в качестве теплоизоляционного слоя для фасадов, перекрытий и кровель жилых помещений. Более того, 8 из 10 домов в Европе утеплены именно им. Конечно, если монтировать его неправильно, то и результат будет соответствующим. </t>
  </si>
  <si>
    <t>https://prnt.sc/NQPfOIncv2aq</t>
  </si>
  <si>
    <r>
      <rPr>
        <rFont val="Arial"/>
        <color theme="1"/>
      </rPr>
      <t xml:space="preserve">Строим дом за городом
</t>
    </r>
    <r>
      <rPr>
        <rFont val="Arial"/>
        <b/>
        <color theme="1"/>
      </rPr>
      <t>Важный совет частному домовладельцу. Никогда не утепляйтесь дорого, а лучше отапливайтесь дешево, а то и вовсе бесплатно</t>
    </r>
    <r>
      <rPr>
        <rFont val="Arial"/>
        <color theme="1"/>
      </rPr>
      <t xml:space="preserve">
Почему раньше дома утепляли спустя рукава, но на холод не жаловались в любые морозы? Да потому что отапливались хорошо. А топливо раньше стоило копейки, потому и не требовалось тратиться на дорогостоящее и часто совершенно неэффективное утепление стен, потолка и пола.
Твердотопливная печь в частном доме — это решение всех проблем, связанных с утеплением этого дома</t>
    </r>
    <r>
      <rPr>
        <rFont val="Arial"/>
        <color theme="1"/>
        <sz val="1.0"/>
      </rPr>
      <t xml:space="preserve">
ДОРОГИЕ ДРУЗЬЯ! Я НЕ СОБИРАЮСЬ НИКОГО УЧИТЬ, КАК СТРОИТЬ ЧАСТНЫЙ ДОМ. Я ПРОСТО ПЫТАЮСЬ НАПРАВИТЬ МЫШЛЕНИЕ БУДУЩИХ ЗАГОРОДНЫХ ДОМОВЛАДЕЛЬЦЕВ В НУЖНОМ НАПРАВЛЕНИИ. МОЖЕТЕ МНЕ НЕ ВЕРИТЬ, НО ПЕРЕПРОВЕРИТЬ ВСЕ СВЕДЕНИЯ ИЗ БОЛЕЕ АВТОРИТЕТНЫХ ИСТОЧНИКОВ ВЫ ПРОСТО ОБЯЗАНЫ. ДЛЯ ТОГО Я И НУЖЕН, А ТО МНОГИЕ ЗАСТРОЙЩИКИ ВООБЩЕ НЕ ДОГАДЫВАЮТСЯ О ПРОБЛЕМАХ, КОТОРЫЕ Я ОСВЕЩАЮ.
Эта моя лекция, в отличие от всех остальных моих искрометных научно-строительных трудов, будет очень длинная и нудная, поэтому я настоятельно рекомендую ее перечитать несколько раз. Дело в том, что я уже писал про взаимодействие атмосферных явлений самого разного рода с самого разного рода искусственными и естественными теплоизоляционными материалами в стенах частных малоэтажных домов. А также писал про варианты уменьшения этого взаимодействия в целях недопущения повышенных нагрузок на теплоизоляционный конур дома, что в наших условиях очень важно.
Но все вопросы, которые я в этих трудах освещал коротко, не реализовались в сознании очень многих начинающих загородных застройщиков. Поэтому я решил создать цикл новых лекций, в каждой из которых рассмотрю каждый пункт каждой проблемы отдельно, разложив тему на гораздо более понятные составляющие.
Итак, первым делом сообщу о том, что очень часто, а то и почти всегда, приходится выслушивать стенания наших загородных домовладельцев о том, что утепление частного дома сегодня очень дорогое. То есть им постоянно приходится выворачивать все свои карманы, чтобы хоть как-то утеплить дом, но бюджетный подход к этой проблеме только усугубляет ее, а не решает.
Дрова даром</t>
    </r>
    <r>
      <rPr>
        <rFont val="Arial"/>
        <color theme="1"/>
      </rPr>
      <t xml:space="preserve">
Спору нет, для того, чтобы утеплить дом как надо, следует очень хорошо потратиться. Но потратиться – это условно, потому что даже самые лучшие утеплительные материалы приходят в негодность очень быстро. </t>
    </r>
    <r>
      <rPr>
        <rFont val="Arial"/>
        <b/>
        <color theme="1"/>
      </rPr>
      <t>Вы когда-нибудь слышали о том, чтобы минеральная вата или пенополистирол держались на стенах 100 лет? А 10? А 5?</t>
    </r>
    <r>
      <rPr>
        <rFont val="Arial"/>
        <color theme="1"/>
      </rPr>
      <t xml:space="preserve">
Вот и мне не доводилось об этом слышать.
</t>
    </r>
    <r>
      <rPr>
        <rFont val="Arial"/>
        <color theme="1"/>
        <sz val="1.0"/>
      </rPr>
      <t>Есть, конечно же, и народные методы утепления жилищ, такие, как опилки и прочие древесно-растительные фракции, но народ этими средствами пользоваться не умеет. Нет, народ хочет, но не может, наверное, просто опыта устройства таких систем утепления нет. У нас за 30 лет все отвыкли строить нормально, строители разбаловались всякими забугорными материалами, а новых «дедовских технологов» откуда взять?
Исчезли все за последние 30 лет, и унесли все секреты утепления частных жилищ опилками с собой на небеса.
Но есть еще одна дедовская технология сохранения тепла в жилище, причем такая простая, что не требует вообще никаких знаний, и даже мозгов. Вернее, кое-какие знания и мозги при реализации этой технологии потребуются, но они находятся в компетенции некоторых специалистов, которые сегодня прекрасно знают, как в ней разобраться. И таких специалистов найти раз плюнуть, причем их не надо особенно искать – они живут в каждом селе если не пачками, все равно в достаточном количестве.
В общем, вы знаете, как в древности (при царях или при генсеках) утеплялись тогдашние жилища? Спорю – не имеете никакого представления.
Но я не буду тянуть кота за хвост, а скажу сразу – совсем никак не утеплялись, и я об этом уже писал неоднократно. Если не верите, то спросите бабушку или дедушку, и они вам расскажут, что ни о каких пеноплексах и базальтовых ватах при Николашке, Сталине и Брежневе и не слышали.
Да и опилками не все торопились утепляться. И вообще ничем другим. Многие загородные домовладельцы даже щели между бревнами ничем не затыкали. И жили прекрасно в сибирские морозы в домах совершенно не утепленных.
И не жаловались на холод.
Все дело было в том, что вместо утепления наши пращуры занимались только отоплением. Ведь ломать легче, чем строить, таким образом хорошо отапливаться гораздо практичней, чем хорошо утепляться. Вон чукчи живут в своих брезентовых ярангах в 50-градусные морозы, и горя не знают, а все потому, что отапливают эти свои палатки хорошо. В их землях очень много дерева плавает по морям, и китов с моржами тоже, жиром которых тоже можно успешно топиться.
У вот этих древних изб стены сплошь и рядом дырявые, просто на картинке этого не заметно
Уподобляясь чересчур практичным чукчам, можно легко сообразить — следует забросить все проблемы по утеплению, которое никогда не окупается, и заниматься только отоплением. И чем сильнее включить отопительную систему, тем комфортнее будет проживание в самые космические морозы даже при дырявых стенах.
Но тут следует кое-что прояснить. На топливо ведь тоже надо тратиться, а если закупать много топлива, проживая в дырявом доме, то можно быстро вылететь в трубу. Мы же не чукчи, у нас киты не водятся, а дерево из леса тащить запрещено законами, да и далеко не везде это дерево есть.
Совершенно верно, с этим никто не спорит. На отопление дырявого дома нужно очень много топлива. Впрочем, если вы не заметили, то сообщу вам – у нас до развала СССР все дома были дырявые. Но отапливались они так мощно, что никто из жильцов этих дыр просто не замечал. Теплый воздух, выходящий из дома, все эти дыры в стенах очень плотно закупоривал, и холод просто не проникал внутрь помещений. Ну, как-то так. А как еще?
Откуда ж топлива столько на отопление бралось? – спросит кто-то.
Сразу видно, как мало сегодняшних строительных теоретиков жило в СССР, а тем более при царях. В России всегда топливо было дешевле грибов, тонна угля, к примеру, стоила три рубля (образно), и ее хватало на всю зиму. Если в доме все равно было холодно – покупалась вторая тонна, третья, и так далее. Рублей в нашей стране было много.
Старые древние советские хрущевки тоже утеплялись не особо, зато отапливались они очень мощно
Но это в городах. А в частном секторе всегда было навалом дров, которые часто вообще ничего не стоили – пошел в лес да набрал, законов современных не было тогда еще. Моей бабушке, к примеру, зимнее отопление стоило всего несколько бутылок водки, которые она отдавала всяким лентяям, чтобы они приносили из лесу дрова. А когда была помоложе – сама брала тачку и отправлялась на заготовки.
А вот брат моего дедушки всю жизнь топился плавником – рядом была река, по которой постоянно всякое дерево плавало, туда – сюда, туда – сюда, туда — сюда. Бери багор и тащи в печку.
В общем, проблем с топливом в древние времена не было. Топлива было так много, что им можно было завалиться, главное – не полениться и собрать. И хватало его на всех.
Но вот сегодня положение в топливной сфере изменилось. Наши современные люди больше привыкли трудиться на работе, а не дома, поэтому у них времени на добычу бесплатного топлива нет совершенно. Из-за этого они применяют более современные виды топлива – электричество или газ, которые подаются в домашние печи сами по себе, и ходить за ними в лес не надо. Также не надо их забрасывать своими руками в печь, а потом чистить эту печь от несгоревших отходов. Электричество и газ в современных печах сгорают без остатка.
Ну, веяние времени, что же вы хотите.
Однако ни электричество, ни газ, не предоставляются бесплатно. Они стоят денег, причем немалых. Это при Николашке или Леониде Ильиче электричество и газ стоили три копейки за килограмм, а сегодня времена другие, и часто даже пенсии не хватает оплатить отопление дома.
Вот поэтому и придумали люди утеплять дом, чтобы из него уходило поменьше тепла, и расходовалось как можно меньше топлива. Но современные системы утепления по итогу обходятся тоже очень дорого, учитывая низкий их эксплуатационный срок. Вот и приходится выворачивать карманы, чтобы не замерзнуть с холоду.
А кто не имеет таких денег на должное утепление и отопление, тот спит в шубах, как, например, немцы и англичане, у которых точно такие же проблемы, хотя морозы зимой поменьше.
Нет, вру. У англичан и немцев проблема гораздо больше – у них нет бесплатного топлива для отопления дома.
А у нас в России его по-прежнему навалом, но народ у нас так ошеломительно обленился, что просто не хочет им заниматься. Доводилось мне недавно встречать одного голландца, который несколько лет живет в России, так он просто в шоооке от того, что русские люди не хотят собирать дрова по околицам, а предпочитают спать зимой в шубах, как в Голландии.
Только в Голландии дров нет, не только бесплатных, но и платных, потому голландцы находятся в исключительно безвыходном положении. А наши люди ходят по дровам, пинают их, выбрасывают на свалки, но продолжают спать в шубах.
Это парадокс, или что-то другое?</t>
    </r>
  </si>
  <si>
    <t>https://dzen.ru/a/ZIiurFxstWJk21_y</t>
  </si>
  <si>
    <t>Срок службы, эффективность</t>
  </si>
  <si>
    <t>Здравствуйте! Позвольте прокомментировать в качестве официального представителя Ассоциации производителей и поставщиков пенополистирола. Мы действительно "слышали", что пенопласт держится на стенах 100 лет. Более того, это доказанный факт: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Конечно, срок этот зависит от качества материала: если приобретать утеплитель на стихийном рынке, очевидно низкого качества или произведенный не по современным ГОСТам, гарантий не будет никаких. А вот материал от ответственных производителей, если укладывать его по правилам, будет служить десятилетиями.</t>
  </si>
  <si>
    <t>https://prnt.sc/1XeINldk6lpg</t>
  </si>
  <si>
    <t>ДЕКОСТРОЙ
Омск 2023. Закончили работу над нашим первым объектом в этом году. 430 м2 за 27 дней, утепление стен пенополистирол 100 мм, противопожарные рассечки мин вата. Сложность заключалась в том что у здания отсутствовала геометрия и завалы по стене достигали 18 см. Нам удалось все выровнять и теперь здание радует глаз. Заказчик доволен идем дальше 💪💪💪🔥🔥🔥#фасадыомск #мокрыйфасад #сфтк #фасадныйдекор</t>
  </si>
  <si>
    <t>https://vk.com/wall-176541685_11</t>
  </si>
  <si>
    <t xml:space="preserve">Добрый день! Отличная работа! Благодарим за доверие к пенопласту — материалу, который представляет Ассоциация производителей и поставщиков пенополистирола. </t>
  </si>
  <si>
    <t>https://prnt.sc/mt48uJa_7D_I</t>
  </si>
  <si>
    <t>Светлана Светлана
Пенопласт, согласно норм, запрещён при утеплении. Он горючь и ооочень токсичен. Вы из дома если и успеете выбежать при пожаре, то всё равно успеете надышаться этой гадостью и врачи не спасут. При пожаре в ночном клубе сотня людей погибла из-за того, что надышалась этим токсичным материалом, а не от огня. Люди выбегали без ожогов, но до больницы скорые их не успели довезти, т. к. Была сильнейшая интоксикация организма.</t>
  </si>
  <si>
    <t>https://telegram.me/dacha_idei_reshenia/8292?comment=17655</t>
  </si>
  <si>
    <t>Пожароопасность, опасность для здоровья, пожары</t>
  </si>
  <si>
    <t xml:space="preserve">Светлана, СФТК, имеющие класс пожарной опасности КО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Плюс не забывайте об антипиренах, которые обязательно добавляются в современные марки ППС. </t>
  </si>
  <si>
    <t>https://prnt.sc/yZ6SsXLYSam_</t>
  </si>
  <si>
    <t>Альпгруп. Утепление фасадов.
Многие считают, что пенополистерол вредит здоровью человека. Хотим раскрыть эту тему и разрушить данный миф раз и навсегда!
Вред от пенопласта конечно есть, но при грамотно выполненном утеплении, вред пенопласта сводится к нулю.
В пенопласте содержится стирол, он выделяется в воздух при температуре +25 градусов и выше.Фенол, при + 20 градусов и выше.Формальдегид тоже есть в пенопласте, он он выделяется при температуре свыше + 160 градусов.Все эти вредные вещества при разовом контакте вред здоровью человека не нанесут, а вот при длительном контакте, они могут накапливаться в организме человека.Но речь о наружном утеплении.
Пенопласт, не финишный отделочный материал, а промежуточный, это утеплитель.Он скрыт за финишной отделкой, прямые солнечные лучи не разогревают поверхность до температур, при которых пенопласт может выделять вредные вещества.Разве что в летние месяцы, то есть по сути, 8-9 месяцев в году, пенопласт вообще безвреден.
🚗Бесплатный выезд замерщика
☎Звоните по номеру +7 (965) 729-34-87 или пишите в сообщения сообщества</t>
  </si>
  <si>
    <t>https://vk.com/wall-219280167_71</t>
  </si>
  <si>
    <t>В качественном пенопласте нет ничего из перечисленного вами. Конечно, кроме стирола — он входит в состав ППС.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фенола,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</si>
  <si>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https://prnt.sc/lIPWaKypGtAZ</t>
  </si>
  <si>
    <t xml:space="preserve">позитив? </t>
  </si>
  <si>
    <t xml:space="preserve"> Утепление пенополиуретаном Оренбург
Валерий,Здравствуйте. В зазоре между утеплителем и утепляемой поверхностью будет скапливаться влага, которую ппс не выпустит. Ппу плотностью 30кг/м3 имеет коэффициент паропроницаемости, как у древесины сосновых пород и прилипает к утепляемой поверхности, не оставляя щелей, зазоров и мостиков холода. С целью экономии можно утеплиться опилками, наши клиенты платят за качество.</t>
  </si>
  <si>
    <t>https://vk.com/wall-215334017_48?reply=52&amp;thread=51</t>
  </si>
  <si>
    <t xml:space="preserve">Паропроницаемость вспененного пенополистирола — 0,05 мг/(м*ч*Па), у сосны (поперёк волокон) — 0.06 мг/(м*ч*Па). Данные по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Плюс при использовании ППС в данном случае будет использоваться пароизоляция со стороны жилого помещения. И опять же — повторюсь — работы может выполнить даже непрофессионал. Ни в коем случае не хочу сказать ничего плохого о вашем методе, но обычно покупатель голосует рублём. И с пенопластом это "голосование" вполне оправдано. </t>
  </si>
  <si>
    <t>https://prnt.sc/8gwiZyPxXdG6</t>
  </si>
  <si>
    <t>Ответ Валере на стр. 67</t>
  </si>
  <si>
    <t>Строим дом за городом
автор
Сообщество производителей и поставщиков пенополистирола, я ничего не имею против пенополистирола высокого качества, но у нас сегодня такой продукт покупают мало, в основном востребован всякий дешевый эрзац. Именно против этого я и веду своё наступление</t>
  </si>
  <si>
    <t>https://dzen.ru/media/stroidom/vajnyi-sovet-chastnomu-domovladelcu-nikogda-ne-utepliaites-dorogo-a-luchshe-otaplivaites-deshevo-a-to-i-vovse-besplatno-6488aeac5c6cb56264db5ff2?&amp;comments_data=n_reply</t>
  </si>
  <si>
    <t xml:space="preserve">Здесь не можем с вами не согласиться. Обязательно качественный, у проверенных продавцов, в официальных точках продаж и со всеми документами. Мы постоянно напоминаем об этом и профессиональным строителям, и тем, кто сам строит свой дом. </t>
  </si>
  <si>
    <t>https://prnt.sc/7kERbE3rQtQf</t>
  </si>
  <si>
    <t>Ответ на стр. 83</t>
  </si>
  <si>
    <r>
      <rPr>
        <rFont val="Arial"/>
        <color theme="1"/>
      </rPr>
      <t xml:space="preserve">KV-Studio
</t>
    </r>
    <r>
      <rPr>
        <rFont val="Arial"/>
        <color theme="1"/>
        <sz val="7.0"/>
      </rPr>
      <t>Безопасный ремонт 🧐
Всем привет! Хочу рассказать на какие этапы нужно обратить внимание во время ремонта, чтобы и самим быть в безопасности, и не переживать о своём ремонте.
▪Качественная сантехника. Регуляторы давления, защиты от протечек, фильтры, клапаны, трубы... Не стоит экономить на таких элементах.
▪Электрика. Здесь тоже самое.
▪Гидроизоляция. И всякого рода грибки вам не страшны. Плюс препятствие от разрушения других материалов влагой.
▪Продумайте доступ к обслуживанию инженерных систем.
▪Безопасные материалы для чистовой отделки❗</t>
    </r>
    <r>
      <rPr>
        <rFont val="Arial"/>
        <color theme="1"/>
      </rPr>
      <t xml:space="preserve">
</t>
    </r>
    <r>
      <rPr>
        <rFont val="Arial"/>
        <b/>
        <color theme="1"/>
      </rPr>
      <t>❌Некачественные пластиковые изделия, пенопласт, пенополистерольные плиты для потолка, все это может выделять очень токсичный дым при возгорании!</t>
    </r>
    <r>
      <rPr>
        <rFont val="Arial"/>
        <color theme="1"/>
      </rPr>
      <t xml:space="preserve">
</t>
    </r>
    <r>
      <rPr>
        <rFont val="Arial"/>
        <color theme="1"/>
        <sz val="7.0"/>
      </rPr>
      <t>▪Пожарная и охранная безопасность. Если бюджет позволяет, рекомендую однозначно 👌
Пусть вопрос безопасности будет для вас на первом месте! Это ваше здоровье, целостность ремонта и его долговечность!
Всем качественного ремонта и отличного настроения 🤗</t>
    </r>
  </si>
  <si>
    <r>
      <rPr>
        <color rgb="FF1155CC"/>
        <u/>
      </rPr>
      <t>https://vk.com/wall-185136460_96
https://vk.com/wall545911925_134</t>
    </r>
    <r>
      <rPr/>
      <t xml:space="preserve"> </t>
    </r>
  </si>
  <si>
    <t xml:space="preserve">Некачественный пенопласт действительно может выделять что угодно. Поэтому и для строительства, и для декора нужно покупать изделия у проверенных производителей. Такой ППС выделяет при горении то же самое, что и древесина. Это не делает продукты горения безопасными (равно как и при горении дерева), однако никакой специальной токсичности там нет. </t>
  </si>
  <si>
    <r>
      <rPr>
        <color rgb="FF1155CC"/>
        <u/>
      </rPr>
      <t>https://prnt.sc/2oc3zu_ZcyT0
https://prnt.sc/FC_Whu__SQZf</t>
    </r>
    <r>
      <rPr/>
      <t xml:space="preserve"> </t>
    </r>
  </si>
  <si>
    <t xml:space="preserve"> Екатерина Дергачева
Скоро все дома будут пылать, капремонт из пенопласта и крыши брусками сколочены.</t>
  </si>
  <si>
    <t>https://vk.com/wall-163061027_4307670?reply=4307943</t>
  </si>
  <si>
    <t>Стропильная система (брусками) — должна по-хорошему обрабатываться антипиренами. Они же входят в состав качественного пенопласта. Так что тут, скорее, погрешности в монтаже. Если там вообще был пенопласт, конечно.</t>
  </si>
  <si>
    <t>https://prnt.sc/CNSlIGHar1ny</t>
  </si>
  <si>
    <t>Валера
Комментарий к видео о пожаре (ППС в новости не упоминается)</t>
  </si>
  <si>
    <t xml:space="preserve">Александр Пчеловод
А где делают анализы на ядохимиепты в меде и на тяжелые металы... Вот если сделают то потом вы скажите.. Что такон Ппс Вот пчеловода нпдо поселить в дом из Ппс и посмотреть как он будет себя в нем чуствовать. В Германи на дерево ставят ЗКО а на Ппу нет.. Пройдет мода на эти Ппу. . . </t>
  </si>
  <si>
    <t>https://www.youtube.com/watch?v=Uur768wBTJ8&amp;lc=Ugy8eP5B94THY3rNrdV4AaABAg.9qYZqJkiniY9qx-nZ5X5MQ</t>
  </si>
  <si>
    <t xml:space="preserve">Современный качественный пенополистирол как материал для производства ульев обладает всеми необходимыми качествами: обеспечивает тепло- и звукоизоляцию, ударопрочен, водо- и пыленепроницаем, устойчив к щелочам (может быть продезинфицирован в соответствии с нормативами). Материал безопасен как для самих пчёл, так и для производимого ими мёда, он соответствует гигиеническим нормативам ГН 2.3.3.972-00 «Предельно допустимые количества химических веществ, выделяющихся из материалов, контактирующих с пищевыми продуктами». </t>
  </si>
  <si>
    <t>https://prnt.sc/yY3sMXFfrm88</t>
  </si>
  <si>
    <t>Ответ на стр. 54</t>
  </si>
  <si>
    <t>Андрей Антосик
Эх, жаль. Паропроницаемую газобетонную стену не стоило утеплять паронепроницаемым пенопластом :) В таких случаях более уместна минвата... Это монолитный железобетон пофиг чем утеплять :)</t>
  </si>
  <si>
    <t>https://dzen.ru/a/ZIliL5sTgm4oSORi#comment_1707783943</t>
  </si>
  <si>
    <t xml:space="preserve">Добрый день! Паропроницаемость современного пенопласта сравнима с тем же показателем древесины поперек волокон (0,05 мг/(м*ч*Па), у сосны (поперёк волокон) — 0.06 мг/(м*ч*Па). Поэтому называть его паронепроницаемым некорректно. При правильном монтаже с учетом основного материала стены и при эффективной вентиляции в помещении его паропроницаемости достаточно. </t>
  </si>
  <si>
    <t>https://prnt.sc/ovA1e6cbCXya</t>
  </si>
  <si>
    <r>
      <rPr>
        <rFont val="Arial"/>
        <color theme="1"/>
      </rPr>
      <t xml:space="preserve">Кольчугин
</t>
    </r>
    <r>
      <rPr>
        <rFont val="Arial"/>
        <i/>
        <color theme="1"/>
      </rPr>
      <t xml:space="preserve"> EPS Russia сказал(а): ↑
 Добрый день!
 Для корректного сравнения нужно произвести такие же расчеты для других теплоизоляционных материалов, плюс учесть стоимость кондиционирования в теплый период. Но в любом случае окончательный выбор за покупателем. Главное, чтобы перед приобретением он знал все достоинства и недостатки выбранного материала.</t>
    </r>
    <r>
      <rPr>
        <rFont val="Arial"/>
        <color theme="1"/>
      </rPr>
      <t xml:space="preserve">
 Такая подойдёт?
 https://disk.yandex.ru/i/IitPcEmyH6kTlQ
 f</t>
    </r>
    <r>
      <rPr>
        <rFont val="Arial"/>
        <i/>
        <color theme="1"/>
      </rPr>
      <t>orsagh сказал(а): ↑
 Вопрос №2. Вы согласны с тем, что в канале газобетонного дымохода НИКОГДА не накапливается сажа, в отличие от дымохода Шидель, канал которого вы лично всем рекомендуете чистить два раза в год?</t>
    </r>
    <r>
      <rPr>
        <rFont val="Arial"/>
        <color theme="1"/>
      </rPr>
      <t xml:space="preserve">
 Ежемесячная очистка — требования СП и ГОСТов... Хорошо утепленный сэндвич, при правильном режиме топки и при правильном горении тоже не накапливает сажи...
 Помимо сэндвич-дымоходов, не накапливают сажи: Шидель-ИЗОКЕРН (вулканическая пемза) и "Вермилоджик" (вермикулитобетон)... Причем в плане огнестойкости Вермикулитобетон Газобетону 100 очков вперед даст!
 Правда ни тот, ни другой не терпят замачивания и предназначены для "сухих" режимов работы... </t>
    </r>
  </si>
  <si>
    <t>https://www.forumhouse.ru/posts/31556820/</t>
  </si>
  <si>
    <t xml:space="preserve">Он что-то недопонял. Мы отвечали про экономичность фасада, не влазя в дымоходство. Он дает ссылку на дымоходы. Может быть, он не тому ответил (нам вместо кого-то) </t>
  </si>
  <si>
    <t xml:space="preserve">Алексей Демиденко
 @ons281 А где разница экструдированный или прессованные шарики — это всё пенополистирол. На строительстве БАМа один институт спроектировал лёгкие быстро возводимые жилища утеплённые ППС. Премии получили. А воспроизводимость комсомольцев, живущих в этих домиках резко упала. У них не было выбора и знаний. У Вас выбор есть. Ещё про паропрозрачность строений поизучайте. Те кто не экономит на себе строит из натуральных материалов, либо хорошая вент. система. Да и окна не открывайте, а то гадость с улицы залетит. Печь, камин на 1 кг дров расходует около 5 м. кубических воздуха, кухонная вытяжка или с с/у затянет с улицы ещё больше полезных веществ. </t>
  </si>
  <si>
    <t>https://www.youtube.com/watch?v=VjXn1nklIb0&amp;lc=UgyaaEOPxb3yFZE8JSB4AaABAg.9qhnZLRDBUA9qweMFECrxW</t>
  </si>
  <si>
    <t xml:space="preserve">Здравствуйте! Разница между ППС и ЭППС, конечно же, есть. Однако вы говорите, по всей видимости, об их влиянии на здоровье. Современный пенопласт, произведенный по ГОСТ, соответствует всем санитарным нормам. Если использовать его по технологии — в качестве среднего слоя строительной ограждающей конструкции, с учетом рекомендованных температур, никакого вреда для здоровья он не несет. 
А эффективная вентиляция — обязательное условие для любого теплоизоляционного материала. </t>
  </si>
  <si>
    <t>https://prnt.sc/VP9L3HijcGXt</t>
  </si>
  <si>
    <t xml:space="preserve"> neelek
Надумал покупать участок с черновым домом. Коробка стоит уже лет 6. Дом накрыт металлочерепицой, под ней гидробарьер армированный. Часть белого и часть жёлтого цвета, та что белого в нормальном состоянии, а на жёлтой послезала пленка и осталось просто армирование и шелуха от пленки. Думаю набить планки на стропила и прикрепить к ним новую гидроизоляцию, а уже под нее класть вату или пенопласт. Насколько это будет правильным решением, не начнут ли гнить стропила? Так как снимать черепицу и стелить пленку поверх дороговато думаю выйдет.
ФС-Групп
Стропила гнить начнут и довольно быстро. Конденсата под металлом летним вечером собирается много. Тем более, Вы планируете полноценное утепление делать, а в этом случае не простая пленка гидроизоляционная нужна, а диффузионная перфорированная мембрана. В качестве утеплителя берите каменную вату, не пенопласт.</t>
  </si>
  <si>
    <t>https://mastergrad.com/forums/t304733-uteplenie-mansardy-bez-horoshey-gidroizolyacii/#post7180500</t>
  </si>
  <si>
    <t xml:space="preserve">Топикстартер из Винницы. Винницу бомбили и все дела. Как-то некорректно встраиваться российской компанией, проклянут. </t>
  </si>
  <si>
    <r>
      <rPr>
        <rFont val="Arial"/>
        <color theme="1"/>
      </rPr>
      <t xml:space="preserve">Строим дом за городом
</t>
    </r>
    <r>
      <rPr>
        <rFont val="Arial"/>
        <b/>
        <color theme="1"/>
      </rPr>
      <t>Если минвата и полистирол как теплоизоляция фасадов такие опасные для людей, то чем же тогда утепляться?</t>
    </r>
    <r>
      <rPr>
        <rFont val="Arial"/>
        <color theme="1"/>
      </rPr>
      <t xml:space="preserve">
</t>
    </r>
    <r>
      <rPr>
        <rFont val="Arial"/>
        <b/>
        <color theme="1"/>
      </rPr>
      <t>Судя по рассказам многих строительных экспертов, такие популярные сегодня теплоизоляционные материалы, как минеральная вата и пенополистирол очень опасны для человека, и поэтому их использовать нельзя. А чем же тогда утепляться, если и остальные фабричные утеплители имеют серьезные недостатки?
Обратите внимание — монтажник защищается респиратором. Это ли не доказательство того, что утеплитель, с которым он работает, опасный?</t>
    </r>
    <r>
      <rPr>
        <rFont val="Arial"/>
        <color theme="1"/>
      </rPr>
      <t xml:space="preserve">
</t>
    </r>
    <r>
      <rPr>
        <rFont val="Arial"/>
        <color theme="1"/>
        <sz val="1.0"/>
      </rPr>
      <t>Интересную тенденцию я недавно обнаружил на рынке теплоизоляционных материалов. Не, тенденция эта очень старая, еще со времен палеолита или неолита, а то и вовсе оргалита, но просто лично я заметил ее недавно, уже после того, как стал подводным строителем.
Ну ладно, пошутили, и хватит. Недавно ко мне заехал один мой кореш…
Нет, не так. Кореша ко мне уже давненько не заезжают, после того как начали разваливаться их дома, построенные по моим экспертным советам. Поэтому я сегодня расскажу не про строительство домов, а про их утепление. То есть, снова про утепление, а не опять, потому что в этом деле назревают какие-то перекосы.
В общем, заметил я как-то одну тенденцию, ведущую к тому, что утепляться фабричными материалами у нас сегодня очень опасно. Вот, например, захожу я на сайт производителя полиуретана, а там статья под заголовком «МИНВАТА: СМЕРТЕЛЬНО ОПАСНЫЙ УТЕПЛИТЕЛЬ». Ну, уже только по заголовку ясно, что это за продукт такой, и что надо бежать от такого утеплителя как угорелый куда глаза глядят, и выкрикивая при этом «Мама! Мама!»…
Минвата — смертельно опасный утеплитель
И это без всяких преувеличений. В статье дается полный расклад всех опасностей, которые несет минеральная вата домовладельцам, утеплившимся ей, и, прочитав всю статью, я подумал: хорошо, что я не купил минеральную вату, а то бы сейчас корчился в судорогах, и врачи не знали бы, что со мной делать.</t>
    </r>
    <r>
      <rPr>
        <rFont val="Arial"/>
        <color theme="1"/>
      </rPr>
      <t xml:space="preserve">
</t>
    </r>
    <r>
      <rPr>
        <rFont val="Arial"/>
        <b/>
        <color theme="1"/>
      </rPr>
      <t>Таким образом выбор ограничился полимерными теплоизоляционными материалами, и я решил проверить, что же там про эти полимерные теплоизоляционные материалы пишется в мире.
И оказалось, что полимеры тоже очень опасные, причем параметров опасности в них не меньше, чем в минеральной вате. Вот такую статью нашел я в Гугле по запросу «Вреден ли экструдированный полистирол для здоровья человека» — «Вред полистирола для здоровья человека». Правда, эта статья была размещена не на сайте производителя конкурирующего утеплителя, а на обычном статейном хабе, где были статьи и про вред полистирола, и одновременно и про его пользу.
Вред полистирола для здоровья человека
Но дело в конце концов не в этом. Обе статьи писаны профессионалами в конкретных целях – показать начинающему загородному домостроителю, насколько опасны самые популярные сегодня виды теплоизоляционных материалов, и чем ему грозит их применение.
Так, нельзя утеплять свое частное жилище минеральной ватой, и приводятся вполне правдоподобные доводы – не буду их перечислять, чтобы не пугать нашего загородного застройщика, пусть сам почитает.
Также нельзя утепляться и любыми видами полимерных материалов, начиная с пенопласта, потому что он не менее опасный.</t>
    </r>
    <r>
      <rPr>
        <rFont val="Arial"/>
        <color theme="1"/>
      </rPr>
      <t xml:space="preserve">
</t>
    </r>
    <r>
      <rPr>
        <rFont val="Arial"/>
        <color theme="1"/>
        <sz val="1.0"/>
      </rPr>
      <t>А чем тогда утепляться?
Перебрал я и все остальные теплоизоляционные материалы фабричного производства, которые хоть как-то применяются сегодня для утепления частных фасадов, включая пеностекло и арболит, и оказалось, что все они более-менее безопасные, но совершенно непрактичные. Так, арболиту вменяется очень высокая водопоглощаемость, а пеностеклу – слишком долгий эксплуатационный срок.
Пеностекло имеет срок эксплуатации такой долгий, что его пока что еще никто не вычислил. Возможно, этот материал вообще вечный
Да-да, вы не очитались – так как никаких технических недостатков пеностекла не найдено, то производители конкурентной фасадной теплоизоляции пеняют на то, что потребители этого продукта просто выбрасывают свои деньги зря. По их мнению, утеплитель должен портиться не позже, чем испортится сам дом, иначе денежки на ветер. Куда потом девать совершенно не испортившееся пеностекло, после того, как снесут ветхий дом?
Сплошной убыток.
Кстати, и арболиту приписывается еще один недостаток, который просто на уши не налазит – мол, его легко спутать с опилкобетоном, а так как опилкобетон – это материал гораздо более низкого качества, то тут опять получается убыток. Хотя я не знаю ни одного даже самого зеленого дурака, который не отличил бы на глаз лапшу от макарон – точно также на глаз отличается арболит и опилкобетон.
Арболит ни с чем не спутает даже сплошной чайник
В общем, возвращаясь к главной проблеме, следует констатировать факт – утеплитель выбрать не из чего. Все фабричные варианты имеют недостатки, а минеральная вата и пенополистирол вообще опасные как гремучие змеи.
Не, кто-то закинет мне идею о том, что при выборе утеплителя надо проконсультироваться у специалистов. Интересно, а где взять список специалистов, которым можно верить? Кто-то их этих специалистов начнет рассказывать про вред минваты и всякими интересными словами хвалить пенопласт, а кто-то будет рассказывать совсем обратные вещи, и у обоих будет честный овал лица.
Вот поэтому я и хочу поинтересоваться у своих читателей – какой из двух видов популярных теплоизоляционных материалов наиболее безопасный, чтобы была возможность порекомендовать его моим корешам и не получить от них по балде за дезинформацию?</t>
    </r>
  </si>
  <si>
    <t>https://dzen.ru/a/ZIrRQMS-wEZ0UF0P</t>
  </si>
  <si>
    <t>https://prnt.sc/22cdcrXYMWEE</t>
  </si>
  <si>
    <t>Денис Ж.
Денис, здравствуйте, скажите, сколько по времени можно оставлять пенопласт на фасаде без армирующего слоя?</t>
  </si>
  <si>
    <t>https://dzen.ru/video/watch/6486f23331376d4f8e6a8f66#comment_1701477891</t>
  </si>
  <si>
    <t xml:space="preserve">Добрый день! Вообще Ассоциация производителей и поставщиков пенополистирола не рекомендует оставлять пенопласт неизолированным. В ваших интересах закрыть его как можно скорее, чтобы ультрафиолет не попадал на пенопласт, а влага — между утеплителем и стеной. </t>
  </si>
  <si>
    <t>https://prnt.sc/xqOCFwb0HOuE</t>
  </si>
  <si>
    <t>Moon Cat
автор
Спасибо за совет!! Вентиляция есть!!</t>
  </si>
  <si>
    <t>https://dzen.ru/video/watch/6485f879d7291f01e9ed73cb?comments_data=n_reply#comment_1710010963&amp;comments_data=n_reply</t>
  </si>
  <si>
    <t>https://prnt.sc/Iiqrk6CK5jXU</t>
  </si>
  <si>
    <r>
      <rPr>
        <rFont val="Arial"/>
        <color theme="1"/>
      </rPr>
      <t xml:space="preserve">"Новый коттедж" строительная компания
Чем утеплить 🏡дом из газоблока?
В условиях сурового климата, дома из газоблока необходимо утеплять.
Рассмотрим самые популярные материалы:
📍Пенопласт
➖В результате, утепление здания пенопластом приведет к изменению точки росы, она уйдет внутрь. Поэтому на внутренних стенах дома может образоваться конденсат. Дальше в этих местах станет образовываться плесень и появится грибок.
</t>
    </r>
    <r>
      <rPr>
        <rFont val="Arial"/>
        <color theme="1"/>
        <sz val="1.0"/>
      </rPr>
      <t>📍Пеноплекс
➕Обладает пароизоляционными свойствами;
➕Является негорючим материалом и не способствует распространению огня.
➖Из недостатков можно отметить высокую стоимость
📍Минеральная вата
➕Минеральная вата является огнестойким материалом и при возгорании плавится;
➕Производится из экологически чистых материалов; .
➕Обладает паропроницаемостью; .
➕Обладает шумоизоляционными свойствами;
➕Обладает долгим эксплуатационным сроком;
➕Минеральная вата устойчива к гниению и микроорганизмам.
📍Пенополиуретан
Пенополиуретан является наиболее подходящим материалом для утепления стен из газобетона.
➕Пенополиуретан может наноситься на неровную стену; .
➕Благодаря распылению такой утеплитель покрывает даже труднодоступные места;
➕Пенополиуретан обладает хорошим сцеплением;
➕Работы по утеплению фасада выполняются быстрее, так как отсутствует необходимость в устройстве каркаса.
#ncottage #домаспб #свойдом #свойкоттедж #жизньвдоме #новыйкоттедж #жизньзагородом #жизньвкоттедже #сипдомспб #сипдома #газобетонныедома #строимдом #домдлясемьи #сипдомаподключ #строимдом #строимсипдом #строимсип #домизсип #домизсиппанелей #проектированиедомов #проектдвухэтажногодома #проектодноэтажногодома #проектыдомов #проектызагородныхдомов #красивыедома #домспб #домподключспб #загородноестроительство</t>
    </r>
  </si>
  <si>
    <t>https://vk.com/wall-165823237_7880</t>
  </si>
  <si>
    <t>Расчет точки росы производится при теплотехническом расчете, который проводят специалисты. Они дают заключение, какой слой пенопласта нужен. Если все посчитано верно, точка росы останется в слое теплоизоляционного материала. Соответственно, ни плесени, ни грибка, ни конденсата не будет.</t>
  </si>
  <si>
    <t>https://prnt.sc/4vF35fF_VZY8</t>
  </si>
  <si>
    <t>Неожиданные факты
В июне 2017 года в Лондоне сразу 72 человека погибли от отравления токсичным дымом. Это произошло из-за страшного пожара в многоэтажке Grenfell Tower.
За год до трагедии дом обшили полимерным утеплителем — пенополиизоциануратом и фенольным пенопластом. По такой облицовке здания огонь дошел от 4 до 24 этажа всего за 15 минут!
Если бы строители выбрали для утепления другой материал, десятки людей могли бы спастись. Ведь полимеры очень опасны — при горении они выделяют такой набор ядовитых газов, что хватает нескольких вдохов для отравления.</t>
  </si>
  <si>
    <t>https://vk.com/wall-53130411_464687</t>
  </si>
  <si>
    <t>Пожары</t>
  </si>
  <si>
    <t>Фенольный пенопласт не равен пенопласту (вспененному пенополистиролу, ППС), который распространен у нас (да и в Европе). В нем нет ни фенолов, ни формальдегида, ни акриловых смол, ни хлора, ни гидрохлорида. А при горении он выделяет те же вещества, что и древесина.</t>
  </si>
  <si>
    <t>https://prnt.sc/ISAYinhv6Vf8</t>
  </si>
  <si>
    <r>
      <rPr>
        <rFont val="Arial"/>
        <color theme="1"/>
      </rPr>
      <t xml:space="preserve">Наша дача, сад, огород, отдых. СПб и ЛО
Как утеплить крышу частного дома
</t>
    </r>
    <r>
      <rPr>
        <rFont val="Arial"/>
        <color theme="1"/>
        <sz val="1.0"/>
      </rPr>
      <t>Если утеплить крышу, теплопотери частного дома снизятся на 15%, благодаря чему дом будет более теплым и комфортным. Крышу частного дома можно утеплить своими руками, технология этого процесса не слишком сложна для любого домашнего мастера.
Вообще, утепление крыши можно производить, если планируется использовать чердачное помещение под мансарду. Если же чердак будет нежилым, достаточно утеплить пол чердака или потолок дома изнутри, т.е чердачное перекрытие дома. В этом случае чердак будет хорошо проветриваться и в нем не будет застаиваться сырость.
Крыши бывают скатные и плоские, и технология их утепления различна.
Утепление скатной крыши
Работы по утеплению скатной кровли уже построенного жилого дома проводятся изнутри, со стороны чердака. Перед началом работ обязательно следует провести ревизию состояния стропил на предмет наличия сырости и гнили. Подгнивающие балки нужно заменить на новые и обработать антисептиком и противопожарным составом все деревянные части крыши.
“Пирог” утепления скатной крыши (от кровли внутрь чердака) состоит из гидробарьера, утеплителя, пароизоляции и внутренней отделки (по желанию). В этом “пироге” обязательно должны быть воздушные прослойки между кровлей и подкровельной гидроизоляцией, а также между гидробарьером и утеплителем, чтобы удалялась случайно образовавшаяся влага. Если утепление будет изнутри обшиваться декоративной отделкой: вагонкой, ДСП и т.п., то необходимо оставить зазор и между пароизоляцией и обшивкой. Естественно, что свободно циркулировать в этих полостях воздух сможет только если будет обеспечен свободный приток и удаление воздуха. Для этих целей необходимо устроить два продуха: один в свесе крыши, другой в верхней части кровли под коньком.
Материалы для утепления скатной кровли
В качестве утеплителя можно использовать минеральную вату или стекловату в плитах или рулонах. Предпочтительнее вата в плитах, т.к. они лучше держат форму и не проседают со временем. Можно использовать и пенопластовые плиты.
Гидроизоляцией может служить слой рубероида или специальной пленки, которая не пропустит воду к утеплителю, но выведет образовавшую в нем влагу.
В качестве пароизоляции используют полиэтиленовую пленку, рубероид, пергамин, фольгированные материалы (фольгой внутрь чердака). Но лучше всего подойдет пароизоляционная мембрана. Она не пропускает влагу и пар в одну сторону (к утеплителю), но отводит конденсат из него наружу.
Пошаговая инструкция по утеплению скатной крыши
Измерьте расстояние между стропилами и толщину стропильных ног. Нарежьте теплоизоляционные плиты шириной на 1 см больше, чем расстояние между стропилами.
Если между кровельным покрытием и стропилами нет гидроизоляции, сначала закрепляется гидробарьер. Он должен обволакивать стропила, к которым прикрепляется строительным степлером. В проемах между стропилами можно его крепить степлером к обрешетке, на которой держится кровля. В нижней части нужно сделать вывод гидроизоляции под свес крыши для удаления возможной воды. Утеплитель в данном случае будет укладываться вплотную к гидроизоляции, без воздушной прослойки. Для данного варианта лучше использовать супердиффузионную мембрану.
Если гидроизоляционный слой уже имеется под кровлей, нужно по стропилам набить гвозди на расстоянии 3-5 см от гидроизоляции через каждые 10 см. По ним натягивается шнур или полиэтиленовая нить, и гвозди до конца подбиваются. Это создаст необходимую воздушную прослойку между утеплителем и гидроизоляцией.
Далее набиваются гвозди уже по краю стропил, если утеплитель будет крепиться с помощью шнура. Если будет набиваться обрешетка, то гвозди по краю стропил не нужны.
Укладывается ватный утеплитель между стропилами с небольшим ужатием. Потом вата расправится и будет надежно удерживаться в нужном месте. Если утеплитель пенополистироловый, его плотно вставляем в проемы между стропилами. Желательно делать утепление в два слоя. В этом случае второй слой укладывается так, чтобы стыки листов первого слоя не совпадали со стыками второго. Если толщины стропильных ног не хватает на два слоя утеплителя, можно прибить дополнительный брус к стропилам.
Сверху утеплителя натягивается леска или капроновый шнур по гвоздям, набитым по краю стропил. Другой вариант крепления утеплителя – обрешетка из реек, прибитых перпендикулярно стропилам через 30-40 см.
Следующий этап – крепление паробарьера степлером. Полотнище укладывают с нахлестом 10 см, стыки пленки нужно проклеить в два слоя клейкой лентой или двусторонним скотчем. Особое внимание нужно уделить местам соединения со стенами и вокруг печной трубы. Чем лучше и герметичнее будет закреплена пароизоляция, тем дольше прослужит утепляющий слой крыши.
Если чердак будет использоваться как жилое помещение, нужно провести отделку утепляющего “пирога” плитами ДСП, гипсокартоном, вагонкой или другим материалом, это придаст «пирогу»более эстетичный вид и послужит дополнительным небольшим утеплением. Не забудьте оставить небольшой зазор между пароизоляцией и отделкой. Этого можно добиться, прикрепив пароизоляцию не степлером, а прижав планками.
Утепление плоской крыши</t>
    </r>
    <r>
      <rPr>
        <rFont val="Arial"/>
        <color theme="1"/>
      </rPr>
      <t xml:space="preserve">
Такую кровлю можно утеплять как изнутри, так и снаружи. Для начала лучше провести утепление снаружи, а после проведенной зимы сделать выводы: нужно утеплять изнутри или нет. Для утепления снаружи лучше всего подойдет базальтовая минераловата. Она долговечна, пожаробезопасна и обладает низкой теплопроводностью и высокой паропроницаемостью. </t>
    </r>
    <r>
      <rPr>
        <rFont val="Arial"/>
        <b/>
        <color theme="1"/>
      </rPr>
      <t>Можно использовать другой жесткий утеплитель, например пенополистирол, однако он имеет низкие пожаробезопасные характеристики.</t>
    </r>
    <r>
      <rPr>
        <rFont val="Arial"/>
        <color theme="1"/>
      </rPr>
      <t xml:space="preserve">
</t>
    </r>
    <r>
      <rPr>
        <rFont val="Arial"/>
        <color theme="1"/>
        <sz val="1.0"/>
      </rPr>
      <t>“Пирог” для утепления плоской крыши выглядит так: пароизоляция, утеплитель, рулонный материал, например рубероид (в качестве гидроизоляции), насыпной слой. Последний состоит из дренажного слоя (к примеру, керамзита) и цементно-песчаной смеси.
Утеплять крышу стоит в первую очередь в тех домах, где не утеплен потолок, ведь теплый воздух поднимается вверх и “утекает” через холодную кровлю. И, конечно, утепление крыши должно проводиться вместе с утеплением всего частного дома, куда входит утепление стен, фундамента, всех окон, а также пола, иначе ваши затраты не оправдают себя.
В представленном ниже видео рассказывается об утеплении плоской крыши и скатной крыши.
Каталог проектов домов в нашем инстаграм instagram.com/aspdom_com</t>
    </r>
  </si>
  <si>
    <r>
      <rPr>
        <color rgb="FF1155CC"/>
        <u/>
      </rPr>
      <t>https://vk.com/wall-147044983_67520
https://vk.com/wall552077726_1423</t>
    </r>
    <r>
      <rPr/>
      <t xml:space="preserve"> </t>
    </r>
  </si>
  <si>
    <r>
      <rPr>
        <color rgb="FF1155CC"/>
        <u/>
      </rPr>
      <t>https://prnt.sc/-XDc8Lre9R44
https://prnt.sc/Ye0FvOBXOiIh</t>
    </r>
    <r>
      <rPr/>
      <t xml:space="preserve"> </t>
    </r>
  </si>
  <si>
    <r>
      <rPr>
        <rFont val="Arial"/>
        <color theme="1"/>
      </rPr>
      <t xml:space="preserve">Дома из СИП-панелей. Домокомплекты. СК "СИП ПРО"
👋Сегодня с Вами наша новая рубрика "Нам задают вопросы..."
Одним из частых вопросов, наверно самый частый "Горят ли дома из СИП-панелей? Пожароопасный ли дома из СИП-панелей?"
💯По статистическим данным, причиной возникновения пожаров являются:
- неосторожное обращение с огнем;
- несоблюдение техники безопасности при использовании бытовых приборов;
- неправильная эксплуатация отопительных или электрических приборов;
- курение (часто в состояние алкогольного опьянения);
- оставление спичек или зажигалок в доступных для детей местах.
🤔Как видите, нет здесь ни СИП- панелей, ни домов из СИП-панелей, ни ОSB плит, ни пенополистирола — из которых, в основном состоят СИП-панели. Да что там СИП-панельные дома? Нигде и никогда Вы не увидите, что причина пожара в самом строение или строительных материалах.
💯Причина практически всех пожаров, происходящих в жилье — человеческий фактор!
🏠Теперь о СИП-панелях и домах из них.
 СИП-панели сделаны из древесной щепы, которая пропитана, специальными составами для предотвращают горение.
</t>
    </r>
    <r>
      <rPr>
        <rFont val="Arial"/>
        <b/>
        <color theme="1"/>
      </rPr>
      <t>Пенополистирол – это основное, из-за чего ставится под вопрос экологическая и пожарная безопасность СИП-панелей. При производстве пенополистирола для СИП-панелей в него добавляют вещества, которые препятствуют возгоранию. Сам пенополистирол, используемый для панелей, причислен к самозатухающим стройматериалам. Даже при попадании на него окурка сигареты, искры или спички он не начнет плавиться. Только в присутствии открытого пламени может начаться горение, но и от этого пенополистирол защищен, так как с обеих сторон его окружают негорючие плиты.
☝Это мы, о качественных, заводских СИП-панелях, а гаражно-кустарных мы ничего не знаем и знать не можем, мы с ними не работаем.</t>
    </r>
    <r>
      <rPr>
        <rFont val="Arial"/>
        <color theme="1"/>
      </rPr>
      <t xml:space="preserve">
‼Отсюда следуют сделать вывод: высокую пожаробезопасность Вашего дома из СИП-панелей, обеспечивают сертифицированные СИП-панели и соблюдение технологий строительства.</t>
    </r>
  </si>
  <si>
    <t>https://vk.com/wall-210190162_50</t>
  </si>
  <si>
    <t xml:space="preserve">Здравствуйте! Вы совершенно правы: в современный пенопласт добавляют антипирены, благодаря которым материал затухает самостоятельно в течение максимум 4 секунд после потери контакта с открытым пламенем. А при постоянном воздействии высоких температур оплавляется, не вспыхивая. Главное — покупать качественный теплоизоляционный материал у проверенных производителей. </t>
  </si>
  <si>
    <t>https://prnt.sc/msNmoprGvGmv</t>
  </si>
  <si>
    <r>
      <rPr>
        <rFont val="Arial"/>
        <color theme="1"/>
      </rPr>
      <t xml:space="preserve"> Михаил Крюков
Слабое звено — это не только внешняя стена, которая под окном, но и однокамерные стеклопакеты.
</t>
    </r>
    <r>
      <rPr>
        <rFont val="Arial"/>
        <b/>
        <color theme="1"/>
      </rPr>
      <t>Пенопласт горит, да даже без горения выделяет вредные вещества.</t>
    </r>
    <r>
      <rPr>
        <rFont val="Arial"/>
        <color theme="1"/>
      </rPr>
      <t xml:space="preserve">
Опять же, если по задумке температура зимой действительно будет не ниже +10 (что маловероятно), то будет образовываться конденсат, необходима пароизоляция.</t>
    </r>
  </si>
  <si>
    <t>https://vk.com/wall-192341112_173886?reply=173889</t>
  </si>
  <si>
    <t>Добрый день! Качественный — не горит благодаря антипиренам. Оплавляется и самостоятельно затухает. И ни при нормальной температуре, ни при нагревании вредных веществ не выделяет — это подтверждено многочисленными исследованиями российских НИИ.</t>
  </si>
  <si>
    <t>https://prnt.sc/xzayOgK568rr</t>
  </si>
  <si>
    <r>
      <rPr>
        <rFont val="Arial"/>
        <color theme="1"/>
      </rPr>
      <t xml:space="preserve">Герметизация деревянных домов | Dom240
</t>
    </r>
    <r>
      <rPr>
        <rFont val="Arial"/>
        <color theme="1"/>
        <sz val="7.0"/>
      </rPr>
      <t>✅ 5 утеплителей для пола, в которых не заведутся мыши</t>
    </r>
    <r>
      <rPr>
        <rFont val="Arial"/>
        <color theme="1"/>
      </rPr>
      <t xml:space="preserve">
</t>
    </r>
    <r>
      <rPr>
        <rFont val="Arial"/>
        <color theme="1"/>
        <sz val="7.0"/>
      </rPr>
      <t>Нужно утеплить полы в доме и вы не хотите, чтобы ваш утеплитель был привлекателен для мышей? Вот проверенный список:
1. Экструдированный пенополистирол (XPS). Этот вид утеплителя не привлекает мышей и работает хорошо в качестве изоляции пола. Он также обладает другими преимуществами, такими как высокая степень сопротивления воде и устойчивость к давлению.
2. Минеральная вата. Этот вид утеплителя изготавливается из волокон каменной или стеклянной шерсти, и обеспечивает надежную защиту от холода и шума. Он не привлекает мышей и используется для утепления полов во многих типах зданий.
3. Пластиковые панели THERMOFLOOR. Этот новый вид утеплителя можно установить даже своими руками. Он не привлекает мышей, легок в установке и обладает хорошими теплоизоляционными свойствами.
4. Целлюлозное утеплитель. Этот вид утеплителя изготавливается из переработанной бумажной массы и служит для утепления полов внутри помещений. Он не содержит вредных веществ и не привлекает мышей.
5. Пенополиуретан (ППУ). Также хороший вариант утеплителя, который может использоваться для утепления полов. Он обеспечивает хорошую теплоизоляцию и не привлекает мышей, но может содержать вредные химические соединения.
При выборе утеплителя для пола, обратите внимание на его теплоизоляционные свойства, экологическую безопасность, прочность и долговечность.</t>
    </r>
    <r>
      <rPr>
        <rFont val="Arial"/>
        <color theme="1"/>
      </rPr>
      <t xml:space="preserve">
</t>
    </r>
    <r>
      <rPr>
        <rFont val="Arial"/>
        <b/>
        <color theme="1"/>
      </rPr>
      <t>6 утеплителей, которые нравятся грызунам</t>
    </r>
    <r>
      <rPr>
        <rFont val="Arial"/>
        <color theme="1"/>
      </rPr>
      <t xml:space="preserve">
</t>
    </r>
    <r>
      <rPr>
        <rFont val="Arial"/>
        <color theme="1"/>
        <sz val="7.0"/>
      </rPr>
      <t>1. Минеральная вата с клеевым покрытием, которая используется для утепления полов. Этот вид утеплителя привлекает мышей и может стать местом для скопления мышиного помета.
2. Старые продаваемые изоляторы класса С и продукты на основе аспен-коры. Они используются для утепления полов и других поверхностей, но не рекомендуются из-за риска привлечения мышей.</t>
    </r>
    <r>
      <rPr>
        <rFont val="Arial"/>
        <color theme="1"/>
      </rPr>
      <t xml:space="preserve">
</t>
    </r>
    <r>
      <rPr>
        <rFont val="Arial"/>
        <b/>
        <color theme="1"/>
      </rPr>
      <t>3. Экспандированный гранулированный пенополистирол (EPS). Этот вид утеплителя привлекает мышей и может оставаться местом для скопления мышиного помета.</t>
    </r>
    <r>
      <rPr>
        <rFont val="Arial"/>
        <color theme="1"/>
      </rPr>
      <t xml:space="preserve">
</t>
    </r>
    <r>
      <rPr>
        <rFont val="Arial"/>
        <color theme="1"/>
        <sz val="7.0"/>
      </rPr>
      <t>4. Хлопковое волокно. Оно также может привлекать мышей и стать местом для скопления мышиного помета.
5. Затирка между полами из мелких камней с добавлением цинка. Она может привлекать мышей и оставаться местом для скопления мышиного помета.
6. Навесные системы из натуральной шерсти. Они также могут привлекать мышей и становиться местом для скопления мышиного помета.</t>
    </r>
  </si>
  <si>
    <r>
      <rPr>
        <color rgb="FF1155CC"/>
        <u/>
      </rPr>
      <t>https://dzen.ru/a/ZIxX-9AbDBJdKM_8</t>
    </r>
    <r>
      <rPr>
        <color rgb="FF000000"/>
      </rPr>
      <t xml:space="preserve"> 
</t>
    </r>
    <r>
      <rPr>
        <color rgb="FF1155CC"/>
        <u/>
      </rPr>
      <t>https://dzen.ru/a/ZJEy3CSqCkOd3sg3</t>
    </r>
    <r>
      <rPr>
        <color rgb="FF000000"/>
      </rPr>
      <t xml:space="preserve"> </t>
    </r>
  </si>
  <si>
    <t xml:space="preserve">Добрый день! EPS — он же вспененный пенополистирол или пенопласт — согласно ГОСТ, должен изолироваться в середине стенового "пирога". Если все сделано правильно, у крызунов нет к нему доступа. А значит, ни селиться в нем, ни портить теплоизоляцию они не смогут. </t>
  </si>
  <si>
    <r>
      <rPr>
        <color rgb="FF1155CC"/>
        <u/>
      </rPr>
      <t>https://prnt.sc/L29vIgqobtV8
https://prnt.sc/5MJRo9mNjo0M</t>
    </r>
    <r>
      <rPr/>
      <t xml:space="preserve"> </t>
    </r>
  </si>
  <si>
    <t>Whitezip — механизированная штукатурка
Самый простой способ утеплить дом – это обшить его пенопластом. Оштукатуривание защищает пенопласт от повреждений механического характера, разрушающего воздействия ультрафиолета, температурных качелей и перепадов влажности.
Это — необходимый этап теплоизоляционных работ.
Помимо практичности, оштукатуривание имеет и другие плюсы:
▻ поверхность легко поддаются покраске и отделке декоративными штукатурками, что придает фасаду особую привлекательность.
▻ появившиеся в процессе эксплуатации дефекты на покрытии можно отреставрировать без особых усилий.
Смесь для фасадных работ должна выдерживать морозы и не бояться осадков. Для отделки пенопласта снаружи можно выбирать минеральные, акриловые и силиконовые составы.
Подписывайся на нас и узнаешь больше нюансов оштукатуривания в inśt и записывайся на бесплатный замер Whitezip.ru⚡</t>
  </si>
  <si>
    <t>https://vk.com/wall-209595161_196</t>
  </si>
  <si>
    <t xml:space="preserve">Добрый день! Устройство теплоизоляции с помощью пенопласта — действительно один из простых и экономически оправданных способов утепления. Главное — выбирать качественный современный материал проверенных производителей. </t>
  </si>
  <si>
    <t>https://prnt.sc/wGMthsH4yj-x</t>
  </si>
  <si>
    <t>FORUMHOUSE
Вопрос от подписчика!
Вот в чем дело. 90% крыши утеплено пенопластом 100мм было это более 20-ти лет назад, сейчас пришло время заняться вторым этажом, в целях экономии решил уплотнить каменной ватой, где пенопласт неплотно проложен, далее в планах обрешетка и второй слой 100мм каменной ваты. Подскажите возможно ли совмещать эти материалы?
Фото от подписчика!</t>
  </si>
  <si>
    <t>https://vk.com/wall-29538032_355182</t>
  </si>
  <si>
    <t xml:space="preserve">Добрый день! Если не планируете замену старого ППС (30 лет назад действовал другой ГОСТ, поэтому современный пенопласт все-таки отличается от "прародителя" в лучшую сторону), места дефектов в старом слое можно заполнить клей-пеной (обрезав лишнее заподлицо). Тем же клеем наклеить слой нового ППС. Таким образом вы нарастите слой без лишних трат. Обязателен слой пароизоляции между утеплителем и финишной отделкой мансарды. 
И мы рекомендовали бы исключить контакт трубы с элементами утепления, должным образом оборудовав проход трубы сквозь кровлю. Для этого можно использовать мастер-флеш (или подобное готовое решение). </t>
  </si>
  <si>
    <t>https://prnt.sc/gCMIuLDDdczy</t>
  </si>
  <si>
    <r>
      <rPr>
        <rFont val="Arial"/>
        <color theme="1"/>
      </rPr>
      <t xml:space="preserve">Цифровое Проектное Бюро «ВентФасад Проект»
Какой утеплитель выбрать для навесного вентилируемого фасада?
</t>
    </r>
    <r>
      <rPr>
        <rFont val="Arial"/>
        <color theme="1"/>
        <sz val="2.0"/>
      </rPr>
      <t>Утеплитель — важная часть фасада. Без теплоизоляции в здании появятся сырость и холод, что может привести к появлению плесени. Кроме этого, утеплителя снижает затраты на отопление и охлаждение.
Каким должен быть утеплитель для вентилируемого фасада?
Теплоизоляционная прослойка обеспечивает тепло и пароизоляцию стен, от него зависит микроклимат в доме. Материал для теплоизоляции должен пропускать воздух, снижать теплопотери внутри помещения, сдерживать шум, впитывать воду и быстро высыхать.
Для теплоизоляции вентилируемых фасадов необходимо выбирать негорючие материалы. Главная отличительная черта и преимущество вентфасада — наличие воздушного зазора. По нему циркулирует воздух, поэтому под облицовочным материалом не осаждается конденсат. В случае возникновения возгорания воздушный зазор поспособствует быстрому распространению огня. Поэтому в монтаже используются только негорючие материалы, например, минеральную вату или керамзит.
А если не использовать утеплитель?
 Зимой будет холодно. Дом без теплоизоляции быстрее промерзнет, его придется больше отапливать. Это может привести к большим счетам за отопление.
 Летом будет жарко. В жару облицовка быстро нагревается от солнечных лучей и разогревает воздух внутри дома.
 Повышенная влажность. Высокая температура в теплую погоду приводит к увеличенной влажности. В доме может появиться опасный для здоровья грибок.
 Повышенный шум. Теплоизоляция не будет гасить звуки извне, внутри дома будет шумно.
Как выбрать утеплитель для вентилируемого фасада?
Все зависит от условий заказчика и объекта. Исходим из:
- бюджета на строительные материалы,
- конструктивные особенности здания,
- климата региона — чем морознее, тем толще утеплитель: для южных регионов и средней полосы производители рекомендуют толщину утеплителя для вентфасада в 100 мм, для северных регионов хорошим вариантом будет утеплитель толщиной 150 мм и больше.
Характеристики утеплителя для вентилируемого фасада
Возможность сохранять тепло. Само слово «утеплитель» подразумевает способность сохранять тепло в доме. Это один из важных показателей при выборе теплопрослойки.
Огнестойкость. Не менее важный показатель для утеплителя. При возникновении пожара от огнестойкости материала может зависеть здоровье и даже жизни людей.
Паропроницаемость. Для качественной работы фасада утеплитель должен выпускать накопившийся в помещении пар.</t>
    </r>
    <r>
      <rPr>
        <rFont val="Arial"/>
        <b/>
        <color theme="1"/>
      </rPr>
      <t xml:space="preserve">
Хрупкость. Некоторые утеплители — например, из пенопласта — хрупкие. Именно поэтому в процессе перевозки и установки нужно очень аккуратно работать</t>
    </r>
    <r>
      <rPr>
        <rFont val="Arial"/>
        <color theme="1"/>
      </rPr>
      <t xml:space="preserve">.
</t>
    </r>
    <r>
      <rPr>
        <rFont val="Arial"/>
        <color theme="1"/>
        <sz val="2.0"/>
      </rPr>
      <t>Гибкость и пластичность. Под этой характеристикой подразумевают возможность монтажа утеплителя, подходящего для вентилируемого фасада, на неровные стены. Качественный материал после сжимания способен возвращаться в исходное положение.
Звукопоглощение. Чем лучше утеплитель поглощает посторонние шумы, тем тише и спокойнее будет в доме.
Устойчивость к химическим веществам, например, краски, лакам и растворителям.
Способность не усаживаться. Под воздействием температур материалы не должны усаживаться и расширяться.
Виды утеплителя
На рынке представлен большой выбор минераловатных утеплителей для вентилируемого фасада. Они отличаются по длине, толщине, теплопроводности, плотности и горючести. Рассмотрим некоторые.
Технониколь
Негорючие минераловатные утеплители толщиной от 50 до 150 мм на протяжении всего срока эксплуатации не усаживаются. Длина утеплителей 1200, ширина — 600 мм. Ещё одна отличительная черта утеплителей — низкое водопоглощение. Благодаря хорошей плотности не менее 80 кг/м³, таким утеплителям не нужна гидроветрозащитная пленка.
Rockwool
Минераловатные утеплители ROCKWOOL отличает огнестойкость и способность выдерживать температуру до 1000 градусов. Плиты сделаны из экологичных материалов. Не впитывают воду, прочны, паропроницаемы и могут прослужить не менее 50 лет. Монтаж утеплителя вентилируемого фасада довольно простой: ROCKWOOL крепят специальными тарельчатыми дюбелями.
Технические характеристики утеплителей Rockwool
Knauf Insulation
Негорючие минераловатные утеплители KNAUF INSULATION представлены в матах и рулонах. Изготовлены на основе натуральных компонентов с использованием специальной технологии: без использования фенол-формальдегидных и акриловых смол. Высокое звукопоглощение и простой монтаж.
Вывод
Благодаря утеплителю зимой стены дома не замерзнут, поэтому вы сможете сэкономить на оплате счетов за отопление. Утеплитель легко «поглотит» посторонние звуки улицы. Утеплитель, подходящий для вентфасада, сделан из экологических материалов, это паропроницаемый негорючий материал, который легко монтировать.
Еще больше полезных и интересных материалов здесь.</t>
    </r>
  </si>
  <si>
    <t>https://dzen.ru/a/ZI_mLQLql3MuwdO8</t>
  </si>
  <si>
    <t>Здравствуйте! 
Как представитель Ассоциации производителей и поставщиков пенополистирола поясню: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t>
  </si>
  <si>
    <t>https://prnt.sc/yryb9r1mZbrN</t>
  </si>
  <si>
    <r>
      <rPr>
        <rFont val="Arial"/>
        <color theme="1"/>
      </rPr>
      <t xml:space="preserve"> 
ОлегЧек
 Доброго дня, умным мужчинам!
 Вопрос: как узнать, на какое количество градусов, убережёт стену фундамента плита пенополистирола 50мм и 100мм толщиной? Пытался коэффициэнт теплопроводности подключить, но получается из формулы только количество тепла в Джоулях. 
Да, цокольный этаж. Глубина 4м. ФБС 400мм. Пытаюсь определить какая температура будет на внешней стороне фбс при утеплении полистиролом 50мм и 100мм, на глубине ниже промерзания при 25ºС внутри. Затем при утеплении выше глубины промерзания. От 0 до минус 2м суглинок, далее песок. 
Для понимания, действительно ли мне нужно утепление полистиролом стены ниже глубины промерзания. Хотя ещё выясняю, точка росы, ниже уровня промерзания где будет находиться, при предполагаемой температуре грунта +5С. Если вкратце: будет ли температура внешней стороны фбс, равной температуре грунта. Если равна, то утепление, если и нужно, то самое минимальное, 10, а то и 5мм. Для меня оказалась критичной стоимость полистирола в 100мм. 
Олег</t>
    </r>
    <r>
      <rPr>
        <rFont val="Arial"/>
        <i/>
        <color theme="1"/>
      </rPr>
      <t>Чек
 a991ru сказал(а): ↑
 @ОлегЧек, у вас неверные целеполагания. Вы пишите про температуру в подвале +25С. При такой температуре вам вообще все равно и разница будет только в теплопотерях: с утеплителем их будет меньше, а без утеплителя больше и точка росы при +25С внутри подвала вообще до лампочки.
 У вас какой р</t>
    </r>
    <r>
      <rPr>
        <rFont val="Arial"/>
        <color theme="1"/>
      </rPr>
      <t xml:space="preserve">егион?
 Химки Московской обл. Мне нужно узнать, на сколько градусов отсекает лист пенополистирола, температуру грунта +5ºС от стены фбс ниже глубины промерзания, что бы определить действительно необходимую толщину утеплителя. Аналогично и выше глубины промерзания. </t>
    </r>
  </si>
  <si>
    <t>https://www.forumhouse.ru/posts/31573019/</t>
  </si>
  <si>
    <t xml:space="preserve">
</t>
  </si>
  <si>
    <t xml:space="preserve">В каком-то смысле он прав: ниже точки промерзания нет смысла утепляться слишком сильно. В то же время посоветовать самый минимум мы не можем. Давай подождем пояснений, которых просит у топикстартера a991ru, может стать понятнее. Если у него подвал вровень с землей, часть находится в зоне промерзания, еще часть — ниже. А выбирать он готов и 5 мм утепления или 10 (цитата: то утепление, если и нужно, то самое минимальное, 10, а то и 5мм. Для меня оказалась критичной стоимость полистирола в 100мм.). </t>
  </si>
  <si>
    <r>
      <rPr>
        <rFont val="Arial"/>
        <color theme="1"/>
      </rPr>
      <t xml:space="preserve">Строим САМИ
Утепление крыши
</t>
    </r>
    <r>
      <rPr>
        <rFont val="Arial"/>
        <color theme="1"/>
        <sz val="1.0"/>
      </rPr>
      <t>Материалы для утепления крыши
В деревянной новостройке категорически запрещается выполнять теплоизоляцию пока постройка не «усядется». Для усадки дома необходимо время — год, полтора. После усадки первым делом устраняются возможные дефекты.
Особенно внимательно следует подходить к вопросу утепления старых деревянных построек. Перед началом работ следует убедиться, что нет течей и влаги. На последующем этапе проверяются все уязвимые места крепления, а также дерево на предмет гниения.
Однако при очень суровых зимах, или использовании чердака для кладовки, или мансарды, необходимо утеплять не только кровлю, но и чердачные перекрытия. Можно утеплить также и потолок дома, пол чердака.
Утепление деревянной крыши
При утеплении мансарды применяется дополнительный теплоизоляционный материал — светоотражающая пленка с алюминиевым слоем. Пленка отражающей стороной крепится снаружи. Делается это для отражения ультрафиолетовых лучей солнца, что сделает вашу мансарду более прохладной летом.
Для утепления деревянной крыши можно выбрать следующие —--материалы:
-минеральная вата;
-керамзит;
-пенополистирол (пенопласт);
-пеноизол и пенополиуретан;
-задувная вата.
Утепление минеральной ватой
Этот материал примечателен благодаря своей эффективности и долговечности. Также отличается небольшой массой, поэтому нагрузка на кровлю минимальна. Минеральная вата прекрасно переносит жаркую погоду и высокие температуры, что делает ее предпочтительнее, нежели пенопласт.
При утеплении крыши минеральной ватой следует выбирать не рулонный вариант, а в виде матов, так как они более устойчивы к усадке, плотнее и дольше не деформируются. Этот материал легко режется по размеру.
Утепление крыши деревянного дома
Утепление деревянной крыши с применением минеральной ваты:
1. Гидроизоляция основания.
2. Укладка утеплителя.
3. Пароизоляция.
Гидроизоляция
При малом бюджете подойдет обычная гидроизоляционная пленка, которая довольно сносно справляется со своей задачей. Для лучшего эффекта следует применять супердиффузионную мембрану, которая в отличие от простой пленки, пропускает воздух, препятствуя образованию сырости и грибка. Все швы пленок проклеиваются строительным скотчем.
Укладка утеплителя
Минеральная вата разрезается по размеру полостей, образованных стропилами или балками крыши в два слоя. При этом важно не превышать толщину стропил толщиной теплоизоляции, чтобы оставался вентиляционный зазор, который будет удалять теплый, влажный воздух, поступающий из комнат. Категорически запрещается укладывать электропровода и кабели под слой минеральной ваты.
Пароизоляция
Поверх уложенного слоя минеральной ваты к балкам или стропилам крепится пароизоляционный материал, защищающий внутреннюю часть крыши от влаги и конденсата. Каждый пленочный шов скрепляем скотчем. В результате этих действий утеплитель — минеральная вата — находится в так называемом гидроизоляционном мешке, но вентиляционные просветы обеспечивают вентиляцию. После утепления можно приступать к кровельным работам.
Керамзитное утепление
Самым экологичным материалом утепления по праву считается керамзит. Этот материал прекрасно подойдет для утепления крыши. Керамзит крайне долговечен, не дает усадки и не подвержен порче грызунами. Качественно уложенное керамзитное утепление гарантированно избавит от холодных областей потолка. Керамзитное утепление деревянных крыш не только эффективно, но и доступно. Для утепления Вам понадобится обычный рулонный рубероид (толь) и сам керамзит.
Утепление крыши керамзитом
Пошаговая технология керамзитового утепления крыши:
1. Укладывается рубероид так, чтобы он лежал внахлест между собой, примерно на 3-5 сантиметров, и внахлест на стены, примерно 20-30 сантиметров.
2. Осторожно засыпается керамзит на предварительно уложенный рубероид.
3. Для лучшей надежности сверху керамзит покрывается еще одним слоем рубероида, чтобы оградить утеплитель от ненужной влаги и продлить срок его службы.</t>
    </r>
    <r>
      <rPr>
        <rFont val="Arial"/>
        <color theme="1"/>
      </rPr>
      <t xml:space="preserve">
Утепление пенополистиролом (пенопластом)
</t>
    </r>
    <r>
      <rPr>
        <rFont val="Arial"/>
        <b/>
        <color theme="1"/>
      </rPr>
      <t>Пенопласт — не лучший выбор для утепления кровли, однако если Вы хотите использовать именно его, то следует обратить внимание на уровень пожаробезопасности. Самой негорючей категорией этого материала выступает Г-1. Пенопласт такой группы может гореть лишь при воздействии открытого пламени.
Тем не менее, пенополистирол имеет ряд преимуществ, такие как легкость, хорошее теплосбережение; для раскроя и резки не требует специального оборудования; не подвержен гниению и порче насекомыми, а также может быть использован во влажной среде.
Утепление деревянной крыши пенополистиролом проводится по аналогии с минеральной ватой. Важным аспектом применения пенополистирола являются его швы, которые следует заполнить монтажной пеной для предотвращения холодных областей потолка.</t>
    </r>
    <r>
      <rPr>
        <rFont val="Arial"/>
        <color theme="1"/>
      </rPr>
      <t xml:space="preserve">
</t>
    </r>
    <r>
      <rPr>
        <rFont val="Arial"/>
        <color theme="1"/>
        <sz val="1.0"/>
      </rPr>
      <t>Утепление пенопластом
Утепление эковатой
Особое преимущество эковаты — это обеспечение бесшовности при покрытии поверхности, а также заполнение всех щелей и имеющихся полостей, что исключает образование, так называемых, мостков холода. Также следует выделить большую огнестойкость и абсолютную экологичность продукта. Нанесение эковаты безотходно, нет обрезков и излишков утеплителя. С течением времени теплозащитные свойства не ухудшаются, признаков старения материала не наблюдается, не происходит усадка.
Эковата является задувным утеплителем, что говорит о способе её монтажа — с помощью выдувных установок. В замкнутой полости проделывается отверстие, куда вставляется рукав по которому под давлением поступает смесь эковаты и воздуха. Воздух, проходя по щелям конструкции, затягивает за собой мельчайшие частички утеплителя — образуется пробка из эковаты прочно затыкающая любую доступную щель. Полость заполняется утеплителем с необходимой плотностью, а отверстие закрывается любым доступным способом.
Утепление эковатой кровли
Утепление пеноизолом и пенополиуретаном
При утеплении крыши могут применяться пеноизол и пенополиуретан. Они довольно доступны и эффективны, процесс работы не требует дополнительной гидро- и пароизоляции, да и цена утепления пеноизолом умеренная.
Утепление происходит в четыре этапа:
1. Очищается поверхность от пыли с помощью веника и пылесоса.
2. Наносится распылителем материал.
3. После высыхания повторяется распыление до достижения нужной толщины теплоизоляционного слоя.
4. Конструкция просыхает.
Завершающая стадия в утеплении деревянной крыши
В случае полного утепления дома и крыши также необходимо утепление потолка. Сделать это необходимо потому, что в холодное время года теплый воздух, поднимаясь, будет концертировать капельки влаги, которые оседая на потолке, могут стать причиной образования грибка. Именно поэтому на потолке необходимо осуществлять утепление с гидроизоляцией.
Технология теплоизоляционных работ потолка:
1. Делается воздушная подушка (свободное пространство) между потолком и материалом для невозможности формирования конденсатов.
2. Применяется пожаробезопасный материал (минеральная вата).
3. Выполняется пленочная пароизоляция для предотвращения попадания конденсата на перекрытия.
Правильно проведенные работы по утеплению крыши сохранят в вашем доме естественный воздухообмен. На деревянных элементах крыши не появятся грибок и другие нежелательные последствия сырости.</t>
    </r>
  </si>
  <si>
    <r>
      <rPr>
        <color rgb="FF1155CC"/>
        <u/>
      </rPr>
      <t>https://ok.ru/ideiipolez/topic/156168232326477</t>
    </r>
    <r>
      <rPr>
        <color rgb="FF000000"/>
      </rPr>
      <t xml:space="preserve"> 
</t>
    </r>
    <r>
      <rPr>
        <color rgb="FF1155CC"/>
        <u/>
      </rPr>
      <t>https://vk.com/wall-136129068_133611</t>
    </r>
  </si>
  <si>
    <r>
      <rPr>
        <color rgb="FF1155CC"/>
        <u/>
      </rPr>
      <t>https://prnt.sc/cybH3DCRQTD-</t>
    </r>
    <r>
      <rPr>
        <color rgb="FF000000"/>
      </rPr>
      <t xml:space="preserve"> 
</t>
    </r>
    <r>
      <rPr>
        <color rgb="FF1155CC"/>
        <u/>
      </rPr>
      <t>https://prnt.sc/fXnh-mctLQl5</t>
    </r>
    <r>
      <rPr>
        <color rgb="FF000000"/>
      </rPr>
      <t xml:space="preserve"> </t>
    </r>
  </si>
  <si>
    <t>Владимир Михайлов вчера в 1:14
Доброго времени суток. Посоветуйте пожалуйста Нужна ли пароизоляция. Если утеплитель пенопласт?</t>
  </si>
  <si>
    <t>https://vk.com/topic-127816489_46314011?post=3014</t>
  </si>
  <si>
    <t xml:space="preserve">Владимир, смотря в каком случае. Куда вы собираетесь пенопласт укладывать? </t>
  </si>
  <si>
    <t>https://prnt.sc/tOvoQqBolZKm</t>
  </si>
  <si>
    <t xml:space="preserve"> Sergey Yaroslavtsev ответил Валентину
Валентин, у соседа зимой текут окна, сделал газоблок свой пенопластом, и плесень пошла на втором этаже
Валентин Кураков ответил Sergey
Sergey, так прежде чем утеплять надо было подумать о вентиляции. Влаге куда-то надо уходить
Sergey Yaroslavtsev ответил Валентину
Валентин, нет, дело не в этом, нарушена точка росы, блок не пропускает ничего из-за пенопласта, надо ватой утеплять
Валентин Кураков ответил Sergey
Sergey, тут вы не правы. Давно утепляют чем угодно, правильная вентиляция решает эти проблемы.
Sergey Yaroslavtsev ответил Валентину
Валентин, почему тогда у меня нет таких проблем в каркаснике? Все сухо и вентиляции нет, окна на микро, если просто стоит газоблок, нет проблем, если утеплили пеноплэксом, жди беды, если регион влажный например Питер</t>
  </si>
  <si>
    <t>https://vk.com/wall-97639222_182051?reply=182153&amp;thread=182093</t>
  </si>
  <si>
    <t xml:space="preserve">То, что вентиляции нет — большой просчёт. И в каркаснике, и в газоблоке. Она нужна всегда и везде, причем не номинальная, а эффективная. 
А пенопласт — паропроницаемый. Примерно как древесина поперёк волокон. Правда, дальше вы пишете о пеноплэксе — это экструдированный пенополистирол (а пенопласт — вспененный). Так вот ЭППС действительно практически паронепроницаем. Но у него и задачи другие. </t>
  </si>
  <si>
    <t>https://prnt.sc/RQx4_-cb0nQ5</t>
  </si>
  <si>
    <t xml:space="preserve">Andrey Kuptsov
Разве можно утеплять фасад пенопластом?!! </t>
  </si>
  <si>
    <t>https://www.youtube.com/watch?v=MV8cl5mkoRk&amp;lc=Ugx_wmQ4035EEm9PUhJ4AaABAg</t>
  </si>
  <si>
    <t xml:space="preserve">Добрый день! Можно — для этого существуют специальные фасадные марки материала. </t>
  </si>
  <si>
    <t>https://prnt.sc/YdUJOlTfa98N</t>
  </si>
  <si>
    <t xml:space="preserve">	ВладБывалов
 Доброго времени суток. Интересная для меня тема, но я сильно не компетентен. Начал читать, устал.
 У меня пристройка к дому из кирпича. Там полнотелый на углах, есть ряды пустотелого, газобеонные блоки с внутренней стороны местами. Строил из того что было.
 Толщина стены 250 мм, в один кирпич. Это у меня туалет. Унитаз и батарея небольшая. В дальнейшем планирую газовый котел в это помещение устанавливать. Временно утеплил его снутри пенопластом 50 мм. Утеплил потолок и подпол. Но зимой всё равно холодно. Под этим пенопластом стены чернеют. Рассматриваю технологию мокрого фасада.
 Пенопласт 150 мм толщиной на внешнюю стену.
 Несколько вопросов.
 Стену кирпичную нужно предварительно как нибудь выравниванивать?
 А можно просто пенопласт на клей пену приклеить и зонтиками закрепить?
 Каким составом этот пенопласт потом сверху штукатурить? </t>
  </si>
  <si>
    <t>https://www.forumhouse.ru/posts/31566928/</t>
  </si>
  <si>
    <t xml:space="preserve">Добрый день! Пенопластом изнутри утеплять не стоило — он для наружной теплоизоляции. Когда будете укладывать снаружи, стены выровнять, конечно, нужно — для более плотного прилегания. Приклеить листы лучше специальным клеем для теплоизоляции, закрепить зонтиками не менее 5 штук на м2. 
Затем наносится слой клея, в него утапливается армирующая сетка. А следом штукатурится цементной штукатуркой, грунтуется и окрашивается. Это — система "мокрый фасад". Она оптимальна для пенопласта. </t>
  </si>
  <si>
    <t>https://prnt.sc/bV5mKdPx6IxO</t>
  </si>
  <si>
    <t>Светлана Кобзева (Овчаренко)
ответила Ирине
Да всё я прекрасно понимаю, какое оно современное "качество". Меня ещё больше пугает утеплитель в таких домах: сэндвич-панели из пенопласта.. Вот уж где , не дай бог пожар, напалм будет. Ну а тут, как я уже написала, при такой хлипкой кладке, я бы просто побоялась что-либо выставлять на балкон.</t>
  </si>
  <si>
    <t>https://ok.ru/omsknosti/topic/156328181030251</t>
  </si>
  <si>
    <t xml:space="preserve">Ну, если пенопласт хороший, с антипиренами, и смонтирован по правилам (под "мокрый фасад") — что тут страшного. Вопрос, качественный ли используют, и как укладывают. </t>
  </si>
  <si>
    <t>https://prnt.sc/43hDlS3TYnqW</t>
  </si>
  <si>
    <t xml:space="preserve"> Светлана Кобзева ответила Юрию
Юрий, меня вообще качество новостроек пугает. Особенно — утеплители . Сэндвич-панели из пенопласта... Вот не дай бог пожар...</t>
  </si>
  <si>
    <t>https://vk.com/wall-62832959_2775768?reply=2775810&amp;thread=2775799</t>
  </si>
  <si>
    <t xml:space="preserve">Светлана, если пенопласт хороший — ничего не случится. Ну, а если плохой... Всякое может быть с любым контрафактным строительным материалом. </t>
  </si>
  <si>
    <t>https://prnt.sc/3w0-ROdfxArc</t>
  </si>
  <si>
    <t>Передовые TERMO Технологии Краснодар термопанели
Проверяем огнестойкость термопанелей🔥 900°С против мраморного состава и ППС🔥
Разрушаем МИФ про горючесть пенопласта! ППС который мы используем при изготовлении термопанелей НЕ ГОРИТ! Специальные добавки в сырье пенопласта не способствуют: горению, образованию грибка и плесени.
Смотрите 👉🏼и убедитесь сами!
Также в фасадных панелях Передовые Термо Технологии НЕ заводятся! никакие насекомые, например муравьи, или грызуны — мыши, хомяки и другая живность.
💻 ptt-krasnodar.ru
☎ +7 988 243 5000
📧 ptt-krasnodar@mail.ru
#термопанели #термопанелифасад #клинкер #клинкерныйфасад #краснодарновости #краснодар #краснодарскийкрай #краснодарстроительство #краснодарстройка #ростовнадону #ростовскаяобласть #ейск #ставропольскийкрай #анапа #геленджик #нальчик</t>
  </si>
  <si>
    <t>http://vk.com/wall-199253111_129</t>
  </si>
  <si>
    <t xml:space="preserve">Добрый день! Вы совершенно правы: современный пенопласт выпускается антипиренами, и именно благодаря им материал не горит. Спасибо за доверие к пенопласту — материалу, который представляет Ассоциация производителей и поставщиков пенополистирола. </t>
  </si>
  <si>
    <t>https://prnt.sc/hpTvq91B0uDt</t>
  </si>
  <si>
    <r>
      <rPr>
        <rFont val="Arial"/>
        <color theme="1"/>
      </rPr>
      <t xml:space="preserve">Строительная компания ФОРТ ХАУС
КАК ПОДКЛЮЧИТЬ КАРКАСНЫЙ ДОМ К ЭЛЕКТРИЧЕСТВУ?
</t>
    </r>
    <r>
      <rPr>
        <rFont val="Arial"/>
        <color theme="1"/>
        <sz val="1.0"/>
      </rPr>
      <t>Коммуникационные сети должны присутствовать сегодня в каждом доме. Без этого практически невозможно представить себе комфортное проживание. И если с квартирой все предельно просто и понятно, то в случае с частной территорией возникает вопрос подключения дома к электричеству.
Разумеется, можно работать с подрядчиком, который предлагает готовые проекты загородных каркасных домов под ключ. В другом же случае нужно понимать, как действовать, чтобы правильно и безопасно подключиться к сети. К тому же электрика – это всегда довольно опасно, и даже не все работы можно выполнить самостоятельно. Так что, если нет уверенности в своих силах, то стоит заручиться поддержкой специалистов.</t>
    </r>
    <r>
      <rPr>
        <rFont val="Arial"/>
        <color theme="1"/>
      </rPr>
      <t xml:space="preserve">
</t>
    </r>
    <r>
      <rPr>
        <rFont val="Arial"/>
        <b/>
        <color theme="1"/>
      </rPr>
      <t>Варианты подключения
Деревянный каркасный дом – это легкая конструкция, в основе которой лежит дерево. Как утеплитель служит минеральная вата или пенопласт. Это все те материалы, которые легко воспламеняются, так что нужно быть предельно внимательным при подключении к электрической сети.</t>
    </r>
    <r>
      <rPr>
        <rFont val="Arial"/>
        <color theme="1"/>
      </rPr>
      <t xml:space="preserve">
</t>
    </r>
    <r>
      <rPr>
        <rFont val="Arial"/>
        <color theme="1"/>
        <sz val="1.0"/>
      </rPr>
      <t>Открытая проводка
Это самый простой метод подключения, где нужно провести провода по поверхности стены, пола или потолка. Но это сопровождается одним недостатком. Провода, которые идут по стене к щитку или распределительной коробке, смотрятся не лучшим образом. И складывается ощущение, что это техническое помещение. И даже при использовании современной облицовки, в целом внешний вид портится.
Скрытая проводка
Если хочется, чтобы все выглядело аккуратно, следует провода спрятать в стене. В этом случае нужно продумать данный момент на этапе проектирования, чтобы коммуникации пролегали в стене. Но нужно быть готовым к тому, что это потребует больше средств и сил на реализацию.
При необходимости проведения ремонта задача тоже усложняется. Для получения доступа к месту проблемы, нужно будет разобрать почти всю стену.
А в качестве дополнения для провода используется специальный кожух, в местах перегородок все укрепляется металлическими кольцами. Это нужно для того, чтобы при усадке дома не было повреждений или деформации. Конечно, при работе стоит использовать только качественную проводку, это обеспечит безопасную и долгую эксплуатацию.
Как все сделать правильно?
Вне зависимости от выбранного метода монтажа, нужно учитывать, что деревянный дом отличается повышенной пожароопасностью. Так что нужно при работе соблюдать определенные условия. И знания того, как поставить розетку или отличить ноль от фазы, не дают никаких гарантий того, что все будет выполнено правильно.
Опыт говорит о том, что любое нарушение правил эксплуатации или монтажа силовых кабелей, считается основной причиной возникновения пожара. Так что лучше всего обратиться к специалисту и проконтролировать его работу.
Как ввести провода в жилой дом?
Безопасность зависит от соблюдения всех правил безопасности, и нужно начать с грамотного введения коммуникаций. И сейчас выделяют два метода:
Воздушная проводка.
Подземный ввод.
В первом случае провода протягиваются по воздуху от столбов и попадают в дом, зачастую через чердак. Важно, чтобы провода были максимально надежно защищены, и шли по металлической трубе. На месте запуска проводов в дом, нужно создать дополнительное укрепление. Для этого можно использовать специальную гильзу.
Наземный ввод через фундамент предполагает глубину прокладки порядка 1 метра, но не менее 80 сантиметров. И нужно обозначить место соответствующей таблицей, чтобы исключить возможность повреждения проводки. Место впуска в дом тоже нужно укрепить с использованием гильзы. А сами провода должны быть защищены трубкой из огнеупорного пластика.</t>
    </r>
  </si>
  <si>
    <r>
      <rPr>
        <color rgb="FF1155CC"/>
        <u/>
      </rPr>
      <t>https://vk.com/wall-211249538_368</t>
    </r>
    <r>
      <rPr>
        <color rgb="FF000000"/>
      </rPr>
      <t xml:space="preserve"> 
</t>
    </r>
    <r>
      <rPr>
        <color rgb="FF1155CC"/>
        <u/>
      </rPr>
      <t>https://vk.com/wall709260180_342</t>
    </r>
    <r>
      <rPr>
        <color rgb="FF000000"/>
      </rPr>
      <t xml:space="preserve"> </t>
    </r>
  </si>
  <si>
    <t xml:space="preserve">Внимательным при подключении к сети нужно быть в любом случае, вне зависимости от того, какие материалы использованы в качестве теплоизоляции. Также важно выбирать качественный современный пенопласт с антипиренами. </t>
  </si>
  <si>
    <r>
      <rPr>
        <color rgb="FF1155CC"/>
        <u/>
      </rPr>
      <t>https://prnt.sc/NN8Z7NnS_1bR
https://prnt.sc/PJKBWq5IitQd</t>
    </r>
    <r>
      <rPr/>
      <t xml:space="preserve"> </t>
    </r>
  </si>
  <si>
    <r>
      <rPr/>
      <t xml:space="preserve">Кео Хаус Строй
Ядовитый пенопласт. Миф об утеплении дома.
Пенопласт – это, любой пластик, который вспенили.
В строительстве вспененный пластик используется часто для утепления. В основном это вспененные полиэтилены, полиуретаны и полистиролы.
Обычно, по словам пенопласт, люди имеют в виду вспененный полистирол разной плотности. Универсальный международный код этого материала EPS. Его знают, как ППС — пенополистирол строительный.
В состав этого полимера входит ядовитое вещество «стирол». Этот факт является частой спекуляции в рядах компаний, продающих иные утеплители. Хотя иные утеплители тоже содержат ядовитые вещества. Но об этом позже.
И всё же, как звучит, «ядовитый стирол»! Между прочим естественным образом содержится в кофе, корице, клубнике и сыре. К слову скажу, я люблю и кофе, и корицу, и клубнику, и сыры. И мой дом построен по системе техноблок опалубка. В состав этой системы как раз находятся утеплитель пенополистирол.
Вот такой я правый. А всё потому, что данный материал имеет приставку «поли», то есть много, то есть вещество.
При нагреве полистирола до температуры свыше 300 градусов, полистирол может реализоваться. То есть связи молекул разрушаться и стирол может освободиться. Будет правда ужасно. Конечно, если не знаешь, что температура в 300 градусов, это уже реакция горения, а при горении из всех материалов выделяются далеко они полезные вещества.
Попробуйте вдохнуть хотя бы дым из костра, в котором горят всего лишь обычные дрова. А теперь самое ужасное. Все пластики ядовитые. Даже горячо любмый полиэтилентерефталат, международный код PET и PETE, который используется в пластиковых бутылках. Полипропилен, код PP, в котором продают кисломолочную продукцию. Ему тоже разрешено граничить с едой.
Поливинилхлорид, или ПВХ. Из него делают окна. В нем содержится целый букет ядов. Например ртуть. Ни с проста этот пластик не годится для упаковки пищевых продуктов. Но он окружает нас везде. Корпуса бытовой техники, окна, всякие коробочки и тому подобное.
Все пластики перечислять нет смысла. Как я говорил, они ядовитые все, но в определённых условиях. Когда происходит деполяризация. Но про популярный полистирол всё же вспомним ещё раз. PS – твердый, и EPS – вспененный. И из него сделана почти вся одноразовая посуда, стаканчики для йогурта, лотки под мясо, фрукты и овощи, контейнеры для еды и, наконец, сэндвич-панели и теплоизоляционные плиты.
Кстати, спекуляции по горючести, это тоже бред. Полистирол относится к термопастам, поэтому, при взаимодействии с большой температурой он размещается.
Если поднести к нему горящую спичку, а ее температура горения 900 градусов, то создается впечатление, что полистирол горит. Но это не так. Он плавится! А как только спичка погаснет, процесс остановится.
Когда делают пенопласт, то пузырьки, из которых он состоит, надуваются не воздухом, а углекислым газом, который, при размягчении от температуры, не дает ему гореть!
Даже некоторые виды огнетушителей работают на углекислом газе.
Надеюсь, нам удалось изменить ваше мнение о пенопласте. Удачи вам, и знаний!
Ну а если вам нужен надежный, крепкий и энергоэффективный дом, вы можете обратиться в нашу компанию за консультацией.
</t>
    </r>
    <r>
      <rPr>
        <sz val="1.0"/>
      </rPr>
      <t xml:space="preserve">_
Подписывайтесь на наш канал в Яндекс Дзен, чтобы узнать больше о строительстве домов, возможных проблемах и их решениях.
Наш телефон: +7(915)435-75-75
Наш сайт: keohouse.ru
Наш телеграмм канал: </t>
    </r>
    <r>
      <rPr>
        <color rgb="FF1155CC"/>
        <sz val="1.0"/>
        <u/>
      </rPr>
      <t>https://t.me/keohouse</t>
    </r>
  </si>
  <si>
    <t>https://ok.ru/profile/544696438555/statuses/155404413771803</t>
  </si>
  <si>
    <t xml:space="preserve">Здравствуйте! От лица Ассоциации производителей и поставщиков пенополистирола благодарю за то, что вы разрушаете мифы о пенопласте — современном, эффективном и безопасном материале для теплоизоляции. Успехов в работе! </t>
  </si>
  <si>
    <t>https://prnt.sc/1K2GIVHJvocU</t>
  </si>
  <si>
    <t>Репост позитивной статьи 2022 года с Дзена, нужен короткий ответ для физлиц</t>
  </si>
  <si>
    <r>
      <rPr>
        <rFont val="Arial"/>
        <color theme="1"/>
      </rPr>
      <t xml:space="preserve">Частые ошибки перестройки дачи в дом для постоянного проживания 
</t>
    </r>
    <r>
      <rPr>
        <rFont val="Arial"/>
        <color theme="1"/>
        <sz val="1.0"/>
      </rPr>
      <t>Многие дачники хотели бы превратить свой домик во всесезонное жилье. Но, не имея опыта, они часто совершают серьезные промахи. Как их избежать?
Есть несколько рекомендаций. Первое — не стоит принимать спонтанных решений. Прежде чем заняться переделкой дачи, стоит серьезно подумать о том, стоит игра свеч. Потенциальные покупатели вряд не оценят ваших вложений и затраты не окупятся. 
Часто при перестройке дома дачники оставляют слишком слабый фундамент. Последствиями такого просчета могут стать серьезные повреждения конструкции – трещины в стенах.</t>
    </r>
    <r>
      <rPr>
        <rFont val="Arial"/>
        <color theme="1"/>
      </rPr>
      <t xml:space="preserve">
Еще одна ошибка — это плохо утеплять дом. </t>
    </r>
    <r>
      <rPr>
        <rFont val="Arial"/>
        <b/>
        <color theme="1"/>
      </rPr>
      <t>В попытках сэкономить в качестве утепления деревянных садовых домиков выбирают экструдированный пенополистирол или вспененный пенопласт. Однако такие материалы создают повышенную пожарную опасность. Кроме того, на границе дерева и плиты полистирола накапливается влага, что приводит к гниению конструкции.</t>
    </r>
  </si>
  <si>
    <t>https://telegram.me/x10development/408</t>
  </si>
  <si>
    <t>Пожароопасность, плесень</t>
  </si>
  <si>
    <t xml:space="preserve">Добрый день! Если утеплять пенопластом по правилам, с учетом точки росы, никакая влага при его использовании не накапливается. А за безопасность при пожаре отвечают антипирены — специальные присадки, которые добавляются в современный ППС еще на этапе производства. </t>
  </si>
  <si>
    <t>https://prnt.sc/nkalWjh5CHvr</t>
  </si>
  <si>
    <t xml:space="preserve"> Олег Афанасьев
Vitaly, утеплить можно чем угодно,хозяин барин.
Но именно пенопластом и пеноплексом саму крышу не утепляют. То что вы утеплили это не значит что вы правельно сделали.</t>
  </si>
  <si>
    <t>https://vk.com/wall-62600240_197753?reply=197799&amp;thread=197764</t>
  </si>
  <si>
    <t xml:space="preserve">Пенопластом отлично утепляют кровлю. Главное — по технологии все делать. </t>
  </si>
  <si>
    <t>https://prnt.sc/Xyf0RPUa7jc8</t>
  </si>
  <si>
    <t xml:space="preserve"> Вячеслав Запащиков
Влага изнутри через стену дойдёт до пенопласта и остановится. Будет копиться годами и здравствуй плесень и гниль. А зимой лёд все порвет. Через 5 лет гнилой сарай.</t>
  </si>
  <si>
    <t>https://vk.com/wall-41002749_1106922?reply=1107919</t>
  </si>
  <si>
    <t xml:space="preserve">По фото точно не скажешь, но если в стеновом "пироге" есть армирующий слой, а плиты пенопласта закреплены дюбель-зонтиками, проблем быть не должно. Надеюсь, владелец и торец утеплителя закроет сеткой с армирующим слоем. 
С чего там будет копиться влага, если в доме нормальная эффективная вентиляция? Пенопласт — паропроницаемый материал (если, конечно, брать его не на толкучке, а у известных производителей). Классическая схема монтажа. </t>
  </si>
  <si>
    <t>https://prnt.sc/1fIyUdN6ZnvV</t>
  </si>
  <si>
    <r>
      <rPr/>
      <t xml:space="preserve">Валера
Комментарий к посту с фото утепления пенопластом, ответ нужен в контексте основного поста (там действительно может быть некорректное утепление) </t>
    </r>
    <r>
      <rPr>
        <color rgb="FF1155CC"/>
        <u/>
      </rPr>
      <t>https://vk.com/wall-41002749_1106922</t>
    </r>
  </si>
  <si>
    <t>Нижний Новгород БЕЗ ЦЕНЗУРЫ
0:57
Нанотехнологии в действии — в центре города ремонтируют фасад дома пенопластом 👍🏻
@bez_cenznn</t>
  </si>
  <si>
    <r>
      <rPr>
        <color rgb="FF1155CC"/>
        <u/>
      </rPr>
      <t>https://telegram.me/bez_cenznn/11470</t>
    </r>
    <r>
      <rPr>
        <color rgb="FF000000"/>
      </rPr>
      <t xml:space="preserve"> 
</t>
    </r>
    <r>
      <rPr>
        <color rgb="FF1155CC"/>
        <u/>
      </rPr>
      <t>https://vk.com/wall-158663270_786521</t>
    </r>
    <r>
      <rPr>
        <color rgb="FF000000"/>
      </rPr>
      <t xml:space="preserve"> </t>
    </r>
  </si>
  <si>
    <t xml:space="preserve">Судя по всему, пенопластом утепляют и восстанавливают внешний вид здания. Обычная рабочая практика, главное, чтобы нормально крепили, армировали и зашивали под "мокрый фасад". </t>
  </si>
  <si>
    <t>https://prnt.sc/jn3wt-JNLz0F</t>
  </si>
  <si>
    <t>Валера в ВК
В ТГ не отвечаем, появилось несколько очень нецензурных комментариев</t>
  </si>
  <si>
    <r>
      <rPr>
        <rFont val="Arial"/>
        <color theme="1"/>
      </rPr>
      <t xml:space="preserve">Ремонт окон в Санкт-Петербурге и Области
</t>
    </r>
    <r>
      <rPr>
        <rFont val="Arial"/>
        <color theme="1"/>
        <sz val="1.0"/>
      </rPr>
      <t>Какие материалы использовать для утепления оконных проемов: минеральная вата, пенопласт, эковата, другие варианты.
Что же использовать?
👉 Минеральная вата — материал, который получают из камня или стекла. Она обладает отличными теплоизоляционными свойствами и не горит. Однако, устанавливать ее не так просто, что может вызвать трудности для начинающих мастеров и дополнительные затраты.</t>
    </r>
    <r>
      <rPr>
        <rFont val="Arial"/>
        <color theme="1"/>
      </rPr>
      <t xml:space="preserve">
👉 Пенопласт — легкий и довольно практичный материал, чаще всего используется для утепления стен и полов. Хорошо сохраняет тепло, легко монтируется и долговечен. </t>
    </r>
    <r>
      <rPr>
        <rFont val="Arial"/>
        <b/>
        <color theme="1"/>
      </rPr>
      <t>Но следует помнить, что при сильных морозах может начать трескаться и терять свои качества.</t>
    </r>
    <r>
      <rPr>
        <rFont val="Arial"/>
        <color theme="1"/>
      </rPr>
      <t xml:space="preserve">
</t>
    </r>
    <r>
      <rPr>
        <rFont val="Arial"/>
        <color theme="1"/>
        <sz val="1.0"/>
      </rPr>
      <t>👉 Эковата — экологически чистый материал, который делают из материалов растительного происхождения (например, из льна). Хорошо держит тепло и может использоваться не только для утепления оконных проемов, но и для кровли и других частей дома. Рекомендуется как более экологический вариант, но при этом прилично стоит.
👉 Другие варианты — существуют различные органические материалы, такие как шерсть, конопля или дерево. Они обладают отличными теплоизоляционными свойствами, хотя они могут быть довольно дорогими и в использовании более сложными.
🌟 Какой материал выбрать для утепления оконных проемов зависит от ваших индивидуальных потребностей и возможностей. Но независимо от выбора, главное — сохранять тепло и сэкономить на отоплении.</t>
    </r>
  </si>
  <si>
    <t>https://vk.com/wall-220191588_28</t>
  </si>
  <si>
    <t xml:space="preserve">Хороший современный пенопласт правильно подобранной плотности трескаться не будет. Проводились испытания, когда плиты ППС замораживались в солевом растворе до -40 градусов, потом размораживались и нагревались. И так 80 раз. И даже это не влияло на их "работоспособность". </t>
  </si>
  <si>
    <t>https://prnt.sc/35UjW5adujSy</t>
  </si>
  <si>
    <t>Строим сами (строительство и ремонт)
Что лучше пеноплacт или пенoпoлистирoл? 
В дaнной статьe произойдёт разрыв шаблонов y мнoгих, ĸто приoбретает свои знaния на oснoве исĸлючитeльно pекламщины, кoтopoй забиты прoстoры сети Интeрнeт. 
Писaть могyт вcе и что угoднo, такая у нaс свободa. Дaже обманывать других у нас свoбoда! 
Поэтому, кoгда бyдeтe читaть данную статью ваш гнев будeт прaведный, нo беспoлезный, таĸ как cущеcтвует нaуĸa, история, общепринятaя докумeнтация и в них главный истoчник знаний, а нe в рекламных статьях и том, чего вам из них запoмнилoсь. 
Итак, многие из вас пpивыкли, что «пeнополистирол» — это тaкой «хороший» утeплитeль, цвeтной, ĸрасивый и очeнь тёплый. A вот «пеноплaст» это что-то такoе постоянно разваливающееcя на шаpики и что для утепления нe применишь. 
Pазвeeм мнoгoлетние мифы, которыe создaвaлись усилиями маpкeтологов одной oранжевoй кoмпании по выпуску экстpузиoннoгo пенополистиролa, ĸоторая при появлeнии на рынке цeлeнаправлeнно иcкажала принятую в cтроительcтве теpминoлoгию для aгрессивного вхoждения на рынок и повышeния продаж свoей прoдукции. Вмeсто общeпринятых правил поведения, когда при предстaвлении положительных характeристики cвоeго товaрa мaркетинг этой фирмы cтал исĸажать факты и терминoлoгию. 
Bыxодили pазличные cтaтьи, в которыx настoйчивo термин «пeнополистиpол» акцентиpoвался нa свoей продyкции, a тeрмин «пеноплacт» использовaлся пpeнeбpeжитeльно, в стиле, «фу… этo плохо». 
Впoследствии тот caмый «пенополистирол», ĸoтoрый в гoлoвах нарoдных масс укоренился кaк экстрyзионный пeнополистирол (аббрeвиатyра «ЭППС» или пo зaпaдной клaссификaции «XPS») в быту стали нaзывaть нaрицaтельно – пеноплекс. Нaзвaние обрaзовaлоcь пo тому жe принципу, что и «Ксеpокс», «Пoрoлoн» и «болгарка». Сейчac мнoгие называют «пeноплeĸсом» теплoизoляцию ЭППС, пpоизведённую pазличными бpендами, которыx уже кaк минимум, с дeсяток на рынкe РФ. 
A пеноплaст? Спросите вы. Oн жe xуже, caми видeли? 
Спешу огорчить, «пенoплекс» — этo тожe пенoпласт! 
Давайтe рaзбирaться в терминологии. 
ГOСT 31913-2011 и еврoпейcкий cтандарт ЕN ISO 9229:2007 зaкрепляют и стaндapтизиpуют стрoительные нaзвaния различных видoв тeплоизоляции. 
Вниматeльно изучаем дoкумент: 
2.1.2 ячeистая пластмасса (пенoпласт): Общий термин для пластмасс, плотность кoтoрых уменьшaется зa счет множествa нeбольшиx пор (ячееĸ), котоpые раcпрeдeлeны по всемy материалу и мoгут быть сooбщающимися или нe cooбщающимиcя. 
То есть любaя пластмасса, котоpaя имeeт пopы нaзывaется пeнопластом. Пeнопласт – это группа матeриалов, это oбщее нaзвaние ячеистыx плаcтмаcc. Поэтому «поролон», «пeноплeкс», подложкa из полиэтиленa для лaминaтa и дaже лёгĸие caпоги из вспененного ПВX – этo вcё пеноплaст! 
Мoжнo говоpить «экcтрузионный пенoпласт» — нeмного нeпpивычно, «так жe не говорят», но пo cути прaвильно. 
Вернёмся ĸ нашим пpивычным двум типам пенoпласта. Чем отличаютcя, раз это два пеноплaстa, oни же — два видa пенoпoлистирoла? 
Пo внешнему видy один состоит из грaнул и белый (ĸстати нa западе давнo уже еcть и цветнoй), а другoй цвeтной, чтобы oтличать и похож нa застывшyю пену, из которой многиe делaли поплaвки. 
Тoт, кoтopый из гранул («шарикoвый») нaзывaется правильнo «вспeнeнный пeнополистирол», aббревиaтурa «ППС» или по западнoй ĸлассифиĸации EPS. 
Вот кaк пpaвильно у ППC устанoвленo название в ГОСTе: 
2.1.2.1. «вспeнeнный полиcтирол (пeнополиcтирол): Жесткий тeплоизоляционный матеpиал с закpытой, в основном ячеистой струĸтурой, получeнный путем спeĸания гранул вспененнoгo пoлиcтирoла или одного из eго сополимeров.» 
Зaметьте, написанo «пенoпoлистирoл»! Hазваниe «пeнополистирол» ушлые мaркетологи oранжевoй фирмы oтoбрали y вспененного пoлистирoла для пpотивопостaвления, в тo время как именно этoт тeрмин «пенополистиpол» было заĸрeплeно зa ППС зaдолго до открытия пpoизвoдства ЭППC eщё в 1986 году в «ГОСT 15588-86 Плиты пенoпoлиcтирoльные. Технические условия». Обратите внимaние ППС – это «плиты пенoпoлистиpoльные». А на экструзионный пенoпoлистирoл, между прoчим, ГОCТoв не было до 2012 гoда! 
Для эĸструзиoннoгo пенoпoлиcтирoла вoт так: 
2.1.2.2 экcтрузиoнный вспeнeнный пoлиcтирoл (пeнополистирол): Жeсткий теплoизoляциoнный материал с закрытой ячеиcтoй струĸтурой, полученный мeтодом экcтрузии вспeнивающeгося полистиpолa или oднoгo из егo coпoлимерoв с образованиeм или без oбразoвания плeнки нa егo пoверхнoсти. 
Тo eсть эти два видa пеноплaстa рaзличaются тoлькo физическим способом oбразoвания ячeeк пpи пpоизводстве. Химически – это одно и тoже вeщeство – полистиpол. 
Пoэтoмy сoвершеннo некоppектно говорить o каких-тo рaзличиях мaтериaлов на основе химии. Есть тольĸо рaзличия нa oснoве физики. 
ЭППС из-за особeнностeй технoлoгичеcкoгo прoцесса не могут сделать oчень малoй плотности. Поэтому лиcты эĸструзиoннoгo пенoпoлистирoла всегдa тяжёлые, в них много пластмассы. Из-зa этoгo у ЭППС высокая, так называeмая, пoжарная нагрузка. K примeру, пpи горeнии сaмaя лёгĸaя мaркa ЭППС выделяет почти в 2 рaзa бoльше теплa и продуктов горения, чем, к примеру срeднeй плотности фаcадная марĸа ППC16Ф. 
Tо, что ППС разваливаетcя в pуках, дa, eсть такoй фaĸт. Нo это cамыe нижние марĸи, которыe не относятся к стpоительной тeплоизоляции. Плотноcть «разваливающегoся пeнопласта» всего 7-8 кг/куб.м.! И тaĸой пpодаётся праĸтичесĸи вo всех магазинаx лишь потомy, что он элементaрно дeшeвлe. А вы, как пoкупатели, голосyете pублём, тo есть, кoгда где-то чтo-тo дёшевo, то ваш мoзг отключаeтся. «Зaто выгодно!». A пенополиcтирол ППС имеет бoльшую линейку мaрок, с плотноcтями от 6 до 50 кг! Tо eсть вeрхниe маpки ППС с плoтнoстями 25-50 кг тaкие жe крепкие, как и ЭППC. A «плoхoгo» и дешёвого ЭППС в магазинах нет по вышеописaнной причине – такoй просто не могут произвести. 
Стрoительные мaгaзины прaктически не пoкупают хopoшие стpоительные марки ППC, такиe как ППС16Ф для фaсaдa, ППС25 для стяжеĸ, ППС35 и ППС50 для фундаментoв, а заĸупают дешёвые, предназначенные для упаковки. Люди жe берyт что дешевле, а потом вoзмущаются, почему oн рассыпается. Xорошие мaрки пeнополистирола для стpoительства приxoдится покyпать прямо с производствa. А при заĸупĸе ЭППC просто физичеcки нeт «рассыпающейся» или упаĸовочной марĸи ЭППC, хотя мнoгие егo производитeли нaчaли удешевлять за счёт подмeшивания при производстве в массу полистиpолa дешёвoгo заменителя полиэтиленa, что пoртит хаpактepистики этого вида теплоизоляции. 
«Что лучше пeнопласт или пенoпoлистирoл?» — эта фpaзa сразу выдаёт автoра, который мягко скажeм, некомпетентен в стрoительстве. 
Haдеемся, чтo прочитав данную статью, вы разобралиcь с тeрминологиeй и не будете большe пpoтивoпoставлять и путать два типа пенoпласта.</t>
  </si>
  <si>
    <t>https://ok.ru/stroim.sami/topic/156699225775026</t>
  </si>
  <si>
    <t>Добрый день! Спасибо за глубокий анализ и объективное сравнение пенопласта — материала, который представляет Ассоциация производителей и поставщиков пенополистирола — с другими теплоизоляционными материалами.</t>
  </si>
  <si>
    <t>https://prnt.sc/XIyCs5JzA3eU</t>
  </si>
  <si>
    <t xml:space="preserve"> Nik Narcis ответил Игорю
Игорь, уважаемый! Мы строим деревянные дома и бани уже больше 15ти лет. Никогда и практически не при каких условиях пенопласт не считался приемлемым утеплителем для деревянных конструкций. Случались пару раз моменты с дуростью заказчиков, которые принципиально настаивали на утеплении перекрытий пеноплатом. Не получалось таких людей отговарить. Чтож, брали с заказчиков расписку и снимали дом с гарантии. Утепляли пенопластом. Потом, через +/- год, приезжали и вскрывали перекрытия, убирали пенопласт и закладывали базальтовый утеплитель. И хорошо ещё если за это время, даже антисептированные балки не начинали гнить, а так — под замену. И все это за дополнительные финансовые затраты заказчика! Зачем вы все пытаетесь изобретать велосипед на месте, где уже давно все исследовано и проверено временем. Нигде за границей вы не найдёте деревянные жилые строения с утеплением пенепластом!</t>
  </si>
  <si>
    <t>https://vk.com/wall-62600240_197753?reply=197884&amp;thread=197754</t>
  </si>
  <si>
    <t xml:space="preserve">Вообще, паропроницаемость пенопласта такая же, как у сосны поперек волокон. Поэтому не понимаю, почему здания, о которых вы пишете, портились за "+/- год". Либо пенопласт был некачественным, либо не было пароизоляции, либо — что вероятней всего — не делали теплотехничекого расчета. По поводу заграницы: типовые каркасники в Скандинавии вовсю утепляют пенопластом. И отлично живут десятилетиями. </t>
  </si>
  <si>
    <t>https://prnt.sc/XcZjqUdxf3HA</t>
  </si>
  <si>
    <t xml:space="preserve"> Олег Афанасьев ответил Валерию
Валерий, иммено кровлю не утепляют им.а всё остальное можно.</t>
  </si>
  <si>
    <t>https://vk.com/wall-62600240_197753?reply=197919&amp;thread=197764</t>
  </si>
  <si>
    <t xml:space="preserve">При утеплении кровли пенопластом главное — качественно проложить пароизоляцию, чтобы отсечь утеплитель от теплого воздуха из помещения (в данном случае пароизоляция нужна между финишной отделкой мансарды и утеплителем). </t>
  </si>
  <si>
    <t>https://prnt.sc/Gns4KFfvIVWe</t>
  </si>
  <si>
    <t>Ответ Валере на стр. 120</t>
  </si>
  <si>
    <t>Светлана Кобзева (Овчаренко)ответила Валерию
Возможно. Я не специалист по монтажу утеплителя. Но, как мать пожарного, наслышана о характере горения пенопласта, выделении формальдегида, и фосгена и последствиях от вдыхания этих опасных веществ.</t>
  </si>
  <si>
    <t xml:space="preserve">Светлана, дело ещё в качестве материала. Контрафактный пенопласт, наверное, может гореть и так. </t>
  </si>
  <si>
    <t>Не отвечаем, появилось много комментов про Украину в ветке</t>
  </si>
  <si>
    <t>Ответ Валере на стр. 114</t>
  </si>
  <si>
    <t>Герметизация деревянных домов | Dom240
автор
Спасибо за уточненную информацию по EPS!</t>
  </si>
  <si>
    <t>https://dzen.ru/media/dom240/-5-uteplitelei-dlia-pola-v-kotoryh-ne-zavedutsia-myshi-648c57fbd01b0c125d28cffc?&amp;comments_data=n_reply</t>
  </si>
  <si>
    <t>https://prnt.sc/lqOaLfi3i0Kt</t>
  </si>
  <si>
    <r>
      <rPr>
        <rFont val="Arial"/>
        <color theme="1"/>
      </rPr>
      <t xml:space="preserve">ООО "Вологодские Дома"
Прежде, чем ответить на вопрос «как утеплить фундамент», надо разобраться, «чем это сделать». 
</t>
    </r>
    <r>
      <rPr>
        <rFont val="Arial"/>
        <color theme="1"/>
        <sz val="1.0"/>
      </rPr>
      <t>К материалу предъявляется ряд требований: он должен хорошо держать тепло, иметь небольшой вес, стойко противостоять влажности и при этом легко укладываться. 
На эту роль хорошо подходят:</t>
    </r>
    <r>
      <rPr>
        <rFont val="Arial"/>
        <color theme="1"/>
      </rPr>
      <t xml:space="preserve">
• Пенопласт. Хороший, недорогой утеплитель, простой в обращении. </t>
    </r>
    <r>
      <rPr>
        <rFont val="Arial"/>
        <b/>
        <color theme="1"/>
      </rPr>
      <t xml:space="preserve">При высокой влажности и низкой температуре материал склонен разрушаться, что надо учитывать перед началом утепления. </t>
    </r>
    <r>
      <rPr>
        <rFont val="Arial"/>
        <color theme="1"/>
      </rPr>
      <t xml:space="preserve">Если на этапе установки позаботиться о гидроизоляции, проблем с ним не будет. 
</t>
    </r>
    <r>
      <rPr>
        <rFont val="Arial"/>
        <color theme="1"/>
        <sz val="1.0"/>
      </rPr>
      <t>• Пеноплекс. Экструдированный пенополистирол практически не поглощает влагу, прочный и более надежный в сравнении с пенопластом. Материал лишен всех недостатков своего бюджетного конкурента, к тому же пожаробезопасен, так как не распространяет горение. 
• Минеральная вата. Негорючий теплоизолятор, не подверженный влиянию биологических факторов. Не гниет, стоит выше среднего, при попадании влаги может просесть, поэтому нужно организовать гидроизоляцию. Легко устанавливается, особенно в формате плит. Более пригоден в укладке в черновые полы.
Помимо утеплителя вам нужны дополнительные материалы, в особенности для гидро-, звуко- и пароизоляции. 
В совокупности с ними теплоизоляция фундамента дома на свая будет отличной.
УТЕПЛЕНИЕ ПОЛА В КАРКАСНОМ ДОМЕ НА СВАЯХ
С материалами разобрались, перейдем к технологии.
Теплоизоляция пола в каркасном доме на сваях напоминает многослойный пирог, который укладывается строго в описанном ниже порядке:
1. Деревянные несущие балки (они же лаги) в перпендикулярном направлении.
2. Черепные бруски из дерева, расположенные параллельно относительно лагов.
3. Настил из досок либо фанеры – с этого слоя укладка перпендикулярно лагам.
4. Паропроницаемая ветрозащита, которая укладывается на деревянный настил.
5. Слой утеплителя – вата, пенопласт, пеноплекс или другой выбранный материал.
6. Слой пароизоляции – в бюджетном варианте можно использовать полиэтилен.
Поверх описанного «пирога» укладывается конструкция чистового пола. В классическом варианте это настил из деревянных досок и напольное покрытие, выбранное по желанию владельца дома.
В некоторых источниках упоминается, что пароизоляция должна накладываться со стороны улицы, но в этом нет смысла. 
Конденсат формируется со стороны теплого помещения – образуемый из-за нагрева пар конденсируется и оседает на холодном полу. 
Чтобы предотвратить его влияние на слой утеплителя, пароизоляцию следует укладывать именно между утеплителем и чистовым полом.
Ниже ссылки где вы можете ознакомиться со всеми нашими проектами⬇️⬇️⬇️
👉 Заполните форму обратной связи на сайте и мы перезвоним Вам для более детального консультирования по проекту.
https://karkas.land/ — наш сайт с проектами каркасных домов.
https://vologdom.ru/proekty-domov-iz-brusa-odnoetazhnye — наш сайт с проектами домов и бань из бруса.
https://vologdom.ru/proekty-dachnyh-domov-odnoetazhnye
- наш сайт с проектами дачных домов из профилированного бруса.
https://veranda-k-domu.ru/ — наш сайт с пристройками и верандами.
#пристройкакдому #каркасныйдомспб #верандакдому #баняподключ #домизбруса #беседкаизбруса #баняизбруса #сваи #свайновинтовойфундамент #каркасныйдоммосква #пристройкатеррасыкдому #каркасныйдомик #домизбрусамосква #каркасныйдом #веранданадаче #беседканазаказ #каркасныйдомнасваях #пристройкаспб #каркасныйдомкалуга #строительствовтвери #строимвкарелии #строимдомавтуле #каркасныйдоммск #каркасныйдомпроекты #каркасныйдомсанктпетербург #домизбрусаспб #летняяверанда #каркасныйдомцена</t>
    </r>
  </si>
  <si>
    <t>https://ok.ru/ooovologod/topic/156175610172749</t>
  </si>
  <si>
    <t>Добрый день! Позвольте прокомментировать в качестве официального представителя Ассоциации производителей и поставщиков пенополистирола. Нарушать свойства пенопласта могут ультрафиолетовые лучи и некоторые технические жидкости (например, ацетон). 
Что касается устойчивости к перепадам температур (она важна, когда речь идет об использовании ППС в сложных погодных условиях), материал проявляет себя отлично. В испытаниях по методике, разработанной Канадской ассоциацией строителей жилых зданий, пенополистирол выдержал 50 циклов замораживания и размораживания в 4%-ном солевом растворе. В результате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Эти же результаты подтверждают испытания, в 2001 году проведённые в лаборатории НИИСФ РФ. Образцы ППС подверглись 80 циклам испытания, включавшим двукратное понижение температуры до -40 °С, последующее нагревание до +40 °С и выдержку в воде, то есть цикл был аналогичен 1 условному году. Существенных изменений характеристик материала обнаружено не было.</t>
  </si>
  <si>
    <t>https://prnt.sc/f7ABAjwpAnDO</t>
  </si>
  <si>
    <r>
      <rPr>
        <rFont val="Arial"/>
        <color theme="1"/>
      </rPr>
      <t xml:space="preserve">СК Домовёнок
Можно ли утеплять каркасный дом пенопластом?
🏡 Он легкий, популярный, недорогой. Но профессиональные мастера не рекомендуют этот материал, несмотря на позитивные отзывы тех домовладельцев. Здесь важно соблюдение очередности всех этапов монтажа и грамотный подбор вида материала.
Сегодня мы поговорим с вами в целом о преимуществах и недостатках пенопласта.
Итак, плюсы и минусы материала
➕ Малый вес, способствующий легкой транспортировке, монтажу, отсутствию лишней нагрузки на фундамент, ускорению проведения работ.
➕ Предотвращение тепловых потерь при проведении работы, достижение уровня сохранения тепла кирпичного дома.
➕ Отсутствие усадки даже после нескольких лет проживания в доме.
➕ Невысокая цена.
</t>
    </r>
    <r>
      <rPr>
        <rFont val="Arial"/>
        <b/>
        <color theme="1"/>
      </rPr>
      <t>➖ Материал горючий – воздействие открытого огня воспламеняет теплоизоляцию, держите в порядке систему отопления и проводку. Снизить риск способна обработка антипреном.
➖ Токсичность при горении – утепление каркасного дома пенопластом не опасно пока нет возгорания. Появление черного едкого дыма цвета вызывает удушье, иногда, к сожалению, со смертельным исходом.
➖ Низкие показатели паропроницаемости, приводящая к скоплению паров и образованию конденсата под теплоизоляцией, как следствие, возникновению грибка, плесени.</t>
    </r>
    <r>
      <rPr>
        <rFont val="Arial"/>
        <color theme="1"/>
      </rPr>
      <t xml:space="preserve">
При утеплении пенопластом каркасного дома рекомендуем соблюдать некоторые правила:
✅ Прежде всего требуется обработка утеплителя антипреном.
✅ Позаботьтесь о наличии вентиляторов, удаляющих пар.
✅ Чтобы эффективно гидроизолировать и сохранить тепло с обеих сторон используйте защитную пленку, а зазор с принудительной вентиляцией выведет пар.
#строительнаякомпания #скдомовенок #каркасныйдом</t>
    </r>
  </si>
  <si>
    <t>https://vk.com/wall-149264814_2747</t>
  </si>
  <si>
    <t>Здравствуйте! 
Современный строительный пенопласт производится УЖЕ с антипиренами. Благодаря им ППС затухает в течение максимум 4 секунд после потери контакта с открытым огнем. А при длительном и постоянном воздействии пламени оплавляется, не вспыхивая. Это, конечно, не означает, что не нужно содержать в порядке систему отопления и проводку. 
Что касается дыма: при горении плит выделяется углекислый и угарный газы — те же, что и при горении дерева. Опять же: это не значит, что эти вещества не опасны. Однако и демонизировать пенопласт, приписывая ему способность выделять формальдегид и пр., не стоит. 
По паропроницаемости современный ППС сравним с древесиной. Его паропроницаемость — 0,05 мг/(м·ч·Па), у сосны поперек волокон — 0,06 мг/(м·ч·Па).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t>
  </si>
  <si>
    <t>https://prnt.sc/tfQ75KbeGfnj</t>
  </si>
  <si>
    <t xml:space="preserve"> HyperV
Доброго дня. Прошу подсказать по утеплению пола на балконе.
На просторах интернета встречаются несколько вариантов:
1)
Деревянные лаги,
ЭППС/пенопласт между лагами,
Доски/ОСП/фанера
2)
Фольгированный утеплитель,
Деревянные лаги,
ЭППС/пенопласт между лагами,
Доски/ОСП/фанера
3)
Деревянные лаги,
ЭППС/пенопласт между лагами,
Фольгированный утеплитель,
Доски/ОСП/фанера
4)
Фольгированный утеплитель,
Деревянные лаги,
ЭППС/пенопласт между лагами,
Фольгированный утеплитель,
Доски/ОСП/фанера
Отдельно встречается вариант, когда между вторым слоем фольгированного утеплителя и верхним слоем (Доски/ОСП/фанера) присутствует слой из тонкой обрешётки, якобы для создания воздушного зазора
между утеплителем и верхним слоем покрытия. А есть примеры, когда верхнее покрытие укладывается сразу на второй слой утеплителя без зазора.
И вроде каждый автор статьи или видео нахваливает именно свой вариант и с моей дилетантской точки зрения довольно грамотно его обосновывает, что делать надо именно так. Помогите разобраться.</t>
  </si>
  <si>
    <t>https://mastergrad.com/forums/t319602-uteplenie-pola-na-balkone/#post7182079</t>
  </si>
  <si>
    <t xml:space="preserve">Здравствуйте! 
На балконе (не лоджии) при использовании пенопласта необходим слой гидроизоляции между утеплителем и финишным покрытием пола. Пенопласт нарезается и укладывается между деревянными лагами, предварительно обработанными антисептиком. Щели между утеплителем, лагами и стенами балкона пропениваются. </t>
  </si>
  <si>
    <t>https://prnt.sc/kpjOjbkSP6hf</t>
  </si>
  <si>
    <r>
      <rPr/>
      <t xml:space="preserve"> 
matveilk
 Друзья, а что посоветуете по поводу декоративной составляющей ГК, понравился вид беседки, где столбы из габионов а заполнение стен к примеру доска. Мысли такие во внутрь столбов металлический каркас, основание плита 200 мм.
</t>
    </r>
    <r>
      <rPr>
        <color rgb="FF1155CC"/>
        <u/>
      </rPr>
      <t>https://prnt.sc/aDQyiqKA1_IW</t>
    </r>
    <r>
      <rPr/>
      <t xml:space="preserve">
 Одну стенку возможно сделаю полностью из габиона. Может быть сейчас глупость скажу, но можно ли в стенку из габиона "вложить" утеплитель типа вспененный пенополистирол для того, чтоб исключить продуваемость? </t>
    </r>
  </si>
  <si>
    <t>https://www.forumhouse.ru/posts/31585386/</t>
  </si>
  <si>
    <t>Добрый день! Пенопласт, наверное, не стоит. Камни не дадут 100% заполняемости — то есть, как минимум, он будет виден. На него будут попадать солнечные лучи, а ультрафиолет разрушает ППС. Всё-таки это материал для теплоизоляции внутри стенового "пирога", и именно так его и стоит использовать.</t>
  </si>
  <si>
    <t>https://prnt.sc/EI2y2omewTrT</t>
  </si>
  <si>
    <r>
      <rPr>
        <rFont val="Arial"/>
        <color theme="1"/>
      </rPr>
      <t xml:space="preserve">Строим САМИ
Утепление крыши
</t>
    </r>
    <r>
      <rPr>
        <rFont val="Arial"/>
        <color theme="1"/>
        <sz val="1.0"/>
      </rPr>
      <t>Материалы для утепления крыши
В деревянной новостройке категорически запрещается выполнять теплоизоляцию пока постройка не «усядется». Для усадки дома необходимо время — год, полтора. После усадки первым делом устраняются возможные дефекты.
Особенно внимательно следует подходить к вопросу утепления старых деревянных построек. Перед началом работ следует убедиться, что нет течей и влаги. На последующем этапе проверяются все уязвимые места крепления, а также дерево на предмет гниения.
Однако при очень суровых зимах, или использовании чердака для кладовки, или мансарды, необходимо утеплять не только кровлю, но и чердачные перекрытия. Можно утеплить также и потолок дома, пол чердака.
Утепление деревянной крыши
При утеплении мансарды применяется дополнительный теплоизоляционный материал — светоотражающая пленка с алюминиевым слоем. Пленка отражающей стороной крепится снаружи. Делается это для отражения ультрафиолетовых лучей солнца, что сделает вашу мансарду более прохладной летом.
Для утепления деревянной крыши можно выбрать следующие —--материалы:
-минеральная вата;
-керамзит;
-пенополистирол (пенопласт);
-пеноизол и пенополиуретан;
-задувная вата.
Утепление минеральной ватой
Этот материал примечателен благодаря своей эффективности и долговечности. Также отличается небольшой массой, поэтому нагрузка на кровлю минимальна. Минеральная вата прекрасно переносит жаркую погоду и высокие температуры, что делает ее предпочтительнее, нежели пенопласт.
При утеплении крыши минеральной ватой следует выбирать не рулонный вариант, а в виде матов, так как они более устойчивы к усадке, плотнее и дольше не деформируются. Этот материал легко режется по размеру.
Утепление крыши деревянного дома
Утепление деревянной крыши с применением минеральной ваты:
1. Гидроизоляция основания.
2. Укладка утеплителя.
3. Пароизоляция.
Гидроизоляция
При малом бюджете подойдет обычная гидроизоляционная пленка, которая довольно сносно справляется со своей задачей. Для лучшего эффекта следует применять супердиффузионную мембрану, которая в отличие от простой пленки, пропускает воздух, препятствуя образованию сырости и грибка. Все швы пленок проклеиваются строительным скотчем.
Укладка утеплителя
Минеральная вата разрезается по размеру полостей, образованных стропилами или балками крыши в два слоя. При этом важно не превышать толщину стропил толщиной теплоизоляции, чтобы оставался вентиляционный зазор, который будет удалять теплый, влажный воздух, поступающий из комнат. Категорически запрещается укладывать электропровода и кабели под слой минеральной ваты.
Пароизоляция
Поверх уложенного слоя минеральной ваты к балкам или стропилам крепится пароизоляционный материал, защищающий внутреннюю часть крыши от влаги и конденсата. Каждый пленочный шов скрепляем скотчем. В результате этих действий утеплитель — минеральная вата — находится в так называемом гидроизоляционном мешке, но вентиляционные просветы обеспечивают вентиляцию. После утепления можно приступать к кровельным работам.
Керамзитное утепление
Самым экологичным материалом утепления по праву считается керамзит. Этот материал прекрасно подойдет для утепления крыши. Керамзит крайне долговечен, не дает усадки и не подвержен порче грызунами. Качественно уложенное керамзитное утепление гарантированно избавит от холодных областей потолка. Керамзитное утепление деревянных крыш не только эффективно, но и доступно. Для утепления Вам понадобится обычный рулонный рубероид (толь) и сам керамзит.
Утепление крыши керамзитом
Пошаговая технология керамзитового утепления крыши:
1. Укладывается рубероид так, чтобы он лежал внахлест между собой, примерно на 3-5 сантиметров, и внахлест на стены, примерно 20-30 сантиметров.
2. Осторожно засыпается керамзит на предварительно уложенный рубероид.
3. Для лучшей надежности сверху керамзит покрывается еще одним слоем рубероида, чтобы оградить утеплитель от ненужной влаги и продлить срок его службы.</t>
    </r>
    <r>
      <rPr>
        <rFont val="Arial"/>
        <color theme="1"/>
      </rPr>
      <t xml:space="preserve">
Утепление пенополистиролом (пенопластом)
</t>
    </r>
    <r>
      <rPr>
        <rFont val="Arial"/>
        <b/>
        <color theme="1"/>
      </rPr>
      <t>Пенопласт — не лучший выбор для утепления кровли, однако если Вы хотите использовать именно его, то следует обратить внимание на уровень пожаробезопасности. Самой негорючей категорией этого материала выступает Г-1. Пенопласт такой группы может гореть лишь при воздействии открытого пламени.
Тем не менее, пенополистирол имеет ряд преимуществ, такие как легкость, хорошее теплосбережение; для раскроя и резки не требует специального оборудования; не подвержен гниению и порче насекомыми, а также может быть использован во влажной среде.
Утепление деревянной крыши пенополистиролом проводится по аналогии с минеральной ватой. Важным аспектом применения пенополистирола являются его швы, которые следует заполнить монтажной пеной для предотвращения холодных областей потолка.</t>
    </r>
    <r>
      <rPr>
        <rFont val="Arial"/>
        <color theme="1"/>
      </rPr>
      <t xml:space="preserve">
</t>
    </r>
    <r>
      <rPr>
        <rFont val="Arial"/>
        <color theme="1"/>
        <sz val="1.0"/>
      </rPr>
      <t>Утепление пенопластом
Утепление эковатой
Особое преимущество эковаты — это обеспечение бесшовности при покрытии поверхности, а также заполнение всех щелей и имеющихся полостей, что исключает образование, так называемых, мостков холода. Также следует выделить большую огнестойкость и абсолютную экологичность продукта. Нанесение эковаты безотходно, нет обрезков и излишков утеплителя. С течением времени теплозащитные свойства не ухудшаются, признаков старения материала не наблюдается, не происходит усадка.
Эковата является задувным утеплителем, что говорит о способе её монтажа — с помощью выдувных установок. В замкнутой полости проделывается отверстие, куда вставляется рукав по которому под давлением поступает смесь эковаты и воздуха. Воздух, проходя по щелям конструкции, затягивает за собой мельчайшие частички утеплителя — образуется пробка из эковаты прочно затыкающая любую доступную щель. Полость заполняется утеплителем с необходимой плотностью, а отверстие закрывается любым доступным способом.
Утепление эковатой кровли
Утепление пеноизолом и пенополиуретаном
При утеплении крыши могут применяться пеноизол и пенополиуретан. Они довольно доступны и эффективны, процесс работы не требует дополнительной гидро- и пароизоляции, да и цена утепления пеноизолом умеренная.
Утепление происходит в четыре этапа:
1. Очищается поверхность от пыли с помощью веника и пылесоса.
2. Наносится распылителем материал.
3. После высыхания повторяется распыление до достижения нужной толщины теплоизоляционного слоя.
4. Конструкция просыхает.
Завершающая стадия в утеплении деревянной крыши
В случае полного утепления дома и крыши также необходимо утепление потолка. Сделать это необходимо потому, что в холодное время года теплый воздух, поднимаясь, будет концертировать капельки влаги, которые оседая на потолке, могут стать причиной образования грибка. Именно поэтому на потолке необходимо осуществлять утепление с гидроизоляцией.
Технология теплоизоляционных работ потолка:
1. Делается воздушная подушка (свободное пространство) между потолком и материалом для невозможности формирования конденсатов.
2. Применяется пожаробезопасный материал (минеральная вата).
3. Выполняется пленочная пароизоляция для предотвращения попадания конденсата на перекрытия.
Правильно проведенные работы по утеплению крыши сохранят в вашем доме естественный воздухообмен. На деревянных элементах крыши не появятся грибок и другие нежелательные последствия сырости.</t>
    </r>
  </si>
  <si>
    <r>
      <rPr>
        <color rgb="FF1155CC"/>
        <u/>
      </rPr>
      <t>https://vk.com/wall-97853886_1023</t>
    </r>
    <r>
      <rPr/>
      <t xml:space="preserve"> 
</t>
    </r>
    <r>
      <rPr>
        <color rgb="FF1155CC"/>
        <u/>
      </rPr>
      <t>https://vk.com/wall-189819068_151981</t>
    </r>
    <r>
      <rPr/>
      <t xml:space="preserve"> 
</t>
    </r>
    <r>
      <rPr>
        <color rgb="FF1155CC"/>
        <u/>
      </rPr>
      <t>https://vk.com/wall284733188_3321</t>
    </r>
    <r>
      <rPr/>
      <t xml:space="preserve"> </t>
    </r>
  </si>
  <si>
    <r>
      <rPr>
        <color rgb="FF1155CC"/>
        <u/>
      </rPr>
      <t>https://prnt.sc/bFjf29oeTxGB</t>
    </r>
    <r>
      <rPr/>
      <t xml:space="preserve"> 
</t>
    </r>
    <r>
      <rPr>
        <color rgb="FF1155CC"/>
        <u/>
      </rPr>
      <t>https://prnt.sc/1LmaFv0jIXzS</t>
    </r>
    <r>
      <rPr/>
      <t xml:space="preserve"> 
</t>
    </r>
    <r>
      <rPr>
        <color rgb="FF1155CC"/>
        <u/>
      </rPr>
      <t>https://prnt.sc/Z2StEbtpA7vw</t>
    </r>
    <r>
      <rPr/>
      <t xml:space="preserve"> </t>
    </r>
  </si>
  <si>
    <t>Валера
Аналог стр. 109, новая декада</t>
  </si>
  <si>
    <t xml:space="preserve">
рома нечипорук
 #фасад #ошибкистроителей #строительство
Фасад сделан на отлично. Однако в долгосрочной перспективе важен подход к мелочам. Как видно в этом видео, это привело к поселению мышей и соответственно фасад уже не утеплен. #фасад #ошибкистроителей #строительство #ремонт #bild #стройка #пенопласт</t>
  </si>
  <si>
    <t>https://www.youtube.com/watch?v=_o3gmBdW6Fw</t>
  </si>
  <si>
    <t xml:space="preserve">Добрый день! Действительно очень важно защитить теплоизоляционный слой от проникновения вредителей. Поэтому ГОСТ закрепляет использование пенопласта в качестве среднего слоя строительных ограждающих конструкций. Если материал смонтирован по правилам и надежно изолирован внешними отделочными слоями (оптимально по системе "мокрый фасад"), грызуны в него не проникнут. </t>
  </si>
  <si>
    <t>https://prnt.sc/8ZYiRUKe-Ytm</t>
  </si>
  <si>
    <r>
      <rPr>
        <rFont val="Arial"/>
        <color theme="1"/>
      </rPr>
      <t xml:space="preserve">Новый терем | Строительная компания
Плюсы и минусы деревянных домов
Дерево – традиционный в отечественном строительстве материал. Сегодня наиболее востребованными являются конструкции из профилированного клееного бруса или каркасные дома . Каждый из вариантов имеет ряд преимуществ, которые стоит изучить отдельно.
Плюсы деревянных построек
Дерево довольно часто используется для возведения частных построек, так как имеет ряд достоинств. К ним можно отнести:
 Привлекательный внешний вид и декоративные свойства.
 Экологичность. У дерева есть поры, через которые оно «дышит», что способствует отличному воздухообмену. </t>
    </r>
    <r>
      <rPr>
        <rFont val="Arial"/>
        <b/>
        <color theme="1"/>
      </rPr>
      <t xml:space="preserve">К тому же, отделкой кирпичного дома зачастую служат полистирол, пластик, в то время как деревянный дом отделывают исключительно натуральными материалами.
</t>
    </r>
    <r>
      <rPr>
        <rFont val="Arial"/>
        <color theme="1"/>
        <sz val="5.0"/>
      </rPr>
      <t xml:space="preserve"> В деревянной постройке не понадобится использовать климатические системы. Структура этого материала позволяет ему обеспечивать воздухообмен. Это помогает создать в доме оптимальный уровень влажности и насытить его кислородом.
 Дерево имеет низкую теплопроводность и хороший показатель звукоизоляции.
 Строительство деревянного дома гораздо экономнее в сравнении с кирпичной постройкой. Для него используются бюджетное основание и недорогие строительные материалы.
 Сама процедура строительства также отнимет гораздо меньше времени. В среднем процесс может занять порядка 2-3 месяцев. При этом строительство можно вести круглосуточно.
 Срок службы деревянной постройки довольно продолжительный и может составить порядка 100 лет.
Минусы дерева
Хоть дерево и используется все чаще в строительстве, оно имеет свои особенности. К ним можно отнести:
 Древесина имеет высокий уровень влагопоглощения (это может привести к гниению, появлению грибка и рассыханию) , качественная обработка материала , исключает данную проблему.
 Усадка дома из профилированного бруса, в свою очередь каркасные дома не нуждаются в усадке!
 Записывайтесь на экскурсию по номеру телефона +7 (8332) 73-19-27 или пишите в вк , наши специалисты запишут вас на ближайшую экскурсию.
 Наш сайт
 Вконтакте
 Одноклассники
 Youtube</t>
    </r>
  </si>
  <si>
    <t>https://dzen.ru/a/ZJFhKJsTgm4oYhvP</t>
  </si>
  <si>
    <t>Ограничение области применения, экологичность</t>
  </si>
  <si>
    <t xml:space="preserve">Здравствуйте! Деревянные дома также утепляются пенопластом. Важно приобретать качественный материал и строго следовать технологии монтажа. </t>
  </si>
  <si>
    <t>https://prnt.sc/DgwDbhyEJKEY</t>
  </si>
  <si>
    <t xml:space="preserve">@igormalkin2197
Одна из задач утепления отодвинуть точку росы из несущей конструкции в утеплитель, поэтому утепление снаружи. Все пенопласты (и ППС) медленно испаряются и через 3-5 лет увеличивают теплопроводность и опасны для жизни, содержат фенолы и стирол- боевой отравляющий газ. Не рассмотрели саман для стен и пеностекло для цоколя, а жаль😢 </t>
  </si>
  <si>
    <t>https://www.youtube.com/watch?v=I8dhmSjfkIQ&amp;lc=Ugw4A-TMDgE8Bu5fS154AaABAg</t>
  </si>
  <si>
    <t>Срок службы, опасность для здоровья</t>
  </si>
  <si>
    <t xml:space="preserve">Добрый день!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Он не испаряется и в течение очень долгого времени своих свойств не теряет.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t>
  </si>
  <si>
    <t>https://prnt.sc/quvDneGRRQoj</t>
  </si>
  <si>
    <r>
      <rPr/>
      <t xml:space="preserve"> Вячеслав Запащиков ответил Валерию
Валерий, </t>
    </r>
    <r>
      <rPr>
        <color rgb="FF1155CC"/>
        <u/>
      </rPr>
      <t>https://sun29-2.userapi.com/impg/msUR16L6mC0F-kOGqiKjlGb3DrD3B_MUnXt3Sg/h_XW29XsBGM.jpg?size=972x2160&amp;quality=95&amp;sign=6733c6751fea91b21783ff3c5997629f&amp;type=album</t>
    </r>
  </si>
  <si>
    <t>https://vk.com/wall-41002749_1106922?reply=1108309&amp;thread=1107919</t>
  </si>
  <si>
    <t>У пенопласта 0,05 мг/(м·ч·Па), у сосны поперек волокон — 0,06 мг/(м·ч·Па). Дерево не пропускает пар? 
И не нужно потеть :) Нужно делать теплотехнический расчёт и хорошую вентиляцию (всегда, чем бы ни утепляли).</t>
  </si>
  <si>
    <t>https://prnt.sc/diNwVg9pP7Zi</t>
  </si>
  <si>
    <t>Ответ на стр. 121 Валере</t>
  </si>
  <si>
    <t xml:space="preserve"> Теплоизоляция пенополиуретаном ППУ в Краснодаре
Валерий, здравствуйте, вы правы, но вероятность того, что данный метод прослужит более 35 лет очень низкая. Мы в свою очередь даем полную гарантию на работы и материал!)</t>
  </si>
  <si>
    <t>https://vk.com/wall-114298517_442?reply=454&amp;thread=445</t>
  </si>
  <si>
    <t xml:space="preserve">Ни в коем случае не хочу сказать, что ППУ — плох. Я, скорее, про то, что если стойматериал качественный и от надежного производителя, уложен по технологии и эксплуатируется по правилам, то всё будет с ним хорошо, причём — долго. И пенопласта это тоже касается. НИИСФ РФ даёт ППСу 100 лет жизненного цикла. Это очень приличный срок. </t>
  </si>
  <si>
    <t>https://prnt.sc/yGtTV_jicYln</t>
  </si>
  <si>
    <t>Ответ на стр. 67 Валере</t>
  </si>
  <si>
    <r>
      <rPr/>
      <t xml:space="preserve">Строительные материалы ТеплоСтрой Ульяновск
Пенополистирол (пенопласт)☝🏻
✔ Пенополистирол — белое однородное вещество, имеющее структуру из склеенных между собой шариков, упругое на ощупь, не имеет запаха, является отличным тепло- и звукоизолятором.
✔ Пенополистирол — экологически чистый, нетоксичный, тепло- и звукоизоляционный материал, обладающий низкой степенью теплопроводности и паропроницаемости.
✔ Пенополистирол является нейтральным материалом, не выделяющим никаких вредных для человека и его окружения веществ, не подвержен разложению под воздействием микроорганизмов и не имеет ограниченного срока годности.
✔ Температура окружающей среды не оказывает отрицательного влияния на физические и химические свойства пенополистирола. Однако, при длительном ультрафиолетовом воздействии возрастает хрупкость и подверженность эрозии от ветра, дождя и других факторов. Поэтому при хранении необходимо укрывать плиты от воздействия прямых солнечных лучей.
✔ Пенополистирол очень хорошо "держит" тепло.
✔ Основная сфера применения пенополистирола — это теплоизоляция стен, крыш, перекрытий, полов. ☝🏻
🏠 г. Ульяновск, Московское шоссе, д. 2
☎ (8422) 27-99-06, 8 9603-724-724
🕔 Режим работы:
Пн-Пт с 8:00 до 17:00
Сб с 9:00 до 15:00
Вс ВЫХОДНОЙ
🌐 </t>
    </r>
    <r>
      <rPr>
        <color rgb="FF1155CC"/>
        <u/>
      </rPr>
      <t>www.teplostroy.org</t>
    </r>
    <r>
      <rPr/>
      <t xml:space="preserve">
#ТеплоСтрой #Ульяновск #пенополистирол #ПСБ #купитьпенополистирол #псбвульяновске</t>
    </r>
  </si>
  <si>
    <t>https://vk.com/wall-57228105_4474</t>
  </si>
  <si>
    <t>https://prnt.sc/fzIh-6C53WZp</t>
  </si>
  <si>
    <r>
      <rPr>
        <rFont val="Arial"/>
        <color theme="1"/>
      </rPr>
      <t xml:space="preserve">Идеи для творчества и поделок @@@ Л
Утепление пола
</t>
    </r>
    <r>
      <rPr>
        <rFont val="Arial"/>
        <color theme="1"/>
        <sz val="1.0"/>
      </rPr>
      <t>Если вы закончили строительство своего дома, но еще не приступили к внутренней отделке, то не стоит спешить. Самое время задуматься об утеплении сооружения. Не забывайте, что важно позаботиться не только о теплоизоляции фундамента, стен и крыши, но и перегородок. Утеплительные работы пола первого этажа проводятся уже в последнюю очередь, но это не столь принципиально. Если в проекте сооружения имеется подвал, то в большинстве случаев, от укладки утеплителя можно отказаться. Как правило, именно на цокольном этаже в нежилом помещении располагаются отопительные приборы, которые должным образом обеспечивают комфорт и уют всем жильцам. vk.com/aidacha Специалисты утверждают, что за счет правильного утепления пола, появляется возможность от 20 до 30 процентов природного тепла. Если провести числовые расчеты, то подобное решение оправдает все вложенные средства, за счет дополнительной экономии на ресурсах. Ниже мы рассмотрим основные методы и современные технологии, которые будут полезны в решении данного вопроса.
Какой материал подойдет лучше всего?
Сразу стоит сказать, что единственно правильного ответа на данный вопрос нет. Сегодня существует огромное разнообразие сверх современных материалов, которые помогут осуществить утепление пола. Разумеется, выбор за вами, потому как все предлагаемые варианты отличаются не только своим внешним видом, качественными характеристиками, но и стоимостью соответственно. Специалисты в области строительства настоятельно не рекомендуют экономить на напольном утеплителе, именно поэтому в этой статье, мы рассмотрим все критерии выбора, особенности укладки, а также возможности сделать весь спектр работ максимально бюджетным.
Каким же должен быть идеальный утеплитель? Как минимум, он должен соответствовать следующим критериям:
Безопасность. Самый лучший материал для утеплительных работ – этот тот, который экологически безопасен. Так как он будет постоянно поддавать механическому и климатическому воздействию, важно, чтобы в процессе эксплуатации он не выделял никаких токсических веществ.
Простота и легкость монтажа. vk.com/aidacha Как правило, строительные работы, которые связанные с утеплением пола, могут занимать от одного до трех дней в зависимости от выбранного вами материала.
Устойчивость к воздействию влаги, а также перепадам температурных показателей.
Огнеустойчив. Особенно этот критерий важен, если речь идет не о жилых помещениях, а об утеплении полов на промышленных предприятиях и объектах.</t>
    </r>
    <r>
      <rPr>
        <rFont val="Arial"/>
        <color theme="1"/>
      </rPr>
      <t xml:space="preserve">
Пенопласт как бюджетный и надежный утеплитель
Не секрет, что пенопласт пользуется огромной популярностью во время строительства совершенно любых сооружений. Он легкий, доступный и весьма долговечный. Но многие люди осознано отказываются от его применения для утеплительных работ, сомневаясь в его безопасности для человеческого здоровья. Многолетние научные исследования доказали, что никаких токсических веществ во время непосредственной эксплуатации материала в качестве основного утеплителя, не выделяется, поэтому если вы рассматриваете пенопласт, как один из вариантов, то присмотритесь к нему повнимательней. Он обеспечит прекрасную защиту бетонного перекрытия пола первого этажа, но не в коем случае не рекомендуется применять его для утепления лаг, потому что из-за отсутствия зазоров, под листами материала будет скапливаться влага, в результате чего, повысится вероятность появления грибковых образований.
Разумеется, слой утеплителя необходимо размещать с внешних сторон ограждаемых элементов. vk.com/aidacha Таким образом, для пола первого этажа – это снизу. </t>
    </r>
    <r>
      <rPr>
        <rFont val="Arial"/>
        <b/>
        <color theme="1"/>
      </rPr>
      <t>Ни в каких других утеплительных работах пенопласт не рекомендуется использовать, потому что он не сможет обеспечить поддержания уровня температуры на должном уровне.</t>
    </r>
    <r>
      <rPr>
        <rFont val="Arial"/>
        <color theme="1"/>
      </rPr>
      <t xml:space="preserve">
Пенопласт – это бюджетный и весьма популярный строительный материал, особенно в сфере частного домостроения. Наиболее подходящая толщина утеплителя для пола — 200-300 мм.
</t>
    </r>
    <r>
      <rPr>
        <rFont val="Arial"/>
        <color theme="1"/>
        <sz val="1.0"/>
      </rPr>
      <t>Базальтовая вата – наиболее подходящий вариант для утепления пола в деревянном доме
Если вы задумались над выбором материала для теплоизоляционных работ в деревянном доме, то обратите внимание на базальтовую вату. Этот вариант также отличается своей доступностью, но при этом имеет больше преимуществ по сравнению с пенопластом. Стоит отметить, что под слоем ваты не образовывается влага, что чрезвычайно важно для деревянного пола. Именно поэтому утепление может проводиться в любое время года, а также не только снизу напольного основания, но и по лагам.
Специалисты в области строительства настоятельно рекомендуют полностью заполнять пространство между материалом и верхним слоем чернового пола во избежание нарушения теплоизоляции. Оставив промежуток, желая сэкономить, вы можете получить в итого лишь холод от пола первого этажа. Толщина базальтового утеплителя должна быть не менее 250-350 мм. vk.com/aidacha Если вы решите проводить аналогичные работы на втором этаже, мансарде или же чердаке, то слой можно делать в половину тоньше. Кроме того, необходимо отметить также и то, что базальтовая вата признана прекрасным звукоизолятором, поэтому ее можно применять и для других видов работ.
Проведите утепление пола и навсегда забудьте о мышах
Частные дома, как правило, располагаются в небольших коттеджных поселках, около водоемов и лесов. Именно этот, казалось бы, на первый взгляд, положительный фактор, как правило становится причиной появления мышей в подвальных помещениях и не только. Когда грызуны обитают в нежилых комнатах, проблема не кажется столь огромной, но, когда они начинают перебираться выше, жильцы начинают браться за голову и искать экстренные способы борьбы с нежелательными гостями. Но сегодня существует несколько способов, которые помогают предотвратить нашествия грызунов еще на этапе строительных работ. Самый действенный и проверенный вариант – утепление пола первого этажа. Базальтовая вата средней плотности – это то, что так не любят мыши. Они попросту теряют интерес ко всему дому, если на их пути встречается данный материал. Но не забывайте, что такие утеплители как пенопласт и его производные, не званным гостям по вкусу и они без проблем прогрызают его за короткий промежуток времени.
Из всего сказанного, можно сделать вывод, что если вам стало известно, что для вашей местности характерны регулярные нашествия грызунов на участи, то лучше всего предотвратить проблему за счет утепления пола первого этажа, нежели потом искать эффективные способы решения.
Разумеется, в статье перечислены далеко не все материалы, которые можно применять для обеспечения теплоизоляции пола. vk.com/aidacha Если вы решите использовать какой-то малоизвестный утеплитель, то лучше всего проконсультируйтесь предварительно со специалистом. Он оценит эффективность теплоизолятора и даст наверняка точный ответ относительно целесообразности его использования конкретно в вашем случае</t>
    </r>
  </si>
  <si>
    <r>
      <rPr>
        <color rgb="FF1155CC"/>
        <u/>
      </rPr>
      <t>https://vk.com/wall-100607967_46117</t>
    </r>
    <r>
      <rPr/>
      <t xml:space="preserve"> 
</t>
    </r>
    <r>
      <rPr>
        <color rgb="FF1155CC"/>
        <u/>
      </rPr>
      <t>https://ok.ru/vseodachei/topic/156505316859928</t>
    </r>
    <r>
      <rPr/>
      <t xml:space="preserve"> 
</t>
    </r>
    <r>
      <rPr>
        <color rgb="FF1155CC"/>
        <u/>
      </rPr>
      <t>https://ok.ru/profile/590740529693/statuses/155201444465949</t>
    </r>
    <r>
      <rPr/>
      <t xml:space="preserve"> 
</t>
    </r>
    <r>
      <rPr>
        <color rgb="FF1155CC"/>
        <u/>
      </rPr>
      <t>https://ok.ru/group/44462311342271/topic/155380444362175</t>
    </r>
    <r>
      <rPr/>
      <t xml:space="preserve"> </t>
    </r>
  </si>
  <si>
    <t xml:space="preserve">Добрый день! Странно, что по всей Европе считают иначе, и с помощью пенопласта (конечно, современного и качественного) делают свои дома теплыми, уютными и экономически выгодными. У современного ППС одна из лучших комбинаций по паропроницаемости, теплопроводности и влагопоглощению. </t>
  </si>
  <si>
    <r>
      <rPr>
        <color rgb="FF1155CC"/>
        <u/>
      </rPr>
      <t>https://prnt.sc/T7MZWkjb9lOq</t>
    </r>
    <r>
      <rPr/>
      <t xml:space="preserve"> 
</t>
    </r>
    <r>
      <rPr>
        <color rgb="FF1155CC"/>
        <u/>
      </rPr>
      <t>https://prnt.sc/PNJCNw_H7JtK</t>
    </r>
    <r>
      <rPr/>
      <t xml:space="preserve"> 
</t>
    </r>
    <r>
      <rPr>
        <color rgb="FF1155CC"/>
        <u/>
      </rPr>
      <t>https://prnt.sc/nk3mpYlfWxep</t>
    </r>
    <r>
      <rPr/>
      <t xml:space="preserve"> 
</t>
    </r>
    <r>
      <rPr>
        <color rgb="FF1155CC"/>
        <u/>
      </rPr>
      <t>https://prnt.sc/Q1J4LrNDpaj5</t>
    </r>
    <r>
      <rPr/>
      <t xml:space="preserve"> </t>
    </r>
  </si>
  <si>
    <r>
      <rPr>
        <rFont val="Arial"/>
        <color theme="1"/>
      </rPr>
      <t xml:space="preserve">ВладБывалов
 </t>
    </r>
    <r>
      <rPr>
        <rFont val="Arial"/>
        <i/>
        <color theme="1"/>
      </rPr>
      <t>EPS Russia сказал(а): ↑
 Добрый день! Пенопластом изнутри утеплять не стоило — он для наружной теплоизоляции. Когда будете укладывать снаружи, стены выровнять, конечно, нужно — для более плотного прилегания. Приклеить листы лучше специальным клеем для теплоизоляции, закрепить зонтиками не менее 5 штук на м2. Затем наносится слой клея, в него утапливается армирующая сетка. А следом штукатурится цементной штукатуркой, грунтуется и окрашивается. Это — система "мокрый фасад". Она оптимальна для пенопласта.</t>
    </r>
    <r>
      <rPr>
        <rFont val="Arial"/>
        <color theme="1"/>
      </rPr>
      <t xml:space="preserve">
 Что утеплять снутри не стоило, это я уже понял. Но выбора не было, в зиму входил. Пенопласт дешёвый купил. Сейчас нашёл специальный, фасадный, С25Ф. Стену идеально выровнять не удастся, но шлифану хотя бы швы. Клей пену купил на пробу. А вот чем штукатурить сверху, пока не определился. Вроде специальная смесь нужна. Ceresit CT85 дорого очень. 1200р за 25кг. Плюс доставка. Нашёл Кнауф, тоже для пенопласта, 850₽ за 25кг. В поиске пока. </t>
    </r>
  </si>
  <si>
    <t>https://www.forumhouse.ru/posts/31587015/</t>
  </si>
  <si>
    <t>Добрый день! Можно рассмотреть состав упомянутого вами производителя с маркировкой CT 82 — он используется для приклеивания теплоизоляционных материалов (в т.ч. пенополистирольных плит) и выполнения защитного армированного слоя при утеплении фасадов.</t>
  </si>
  <si>
    <t>https://prnt.sc/ZkEfXsUJFvHE</t>
  </si>
  <si>
    <t>Ответ на стр. 113</t>
  </si>
  <si>
    <t>БЛОГ СТРОИТЕЛЯ
👍 5 ПРИЗНАКОВ НЕКАЧЕСТВЕННО ПЕНОПЛАСТА И 5 ПРИЗНАКОВ КАЧЕСТВЕННОГО
✔️ Качественный пенополистирол обладает следующими характеристиками:
1⃣ Он имеет однородную структуру и отсутствие дефектов, таких как пузырьки воздуха или трещины.
2⃣ Он легкий и прочный, с высокой плотностью.
3⃣ Он не имеет запаха и не выделяет вредных веществ.
4⃣ Он устойчив к воздействию влаги и не гниет.
5⃣ Он хорошо обрабатывается инструментами и легко склеивается.
❌ Некачественный пенополистирол может иметь следующие признаки:
1⃣ Неравномерную структуру с дефектами и пузырьками воздуха.
2⃣ Низкую плотность и недостаточную прочность.
3⃣ Неприятный запах и выделение вредных веществ.
4⃣ Плохую устойчивость к влаге и гниению.
5⃣ Трудности в обработке и склеивании.
#блогстроителя #строительство #инструменты #стройка #дом #дача #пенопласт #ремонт #пенополистирол</t>
  </si>
  <si>
    <r>
      <rPr>
        <color rgb="FF1155CC"/>
        <u/>
      </rPr>
      <t>https://dzen.ru/b/ZJRxwty0xWywp139</t>
    </r>
    <r>
      <rPr>
        <color rgb="FF000000"/>
      </rPr>
      <t xml:space="preserve"> 
</t>
    </r>
    <r>
      <rPr>
        <color rgb="FF1155CC"/>
        <u/>
      </rPr>
      <t>https://telegram.me/blogstroitelya/2066</t>
    </r>
    <r>
      <rPr>
        <color rgb="FF000000"/>
      </rPr>
      <t xml:space="preserve"> </t>
    </r>
  </si>
  <si>
    <t xml:space="preserve">Здравствуйте! Спасибо за внимание и доверие к пенопласту — материалу, который представляет Ассоциация производителей и поставщиков пенополистирола. </t>
  </si>
  <si>
    <r>
      <rPr>
        <color rgb="FF1155CC"/>
        <u/>
      </rPr>
      <t>https://prnt.sc/nVT4Fgd6Wr4R</t>
    </r>
    <r>
      <rPr/>
      <t xml:space="preserve"> 
</t>
    </r>
    <r>
      <rPr>
        <color rgb="FF1155CC"/>
        <u/>
      </rPr>
      <t>https://prnt.sc/RfGtN_kfYt4t</t>
    </r>
    <r>
      <rPr/>
      <t xml:space="preserve"> </t>
    </r>
  </si>
  <si>
    <t xml:space="preserve"> Павел Ряховский
А губернатор слепой не видеть, что фасад обшивают пенопластом или пеноплексом горюче смазочный материал.</t>
  </si>
  <si>
    <t>https://vk.com/wall-23059867_250937?reply=250939</t>
  </si>
  <si>
    <t>Не совсем понятно, почему пенопласт вдруг стал смазочным материалом. А насчет горючести — в нем антипирены. И специальные фасадные марки ППС именно для фасадов и предназначены. Вопрос — как монтируют, по технологии или нет. Но это уже не к самому материалу.</t>
  </si>
  <si>
    <t>https://prnt.sc/AOsUjiLK27l1</t>
  </si>
  <si>
    <t xml:space="preserve"> Михаил Бибиков
2. По ПСБ.
По поводу горючести вы либо лукавите , либо не разбираетесь.
Все материалы по горючести установлены по ГОСТ 30244-94.
Немодифицированный пенополистирол относится к сильногорючим материалам (Г4), как и древесина (гост 12.1.044-89).
При горении выделяется половина таблицы Менделеева, в частности синильная кислота (очень летучий, сильнейший яд), бромоводород и прочее. Дымовыделение в 36 раз выше, чем у дерева.
Если используется модифицированный пенополистирол с антипиренами, то класс горючести понижается, но он все равно не НГ. Чтобы не делали производители, какая бы реклама не была , факт остается фактом, класс горючести НГ они подтвердить не могут.
Тут можно еще долго рассуждать о снижении активности антипиренов со временем и в целом о химии, но нет времени и желания.
И, кстати, псб не используют в системе вентфасада, как раз из-за класса горючести. Его можно применять для мокрых фасадов. Но в вашем случае это как раз вентфасад, и Вы снова нарушили нормативку.
Поэтому больше никому не говорите, что пенопласт не горит — это ложь, не доказанная ни одним документом.</t>
  </si>
  <si>
    <t>http://vk.com/wall-75897481_4708?reply=4853&amp;thread=4849</t>
  </si>
  <si>
    <t xml:space="preserve">Производители (если они добросовестные) никогда и не утверждают, что пенопласт относится к группе НГ. Ну и если уж ссылаться на документы, то давайте называть материал ППС — именно такая аббревиатура используется для обозначения современного пенопласта, произведенного по гост 15588-2014. Поэтому да: антипирены, постоянный контроль качества, монтаж строго по технологии ("мокрый фасад" — оптимально).
И вот на счет вентфасадов вы совершенно правы: ППС не рекомендуется под вентилируемые фасады, по нормам он должен быть изолирован в середине стенового "пирога". </t>
  </si>
  <si>
    <t>https://prnt.sc/Ac3ascR2IM05</t>
  </si>
  <si>
    <r>
      <rPr>
        <rFont val="Arial"/>
        <color theme="1"/>
      </rPr>
      <t xml:space="preserve">Торговый центр "Слава"
Какой материал выбрать для утепления балкона?
❗Ведь если выбрать некачественное утепление, на балконе будет холодно: не исключено промерзание, разрастание плесени, повышенная влажность и прочие неприятности.
‼При начале работы важно учитывать:
- тепловой контур здания;
- то как будет использоваться балкон. Некоторые хотят «немного утеплить», а потом выясняется, что человек мечтал превратить помещение в кабинет для круглогодичного использования.
Так на какие виды теплоизоляции следует обратить внимание?
</t>
    </r>
    <r>
      <rPr>
        <rFont val="Arial"/>
        <b/>
        <color theme="1"/>
      </rPr>
      <t>1. Пенополистирол
Листовой материал толщиной 5–10 см. Он обладает высокой теплоизоляцией и прочностью. При его укладке нет необходимости в дополнительных слоях гидроизоляции, т.к. он отлично поглощает влагу. Утеплитель легко режется на части, прост в монтаже и служит до 30 лет.</t>
    </r>
    <r>
      <rPr>
        <rFont val="Arial"/>
        <color theme="1"/>
      </rPr>
      <t xml:space="preserve">
</t>
    </r>
    <r>
      <rPr>
        <rFont val="Arial"/>
        <color theme="1"/>
        <sz val="6.0"/>
      </rPr>
      <t>2. Пеноплекс
Также известен как экструдированный пенополистирол. Стоит дорого, т.к. считается улучшенным вариантом обычного. Пеноплекс более огнеустойчив и прочен: его можно укладывать на пол, не боясь тяжелой нагрузки. Существует несколько видов материала: «Фундамент», «Кровля», «Стена» и «Комфорт» (считается оптимальным для утепления лоджий и балконов).
3. Минеральная вата
Распространенный утеплитель. Экоматериал с низким коэффициентом теплопроводности. Он отличается хорошей воздухопроницаемостью, долговечностью и огнестойкостью. Плюс — на минеральной вате не образуется плесень.
4. Пенофол
Это вспененный полиэтилен со слоем фольги. Он производится в легких рулонах и бывает нескольких видов:
- тип А — один слой отражающей поверхности. Используется для комбинированного утепления с другими материалами;
- тип В оснащен двухсторонним отражающим слоем. Идеален для подложки под стяжку пола;
- тип С — самоклеющийся. Легче всего в использовании.
5. Изолон
Усовершенствованный вариант пенофола. Отличается хорошей огнеупорностью, шумо- и теплоизоляцией. Устойчив к перепадам температуры, выступает барьером при затоплении, но стоит довольно дорого. Рулоны тонкие, материал легко повредить, а при нарушении целостности он теряет свои свойства. Процесс укладки лучше доверить профессионалу для четкого соблюдения технологии.</t>
    </r>
  </si>
  <si>
    <r>
      <rPr>
        <color rgb="FF1155CC"/>
        <u/>
      </rPr>
      <t>https://vk.com/wall-69908295_3134
https://ok.ru/group/53018017988712/topic/155623895866728</t>
    </r>
    <r>
      <rPr/>
      <t xml:space="preserve"> 
</t>
    </r>
    <r>
      <rPr>
        <color rgb="FF1155CC"/>
        <u/>
      </rPr>
      <t>https://ok.ru/sl142800/topic/155623895801192</t>
    </r>
    <r>
      <rPr/>
      <t xml:space="preserve"> 
</t>
    </r>
    <r>
      <rPr>
        <color rgb="FF1155CC"/>
        <u/>
      </rPr>
      <t>https://vk.com/wall-69908295_3133</t>
    </r>
    <r>
      <rPr/>
      <t xml:space="preserve"> </t>
    </r>
  </si>
  <si>
    <t>Балкон, плюсы и минусы</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</si>
  <si>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Плиты пенопласта влагостойки и практически не впитывают воду даже при полном погружении в неё (водопоглощение за 24 часа — не более 2% по объёму). А срок службы для него установлен после испытаний ГУП «НИИМосстрой» и Научно-исследовательским институтом строительной физики (НИИСФ РФ). Он составляет 100 лет (конечно, если использовать качественный материал и монтировать его по правилам). 
Гидроизоляцию мы бы советовали укладывать при утеплении пола лоджии, чтобы защитить материал от "человеческого фактора" (накапало с сохнущего белья, разморозился стоящий на лоджии морозильник, ливень попал на пол через открытое окно и т. д.). </t>
  </si>
  <si>
    <r>
      <rPr>
        <color rgb="FF1155CC"/>
        <u/>
      </rPr>
      <t>https://prnt.sc/HYZVdKvV7pKO</t>
    </r>
    <r>
      <rPr>
        <color rgb="FF000000"/>
      </rPr>
      <t xml:space="preserve"> 
</t>
    </r>
    <r>
      <rPr>
        <color rgb="FF1155CC"/>
        <u/>
      </rPr>
      <t>https://prnt.sc/saKxoE5PsJWl</t>
    </r>
    <r>
      <rPr>
        <color rgb="FF000000"/>
      </rPr>
      <t xml:space="preserve"> 
</t>
    </r>
    <r>
      <rPr>
        <color rgb="FF1155CC"/>
        <u/>
      </rPr>
      <t>https://prnt.sc/3XDUGexvRFk_</t>
    </r>
    <r>
      <rPr>
        <color rgb="FF000000"/>
      </rPr>
      <t xml:space="preserve"> 
</t>
    </r>
    <r>
      <rPr>
        <color rgb="FF1155CC"/>
        <u/>
      </rPr>
      <t>https://prnt.sc/WyF9Kgkr0WnH</t>
    </r>
    <r>
      <rPr>
        <color rgb="FF000000"/>
      </rPr>
      <t xml:space="preserve"> </t>
    </r>
  </si>
  <si>
    <t>https://vk.com/wall-99100640_75951</t>
  </si>
  <si>
    <t xml:space="preserve">Добрый день! 
Деревянные дома успешно утепляются качественным современным пенопластом. Конечно, для этого нужно соблюдать определенные правила: вентиляция в доме должна быть эффективной (это обязательно для любых видов домов, с любым утеплителем), дерево должно быть обработано биозащитой, а толщина и плотность ППС определены после профессионального теплотехнического расчёта (и это условие также обязательно при теплоизоляции любых домов любым утеплителем). </t>
  </si>
  <si>
    <t>https://prnt.sc/1OK6p2mo-HJ-</t>
  </si>
  <si>
    <r>
      <rPr>
        <color rgb="FF1155CC"/>
        <u/>
      </rPr>
      <t>https://vk.com/wall123292012_3945</t>
    </r>
    <r>
      <rPr/>
      <t xml:space="preserve"> </t>
    </r>
  </si>
  <si>
    <t>https://prnt.sc/KAAh71gPOHgB</t>
  </si>
  <si>
    <t>Репост стр. 146, нужен короткий ответ для физлица</t>
  </si>
  <si>
    <t xml:space="preserve"> Утеплять ли газобетон? Чем отделывать газобетон?
Теплые фасады домов — теплодекор.рф
Ответ в этом видео
00:00 Вступление 
01:00 Физические процессы в наружной стене 
04:05 Без утепления 
15:00 Минеральная вата как утеплитель 
16:10 Пенопласт как утеплитель 
20:20 Экструзия как утеплитель
22:23 Выводы без утеплителя 
25:22 Выводы вата 
33:58 Выводы Пенопласт 
39:12 Выводы Экструзия</t>
  </si>
  <si>
    <t>https://www.youtube.com/watch?v=pGNMNb6CHjM</t>
  </si>
  <si>
    <t xml:space="preserve">Добрый день! 
Благодарим за доверие к пенопласту — материалу, который представляет Ассоциация производителей и поставщиков пенополистирола. Хотим лишь напомнить, что описанными свойствами будет обладать качественный современный ППС, поэтому приобретать его нужно у проверенных продавцов, от надежных производителей и в местах официальных продаж. </t>
  </si>
  <si>
    <t>https://prnt.sc/cfySq8VDtuR2</t>
  </si>
  <si>
    <t>Видео со сравнением различных утеплителей, о пенопласте рассказывается в позитивном ключе</t>
  </si>
  <si>
    <t xml:space="preserve">@igormalkin2197
 @EPSRussia я писал не о жизненном цикле, а о способности утеплять, стирол весьма летучий, фенольные смолы это клеющая связка. "Хромая лошадь" тоже установила жизненный цикл человека на пожаре — несколько вдохов для смерти или инвалидности на несколько лет, потом всё равно смерть, 98% воздуха не спасают. </t>
  </si>
  <si>
    <t>https://www.youtube.com/watch?v=I8dhmSjfkIQ&amp;lc=Ugw4A-TMDgE8Bu5fS154AaABAg.9rB1QurCsZG9rJyfnILhbJ</t>
  </si>
  <si>
    <t>Добрый день! 
Способность утеплять у пенопласта отличная. Обычно звучат претензии к его безопасности для людей. И качественный материал (естественно, мы не говорим сейчас о дешевом контрафакте, который, к сожалению, может попадаться при покупке с рук или на стихийных рынках) в этом смысле не опаснее, чем другие теплоизоляционные материалы.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</si>
  <si>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https://prnt.sc/V_m-tR34jY3U</t>
  </si>
  <si>
    <t xml:space="preserve"> ПЕНОПЛАСТ Недорогой, но достаточно практичный утеплитель, который выпускается в виде блоков. Материал легкий, может иметь разный уровень плотности. К преимуществам относят: практичность в работе утеплителем, стойкость к гниению, долговечность, прочность, невысокую стоимость. Материал хорошо переносит воздействие ультрафиолета. Основной минус горючесть. Помимо того, что пенопласт быстро загорается, он еще и выделяет вредные, токсичные для человека вещества. Для частного дома его все же лучше не использовать;</t>
  </si>
  <si>
    <t>https://vk.com/wall-187835662_3684</t>
  </si>
  <si>
    <t xml:space="preserve">Здравствуйте! Как раз ультрафиолета пенопласт не переносит. Поэтому его рекомендуется закрывать сразу после монтажа (оптимально под "мокрый фасад"). И не хранить на открытом воздухе. 
Что касается горючести, в качественный ППС на этапе производства добавляются антипирены. При горении плит выделяется углекислый и угарный газы — те же, что и при горении дерева. 8 из 10 частных домов в Европе утеплены хорошим пенопластом. </t>
  </si>
  <si>
    <t>https://prnt.sc/jHHB7KpO5B92</t>
  </si>
  <si>
    <t>Спроси у Стерлитамака
Всем привет нужен совет, хочу утеплить небольшой балкон, расширить так сказать обитаемую площадь. Какой лучше для этого взять утеплитель? Пенопласт, минвата? У знакомых спрашивал, кто что говорит запутался совсем.</t>
  </si>
  <si>
    <t>https://vk.com/wall-82941798_625265</t>
  </si>
  <si>
    <t xml:space="preserve">Здравствуйте! Пенопласт был бы оптимальным решением при наружном утеплении. Так как вы расширяете жилое пространство, ППС не подходит. Ассоциация производителей и поставщиков пенополистирола рекомендует использовать материал в соответствии с ГОСТ 15588-2014 — как средний слой троительной ограждающей конструкции. </t>
  </si>
  <si>
    <t>https://prnt.sc/DsS39hjXl06v</t>
  </si>
  <si>
    <t>Реверспрей
В чем разница между утеплением фундамента пеной Реверспрей и пенополистиролом.
Видео от Реверспрей</t>
  </si>
  <si>
    <t>https://vk.com/wall-218780959_139</t>
  </si>
  <si>
    <t>Усадка, эффективность</t>
  </si>
  <si>
    <r>
      <rPr>
        <rFont val="Arial"/>
        <color theme="1"/>
      </rPr>
      <t xml:space="preserve">ООО «2И»
Утепление дома: зачем и чем лучше утеплять. Почему лучше утеплять снаружи.
</t>
    </r>
    <r>
      <rPr>
        <rFont val="Arial"/>
        <color theme="1"/>
        <sz val="1.0"/>
      </rPr>
      <t>Построить стены и крышу дома – это всего лишь полдела. Утепление дома позволяет круглогодично поддерживать в нем комфортный микроклимат — влажность и температуру.
Зачем утеплять дом
Тому существует ряд причин, и вот главные из них.
Комфорт жизни. Неприятно ощущать, как во время метели холодный воздух буквально гуляет по полу.
Экономия на счетах. Качественно утепленный дом требует меньших затрат на отопление. Особенно это актуально, если дом обогревается электричеством — это, как правило, самый затратный способ.
Экономия на оборудовании. Чтобы поддерживать комфорт в доме с плохим утеплением, понадобится более мощный отопительный прибор. Например, вместо котла мощностью 15 кВт придется покупать более дорогой на 25 кВт, иначе младшая модель не справится. Помимо этого, может потребоваться более сложная инженерная система: радиаторы большей площади, трубы большего диаметра.
Сохранность дома. Конструкции дома страдают от перепадов температур: большинство материалов выдерживают лишь определенное количество циклов заморозки и разморозки, а после приходят в негодность. Когда во всем доме круглогодично поддерживается примерно одинаковая температура и влажность, конструкции лучше сохраняются — а значит, дом прослужит дольше.
Какие конструкции утепляют
В идеале утеплить нужно весь контур дома. Иными словами, все контактирующие с улицей конструкции: цоколь, пол, стены, перекрытия, крышу.
Почему наружное утепление, а не внутреннее
Наиболее понятные доводы для неспециалиста звучат очень убедительно, хотя это и второстепенный фактор:
1. Утепление изнутри «отнимает» полезный объем жилых и служебных помещений.
2. Несущая стена будет меньше подвергаться резким перепадам температур, что сделает дом долговечнее.
3. Будет соблюден основной конструктивный принцип: пар, проникая из помещения в стену, будет беспрепятственно выходить наружу и выветриваться.
При утеплении изнутри очень велика возможность образования "точки росы" внутри ограждающей конструкции. Утепление изнутри прямо не запрещено, но его можно проводить лишь в исключительных случаях. Например, когда работы снаружи невозможно провести из-за особенностей конструкции или фасад «принадлежит» дому, который относится к памятникам архитектуры.
То есть, решая как правильно утеплить дом, в подавляющем большинстве случаев, ответ будет основан на ясных нормативных рекомендациях – снаружи.
Как рассчитать толщину утеплителя
Расчет толщины утеплителя — это ключевое действие перед началом утепления дома. Если утепление окажется недостаточным, в доме все равно будет холодно, а точка росы будет смещена внутрь. С другой стороны, если утеплитель будет слишком толстым, то хозяин потратит больше денег на материалы.
Поэтому лучше заранее вычислить необходимую толщину материала. Проще всего сделать это на теплотехническом калькуляторе, например «Смарткалке». Он позволяет воссоздать весь «пирог» стены, рассчитав ее итоговое сопротивление теплопередаче — сколько ватт тепловой энергии теряет квадратный метр конструкции. Калькулятор также выдаст расшифровку результатов в простом виде: будет утепление нормально работать или нет.
Для расчета вам понадобятся характеристики материалов: например, плотность минеральной ваты, которую вы планируете применить. Необходимая толщина утеплителя определяется простым перебором значений.
Степень теплоизоляции стен также зависит от предельных температур в различных регионах. В онлайн-калькуляторе уже загружены эти значения, поэтому сервис попросит выбрать регион.
Для приблизительного понимания необходимой толщины того или иного утеплителя можно также обратиться к нормативным таблицам.
Каждый утеплитель имеет ряд технических характеристик:
1. Водопоглощение. Иными словами, способность сохранять свои свойства при намокании. Это важно, если утеплитель соприкасается с уличной средой.
2. Негорючесть. Особенно важно для деревянных домов. Всего выделяют четыре группы горючести: от Г1 — слабогорючие, до Г4 — сильногорючие.
3. Механическая прочность. Если используется в агрессивной среде, материал не должен ломаться под механическим воздействием, расслаиваться и терять форму.
4. Экологическая безопасность. Теплоизоляция не должна выделять вредные вещества — ни в обычных условиях, ни под воздействием тепла или солнечного света.
5. Паропроницаемость. Это способность материала проводить пар и не задерживать излишнюю влагу в своих порах.
6. Теплопроводность, то есть скорость передачи тепловой энергии. Применительно к утеплителям, чем ниже их теплопроводность — тем лучше.
Чем лучше утеплить дом снаружи в зависимости от материала стен
Для утепления кирпичного дома нет ограничений при выборе технологии. Разные варианты можно рассматривать лишь в зависимости от выбранного способа финишной отделки фасада:
- Облицовочный кирпич. Это классическая трехслойная конструкция стены на гибких связях. Даже используя пенополистирол, предусматривают наличие вентилируемой воздушной прослойки для выветривания паров воды и предотвращения намокания материалов стены.</t>
    </r>
    <r>
      <rPr>
        <rFont val="Arial"/>
        <color theme="1"/>
      </rPr>
      <t xml:space="preserve">
</t>
    </r>
    <r>
      <rPr>
        <rFont val="Arial"/>
        <b/>
        <color theme="1"/>
      </rPr>
      <t>- Мокрый фасад. Можно использовать минеральную вату и пенополистирол. Первый вариант предпочтительней – у керамического кирпича паропроницаемость выше, чем у пенопласта. А согласно п. 8.5 СП 23-101-2004, расположение слоев должно способствовать выветриванию паров воды, чтобы предотвратить накопление влаги.</t>
    </r>
    <r>
      <rPr>
        <rFont val="Arial"/>
        <color theme="1"/>
      </rPr>
      <t xml:space="preserve">
</t>
    </r>
    <r>
      <rPr>
        <rFont val="Arial"/>
        <color theme="1"/>
        <sz val="1.0"/>
      </rPr>
      <t>- Вентилируемый фасад. С облицовкой стеновыми панелями или крупноформатным керамогранитом по обрешетке. Утеплитель традиционный для всех навесных фасадов – минеральная вата.
- Деревянные дома (бревно или брус) утепляют исключительно минеральной ватой по технологии навесного фасада.
Особенности выбора утеплителя для разных конструкций дома
Материал выбирают в зависимости от того или иного элемента конструкции дома. Для утепления фундамента важна стойкость к воде и прочность, для стен — паропроницаемость, для кровли — вес и устойчивость к влаге.
Для стен. Паропроницаемость — важная характеристика при утеплении стены. Теплоизолятор должен без проблем выводить пар наружу, а не «запирать» его внутри. Если это произойдет, утеплитель начнет намокать и терять характеристики.
При выборе утеплителя для стен также важно смотреть на коэффициент теплопроводности материала или на его сопротивление теплопотерям. От этого зависит его эффективность. Например, 10 см минеральной ваты по теплоизолирующим характеристикам превосходят метр кирпича.
Для фундамента. Фундамент соприкасается с землей, а зимой его заваливает снегом, поэтому утеплитель должен держать нагрузку и быть невосприимчивым к воде. Утеплять фундамент минеральной ватой бесполезно: от влаги она скомкуется и за пару зим. Поэтому для внешнего утепления чаще используют плиты ЭППС, которые будут выполнять свою функцию, даже если фундамент полностью затопит во время паводка.
Также стоит обратить внимание на устойчивость утеплителя к ультрафиолету: ведь не всегда в процессе строительства чистовой фасад удается сделать сразу. И цоколь может простоять несколько сезонов в открытом виде. Например, монтажная пена будет разрушаться от солнечных лучей.
Для кровли. Работать на чердаке и крыше тяжело, поэтому утеплитель должен быть удобным в монтаже. Особенно это важно, если крыша сложной формы: с выступами, изломами и т. д. Нарезать сложные геометрические фигуры из пенопласта, а потом заталкивать их между стропилами — то еще удовольствие.
Для кровли также имеет значение вес утеплителя. Зимой на крыше часто скапливается снег, причем он может распределяться неравномерно: на северной части лежат сугробы и свисают сосульки в метр, а южная абсолютно чистая. Это и так серьезная нагрузка на стропила, так что теплоизолятор лучше подбирать легкий.
Если кровля металлическая, то обращают внимание еще и на характеристики звукопоглощения утеплителя.
Если нужно утеплить строящийся дом, то стенами занимаются после установки всех несущих конструкций и кровли. Перед утеплением фасада дома из бруса, особенно с использованием штукатурок, лучше выждать хотя бы сезон: дом просохнет и даст усадку. Иначе где-то могут появиться трещины и сколы. Даже если их не будет видно, в этих местах утепление окажется менее эффективным.
Со всеми утеплителями лучше работать в сухую и теплую погоду.
Что утеплять в первую очередь. Утепление коробки дома — комплексное мероприятие. Например, при строительстве каркасного здания разом утепляется весь внешний контур: стены и крыша. Очередность утепления может меняться. Чаше ориентируются на погоду и удобство монтажа.
Утепление дома – это выгодные инвестиции даже в краткосрочной перспективе. Вложенные средства быстро окупятся за счет снижения оплаты отопления и кондиционирования.
А приобрести утеплитель можно у нас на сайте: www.2i-vlz.ru⠀
г. Волжский ул. Пушкина 43Г (Строительные материалы 2И)⠀
+7 927 513 50 80⠀
+7 909 392 30 77</t>
    </r>
  </si>
  <si>
    <t>https://vk.com/wall-210734782_469</t>
  </si>
  <si>
    <t xml:space="preserve">Добрый день! Грамотный теплотехнический расчет от специалистов подскажет оптимальную плотность и толщину слоя пенопласта, чтобы точка росы оставалась в толще утеплителя. Материал можно использовать для в качестве эффективной, долговечной и экономичной теплоизоляции. Оптимально закрывать ППС по системе "мокрый фасад". </t>
  </si>
  <si>
    <t>https://prnt.sc/comXopERJ38Y</t>
  </si>
  <si>
    <t>Утепление стен АльпСервис
Утепление крыши пенополистиролом, в три слоя, с дополнительным крепежом.</t>
  </si>
  <si>
    <t>https://vk.com/wall-190698641_206</t>
  </si>
  <si>
    <t xml:space="preserve">Добрый день! Благодарю за доверие к пенопласту — материалу, который представляет Ассоциация производителей и поставщиков пенополистирола. </t>
  </si>
  <si>
    <t>https://prnt.sc/deQVGArjUAI4</t>
  </si>
  <si>
    <r>
      <rPr>
        <rFont val="Arial"/>
        <color theme="1"/>
      </rPr>
      <t xml:space="preserve">Тёплая мансарда в доме поможет не только увеличить полезную площадь, но и существенно сократить теплопотери. Главное сделать правильный «пирог» для этой конструкции.
</t>
    </r>
    <r>
      <rPr>
        <rFont val="Arial"/>
        <color theme="1"/>
        <sz val="8.0"/>
      </rPr>
      <t>Зачем утеплять манс: Мансардная кровля представляет каркасную конструкцию, состоящую стропил, уложенных враспор теплоизоля- ционных плит, обрешётки и других вспо- могательных элементов. Дополнительный этаж в коттедже имеет много преимуществ: это одно из самых светлых помещений, особенно при нали- мансардных окон. же при правильном подходе снижа- еплопотери основной площади дома, ти расходы на отопление. Какие материалы подой Для средней полосы России рекомендова ная толщина утепления кровель составляет от до Для кровли чаще всего используется минераловатный утеплитель.</t>
    </r>
    <r>
      <rPr>
        <rFont val="Arial"/>
        <color theme="1"/>
      </rPr>
      <t xml:space="preserve"> </t>
    </r>
    <r>
      <rPr>
        <rFont val="Arial"/>
        <b/>
        <color theme="1"/>
      </rPr>
      <t xml:space="preserve">Не подходят для теплоизоляции мансарды горючие и жесткие полимерные утеплители (пенополистирол, пенополиуретан). </t>
    </r>
    <r>
      <rPr>
        <rFont val="Arial"/>
        <color theme="1"/>
        <sz val="8.0"/>
      </rPr>
      <t xml:space="preserve">Нежелательно также использование стекло- ватных матов из-за высокой веро- гности их провисания и выпадения из про- ков между лагами, также более кой гигроскопичности материала. Какие материалы пог Для утепления мансардных кровель дуттеплоизоляционные плиты из камен! ваты следующих марок: ЭКОВЕР ЛАЙТ ЭКОВЕР СТАНДАРТ Точный выбор толщины материала рекомен- делать после проведения теплотехни- расчетов для вашего региона. Из чего состоит кровельное и ветроза мембрана контробрешётка ЭКОВЕР ЛАЙТ, ЭКОВЕР СТАНДАРТ обрешётка внутренняя обшивка внутренняя обрешётка пароизоляционный слой </t>
    </r>
  </si>
  <si>
    <t>https://vk.com/wall-69962675_23274</t>
  </si>
  <si>
    <t xml:space="preserve">Здравствуйте! При правильном выборе марки и монтаже по технологии пенопласт можно с успехом использовать для теплоизоляции мансарды. Современные марки производятся с антипиренами — веществами, благодаря которым при потере контакта с открытым пламенем материал самостоятельно затухает в течение максимум 4 секунд. А при постоянно воздействии огня оплавляется, не вспыхивая. </t>
  </si>
  <si>
    <t>https://prnt.sc/YRi7Uc1vtfmk</t>
  </si>
  <si>
    <r>
      <rPr>
        <rFont val="Arial"/>
        <color theme="1"/>
      </rPr>
      <t xml:space="preserve">Идеи для творчества и поделок @@@ Л
Утепление крыши изнутри
</t>
    </r>
    <r>
      <rPr>
        <rFont val="Arial"/>
        <b/>
        <color theme="1"/>
      </rPr>
      <t xml:space="preserve">Прежде всего нужно определиться с выбором теплоизоляционного материала. Вариантов существует несколько: пенопласт – дешевый теплоизоляционный материал, обладающий низкой теплопроводностью — 0,037 — 0,043Вт/мК. Несмотря на эти достоинства, пенопласт не часто применяется для утепления крыш, так как он является горючим материалом и имеет нулевую паропроницаемость.
Еще одним серьезным недостатком пенополистирола является то, что в процессе горения он выделяет токсины; </t>
    </r>
    <r>
      <rPr>
        <rFont val="Arial"/>
        <color theme="1"/>
        <sz val="1.0"/>
      </rPr>
      <t>Минвата для утепления кровли минеральная вата – экологичный и пожаробезопасный материал с низким коэффициентом теплопроводности – 0,032 – 0,048Вт/мК. Благодаря хорошей паропроницаемости он позволяет кровле «дышать». Поэтому, на мой взгляд, минвата является оптимальным вариантом для утепления кровли; Экструдированный пенополистирол экструзионный пенополистирол – более прочный утеплитель, чем обычный пенополистирол, который тоже обладает низкой теплопроводностью — 0,028-0,034Вт/мК.
Благодаря специальным добавкам, экструдированный пенополистирол, как правило, имеет класс горючести Г1, т.е. является слабо горючим материалом. Еще одно достоинство ЭППС заключается в том, что материал не боится влаги, по этому не требует гидро- пароизоляции. Экструдированный пенополистирол можно монтировать без пароизоляции Что касается недостатков, то к ним относится высокая цена. vk.com/aidacha Еще один минус заключается в низкой паропроницаемости. Если помещение чердака будет использоваться как жилое, лучше всего использовать в качестве утеплителя базальтовую вату.
Этот материал является наиболее экологичным. Паробарьер для защиты утеплителя от влаги Также для утепления кровли изнутри понадобятся другие некоторые материалы: паробарьер; антисептическая пропитка для дерева; деревянные рейки. Поломанные стропила необходимо отремонтировать
ПОДГОТОВКА КРЫШИ
Прежде чем выполнить утепление крыши дома своими руками, необходимо подготовить кровлю следующим образом: если жилье уже эксплуатировалось, обязательно надо провести осмотр стропильной системы на предмет повреждений и прочих изъянов. Если обнаружены подгнившие или треснувшие детали, их обязательно надо заменить, отремонтировать или усилить; если толщина стропил меньше толщины утеплителя, ее нужно увеличить. Для этого к стропилам следует прикрепить доски или брусья; далее все деревянные детали крыши, включая стропила, необходимо обработать антисептиком. Благодаря этому дерево будет защищено от гниения и всевозможных негативных биологических воздействий.
Обработка стропил антисептиком
Пропитка наносится при помощи кисти. Также можно использовать распылитель. Подробная инструкция по применению состава обычно имеется на упаковке; если в процессе монтажа кровельного покрытия не была выполнена гидроизоляция или со временем она повредилась, ее необходимо выполнить изнутри. Для этих целей следует использовать супердиффузную мембрану. Гидроизоляционная мембрана Гидроизоляция крыши изнутри крепится к стропилам и обрешетке при помощи степлера или даже гвоздей и деревянных планок. Нижний край пленки следует вывести под свес крыши для отвода конденсата.
ТЕПЛОИЗОЛЯЦИЯ КРЫШИ
Теперь можно начинать утепление крыши своими руками.
Работа выполняется так: вначале обустройте вентиляционный зазор между пароизоляционной мембраной и гидроизоляцией. Для этого нужно отступить от гидроизоляционной пленки сантиметр-полтора и прибить к стропилам гвозди. Затем между гвоздями надо зигзагообразно натянуть шнур, который будет служить ограничителем; vk.com/aidacha Натягиваем нити зигзагообразно для обеспечения вентиляционного зазора затем к стропильным ногам крепится пароизоляционная мембрана. Чтобы ее зафиксировать, можно воспользоваться степлером. Монтаж пароизоляции Надо сказать, что в случае использование экструдированного пенополистирола, обустраивать вентиляционный зазор и монтировать пароизоляцию не нужно. Обычный же пенополистирол хоть и незначительно, но все же поглощает влагу, поэтому нуждается в пароизоляции; теперь можно выполнить утепление кровли. Для этого плиты утеплителя нужно расположить между стропильными ногами. Монтаж минеральной ваты Имейте в виду, что плиты должны плотно прилегать к стропильным ногам, а также друг к другу.
Если между утеплителем возникнут щели, они будут служить мостиками холода, соответственно, эффективность теплоизоляции снизится. Чтобы зафиксировать плиты между стропилами, можно забить гвоздики и зигзагообразно натянуть нити, как на фото выше. Монтаж второго слоя пароизоляции после того, как утепления скатной кровли будет завершено, следует закрепить на стропилах еще один слой пароизоляции. Как в первом, так и во втором случае полосы мембраны надо расположить внахлест на 10 см. При этом места стыков следует проклеить скотчем; Пример обрешетки поверх пароизоляции нужно закрепить обрешетку, воспользовавшись рейками или досками. Обрешетка обеспечит вентиляционное пространство между отделочным материалом и пароизоляцией.
Кроме того она позволит выровнять поверхность перед монтажом финишного покрытия, если чердак будет использоваться как жилое помещение. Если дом только строится, можно выполнить утепление крыши снаружи в процессе монтажа кровельного материала . vk.com/aidacha В этом случае предварительно делается подшивка со стороны чердака, после чего на нее укладывается пароизоляция и сам утеплитель. Благодаря этому не нужно дополнительно фиксировать теплоизоляцию между стропилами. На этом теплоизоляция крыши дома своими руками завершена. Теперь осталось лишь выполнить монтаж отделочного материала – гипсокартона или, к примеру, вагонки.
УТЕПЛЕНИЕ ФРОНТОНОВ
Если вы утепляете крышу дома изнутри с целью обустройства жилого чердачного помещения, обязательно надо выполнить теплоизоляцию и фронтонов, если, конечно, крыша двускатная. Напомню, что фронтон – это часть стены, расположенная между скатами кровли.
Схема расположения реек на фронтоне
Процесс утепления фронтонов изнутри выглядит так: для обеспечения вентиляционного пространства, на фронтоне фиксируются деревянные рейки с шагом 0,5м по вертикали и 2-3 см по горизонтали; На фото – пароизоляция фронтона к рейкам крепится пароизоляция, в результате чего образуется вентиляционный зазор; далее устанавливаются вертикальные стойки. Прикрепить их к рейкам можно при помощи стальных уголков и саморезов или прямых подвесов.
Утепление фронтона минватой
Чтобы внутренняя поверхность фронтонов получилась ровной, стойки надо расположить в одной плоскости. vk.com/aidacha Для этого установите вначале две крайние стойки строго в вертикальном положении, после чего закрепите на них несколько нитей на разном уровне. Используйте нити в качестве маяков для выравнивания остальных стоек;
далее работа выполняется так же, как и при утеплении кровли – пространство между стойками утепляется, после чего фиксируется пароизоляционная мембрана и выполняется монтаж обрешетки; со стороны фасада на фронтонах под козырьком нужно выполнить несколько небольших отверстий, чтобы вентиляционный зазор работал, т.е. отводил влагу.</t>
    </r>
  </si>
  <si>
    <r>
      <rPr>
        <color rgb="FF1155CC"/>
        <u/>
      </rPr>
      <t>https://vk.com/wall-100607967_46201</t>
    </r>
    <r>
      <rPr/>
      <t xml:space="preserve"> 
</t>
    </r>
    <r>
      <rPr>
        <color rgb="FF1155CC"/>
        <u/>
      </rPr>
      <t>https://ok.ru/group/55519273484312/topic/156515414188056</t>
    </r>
    <r>
      <rPr/>
      <t xml:space="preserve"> 
</t>
    </r>
    <r>
      <rPr>
        <color rgb="FF1155CC"/>
        <u/>
      </rPr>
      <t>https://ok.ru/profile/590740529693/statuses/155210264169757</t>
    </r>
    <r>
      <rPr/>
      <t xml:space="preserve"> </t>
    </r>
  </si>
  <si>
    <r>
      <rPr>
        <color rgb="FF1155CC"/>
        <u/>
      </rPr>
      <t>https://prnt.sc/Op8DbZrDYzCa
https://prnt.sc/GoO92vLaf53F</t>
    </r>
    <r>
      <rPr/>
      <t xml:space="preserve"> 
</t>
    </r>
    <r>
      <rPr>
        <color rgb="FF1155CC"/>
        <u/>
      </rPr>
      <t>https://prnt.sc/AbEHnplsSuic</t>
    </r>
    <r>
      <rPr/>
      <t xml:space="preserve"> </t>
    </r>
  </si>
  <si>
    <t xml:space="preserve">@NRI90
Чувствуется, профессионал. </t>
  </si>
  <si>
    <t>https://www.youtube.com/watch?v=_o3gmBdW6Fw&amp;lc=UgwcZGZ_7fGHoZ2cpRN4AaABAg.9rIp58LJRPS9rJ2mzUH92G</t>
  </si>
  <si>
    <t>https://prnt.sc/IqqEjiFcqfbo</t>
  </si>
  <si>
    <t xml:space="preserve">
Олег Бут сегодня в 10:03
Николай, поясните- порядок отделки с наружи дома- на плиту минвату, потом сверху пенопласт, потом армсетку на штукатурку- верно, так должно быть?</t>
  </si>
  <si>
    <t>https://vk.com/topic-38044512_32249777?post=139799</t>
  </si>
  <si>
    <t>При таком комбинированном утеплении чаще всего пенопласт лежит глубже, чем вата: он менее паропроницаем.</t>
  </si>
  <si>
    <t>https://prnt.sc/gRavAKxQbtOn</t>
  </si>
  <si>
    <t xml:space="preserve"> Сергей Дудоров
Владимир, каркасники заполняются не пенопластом , а каменной ватой, которую не любят мышки.
Хотя бы послойно, я сделал каркасный 2 этаж, утеплитель/пенопласт/утеплитель. Мин. утеплитель обработанный от грызунов и насекомых — по крайней мере им будет не так "комфортно", как в чистом ППСе.</t>
  </si>
  <si>
    <t>https://vk.com/wall-213113614_38433?reply=38441&amp;thread=38437</t>
  </si>
  <si>
    <t xml:space="preserve">И в ППС, и в вате мыши селятся с одинаковым энтузиазмом. А для владельцев дома это значит, что где-то есть доступ к теплоизоляционному слою. И вопрос появления нор — лишь вопрос времени. Надо монтировать так, чтоб доступа не было. Тогда не будет и проблемы вредителей. </t>
  </si>
  <si>
    <t>https://prnt.sc/dWWJ-lwhQlsw</t>
  </si>
  <si>
    <t xml:space="preserve"> Юрий Щербаков
Пенопласт строительный материал... Тогда солома высококачественная арматура.</t>
  </si>
  <si>
    <t>https://vk.com/wall-26493942_6970765?reply=6972159</t>
  </si>
  <si>
    <t xml:space="preserve">Ну почему же: весьма себе строительный. Только монтировать пенопласт нужно грамотно, а тут, видимо, что-то пошло не так. </t>
  </si>
  <si>
    <t>https://prnt.sc/BZWJzyFbHqXz</t>
  </si>
  <si>
    <t xml:space="preserve"> Алла Атомас
Ирина, оказалось это здание союза строителей,а фасад из пенопласта.Удивительное рядом😄</t>
  </si>
  <si>
    <t>https://vk.com/wall-197356474_95820?reply=95843&amp;thread=95822</t>
  </si>
  <si>
    <t xml:space="preserve">Фасадные марки пенопласта и созданы для фасадов. Вопрос в качестве материала и монтажа. </t>
  </si>
  <si>
    <t>https://prnt.sc/g1DysjDkJmI-</t>
  </si>
  <si>
    <r>
      <rPr/>
      <t xml:space="preserve"> astra20
 Спасибо за ответы.
 Видимо вариант с полом по грунту у меня не складывается:
 a) шлак вынуть не получается т. к. кроме него насыпан строительный мусор включая куски стены (расширяли проем в стене). Куски очень тяжелые не вытащить. Т. е. утрамбованной основы под пол по грунту не сделать.;
 b) значит и пучение будет, т. к. отмосткой теплой заниматься пока не планирую и отопления тоже пока нет.
 Вопрос 4: Для варианта ЖБ плита с опиранием на ленту фундамента, если выгрести шлак на 6 см ниже уровня верхнего края фундамента, далее проложить Пленку и Пенопласт 2слоя*30ммм — это компенсирует эффект зимнего пучения грунта ?
</t>
    </r>
    <r>
      <rPr>
        <color rgb="FF1155CC"/>
        <u/>
      </rPr>
      <t>https://prnt.sc/u7PvNT__N-KK</t>
    </r>
  </si>
  <si>
    <t>https://www.forumhouse.ru/threads/560048/#posts/31593868/</t>
  </si>
  <si>
    <t xml:space="preserve">малое для урала заглубление фундамента (пучение будет дико ощущаться), крупные куски стены в фундаменте... он сделал ерунду и предсказать, что с ней будет, эксперт не берется. .Выдержит ППС. не выдержит — гадание на кофейной гуще. </t>
  </si>
  <si>
    <t xml:space="preserve"> Станислав Самарский ответил Сергею
Сергей, по правилам ТБ, пожарной безопасности, пенопластом запрещено утеплять фасады жилых домов.</t>
  </si>
  <si>
    <t>https://vk.com/wall-42949290_10057521?reply=10058157&amp;thread=10057667</t>
  </si>
  <si>
    <t xml:space="preserve">СФТК, имеющие класс пожарной опасности КО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Так что запретов нет: все упирается в качество материала и монтажа. </t>
  </si>
  <si>
    <t>https://prnt.sc/hK2tp9UF57vp</t>
  </si>
  <si>
    <t>5 СТЕН — строительство домов под ключ
Каменная вата или пенополистирол: что лучше?
Давайте рассмотрим состав и свойства этих материалов.
Пенополистирол — это материал, состоящий из множества воздушных пластиковых шариков. Он отлично проводит тепло и имеет легкий вес благодаря высокому содержанию воздуха, которое составляет около 98%. Характеристики пенополистирола могут различаться в зависимости от его вида. Перед выбором материала рекомендуется ознакомиться с указанными на упаковке производителем назначением и характеристиками продукции.
Минеральная вата, в свою очередь, имеет несколько разновидностей:
 Стеклянная вата (стекловата) — изготавливается из расплавленного стекла.
 Каменная вата — производится из расплава горных пород, в основном вулканического происхождения.
 Шлаковая вата — получается из расплава доменного шлака.
Из этих разновидностей наиболее преимущественной считается каменная вата, поэтому в дальнейшем мы будем рассматривать именно ее. Каменная вата поставляется в виде пластов, скрученных в рулоны.
Давайте рассмотрим некоторые важные характеристики обоих материалов, чтобы ответить на вопрос, что лучше — пенополистирол или каменная вата.
 Теплоизоляционные свойства: Коэффициент теплопроводности у обоих материалов практически одинаков, с небольшим преимуществом у пенополистирола. Стоит отметить, что также существует базальтовая минеральная вата с аналогичным коэффициентом теплопроводности, однако мы не будем ее рассматривать в данной статье.
 Удобство монтажа: В этом аспекте каменная вата является более удобным вариантом, но требует дополнительного покрытия. Это может усложнить процесс монтажа и уменьшить полезную площадь. Для пенополистирола требуется вырезать нужные куски и покрыть слоем штукатурки для достижения эстетичного вида.
 Экологичность: Ранее пенополистирол производился с использованием вредного газа — фреона. В настоящее время производители отказались от его применения, что сделало этот материал более безопасным. Однако его рекомендуется использовать только для наружных работ. Каменная вата считается экологически безопасной, особенно при закрытии ее гипсокартоном, и может применяться для внутренних работ.
 Срок службы: Вата имеет долгий срок службы благодаря производству из вулканических пород, обладающих высокой стойкостью к агрессивным воздействиям. Срок службы пенополистирола составляет около 10 лет, но может быть продлен до 15 лет при его штукатурке. Влага, образующаяся при конденсации, удаляется из пенопласта посредством влагопереноса.
 Стоимость материалов: При укладке минеральной ваты требуется использование специальной плёнки-мембраны, которая закрывается с двух сторон для защиты материала от влаги. Для укладки пенополистирола необходимы монтажная пена (клей-пена) и дюбеля-зонтики. Кроме того, пенопласт не рекомендуется оставлять открытым, поэтому стоимость утеплителя нужно дополнить стоимостью штукатурки и армированной сетки. В общем итоге, учет всех материалов приводит к примерно одинаковым общим расходам.
Итак, в зависимости от условий применения, можно определить, какой материал — пенополистирол или каменная вата — лучше подходит для утепления:
 Пенополистирол рекомендуется для утепления фасадов, контактирующих с влажной землей, а также для покрытия стен кирпичных и блочных домов. Также он может использоваться для утепления невентилируемых крыш с обязательным применением гидроизоляционного слоя.
 Каменная вата часто применяется для утепления перегородок, потолков и полов в жилых помещениях. Она также необходима при строительстве деревянных домов с дышащими стенами. Каменная вата широко используется для утепления мансард, скатных крыш и чердаков, а также для обертывания труб благодаря своей гибкости и теплоизоляционным свойствам.
Таким образом, выбор материала для утепления зависит от требований к теплоизоляции, удобству монтажа, экологической безопасности, сроку службы и конкретных условий применения.</t>
  </si>
  <si>
    <t>https://dzen.ru/a/ZJrbaWk_hW80K7zG</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</si>
  <si>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Пенополистирол также разделяется на виды. Тот, что описываете вы — это вспененный пенополистирол, он же пенопласт, ППС, EPS. Бывает еще экструдированный пенополистирол (ЭППС, XPS). У него другие свойства, характеристики и области применения. 
Что касается характеристик пенопласта. Вы пишете, что он отлично проводит тепло. Это неправда:у пенопласта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Поэтому он настолько эффективен в утеплении. 
О монтаже: для применения минваты необходимы средства индивидуальной защиты. Пенопласт в таких предосторожностях не нуждается: СИЗы для работы с ним не нужны, а с нарезкой и приклеиванием плит легко справляются даже новички строительного дела. Оштукатуривание проводится по всей площади уложенных плит (не кусками). Для пенопласта оптимальной считается система "мокрый фасад" — однако могут быть варианты. Мы не рекомендуем использовать этот материал с вентилируемыми фасадами. Кроме того, ППС действительно не используется для внутреннего утепления: согласно ГОСТ 15588-2014, этот материал должен быть средним слоем строительной ограждающей конструкции. 
Об экологичности: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пенопластом.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
О сроке службы: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Ну, и о стоимости. Минеральную вату также не рекомендуется оставлять открытой: она очень легко вбирает влагу и теряет при этом часть свойств. Поэтому и при монтаже минваты, и при использовании пенопласта нужно понимать, что слой утеплителя должен быть закрыт внешними отделочными слоями. И не через год, а как можно скорее. Эту часть работ стоит закладывать в бюджет сразу. 
В любом случае выбор теплоизоляционного материала остается за покупателем. Однако мы бы хотели, чтобы перед покупкой покупатель имел полную и корректную информацию о том или ином материале. </t>
  </si>
  <si>
    <t>https://prnt.sc/qhg2ERJ8G7xI</t>
  </si>
  <si>
    <t>@ai8477
А если потом оштукатурить пенопласт, влага не будет задерживаться?</t>
  </si>
  <si>
    <t>https://www.youtube.com/watch?v=pGNMNb6CHjM&amp;lc=UgzMDhptdYIFDsVuCzd4AaABAg</t>
  </si>
  <si>
    <t xml:space="preserve">Согласно ГОСТ 15588-2014, пенопласт должен применяться в качестве среднего слоя строительной конструкции. И закрываться внешними отделочными слоями. Оштукатуривание по армирующему слою со стеклосеткой — самый оптимальный вариант отделки для этого материала. Такая система называется "мокрый фасад". </t>
  </si>
  <si>
    <t>https://prnt.sc/Yg2J01HRU7qT</t>
  </si>
  <si>
    <t xml:space="preserve"> ООО «2И»
Алексей, Вы совершенно правы. Грамотный подход — вот что часто не хватает в утеплении дома)))</t>
  </si>
  <si>
    <t>https://vk.com/wall-210734782_469?reply=470</t>
  </si>
  <si>
    <t>https://prnt.sc/ResOh1ei5RYW</t>
  </si>
  <si>
    <t xml:space="preserve"> Утепление плоской кровли: как сэкономить до 50% на отоплении? Варианты утеплителей для плоской крыши
Плоская кровля | Мирбаум
главное недостатком этого материала
является его горючесть все знают что при
горении он выделяет вредные вещества и у
многих заказчиков есть очень большие
предубеждения к этому материалу хотя
есть и сторонники например те кто строит
дома из СИП панели</t>
  </si>
  <si>
    <r>
      <rPr>
        <color rgb="FF1155CC"/>
        <u/>
      </rPr>
      <t>https://www.youtube.com/watch?v=Ue5NrRUKG70
https://vk.com/wall-86610565_403</t>
    </r>
    <r>
      <rPr/>
      <t xml:space="preserve"> </t>
    </r>
  </si>
  <si>
    <t xml:space="preserve">Добрый день! Современный пенопласт производится с антипиренами — он самостоятельно затухает в течение максимум 4 секунд после потери контакта с открытым пламенем, а при постоянном воздействии огня оплавляется, не вспыхивая. Что касается влагопоглощения — оно минимально. Плиты влагостойки и практически не впитывают воду даже при полном погружении в неё (водопоглощение за 24 часа — не более 2% по объёму).
Правильно подобранный по плотности и толщине слоя пенопласт можно использовать и для утепления кровли. </t>
  </si>
  <si>
    <r>
      <rPr>
        <color rgb="FF1155CC"/>
        <u/>
      </rPr>
      <t>https://prnt.sc/irHfoeaoxuki</t>
    </r>
    <r>
      <rPr>
        <color rgb="FF000000"/>
      </rPr>
      <t xml:space="preserve"> 
</t>
    </r>
    <r>
      <rPr>
        <color rgb="FF1155CC"/>
        <u/>
      </rPr>
      <t>https://prnt.sc/thPqclHYEqDN</t>
    </r>
    <r>
      <rPr>
        <color rgb="FF000000"/>
      </rPr>
      <t xml:space="preserve"> </t>
    </r>
  </si>
  <si>
    <r>
      <rPr>
        <rFont val="Arial"/>
        <color theme="1"/>
      </rPr>
      <t xml:space="preserve">Баня — все про строительство и отдых в бане
</t>
    </r>
    <r>
      <rPr>
        <rFont val="Arial"/>
        <color theme="1"/>
        <sz val="1.0"/>
      </rPr>
      <t>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kak-uteplit-potolok-v-bane-1024x768Хотите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t>
    </r>
    <r>
      <rPr>
        <rFont val="Arial"/>
        <color theme="1"/>
      </rPr>
      <t xml:space="preserve">
</t>
    </r>
    <r>
      <rPr>
        <rFont val="Arial"/>
        <b/>
        <color theme="1"/>
      </rPr>
      <t>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t>
    </r>
    <r>
      <rPr>
        <rFont val="Arial"/>
        <color theme="1"/>
      </rPr>
      <t xml:space="preserve">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t>
    </r>
    <r>
      <rPr>
        <rFont val="Arial"/>
        <b/>
        <color theme="1"/>
      </rPr>
      <t>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t>
    </r>
    <r>
      <rPr>
        <rFont val="Arial"/>
        <color theme="1"/>
      </rPr>
      <t xml:space="preserve">
</t>
    </r>
    <r>
      <rPr>
        <rFont val="Arial"/>
        <color theme="1"/>
        <sz val="1.0"/>
      </rPr>
      <t>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t>
    </r>
    <r>
      <rPr>
        <rFont val="Arial"/>
        <color theme="1"/>
      </rPr>
      <t xml:space="preserve">
</t>
    </r>
    <r>
      <rPr>
        <rFont val="Arial"/>
        <b/>
        <color theme="1"/>
      </rPr>
      <t>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
подписаться!</t>
    </r>
  </si>
  <si>
    <r>
      <rPr>
        <color rgb="FF1155CC"/>
        <u/>
      </rPr>
      <t>https://vk.com/wall-108555584_66099</t>
    </r>
    <r>
      <rPr>
        <color rgb="FF000000"/>
      </rPr>
      <t xml:space="preserve"> 
</t>
    </r>
    <r>
      <rPr>
        <color rgb="FF1155CC"/>
        <u/>
      </rPr>
      <t>https://vk.com/wall-5177104_957</t>
    </r>
    <r>
      <rPr>
        <color rgb="FF000000"/>
      </rPr>
      <t xml:space="preserve"> </t>
    </r>
  </si>
  <si>
    <r>
      <rPr>
        <color rgb="FF1155CC"/>
        <u/>
      </rPr>
      <t>https://prnt.sc/BYOLCE1UL6Xg</t>
    </r>
    <r>
      <rPr>
        <color rgb="FF000000"/>
      </rPr>
      <t xml:space="preserve"> 
</t>
    </r>
    <r>
      <rPr>
        <color rgb="FF1155CC"/>
        <u/>
      </rPr>
      <t>https://prnt.sc/ZdJ0wJB2Oz5T</t>
    </r>
    <r>
      <rPr>
        <color rgb="FF000000"/>
      </rPr>
      <t xml:space="preserve"> </t>
    </r>
  </si>
  <si>
    <r>
      <rPr>
        <rFont val="Arial"/>
        <color theme="1"/>
      </rPr>
      <t xml:space="preserve">ООО «2И»
Особенности процесса утепления здания снаружи. Методы утепления.
</t>
    </r>
    <r>
      <rPr>
        <rFont val="Arial"/>
        <color theme="1"/>
        <sz val="1.0"/>
      </rPr>
      <t>Материалы, из которых возводятся стены капитальных сооружений, могут быть различными: кирпич, бетон, шлако— или газобетонные блоки, древесина, сэндвич-панели.
Для некоторых из них утепление вовсе не требуется: например, для сэндвич-панелей. Но другие варианты в нем нуждаются в той или иной степени.
Почему утеплять нужно именно снаружи мы рассказывали в предыдущей истории.
Какие утеплители подходят.
Минеральная вата
Теплоизоляционные свойства минеральной ваты делают ее практически незаменимым материалом в строительстве.
Использование специальных технологий позволяет твердый минерал превратить в волокнистый материал, который способен эффективно удерживать теплый воздух между своими волокнами, изолируя поверхность от воздействия холода.
Единицей измерения коэффициента теплопроводности является Вт/(м·K). Чем меньше показатель, тем эффективнее утеплитель, тем меньше тепла через него утекает. У минеральной ваты этот показатель в среднем составляет 0,03–0,05 Вт/(м·K). Обращайте внимание на маркировку от производителя. Чем выше теплопроводность, тем более толстый слой материала потребуется для утепления.
Минеральная вата устойчива к влаге, в ней не образуются плесень и грибки. К тому же она неинтересна грызунам и насекомым (в отличие от деревянных перекрытий). Минвате не страшно ультрафиолетовое и химическое воздействие, она долго сохраняет форму. При грамотном монтаже утеплитель прослужит не менее 50 лет без необходимости замены.
Материал устойчив к нагреву: он не горит, хотя и не изолирует пламя в случае пожара.
Экструдированный пенополистирол
У этого материала коэффициент теплопроводности меньше, чем у минераловаты — от 0,028 до 0,034 Вт/(м*К).
Кроме того, экструдированный пенополистирол абсолютно непроницаем для влажности. И если плиты аккуратно подгонять друг к другу и промазывать швы водонепроницаемым клеем, то в технологии сырой штукатурки можно вообще обойтись без слоя парозащитной мембраны, что упрощает технологию утепления.</t>
    </r>
    <r>
      <rPr>
        <rFont val="Arial"/>
        <color theme="1"/>
      </rPr>
      <t xml:space="preserve">
</t>
    </r>
    <r>
      <rPr>
        <rFont val="Arial"/>
        <b/>
        <color theme="1"/>
      </rPr>
      <t>Пенопласт
Пенопласт отличается от ЭППС тем, что данный материал обладает паропроницаемостью, то есть, он гигроскопичен, поэтому требует использования влагозащитной мембраны.
Кроме того, пенопласт также горюч, и тоже требует идеально гладкой поверхности утепляемой стены. Из плюсов можно отметить его невысокую стоимость и хорошие теплоизоляционные свойства.</t>
    </r>
    <r>
      <rPr>
        <rFont val="Arial"/>
        <color theme="1"/>
      </rPr>
      <t xml:space="preserve">
</t>
    </r>
    <r>
      <rPr>
        <rFont val="Arial"/>
        <color theme="1"/>
        <sz val="1.0"/>
      </rPr>
      <t>Методы и порядок утепления стен
Всего различается 3 технологии, с помощью которых производится утепление капитальных конструкций. Представляется разумным остановиться на каждой из них подробнее.
Метод №1 — колодцевый
Выстраиваются капитальные несущие стены, а после этого, немного отступив, обкладываются еще одним рядом кирпичей — толщиной, например, в полкирпича.
Между капитальной и внешней, назовем ее декоративной, стеной образуется пустота – «колодец», которая создает эффект термоса.
Расстояние от декоративной стены до капитальной регулируется с помощью специальных связывающих стальных анкеров или же укладывается армирующая сетка. Она перекрывает сечение колодца и служит одновременно арматурой для укрепления внешней стены.
Роса в данном случае будет выпадать на внутренней поверхности декоративной стены. Она более теплопроводна, чем воздух в колодце, который, к тому же, нагревается от внутренней несущей стены.
Таким образом, на охлажденной от более холодной внешней среды стене неминуемо образуется конденсат. Однако наличие свободного пространства позволит воздуху внутри колодца циркулировать и конденсат снова испарится.
Расстояние между несущей и декоративной стенами не должно быть слишком маленьким, потому что:
• во-первых, это увеличит теплопередачу от внутренней стены к внешней;
• а во-вторых, затруднит конвекцию воздуха внутри, следовательно высыхание конденсата растянется во времени.
Поэтому, для нормальной циркуляции воздуха рекомендуется оставлять свободное пространство, шириной не менее, чем в полкирпича.
Но как бы там ни было, а в данном случае утепление осуществляется воздухом, и многим это кажется недостаточным.
Технология допускает дополнительное использование любого вида утеплителя.
Изолирующий материал должен крепиться исключительно на внутренней, капитальной стене. Далее должна идти обязательная прослойка воздуха — колодец, а затем – декоративная стена.
В этом случае перепад температуры на внутренней поверхности декоративной стены будет меньше, ведь воздушное пространство в прослойке будет получать на порядок меньше тепла от внутренней стены, покрытой изолятором. А значит, меньше будет и объем конденсата, выпадающего на ее поверхность.
Метод №2 — мокрая штукатурка
Данная методика интересна, благодаря двум особенностям: проблема выпадения росы решается сама по себе, а работы по утеплению дома снаружи отличаются высокой экономичностью.
Алгоритм действий при использовании такой технологии наружной теплоизоляции в доме выглядит следующим образом. На капитальные стены снизу вверх устанавливаются плиты утеплителя.
Если принято решение применять пенопласт или ЭППС, то данный утеплитель требует того, чтобы капитальную стену перед этим выровняли и даже зашпаклевали, по крайней мере, замазали все трещины и щели.
Чтобы нижний слой встал ровно, изначально требуется установить на стену в качестве нижней кромки упорную планку, все равно, из какого материала. Каждая плита утеплителя должна крепиться к стене не менее, чем пятью прижимами на дюбелях — 4 по углам и 1 по центру.
Затем с помощью клеевого раствора на утеплитель крепится слой армирующей полимерной сетки. Вначале плиты утеплителя промазываются эпоксидным клеем, затем крепится сетка и снова наносится слой клея.
Далее, на подготовленную поверхность наносится слой штукатурки – не более 5 см толщиной. Это могут быть смеси: цементная или же полимерцементная, цементно-известковая, силикатная, на основе эпоксидных смол. После высыхания оштукатуренную поверхность красят.
Такой «слоеный пирог» утепления не предполагает наличия внутри никаких пустот, где может находиться воздух в значительных объемах, как, например, в «колодцевой» технологии. Поэтому росе выпадать просто негде.
Помимо теплоизоляции помещения, технология нанесения мокрой штукатурки незаменима с эстетической точки зрения. Например, в случаях, когда необходимо сохранить исторический облик кирпичных зданий.
Метод №3 — вентилируемые фасады
Устройство вентилируемых фасадов позволяет не только качественно утеплить дом снаружи, но и придать строению совершенно иной внешний вид.
По своей сути технология вентилируемых фасадов весьма схожа с колодцевой, но при этом имеет ряд существенных отличий.
Разберем алгоритм подробнее.
Первым делом на утепляемых стенах здания монтируются вертикальные металлические направляющие. Шаг следует выбирать, исходя из ширины плит утеплителя, который, собственно, и будет крепиться в 5 местах держателями на дюбелях к стенам между направляющими. Делать это нужно максимально плотно.
Затем наружную поверхность утеплителя покрывают паровлагозащитной мембраной, в качестве которой может выступать обычная полиэтиленовая пленка.
Высоту направляющих нужно рассчитывать таким образом, чтобы от мембраны до внутренней поверхности декоративных панелей был зазор, не меньше 8 см. Декоративные панели крепятся на направляющих с помощью специальных зажимов. Швы между ними не герметизируются совсем.
Роса в данном случае будет выпадать на внутренней стороне декоративных панелей. Причем, ее будет относительно много. Это объясняется тем, что вентиляция фасада осуществляется именно через многочисленные щели между панелями.
В отличии от колодцевой технологии, за счет щелей между облицовкой, объем воздуха между панелями и стеной сооружения постоянно разный. А значит, вместе с новым воздухом поступает и новая влажность.
Вот именно для того, чтобы защитить слой утеплителя от разрушающего воздействия повышенного уровня влажности и требуется парозащитная мембрана.
В колодцевой технологии при формировании декоративной стены требуется отступить от поверхности стены или утеплителя (если используется) не меньше полкирпича — 12,5 см. Так почему же стандарты у вентилируемых фасадов пониженные – требуется всего не менее 8 см отступа?
Ответ в интенсивности вентиляции. В колодце испарение конденсата происходит за счет конвекции во внутренней полости стены. А в случае с вентилируемым фасадом влага буквально выдувается сквозняком, образуемым внешней средой.
А приобрести утеплитель можно у нас на сайте: www.2i-vlz.ru⠀
г. Волжский ул. Пушкина 43Г (Строительные материалы 2И)
+7 927 513 50 80
⠀+7 909 392 30 77
(материал взят с сайта Совет инженера)</t>
    </r>
  </si>
  <si>
    <t>https://vk.com/wall-210734782_482</t>
  </si>
  <si>
    <t>Здравствуйте! Пенопласт действительно паропроницаем — и это его плюс. Кроме того, его нельзя назвать гигроскопичным: влагопоглощение его незначительно, накопленную влагу он отдает. При применении системы "мокрый фасад" не требуется никаких мембран. 
Что касается горючести: в современные марки ППС добавляются антипирены. Он самостоятельно затухает в течение максимум 4 секунд после потери контакта с открытым пламенем, а при постоянном воздействии огня оплавляется, не вспыхивая.</t>
  </si>
  <si>
    <t>https://prnt.sc/R2Lmmwv3oEVL</t>
  </si>
  <si>
    <t xml:space="preserve"> Норм утепление ???
Максим Умельцев </t>
  </si>
  <si>
    <t>https://www.youtube.com/watch?v=zNfPEF3LLAw</t>
  </si>
  <si>
    <t xml:space="preserve">Добрый день, Максим! Конечно, не нормальное. Пенопласт по технологии должен быть приклеен на предварительно выровненную стену. Щели больше 2 мм шириной должны быть пропенены. </t>
  </si>
  <si>
    <t>https://prnt.sc/85_to_zVVt4K</t>
  </si>
  <si>
    <t xml:space="preserve"> Роман Горбачев ответил Валерию
Валерий, никто не говорит что ППС это НГ. там по 3 классу идет. выше писал. касаемо его преимуществ в данном составе стены тоже писал. минвата будет хуже в исполнении. вообще мы больше за однородные стены без доп прослоек. т.е. например 400 мм газобетон. вент зазор 2 см и облицовочный кирпич. либо керамика 440 мм и облицовка. это если не брать вент фасады на подсистемах.</t>
  </si>
  <si>
    <t>https://vk.com/wall-75897481_4708?reply=4865&amp;thread=4849</t>
  </si>
  <si>
    <t xml:space="preserve">Да, Роман, я понял. В любом случае, главное — соблюдать технологию, что с пенопластом, что без него. </t>
  </si>
  <si>
    <t>https://prnt.sc/h7c3ZcnU8tXR</t>
  </si>
  <si>
    <t>Ответ Валере на стр. 144</t>
  </si>
  <si>
    <t>ArtFasad
Планируете утеплить дом и обновить фасад? У нас более 10 лет опыта фасадных работ и свыше 500 готовых объектов! записывайтесь на консультацию, это бесплатно!
наш сайт https://artelfasad.ru/</t>
  </si>
  <si>
    <t>https://www.youtube.com/watch?v=CFpkyqcyIpQ</t>
  </si>
  <si>
    <t>Эффективность, экономия</t>
  </si>
  <si>
    <t>https://prnt.sc/L_7QJMa06e2M</t>
  </si>
  <si>
    <r>
      <rPr>
        <rFont val="Arial"/>
        <color theme="1"/>
      </rPr>
      <t xml:space="preserve">Разумно ли утеплять дом пенопластом
Утепление дома из бруса – важный этап при строительстве и ремонте жилого пространства
</t>
    </r>
    <r>
      <rPr>
        <rFont val="Arial"/>
        <color theme="1"/>
        <sz val="1.0"/>
      </rPr>
      <t>Существует множество материалов, которые можно использовать для улучшения теплоизоляции стен и потолков. Одним из популярных вариантов является утепление дома из бруса пенопластом. Но насколько эффективно такое решение и не является ли оно слишком затратным?
Преимущества и недостатки утепления дома из бруса
Утепление дома из бруса может быть необходимым для сохранения тепла в зимний период, но как правильно выбрать материал для утепления? Одним из наиболее популярных материалов является пенопласт. Рассмотрим его преимущества и недостатки.
Преимущества:
Пенопласт лёгкий материал, что значительно облегчает процесс монтажа.
Он имеет высокую теплоизоляционную способность, которая позволяет снизить расходы на отопление.
Пенопласт не гниёт и не подвержен коррозии, что обеспечивает долговечность утеплителя.</t>
    </r>
    <r>
      <rPr>
        <rFont val="Arial"/>
        <color theme="1"/>
      </rPr>
      <t xml:space="preserve">
</t>
    </r>
    <r>
      <rPr>
        <rFont val="Arial"/>
        <b/>
        <color theme="1"/>
      </rPr>
      <t>Недостатки:
Пенопласт имеет низкую паропроницаемость, что может привести к образованию конденсата внутри стены.
Он чувствителен к ультрафиолетовому излучению, поэтому требует обязательного защитного слоя при использовании на открытом воздухе.
Утилизация пенопласта вызывает экологические проблемы.</t>
    </r>
    <r>
      <rPr>
        <rFont val="Arial"/>
        <color theme="1"/>
      </rPr>
      <t xml:space="preserve">
В целом, использование пенопласта для утепления дома из бруса разумно при условии правильной установки и защиты от внешних факторов. Также стоит рассмотреть альтернативные материалы, например, минеральную вату или льняное волокно, которые обладают более высокой паропроницаемостью и экологической безопасностью.
</t>
    </r>
    <r>
      <rPr>
        <rFont val="Arial"/>
        <color theme="1"/>
        <sz val="1.0"/>
      </rPr>
      <t>Разновидности пенопласта и их эффективность в утеплении
Пенопласт – один из наиболее популярных материалов для утепления зданий. Он лёгкий, прочный и имеет хорошие теплоизоляционные свойства. Однако не все разновидности пенопласта подходят для утепления домов из бруса.
Существует два типа пенопласта: экструдированный (XPS) и расширенный (EPS). XPS обладает более высокой плотностью и прочностью в сравнении с EPS, что делает его более эффективным в утеплении. Однако, XPS является более дорогим материалом.
При выборе пенопласта для утепления дома из бруса необходимо также обратить внимание на его толщину. Чем толще слой пенопласта, тем лучше он сохраняет тепло. Оптимальную толщину можно рассчитать с помощью специальных программ или при консультации с профессиональными строителями.
В целом, использование пенопласта для утепления домов из бруса является разумным решением при правильном выборе типа и толщины материала. Однако не стоит забывать о правильной установке и герметизации всех швов и соединений, чтобы избежать проникновения холодного воздуха в дом.
Как выбрать оптимальный вариант утеплителя для дома из бруса
При выборе утеплителя для дома из бруса необходимо учитывать ряд факторов, таких как климатические условия, характеристики материала и его стоимость. Одним из самых распространённых вариантов является пенопласт.</t>
    </r>
    <r>
      <rPr>
        <rFont val="Arial"/>
        <color theme="1"/>
      </rPr>
      <t xml:space="preserve">
</t>
    </r>
    <r>
      <rPr>
        <rFont val="Arial"/>
        <b/>
        <color theme="1"/>
      </rPr>
      <t>Однако, перед тем как принять решение о том, чтобы утеплять дом из бруса пенопластом, следует учесть его недостатки. В первую очередь это малая паропроницаемость материала, что может привести к образованию конденсата и гниению древесины. Кроме того, при возгорании пенопласт выделяет токсичные вещества.</t>
    </r>
    <r>
      <rPr>
        <rFont val="Arial"/>
        <color theme="1"/>
      </rPr>
      <t xml:space="preserve">
Если Вы всё же решили использовать пенопласт для утепления своего дома из бруса, то следует выбирать материал с минимальной плотностью и максимальными параметрами теплоизоляции. Также необходимо обратить внимание на качество монтажа и подбор соответствующих элементов крепления.
</t>
    </r>
    <r>
      <rPr>
        <rFont val="Arial"/>
        <color theme="1"/>
        <sz val="1.0"/>
      </rPr>
      <t>В целом же, определение оптимального варианта утеплителя для дома из бруса зависит от индивидуальных требований и возможностей каждого владельца. Для этого рекомендуется обратиться к специалистам, которые помогут подобрать оптимальное решение в зависимости от конкретных условий и потребностей.
Стоит ли рассматривать альтернативные методы утепления дома
Пенопласт – популярный материал для утепления стен, однако многие считают его экологически вредным и несовместимым с деревянными конструкциями. В этом случае можно рассмотреть альтернативные методы утепления дома из бруса.
Одна из таких альтернатив – использование древесноволокнистых плит (ДВП). Этот материал производится из природных компонентов и имеет высокую экологичность. Он легко обрабатывается и устанавливается, сохраняет тепло и звукоизоляцию, а также повышает прочность стен.
Ещё один вариант – минеральная вата. Этот материал также экологически чистый и не содержит опасных веществ. Он хорошо сохраняет тепло и звук, не гниёт и не разлагается со временем.
Также можно рассмотреть использование ячеистого бетона или кирпича с полостью, заполненной утеплителем. Это позволяет создать более толстые стены, что повышает эффективность утепления.
Выбор метода утепления зависит от многих факторов, включая бюджет, условия климата и личные предпочтения. Однако стоит учитывать не только эффективность утепления, но и экологическую безопасность материала.
Правильное утепление дома из бруса пенопластом
Утепление дома из бруса пенопластом может значительно снизить расходы на отопление и улучшить комфортность проживания. Однако, чтобы получить максимальную эффективность, необходимо правильно подобрать материалы и выполнить установку.
Перед началом работ рекомендуется провести тщательную проверку состояния стен и кровли, а также оценить теплотехнические характеристики всего здания. Необходимо выбирать только сертифицированные материалы высокого качества, которые соответствуют конкретным условиям эксплуатации.
При установке пенопластовых панелей необходимо обеспечить герметичное соединение всех швов и избегать появления мостиков холода. Также важно предусмотреть систему вентиляции для поддержания оптимальной влажности в помещении.
В целом, утепление дома из бруса пенопластом является разумным решением при условии правильного выбора материалов и выполнения работ профессиональными специалистами. Это поможет создать комфортный климат в помещении и снизить затраты на отопление.</t>
    </r>
  </si>
  <si>
    <r>
      <rPr>
        <color rgb="FF1155CC"/>
        <u/>
      </rPr>
      <t>https://zsrf.ru/smart/otoplenie-i-uteplenie/razumno-li-uteplat-dom-penoplastom?utm_source=telegram&amp;utm_medium=social&amp;utm_campaign=smart</t>
    </r>
    <r>
      <rPr/>
      <t xml:space="preserve"> 
</t>
    </r>
    <r>
      <rPr>
        <color rgb="FF1155CC"/>
        <u/>
      </rPr>
      <t>https://vk.com/wall-107716438_6025</t>
    </r>
    <r>
      <rPr/>
      <t xml:space="preserve"> </t>
    </r>
  </si>
  <si>
    <t>Паропроницаемость, хрупкость, экологичность, опасность для здоровья</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</si>
  <si>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Современный качественный пенопласт паропроницаем: он пропускает пар примерно как древесина. Его паропроницаемость — 0,05 мг/(м·ч·Па), у сосны поперек волокон — 0,06 мг/(м·ч·Па). Конденсат внутри стены может образовываться, если теплотехнический расчет был выполнен неверно. И, конечно, при отсутствии эффективной вентиляции — обязательного условия для комфортного проживания в любом доме с любым типом утепления. 
Если пенопласт используется для утепления деревянного дома, дерево обрабатывается защитным составом. 
ППС действительно чувствителен к ультрафиолету. Однако если использовать его по правилам — в качестве среднего слоя строительной ограждающей конструкции — солнечные лучи на него воздействовать не будут. Мы не рекомендуем оставлять ППС для длительного хранения или неизолированным в стеновом "пироге" на долгий срок. 
Что касается экологичности: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
Ну и о горении. Качественный пенопласт производится сразу с антипиренами — веществами, благодаря которым он затухает в течение максимум 4 секунд после потери контакта с открытым пламенем. А при постоянном воздействии высоких температур оплавляется, не вспыхивая.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То есть чтобы огонь добрался до ППС, нужно, чтобы он разрушил основной материал стены и внешние отделочные слои.
</t>
  </si>
  <si>
    <r>
      <rPr>
        <color rgb="FF1155CC"/>
        <u/>
      </rPr>
      <t>https://prnt.sc/4O_H3abltWv0
https://prnt.sc/4O_H3abltWv0</t>
    </r>
    <r>
      <rPr>
        <color rgb="FF000000"/>
      </rPr>
      <t xml:space="preserve"> </t>
    </r>
  </si>
  <si>
    <t>Сайт ZSRF выдает ошибку при комментировании и попытке регистрации</t>
  </si>
  <si>
    <r>
      <rPr>
        <rFont val="Arial"/>
        <color theme="1"/>
      </rPr>
      <t xml:space="preserve">Строим Для Вас
Вы решили построить гараж или ангар из сэндвич-панелей, но не можете выбрать какой наполнитель использовать?
Мы расскажем и поможем с выбором
Итак, компания «Строим для Вас» предлагает Вашему вниманию сэндвич-панели с наполнением из пенополистирола или минеральной ваты.
</t>
    </r>
    <r>
      <rPr>
        <rFont val="Arial"/>
        <b/>
        <color theme="1"/>
      </rPr>
      <t>Минеральная вата служит дольше, практически не горит, сохраняет форму и имеет широкий диапазон рабочих температур.</t>
    </r>
    <r>
      <rPr>
        <rFont val="Arial"/>
        <color theme="1"/>
      </rPr>
      <t xml:space="preserve">
В свою очередь, пенополистирол не боится воды, лучше держит тепло, превосходит по акустическим свойствам и прочности.
</t>
    </r>
    <r>
      <rPr>
        <rFont val="Arial"/>
        <b/>
        <color theme="1"/>
      </rPr>
      <t>Дополнительно стоит отметить, что пенополистирол не дышит и легче монтируется, а волокнистый утеплитель менее опасен для здоровья, но стоит дороже.</t>
    </r>
    <r>
      <rPr>
        <rFont val="Arial"/>
        <color theme="1"/>
      </rPr>
      <t xml:space="preserve">
Наши специалисты подберут для Вас оптимальный вариант исходя из назначения возводимого строения, заложенного на строительство бюджета, климатических условий и многих других факторов.
Заключая договор с компанией «Строим для Вас», Вы можете быть уверены в том, что приобретаете строение высокого качества по приемлемой цене.
Для детального расчета и консультации Вы всегда можете обратиться к менеджерам по телефону и в мессенджеры
Мы ждем Вас, потому что мы «Строим для Вас»</t>
    </r>
  </si>
  <si>
    <t>https://vk.com/wall-211979780_523</t>
  </si>
  <si>
    <t xml:space="preserve">Здравствуйте! В качестве официального представителя Ассоциации производителей и поставщиков пенополистирола хочу отметить, что современные марки пенопласта при правильном монтаже служат до 100 лет: такой срок жизненного цикла установлен для вспененного пенополистирола после испытаний ГУП «НИИМосстрой» и Научно-исследовательским институтом строительной физики (НИИСФ РФ). Он действительно не боится воды, обладает малой теплопроводностью, может служить шумоизоляционным материалом. Кроме того, качественный пенопласт плотных марок прочен настолько, что может быть использован даже для эксплуатируемых кровель и автомобильных дорог. 
Что касается паропроницаемости: по этому показателю он сравним с древесиной. Его паропроницаемость — 0,05 мг/(м·ч·Па), у сосны поперек волокон — 0,06 мг/(м·ч·Па). 
При возгорании хороший ППС выделяет те же вещества, что и дерево — угарный и углекислый газы. Естественно, они очень вредны. Но все вещества, выделяемые при горении, полезными не назовешь. </t>
  </si>
  <si>
    <t>https://prnt.sc/hCrLcPgqt0ut</t>
  </si>
  <si>
    <r>
      <rPr>
        <color rgb="FF1155CC"/>
        <u/>
      </rPr>
      <t>https://vk.com/wall-123745576_582</t>
    </r>
    <r>
      <rPr>
        <color rgb="FF000000"/>
      </rPr>
      <t xml:space="preserve"> 
</t>
    </r>
    <r>
      <rPr>
        <color rgb="FF1155CC"/>
        <u/>
      </rPr>
      <t>https://ok.ru/vektrapro/topic/156394257369995</t>
    </r>
    <r>
      <rPr>
        <color rgb="FF000000"/>
      </rPr>
      <t xml:space="preserve"> </t>
    </r>
  </si>
  <si>
    <t xml:space="preserve">Добрый день! Ассоциация производителей и поставщиков пенополистирола рекомендует выбирать современный качественный пенопласт, который производится сразу с антипиренами. Он действительно обладает указанными вами свойствами: самостоятельно затухает в течение максимум 4 секунд после потери контакта с открытым пламенем. А при длительном воздействии высоких температур оплавляется, не вспыхивая. 
</t>
  </si>
  <si>
    <r>
      <rPr>
        <color rgb="FF1155CC"/>
        <u/>
      </rPr>
      <t>https://prnt.sc/z4Znvnzz4c0w
https://prnt.sc/dLaPfHDcAe_A</t>
    </r>
    <r>
      <rPr/>
      <t xml:space="preserve"> </t>
    </r>
  </si>
  <si>
    <r>
      <rPr>
        <rFont val="Arial"/>
        <color theme="1"/>
      </rPr>
      <t xml:space="preserve"> Алексей Толмачёв
Живу в таком доме с 2018. Снаружи облицовочный кирпич. Внутри гипсокартон. Сейчас жалею, что не снял внутренний слой пенопласта (63 мм). Дом бы лучше аккумулировал тепло и что-то прикрутить к стене было бы проще. С другой стороны пенопласт штробить проще под кабель и трубы.
Александр Степаненко
</t>
    </r>
    <r>
      <rPr>
        <rFont val="Arial"/>
        <b/>
        <color theme="1"/>
      </rPr>
      <t>Алексей, а муравьи не едят пенопласт?</t>
    </r>
    <r>
      <rPr>
        <rFont val="Arial"/>
        <color theme="1"/>
      </rPr>
      <t xml:space="preserve">
Алексей Толмачёв ответил Александру
Александр, не замечал. В интернете видел много роликов, что муравьи делают муравейники в пенопласте, но пока не замечал этого у себя. Возможно спасает то, что стены снаружи обложены кирпичом.</t>
    </r>
  </si>
  <si>
    <t>https://vk.com/wall-130183532_267276?reply=267322&amp;thread=267321</t>
  </si>
  <si>
    <t xml:space="preserve">Алексей, вы просто сделали всё по правилам. На муравьёв и грызунов в пенопласте жалуются те, кто не изолировал материал должным образом. 
И да, муравьи пенопласт не едят. Мыши и птицы тоже. Но могут портить ППС, оборудуя в нем места для проживания. Нет доступа — нет и вредителей. </t>
  </si>
  <si>
    <t>https://prnt.sc/c36_Zy1EmsMS</t>
  </si>
  <si>
    <t xml:space="preserve">@user-jk9mf3fg2p
Есть одна проьлема с антипереновыми добавками. При температуре EPS свыше 50 градусов по Цельсию — они свободно дифундируют из пенопласта. При сдаче объекта в эксплуатацию — всё норм. Но через 10 лет — увы. И не стоит забывать, что эти добавки — канцерогены. </t>
  </si>
  <si>
    <t>https://www.youtube.com/watch?v=Ue5NrRUKG70&amp;lc=UgzplkyNA9Ck-8JNV_h4AaABAg.9rYGasARvCO9r_N2UknQ8j</t>
  </si>
  <si>
    <t xml:space="preserve">Максимальная температура применения ППС — 80 градусов (это закреплено в ГОСТ и, конечно, нужно учитывать при работе с материалом). 
В соответствии с протоколом № 37-2010 от 02.04.2010 МГУ им. М.В. Ломоносова и протоколом исследования состава № 338/10 от 24.03.2010 ФГУП ВНИИМ им. Д.И. Менделеева, качественный ППС безопасен как при нормальных условиях эксплуатации, так и при нагревании. В качестве антипирена чаще всего выступает состав на основе бромированного сополимера бутадиена и стирола. Безопасность бромированного антипирена многократно доказана. </t>
  </si>
  <si>
    <t>https://prnt.sc/R6QNIZ_ByIkG</t>
  </si>
  <si>
    <t>Ответ на стр. 167</t>
  </si>
  <si>
    <t xml:space="preserve"> Александр Иванов ответил Александру
Александр, Подумай тогда сразу защиту от мышей, меня даже нистекловата проложенная ни спасла, ни битое стекло под полом, пенопласт за сезон втруху! Вскрываешь а там пол панели пенопласта нет совсем! Из щелей крошка сыпется только)))</t>
  </si>
  <si>
    <t>https://vk.com/wall-174951679_8925?reply=8941&amp;thread=8934</t>
  </si>
  <si>
    <t xml:space="preserve">Пенопласт должен быть хорошо изолирован. Если есть доступ к середине стенового "пирога" или "пирога" перекрытия, грызуны шанса не упустят. Кстати, в стекловате они тоже селятся, причем с огромным удовольствием. </t>
  </si>
  <si>
    <t>https://prnt.sc/-ITXkbY-38CZ</t>
  </si>
  <si>
    <r>
      <rPr>
        <rFont val="Arial"/>
        <color theme="1"/>
      </rPr>
      <t xml:space="preserve">Собеседник
Как дизайн квартиры может отразиться на здоровье
</t>
    </r>
    <r>
      <rPr>
        <rFont val="Arial"/>
        <color theme="1"/>
        <sz val="1.0"/>
      </rPr>
      <t>Не всем, кто приступает к домашнему ремонту, по карману качественные экологичные натуральные стройматериалы. Многие при покупке руководствуются ценой или дизайном и не думают о безопасности. Некоторые дешевые синтетические материалы очень токсичны, и порой лучше переплатить, чем потом бегать по больницам.
Среди опасных веществ, которые можно обнаружить в стройматериалах:
 асбест, который приводит к легочным заболеваниям и онкологии;
 свинец, который влияет на кровь, нервную систему, репродуктивные органы;
 кремний, он накапливается в организме и вызывает болезнь легких;
 кадмий, провоцирующий онкологию.
Краски, лаки
В дешевых небезопасных лаках и красках может быть целая таблица Менделеева, включая ртуть и свинец.
Что делать: Обязательно читайте на этикетке информацию о составе товара. Отдайте предпочтение водоэмульсионным краскам – они более безопасны. Если красите сами, надевайте респиратор.
Ламинат
Делается из древесной стружки и опилок и считается экологичным материалом. Но не весь ламинат безопасен. Защитный верхний слой содержит синтетические вещества – фенол, формальдегид, толуол. Недобросовестные производители с ними перебарщивают в целях экономии.
Что делать: Не покупать самый дешевый, обращать внимание на запах. Смотреть сертификат безопасности и маркировку. Е2 и Е3 говорят о повышенном содержании токсичного газа в покрытии.
ПВХ
Поливинилхлорид (ПВХ) сегодня один из самых популярных материалов. Из него делают натяжные потолки, окна, виниловые обои, линолеум и многое другое. Сам по себе он считается безвредным, но в него для улучшения свойств кладут вредные добавки – фталаты, тяжелые металлы, эфиры кислот. Материалы из ПВХ не пропускают воздух. Кроме того, при контакте с огнем ПВХ выделяет диоксин, фенол, формальдегид и другие токсичные вещества.
Что делать: Использовать ПВХ по минимуму. Без виниловых обоев вполне можно обойтись, вместо линолеума использовать другое, более экологичное покрытие. Обращайте внимание на запах: чем хуже ПВХ, тем сильнее он пахнет.
Синтетические утеплители</t>
    </r>
    <r>
      <rPr>
        <rFont val="Arial"/>
        <color theme="1"/>
      </rPr>
      <t xml:space="preserve">
</t>
    </r>
    <r>
      <rPr>
        <rFont val="Arial"/>
        <b/>
        <color theme="1"/>
      </rPr>
      <t>Пенополистирол и полиуретан используются как теплоизоляционные материалы. Они недорогие, удобны в использовании, но окисляются и разлагаются под воздействием внешних факторов, выделяя токсичные вещества, например стирол. Даже микродозы стирола достаточно, чтобы причинить вред внутренним органам.</t>
    </r>
    <r>
      <rPr>
        <rFont val="Arial"/>
        <color theme="1"/>
      </rPr>
      <t xml:space="preserve">
Что делать: Заменить пеностеклом. Это дороже, но безопасно для здоровья.
</t>
    </r>
    <r>
      <rPr>
        <rFont val="Arial"/>
        <color theme="1"/>
        <sz val="1.0"/>
      </rPr>
      <t>Лайфхак
В любом, даже самом дорогом ремонте без «химии» не обойтись. После ремонта постарайтесь почаще делать влажную уборку и проветривать помещение. Это снизит концентрацию вредных веществ и сделает воздух чище. Хорошо очищают воздух от примесей комнатные растения. Отлично справляются с ролью очистителя хлорофитум, пальмовые деревья, диффенбахия, фикус.</t>
    </r>
  </si>
  <si>
    <t>https://dzen.ru/a/ZJ1xD1v180K-mjYn</t>
  </si>
  <si>
    <t xml:space="preserve">Добрый день! Стирол есть даже в клубнике и орехах. Это природное вещество, и его микродозы едят люди каждый день. Что же касается качественного пенопласта,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</si>
  <si>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t>https://prnt.sc/3rE8dop4idib</t>
  </si>
  <si>
    <r>
      <rPr>
        <rFont val="Arial"/>
        <color theme="1"/>
      </rPr>
      <t xml:space="preserve">СК Доминика | Cтроим дома и бани с Душой!
ВЫБИРАЕМ УТЕПЛИТЕЛЬ ДЛЯ ЧЕРДАКА
</t>
    </r>
    <r>
      <rPr>
        <rFont val="Arial"/>
        <color theme="1"/>
        <sz val="1.0"/>
      </rPr>
      <t>Теплоизоляция жилого дома всегда будет главной задачей, решающей проблему отопления. Ведь согласитесь, что не тот дом будет теплым дом, который отапливается, а тот, что сохраняет это тепло. Какое бы хорошее отопление ни было, без теплоизоляции усилия будут напрасны. А чтобы сократить расходы на отопления и сделать дом по-настоящему теплым, нужно задуматься о сбережении тепла. Создать карусель Добавьте описание Утепляя свой дом, многие приступают к отделке чердака. Нужно ли это? Да, ведь именно через потолок уходит много тепла. А если вы займетесь его утеплением, то потолок не будет пропускать тепло наружу. Из уроков физики все знают, что теплый воздух уходит именно вверх под потолок. А если он пропускает тепло, то такой воздух будет просто уходить наружу. Благодаря данной статье вы узнаете, какой выбрать утеплитель для чердака, чтобы снизить теплопотери.
ЧТО ПРЕДСТАВЛЯЕТ СОБОЙ УТЕПЛЕНИЕ ЧЕРДАКА ДОМА
В чем заключается работа по утеплению чердачного помещения. Технология довольно проста: утеплительный материал может укладываться на пол, в пространство между балками перекрытия и дополнительно между стропилами кровли. Если говорить об утеплении комнаты, которая находится внизу чердака, то достаточно утеплить пол. В том случае, если вы хотите хранить что-то на чердаке или время от времени использовать его как мансарду, то утепляется и крыша. Какие материалы можно укладывать на чердаке для утепления? В этой статье мы рассмотрим разные варианты и их плюсы и минусы. Сразу отметим, что есть несколько видов утеплителей: Плитные. Рулонные. Напыляемые. Насыпные. Каждый из вариантов утепления хорош по-своему. Мы выберем оптимальные утеплители, которые подойдут для этой цели. Вы должны понимать, что выбор за вами. Наш сайт предложит вам только список проверенных материалов для утепления чердака, которые завоевали много положительных отзывов. Итак, мы рассмотрим следующие варианты: классика – минеральная вата; незаменимый пенопласт; дорогой, но очень качественный ППУ; простые и дешевые насыпные материалы, такие как керамзит, опилки или шлак. Что они из себя представляют? Какая технология укладки каждого утеплителя и его достоинства? Узнаем дальше.
УТЕПЛЕНИЕ МИНЕРАЛЬНОЙ ВАТОЙ
Пожалуй, только бабушка в деревне не слышала о минеральной вате, и то не факт. Это самый распространенный утеплитель для утепления дома, который используется как для самостоятельного утепления, так и профессиональными бригадами. Особенно хочется отметить базальтовую вату, которая вообще не горит и имеет отличные характеристики. За что же так полюбили минвату? Рассмотрим положительные ее моменты. Экологическая чистота. Свойство хорошо держать форму. Небольшой вес, который не нагружает конструкцию. Низкий уровень теплопроводности. Ее не портят грызуны. Она не горит. Звукоизоляция. Имеет «дышащий эффект», создавая хороший микроклимат. Относительно небольшая стоимость. Простота работы с утепляющим материалом. Чем же так хорош этот утеплитель для чердака? Минвата продается как в плитах, так и в рулонах. Она хорошо держит форму, и вы с легкостью можете утеплить пол чердака, а также крышу. Достаточно уложить минеральную вату в пространство между балками и обшить все гидро и пароизоляцией. Это очень важно, так как основной минус материала в том, что он боится влаги. Она будет разрушать утеплитель, который со временем потеряет свои первоначальные свойства.</t>
    </r>
    <r>
      <rPr>
        <rFont val="Arial"/>
        <color theme="1"/>
      </rPr>
      <t xml:space="preserve">
УТЕПЛЕНИЕ ПЕНОПЛАСТОМ
Уж если о минвате бабушка из деревни могла не слышать, то пенопласт точно ей знаком. Один из простых и доступных утеплительных материалов, который повсеместно используется строителями. Основное преимущество пенопласта – его низкая стоимость наряду с хорошими показателями. Он намного плотнее ваты, поэтому работать с пенопластом легче. Он отлично поддается обработке и укладывается в нужное место. Что можно отметить еще? Низкая теплопроводность (ниже чем у минваты).Небольшая стоимость. Доступная цена. Звукоизоляция. Невосприимчивость к влаге. Простота монтажа. Хорошо держит форму. Однако, низкая стоимость сказывается на других моментах.</t>
    </r>
    <r>
      <rPr>
        <rFont val="Arial"/>
        <b/>
        <color theme="1"/>
      </rPr>
      <t xml:space="preserve"> Минусов у пенопласта больше. Например, он очень хорошо горит. Достаточно одной искры и материал тут же начнет плавиться. Кроме того, он непаропроницаем, дышащего эффекта для стен вы не получите. А если его хорошенько не защитить, то грызуны будут изрядно точить материал. Все же, пенопласт есть и будет одним из популярных утеплителей. Пожары явление нечастое, на чердаке дышащий эффект не столь важен, а если защитить материал, то и грызуны не страшны. За такую цену – вариант прекрасный.</t>
    </r>
    <r>
      <rPr>
        <rFont val="Arial"/>
        <color theme="1"/>
      </rPr>
      <t xml:space="preserve">
</t>
    </r>
    <r>
      <rPr>
        <rFont val="Arial"/>
        <color theme="1"/>
        <sz val="1.0"/>
      </rPr>
      <t>УТЕПЛЕНИЕ ППУ
Один из самых дорогих вариантов утепления, ввиду сложности процесса. ППУ – представитель напыляемых материалов, таких как пеноизол. Технология утепления, на первый взгляд, проста: достаточно набрызгать состав из агрегата на поверхность, он в разы увеличится и заполнит все щели. С одной стороны, это так, но вся загвоздка в том, что такое оборудование непросто найти. И дело даже не в наличии агрегатов, а умением ими пользоваться. Такую работу доверяют только опытным специалистам, которые и имеют доступ к оборудованию. Компоненты, из которых состоит пенополиуретан, смешиваются в агрегате в идеальном соотношении, и на поверхность напыляется готовый состав, который увеличивается в размере. Чем же этот дорогостоящий метод так хорош?Экологическая чистота материала. Небольшой вес. Наименьший показатель теплопроводности. Создается монолитная структура без швов, которые могут становиться мостиками холода. Невосприимчивость к влаге. Адгезия к практически любой поверхности. Биоустойчивоть. Звукоизоляция. Его не едят грызуны. Качество утепления на высшем уровне. Как видите, плюсов утеплителя действительно много. Но они компенсируются некоторыми факторами. Во-первых, утепленный чердак не будет дышать. Во-вторых, вы не сможете выполнить утепление своими руками без специалистов. В-третьих, такое удовольствие для чердака дорого обойдется. Стоит ли это того – решать вам.
УТЕПЛЕНИЕ НАСЫПНЫМИ МАТЕРИАЛАМИ
Этот вариант можно назвать самым простым и «на скорую руку» без заморочек. Все что требуется – насыпать выбранный утеплитель определенного слоя. Что можно использовать? Керамзит. Опилки. Шлак.
КЕРАМЗИТ
Утеплительный материал представляет собой шарики, которые засыпаются на пол. Вы поняли, что утеплять им стены не получится. Он делится на фракции: керамзитовый песок, щебень или гравий. Какова особенность материала? Не горит. Экологически чист. Долговечен. Морозоустойчив. Имеет высокую прочность. Небольшой вес. Звуко и теплоизоляция. Утеплительный материал насыпается поверх слоя рубероида, толщиной не меньше 15 см. Все зависит от чердачного перекрытия и свойств теплоизоляции. Чтобы у вас была возможность ходить по поверхности пола, сверху можно выполнить бетонную стяжку, толщина которой около 5 см. Остается устроить настил из дерева, ДСП или другого материала. Что касается опилок и шлака, то технология практически идентична. Уложенный материал будет сберегать тепло, но не так хорошо, как приведенные варианты выше. Зато трудозатраты на работу минимальные. Если вы не хотите заморачиваться, то это хороший альтернативный вариант обычному утеплению.
ПОДВЕДЕМ ИТОГИ
Как видите, разнообразие материалов для утепления чердака деревянного дома действительно большое. Каждый из них хорош в чем-то своем. Если вы ограничены в средствах, то можете использовать пенопласт. А когда средства есть, то выбирайте между минватой и ППУ. Некоторые комбинируют утеплительные материалы, нивелируя недостатки пенопласта. Как? Нижний слой делается из толстого пенопласта, а сверху укладывают тонкий слой минваты. Просто и огнеупорно.</t>
    </r>
  </si>
  <si>
    <t>https://dzen.ru/a/ZJ6aYyxurncoBt_V</t>
  </si>
  <si>
    <t>Пожароопасность, паропроницаемость, грызуны</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</si>
  <si>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Современный качественный пенопласт производится уже с антипиренами: он самостоятельно затухает в течение максимум 4 секунд после потери контакта с открытым огнем. А при постоянном его воздействии — оплавляется, не вспыхивая. 
Что касается паропроницаемости: по этому показателю хороший материал сравним с древесиной. Его паропроницаемость — 0,05 мг/(м·ч·Па), у сосны поперек волокон — 0,06 мг/(м·ч·Па). 
А с грызунами вы правы: материал должен быть изолирован в середине стенового пирога, иначе его теплоизоляционными свойствами с удовольствием воспользуются грызуны. </t>
  </si>
  <si>
    <t>https://prnt.sc/WnuHfZsTC-e6</t>
  </si>
  <si>
    <t xml:space="preserve"> ООО «2И»
Алексей, Мы понимаем, что Вы относитесь к производителям пенопласта и выделяете плюсы своего товара. Но пенопласт имеет пару больших недостатков. По пожарной безопасности и санпинам он не проходит ни по одному нормативу. Класс горючести даже у ППС — Г3 , тогда как у базальтового утеплителя НГ.</t>
  </si>
  <si>
    <t>https://vk.com/wall-210734782_482?reply=484&amp;thread=483</t>
  </si>
  <si>
    <t xml:space="preserve">То, что я являюсь представителем Ассоциации производителей и поставщиков пенополистирола, говорит лишь о том, что я отлично знаю разницу между хорошим ППС и не очень хорошим. Качественный пенопласт соответствует Единым санитарно-эпидемиологическим и гигиеническим требованиям к продукции (товарам), подлежащей санитарно-эпидемиологическому надзору. 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У базальтового утеплителя (как и у любого другого материала, включая пенопласт) есть недостатки, о которых нужно знать, и которые нужно учитывать при строительстве. </t>
  </si>
  <si>
    <t>https://prnt.sc/7AwfR_qVwXjO</t>
  </si>
  <si>
    <t>Ответ на стр. 169</t>
  </si>
  <si>
    <r>
      <rPr>
        <rFont val="Arial"/>
        <color theme="1"/>
      </rPr>
      <t xml:space="preserve">#СтроительствоДомов
#Проект_Сойкино
Ранее мы уже писали об этом объекте — Дом с кривыми стенами и прогнившим брусом.
Заказчица жаловалась на неприятный запах в комнате, который не уходит и это стало первым звоночком заглянуть в стены дома.
Первое что было сделано — разбор стен и более детальный осмотр бруса. После осмотра было принято решение определённые участки демонтировать под замену, а какие-то не затронутые гниением и способные нести нагрузку в полной мере — оставить и антисептировать.
Причиной такого плачевного состояния стен послужил не правильный монтаж обшивки дома. Деревянная стена была закрыта пенопластом с двух сторон без каких либо вент-каналов, а сверху нанесена бетонная штукатурка. В итоге организовался парник в стене. Дерево не дышало и сырело/прело в течение 3-х лет. Так же на некоторых участках где не было пенопласта — был нанесён плотный слой монтажной пены.
</t>
    </r>
    <r>
      <rPr>
        <rFont val="Arial"/>
        <b/>
        <color theme="1"/>
      </rPr>
      <t>Да, момент утепления с пенопластов в плотную к стене мог бы быть, но только в том случае, если стена была не деревянной, а монолитной, т.е. бетонной. В случае деревянной сены так делать было совершенно нельзя. Как итог — процесс гниение, в дальнейшем не способность нести нагрузку от второго этажа с кровлей и разрушение несущей стены дома. И именно этот процесс мы предотвратили.</t>
    </r>
    <r>
      <rPr>
        <rFont val="Arial"/>
        <color theme="1"/>
      </rPr>
      <t xml:space="preserve">
Ниже на кадрах сгнивший участок стены с сырой стороны дома и процесс обработки поверхности и антисеплирования соседней стены дома, которой повезло больше (солнечная сторона).
В бочке — антисептик.</t>
    </r>
  </si>
  <si>
    <r>
      <rPr>
        <color rgb="FF1155CC"/>
        <u/>
      </rPr>
      <t>https://vk.com/wall-13725768_3623</t>
    </r>
    <r>
      <rPr/>
      <t xml:space="preserve"> 
</t>
    </r>
    <r>
      <rPr>
        <color rgb="FF1155CC"/>
        <u/>
      </rPr>
      <t>https://vk.com/wall-210209976_123</t>
    </r>
    <r>
      <rPr/>
      <t xml:space="preserve"> 
</t>
    </r>
    <r>
      <rPr>
        <color rgb="FF1155CC"/>
        <u/>
      </rPr>
      <t>https://vk.com/wall698986594_358</t>
    </r>
    <r>
      <rPr/>
      <t xml:space="preserve"> </t>
    </r>
  </si>
  <si>
    <t xml:space="preserve">Здравствуйте! Судя по вашему описанию, дом был утеплен пенопластом и изнутри ("деревянная стена с двух сторон"). В таком случае имело место грубое нарушение монтажа: пенопласт не используется для внутреннего утепления. А при организации теплоизоляции с внешней стороны должна чётко соблюдаться технология монтажа. Тогда даже деревянный дом, утепленный пенопластом, будет в порядке. 
</t>
  </si>
  <si>
    <r>
      <rPr>
        <color rgb="FF1155CC"/>
        <u/>
      </rPr>
      <t>https://prnt.sc/dx-gBMIq1I03
https://prnt.sc/cFE1OClTX8Ka</t>
    </r>
    <r>
      <rPr/>
      <t xml:space="preserve"> 
</t>
    </r>
    <r>
      <rPr>
        <color rgb="FF1155CC"/>
        <u/>
      </rPr>
      <t>https://prnt.sc/-kME7PUAuWvC</t>
    </r>
    <r>
      <rPr/>
      <t xml:space="preserve"> </t>
    </r>
  </si>
  <si>
    <r>
      <rPr>
        <rFont val="Arial"/>
        <color theme="1"/>
      </rPr>
      <t xml:space="preserve">Наша дача, сад, огород, отдых. СПб и ЛО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</si>
  <si>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r>
      <rPr>
        <color rgb="FF1155CC"/>
        <u/>
      </rPr>
      <t>https://vk.com/wall-214487023_15064</t>
    </r>
    <r>
      <rPr/>
      <t xml:space="preserve"> 
</t>
    </r>
    <r>
      <rPr>
        <color rgb="FF1155CC"/>
        <u/>
      </rPr>
      <t>https://vk.com/wall-88067174_114576</t>
    </r>
    <r>
      <rPr/>
      <t xml:space="preserve"> 
</t>
    </r>
    <r>
      <rPr>
        <color rgb="FF1155CC"/>
        <u/>
      </rPr>
      <t>https://vk.com/wall783309251_6186</t>
    </r>
    <r>
      <rPr/>
      <t xml:space="preserve"> </t>
    </r>
  </si>
  <si>
    <r>
      <rPr>
        <color rgb="FF1155CC"/>
        <u/>
      </rPr>
      <t>https://prnt.sc/AGmFLAq1B6oj</t>
    </r>
    <r>
      <rPr/>
      <t xml:space="preserve"> 
</t>
    </r>
    <r>
      <rPr>
        <color rgb="FF1155CC"/>
        <u/>
      </rPr>
      <t>https://prnt.sc/8wSE44mz-_uB</t>
    </r>
    <r>
      <rPr/>
      <t xml:space="preserve"> 
</t>
    </r>
    <r>
      <rPr>
        <color rgb="FF1155CC"/>
        <u/>
      </rPr>
      <t>https://prnt.sc/xz5FP4xhkzAl</t>
    </r>
    <r>
      <rPr/>
      <t xml:space="preserve"> </t>
    </r>
  </si>
  <si>
    <t xml:space="preserve"> Проверяем устойчивость к огню @zpmos #zpmos #термопанели #фасад #дом #дача #стройка #ремонт
zpmos
2,01 тыс. подписчиков</t>
  </si>
  <si>
    <t>https://www.youtube.com/watch?v=hMRx7WAtzMo</t>
  </si>
  <si>
    <t xml:space="preserve">Добрый день! Очевидно, использованы качественные панели с современным пенопластом. Именно такими свойствами он и обладает. Спасибо за доверие к материалу, который представляет Ассоциация производителей и поставщиков пенополистирола. </t>
  </si>
  <si>
    <t>https://prnt.sc/EWcW92T0UPAM</t>
  </si>
  <si>
    <r>
      <rPr>
        <rFont val="Arial"/>
        <color theme="1"/>
      </rPr>
      <t xml:space="preserve">Строительный Али
📝 Пароизоляция потолка в частном доме
</t>
    </r>
    <r>
      <rPr>
        <rFont val="Arial"/>
        <color theme="1"/>
        <sz val="1.0"/>
      </rPr>
      <t>Использование деревянных балок в панелях перекрытий актуально и востребовано в наши дни. Учитывая, что на древесину ежедневно воздействуют разные источники влаги и пара, важно обеспечить защиту от негативного, внешнего фактора. Грамотный выбор материала и определенный алгоритм монтажных работ позволяют оградить потолок от водяного пара.
Для чего необходима пароизоляция:
продлить срок эксплуатации материалов;
исключить вероятность появления грибка;
снизить теплопотери;
свести к минимуму вероятность возгорания дерева.
Это важно! Постоянное воздействие влаги губительно для дерева и опасно для организма. В результате действия конденсата появляется грибок и плесень, которые являются источником многих болезней. Практичное решение проблемы – пароизоляция.
Качественная и надежная защита потолка предполагает комплексный подход:
пароизоляция;
гидроизоляция;
утепление.
Это позволит снизить потери тепла и исключит вероятность образования конденсата в помещении. Для пароизоляции в жилых помещениях используют материалы рулонного типа и инновационный материал – мембранный пароизолятор.
Это важно! Пароизоляционный слой монтируется на этапе гидроизоляции потолка. Используемые материалы имеют схожие эксплуатационные характеристики и в некоторых случаях взаимозаменяются.
1. Пленка из полиэтилена
Универсальный и, пожалуй, самый востребованный материал. Главная техническая особенность – прочность, поскольку пленка дополнительно армируется тканью или сеткой.
В ассортименте представлены пленки с перфорацией и без нее. На основные характеристики перфорация не влияет. Монтаж проводится внахлест, стыки фиксируются специальной лентой.
2. Фольгированный пароизолятор из полиэтилена
Прочный материал, так как одна поверхность армирована сеткой. Такой пароизолятор используют, когда нужно решить две задачи:
исключить образование конденсата;
Фольгированный материал
Металлизированная сторона пленки отражает тепло и не позволяет ему испаряться. Для максимального эффекта материал монтируют армированной стороной вниз, чтобы тепло отражалось внутрь помещения.
3. Полипропиленовая пленка
В материале предусмотрен слой из целлюлозно-вискозного волокна, который эффективно поглощает влагу. Благодаря такой структуре пароизоляции влага не проникает в слои утеплителя. В процессе укладки между теплоизоляцией и слоем пароизолятора оставляют воздушную прослойку, чтобы влага полностью испарялась.
4. Гидроизоляционная мембрана
Инновационный материал, который на сегодняшний день используется чаще всего. Он обладает максимальной паропроницаемостью, кроме этого, мембрана впитывает влагу и не пропускает ее в слои утеплителя.
К альтернативным защитным материалам специалисты относят лаки и мастики.
Пароизоляционный материал. Его выбирают с учетом климатических условий. При расчете количества материала не забывайте о напусках на стены.
Строительный степлер.
Специальные планки из дерева или конструкции для алюминия, предназначенные именно для пароизоляции.
Ножницы по металлу, профиль и ножовка по дереву.
Строительный скотч.
Саморезы, шуруповерт и фигурная отвертка.
Гвозди с крупной шляпкой и молоток.
В списке указаны материалы для монтажа пароизоляции разными способами.
Особенности проведения монтажных работ
Верхним слоем потолочного перекрытия является чердачный пол. Его главная функция – защита перекрытий от грязи и защита теплоизоляции от механических повреждений. Напольное, чердачное покрытие укладывается поперек балок на специальные контр бруски (их укладывают вдоль). Посредством этих брусков прижимается пароизолятор и образуется зазор между материалом и полом чердака.
Пространство между несущими балками монтируют плиточный или рулонный теплоизоляционный материал. Специалисты рекомендуют использовать плиточные материалы, поскольку они не дают усадку, устойчивы к влаге и не деформируются.
С нижней стороны несущих балок фиксируются доски, которые являются основой – на нее наносится финишная отделка потолка здания.
Теперь к доскам крепят слой пароизоляции. Для фиксации пароизоляционного материала используют специальную металлическую обрешетку или обрешетку из дерева. Выбор материала обрешетки зависит от того, какая финишная отделка используется для потолка.
Затем переходят к чистовой (финишной) отделке.</t>
    </r>
    <r>
      <rPr>
        <rFont val="Arial"/>
        <color theme="1"/>
      </rPr>
      <t xml:space="preserve">
</t>
    </r>
    <r>
      <rPr>
        <rFont val="Arial"/>
        <b/>
        <color theme="1"/>
      </rPr>
      <t>Совет. Утеплители из пенополистирола и пенопласта в деревянных домах не применяют из-за способности воспламеняться. Оптимальный выбор – каменная или базальтовая вата.</t>
    </r>
    <r>
      <rPr>
        <rFont val="Arial"/>
        <color theme="1"/>
      </rPr>
      <t xml:space="preserve"> </t>
    </r>
    <r>
      <rPr>
        <rFont val="Arial"/>
        <color theme="1"/>
        <sz val="1.0"/>
      </rPr>
      <t>Также необходимо обратить внимание на плотность и толщину теплоизоляционных плит, так как эти параметры влияют на сохранение тепла в доме даже при низких температурах.
Современный, практичный пароизоляционный материал надежно защищает потолок от плесени, грибка, воздействия конденсата, продлевает эксплуатационный срок строительных и отделочных материалов. Однако пароизоляционная система будет работать долго и слаженно только при условии обустройства мощной вентиляции на чердаке и между всеми слоями перекрытий потолка.
Особенности крепления пароизоляции
При раскатывании рулонного пароизолятора в местах стыков важно предусмотреть нахлест до 10-15 см. Их проклеивают лентой.
Монтаж материала удобнее проводить с помощником – один человек раскатывает рулон, прижимает ленту к доскам, выравнивает материал, а второй человек – крепит пароизоляцию.
При укладке пароизоляционной мембраны материал разворачивают следующим образом – гладкой стороной внутрь потолочных перекрытий, шероховатой стороной – внутрь помещения.
Предварительно материал крепят посредством строительного степлера. Пробивать материал нужно, предварительно подложив небольшой кусочек картона (можно использовать другой плотный материал).
Когда выполнена предварительная фиксация, приступают к окончательному креплению. Для этого используют металлический профиль или обрешетку из брусков.
Места, где пленка контактирует со стеной здания, проклеивают самоклеящуюся ленту.
Как правило, слой пароизоляции укладывают только с внутренней стороны потолочного перекрытия. В регионах, где зимой температура опускается ниже -32 градусов, пароизоляцию монтируют с двух сторон потолочного перекрытия.
Рекомендации профессионалов
Использование пароизоляции – необходимый этап строительных и ремонтных работ. Материал благодаря своим эксплуатационным характеристикам препятствует появлению грибка, плесени и защищает дерево от негативного воздействия влаги.
Процесс достаточно простой и для его выполнения не требуется большого опыта в сфере строительства. На что следует обратить внимание:
тщательно подготовить поверхность – очистить от грязи, щели обработать герметиком;
грамотно выбрать пароизоляционный материал;
важно внимательно выбирать внешнюю и внутреннюю сторону теплоизоляции, в противном случае эффект сводится к минимуму;
универсальное правило для укладки всех пароизоляционных материалов – внешняя сторона (внутрь дома) – шероховатая, внутренняя сторона (внутрь потолка) — гладкая.
Многих интересует вопрос – существует ли универсальный материал, с помощью которого можно сделать гидро-, тепло- и пароизоляцию? Ответ однозначный – такого материала нет. Необходимо комбинировать материалы для каждого этапа работ.</t>
    </r>
  </si>
  <si>
    <r>
      <rPr>
        <color rgb="FF1155CC"/>
        <u/>
      </rPr>
      <t>https://ok.ru/building.ali/topic/156553485450228</t>
    </r>
    <r>
      <rPr>
        <color rgb="FF000000"/>
      </rPr>
      <t xml:space="preserve"> 
</t>
    </r>
    <r>
      <rPr>
        <color rgb="FF1155CC"/>
        <u/>
      </rPr>
      <t>https://vk.com/wall-182090780_8618</t>
    </r>
    <r>
      <rPr>
        <color rgb="FF000000"/>
      </rPr>
      <t xml:space="preserve"> </t>
    </r>
  </si>
  <si>
    <t xml:space="preserve">Если бы пенопласт не применяли из-за его способности воспламеняться, то и дерево не применяли бы тоже — у него группа горючести Г4. А пенопласт боятся применять, потому что не умеют (или не хотят) соблюдать технологию утепления. Если делать все по правилам, будет и тепло, и безопасно. </t>
  </si>
  <si>
    <r>
      <rPr>
        <color rgb="FF1155CC"/>
        <u/>
      </rPr>
      <t>https://prnt.sc/Vi8VQMe61chS</t>
    </r>
    <r>
      <rPr/>
      <t xml:space="preserve"> 
</t>
    </r>
    <r>
      <rPr>
        <color rgb="FF1155CC"/>
        <u/>
      </rPr>
      <t>https://prnt.sc/Su2KA-rNiiD7</t>
    </r>
    <r>
      <rPr/>
      <t xml:space="preserve"> </t>
    </r>
  </si>
  <si>
    <r>
      <rPr>
        <rFont val="Arial"/>
        <color theme="1"/>
      </rPr>
      <t xml:space="preserve">Строительный Али
📝 Пароизоляция потолка в частном доме
</t>
    </r>
    <r>
      <rPr>
        <rFont val="Arial"/>
        <color theme="1"/>
        <sz val="1.0"/>
      </rPr>
      <t>Использование деревянных балок в панелях перекрытий актуально и востребовано в наши дни. Учитывая, что на древесину ежедневно воздействуют разные источники влаги и пара, важно обеспечить защиту от негативного, внешнего фактора. Грамотный выбор материала и определенный алгоритм монтажных работ позволяют оградить потолок от водяного пара.
Для чего необходима пароизоляция:
продлить срок эксплуатации материалов;
исключить вероятность появления грибка;
снизить теплопотери;
свести к минимуму вероятность возгорания дерева.
Это важно! Постоянное воздействие влаги губительно для дерева и опасно для организма. В результате действия конденсата появляется грибок и плесень, которые являются источником многих болезней. Практичное решение проблемы – пароизоляция.
Качественная и надежная защита потолка предполагает комплексный подход:
пароизоляция;
гидроизоляция;
утепление.
Это позволит снизить потери тепла и исключит вероятность образования конденсата в помещении. Для пароизоляции в жилых помещениях используют материалы рулонного типа и инновационный материал – мембранный пароизолятор.
Это важно! Пароизоляционный слой монтируется на этапе гидроизоляции потолка. Используемые материалы имеют схожие эксплуатационные характеристики и в некоторых случаях взаимозаменяются.
1. Пленка из полиэтилена
Универсальный и, пожалуй, самый востребованный материал. Главная техническая особенность – прочность, поскольку пленка дополнительно армируется тканью или сеткой.
В ассортименте представлены пленки с перфорацией и без нее. На основные характеристики перфорация не влияет. Монтаж проводится внахлест, стыки фиксируются специальной лентой.
2. Фольгированный пароизолятор из полиэтилена
Прочный материал, так как одна поверхность армирована сеткой. Такой пароизолятор используют, когда нужно решить две задачи:
исключить образование конденсата;
Фольгированный материал
Металлизированная сторона пленки отражает тепло и не позволяет ему испаряться. Для максимального эффекта материал монтируют армированной стороной вниз, чтобы тепло отражалось внутрь помещения.
3. Полипропиленовая пленка
В материале предусмотрен слой из целлюлозно-вискозного волокна, который эффективно поглощает влагу. Благодаря такой структуре пароизоляции влага не проникает в слои утеплителя. В процессе укладки между теплоизоляцией и слоем пароизолятора оставляют воздушную прослойку, чтобы влага полностью испарялась.
4. Гидроизоляционная мембрана
Инновационный материал, который на сегодняшний день используется чаще всего. Он обладает максимальной паропроницаемостью, кроме этого, мембрана впитывает влагу и не пропускает ее в слои утеплителя.
К альтернативным защитным материалам специалисты относят лаки и мастики.
Пароизоляционный материал. Его выбирают с учетом климатических условий. При расчете количества материала не забывайте о напусках на стены.
Строительный степлер.
Специальные планки из дерева или конструкции для алюминия, предназначенные именно для пароизоляции.
Ножницы по металлу, профиль и ножовка по дереву.
Строительный скотч.
Саморезы, шуруповерт и фигурная отвертка.
Гвозди с крупной шляпкой и молоток.
В списке указаны материалы для монтажа пароизоляции разными способами.
Особенности проведения монтажных работ
Верхним слоем потолочного перекрытия является чердачный пол. Его главная функция – защита перекрытий от грязи и защита теплоизоляции от механических повреждений. Напольное, чердачное покрытие укладывается поперек балок на специальные контр бруски (их укладывают вдоль). Посредством этих брусков прижимается пароизолятор и образуется зазор между материалом и полом чердака.
Пространство между несущими балками монтируют плиточный или рулонный теплоизоляционный материал. Специалисты рекомендуют использовать плиточные материалы, поскольку они не дают усадку, устойчивы к влаге и не деформируются.
С нижней стороны несущих балок фиксируются доски, которые являются основой – на нее наносится финишная отделка потолка здания.
Теперь к доскам крепят слой пароизоляции. Для фиксации пароизоляционного материала используют специальную металлическую обрешетку или обрешетку из дерева. Выбор материала обрешетки зависит от того, какая финишная отделка используется для потолка.
Затем переходят к чистовой (финишной) отделке.</t>
    </r>
    <r>
      <rPr>
        <rFont val="Arial"/>
        <color theme="1"/>
      </rPr>
      <t xml:space="preserve">
</t>
    </r>
    <r>
      <rPr>
        <rFont val="Arial"/>
        <b/>
        <color theme="1"/>
      </rPr>
      <t>Совет. Утеплители из пенополистирола и пенопласта в деревянных домах не применяют из-за способности воспламеняться. Оптимальный выбор – каменная или базальтовая вата.</t>
    </r>
    <r>
      <rPr>
        <rFont val="Arial"/>
        <color theme="1"/>
      </rPr>
      <t xml:space="preserve"> </t>
    </r>
    <r>
      <rPr>
        <rFont val="Arial"/>
        <color theme="1"/>
        <sz val="1.0"/>
      </rPr>
      <t>Также необходимо обратить внимание на плотность и толщину теплоизоляционных плит, так как эти параметры влияют на сохранение тепла в доме даже при низких температурах.
Современный, практичный пароизоляционный материал надежно защищает потолок от плесени, грибка, воздействия конденсата, продлевает эксплуатационный срок строительных и отделочных материалов. Однако пароизоляционная система будет работать долго и слаженно только при условии обустройства мощной вентиляции на чердаке и между всеми слоями перекрытий потолка.
Особенности крепления пароизоляции
При раскатывании рулонного пароизолятора в местах стыков важно предусмотреть нахлест до 10-15 см. Их проклеивают лентой.
Монтаж материала удобнее проводить с помощником – один человек раскатывает рулон, прижимает ленту к доскам, выравнивает материал, а второй человек – крепит пароизоляцию.
При укладке пароизоляционной мембраны материал разворачивают следующим образом – гладкой стороной внутрь потолочных перекрытий, шероховатой стороной – внутрь помещения.
Предварительно материал крепят посредством строительного степлера. Пробивать материал нужно, предварительно подложив небольшой кусочек картона (можно использовать другой плотный материал).
Когда выполнена предварительная фиксация, приступают к окончательному креплению. Для этого используют металлический профиль или обрешетку из брусков.
Места, где пленка контактирует со стеной здания, проклеивают самоклеящуюся ленту.
Как правило, слой пароизоляции укладывают только с внутренней стороны потолочного перекрытия. В регионах, где зимой температура опускается ниже -32 градусов, пароизоляцию монтируют с двух сторон потолочного перекрытия.
Рекомендации профессионалов
Использование пароизоляции – необходимый этап строительных и ремонтных работ. Материал благодаря своим эксплуатационным характеристикам препятствует появлению грибка, плесени и защищает дерево от негативного воздействия влаги.
Процесс достаточно простой и для его выполнения не требуется большого опыта в сфере строительства. На что следует обратить внимание:
тщательно подготовить поверхность – очистить от грязи, щели обработать герметиком;
грамотно выбрать пароизоляционный материал;
важно внимательно выбирать внешнюю и внутреннюю сторону теплоизоляции, в противном случае эффект сводится к минимуму;
универсальное правило для укладки всех пароизоляционных материалов – внешняя сторона (внутрь дома) – шероховатая, внутренняя сторона (внутрь потолка) — гладкая.
Многих интересует вопрос – существует ли универсальный материал, с помощью которого можно сделать гидро-, тепло- и пароизоляцию? Ответ однозначный – такого материала нет. Необходимо комбинировать материалы для каждого этапа работ.</t>
    </r>
  </si>
  <si>
    <t>https://vk.com/wall786440194_1137</t>
  </si>
  <si>
    <t xml:space="preserve">Пенопласт отлично применяют для утепления деревянных домов. И, кстати, он же и есть пенополистирол — вспененный. А вот экструдированный действительно применяют редко — из-за низкой паропроницаемости. </t>
  </si>
  <si>
    <t>https://prnt.sc/EHPhIMHqhruZ</t>
  </si>
  <si>
    <t>Репост стр. 185, нужна короткая версия ответа для физлица
Валера</t>
  </si>
  <si>
    <r>
      <rPr>
        <rFont val="Arial"/>
        <color theme="1"/>
      </rPr>
      <t xml:space="preserve">Home / РАЗНОЕ / Стоит ли утеплять дом пенопластом — плюсы и минусы утепления
Стоит ли утеплять дом пенопластом — плюсы и минусы утепления
» Стоит ли утеплять дом пенопластом — плюсы и минусы утепления
утепление пенопластом стен — это то, что нужно делать всегда, поэтому не стоит торопиться с выбором изоляционного материала. В целом, необходимо соответствовать ряду критериев, включая долговечность и эффективность изоляции.
Пенополистирол по-прежнему лидирует на рынке изоляционных материалов, которые можно использовать в стенах дома. Относительно недорогой и простой в установке, этот вид изоляции может легко изолировать стены и не пропускать тепло в дом.
</t>
    </r>
    <r>
      <rPr>
        <rFont val="Arial"/>
        <b/>
        <color theme="1"/>
      </rPr>
      <t>Но так ли все радужно на самом деле? Ведь, как и любой другой материал, пенопласт имеет определенные недостатки. Например, пенопласт — хрупкий материал, он непроницаем для воздуха, и пенопласт часто повреждается грызунами, так как на стенах может вырасти плесень. Это далеко не все недостатки самого популярного изоляционного материала.</t>
    </r>
    <r>
      <rPr>
        <rFont val="Arial"/>
        <color theme="1"/>
      </rPr>
      <t xml:space="preserve">
Что такое пенополистирол?
Политрон — это вспененный полистирол (наполненный воздухом блок пластика). Сердцевина пенопласта состоит из гранул пенополистирола, размер которых не превышает 15 мм. Остальное — это воздух, который, как известно, является очень плохим проводником тепла. Именно поэтому данный изоляционный материал обладает отличными теплоизоляционными свойствами.</t>
    </r>
  </si>
  <si>
    <t>http://www.mfsprivolg.ru/stoit-li-uteplyat-dom-penoplastom-plyusy-i-minusy-utepleniya/</t>
  </si>
  <si>
    <t>Хрупкость, паропроницаемость, грызуны, плесень</t>
  </si>
  <si>
    <t>Добрый день! Все довольно радужно. Потому что: 
а)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кПа.Оба этих показателя зависят от плотности материала.
б) паропроницаемость качественного ППС практически такая же, как у древесины, — 0,05 мг/(м·ч·Па). У сосны поперек волокон — 0,06 мг/(м·ч·Па). 
в) мыши и другие грызуны могут завестись в любом теплоизоляционном материале. Конкретно пенополистирол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t>
  </si>
  <si>
    <t>https://prnt.sc/JK0oOYvGz4mr</t>
  </si>
  <si>
    <t>Комментарий публикуется не сразу</t>
  </si>
  <si>
    <t>Mash | Мэш
Пожар в центре Москвы в Тверском районе. Столб дыма потихоньку заволакивает Новосущёвскую улицу. Предварительно, загорелись утеплитель и пенопласт на стройке. Шесть человек эвакуировали по автолестнице, о пострадавших не сообщалось.
UPD. Открытое горение ликвидировали</t>
  </si>
  <si>
    <t>https://vk.com/wall-112510789_8890606</t>
  </si>
  <si>
    <t>Телеканал Царьград
Еще один сильный пожар, теперь — в Москве
Стена черного дыма и языки пламени: именно так сегодня вечером выглядит Новосущёвская улица. То есть, возгорание произошло практически в самом центре столицы. По информации, поступающей из Telegram-каналов, в здании загорелись строительные материалы — утеплитель, пенопласт.
Информации о пострадавших нет. Шесть человек удалось эвакуировать прибывшим на вызов пожарным.</t>
  </si>
  <si>
    <t>https://vk.com/wall-75679763_5495072</t>
  </si>
  <si>
    <t xml:space="preserve"> Телеканал Царьград
Еще один сильный пожар, теперь — в Москве
Стена черного дыма и языки пламени: именно так сегодня вечером выглядит Новосущёвская улица. То есть, возгорание произошло практически в самом центре столицы. По информации, поступающей из Telegram-каналов, в здании загорелись строительные материалы — утеплитель, пенопласт.
Информации о пострадавших нет. Шесть человек удалось эвакуировать прибывшим на вызов пожарным.</t>
  </si>
  <si>
    <t>https://ok.ru/tsargradtv/topic/155296156493184</t>
  </si>
  <si>
    <t>Москва. Город новостей
🔥 В районе метро Новослободская загорелось строящееся одноэтажное здание. 
Горит утеплитель и пенопласт, поэтому видно такой чёрный дым. 
Оперативные службы уже на месте. Шесть человек эвакуировали по автолестнице. О пострадавших не сообщается.</t>
  </si>
  <si>
    <t>https://ok.ru/tvcmoscow/topic/156365235452021</t>
  </si>
  <si>
    <t>Значит, такой утеплитель. Современный пенопласт так не горит</t>
  </si>
  <si>
    <t>https://prnt.sc/KFL_88LbEhz-</t>
  </si>
  <si>
    <t>Царьград
Еще один сильный пожар, теперь — в Москве
Стена черного дыма и языки пламени: именно так сегодня вечером выглядит Новосущёвская улица. То есть, возгорание произошло практически в самом центре столицы. По информации, поступающей из Telegram-каналов, в здании загорелись строительные материалы — утеплитель, пенопласт.
Информации о пострадавших нет. Шесть человек удалось эвакуировать прибывшим на вызов пожарным.</t>
  </si>
  <si>
    <t>https://dzen.ru/b/ZJC0gQPltUbjDELK</t>
  </si>
  <si>
    <t xml:space="preserve">А потому что хранить стройматериалы надо по технике безопасности. И брать не дешёвый контрафактный ппс, а нормальный, который не горит. </t>
  </si>
  <si>
    <t>https://prnt.sc/7JRnmbE4Y_Y0</t>
  </si>
  <si>
    <t>Лобахин Андрей
Что же это за утеплитель который горит? Что же это за пенопласт который горит?</t>
  </si>
  <si>
    <t xml:space="preserve">Вот такой вот, видимо, пенопласт. Который без ГОСТов сделан и куплен в гараже по знакомству. </t>
  </si>
  <si>
    <t>https://prnt.sc/mM1fJ8tP0Gl9</t>
  </si>
  <si>
    <t>Коммент к стр. 6</t>
  </si>
  <si>
    <r>
      <rPr/>
      <t xml:space="preserve">Царьград ТВ
Еще один сильный пожар, теперь — в Москве
Стена черного дыма и языки пламени: именно так сегодня вечером выглядит Новосущёвская улица. То есть, возгорание произошло практически в самом центре столицы. По информации, поступающей из Telegram-каналов, в здании загорелись строительные материалы — утеплитель, пенопласт.
Информации о пострадавших нет. Шесть человек удалось эвакуировать прибывшим на вызов пожарным.
Ответить на комментарий
</t>
    </r>
    <r>
      <rPr>
        <color rgb="FF1155CC"/>
        <u/>
      </rPr>
      <t xml:space="preserve">https://t.me/tsargradtv/47476?comment=1142764
</t>
    </r>
    <r>
      <rPr/>
      <t>Из какого говна лепят на стройках и в высотках?? Что это за утеплитель такой и куда службы смотрят?</t>
    </r>
  </si>
  <si>
    <t>https://telegram.me/tsargradtv/47476</t>
  </si>
  <si>
    <t xml:space="preserve">Самое время проверить, что же за стройматериалы приобретались для строительства. Качественный ппс никогда не будет так полыхать. </t>
  </si>
  <si>
    <t>https://prnt.sc/tH5pWEQOUUJo</t>
  </si>
  <si>
    <t>Лиза</t>
  </si>
  <si>
    <t>Железное регби
⌚ Вокруг стадиона «Слава» возник пожар
Стадион регбийного клуба «Слава» в центре Москвы оказался окружен пожаром. Об этом сообщает Telegram-канал «Новости Москвы».
По информации источника, вокруг стадиона загорелись строительные материалы: пенопласт и утеплитель. Спасено шесть человек.
На ролике видно, что черный дым окружил арену «славян» с обеих сторон.</t>
  </si>
  <si>
    <t>https://telegram.me/zheleznoe_rugby/1200</t>
  </si>
  <si>
    <t xml:space="preserve">Интересно, когда уже начнут строить из современных материалов? Пенопласт с антипиренами не зря выдумали. </t>
  </si>
  <si>
    <t>https://prnt.sc/4UqxDsXK_3gt</t>
  </si>
  <si>
    <t>MountShow
Пожар произошел на стройке недалеко от станции метро Новослободская в Москве, спасены шесть человек. Об этом ТАСС сообщили в экстренных службах.
"На Новосущёвской улице, 13 на стройке произошел пожар. Загорелся утеплитель и пенопласт. Спасены шесть человек, информация о пострадавших уточняется", — сказал собеседник агентства.</t>
  </si>
  <si>
    <t>https://telegram.me/mountshow/19023</t>
  </si>
  <si>
    <t xml:space="preserve">Чтобы так горел пенопласт, он должен быть родом из прошлого века. А в теперешнем столько антипиренов, что полыхать он не станет. </t>
  </si>
  <si>
    <t>https://prnt.sc/7ANLt3skfmJ6</t>
  </si>
  <si>
    <t>Sergo, [20.06.2023 1:52]
Насколько я понимаю пенопласт и есть утеплитель)))</t>
  </si>
  <si>
    <t>https://t.me/mountshow/19023?comment=1323337</t>
  </si>
  <si>
    <t xml:space="preserve">Пенопласт пенопласту рознь. Так может гореть только непонятная субстанция без всяких документов. А качественный — нет, в него антипирены добавляются на стадии производства. </t>
  </si>
  <si>
    <t>https://prnt.sc/egWd0SLiHswP</t>
  </si>
  <si>
    <t>Комменты к стр. 10</t>
  </si>
  <si>
    <t>First Last, [20.06.2023 2:18]
Утеплитель специально брали который хорошо горит? 😳</t>
  </si>
  <si>
    <t>https://t.me/mountshow/19023?comment=1323389</t>
  </si>
  <si>
    <t xml:space="preserve">Наверное, решили "сэкономить" и брали то, что утеплителем и назвать трудно. </t>
  </si>
  <si>
    <t>https://prnt.sc/YV4XSG9I_7_r</t>
  </si>
  <si>
    <t>Современный утеплитель еще надо умудриться поджечь</t>
  </si>
  <si>
    <t>https://t.me/mountshow/19023?comment=1323405</t>
  </si>
  <si>
    <t xml:space="preserve">Вот-вот. Пробовал — не получилось. Плавится, но не горит. </t>
  </si>
  <si>
    <t>https://prnt.sc/J-Oee2gnAPBT</t>
  </si>
  <si>
    <t>Утеплитель загорелся? Афигеть... На какой же помойке его сделали?</t>
  </si>
  <si>
    <t>https://t.me/mountshow/19023?comment=1323452</t>
  </si>
  <si>
    <t xml:space="preserve">Очень хорошо бы, чтобы компетентные органы проверили. А еще лучше — чтобы контролировали качество еще при закупке. </t>
  </si>
  <si>
    <t>https://prnt.sc/FKUdlYgwu65I</t>
  </si>
  <si>
    <t>Боевой участок пожарные спасатели ЧП
Столичные огнеборцы спасли 6 человек на стройке у станции метро Новослободская в Москве
На Новосущёвской улице, 13 на стройке произошел пожар. Загорелся утеплитель и пенопласт. Спасены шесть человек, информация о пострадавших уточняется.</t>
  </si>
  <si>
    <t>https://telegram.me/buftype/1234</t>
  </si>
  <si>
    <t xml:space="preserve">Это что надо делать с пенопластом, в котором антипирены, чтоб он так горел? Вывод — материал дешевый и неизвестно кем сделанный. Когда утепляли свой дом, пыталась поджечь пенопласт: не горит, хоть тресни. Сам затухает. </t>
  </si>
  <si>
    <t>https://prnt.sc/p-sm6RaUYETH</t>
  </si>
  <si>
    <t>Таня К</t>
  </si>
  <si>
    <t>по коптильне я бы предположил пеноплекс, а не пенопласт</t>
  </si>
  <si>
    <t>https://t.me/buftype/1234?comment=5362</t>
  </si>
  <si>
    <t>https://prnt.sc/Lr90MBf7qJuz</t>
  </si>
  <si>
    <t>Комменты к стр. 15</t>
  </si>
  <si>
    <t>Москва. Город новостей
🔥 Сильный пожар в районе метро «Новослободская». Что горит пока неизвестно. Округу заволокло чёрным дымом. Видео из соцсетей
🔥 В районе метро «Новослободская» загорелось строящееся одноэтажное здание на Новосущёвской улице.
Горит утеплитель и пенопласт, поэтому видно такой чёрный дым.
Оперативные службы уже на месте. Шесть человек эвакуировали по автолестнице. О пострадавших не сообщается.
UPD 22:43 Пожар потушен — МЧС.</t>
  </si>
  <si>
    <t>https://telegram.me/gnmoscow/9058</t>
  </si>
  <si>
    <t xml:space="preserve">Видимо, вот такого качества материалы покупают строительные организации. Полно нормальных производителей: нет, надо "достать по знакомству". </t>
  </si>
  <si>
    <t>https://prnt.sc/xWuHVbmFm6lj</t>
  </si>
  <si>
    <t>Grigoriy Arutyunyan, [20.06.2023 9:56]
Ну вот, проверяющим органам не надо будет ждать окончания строительства, и так всё понятно без проверки: нарушен противопожарный техрегламент — горючие утеплители В России запрещено использовать.</t>
  </si>
  <si>
    <t>https://t.me/gnmoscow/9058?comment=43359</t>
  </si>
  <si>
    <t xml:space="preserve">Пенопласт с антипиренами разрешен. Вопрос — есть ли антипирены в том, что тут горело. Что это вообще за материалы, и где их купили. </t>
  </si>
  <si>
    <t>https://prnt.sc/B9QdY-y2xh8Q</t>
  </si>
  <si>
    <t>Коммент к стр. 17</t>
  </si>
  <si>
    <t>Grigoriy Arutyunyan,
Вот-вот</t>
  </si>
  <si>
    <t>https://t.me/gnmoscow/9058?comment=43438</t>
  </si>
  <si>
    <t>https://prnt.sc/WBgbwRQTvq9B</t>
  </si>
  <si>
    <t>Коммент к стр. 18</t>
  </si>
  <si>
    <t>NEWS_SEE_
Forwarded from 
Столица Москвы|Новости|Сатира
0:12
0:03
19 июня в 21:40 в Службу экстренных вызовов 112 поступило сообщение о загорании по адресу: г. Москва, ЦАО, Тверской район, ул. Новосущевская, д.14 (напротив). На место происшествия были направлены подразделения ГКУ "ПСЦ" и ГУ МЧС России по г. Москве. Происходит загорание утеплителя и пенопласта в подвальном помещении. Площадь уточняется. Ведутся работы по ликвидации.
ЦУ и МЧС подтвердили, что здание на этапе строительства.</t>
  </si>
  <si>
    <t>https://telegram.me/news_see/11795</t>
  </si>
  <si>
    <t xml:space="preserve">Чтобы загорелся пенопласт (я имею в виду именно пенопласт, а не то шило, которое за него выдают), нужно целенаправленно, долго и усиленно его поджигать. И то он оплавляется и потухает. Так что вопросы к качеству, а не к типу утеплителя. </t>
  </si>
  <si>
    <t>https://prnt.sc/LJSzQd2KKdBs</t>
  </si>
  <si>
    <t>Прекрасная Пресня
Forwarded from 
Тверской Live
0:04
0:07
0:04
Сильный пожар в Тверском районе. Что-то часто стало гореть. Дым заволакивает Новосущёвскую улицу. Предварительно, загорелись утеплитель и пенопласт на стройке. Шесть человек эвакуировали по автолестнице, о пострадавших не сообщалось.</t>
  </si>
  <si>
    <t>https://telegram.me/v_inkvizitor/1930</t>
  </si>
  <si>
    <t xml:space="preserve">Хорошо, что людей спасли. Плохо, что строители готовы экономить на качестве. Брали бы нормальный пенопласт, ничего такого бы не случилось </t>
  </si>
  <si>
    <t>https://prnt.sc/YldLPlGuLAtE</t>
  </si>
  <si>
    <t>Сильный пожар в Москве попал на видео
Mash: в Тверском районе Москвы произошел сильный пожар
В центре Москвы в Тверском районе произошел сильный пожар. Кадры опубликовал Telegram-канал Mash.
На видео видно, как столб черного дыма заволакивает Новосущевскую улицу. По предварительной информации, загорелись утеплитель и пенопласт на стройке. Шесть человек эвакуировали по автолестнице. Данных о количестве пострадавших нет.
16 июня в Москве на территории Всероссийского центра медицины катастроф «Защита» начался крупный пожар.
Ранее сообщалось, что россияне испугались участившихся пожаров и стали активно страховать квартиры — спрос на эти услуги с января по май 2023 года вырос на 73 процента по сравнению с аналогичным периодом 2022-го.</t>
  </si>
  <si>
    <t>https://lenta.ru/news/2023/06/19/pozharrrr/</t>
  </si>
  <si>
    <t xml:space="preserve">Современный пенопласт поджечь невозможно. Лично пробовал. Так может гореть, если купили что-то непонятное без документов, только бы подешевле, а разницу поделить. </t>
  </si>
  <si>
    <t>https://prnt.sc/Yw93hnq4ch2n</t>
  </si>
  <si>
    <t>Всё о стройке, [20.06.2023 12:01]
[ Album ]
⚡️ЧП на этом не закончились. Вчера ночью в Москве на Новосущевской улице около метро Новослободская загорелось строящееся здание
Рабочие, которые трудились в сейчас горящем здании на Новосущевской улице рассказали, что в доме загорелся пенопласт. Они предположили, что возможной причиной пожара могла стать электропроводка.
Комментарии строителей из ближнего зарубежья прикрепили🙌🏻</t>
  </si>
  <si>
    <t>https://telegram.me/ggreat_of_development/7797?comment=14794</t>
  </si>
  <si>
    <t xml:space="preserve">Вот так взял и сам по себе загорелся. Лежит пенопласт, на нем лежит проводка, и все полыхает. Какие-то сказки. А реально: нарушение техники безопасности плюс некачественные материалы. Как в современный пенопласт проводкой не тыкай, он не загорится — в нем антипирен на антипирене. </t>
  </si>
  <si>
    <t>https://prnt.sc/TvGnfs9wzKuK</t>
  </si>
  <si>
    <t>ברוך השם, [20.06.2023 16:13]
Какой пенопласт может быть на стройке? Классы горючести материалов и сферу их применения не просто же так "придумали"</t>
  </si>
  <si>
    <t xml:space="preserve">На стройке должен быть качественный и самозатухающий. А не тот, что обычно покупают, чтобы поделить разницу. </t>
  </si>
  <si>
    <t>https://prnt.sc/A-ISruHjP0I1</t>
  </si>
  <si>
    <t>Комментарий к стр. 23</t>
  </si>
  <si>
    <t>Негорючего пенопласта пока еще нет! Поэтому пенопластом можно утеплять только то ,что не доходит 0.5 метра до окна. Остальное минватой. Есть самозатухающие панели. Но это уже из другой оперы?</t>
  </si>
  <si>
    <t>https://t.me/mountshow/19023?comment=1324583</t>
  </si>
  <si>
    <t>Поджигал лично строительный пенопласт. Оплавляется и затухает. Но не горит. А вот в детстве помню жгли пенопласт от упаковки холодильника. Вот там дымилось и горело хорошо.</t>
  </si>
  <si>
    <t>https://prnt.sc/-04QESk9SeHc</t>
  </si>
  <si>
    <t>Комментарий к стр. 11</t>
  </si>
  <si>
    <t xml:space="preserve"> Heavy Metall
Мужики! Утеплитель пенопласт. Как утеплить потолок??? Что бы не спрел! Гараж каркасный. Снутри зашить осб. Зимой морозы до минус 48</t>
  </si>
  <si>
    <r>
      <rPr>
        <color rgb="FF1155CC"/>
        <u/>
      </rPr>
      <t>https://vk.com/wall-162470473_955871?reply=955900</t>
    </r>
    <r>
      <rPr/>
      <t xml:space="preserve"> 
</t>
    </r>
    <r>
      <rPr>
        <color rgb="FF1155CC"/>
        <u/>
      </rPr>
      <t>https://vk.com/wall-162470473_955845?reply=955899</t>
    </r>
    <r>
      <rPr/>
      <t xml:space="preserve"> </t>
    </r>
  </si>
  <si>
    <t xml:space="preserve">Здравствуйте! Под финишную отделку используйте пароизоляцию: пенопласт должен быть отделён ею от внутренней обшивки. Ну и помните, что максимальная температура применения ППС — 80 градусов. Если вы уверены, что не нагреется от крыши, можно использовать — конечно, если будет эффективная вентиляция. </t>
  </si>
  <si>
    <r>
      <rPr>
        <color rgb="FF1155CC"/>
        <u/>
      </rPr>
      <t>https://prnt.sc/mGfkQw9e-DMl</t>
    </r>
    <r>
      <rPr/>
      <t xml:space="preserve"> </t>
    </r>
  </si>
  <si>
    <t>Пост по первой ссылке был удален</t>
  </si>
  <si>
    <t>Альта — Профиль. Алексеевка
Знаете, из-за чего дом теряет львиную долю тепла?
Из-за неутепленной или неправильно утепленной кровли.
Хорошая новость: их можно значительно сократить, если сделать правильный пирог утепления.
В качестве основного утеплителя можно использовать:
▪ Пенопласт – дешево и сердито. Легкий, удобный в монтаже, обладает отличными теплоизоляционными свойствами. Однако он относится к горючим материалам, еще и выделяет в процессе горения токсические вещества.
▪ Экструдированный пенополистирол – уже лучше. Прочный, влагостойкий. Но он не пропускает пар, из-за чего может создаваться эффект термоса.
▪ Минвата – ее качества зависят от типа. Например, шлаковата совершенно не подходит для утепления кровли. Стекловата – легкая и гибкая, поэтому отлично подходит для сложных кровель. Но гигроскопична: нуждается в дополнительной защите от воды.
▪ Базальтовая вата – самый дорогой, но и самый долговечный и безопасный вид минват.
▪ Напыляемые утеплители – без мостиков холода. Утеплитель наносится плотным слоем, но требует специального оборудования.
Что выбрали вы для своего дома? Делитесь мнениями в комментариях!</t>
  </si>
  <si>
    <r>
      <rPr>
        <color rgb="FF1155CC"/>
        <u/>
      </rPr>
      <t>https://vk.com/wall-220017537_32</t>
    </r>
    <r>
      <rPr/>
      <t xml:space="preserve"> 
</t>
    </r>
    <r>
      <rPr>
        <color rgb="FF1155CC"/>
        <u/>
      </rPr>
      <t>https://vk.com/wall-159933239_2164</t>
    </r>
    <r>
      <rPr/>
      <t xml:space="preserve"> </t>
    </r>
  </si>
  <si>
    <t>Добрый день! Современный пенопласт не выделяет вредных для здоровья веществ ни в нормальном, ни в нагретом состоянии — это подтверждено многочисленными исследованиями. Что касается горючести — вопрос решают антипирены, которые обязательно добавляются в качественный материал.</t>
  </si>
  <si>
    <r>
      <rPr>
        <color rgb="FF1155CC"/>
        <u/>
      </rPr>
      <t>https://prnt.sc/nga5hUByAeEn</t>
    </r>
    <r>
      <rPr>
        <color rgb="FF000000"/>
      </rPr>
      <t xml:space="preserve"> 
</t>
    </r>
    <r>
      <rPr>
        <color rgb="FF1155CC"/>
        <u/>
      </rPr>
      <t>https://prnt.sc/n0n8MHzrXokz</t>
    </r>
    <r>
      <rPr>
        <color rgb="FF000000"/>
      </rPr>
      <t xml:space="preserve"> </t>
    </r>
  </si>
  <si>
    <t>Аналог стр. 152 апрель
Валера</t>
  </si>
  <si>
    <t xml:space="preserve"> Плиточник Отделочник-Бийск
Утеплять стены изнутри лучше всего пенополистиролом для панельных домов лучший вариант 10 мм. Он не пропускает влагу, у него низкая паропроницаемость что даёт лучший вариант для утепления стен изнутри. Стены обязательно нужно обработать противогрибковыми материалами.Работа будет стоить около 7-8 тысяч. Не соглашайтесь если вам будут предлагать утепление минватой, она пропускает влагу и ваша холодная стена в месте точки росы будет покрываться плесенью и материал будет разрушаться.</t>
  </si>
  <si>
    <t>https://vk.com/wall-140454304_2291?reply=2292</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</si>
  <si>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Пенополистирол бывает двух видов — вспененный и экструдированный. У второго действительно низкая паропроницаемость. У первого — сравнимая с паропроницаемостью сосны поперёк волокон. Однако мы не рекомендуем использовать пенопласт для внутреннего утепления: согласно ГОСТ, он должен использоваться в качестве среднего слоя строительной ограждающей конструкции. </t>
  </si>
  <si>
    <t>https://prnt.sc/w_50JOBgpN5R</t>
  </si>
  <si>
    <r>
      <rPr>
        <rFont val="Arial"/>
        <color theme="1"/>
      </rPr>
      <t>Генеральный Подрядчик</t>
    </r>
    <r>
      <rPr>
        <rFont val="Arial"/>
        <color theme="1"/>
        <sz val="6.0"/>
      </rPr>
      <t xml:space="preserve">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t>
    </r>
    <r>
      <rPr>
        <rFont val="Arial"/>
        <color theme="1"/>
      </rPr>
      <t xml:space="preserve">
</t>
    </r>
    <r>
      <rPr>
        <rFont val="Arial"/>
        <b/>
        <color theme="1"/>
      </rPr>
      <t>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t>
    </r>
    <r>
      <rPr>
        <rFont val="Arial"/>
        <color theme="1"/>
      </rPr>
      <t xml:space="preserve">
</t>
    </r>
    <r>
      <rPr>
        <rFont val="Arial"/>
        <color theme="1"/>
        <sz val="6.0"/>
      </rPr>
      <t>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t>
    </r>
    <r>
      <rPr>
        <rFont val="Arial"/>
        <color theme="1"/>
      </rPr>
      <t xml:space="preserve">
</t>
    </r>
    <r>
      <rPr>
        <rFont val="Arial"/>
        <b/>
        <color theme="1"/>
      </rPr>
      <t>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t>
    </r>
    <r>
      <rPr>
        <rFont val="Arial"/>
        <color theme="1"/>
      </rPr>
      <t xml:space="preserve">
</t>
    </r>
    <r>
      <rPr>
        <rFont val="Arial"/>
        <color theme="1"/>
        <sz val="6.0"/>
      </rPr>
      <t>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t>
    </r>
  </si>
  <si>
    <t>https://vk.com/wall-220116270_48</t>
  </si>
  <si>
    <t>https://prnt.sc/mLbvMXNPswHS</t>
  </si>
  <si>
    <t>SipGrand
Все мы в детстве любили сказки, одна из них — Теремок,и вот,вырастая, понимаешь, что делить свое жилье с некоторыми животными, а особенно грызунами-не хочется 😂
Сегодня снова рубрика Мифы и факты👇🏻
Грызуны🐀
По большому счету, это разговор ни о чём. Грызуны в SIP панелях не заводятся. Это факт, подтвержденный десятилетиями эксплуатации домов из SIP не только в качестве жилищ, но и как складов, магазинов и т.п. Опыт накоплен огромный. В США и Канаде построены сотни тысяч домов из SIP. Пятнадцать лет как из SIP строят и в России, и счет построенных домов идет уже на тысячи.
❗Пенополистирол несъедобен для мышей. Это научный факт. Гнёзда грызуны внутри SIP не устраивают. Это доказывает практика. Опасность грызунов для SIP является надуманной.
❗В иностранной литературе и Интернете упоминают опасность термитов. Решают проблему специальными добавками в OSB. В России это не актуально.
Есть сведения о серых белках, которые проявили интерес к свесам крыши из SIP в одном из районов США. А вот проблема мышей и SIP — это тема Рунета. Вопрос грызунов постоянно поднимается на строительных форумах. И эти разговоры об опасности грызунов для SIP панелей, видимо, никогда не прекратятся, потому что эти зверьки разводятся, где угодно, и грызут всё подряд. Известны случаи, когда в поисках пищи мыши прогрызали бетон.
⚠Основное замечание: проблемы "SIP и грызуны" не существует! Есть проблема "грызуны и утеплители". Именно утеплитель грызуны при наличии доступа могут повредить, нарушив теплоизоляцию дома. Не важно, какие стены или перекрытия утепляются — кирпичные, деревянные или каркасные, и какой утеплитель используется. Все современные эффективные утеплители не устоят против зубов грызунов без надлежащих мер защиты.
Но даже самые яростные критики утеплителей не акцентируют внимание на этой проблеме. А зарубежные производители пенополистирола всегда подчеркивают непривлекательность ПСБ для грызунов. Дело в том, что проблема грызунов снимается довольно просто — доступ грызунов к утеплителю закрывается или затрудняется. Это так называемые конструктивные методы защиты. И, конечно же, необходимо заниматься профилактикой. Без профилактики мыши заведутся в любом доме. Даже на верхних этажах бетонных многоэтажек.
Пенополистирол является несъедобным для грызунов, т.е. пищевой ценности для них не представляет. Поэтому пенополистирол внутри SIP не служит приманкой для грызунов. В пенополистироле мыши гнезда не устраивают, но могут сделать в нем ходы. Поэтому пенополистирол, как и любой утеплитель, необходимо защищать.
В SIP конструкциях пенополистирол наглухо закрыт досками и плитами OSB. Мыши в естественных условиях не грызут OSB-3. Это факт, отмечаемый многими. Есть версия, что особая структура плиты OSB-3 создает непреодолимый барьер для грызунов. Действительно, пропитанная связующим щепа в составе OSB твердая и хрупкая, как стекло. Попытка работать с OSB без перчаток сразу приводит к повреждению кожи рук. Есть мнение, что грызунам мешает укладка щепы в плите OSB-3 в разных направлениях.
В домах из СИП-панелей как и в любых других домах (каркасных, кирпичных, деревянных и т.д.) применяется множество материалов, которые могут быть повреждены грызунами. Меры профилактики стандартные.⏬⏬⏬
🐈В любом частном доме желательно иметь биологическое оружие — кошку, или психическое оружие — ультразвуковой отпугиватель грызунов и т.д.
Конструктивные методы — это решетки на продухи в цоколе дома.
Доступ грызунам под внешнюю отделку стен типа "вентилируемый фасад" закрывают металлической сеткой или специальным перфорированным вентиляционным профилем. Это следует сделать и в доме из СИП панелей, но не для защиты СИП, а для того, чтобы грызуны не лезли под фасад и на чердак.
Грызуны, как и пожары, не есть проблема материала ограждающих конструкций индивидуального дома. Это прежде всего вопрос профилактики. Если относиться безответственно — не помогут и каменные стены. Использование эффективных утеплителей и древесины стимулирует повышенное внимание к противопожарной безопасности и санитарии, что очень даже хорошо.
Как говорится, берегите себя и своих близких ✅
Не верьте вбросам в интернете, если у вас есть сомнения 🤔 вы всегда можете задать вопрос нам 🏠</t>
  </si>
  <si>
    <t>https://vk.com/wall-219818813_30</t>
  </si>
  <si>
    <t xml:space="preserve">Добрый день! От лица Ассоциации производителей и поставщиков пенополистирола благодарим за столь подробный анализ. Современный пенопласт действительно не представляет питательной ценности для грызунов. А вопрос с порчей решается эффективными методами защиты материала. </t>
  </si>
  <si>
    <t>https://prnt.sc/Dj1DPgUtpKj4</t>
  </si>
  <si>
    <t xml:space="preserve"> Кирилл Громов ответил Вадиму
Вадим, В начале 1980-х годов институт "Дальстройпроект" (г. Магадан), разработал и внедрил в Управлении "Северовостокзолото" конструктивную систему быстровозводимых зданий и сооружений в условиях труднодоступных районов крайнего северо-востока СССР (Магаданская обл., Камчатка). В 1983 г. коллектив авторов получил за это Государственную премию в области строительства. В основе системы лежали легкие алюминиевые панели с "начинкой" — пенополистиролом толщиной 200-250 мм. Вертолет за рейс перевозил до 300 м2 ограждающих конструкций, нагрузка на вечную мерзлоту минимальна — фундаменты облегченные, сопротивление теплопередаче достаточное… Для труднодоступных северных районов — идеальный вариант. Было построено много зданий: производственные цеха, золотообогатительные фабрики, дома быта и серии двухэтажных жилых домов — в поселке Билибино, на Чукотке, в других местах… Однако через 5 лет Минздравом СССР после проверки и исследований, которые носили закрытый характер, было принято решение о запрете дальнейшего строительства и проживания в таких домах. Поводом для проверки и принятия решения послужили многочисленные факты неблагополучного протекания беременности в домах этой серии. Тогда официально считалось, что виноват в этом, вероятно, формальдегид и другие выделения из пенополистирола, их высокая концентрация в жилых помещениях.
Аналогична история с хорошо известными на БАМе "балками" — мечтой молодоженов — строителей легендарной магистрали. Многие еще хорошо помнят эти металлические "бочки", утепленные пенополистиролом изнутри. Примерно та же конструктивная схема, те же последствия для беременных (семьи-то были молодые, и их заселяли в первую очередь), и тот же результат — запрет производства через 5 лет после широкомасштабного внедрения, несмотря на вручение разработчикам высоких государственных наград. Интересно, что никаких запахов или дискомфорта проживающие в этих домах не чувствовали".
Но это при использовании пенополистирола как утеплителя "внутри" ограждающих конструкций. А чем опасно использование его "снаружи"? Прежде всего, риски обусловлены тем, что при повышении температуры эмиссия вредных веществ из пенополистирола повышается, а конструктивные схемы утепления предполагают использование тонких защитных слоев — "клея или штукатурки по армирующей сетке". В жаркий летний день на южном фасаде здания температура тонкого защитного слоя под воздействием солнечной радиации может существенно повышаться, т.к. он непосредственно "теплоизолирован" пенополистирольной плитой, что увеличивает эмиссию вредных веществ из пенополистирола, потенциально проникающих через неплотности в жилое помещение (например, в местах установки подоконников, отливов) или в окружающую среду, а оттуда — в окна жилых помещений, которые в жаркую погоду обычно открыты.
Поэтому с экологической точки зрения, применение пенополистирола возможно лишь для наружнего утепления некоторых элементов жилого здания (фундаментов, отмосток, армопоясов).
О чём молчат продавцы пенополистирола? И почему минздрав СССР запретил его использование в строительстве?, изображение №2
В процессе полимеризации (получения полистирола) токсичность теоретически ликвидируется.
Но, дело в том, что, во-первых, процесс полимеризации идет не до конца, на 97-98%, и перед применением полистирола необходимо подвергать его «дегазации»; во-вторых, процесс полимеризации обратим, поэтому полимеры постоянно разлагаются (процесс деструкции) под влиянием света, кислорода, озона, воды, механических и ионизирующих воздействий, и особенно под влиянием теплоты. Совокупность этих факторов приводит к сравнительно малому сроку службы полимеров — в среднем 15-20 лет, после чего они превращаются в порошок.
Пенополистирол также подвержен деструкции: разложение за период службы достигает 10-15%. При этом выделение мономера (т. е. стирола) составляет 65% от разложившегося вещества.
Если представить, что полистирол толщиной 160 мм (в трехслойной панели) прослужит 20 лет, то в течение этого периода каждый кв. метр наружной стены выделит 3 мгр/ч стирола. При поступлении в помещение 10% этого количества и подаче воздуха в количестве 30 м3/м2Чч (согласно СНиП 2.04.05-91*. Отопление, вентиляция и кондиционирование. М., 1994) концентрация стирола составит 0,0075 мгр/м3. При временном пребывании в таком помещении и ориентации на суточное ПДК = 0,002 мгр/м3 превышение ПРЕДЕЛЬНО-ДОПУСТИМЫХ КОНЦЕНТРАЦИЙ по стиролу составит 3,75 раз. Для жилого помещения со временем пребывания в нем 25 лет величина ПРЕДЕЛЬНО-ДОПУСТИМЫХ КОНЦЕНТРАЦИЙ на стирол согласно таблице должна быть уменьшена в 594 раза и составлять 0,0000034 мгр/м3.
Столь низкое значение ПРЕДЕЛЬНО-ДОПУСТИМЫХ КОНЦЕНТРАЦИЙ на стирол и соответственно многократное превышение его норм ПРЕДЕЛЬНО-ДОПУСТИМЫХ КОНЦЕНТРАЦИЙ в помещении вызвано особыми свойствами стирола. Это вещество относится к конденсированным ароматическим соединениям, имеющим в своей молекуле одно или несколько бензольных ядер, и, подобно аналогичным веществам (бензол, бензпирен, безантрацен), имеет повышенные коммулятивные свойства: накапливается в печени и не выводится наружу. Вещества этой группы относятся к особо опасным. Например, бензпирен является активным канцерогенным веществом с ПРЕДЕЛЬНО-ДОПУСТИМЫХ КОНЦЕНТРАЦИЙ 0,000001 мгр/м3.
Выводы:
A. При использовании токсичных веществ в жилищном строительстве их ПРЕДЕЛЬНО-ДОПУСТИМЫХ КОНЦЕНТРАЦИЙ должны быть уменьшены в десятки и сотни раз в соответствии с их коммулятивными свойствами.
B. Среди веществ, содержащихся в строительных материалах, наибольшей степенью коммулятивности обладает стирол (x = 0,7), что требует уменьшения ПДК при использовании его в жилищном строительстве приблизительно в 600 раз, т. е. установления ПДК на уровне 0,0000033 мгр/м3, что равносильно полному запрещению применения стирола в жилищном строительстве.
Б.В. Гусев,
чл.-корр. РАН,
В.М. Дементьев,
проф., д-р техн. наук,
И.И. Миротворцев,
канд. хим. наук</t>
  </si>
  <si>
    <t>https://vk.com/wall-138863694_915636?reply=915670&amp;thread=915639</t>
  </si>
  <si>
    <t xml:space="preserve">Добрый день! За прошедшие с 80-х годов почти полвека пенопласт и технологии его производства не измениться не могли. Сравнивать строительные сферы — "тогдашнюю" и сегодняшнюю — это как сравнивать, например, стоматологию: пломбы и там, и тут, но разница очевидна. Есть результаты гораздо более современных исследований, которые доказывают, что ни при нормальной температуре, ни при нагревании стирол из современного пенопласта не выделяется. Да, для него установлена максимальная температура использования, она прописана в ГОСТ, и если вы понимаете, что поверхность — например, металлическая крыша гаража, будет нагреваться сильнее, то ППС для ее теплоизоляции использовать не стоит. Не стоит и применять его для внутреннего утепления (опять же — ГОСТ). В остальных случаях надо просто монтировать по технологии, и все будет в порядке. </t>
  </si>
  <si>
    <t>https://prnt.sc/kBn1Sx4EFqQE</t>
  </si>
  <si>
    <t>СТРОИТЕЛЬСТВО | РЕМОНТ | BUILDING
28 минут назад · от Nikolaq Galaktionov
Стоит ли утеплять лоджию изнутри ,если снаружи уже утеплённ фасад , пенопласт 100, лоджи совместно с кухней ,дом кирпич .</t>
  </si>
  <si>
    <t>https://vk.com/wall-26978036_641446</t>
  </si>
  <si>
    <t>лучше пеноплекс</t>
  </si>
  <si>
    <t>Народный ремонт
А вы знали, что утеплители из полимеров при пожаре выделяют ядовитые вещества?
Дело в том, что пенополистирол – очень токсичный материал, и даже в МЧС не рекомендуют использовать такую теплоизоляцию. Пенополистирол очень легко загорается, а при горении (и даже просто при нагревании) выделяет отравляющие вещества. Вот такой страшный секрет полимера.
МЧС России рекомендует выбирать для теплоизоляции максимально огнестойкие материалы.</t>
  </si>
  <si>
    <t>https://vk.com/wall-192977492_113142</t>
  </si>
  <si>
    <t xml:space="preserve">Так и хочется спросить: а вы знали, что вредные вещества при горении выделяет буквально все материалы, включая самую экологически чистую древесину? Если загорится диван, компьютер или текстиль дома (а это гораздо более вероятно, чем то, что утеплитель, изолированный в середине стенового пирога, вдруг вспыхнет сам собой), выделения будут гораздо более вредными. А если учесть, что все современные качественные марки пенопласта выпускаются с антипиренами, благодаря которым материал а) затухает в течение максимум 4 секунд после потери контакта с открытым огнём и б) при постоянном воздействии пламени не вспыхивает, а оплавляется, опасаться нужно, скорее, любых бытовых приборов и электроники, которыми буквально напичканы наши дома и квартиры. 
Кстати, исследования доказали, что и при нагревании пенопласт ничего не выделяет. Если использовать его по технологии и эксплуатировать по ГОСТ, он абсолютно безопасен для здоровья. </t>
  </si>
  <si>
    <t>https://prnt.sc/DRwOlDpgcybk</t>
  </si>
  <si>
    <t xml:space="preserve">Валера </t>
  </si>
  <si>
    <r>
      <rPr>
        <color rgb="FF1155CC"/>
        <u/>
      </rPr>
      <t>https://vk.com/wall412663754_1727</t>
    </r>
    <r>
      <rPr/>
      <t xml:space="preserve"> 
</t>
    </r>
    <r>
      <rPr>
        <color rgb="FF1155CC"/>
        <u/>
      </rPr>
      <t>https://vk.com/wall627558647_1447</t>
    </r>
    <r>
      <rPr/>
      <t xml:space="preserve"> </t>
    </r>
  </si>
  <si>
    <t xml:space="preserve">Здравствуйте! К счастью информация из поста, который вы репостнули, не соответствует истине. Антипирены, которые добавляют в современный пенопласт, не дадут ему загореться. Максимум — оплавиться. А вещества, которые он при этом будет выделять, не опаснее веществ, выделяемых при горении древесины. </t>
  </si>
  <si>
    <r>
      <rPr>
        <color rgb="FF1155CC"/>
        <u/>
      </rPr>
      <t>https://prnt.sc/wt0XeVG7Je--</t>
    </r>
    <r>
      <rPr/>
      <t xml:space="preserve"> 
</t>
    </r>
    <r>
      <rPr>
        <color rgb="FF1155CC"/>
        <u/>
      </rPr>
      <t>https://prnt.sc/wqVPFM2yv2d1</t>
    </r>
    <r>
      <rPr/>
      <t xml:space="preserve"> </t>
    </r>
  </si>
  <si>
    <t>Репост стр. 10, нужна короткая версия ответа для физлиц</t>
  </si>
  <si>
    <r>
      <rPr/>
      <t xml:space="preserve">Heavy Metall
Здравствуйте. Не совсем понял, мне параизоляцию сперва на потолок? Потом пенопласт? И это с нутри? Или пенопласт потом плёнка? Порядок каков? И с какой стороны сверху или снутри как лучше? Я не строитель по этому ищу совета экспертов.
Так. Для наглядности
</t>
    </r>
    <r>
      <rPr>
        <color rgb="FF1155CC"/>
        <u/>
      </rPr>
      <t>https://prnt.sc/gmTRTkmkyxKg</t>
    </r>
    <r>
      <rPr/>
      <t xml:space="preserve"> </t>
    </r>
  </si>
  <si>
    <t>https://vk.com/im?sel=606592092&amp;msgid=23</t>
  </si>
  <si>
    <t xml:space="preserve">Добрый день! 
Изнутри помещения наружу слои выглядят так: финишная облицовка потолка, затем пароизоляция, затем теплоизоляционный материал.
Вкладывайте листы пенопласта между стропилами, таким образом выравнивая потолок. Но теплопроводность ППС и древесины разная, поэтому желательно вторым слоем пенопласта закрыть стропила с перекрытием стыков предыдущего слоя. Затем пароизоляция и финишная подшивка потолка. 
Деревянные части потолка перед укладкой обработайте биозащитой. А торцы пенопласта (там, где на фото у вас просветы на стыке крыши и стен) потом необходимо закрыть от ультрафиолета и вредителей. </t>
  </si>
  <si>
    <t>https://prnt.sc/Wqnc6NtkYEEw</t>
  </si>
  <si>
    <t>Ответ на стр. 2</t>
  </si>
  <si>
    <r>
      <rPr>
        <rFont val="Arial"/>
        <color theme="1"/>
      </rPr>
      <t>HOTROCK Базальтовый утеплитель</t>
    </r>
    <r>
      <rPr>
        <rFont val="Arial"/>
        <color theme="1"/>
        <sz val="6.0"/>
      </rPr>
      <t xml:space="preserve">
Как выбрать утеплитель для деревянного пола ❓
Древесина имеет достаточно высокую теплопроводность — 0,095-0,23 Вт/м°К в зависимости от породы. По этой причине утеплять деревянные полы необходимо. Такая мера позволит значительно сэкономить на обогреве, защитит конструкцию от возможного промерзания и создаст комфортную атмосферу в доме.
Рассказываем о популярных материалах для утепления пола.
🔷 Экструдированный пенополистирол
Имеет низкую теплопроводность — 0,029-0,037 Вт/м°К, легкий, устойчив к перепадам температуры, не впитывает влагу. Но для утепления деревянного пола материал применяется нечасто, все дело в его низкой паропроницаемости. Выпадение конденсата внутри полового пирога может привести к намоканию конструкций и их разрушению, появлению грибка и плесени.</t>
    </r>
    <r>
      <rPr>
        <rFont val="Arial"/>
        <color theme="1"/>
      </rPr>
      <t xml:space="preserve">
🔷</t>
    </r>
    <r>
      <rPr>
        <rFont val="Arial"/>
        <b/>
        <color theme="1"/>
      </rPr>
      <t xml:space="preserve"> Пенопласт
Недорогой материал с низкой теплопроводностью — 0,037-0,042 Вт/м°К. Как и экструдированный пенополистирол не ухудшает свои свойства при температурных колебаниях и попадании воды. Однако имеет тот же недостаток — низкая паропроницаемость. Вместе с тем он часто деформируется в процессе эксплуатации, рыхлый, имеет низкую устойчивость против механических повреждений, поэтому при утеплении пола должен применяться исключительно в каркасе, который защитит его от нагрузок.</t>
    </r>
    <r>
      <rPr>
        <rFont val="Arial"/>
        <color theme="1"/>
      </rPr>
      <t xml:space="preserve">
</t>
    </r>
    <r>
      <rPr>
        <rFont val="Arial"/>
        <color theme="1"/>
        <sz val="6.0"/>
      </rPr>
      <t>🔷 Керамзит
Это утеплитель в виде гранул, полученных при обжиге легкоплавких глин. Материал безопасен и не горюч, имеет хорошие утепляющие свойства, недорогой. Из минусов — очень гигроскопичен. В результате намокания керамзит набухает, а это приводит к деформации пола.
🔷 Базальтовая вата
Один из самых популярных и универсальных утеплителей. Имеет низкую теплопроводность — 0,035-0,044 Вт/м°К и хорошую прочность (в отличие от пенопласта). У материала высокие звукоизолирующие свойства. Подходит для большинства конструкций. Его удобно монтировать, он пожаробезопасен и экологичен. Каменная вата имеет высокую паропроницаемость, не гниет и не является питательной средой для бактерий и грибков.
👉 Для утепления деревянного пола чаще всего применяются легкие серии материала (HOTROCK Смарт, HOTROCK Лайт Эко), уложенные в каркас для защиты от нагрузок — https://hotrock.ru/use/produktsiya-dlya-doma/
🔔 Совсем скоро мы расскажем, по каким параметрам и свойствам нужно выбирать утеплитель для деревянного пола. Следите за нашими публикациями.</t>
    </r>
  </si>
  <si>
    <t>https://vk.com/wall-195301561_518</t>
  </si>
  <si>
    <t>Паропроницаемость, хрупкость</t>
  </si>
  <si>
    <t xml:space="preserve">Добрый день! Наверное вы описываете некачественный пенопласт или какой-то другой материал. Потому что у современного пенопласта: 
а) паропроницаемость сравнима с тем же показателем древесины поперёк волокон (0,06 и 0,05 мг/(м·ч·Па) ;
соответственно);
б) прочность на сжатие (при 10%-ной линейной деформации не менее 0,04 – 0,35 мПа в зависимости от марки плиты). Это позволяет использовать плиты ППС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Главное — подбирать нужную плотность и монтировать его в соответствии с рекомендациями специалистов. </t>
  </si>
  <si>
    <t>https://prnt.sc/_0ihZ6vWXJOu</t>
  </si>
  <si>
    <r>
      <rPr>
        <rFont val="Arial"/>
        <color theme="1"/>
      </rPr>
      <t xml:space="preserve">House Forest
Лучший утеплитель для каркасной бани — минеральная вата. Она экологически чистая и негорючая. Минеральная вата в условиях обычного дома служит около 25 лет без ухудшения теплоизоляционных свойств. Разумеется, при использовании в бане этот срок уменьшается из-за характерных перепадов температур и высокой влажности. В каркасной бане минеральная вата прослужит 15-20 лет.
</t>
    </r>
    <r>
      <rPr>
        <rFont val="Arial"/>
        <b/>
        <color theme="1"/>
      </rPr>
      <t>Другие виды негорючих теплоизоляционных материалов используют довольно редко из-за более низких показателей теплоизоляции. А полистирол и пенопласт не используют из-за выделения вредных веществ при нагреве.</t>
    </r>
  </si>
  <si>
    <t>https://vk.com/wall-219184294_61</t>
  </si>
  <si>
    <t>Баня, опасность для здоровья</t>
  </si>
  <si>
    <t xml:space="preserve">Здравствуйте! 
Гост 15588-2014 устанавливает максимальную температуру для использования ППС — это 80 градусов. И если есть подозрения, что он будет нагреваться сильнее, лучше, конечно, остановить свой выбор на другом теплоизоляционном материале. Однако дело тут не в выделении вредных веществ (многочисленные исследования доказали, что качественный ППС не выделяет их ни при нормальной температуре, ни при нагреве), а в том, что материал может начать деформироваться. Поэтому Ассоциация производителей и поставщиков пенополистирола рекомендует с осторожностью применять ППС для теплоизоляции бань и саун. </t>
  </si>
  <si>
    <t>https://prnt.sc/ByPe9ZFMrLpz</t>
  </si>
  <si>
    <t>Мужская стройка
Можно ли утеплять стены пенопластом, реальный эксперимент
(видео с утеплением дома ППС)</t>
  </si>
  <si>
    <t>https://vk.com/wall-216895949_5004</t>
  </si>
  <si>
    <t xml:space="preserve">Здравствуйте! Спасибо за доверие к материалу, который представляет Ассоциация производителей и поставщиков пенополистирола. Единственное — мы бы всё же рекомендовали использовать грибки для закрепления: армирующий слой плюс финишное покрытие имеют немалый вес, поэтому для надёжности ППС лучше крепить к стене не только клеем. </t>
  </si>
  <si>
    <t>https://prnt.sc/-SGRqHovRFsi</t>
  </si>
  <si>
    <r>
      <rPr>
        <rFont val="Arial"/>
        <color theme="1"/>
      </rPr>
      <t xml:space="preserve">FavorGroup
 </t>
    </r>
    <r>
      <rPr>
        <rFont val="Arial"/>
        <i/>
        <color theme="1"/>
      </rPr>
      <t>solraiver сказал(а): ↑
 Подрядчик, но именно простота в монтаже пенопласта и более дешевая цена меня смущают. на сколько я понимаю, что если правильно выбрать финишный слой на вате, долговечность будет не меньше чем с пенопластом.
 Какие то ведь есть преимущества у ваты из за которых люди переплачивают.</t>
    </r>
    <r>
      <rPr>
        <rFont val="Arial"/>
        <color theme="1"/>
      </rPr>
      <t xml:space="preserve">
 Пен</t>
    </r>
    <r>
      <rPr>
        <rFont val="Arial"/>
        <b/>
        <color theme="1"/>
      </rPr>
      <t xml:space="preserve">опласт — горючий материал. Он вообще нельзя использовать для жилых зданий, он не проходит по СНиПам по горючести.
 А вот базальтовая или минеральная вата относятся к негорючим материалам.
 Вопрос безопасности, стоит того, чтоб заплатить немного дороже? </t>
    </r>
  </si>
  <si>
    <t>https://www.forumhouse.ru/posts/31426767/</t>
  </si>
  <si>
    <t xml:space="preserve">Добрый день! СФТК, имеющие класс пожарной опасности КО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Плюс не забывайте об антипиренах, которые обязательно добавляются в современные марки ППС. </t>
  </si>
  <si>
    <t>https://prnt.sc/DUWsBwxHr_40</t>
  </si>
  <si>
    <r>
      <rPr>
        <rFont val="Arial"/>
        <color theme="1"/>
      </rPr>
      <t xml:space="preserve"> Анна Лодыгина
Эта технология худшее что может быть. Осб плиты сделаны из стружки склеенной клеем с формальдегидом а это яд и как понимаете озб не дышит, а только выделяет яд и в добавок пенополистирол между плит. </t>
    </r>
    <r>
      <rPr>
        <rFont val="Arial"/>
        <b/>
        <color theme="1"/>
      </rPr>
      <t>Пенополистирол до конца не кристаллизуется и соответственно стирол, а это тоже яд, выделяется особенно активно при температуре больше 40 гр. Да он не горит, но он тлеет и после второго вдоха этого тления вы труп... Поэтому мне кажется нужно быть конечными идиотами чтобы делать себе дом по технологии ядовитого термоса ...</t>
    </r>
  </si>
  <si>
    <t>https://vk.com/wall-134655935_282833?reply=283253</t>
  </si>
  <si>
    <t xml:space="preserve">Здравствуйте, Анна! Мне кажется, вы драматизируете. Раньше да, считалось, что процесс полимеризации (видимо, её вы имеете в виду под "кристаллизацией") невозможно завершить на всех без исключения молекулах. Сегодняшнее оборудование и технологии позволяют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Ни при нормальной температуре, ни при нагревании. 
Дальше: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А тлеет всё. Экологически чистая древесина имеет группу горючести Г4 и группу токсичности Т3, является легковоспламеняемой (группа воспламеняемости В3), её способность к дымообразованию классифицирована как Д2 при горении и Д3 при тлении. И если, тьфу-тьфу, пожар, будут тлеть и диваны, и бытовая техника, и электроника — всё то, что есть в нормальном современном доме. ППС в середине стенового пирога никакой роли уже играть не будет. </t>
  </si>
  <si>
    <t>https://prnt.sc/sc6e1dXMYBdp</t>
  </si>
  <si>
    <t>Альпгруп. Утепление фасадов.
Разберем с вами еще одно заблуждение по поводу применения пенопласта в утеплении фасада.
"пенопласт горит".
По пожаробезопасности пенопласт относится к группе Г1. Это слабогорючие материалы. Не зря в маркировке пенопласта есть определение — "самозатухающийся". Действительно, поджечь пенопласт довольно затруднительно. Он поддерживает горение, это и есть группа пожаробезопасности Г1, но сам не горит. Попробуйте бросить спичку на кусок пенопласта, он будет плавиться пока горит спичка. Как только она погаснет, он тоже перестанет гореть.
Но если есть основной источник горения, например дерево, то пенопласт будет гореть вместе с ним и, при этом, выделять довольно токсичный дым!
🚗Бесплатный выезд замерщика
☎Звоните по номеру +7 (965) 729-34-87 или пишите в сообщения сообщества</t>
  </si>
  <si>
    <t>https://vk.com/wall-219280167_39</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</si>
  <si>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Группа горючести пенопласта — Г3, эта информация находится в свободном доступе. А вот уже СФТК с теплоизоляционным материалом из плитного пенополистирола имеют класс К0. Плюс, конечно, не стоит забывать об антипиренах, которые действительно позволяют материалу самостоятельно затухать в течение максимум 4 секунд после потери контакта с открытым пламенем. 
Что касается токсичного дыма: его выделяют все без исключения материалы при горении. И те, что выделяет современный качественный ППС, не опаснее дыма от древесины. Здесь нужно понимать, что дым горящей или тлеющей древесины все же опасен. Но демонизировать пенопласт в этом случае не стоит. </t>
  </si>
  <si>
    <t>https://prnt.sc/nVhDtpe0uFO1</t>
  </si>
  <si>
    <t>Назар Назаров
Здравствуйте, как вы думаете какой плотности утеплитель ППС лучше использовать при строительстве 1 эт дома? Стена будет состоять: 1)обл кирпич 12см; 2) ППС 50мм+50мм; 3) керамзитный блок 30см.</t>
  </si>
  <si>
    <t>https://vk.com/im?sel=257539516&amp;msgid=6</t>
  </si>
  <si>
    <t>Здравствуйте! Если для фасада — 13Ф или 16Ф. И лучше брать у надежных поставщиков: чтобы произведен он был по ГОСТ 15588-2014 (изм.1)</t>
  </si>
  <si>
    <t>https://prnt.sc/Lml0ujaO552b</t>
  </si>
  <si>
    <t>Михаил Юшков
Сообщество производителей и поставщиков пенополистирола, Колбасу также делают с нитрит-нитратной солью. Её применение улучшает вкус и позволяет долго хранить продукты. Вот только падагра и прочие заболевания суставов помолодели лет на 30 и участились также раз в тридцать. Это знают все медики включая министра, все роспотребназдорщики, включая главу, но ведь никто не будет хоронить из-за этого мясную промышленность! Также право каждого выбирать умереть от ковида или от выделений ППС. Я предпочитаю жить без ППС. В крови всех морских рыб почти 3% микропластика. В крови русских коров микропластика столько же плюс антибиотики в молоке. Без ППС забав хватает! Главное — санитарные нормы не нарушены!</t>
  </si>
  <si>
    <t>https://dzen.ru/video/watch/644d28abb032303fb06171ee?comments_data=n_reply#comment_1639983922&amp;comments_data=n_reply</t>
  </si>
  <si>
    <t>Здравствуйте, Михаил! Мы не уговариваем вас пользоваться пенопластом. Выбор теплоизоляционного (и любого другого) материала всегда за покупателем. Мы лишь стоим за то, чтобы на этапе выбора покупатель был достоверно и полно осведомлён обо всех плюсах и минусах.</t>
  </si>
  <si>
    <t>https://prnt.sc/RdtnKh1dJ5jJ</t>
  </si>
  <si>
    <t>Ответ на стр. 158 апрель</t>
  </si>
  <si>
    <t>Строительные Лайфхаки
Пенопласт очень хорошая вещь! Пенопласт можно использовать в строительстве для утепления стен, полов и также для создания декоративных элементов и формирования ландшафта. Он является легким, прочным и долговечным материалом упаковочных материалов</t>
  </si>
  <si>
    <t>https://vk.com/wall-217672138_497</t>
  </si>
  <si>
    <t xml:space="preserve">Добрый день! Спасибо за доверие и положительный отзыв о ППС — материале, который представляет Ассоциация производителей и поставщиков пенополистирола. </t>
  </si>
  <si>
    <t>https://prnt.sc/fSlfNgUXypxO</t>
  </si>
  <si>
    <r>
      <rPr>
        <rFont val="Arial"/>
        <color theme="1"/>
      </rPr>
      <t xml:space="preserve">Хитрости жизни
</t>
    </r>
    <r>
      <rPr>
        <rFont val="Arial"/>
        <color theme="1"/>
        <sz val="1.0"/>
      </rPr>
      <t>Утеплитель для стен внутри дома на даче: выбираем по критериям лучший утеплитель
Правильное утепление стен дачного домика всегда является актуальным вопросом для владельцев. Он нередко возникает вновь и вновь в связи с тем, что на строительном рынке появляются усовершенствованные, новые термоизоляционные материалы, и это разнообразие затрудняет выбор оптимального варианта.
Как правило, загородные участки находятся относительно далеко от города, поэтому многие предпочитают проводить на даче все свободное время, начиная с ранней весны и заканчивая поздней осенью. Как известно, в этот период ночи еще или уже холодные, а тонкие стены легких построек не в состоянии задержать тепло внутри помещений, поэтому рано или поздно обостряется проблема их качественной термоизоляции. Мало того, некоторые владельцы не прочь провести в загородных условиях и рождественско-новогодние выходные дни, но без надежного утепления это желание будет просто нереальным.
Утеплитель для стен внутри дома на даче можно применить разный, тем более что современный богатый ассортимент позволяет выбрать его на любой вкус и «кошелек». Для того чтобы сэкономить на обогреве дачного дома и создать в нем комфортный для отдыха микроклимат необходимо подобрать качественный материал. Он не только должен поспособствовать поддержанию в помещениях требуемой температуры, но и быть безопасным для здоровья проживающих, а также прослужить долгие годы без потери своих теплоизоляционных качеств. Поэтому для начала стоит выделить критерии, по которым необходимо выбирать утеплитель, устанавливаемый внутри жилых помещений.
Критерии выбора утеплителя для стен
Любой материал, используемый при постройке или отделке жилых строений, должен отвечать санитарным требованиям и соответствовать правилам безопасности. По этим же принципам должен выбираться и утеплительный материал.
Основные критерии оценки термоизоляционных материалов таковы:
Экологическая безопасность утеплителя. Материал в оговоренных условиях эксплуатации (в пределах установленного температурного диапазона) не должен выделять вредных испарений.
Стойкость к возгоранию. Очень важное условие особенно для дачных лёгких построек, которые могут в холодное время отапливаться печами. Материал должен быть не горюч (НГ), или же иметь самую низкую категорию горючести (Г1).
Энергосбережение. Утеплитель, безусловно, должен обладать низкими показателями теплопроводности.
Звукоизоляционные качества материала. Возможно, подобное свойство может показаться не столь важным для дачных условий, однако, это было бы заблуждением. Иногда и за городом участок могут окружать не слишком спокойные соседи, включающие музыку на максимальную громкость в любое время суток. На дачах часто применяют сельскохозяйственную или садовую моторизованную технику. Неподалёку может оказаться оживленное шоссе или ветка железной дороги. Поэтому учесть это качество утеплительного материала тоже будет нелишним.
Паропроницаемость утеплителя. Это качество необходимо для того, чтобы все испарения, неизменно возникающие и накапливающиеся в помещениях дома, не задерживались внутри слоя термоизоляции, а получали свободный выход в атмосферу. В противном случае утеплитель резко потеряет в своих термоизоляционных качествах, а кроме того, рано или поздно в нем появится плесень, которая распространится по стенам, а затем и в структуру материала, из которого они возведены.
Долговечность материала. Чтобы не производить замену утеплителя каждые 4÷5 лет из-за того, что он просто не будет выполнять заявленных функций, будет разумным сразу выбирать материал проверенного производителя, который дорожит репутацией и не станет обманывать своего покупателя.
Прочность утеплительного материала. Речь идет, скорее, не о жесткости (таким свойством обладают далеко не все утеплители), а о способности держать заданную форму, так как на него в процессе эксплуатации воздействуют различные нагрузки – статические динамические, вибрационные и т.п.
Биологическая и химическая стабильность. Материал не должен разлагаться со временем, подвергаться гниению или химическому распаду Еще одно качество, которое желательно для утеплителей, применяемых для утепления загородных домов, как изнутри, так и снаружи – они не должны быть благоприятной средой для обитания насекомых и грызунов.
Кроме этого, чтобы добиться желаемого эффекта, нужно выбирать утеплитель, идеально подходящий для материала, из которого выстроен дом – в этом вопросе есть некоторые несовместимости. Причем, толщина утеплителя также выбирается с учетом толщины и материала изготовления внешних стен.
Основные разновидности утеплительных материалов
Для утепления дачного дома изнутри подходят несколько типов утеплителей. Чтобы помочь разобраться, какой из них выбрать, далее будут рассмотрены их характеристики более подробно.
Итак, в этот список термоизоляционных материалов входят:
Базальтовая и стеклянная вата, которую можно приобрести в матах или рулонах.
Эковата, производимая из волокон целлюлозы, россыпью или сформованная в маты.
Пенополистирол в плитах.
Напыляемые материалы — пеноизол или пенополиуретан.
Прежде чем перейти к подробным описаниям характеристик нужно сразу же изучить их сравнительное описание, которое, возможно поможет сделать первый шаг к правильному выбору утеплителя (см. рис)
Стекловата
Стекловата изготавливается из волокон, полученных в результате расплавления кварцевого песка (стеклянного боя) и некоторых добавок. Средняя длина волокон составляет 30÷50 мм. Получаемые маты имеют достаточно высокую стабильность форм и виброустойчивость.
Стекловата обладает хорошими звукоизоляционными качествами и химической стойкостью, высокими термоизоляционными показателями. Диапазон рабочих температур материала составляет от — 60 до + 180 °С. При превышении данной температуры сами волокна остаются целыми, но связующее смолистое вещество подвергается деструктуризации, поэтому волокнистая структура может спекаться или распадаться.
Стекловату применяют в основном для утепления нежилых помещений, так как ее волокна отличаются особой ломкостью, и нежелательно их попадание в воздух обитаемых комнат.
Кроме того, в слоях стекловаты вполне могут поселиться мыши, устроив в ней гнезда и ходы. Поэтому в дачных домах ее можно использовать в том случае, если предприняты меры, защищающие строение от грызунов.
Утеплители на основе базальтовой ваты
Подобные утеплители изготавливаются из расплава габбро-базальтовых пород, и считается оптимальным вариантом для утепления стен и других поверхностей изнутри помещений частных домов. Теплопроводность базальтовых волокнистых материалов сравнима со стекловатой, но они имеет куда более подходящие качества для применения в жилых помещениях. Например, «каменные» волокна не такие ломкие, как стеклянные, а плиты обычно обладают более высокой плотностью, а это значит, что и прочностные качества базальтового утеплителя существенно выше.
Базальтовая вата производится в плитах и рулонах, которые могут быть дополнительно прошиты и оснащены фольгированным слоем, усиливающий утеплительный эффект. Общие характеристики базальтовой ваты были представлены в таблице, а конкретные качества для отдельных ее разновидностей будут показаны ниже.
Экструдированный пенополистирол</t>
    </r>
    <r>
      <rPr>
        <rFont val="Arial"/>
        <color theme="1"/>
      </rPr>
      <t xml:space="preserve">
</t>
    </r>
    <r>
      <rPr>
        <rFont val="Arial"/>
        <b/>
        <color theme="1"/>
      </rPr>
      <t>Всем знаком весьма ходовой утеплительный материал – пенопласт, который широко применяется в частном строительстве. Но с его применением нужно быть предельно осторожным, так как он имеет ряд очень серьезных недостатков, из-за которых от него полностью отказались во многих европейских странах.
К таким негативным свойствам пенополистирола относятся:
Высокая горючесть материала. Причем, при горении идет его активное плавление и растекание, а также выделение токсичного дыма, который смертельно опасен для жизни человека.
При длительном использовании пенопласт также начинает выделять в окружающую среду токсичные испарения (его химическую структуру нельзя отнести к стабильным органическим соединениям). Такие испарения, содержащее токсичный свободный стирол, способны проникнуть даже сквозь бетонные стены.
Кроме того, обычный пенопласт легко прогрызают мыши, а если он имеет толщину в 80÷100 мм, то они вполне могут устроить в нем свое жилище.
Вместо пенопласта рекомендовано применять экструдированный пенополистирол, относящийся к категории слабогорючих, самозатухающих синтетических утеплителей.</t>
    </r>
    <r>
      <rPr>
        <rFont val="Arial"/>
        <color theme="1"/>
      </rPr>
      <t xml:space="preserve">
</t>
    </r>
    <r>
      <rPr>
        <rFont val="Arial"/>
        <color theme="1"/>
        <sz val="1.0"/>
      </rPr>
      <t>Экструдированный пенополистирол имеет мелкоячеистую структуру и получается путем расплавления гранул полистирола при их нагревании до высоких температур, введения в расплав вспенивающего агента, а затем придания нужной формы продавливанием через сопла экструдера. . Причем, важно заметить, что если раньше вспенивание происходило с использованием небезвредных для человека фреонов, то сегодня они заменены бесфреонными составами на основе обычного углекислого газа.</t>
    </r>
    <r>
      <rPr>
        <rFont val="Arial"/>
        <color theme="1"/>
      </rPr>
      <t xml:space="preserve">
</t>
    </r>
    <r>
      <rPr>
        <rFont val="Arial"/>
        <b/>
        <color theme="1"/>
      </rPr>
      <t>В отличие от пенопласта, экструдированный пенополистирол из-за своей плотности и отсутствию паропроницаемости не привлекает грызунов в качестве постоянного места жительства, и они могут только погрызть его в нескольких местах.</t>
    </r>
    <r>
      <rPr>
        <rFont val="Arial"/>
        <color theme="1"/>
      </rPr>
      <t xml:space="preserve">
</t>
    </r>
    <r>
      <rPr>
        <rFont val="Arial"/>
        <color theme="1"/>
        <sz val="1.0"/>
      </rPr>
      <t>Экструдированный пенополистирол имеет низкий коэффициент влагопоглощения и теплопроводности, высокую прочность при его сжатии, отличную морозостойкость и химическую устойчивость. Кроме этого, материал не подвержен гниению, поэтому он отлично подходит как для внутренних, так и для наружных работ.
Пенополиуретан
Пенополиуретан – это высокоэффективный утеплительный материал, который напыляется на стены с помощью специального оборудования. Для того, чтобы добиться нужного теплоизолирующего эффекта, пенополиуретан может быть нанесен на стену одним слоем нужной толщины или в несколько слоев. При напылении пена расширяется и заполняет все просветы, технологические зазоры и щели, образуя полностью герметичное покрытие. Материал имеет высокие адгезионные качества, поэтому можно обойтись без предварительной подготовки поверхности стен перед его нанесением.
Этот утеплитель используется для термоизоляции стен как снаружи, так и изнутри здания и применяется для этой цели даже в регионах с очень суровыми зимними условиями. Как и любой утеплитель, пенополиуретан, требует закрытия его отделочными материалами. Его уязвимое место – неустойчивость к воздействию ультрафиолетовых лучей.
Основные эксплуатационные характеристики этого напыляемого утеплителя указаны в представленной выше таблице, но в дополнение к ним можно добавить то, что пенополиуретан благодаря низкому влагопоглощению сохраняет свои теплоизоляционные свойства даже при очень высокой влажности воздуха.
Напыление утеплителя может осуществляться на стену, возведенную из любого материала – адгезионны качества от этого нисколько не пострадают. Для лучшего распределения материала по поверхности и соблюдения необходимой толщины слоя, стену разделяют на отдельные зоны с помощью закрепления вертикальных направляющих. После расширения и затвердевания пенополиуретана, его излишек, вышедший за пределы установленной обрешетки, срезается при помощи обычного острого строительного ножа.
Эковата
Эковата еще не стала настолько популярной, как минеральная вата, пенополистирол или пенополиуретан, но в последнее время ее все чаще применяют для утепления различных элементов зданий. Материал изготавливается из волокон целлюлозы и поступает в продажу в россыпи или в сформированных плитах. Измельченный утеплитель монтируется «сухим» или «мокрым» способом.
«Сухой» способ чаще применяется для утепления горизонтальных поверхностей – это чердачное перекрытие или же полы, но иногда по такой технологии утепляют и полые стены. «Мокрый» же метод нанесения позволяет использовать материал на любых поверхностях, но для этого потребуется специальное оборудование.
Готовые сформованные плиты монтируются таким же образом, как и другие виды минеральных утеплителей.
Эковата состоит из экологически чистых ингредиентов, и не будет выделять вредных для человека испарений. Кроме этого, за счет наличия в составе материала борной кислоты, у эковаты появляется способность «консервировать» поверхности, защищая их от образования колоний плесени.
Утеплитель, нанесенный «мокрым» способом, не теряет своих теплоизолирующих качеств на протяжении всего периода эксплуатации. При этом эковата образует на поверхности герметичное бесшовное покрытие, поэтому хорошо защищает помещения дома от холода и перегревания.
При укладке «сухим» методом и недостаточно хорошем уплотнении, материал может давать усадку, но его слой, при необходимости, можно увеличить, досыпав и распределив дополнительный утеплитель.
Сухой утеплительный материал в процессе производства обязательно обрабатывается антипиренами и имеет категорию Г1, то есть является слабо горючим и самозатухающим. Он не дает большого задымления и не выделяет продуктов сгорания с токсическими веществами. Целлюлоза, являющаяся основой для этого утеплителя – это «дышащий» материал, поэтому влага внутри его задерживаться не будет.
Если эковатой утепляется частный дом, в котором планируется круглогодичное проживание, производители гарантируют окупаемость затрат в течение уже двух-трех лет.</t>
    </r>
  </si>
  <si>
    <t>https://ok.ru/lifecheater/topic/155993216866391</t>
  </si>
  <si>
    <t>Пожароопасность, опасность для здоровья, грызуны</t>
  </si>
  <si>
    <t xml:space="preserve">Добрый день! 8 из 10 частных домов в Европе утеплены качественным пенополистиролом. Популярным его делают современные технологии производства и антипирены, которые входят в его состав. Именно благодаря им системам СФТК с пенопластом присвоен класс К0. 
Что касается "испарений", на эту темы было проведено множество исследований в российских и зарубежных лабораториях. Так,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И о грызунах: согласно ГОСТ, ППС должен использоваться в качестве среднего слоя строительных ограждающих конструкций. Это значит, что от проникновения вредителей он защищён с одной стороны стеной, с другой — внешней отделкой (оптимально по системе "мокрый фасад"). Если все сделано по правилам, ни мыши, ни какие-либо другие вредители к пенопласту доступа иметь не будут. 
Экструдированный пенополистирол обладает совершенно другими характеристиками и применяется с другими целями. ППС и ЭППС — не взаимозаменяемые материалы. </t>
  </si>
  <si>
    <t>https://prnt.sc/bhtej8NrV-lJ</t>
  </si>
  <si>
    <r>
      <rPr>
        <rFont val="Arial"/>
        <color theme="1"/>
      </rPr>
      <t xml:space="preserve">Хитрости жизни
</t>
    </r>
    <r>
      <rPr>
        <rFont val="Arial"/>
        <color theme="1"/>
        <sz val="1.0"/>
      </rPr>
      <t>Утеплитель для стен внутри дома на даче: выбираем по критериям лучший утеплитель
Правильное утепление стен дачного домика всегда является актуальным вопросом для владельцев. Он нередко возникает вновь и вновь в связи с тем, что на строительном рынке появляются усовершенствованные, новые термоизоляционные материалы, и это разнообразие затрудняет выбор оптимального варианта.
Как правило, загородные участки находятся относительно далеко от города, поэтому многие предпочитают проводить на даче все свободное время, начиная с ранней весны и заканчивая поздней осенью. Как известно, в этот период ночи еще или уже холодные, а тонкие стены легких построек не в состоянии задержать тепло внутри помещений, поэтому рано или поздно обостряется проблема их качественной термоизоляции. Мало того, некоторые владельцы не прочь провести в загородных условиях и рождественско-новогодние выходные дни, но без надежного утепления это желание будет просто нереальным.
Утеплитель для стен внутри дома на даче можно применить разный, тем более что современный богатый ассортимент позволяет выбрать его на любой вкус и «кошелек». Для того чтобы сэкономить на обогреве дачного дома и создать в нем комфортный для отдыха микроклимат необходимо подобрать качественный материал. Он не только должен поспособствовать поддержанию в помещениях требуемой температуры, но и быть безопасным для здоровья проживающих, а также прослужить долгие годы без потери своих теплоизоляционных качеств. Поэтому для начала стоит выделить критерии, по которым необходимо выбирать утеплитель, устанавливаемый внутри жилых помещений.
Критерии выбора утеплителя для стен
Любой материал, используемый при постройке или отделке жилых строений, должен отвечать санитарным требованиям и соответствовать правилам безопасности. По этим же принципам должен выбираться и утеплительный материал.
Основные критерии оценки термоизоляционных материалов таковы:
Экологическая безопасность утеплителя. Материал в оговоренных условиях эксплуатации (в пределах установленного температурного диапазона) не должен выделять вредных испарений.
Стойкость к возгоранию. Очень важное условие особенно для дачных лёгких построек, которые могут в холодное время отапливаться печами. Материал должен быть не горюч (НГ), или же иметь самую низкую категорию горючести (Г1).
Энергосбережение. Утеплитель, безусловно, должен обладать низкими показателями теплопроводности.
Звукоизоляционные качества материала. Возможно, подобное свойство может показаться не столь важным для дачных условий, однако, это было бы заблуждением. Иногда и за городом участок могут окружать не слишком спокойные соседи, включающие музыку на максимальную громкость в любое время суток. На дачах часто применяют сельскохозяйственную или садовую моторизованную технику. Неподалёку может оказаться оживленное шоссе или ветка железной дороги. Поэтому учесть это качество утеплительного материала тоже будет нелишним.
Паропроницаемость утеплителя. Это качество необходимо для того, чтобы все испарения, неизменно возникающие и накапливающиеся в помещениях дома, не задерживались внутри слоя термоизоляции, а получали свободный выход в атмосферу. В противном случае утеплитель резко потеряет в своих термоизоляционных качествах, а кроме того, рано или поздно в нем появится плесень, которая распространится по стенам, а затем и в структуру материала, из которого они возведены.
Долговечность материала. Чтобы не производить замену утеплителя каждые 4÷5 лет из-за того, что он просто не будет выполнять заявленных функций, будет разумным сразу выбирать материал проверенного производителя, который дорожит репутацией и не станет обманывать своего покупателя.
Прочность утеплительного материала. Речь идет, скорее, не о жесткости (таким свойством обладают далеко не все утеплители), а о способности держать заданную форму, так как на него в процессе эксплуатации воздействуют различные нагрузки – статические динамические, вибрационные и т.п.
Биологическая и химическая стабильность. Материал не должен разлагаться со временем, подвергаться гниению или химическому распаду Еще одно качество, которое желательно для утеплителей, применяемых для утепления загородных домов, как изнутри, так и снаружи – они не должны быть благоприятной средой для обитания насекомых и грызунов.
Кроме этого, чтобы добиться желаемого эффекта, нужно выбирать утеплитель, идеально подходящий для материала, из которого выстроен дом – в этом вопросе есть некоторые несовместимости. Причем, толщина утеплителя также выбирается с учетом толщины и материала изготовления внешних стен.
Основные разновидности утеплительных материалов
Для утепления дачного дома изнутри подходят несколько типов утеплителей. Чтобы помочь разобраться, какой из них выбрать, далее будут рассмотрены их характеристики более подробно.
Итак, в этот список термоизоляционных материалов входят:
Базальтовая и стеклянная вата, которую можно приобрести в матах или рулонах.
Эковата, производимая из волокон целлюлозы, россыпью или сформованная в маты.
Пенополистирол в плитах.
Напыляемые материалы — пеноизол или пенополиуретан.
Прежде чем перейти к подробным описаниям характеристик нужно сразу же изучить их сравнительное описание, которое, возможно поможет сделать первый шаг к правильному выбору утеплителя (см. рис)
Стекловата
Стекловата изготавливается из волокон, полученных в результате расплавления кварцевого песка (стеклянного боя) и некоторых добавок. Средняя длина волокон составляет 30÷50 мм. Получаемые маты имеют достаточно высокую стабильность форм и виброустойчивость.
Стекловата обладает хорошими звукоизоляционными качествами и химической стойкостью, высокими термоизоляционными показателями. Диапазон рабочих температур материала составляет от — 60 до + 180 °С. При превышении данной температуры сами волокна остаются целыми, но связующее смолистое вещество подвергается деструктуризации, поэтому волокнистая структура может спекаться или распадаться.
Стекловату применяют в основном для утепления нежилых помещений, так как ее волокна отличаются особой ломкостью, и нежелательно их попадание в воздух обитаемых комнат.
Кроме того, в слоях стекловаты вполне могут поселиться мыши, устроив в ней гнезда и ходы. Поэтому в дачных домах ее можно использовать в том случае, если предприняты меры, защищающие строение от грызунов.
Утеплители на основе базальтовой ваты
Подобные утеплители изготавливаются из расплава габбро-базальтовых пород, и считается оптимальным вариантом для утепления стен и других поверхностей изнутри помещений частных домов. Теплопроводность базальтовых волокнистых материалов сравнима со стекловатой, но они имеет куда более подходящие качества для применения в жилых помещениях. Например, «каменные» волокна не такие ломкие, как стеклянные, а плиты обычно обладают более высокой плотностью, а это значит, что и прочностные качества базальтового утеплителя существенно выше.
Базальтовая вата производится в плитах и рулонах, которые могут быть дополнительно прошиты и оснащены фольгированным слоем, усиливающий утеплительный эффект. Общие характеристики базальтовой ваты были представлены в таблице, а конкретные качества для отдельных ее разновидностей будут показаны ниже.
Экструдированный пенополистирол</t>
    </r>
    <r>
      <rPr>
        <rFont val="Arial"/>
        <color theme="1"/>
      </rPr>
      <t xml:space="preserve">
</t>
    </r>
    <r>
      <rPr>
        <rFont val="Arial"/>
        <b/>
        <color theme="1"/>
      </rPr>
      <t>Всем знаком весьма ходовой утеплительный материал – пенопласт, который широко применяется в частном строительстве. Но с его применением нужно быть предельно осторожным, так как он имеет ряд очень серьезных недостатков, из-за которых от него полностью отказались во многих европейских странах.
К таким негативным свойствам пенополистирола относятся:
Высокая горючесть материала. Причем, при горении идет его активное плавление и растекание, а также выделение токсичного дыма, который смертельно опасен для жизни человека.
При длительном использовании пенопласт также начинает выделять в окружающую среду токсичные испарения (его химическую структуру нельзя отнести к стабильным органическим соединениям). Такие испарения, содержащее токсичный свободный стирол, способны проникнуть даже сквозь бетонные стены.
Кроме того, обычный пенопласт легко прогрызают мыши, а если он имеет толщину в 80÷100 мм, то они вполне могут устроить в нем свое жилище.
Вместо пенопласта рекомендовано применять экструдированный пенополистирол, относящийся к категории слабогорючих, самозатухающих синтетических утеплителей.</t>
    </r>
    <r>
      <rPr>
        <rFont val="Arial"/>
        <color theme="1"/>
      </rPr>
      <t xml:space="preserve">
</t>
    </r>
    <r>
      <rPr>
        <rFont val="Arial"/>
        <color theme="1"/>
        <sz val="1.0"/>
      </rPr>
      <t>Экструдированный пенополистирол имеет мелкоячеистую структуру и получается путем расплавления гранул полистирола при их нагревании до высоких температур, введения в расплав вспенивающего агента, а затем придания нужной формы продавливанием через сопла экструдера. . Причем, важно заметить, что если раньше вспенивание происходило с использованием небезвредных для человека фреонов, то сегодня они заменены бесфреонными составами на основе обычного углекислого газа.</t>
    </r>
    <r>
      <rPr>
        <rFont val="Arial"/>
        <color theme="1"/>
      </rPr>
      <t xml:space="preserve">
</t>
    </r>
    <r>
      <rPr>
        <rFont val="Arial"/>
        <b/>
        <color theme="1"/>
      </rPr>
      <t>В отличие от пенопласта, экструдированный пенополистирол из-за своей плотности и отсутствию паропроницаемости не привлекает грызунов в качестве постоянного места жительства, и они могут только погрызть его в нескольких местах.</t>
    </r>
    <r>
      <rPr>
        <rFont val="Arial"/>
        <color theme="1"/>
      </rPr>
      <t xml:space="preserve">
</t>
    </r>
    <r>
      <rPr>
        <rFont val="Arial"/>
        <color theme="1"/>
        <sz val="1.0"/>
      </rPr>
      <t>Экструдированный пенополистирол имеет низкий коэффициент влагопоглощения и теплопроводности, высокую прочность при его сжатии, отличную морозостойкость и химическую устойчивость. Кроме этого, материал не подвержен гниению, поэтому он отлично подходит как для внутренних, так и для наружных работ.
Пенополиуретан
Пенополиуретан – это высокоэффективный утеплительный материал, который напыляется на стены с помощью специального оборудования. Для того, чтобы добиться нужного теплоизолирующего эффекта, пенополиуретан может быть нанесен на стену одним слоем нужной толщины или в несколько слоев. При напылении пена расширяется и заполняет все просветы, технологические зазоры и щели, образуя полностью герметичное покрытие. Материал имеет высокие адгезионные качества, поэтому можно обойтись без предварительной подготовки поверхности стен перед его нанесением.
Этот утеплитель используется для термоизоляции стен как снаружи, так и изнутри здания и применяется для этой цели даже в регионах с очень суровыми зимними условиями. Как и любой утеплитель, пенополиуретан, требует закрытия его отделочными материалами. Его уязвимое место – неустойчивость к воздействию ультрафиолетовых лучей.
Основные эксплуатационные характеристики этого напыляемого утеплителя указаны в представленной выше таблице, но в дополнение к ним можно добавить то, что пенополиуретан благодаря низкому влагопоглощению сохраняет свои теплоизоляционные свойства даже при очень высокой влажности воздуха.
Напыление утеплителя может осуществляться на стену, возведенную из любого материала – адгезионны качества от этого нисколько не пострадают. Для лучшего распределения материала по поверхности и соблюдения необходимой толщины слоя, стену разделяют на отдельные зоны с помощью закрепления вертикальных направляющих. После расширения и затвердевания пенополиуретана, его излишек, вышедший за пределы установленной обрешетки, срезается при помощи обычного острого строительного ножа.
Эковата
Эковата еще не стала настолько популярной, как минеральная вата, пенополистирол или пенополиуретан, но в последнее время ее все чаще применяют для утепления различных элементов зданий. Материал изготавливается из волокон целлюлозы и поступает в продажу в россыпи или в сформированных плитах. Измельченный утеплитель монтируется «сухим» или «мокрым» способом.
«Сухой» способ чаще применяется для утепления горизонтальных поверхностей – это чердачное перекрытие или же полы, но иногда по такой технологии утепляют и полые стены. «Мокрый» же метод нанесения позволяет использовать материал на любых поверхностях, но для этого потребуется специальное оборудование.
Готовые сформованные плиты монтируются таким же образом, как и другие виды минеральных утеплителей.
Эковата состоит из экологически чистых ингредиентов, и не будет выделять вредных для человека испарений. Кроме этого, за счет наличия в составе материала борной кислоты, у эковаты появляется способность «консервировать» поверхности, защищая их от образования колоний плесени.
Утеплитель, нанесенный «мокрым» способом, не теряет своих теплоизолирующих качеств на протяжении всего периода эксплуатации. При этом эковата образует на поверхности герметичное бесшовное покрытие, поэтому хорошо защищает помещения дома от холода и перегревания.
При укладке «сухим» методом и недостаточно хорошем уплотнении, материал может давать усадку, но его слой, при необходимости, можно увеличить, досыпав и распределив дополнительный утеплитель.
Сухой утеплительный материал в процессе производства обязательно обрабатывается антипиренами и имеет категорию Г1, то есть является слабо горючим и самозатухающим. Он не дает большого задымления и не выделяет продуктов сгорания с токсическими веществами. Целлюлоза, являющаяся основой для этого утеплителя – это «дышащий» материал, поэтому влага внутри его задерживаться не будет.
Если эковатой утепляется частный дом, в котором планируется круглогодичное проживание, производители гарантируют окупаемость затрат в течение уже двух-трех лет.</t>
    </r>
  </si>
  <si>
    <r>
      <rPr>
        <color rgb="FF1155CC"/>
        <u/>
      </rPr>
      <t>https://ok.ru/profile/342582623467/statuses/155902222793707</t>
    </r>
    <r>
      <rPr/>
      <t xml:space="preserve"> 
</t>
    </r>
    <r>
      <rPr>
        <color rgb="FF1155CC"/>
        <u/>
      </rPr>
      <t>https://ok.ru/profile/523012736460/statuses/156249170301132</t>
    </r>
    <r>
      <rPr/>
      <t xml:space="preserve"> 
</t>
    </r>
    <r>
      <rPr>
        <color rgb="FF1155CC"/>
        <u/>
      </rPr>
      <t>https://ok.ru/profile/568576292317/statuses/154976105299421</t>
    </r>
    <r>
      <rPr/>
      <t xml:space="preserve"> </t>
    </r>
  </si>
  <si>
    <t xml:space="preserve">Здравствуйте! В ответе на пост, который вы разместили у себя, от имени Ассоциации производителей и поставщиков пенополистирола я оставил свои комментарии. Если коротко: современный пенопласт — экологически чистый, при правильном применении абсолютно безопасный материал для эффективной теплоизоляции. Путать ППС и ЭППС не стоит — это разные материалы, и попытка заменить один другим приведёт лишь к нарушениям в технологии устройства утепления. </t>
  </si>
  <si>
    <r>
      <rPr>
        <color rgb="FF1155CC"/>
        <u/>
      </rPr>
      <t>https://prnt.sc/O7ChXDw7e87z</t>
    </r>
    <r>
      <rPr/>
      <t xml:space="preserve"> 
</t>
    </r>
    <r>
      <rPr>
        <color rgb="FF1155CC"/>
        <u/>
      </rPr>
      <t>https://prnt.sc/COzooXFKXfJg</t>
    </r>
    <r>
      <rPr/>
      <t xml:space="preserve"> 
</t>
    </r>
    <r>
      <rPr>
        <color rgb="FF1155CC"/>
        <u/>
      </rPr>
      <t>https://prnt.sc/-Xx4-Zc5FshY</t>
    </r>
    <r>
      <rPr/>
      <t xml:space="preserve"> </t>
    </r>
  </si>
  <si>
    <t>Репост стр. 21, нужна короткая версия ответа для физлиц</t>
  </si>
  <si>
    <t>Реверспрей ответил Алексею
Спасибо за развернутый ответ. Вполне имеет место быть, то о чем вы говорите. Но так же часто мы видим, когда ППС, простояв на открытом воздухе несколько лет, все таки увеличивает размеры своих стыков. И монтажная пена, которой пытаются их герметизировать, отщелкивается в зазорах, и в этих местах появляются дополнительные щели. Тут можно много говорить про преимущества и недостатки, но шовный и бесшовный материалы имеют существенное различие по эффективности. В тепловизор смотрели недавно смонтированный плотно друг к другу пенополистирол, установленный в шахматном порядке, тремя слоями по 5 см. Тепловизор показывает теплопотери по стыкам. Но, тем не менее ППС имеет место быть, как теплоизоляционное решение. Опять же, в случае, если нет задачи сделать конструкцию по настоящему энергоэффективной.</t>
  </si>
  <si>
    <t>https://ok.ru/reversprey/topic/156344298044911</t>
  </si>
  <si>
    <t xml:space="preserve">Добрый день! Оставлять ППС на открытом воздухе, да ещё и на несколько лет — грубое нарушение правил его эксплуатации. Материал разрушается под действием ультрафиолета, поэтому должен быть закрыт отделочными слоями, оптимально — по системе "мокрый фасад". 
Возможно, в приведённом вами примере с тепловизором, были допущены не менее грубые ошибки в монтаже. Поэтому и результат был соответствующим. </t>
  </si>
  <si>
    <t>https://prnt.sc/sASFwLqjMHFC</t>
  </si>
  <si>
    <t>Ответ на стр. 153 апрель</t>
  </si>
  <si>
    <t xml:space="preserve"> Анна Лодыгина ответила Валерию
Валерий, возможно все что написали и правда, но то как в нашей стране оформляют всякие сертификаты не вызывает доверия правдивость этих сертификатов...
Анна Лодыгина ответила Валерию
Валерий, и если учесть что вы человек напрямую из этой полистирольной отрасли.. ваша заинтересованность так же подрывает доверие к вашим словам...</t>
  </si>
  <si>
    <t>https://vk.com/wall-134655935_282833?reply=284325&amp;thread=283253</t>
  </si>
  <si>
    <t>Анна, мои слова подтверждены результатами исследований, которые в большинстве своём находятся в открытом доступе. А принадлежность к "этой отрасли" позволяет оперировать цифрами и фактами. Вряд ли написанное мной заставит, например, вас приобрести пенопласт в качестве утеплителя. И такой цели я перед собой не ставлю. Мне просто кажется, что покупатель еще до покупки должен быть в полном объеме осведомлен обо всех плюсах и минусах материалов. Без драм и преувеличений — только факты.</t>
  </si>
  <si>
    <t>https://prnt.sc/neBxYGJbHm6k</t>
  </si>
  <si>
    <r>
      <rPr>
        <rFont val="Arial"/>
        <color theme="1"/>
      </rPr>
      <t xml:space="preserve">Строим сами (строительство и ремонт)
Чтo лучшe для утепления: пеноплaст или минвата? 
Hи одно строительство помещения, жилoгo или производствeнного, нe oбхoдитcя бeз утeплитeльного вопроса. Нa cегодняшний дeнь pынки сбытa предлагают массу утеплительных матeриалов для стeн, кровли, пoла или пеpегopoдки. Зaчaстую вoзниĸает вoпpoс, что лучше: минвата или пеноплaст? 
</t>
    </r>
    <r>
      <rPr>
        <rFont val="Arial"/>
        <color theme="1"/>
        <sz val="1.0"/>
      </rPr>
      <t xml:space="preserve">Прeимущecтва теплoизoляциoнныx матeриалов 
в течение длительнoгo срока сохpaняют тeпло в помещении; 
экoнoмят дeнeжныe срeдства: не нужнo пpиoбpетать дополнительные энepгоноситeли; 
по весy легкие; 
несложный монтaж; 
являются прoтивoпoжарными; 
экoлoгически чистые: не наносят вред здoрoвью человекa; 
создают звукоизоляцию. 
Из шиpoкo применяемых тeплоизоляционных матepиалов строители выдeляют тaкие, кaк: 
минеральная вата; 
пеноплaст. 
Многие люди нe могут пoнять, что лучше: минвата или пенoпласт. Oбa матeриала имеют свои дoстoинства и недoстатки. </t>
    </r>
    <r>
      <rPr>
        <rFont val="Arial"/>
        <color theme="1"/>
      </rPr>
      <t xml:space="preserve">
Пeнополистирол (пеноплaст) 
Oснoвными мaтериaлaми для прoизвoдства пeноплаcта является: 
пoлистиpoл; 
полиэтилeн; 
поливинилхлорид; 
полиурeтан; 
полипропилен; 
фенольные, эпоĸсидные, карбамидные, кpемнийоpгaнические смолы. 
Производство заключается в нагреве, термaльном вспучивании и фopмoвании полистиpольных грaнул. Блaгодaря тому что плиты состоят на 90% из воздухa, этот мaтериaл считaется одним из лучших yтеплителей. Пенoпoлистирoльные плиты имeют pазную толщину. 
Имeнно этoт материал пользуeтся большой популяpностью при утеплении фасада или фундaментa дoма. Однa из главных пoлoжительных cтoрoн пенoплаcта – нeвыcокая цена. Пoмимo этого, пeнополистиpольныe плиты имeют небольшой вес, но при этом облaдaют отличными хaрaĸтеристиĸaми по крепocти и прoчнocти. 
Проводить yстанoвкy не слoжнo. Пeнополистирол – гигpоскопичный мaтериaл. Тo есть, дaже ecли возникнeт вoздейcтвие влаги, пенoпласт нe потeряeт свoих термоизоляционных cвойcтв. 
Но, наряду сo всеми дoстoинствами, полистирол имеет и недoстатĸи. Говоря o том, что лучше, пеноплaст или минвата, нужно oтметить преимyществo минваты пеpед пенoпластoм в звyкоизоляционных свойствax. Пеноплacт не oбладает тaкими шyмоизоляционными свойствaми, кaк минвaтa. У пеноплaстa, по сpaвнению с минeральной ватoй, коэффициeнт пaропроницaемости нaмного нижe. Пeнопласт дефoрмирyется при t +60°C. Органические растворитeли разрушают мaтериaл, тo ecть он не oбладает стойĸостью ĸ таким органичeским жидкоcтям.</t>
    </r>
    <r>
      <rPr>
        <rFont val="Arial"/>
        <b/>
        <color theme="1"/>
      </rPr>
      <t xml:space="preserve"> В стpoительстве испoльзуется только для утепления жилых помещений, прoизвoдственные здания и высотные домa (вышe 30 м) пoлистиpoлoм нe утeпляют. Сaмый бoльшoй недoстатoĸ пенoпoлистирoла – это подвeржeнность пламени. Пенoпoлистирoльные плиты, при возгорании, затухают сами пo себе, eсли, конeчно, нe нaрyшены трeбования стандарта при производстве. </t>
    </r>
    <r>
      <rPr>
        <rFont val="Arial"/>
        <color theme="1"/>
      </rPr>
      <t xml:space="preserve">
</t>
    </r>
    <r>
      <rPr>
        <rFont val="Arial"/>
        <color theme="1"/>
        <sz val="1.0"/>
      </rPr>
      <t xml:space="preserve">Минeральная вата 
Минерaльнaя вата является волокнистым материалoм. Рaсплaвляя гoрные породы, мeталлургичeскиe шлaĸи и различныe cмеcи, производитeли получaют минeральную вaту. Именно потому, чтo испoльзуются горные поpоды, материал получаeтся высококaчественный и имeeт хoрoшие экcплуaтaционные долговeчныe свойства. 
Существует и дoменнoе прoизвoдcтвo минваты. Получaют ее из шлакoв, нo онa нe гoдитcя для тeплоизоляции ĸрупных прoизвoдcтвенных помeщeний. Пpименяют ее только для утепления жилых домов или квартирныx cтeн. 
К положительным сторонам минваты можно отнести слeдyющиe: 
огнеупорность; 
устойчивость; 
отсyтствиe дeформации; 
пaропроницaемость и устойчивость к проникновeнию влaги; 
отличнaя звyкоизоляция; 
антикoppoзийные свойства; 
высокое тeрмичeскоe сопротивление; 
неcложный монтaж; 
долговeчность. 
Минвата облaдaет хopoшей огнеcтойкоcтью, пoтoму что при ее производстве иcпользуют негорючие силикатныe расплавы магматических пород. Bыcокие темперaтуры не вызывают дeформационныe пpоцeссы, и минеральная вата не paзpушaется. Помещения, в которыx планиpуeтся нaxождение различных огнеопaсных веществ, специaлисты рекомендyют утeплять только минeральноватными плитами. Maтеpиaл не дaет распрoстранения огня и очaгa возгорaния при пoжаре. 
Когда cтоит вoпрoc, что лучше выбрать для утепления помещения, склада или жилого дома, следyет не зaбывaть о тoм, что eсли в чaстном дoме зaведется мышĸа, у которой будет доcтуп к лиcтам пеноплaстa, то, сĸорee вcего, грызун испортит матeриал в нecкольких местaх. С минeральной вaтой такого никогда не произойдeт: грызуны не способны повpeдить даже сантиметр этoгo стойĸого и крeпкого матeриала. Минeральная вaтa oбладает высокой биологичeской и химическoй стойĸостью к pазличным xимикатам. Минвата устoйчива к перепадам температур, солнeчным лучaм и влaге. Утeплив свой дoм эти мaтериaлом, xозяин точно нe будeт пeрeживать за тo, чтo на стенaх когдa-нибудь появится плeceнь или грибок. 
Минеральная вaтa не спoсoбна деформировaться пoсле усадки домa. </t>
    </r>
    <r>
      <rPr>
        <rFont val="Arial"/>
        <color theme="1"/>
      </rPr>
      <t xml:space="preserve">
</t>
    </r>
    <r>
      <rPr>
        <rFont val="Arial"/>
        <b/>
        <color theme="1"/>
      </rPr>
      <t xml:space="preserve">Экcплуaтaционные свойствa пеноплaстa хорошиe, но иногда слyчaется, что oн начинаeт пропускать хoлoдный воздуx нa стыĸaх. Примeняя минерaльнyю вату, возникновение «xолодныx» трещин исĸлюченo. </t>
    </r>
    <r>
      <rPr>
        <rFont val="Arial"/>
        <color theme="1"/>
      </rPr>
      <t xml:space="preserve">
</t>
    </r>
    <r>
      <rPr>
        <rFont val="Arial"/>
        <color theme="1"/>
        <sz val="1.0"/>
      </rPr>
      <t xml:space="preserve">Блaгодaря тoму чтo минвата являетcя негигроcкопичной, не возниĸаeт прoникнoвение влаги в помeщeниe и на стены. Пеpед тем кaк пpовести устaновку минеральнoй вaты, листы необxодимо oбрабoтать водоотталкивающим средством, потому что поглощаeмость вoды этим матeриалом oчень низкая. 
Очень вaжен пpи стрoительстве любого помeщeния уровень влажнoсти внутри стpоения. Для тoгo чтобы удалялись вoдяные пары и кoнденcат, нeобxодимо, чтобы теплoизoлиpующий мaтериaл имeл хорошиe свойствa парoпрoницаемoсти. Минеpaльнaя вата как рaз тот материал, у кoтoрoгo высoкий покaзaтель парoпрoницаемoсти. 
Минеральная вата имеет высоĸоe термическoе сoпрoтивление. Это значит, что она oбладает свoйствoм прoтивocтoять внешним изменениям и поддeрживать опрeдeлeннyю температуру в пoмещении. Разная геометрия и нaпpaвление волокон минеральнoй ваты имеют разнyю теплопроводность. Идеaльными cчитаютcя xаoтичнo нaпрaвленные волокнa. 
Mинepальная вата обладаeт отличной шумoизoляцией. Пеноплaст такжe препятcтвует пpoникнoвению звyковых волн, но у минваты эта способность намнoгo вышe. 
Минвата обладаeт высокой прoчнoстью и является антикоррозийным матeриалом. При сопpикосновeнии с вaтой метaлличеcких предметoв гapaнтиpовaнно нe возниĸнет процесс коppозии. 
Mинеральная вaтa – эĸологичесĸи чистый материал и не влияeт нa здоровьe человекa. Kонeчно, некоторые вeщecтва вата выделяет, но они абcoлютнo не вpeдны для человекa. 
Мoнтаж минeральной ваты пpoвести совсем несложно. Мaтериaл легĸо режется обычным ножом или ножовкой, легкo принимaет фоpму любой повeрхности. 
Mинвата – долговечный и прoчный материал, который прослужит не одну сoтню лет пpи прaвильном мoнтаже. При пpoизвoдстве в минeральную вату дoбавляют бaзaльтовый камень – этим и объясняются дoлгие эксплyатациoнные свойствa. 
Eдинствeнный недoстатoк минeральной ваты – этo cтоимоcть. Если cравнивать, что дешевле, минвата или пеноплaст, то, ĸонeчно же, выиграeт пeнопласт. 
Итоги в cравнeнии минваты и пeнопласта 
Вокруг вопроса о том, чем лyчше утеплить помещение, минвaтой или пeнопластом, частo вoзникают спoры. Эти двa мaтериaлa являются xорошими теплoизoлятoрами, но у каждoгo из ниx есть приоритеты в технических свoйствах. 
Во-первых, при выбoре утеплителя нeобходимо oтталĸиваться oт того, кaкое пoмещение планиpуется построить и yтеплить. Во-вторыx, стоимость пеноплaстa и минeральной ваты oтличается, поэтому для тех, ктo нуждаeтcя в экoнoмии и не располагаeт лишними денежными средствами, конeчно, лучше выбрaть пeноплаcт. Ho грaндиозное строитeльство склaдa горючих материалoв потрeбуeт маĸсимальной бeзопаcноcти. Утeплить тaкое пoмещение нужно не только для тoгo, чтобы сoхранить теплo внyтри, но и для тoгo, чтобы в жaркие летние дни избежать cамовозгорания предметов. 
Еще один нюaнс при строительстве – это пароизоляция. Пoлимерная струĸтурa системы утепления ниĸаĸ не cочетaетcя c минерaльной ватой. Пoлимерный внeшний cлой практичeски нe пропуcкаeт влaгу. Пoлyчившийся ĸoнденсат можeт нарушить теплоизоляционные свoйства минeральной ваты. B таĸих случаях лучше испoльзoвать пеноплacт. Oн oбладает спoсoбнoстью не пропускать и не нaкaпливaть пар. Вecь ĸонденсaт иcпaряетcя через стыĸи. </t>
    </r>
    <r>
      <rPr>
        <rFont val="Arial"/>
        <color theme="1"/>
      </rPr>
      <t xml:space="preserve">
</t>
    </r>
    <r>
      <rPr>
        <rFont val="Arial"/>
        <b/>
        <color theme="1"/>
      </rPr>
      <t xml:space="preserve">Гoвoря о cпocoбнocти сопpотивляться пламени, также можно с уверенностью oтветить нa вопрос, что лучшe: минвата или пoлиcтирoл. Конечно, этo минeральная вата. Xoтя пoлиcтирoл таĸжe облaдaет свойством cрaзу затyхать, но вcе-тaки вoзгoрание возможно. Минеpальная вaтa не горит ни при каких ситуaциях. Этoт материал выдeржит темперaтyрy даже вышe 1100°С. Почему же горит пoлиcтирoл? В егo состaв вxодят антипирены, которыe прeпятствуют возгоранию. Нo пo истечении 5-10 лет эти вещества пеpестают действовaть из-за влияния перепaдов тeмпeратуры. Поэтому не иcключенo, чтo послe 10 лет эксплyатации пeноплаcт мoжет загoреться. </t>
    </r>
    <r>
      <rPr>
        <rFont val="Arial"/>
        <color theme="1"/>
        <sz val="1.0"/>
      </rPr>
      <t xml:space="preserve">
Cтoимoсть oбoиx матeриалов рaзнaя и вaрьируется от того, ĸем oни были прoизведены. Пpоизводитeли зaчaстую поднимают цену на пеноплacт или минерaльную вату из-за извеcтнocти торговой мaрки. Наряду с этим, сyщeствyют прoизвoдители, которыe не нaрушaют технoлoгию изготовлeния мaтериaлов и продают их по цене, которaя намнoгo нижe брендoвыx мapок</t>
    </r>
    <r>
      <rPr>
        <rFont val="Arial"/>
        <color theme="1"/>
      </rPr>
      <t>.</t>
    </r>
  </si>
  <si>
    <t>https://ok.ru/stroim.sami/topic/156543892216754</t>
  </si>
  <si>
    <t>Ограничение области применения, пожароопасность, усадка</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</si>
  <si>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сами пишете, что качественный пенопласт затухает сам по себе. Это достигается благодаря антипиренам — особым добавкам, которые добавляют в качественный пенопласт. 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В ГОСТ 15588-2014 зафиксирована максимальная температура использования пенопласта. Это 80 (не 60, как пишете вы) градусов. Органические растворители действительно разрушают материал, но они не используются при монтаже материала. В то же время минвата может потерять большинство своих свойств просто при контакте с водой. </t>
  </si>
  <si>
    <t>https://prnt.sc/iC1Y4bCjGuQ6</t>
  </si>
  <si>
    <r>
      <rPr>
        <rFont val="Arial"/>
        <color theme="1"/>
      </rPr>
      <t xml:space="preserve">Строим сами (строительство и ремонт)
Чтo лучшe для утепления: пеноплaст или минвата? 
Hи одно строительство помещения, жилoгo или производствeнного, нe oбхoдитcя бeз утeплитeльного вопроса. Нa cегодняшний дeнь pынки сбытa предлагают массу утеплительных матeриалов для стeн, кровли, пoла или пеpегopoдки. Зaчaстую вoзниĸает вoпpoс, что лучше: минвата или пеноплaст? 
</t>
    </r>
    <r>
      <rPr>
        <rFont val="Arial"/>
        <color theme="1"/>
        <sz val="1.0"/>
      </rPr>
      <t xml:space="preserve">Прeимущecтва теплoизoляциoнныx матeриалов 
в течение длительнoгo срока сохpaняют тeпло в помещении; 
экoнoмят дeнeжныe срeдства: не нужнo пpиoбpетать дополнительные энepгоноситeли; 
по весy легкие; 
несложный монтaж; 
являются прoтивoпoжарными; 
экoлoгически чистые: не наносят вред здoрoвью человекa; 
создают звукоизоляцию. 
Из шиpoкo применяемых тeплоизоляционных матepиалов строители выдeляют тaкие, кaк: 
минеральная вата; 
пеноплaст. 
Многие люди нe могут пoнять, что лучше: минвата или пенoпласт. Oбa матeриала имеют свои дoстoинства и недoстатки. </t>
    </r>
    <r>
      <rPr>
        <rFont val="Arial"/>
        <color theme="1"/>
      </rPr>
      <t xml:space="preserve">
Пeнополистирол (пеноплaст) 
Oснoвными мaтериaлaми для прoизвoдства пeноплаcта является: 
пoлистиpoл; 
полиэтилeн; 
поливинилхлорид; 
полиурeтан; 
полипропилен; 
фенольные, эпоĸсидные, карбамидные, кpемнийоpгaнические смолы. 
Производство заключается в нагреве, термaльном вспучивании и фopмoвании полистиpольных грaнул. Блaгодaря тому что плиты состоят на 90% из воздухa, этот мaтериaл считaется одним из лучших yтеплителей. Пенoпoлистирoльные плиты имeют pазную толщину. 
Имeнно этoт материал пользуeтся большой популяpностью при утеплении фасада или фундaментa дoма. Однa из главных пoлoжительных cтoрoн пенoплаcта – нeвыcокая цена. Пoмимo этого, пeнополистиpольныe плиты имeют небольшой вес, но при этом облaдaют отличными хaрaĸтеристиĸaми по крепocти и прoчнocти. 
Проводить yстанoвкy не слoжнo. Пeнополистирол – гигpоскопичный мaтериaл. Тo есть, дaже ecли возникнeт вoздейcтвие влаги, пенoпласт нe потeряeт свoих термоизоляционных cвойcтв. 
Но, наряду сo всеми дoстoинствами, полистирол имеет и недoстатĸи. Говоря o том, что лучше, пеноплaст или минвата, нужно oтметить преимyществo минваты пеpед пенoпластoм в звyкоизоляционных свойствax. Пеноплacт не oбладает тaкими шyмоизоляционными свойствaми, кaк минвaтa. У пеноплaстa, по сpaвнению с минeральной ватoй, коэффициeнт пaропроницaемости нaмного нижe. Пeнопласт дефoрмирyется при t +60°C. Органические растворитeли разрушают мaтериaл, тo ecть он не oбладает стойĸостью ĸ таким органичeским жидкоcтям.</t>
    </r>
    <r>
      <rPr>
        <rFont val="Arial"/>
        <b/>
        <color theme="1"/>
      </rPr>
      <t xml:space="preserve"> В стpoительстве испoльзуется только для утепления жилых помещений, прoизвoдственные здания и высотные домa (вышe 30 м) пoлистиpoлoм нe утeпляют. Сaмый бoльшoй недoстатoĸ пенoпoлистирoла – это подвeржeнность пламени. Пенoпoлистирoльные плиты, при возгорании, затухают сами пo себе, eсли, конeчно, нe нaрyшены трeбования стандарта при производстве. </t>
    </r>
    <r>
      <rPr>
        <rFont val="Arial"/>
        <color theme="1"/>
      </rPr>
      <t xml:space="preserve">
</t>
    </r>
    <r>
      <rPr>
        <rFont val="Arial"/>
        <color theme="1"/>
        <sz val="1.0"/>
      </rPr>
      <t xml:space="preserve">Минeральная вата 
Минерaльнaя вата является волокнистым материалoм. Рaсплaвляя гoрные породы, мeталлургичeскиe шлaĸи и различныe cмеcи, производитeли получaют минeральную вaту. Именно потому, чтo испoльзуются горные поpоды, материал получаeтся высококaчественный и имeeт хoрoшие экcплуaтaционные долговeчныe свойства. 
Существует и дoменнoе прoизвoдcтвo минваты. Получaют ее из шлакoв, нo онa нe гoдитcя для тeплоизоляции ĸрупных прoизвoдcтвенных помeщeний. Пpименяют ее только для утепления жилых домов или квартирныx cтeн. 
К положительным сторонам минваты можно отнести слeдyющиe: 
огнеупорность; 
устойчивость; 
отсyтствиe дeформации; 
пaропроницaемость и устойчивость к проникновeнию влaги; 
отличнaя звyкоизоляция; 
антикoppoзийные свойства; 
высокое тeрмичeскоe сопротивление; 
неcложный монтaж; 
долговeчность. 
Минвата облaдaет хopoшей огнеcтойкоcтью, пoтoму что при ее производстве иcпользуют негорючие силикатныe расплавы магматических пород. Bыcокие темперaтуры не вызывают дeформационныe пpоцeссы, и минеральная вата не paзpушaется. Помещения, в которыx планиpуeтся нaxождение различных огнеопaсных веществ, специaлисты рекомендyют утeплять только минeральноватными плитами. Maтеpиaл не дaет распрoстранения огня и очaгa возгорaния при пoжаре. 
Когда cтоит вoпрoc, что лучше выбрать для утепления помещения, склада или жилого дома, следyет не зaбывaть о тoм, что eсли в чaстном дoме зaведется мышĸа, у которой будет доcтуп к лиcтам пеноплaстa, то, сĸорee вcего, грызун испортит матeриал в нecкольких местaх. С минeральной вaтой такого никогда не произойдeт: грызуны не способны повpeдить даже сантиметр этoгo стойĸого и крeпкого матeриала. Минeральная вaтa oбладает высокой биологичeской и химическoй стойĸостью к pазличным xимикатам. Минвата устoйчива к перепадам температур, солнeчным лучaм и влaге. Утeплив свой дoм эти мaтериaлом, xозяин точно нe будeт пeрeживать за тo, чтo на стенaх когдa-нибудь появится плeceнь или грибок. 
Минеральная вaтa не спoсoбна деформировaться пoсле усадки домa. </t>
    </r>
    <r>
      <rPr>
        <rFont val="Arial"/>
        <color theme="1"/>
      </rPr>
      <t xml:space="preserve">
</t>
    </r>
    <r>
      <rPr>
        <rFont val="Arial"/>
        <b/>
        <color theme="1"/>
      </rPr>
      <t xml:space="preserve">Экcплуaтaционные свойствa пеноплaстa хорошиe, но иногда слyчaется, что oн начинаeт пропускать хoлoдный воздуx нa стыĸaх. Примeняя минерaльнyю вату, возникновение «xолодныx» трещин исĸлюченo. </t>
    </r>
    <r>
      <rPr>
        <rFont val="Arial"/>
        <color theme="1"/>
      </rPr>
      <t xml:space="preserve">
</t>
    </r>
    <r>
      <rPr>
        <rFont val="Arial"/>
        <color theme="1"/>
        <sz val="1.0"/>
      </rPr>
      <t xml:space="preserve">Блaгодaря тoму чтo минвата являетcя негигроcкопичной, не возниĸаeт прoникнoвение влаги в помeщeниe и на стены. Пеpед тем кaк пpовести устaновку минеральнoй вaты, листы необxодимо oбрабoтать водоотталкивающим средством, потому что поглощаeмость вoды этим матeриалом oчень низкая. 
Очень вaжен пpи стрoительстве любого помeщeния уровень влажнoсти внутри стpоения. Для тoгo чтобы удалялись вoдяные пары и кoнденcат, нeобxодимо, чтобы теплoизoлиpующий мaтериaл имeл хорошиe свойствa парoпрoницаемoсти. Минеpaльнaя вата как рaз тот материал, у кoтoрoгo высoкий покaзaтель парoпрoницаемoсти. 
Минеральная вата имеет высоĸоe термическoе сoпрoтивление. Это значит, что она oбладает свoйствoм прoтивocтoять внешним изменениям и поддeрживать опрeдeлeннyю температуру в пoмещении. Разная геометрия и нaпpaвление волокон минеральнoй ваты имеют разнyю теплопроводность. Идеaльными cчитаютcя xаoтичнo нaпрaвленные волокнa. 
Mинepальная вата обладаeт отличной шумoизoляцией. Пеноплaст такжe препятcтвует пpoникнoвению звyковых волн, но у минваты эта способность намнoгo вышe. 
Минвата обладаeт высокой прoчнoстью и является антикоррозийным матeриалом. При сопpикосновeнии с вaтой метaлличеcких предметoв гapaнтиpовaнно нe возниĸнет процесс коppозии. 
Mинеральная вaтa – эĸологичесĸи чистый материал и не влияeт нa здоровьe человекa. Kонeчно, некоторые вeщecтва вата выделяет, но они абcoлютнo не вpeдны для человекa. 
Мoнтаж минeральной ваты пpoвести совсем несложно. Мaтериaл легĸо режется обычным ножом или ножовкой, легкo принимaет фоpму любой повeрхности. 
Mинвата – долговечный и прoчный материал, который прослужит не одну сoтню лет пpи прaвильном мoнтаже. При пpoизвoдстве в минeральную вату дoбавляют бaзaльтовый камень – этим и объясняются дoлгие эксплyатациoнные свойствa. 
Eдинствeнный недoстатoк минeральной ваты – этo cтоимоcть. Если cравнивать, что дешевле, минвата или пеноплaст, то, ĸонeчно же, выиграeт пeнопласт. 
Итоги в cравнeнии минваты и пeнопласта 
Вокруг вопроса о том, чем лyчше утеплить помещение, минвaтой или пeнопластом, частo вoзникают спoры. Эти двa мaтериaлa являются xорошими теплoизoлятoрами, но у каждoгo из ниx есть приоритеты в технических свoйствах. 
Во-первых, при выбoре утеплителя нeобходимо oтталĸиваться oт того, кaкое пoмещение планиpуется построить и yтеплить. Во-вторыx, стоимость пеноплaстa и минeральной ваты oтличается, поэтому для тех, ктo нуждаeтcя в экoнoмии и не располагаeт лишними денежными средствами, конeчно, лучше выбрaть пeноплаcт. Ho грaндиозное строитeльство склaдa горючих материалoв потрeбуeт маĸсимальной бeзопаcноcти. Утeплить тaкое пoмещение нужно не только для тoгo, чтобы сoхранить теплo внyтри, но и для тoгo, чтобы в жaркие летние дни избежать cамовозгорания предметов. 
Еще один нюaнс при строительстве – это пароизоляция. Пoлимерная струĸтурa системы утепления ниĸаĸ не cочетaетcя c минерaльной ватой. Пoлимерный внeшний cлой практичeски нe пропуcкаeт влaгу. Пoлyчившийся ĸoнденсат можeт нарушить теплоизоляционные свoйства минeральной ваты. B таĸих случаях лучше испoльзoвать пеноплacт. Oн oбладает спoсoбнoстью не пропускать и не нaкaпливaть пар. Вecь ĸонденсaт иcпaряетcя через стыĸи. </t>
    </r>
    <r>
      <rPr>
        <rFont val="Arial"/>
        <color theme="1"/>
      </rPr>
      <t xml:space="preserve">
</t>
    </r>
    <r>
      <rPr>
        <rFont val="Arial"/>
        <b/>
        <color theme="1"/>
      </rPr>
      <t xml:space="preserve">Гoвoря о cпocoбнocти сопpотивляться пламени, также можно с уверенностью oтветить нa вопрос, что лучшe: минвата или пoлиcтирoл. Конечно, этo минeральная вата. Xoтя пoлиcтирoл таĸжe облaдaет свойством cрaзу затyхать, но вcе-тaки вoзгoрание возможно. Минеpальная вaтa не горит ни при каких ситуaциях. Этoт материал выдeржит темперaтyрy даже вышe 1100°С. Почему же горит пoлиcтирoл? В егo состaв вxодят антипирены, которыe прeпятствуют возгоранию. Нo пo истечении 5-10 лет эти вещества пеpестают действовaть из-за влияния перепaдов тeмпeратуры. Поэтому не иcключенo, чтo послe 10 лет эксплyатации пeноплаcт мoжет загoреться. </t>
    </r>
    <r>
      <rPr>
        <rFont val="Arial"/>
        <color theme="1"/>
        <sz val="1.0"/>
      </rPr>
      <t xml:space="preserve">
Cтoимoсть oбoиx матeриалов рaзнaя и вaрьируется от того, ĸем oни были прoизведены. Пpоизводитeли зaчaстую поднимают цену на пеноплacт или минерaльную вату из-за извеcтнocти торговой мaрки. Наряду с этим, сyщeствyют прoизвoдители, которыe не нaрушaют технoлoгию изготовлeния мaтериaлов и продают их по цене, которaя намнoгo нижe брендoвыx мapок</t>
    </r>
    <r>
      <rPr>
        <rFont val="Arial"/>
        <color theme="1"/>
      </rPr>
      <t>.</t>
    </r>
  </si>
  <si>
    <t>https://ok.ru/profile/570640800382/statuses/155036324102270</t>
  </si>
  <si>
    <t xml:space="preserve">Здравствуйте! 
В комментариях в посту, который вы репостнули, от имени Ассоциации производителей и поставщиков пенополистирола оставил комментарий по поводу ошибочного описания материала, который мы представляем. Пенопласт и минеральная вата обладают различными характеристиками, способами монтажа и условиями эксплуатации. Поэтому выбор теплоизоляционного материала должен быть продиктован характеристиками здания и данными теплотехнического расчета, выполненного специалистами. </t>
  </si>
  <si>
    <t>https://prnt.sc/nM0qsnL0d56O</t>
  </si>
  <si>
    <t>Репост стр. 25, нужна короткая версия ответа</t>
  </si>
  <si>
    <r>
      <rPr>
        <rFont val="Arial"/>
        <color theme="1"/>
      </rPr>
      <t xml:space="preserve">Кералайт
От кодекса Хаммурапи до ГОСТов и EN. Почему фасад должен быть безопасным и отчего это зависит
</t>
    </r>
    <r>
      <rPr>
        <rFont val="Arial"/>
        <color theme="1"/>
        <sz val="1.0"/>
      </rPr>
      <t>Самые первые строительные нормы, о которых нам известно, написаны около 1772 г. до н. э. и включены в Кодекс вавилонского царя Хаммурапи. Они не описывают методику строительства, как современные СНиПы или СП, и даже не описывают результат, как ГОСТы или EN (European Norms, Европейские нормы), а предупреждают о наказании для застройщика, который «строит кому-то дом не должным образом, а дом обрушивается».
По Кодексу Хаммурапи, строителя казнили, если какой-то элемент конструкции убивал владельца или его сына; а если погибал раб или уничтожались товары, то строитель должен был возместить ущерб и построить новое здание. Это заставляло застройщиков древности ответственнее относиться к своей работе. С тех пор требования к безопасности зданий, и фасадов в том числе, всё время повышались, и, кажется, они должны уже стать идеальными, но в реальности всё далеко не так. Наш сегодняшний рассказ о том, почему так происходит.
Небоскрёбы и пожары
Результаты исследований, которые Центральный научно-исследовательский институт строительных конструкций имени В. А. Кучеренко провёл вместе с МЧС, показывают, что далеко не все фасадные системы в нашей стране безопасны. Во многих из них применяют горючие утеплители. В домах с такими фасадами огонь распространяется очень быстро, а продукты горения могут быть смертельно опасны. Ещё: алюминиевые профили и элементы подсистемы вентилируемого фасада во время пожара теряют своё конструктивное назначение. А падающие горящие элементы крайне опасны и для всего, что их окружает.
Здесь уместно вспомнить знаменитый пожар в 24-этажном Grenfell Tower в Лондоне 14 июня 2017 года, в котором погиб 71 человек. Хотя причиной пожара стала неисправность холодильника, трагедия произошла именно из-за того, что огонь стремительно распространился по фасаду, облицованному горючими алюминиевыми панелями с пластиковым наполнителем. Расследование BBC показало, что застройщик сэкономил на отделке почти £300.000.</t>
    </r>
    <r>
      <rPr>
        <rFont val="Arial"/>
        <color theme="1"/>
      </rPr>
      <t xml:space="preserve">
</t>
    </r>
    <r>
      <rPr>
        <rFont val="Arial"/>
        <b/>
        <color theme="1"/>
      </rPr>
      <t>«Мокрые» фасады тоже не гарантия безопасности – если в качестве утеплителя применён плитный пенополистирол, он может «перебрасывать» огонь на верхние этажи. От высокой температуры пенополистирол разрушается и выделяет горючие газы, которые проходят через штукатурный слой, попадают в факел пламени и усиливают его высоту и мощность. Пламя распространяется по зданию гораздо быстрее, чем могло бы. При пожаре штукатурка разрушается, пенополистирол загорается со всеми печальными и страшными последствиями. Поэтому требования для монтажа штукатурных систем с полистирольным утеплителем должны предусматривать окантовки проёмов, засечки из негорючих минераловатных плит и т. п.</t>
    </r>
    <r>
      <rPr>
        <rFont val="Arial"/>
        <color theme="1"/>
      </rPr>
      <t xml:space="preserve">
</t>
    </r>
    <r>
      <rPr>
        <rFont val="Arial"/>
        <color theme="1"/>
        <sz val="1.0"/>
      </rPr>
      <t>Около десяти лет назад в Дубае из-за некачественной облицовки загорелось несколько небоскрёбов. Муниципалитет провёл расследование, и оказалось, что фасады многих зданий, возведённых во время строительного бума, пожароопасны, хотя формально соответствуют строительным нормам. После этого нормы ужесточили – так, в один из стандартов для фасадных панелей записали, чтобы они были не только «устойчивы к горению, но и выделяли меньше дыма и не плавились даже под воздействием высоких температур». Пришлось перенести сдачу 270 объектов: безопасность и жизнь людей на первом месте.
Но проблема может быть не только в фасадных материалах: по статистике МЧС РФ, навесные вентилируемые фасады нередко загораются уже в процессе монтажа, потому что рабочие не соблюдают правила пожарной безопасности во время сварки, особенно когда в системе применяются горючие влагозащитные мембраны и кашировки.
Наши фасадные панели «КЕРАЛАЙТ ОМНИФАКТОР» имеют класс горючести НГ (негорючий) и не выделяют вредных веществ при пожаре. Ни одной из описанных выше катастроф не произошло бы, будь фасады этих небоскрёбов облицованы Омнифактором.
Что влияет на экологичность фасада
Если бы Хаммурапи писал кодекс в наши дни, он непременно добавил бы пункты об экологической безопасности здания. Мы видим, что это становится необходимостью не только из-за растущей ответственности инвесторов, но и благодаря новым нормативным актам и государственным программам. В современном строительстве решения, направленные на экологическую безопасность для людей и окружающей среды, энергоэффективность и долговечность, становятся все популярнее. Ведь речь идёт о будущем нашей планеты. Известно, что именно строительная отрасль потребляет наибольшее количество материалов, производимых человечеством, поэтому важно, из какого сырья делают эти материалы, сколько отходов образуется при их производстве, выбрасывают ли эти материалы в атмосферу вредные вещества.
Со всех этих точек зрения самыми экологичными считаются натуральные материалы из дерева и глины (кирпич, керамика, черепица и т. д.). Для фасадов керамические материалы предпочтительнее: они устойчивы к неблагоприятным внешним факторам, не требуют обслуживания и способны служить без изменения эксплуатационных свойств свыше 100 лет.
Низкое влагопоглощение керамики – ещё одно важное экологическое преимущество. Например, фасадные панели Омнифактор не только не содержат и, соответственно, не выделяют в атмосферу вредные вещества. Они устойчивы к проникновению грязи, поэтому их не нужно красить или чистить химическими средствами, загрязняя окружающую среду – достаточно раз в 10–20 лет помыть водой из шланга.
Энергоэффективность материала (напомним, что Омнифактор – теплоизолирующий материал, заменяющий 10 см минерального утеплителя), тоже важна для экологии. Ведь, экономя топливо, мы в большинстве случаев экономим невозобновляемые природные ресурсы.</t>
    </r>
  </si>
  <si>
    <t>https://dzen.ru/a/ZFjSKYS2sh51_bx8</t>
  </si>
  <si>
    <t xml:space="preserve">Добрый день! СФТК, имеющие класс пожарной опасности К0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Пенопласт в СФТК ничего не "перебрасывает" на верхние этажи. Благодаря антипиренам, он стекает, плавится, не полыхая. Если же пожар достиг той стадии, когда разрушаются внешние и/или внутренние отделочные слои и материал стен, все люди из здания должны быть уже эвакуированы. </t>
  </si>
  <si>
    <t>https://prnt.sc/TyIFtDwETfCt</t>
  </si>
  <si>
    <r>
      <rPr>
        <rFont val="Arial"/>
        <color theme="1"/>
      </rPr>
      <t xml:space="preserve">Школа частного застройщика
🟢 АДЕПТЫ ВОЛШЕБНОЙ ТАБЛЕТКИ
</t>
    </r>
    <r>
      <rPr>
        <rFont val="Arial"/>
        <color theme="1"/>
        <sz val="6.0"/>
      </rPr>
      <t>Абсолютная вера в секретный секрет — один из распространённых современных фреймов мышления.
Это когда у человека есть некий запрос, и он начинает пытаться найти самый простой быстрый и лучший способ достижения цели. "Лучшая диета", "Лучшие тренировки на пресс", "Самый быстрый способ разбогатеть" — если посмотреть статистику поисковых запросов, то подобные запросы находятся в топе.
Не обошло это и строительство дома. Вообще, постройка дома для многих превращается в некую реализацию детской страсти к конструированию. Увлечённо изучая материалы и технологии, выбирая, что же лучше для дома — фундамент на винтовых сваях или забивных, плита обычная или утепленная шведская, каркас или газобетон, мы забываем о сбалансированности дома.
Что значит сбалансированный по своим показателям дом? Это такой дом, который не будет требовать ремонта и постоянного ухода. В котором будет тепло зимой и прохладно летом, и при этом счета на электричество не будут поднимать ваши волосы на теле. И это, в конце концов, дом, в котором безопасно жить.
Я очень много встречал в своей работе удивительных персонажей, которым непременно хотелось не быть как все, и они приходили с невероятным запросами: утеплить дом льном или синтепоном (в пуховике же тепло!), кто-то хотел заклеить весь фасад снаружи пеноплэксом, а кто-то начитался про эковату и хотел непременно её или, ещё хуже, залить дом пенополируретаном.
Все они совершали одну и ту же ошибку: фокусировались на каком-то одном параметре и игнорировали другие.
По факту, если брать теплоизоляцию, то её выбор определяется сначала теплотехническим расчетом, а затем условиями эксплуатации утеплителя. И теплоизоляционные материалы подбираются по характеристикам: коэффициент теплопроводности, коэффициент звукопоглощения, категории горючести и токсичности, показателями водоплоглощения и прочности на сжатие</t>
    </r>
    <r>
      <rPr>
        <rFont val="Arial"/>
        <color theme="1"/>
      </rPr>
      <t>.
Из видео вы узнаете, почему нельзя использовать пенопласт при утеплении жилого дома.
Из видео:
Утепление дома пенопластом это акт потенциального самоубийства, т.к. у теплоизоляции есть показатели горючести, дымообразуемости и токсичности. Обычный ППС имеет категорию горючести Г4 и сильновоспламеняем. ППС начинает гореть при 200-210 градусах и набирает температуру выше 1000 градусов. При этом он активно разбрызгивается по сторонам. При добавлении антипиренов можно снизить категорию горючести, но они сами по себе относчятся к высокотоксичным веществам, а самозатухающий пенопласт имеет высокую пенообразующую способность. Поэтому ППС это высокотоксичный и опасный для жизни человека материал. Вспомните пожар в Хромой лошади, где многие погибли банально задохнувшись продуктами горения пенопласта. 
При монтаже в каркасные конструкцие его трудно сжать между стойками. Возникают зазоры и мосты холода. Также у него плохая звукоизоляция.</t>
    </r>
  </si>
  <si>
    <t>https://telegram.me/shkolastroitelstva/396</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</si>
  <si>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Современный пенопласт относится к группе горючести Г3, экологически чистая древесина имеет группу горючести Г4 и группу токсичности Т3, является легковоспламеняемой (группа воспламеняемости В3), её способность к дымообразованию классифицирована как Д2 при горении и Д3 при тлении. 
При потере контакта с открытым огнем ППС затухает в течение максимум 4 секунд. При постоянном воздействии высоких температур оплавляется, не вспыхивая. Организация рассечек при монтаже ППС прописана в инструкциях по монтажу и рекомендациях производителей. 
Что касается пожара в кафе «Хромая лошадь», его причинами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Очевидно, что дело в человеческой халатности, а не в материале, который был использован не по правилам. </t>
  </si>
  <si>
    <t>https://prnt.sc/YAuXQp-Kalrv</t>
  </si>
  <si>
    <t xml:space="preserve"> CHIBIS_777
Нужно ли утеплять отмостку, если в доме установлен теплый пол?
 Доброго времени суток, уважаемые форумчане!
 Планирую этим летом сделать отмостку. Дом брусовой, в эксплуатации уже несколько лет. Фундамент залит на грунте с плитняком. Пол в доме из плит перекрытий, размещенных на фундаменте. Между плитами перекрытиями и земельным грунтом примерно 30 см свободного пространства. Подвального помещения нет.
 Поверх плит залит теплый пол по всему периметру. Кроме этого имеются и батареи. Далее, фасад дома планирую обшивать клинкерными термопанелями, с толщиной утеплителя (пенополистирола) 50 мм. Фасадные термопанели будут монтироваться с вентзазором, в том числе и по отношению к цоколю.
 У меня такой вопрос:
 Нужно ли мне утеплять отмостку пеноплексом (в том числе и наружную, вертикальную часть цоколя), если у меня пол состоит из плит перекрытий с теплым полом, и с учетом того, что планирую обшить дом термопанелями с утеплителем из пенополистирола?
 Заранее благодарен за достойный ответ! </t>
  </si>
  <si>
    <t>https://www.forumhouse.ru/threads/557983/</t>
  </si>
  <si>
    <t>скорее всего, раз он собирается монтировать термопанели с вентзазором, у него они на основе ЭППС. Так что ППСа тут нет</t>
  </si>
  <si>
    <r>
      <rPr>
        <rFont val="Arial"/>
        <color theme="1"/>
      </rPr>
      <t>Бани Карелии. Купить под ключ.
Каркасный дом — постройка долговечная, если вы в этом еще сомневаетесь, вот несколько неопровержимых фактов:
- Разные типы таких домов спокойно могут служить от 30 до 100 лет, в зависимости от качества самого каркаса строения и утеплителя. Чтобы увеличить срок службы материалов необходимо исключить попадание влаги (как, например, у нас на производстве — в сухом цехе — такое просто невозможно).
Кроме того, долговечности каркасной постройке добавит и правильный утеплитель.</t>
    </r>
    <r>
      <rPr>
        <rFont val="Arial"/>
        <b/>
        <color theme="1"/>
      </rPr>
      <t xml:space="preserve"> Дом, утепленный пенополистиролом может эксплуатироваться 30 лет.</t>
    </r>
    <r>
      <rPr>
        <rFont val="Arial"/>
        <color theme="1"/>
      </rPr>
      <t xml:space="preserve"> Наша компания работает только с бесфенольным минеральным утеплителем Кнауф 50-100 мм — его срок службы оценивается минимум в 60 лет. Также данный утеплитель безопасен для здоровья и отлично справляется с задачей сохранения тепла.
Еще важно, чтобы все защитные и крепежные элементы были надежно установлены и сохраняли должный уровень герметичности строения. Мы внимательно следим за каждым объектом на всех этапах строительства. Более того, директор компании — Роман Калитин, лично контролирует все производство.
#преимущества@banyakareliya</t>
    </r>
  </si>
  <si>
    <t>https://vk.com/wall-52821257_90298</t>
  </si>
  <si>
    <t>Добрый день! 
Как официальный представитель Ассоциации производителей и поставщиков пенополистирола и хочу привести несколько цифр, которые расскажут о сроке службы ППС.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Все эти факты говорят о том, что пенополистирол — материал долговечный и надёжный. Самое главное — выбрать марку и тип пенополистирола,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t>
  </si>
  <si>
    <t>https://prnt.sc/cVfZ3Q3PKYCS</t>
  </si>
  <si>
    <t xml:space="preserve"> утеплитель и мыши #утеплитель #минвата #полистирол #стройка #стройкадома
ZotOff
короче снимаю сарай свой показываю для тех кто говорит что мыши и крысы нелюбят не утеплить не минвату ничего то не прекрасно из него вьют гнездышки здесь это минвата А вот у насмпенополистирол они его точно так же кушают и потом вот так вот из него гнезда делают и очень прекрасно себя чувствуют а для тех кто говорит что они это не любят это все фигня Просто вот пожалуйста доказательство Это не я ковырял вот это мышки выгрызли вкусняшка просто и вот тебе вкусняшечка номер два минвата они вот оттуда ее доставали и бережно тут укладывали вели себя гнездышки красота Просто</t>
  </si>
  <si>
    <t>https://www.youtube.com/watch?v=1drmpt4293s</t>
  </si>
  <si>
    <t xml:space="preserve">Добрый день! 
Грызуны могут селиться в любом несыпучем утеплителе — будь то ППС или минвата. Поэтому ГОСТ регламентирует использование пенопласта в качестве среднего слоя строительных ограждающих конструкций. Это значит, что с одной стороны теплоизоляционный материал закрывает стена, со второй — внешние отделочные слои. Если у мышей нет доступа к ППС (а быть его не должно), то и селиться они в нём не будут. </t>
  </si>
  <si>
    <t>https://prnt.sc/nVhbVU7dqWWv</t>
  </si>
  <si>
    <r>
      <rPr>
        <rFont val="Arial"/>
        <color theme="1"/>
      </rPr>
      <t xml:space="preserve">Дизайнерские натяжные потолки
Какие материалы вредны при ремонте?
-
Расскажем немного подробнее.
</t>
    </r>
    <r>
      <rPr>
        <rFont val="Arial"/>
        <b/>
        <color theme="1"/>
      </rPr>
      <t>1. Теплоизоляционные материалы: пенопласт и пенополистирол. Применяется для утепления стен. При повышенных температурах материал выделяет в воздух вредные вещества (стирол). Быстро возгораются при пожаре.</t>
    </r>
    <r>
      <rPr>
        <rFont val="Arial"/>
        <color theme="1"/>
      </rPr>
      <t xml:space="preserve">
</t>
    </r>
    <r>
      <rPr>
        <rFont val="Arial"/>
        <color theme="1"/>
        <sz val="6.0"/>
      </rPr>
      <t>2. Синтетические лаки и клей. Могут быть токсичны при вдыхании (толуол, ксилол). Важно защищать дыхательные пути средствами защиты, использовать перчатки.
3. ПВХ плёнка. При производстве некачественной пленки используется диэтилгексилфталат. Данный компонент не могут содержать пленки ПВХ, прошедшие сертификацию по европейским системам RoHS и REACH. В то время как в России таких требований к отсутствию компонента нет. Вот почему важно выбирать экологичную пленку. BAUF прошла данную сертификацию и является безопасной.
4. Виниловые обои. Содержат фталаты, которые особенно опасны во влажных помещениях, вызывают астму. Важно заранее уточнить микроклимат помещения.
5. ПВХ окна. Опасны при нагреве — могут выделять токсичные компоненты. Рекомендовано на солнечной стороне устанавливать более качественные материалы.
6. Полиуретановая пена. Может вызвать аллергию у наиболее чувствительных , а также быстро возгорается. Опасно использовать при высокой температуре. Используйте респираторы.
Вывод: проверяйте сертификаты, уточняйте условия эксплуатации, изучайте состав.
Всем безопасных работ!
_____________________________
👉Нужна помощь в выборе?
👇🏻👇🏻👇🏻👇🏻
⚙Отвечаем на вопросы в группе » https://vk.me/potolokarzamas
✅ По заявке на звонок » 89290487000 и 89290481000 https://vk.com/app5708398_-87248935
____
#потолкиАрзамас #натяжныепотолкиСаров #световыелинии #крааб #потолкиновогопоколения #светящийсяпотолокСаров #дизайнинтерьераАрзамас #slottпотолки</t>
    </r>
  </si>
  <si>
    <r>
      <rPr>
        <color rgb="FF1155CC"/>
        <u/>
      </rPr>
      <t>https://vk.com/wall-87248935_4220</t>
    </r>
    <r>
      <rPr/>
      <t xml:space="preserve"> 
</t>
    </r>
    <r>
      <rPr>
        <color rgb="FF1155CC"/>
        <u/>
      </rPr>
      <t>http://vk.com/wall-161909408_3455</t>
    </r>
    <r>
      <rPr/>
      <t xml:space="preserve"> </t>
    </r>
  </si>
  <si>
    <r>
      <rPr>
        <color rgb="FF1155CC"/>
        <u/>
      </rPr>
      <t>https://prnt.sc/iA7K94KnjRD0</t>
    </r>
    <r>
      <rPr/>
      <t xml:space="preserve"> 
</t>
    </r>
    <r>
      <rPr>
        <color rgb="FF1155CC"/>
        <u/>
      </rPr>
      <t>https://prnt.sc/3uj3aZdU0QhL</t>
    </r>
    <r>
      <rPr/>
      <t xml:space="preserve"> </t>
    </r>
  </si>
  <si>
    <t>Михаил Юшков
Сообщество производителей и поставщиков пенополистирола, сейчас Вы зарабатываете деньги на жизнь! Лет через 10-20 Вам придётся заработанные деньги тратить на борьбу с микропластиком в Вашем организме, а его содержание в каждом организме неуклонно увеличивается в среднем по миру на 0.1% в год, хотим мы все этого или не хотим! Вас будет убивать то, что вы производите! Немцы продали в Россию пластиковые окна, а сами делают рамы из дерева. Во времена компов и продвинутой химии Вы не пытаетесь придумать ничего, что могло бы заменить Вашу продукцию, а пытаетесь оправдать самоубийство!</t>
  </si>
  <si>
    <t>https://dzen.ru/video/watch/644d28abb032303fb06171ee?comments_data=n_reply#comment_1650448542&amp;comments_data=n_reply</t>
  </si>
  <si>
    <t>Ответ на стр. 19
Стоит отвечать на истерику?
\не оотвечаем. Уже отвтили выше</t>
  </si>
  <si>
    <t>Ваши вопросы
Очевидно, что если спать на бочке с порохом, она может и рвануть рано или поздно. 
Вы умалчиваете про токсичность при горении.</t>
  </si>
  <si>
    <t>https://t.me/shkolastroitelstva/396?comment=1705</t>
  </si>
  <si>
    <t xml:space="preserve">Добрый день! При пожаре опасными являются абсолютно все вещества. Пластиковый корпус бытовой техники, тканевая обивка мебели, самая экологически чистая древесина, использованная для отделки внутри помещения. Но ведь никто не отказывается от этих привычных вещей только потому, что они сгорят в случае пожара. Дым от горения ядовит вне зависимости от того, что горит. Та же древесина имеет группу горючести Г4, относится к классу токсичности Д2 при горении и Д3 при тлении. Угарный газ смертелен при концентрации СО 0,5% на протяжении всего одной минуты. </t>
  </si>
  <si>
    <t>https://prnt.sc/WVnOfP7WN3Fd</t>
  </si>
  <si>
    <t>Ответ на стр. 28
Еще раз спросить у клиента материалы по токсичности при горении. В то, что "выделяет то же самое, что древесина", никто ен верит</t>
  </si>
  <si>
    <r>
      <rPr>
        <rFont val="Arial"/>
        <color theme="1"/>
      </rPr>
      <t xml:space="preserve">Твинблок — Завод "Теплит"
Если вы строите дом из Твинблока Д500 толщиной, утеплять стены придется 💯.
При этом необходимо учесть, что:
1. Чем ближе к улице, тем выше должна быть паропроницаемость слоев.
2. Утеплитель должен быть паропроницаемым. 👆 Для этой задачи подойдет минеральная вата, например, базальтовая.
</t>
    </r>
    <r>
      <rPr>
        <rFont val="Arial"/>
        <b/>
        <color theme="1"/>
      </rPr>
      <t>3. Использовать пенопласт или экструдированный пенополистирол для утепления стен из газоблока категорически нельзя.
В противном случае часть водяного пара окажется заперта внутри стены. Влага будет напитывать стену, теплоизоляционные характеристики блока ухудшатся, и возникнет риск промерзания стен ⛔.</t>
    </r>
    <r>
      <rPr>
        <rFont val="Arial"/>
        <color theme="1"/>
      </rPr>
      <t xml:space="preserve">
💡 Если вы строите дом из Твинблока Д400 толщиной 400 мм, стены можно не утеплять.
«Теплит» запустил его в производство в 2009 г. Мы хотели предоставить клиентам возможность возводить однослойные ограждающие конструкции.
А ячеистый бетон — единственный стеновой материал, из которого можно выполнить стенку разумной толщины в один слой, удовлетворяющую всем теплотехническим нормам 👍.
14 лет эксплуатации показали: Твинблок Д400 обладает отличной теплопроводностью 🏡, он достойно держит тепло даже в условиях сурового уральского климата.
Что лучше — строить из Д500 с утеплением или из Д400 толщиной 400 мм без утепления? 😉 Выбор за вами!
➡️ Больше информации о Твинблоке – на нашем официальном сайте twinblock.ru
#Теплит_знает</t>
    </r>
  </si>
  <si>
    <t>https://dzen.ru/b/ZFtsO7x1EVvgSTPB</t>
  </si>
  <si>
    <t xml:space="preserve">Здравствуйте! Позвольте прокомментировать от имени Ассоциации производителей и поставщиков пенополистирола. При грамотном теплотехническом расчёте использовать пенопласт для теплоизоляции стен из газоблока можно. Оптимально закрывать его по системе "мокрый фасад". При этом не стоит забывать, что вентиляция в здании всегда должна быть эффективной. </t>
  </si>
  <si>
    <t>https://prnt.sc/QtNdBK4jJpOc</t>
  </si>
  <si>
    <r>
      <rPr>
        <rFont val="Arial"/>
        <color theme="1"/>
      </rPr>
      <t>Сам Себе Строитель</t>
    </r>
    <r>
      <rPr>
        <rFont val="Arial"/>
        <color theme="1"/>
        <sz val="1.0"/>
      </rPr>
      <t xml:space="preserve">
Утепление деревянного дома снаружи
Правильно выполненное утепление деревянного дома позволяет значительно сэкономить на отоплении, улучшить микроклимат в доме, а также продлить срок службы сруба. Когда встает вопрос о теплоизоляции стен деревянного дома, первым и самым важным моментом является выбор способа утепления – изнутри или снаружи. Большинство владельцев домов выбирают наружное утепление, и этот выбор является абсолютно верным – наружное утепление деревянного дома более эффективно.
При внутреннем утеплении не только уменьшается полезная площадь помещений, но и происходит смещение точки росы внутрь сруба. Утепленным оказывается только внутреннее пространство, сам же сруб постоянно испытывает перепады влажности и температуры, зимой промерзает, а летом гниет. Наибольшее разрушение сруба при этом происходит с внутренней стороны, закрытой утеплителем.
Наружное утепление защищает от промерзания не только помещение, но и сам сруб. Точка росы смещается во внешнюю сторону, и образование конденсата происходит вне деревянных конструкций, под вентилируемым фасадом, где влага быстро высыхает.
Материалы для утепления деревянного дома
В качестве утеплителя для деревянных домов наиболее востребованы маты из каменной или минеральной ваты. </t>
    </r>
    <r>
      <rPr>
        <rFont val="Arial"/>
        <b/>
        <color theme="1"/>
      </rPr>
      <t xml:space="preserve">Пенопласт для утепления деревянных конструкций использовать не рекомендуется, так как он не обладает паропроницаемостью и не отводит пары влаги с поверхности сруба. </t>
    </r>
    <r>
      <rPr>
        <rFont val="Arial"/>
        <color theme="1"/>
        <sz val="1.0"/>
      </rPr>
      <t>Маты из каменной или минеральной ваты бывают различной толщины и плотности. Чем плотнее утеплитель, тем легче он монтируется и дольше сохраняет свои эксплуатационные характеристики. Мягкие и рыхлые маты часто сползают вниз, распадаются, образуя вредную для здоровья пыль. Поэтому не стоит экономить на качественном утеплителе.</t>
    </r>
    <r>
      <rPr>
        <rFont val="Arial"/>
        <b/>
        <color theme="1"/>
        <sz val="1.0"/>
      </rPr>
      <t xml:space="preserve"> </t>
    </r>
    <r>
      <rPr>
        <rFont val="Arial"/>
        <b/>
        <color theme="1"/>
      </rPr>
      <t>К другим достоинствам каменной или минеральной ваты можно отнести ее негорючесть и непопулярность у грызунов, в отличие от пенопласта.</t>
    </r>
    <r>
      <rPr>
        <rFont val="Arial"/>
        <color theme="1"/>
        <sz val="1.0"/>
      </rPr>
      <t xml:space="preserve">
Кроме утеплителя необходимы два слоя пленки: один является гидроизоляционным и защищает сруб от проникновения влаги. Его укладывают на защищаемую деревянную поверхность. Эта пленка должна обладать паропроницаемостью и отводить влагу из сруба через утеплитель во внешнюю среду. Второй – ветро- и гидрозащита, его крепят поверх теплоизоляции. Назначение этого слоя – защита утеплителя от влаги, попадающей из внешней среды. Гидроизоляция минерального утеплителя обязательна, так как при смачивании он теряет свои теплоизоляционные свойства.
С внешней стороны утеплитель закрывают любым облицовочным материалом с обязательным обустройством вентиляционного зазора. Такая облицовка получила название вентилируемого фасада. Благодаря циркуляции воздуха между облицовкой и стенами исключается образование грибка и плесени, успешно отводится влага от утеплителя и создаются все условия для долгой службы сруба и всего здания.
Технология утепления деревянного дома снаружи
Стены бревенчатого или брускового дома обрабатывают антисептиком в два слоя, уделяя особое внимание нижнему венцу и углам. Торцы бревен пропитывают антисептиком особо тщательно, так как они наиболее подвержены гниению. Обработку лучше проводить в теплую сухую погоду. После обработки стены просушивают в течение 1-2 дней.
На стены закрепляют с помощью скоб и степлерагидроизоляционную пленку с паропроницаемым покрытием. Такая пленка имеет разное покрытие сторон: глянцевое должно быть обращено к утеплителю, а пористое, способное поглощать и отводить влагу из сруба – к стене. Стыки пленки крепят внахлест и проклеивают специальным монтажным скотчем. На пленку крепят вертикальную обрешетку из бруска, толщина бруска должна соответствовать толщине утеплителя. Шаг обрешетки выбирают на 3-5 см меньше, чем ширина утеплительных матов. Уложенные враспор, они будут отлично держаться без дополнительного крепления.
На пленку между брусками укладывают теплоизоляционные маты, слегка поджимая их. При необходимости маты режут обычным ножом. Если маты недостаточно твердые и плохо держатся внутри каркаса, можно выполнить временную подшивку, зафиксировав их рейками. Окончательно закрепляют маты с помощью анкерных гвоздей. Если необходимо уложить несколько слоев теплоизоляции, последующий слой матов кладут со смещением швов так, чтобы верхние маты перекрывали стыки нижних. Все работы по укладке матов из минеральной ваты необходимо проводить в защитных перчатках и респираторе.
Поверх утеплителя крепят на скобы гидроветрозащитную мембранную пленку. Гидрозащитная поверхность должна быть обращена во внешнюю сторону. Стыки крепят внахлест и проклеивают скотчем.
Поверх пленки необходимо устройство вентилируемого каркаса. Его выполняют также из брусков, обеспечивая расстояние между слоем утеплителя, покрытого ветрозащитой, и декоративным фасадом не менее 5 см. Бруски крепят к нижнему каркасу саморезами, а если стены недостаточно ровные, то используют перфорированные подвесы для профиля, позволяющие регулировать расстояние до каркаса. Под обшивку металлическимсайдингом или профнастилом можно использовать профиль для гипсокартона вместо бруска.
Обшивку крепят по технологии, рекомендованной производителем. Для облицовки можно использовать виниловыйсайдинг, металлопрофиль, блок-хаус или имитацию бруса. При обшивке следят за тем, чтобы не было щелей, через которые внутрь фасада сможет проникнуть влага.
Дополнительной мерой защиты деревянного дома является утепление фундамента и цоколя. Его можно производить с использованием пеноплекса или полистирола, а также с помощью напыления пенополиуретана. Поверх слоя утеплителя также монтируется вентилируемый фасад или облицовка декоративным камнем или кирпичом.</t>
    </r>
  </si>
  <si>
    <r>
      <rPr>
        <color rgb="FF1155CC"/>
        <u/>
      </rPr>
      <t>https://vk.com/wall-153006812_235679</t>
    </r>
    <r>
      <rPr>
        <color rgb="FF000000"/>
      </rPr>
      <t xml:space="preserve"> 
</t>
    </r>
    <r>
      <rPr>
        <color rgb="FF1155CC"/>
        <u/>
      </rPr>
      <t>https://dzen.ru/b/ZFWuiw0vFTSvk1nn</t>
    </r>
    <r>
      <rPr>
        <color rgb="FF000000"/>
      </rPr>
      <t xml:space="preserve"> </t>
    </r>
  </si>
  <si>
    <r>
      <rPr>
        <color rgb="FF1155CC"/>
        <u/>
      </rPr>
      <t>https://prnt.sc/_47tsd2VZcyp</t>
    </r>
    <r>
      <rPr>
        <color rgb="FF000000"/>
      </rPr>
      <t xml:space="preserve"> 
</t>
    </r>
    <r>
      <rPr>
        <color rgb="FF1155CC"/>
        <u/>
      </rPr>
      <t>https://prnt.sc/quTQspIUObGd</t>
    </r>
    <r>
      <rPr>
        <color rgb="FF000000"/>
      </rPr>
      <t xml:space="preserve"> </t>
    </r>
  </si>
  <si>
    <r>
      <rPr>
        <rFont val="Arial"/>
        <color theme="1"/>
      </rPr>
      <t xml:space="preserve">Свой дом
Ошибки при утеплении зданий, и как их избежать?
Утепление домом поможет существенно сэкономить на отоплении. Но чтобы выполнить эту операцию необходимо строго соблюдать технологию. При правильном выполнении работ экономия может достигнуть 50%. В этой статье мы разберем ошибки утепления, и как их избегать.
Толщина утеплителя
Важно помнить, что утеплять стены необходимо достаточным количеством пенопласта. В одном случае может понадобиться пять сантиметров утеплителя, а в другом нужно не менее десяти. Все зависит от структуры стен здания. В случае если стенка построена «в пол кирпича», то даже десяти сантиметров пенопласта не хватит для того, чтобы утеплить её.
Такие ошибки при утеплении дома пенопластом приведут к дополнительным расходам.
Неправильный крепеж
Часто возникающие ошибки утепления пенопластом включают в себя и пункт, связанный выбором крепежа для армирования сетки. При выборе некачественного клея, вместо применения дюбелей результата может быть крайне печальным. Такая попытка сэкономить приведет к серьезнейшим последствиям.
Важно понимать, что каждый вид утеплителя должен крепиться строго по технологии. Не нужно заново изобретать велосипед, и пытаться экономить в ущерб конечному результату.
Не забывайте о подвале
Многие люди недооценивают значение подвальных помещений, думая что это второстепенный вопрос. Но это не так. Профессионалы советуют уделить утеплению подвала особое внимание. От этого будет зависеть насколько теплым будет ваш загородный дом.
Поэтому лучше сразу уделит внимание подвалу. Учесть его особенности и подобрать качественный материал для утепления. В итоге, так вы сэкономите свои деньги и нервы.
Небрежная укладка
Эта ошибка может возникнуть, если вам «посчастливится» нарваться на горе-мастеров. Утепление фасада — ювелирная работа. При монтаже пенопласта не должно быть никаких зазоров. Все плиты монтируются впритык друг к другу. В противном случае никакого эффекта «термоса» не будет. Вы просто выбросите деньги на ветер, обклеив фасад своего загородного дома пенопластом.
Поэтому сотрудничать нужно с подрядчиками, которые имеют хорошую репутацию на рынке строительных услуг.
</t>
    </r>
    <r>
      <rPr>
        <rFont val="Arial"/>
        <color theme="1"/>
        <sz val="1.0"/>
      </rPr>
      <t>Браться за работу, не имея опыта
Некоторые собственники пытаются утеплить свои дома самостоятельно. Однако без опыта, браться за эту работу не имеет смысла. Лучше нанять профессионалов, или как минимум, выполнять эту задачу вместе с человеком, который обладает необходимыми знаниями и соответствующим опытом.
Взявшись за работу самостоятельно, вы можете получить неудовлетворительный результат. Такую задачу лучше доверять проверенным строительным компаниям, в которых в штате квалифицированные специалисты и есть все необходимые инструменты.
Отсутствие контроля
Любого подрядчика нужно контролировать. Даже в том случае, если поставленную задачу выполняют настоящие мастера своего дела, должен быть контроль. Также обязательно интересуйтесь, чем они занимаются. Не стесняйтесь задавать вопросы. Лучше выглядеть наивно, чем пускать весь процесс на самотек. Тем более что ответственный специалист всегда будет рад рассказать о том, что он делает, и почему именно так.
Особое внимание нужно уделить при составлении сметы. Не нужно комплексовать. Узнайте максимум информации о расходах по каждому пункту. В противном случае вы впоследствии можете нарваться на некие скрытые платежи, и столкнетесь с непонятными цифрами затрат необходимых на утепление дома. Ошибки тут быть не должно. О расходной части нужно владеть информацией на все 100%.
Работа без заключения договора
Никогда не начинайте сотрудничество со строительной организацией без подписания договора с ней. Работать «в черную» может быть достаточно рискованно, так как ваши права не будут ничем защищены.
При этом нужно уделить максимум внимания изучению договора. Заблуждение думать, что такие документы одинаковые у всех подрядчиков. И помните, что типовые договоры строительных компаний нацелены прежде всего на защиту их интересов. Поэтому перед подписанием изучите документ досконально. Если вы испытываете при этом трудности, обратитесь к квалифицированному юристу.</t>
    </r>
    <r>
      <rPr>
        <rFont val="Arial"/>
        <color theme="1"/>
      </rPr>
      <t xml:space="preserve">
Технические детали
Помните, что нужно соблюдать следующие нюансы при утеплении частного загородного дома:
60% поверхности фасада должно быть укрыто плитами утеплителя.
Лучшая погода для проведения работ от + 5 до + 25 С.
Нельзя допускать попадания клея на стыки между плитами.
После того как был монтирован утеплитель нужно выполнить отделку фасада. Это необходимо для придания частному дому эстетичного внешнего вида.
фото из открытых источников в интернете</t>
    </r>
  </si>
  <si>
    <t>https://vk.com/wall-99100640_74324</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</si>
  <si>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Толщина утеплителя зависит не только от структуры стен: также важны регион и зона влажности. Утеплять стоит все элементы здания: и, утепляя подвал, не стоит забывать о цоколе, фундаменте и отмостке. 
Закрывать пенопласт внешними отделочными слоями нужно не только для эстетики. Они защитят материал от ультрафиолета. </t>
  </si>
  <si>
    <t>https://prnt.sc/1yWuxdniOtRi</t>
  </si>
  <si>
    <t>Альпгруп. Утепление фасадов.
Хотим рассказать вам об еще одном заблуждении по поводу применения пенопласта в утеплении фасада.
"Со временем он разрушится"
Действительно, пенополистирол боится прямых солнечных лучей. На солнышке он начинает выгорать в прямом смысле слова.Превращается в труху. Правда очень медленно.В год миллиметров на пять.
Поэтому его необходимо закрывать клеем с сеткой. Сетка играет армирующую роль, а клей защищает от непогоды и солнца. Сверху можете покрасить или нанести модную декоративную штукатурку, даже плиткой обложить.
Закрытый пенопласт, практически, не подвержен никаким влияниям. Он выдерживает температуру до 80 градусов, не садится, не боится влаги( в отличии от минплиты).
Разбирая старые фасады, можно заметить, что пенополистирол всегда выглядит как новый. Клей на нем держится как влитой, скорее отламывается сам пенопласт, чем клей! Очень крепкая конструкция!
При толщине стен в полтора кирпича, нужно применять пенопласт толщиной 50-100 мм. Этого вполне хватит. Дом будет теплый и комфортный.
🚗Бесплатный выезд замерщика
☎Звоните по номеру +7 (965) 729-34-87 или пишите в сообщения сообщества</t>
  </si>
  <si>
    <t>https://vk.com/wall-219280167_44</t>
  </si>
  <si>
    <t xml:space="preserve">Добрый день! Спасибо за доверие к материалу, который представляет Ассоциация производителей и поставщиков пенополистирола. </t>
  </si>
  <si>
    <t>https://prnt.sc/1t6rSK6QA6U-</t>
  </si>
  <si>
    <r>
      <rPr>
        <rFont val="Arial"/>
        <color theme="1"/>
      </rPr>
      <t xml:space="preserve">СТРОЙТИМ | Стройматериалы Сыктывкар
🔥 Утепление мансарды изнутри. Какой утеплитель выбрать?
</t>
    </r>
    <r>
      <rPr>
        <rFont val="Arial"/>
        <color theme="1"/>
        <sz val="1.0"/>
      </rPr>
      <t>В условиях тотальной экономии энергии, переоценить значение теплоизоляции практически невозможно.
В настоящее время существует огромное количество энергосберегающих материалов, позволяющих в достаточной степени обеспечить тепло и уют в доме. Каждый из них имеет свои особенности, преимущества и недостатки, а также значительно различаются по стоимости.
Выбор способа утепления мансарды обусловлен конструктивными особенностями постройки, предпочтениями и материальными возможностями владельца.
Несмотря на то, какой утеплитель будет использоваться, соблюдение технологии использования и аккуратность в работе обеспечивают удовлетворительные результаты утеплительных мероприятий.
Утепление мансарды изнутри, если крыша уже покрыта, является наиболее рациональным вариантом проведения работ, поскольку в этом случае отделку можно считать внутренней, и вести независимо от погодных условий.
⚡ Общие правила утепления мансарды изнутри
Прежде чем начать утепление мансарды, необходимо:
• Точно выяснить, может ли чердачное помещение служить мансардой, или нет. Согласно общепринятым правилам высота от перекрытия до конька крыши должна составлять не меньше 2,5 м, а высота вертикальных опор не менее 1,5 м.
• Следует учесть, что отделочные материалы имеют определенный вес, который незамедлительно отразится на фундаменте и несущих стенах. Кроме этого, жилая мансарда подразумевает наличие дополнительной мебели и прочего, что тоже имеет определенную массу. Поэтому, если дом выстроен из непрочного материала, либо не достаточно запаса прочности фундамента вряд ли стоит рисковать.
• Проверить правильность устройства крыши мансарды, наличие всех необходимых прослоек в кровельном пироге.
• Перед началом работ обработать специальными защитными составами деревянные элементы стропильной системы.
• Предусмотреть вентиляцию и электропроводку.
• Окончательно убедится в достаточности естественного освещения, при необходимости дополнительного освещения можно прорезать оконные проемы в скатах крыши, однако нужно учесть, что наличие окон снизит площадь утепленной поверхности.
❓ Какой утеплитель для мансарды лучше выбрать</t>
    </r>
    <r>
      <rPr>
        <rFont val="Arial"/>
        <color theme="1"/>
      </rPr>
      <t xml:space="preserve">
Для утепления мансарды изнутри целесообразно применить материал с высокими показателями паропроницаемости, поскольку содержание паров в этом помещении значительно выше, чем во всем доме. Чаще всего для утепления мансардной крыши используются такие материалы:
✔ Пенопласт
Использование этого утеплителя является самым экономичным способом утепления мансарды. Кроме этого, теплопроводность материала крайне низка, и при правильном устройстве вполне обеспечивает необходимый уровень комфорта.
Малый вес пенопластовых плит также можно отнести к его преимуществам. </t>
    </r>
    <r>
      <rPr>
        <rFont val="Arial"/>
        <b/>
        <color theme="1"/>
      </rPr>
      <t>Однако крайне низкая паропроницаемость способствует заметному увеличению влажности в помещении и не лучшим образом сказывается на общем микроклимате.</t>
    </r>
    <r>
      <rPr>
        <rFont val="Arial"/>
        <color theme="1"/>
      </rPr>
      <t xml:space="preserve">
</t>
    </r>
    <r>
      <rPr>
        <rFont val="Arial"/>
        <color theme="1"/>
        <sz val="1.0"/>
      </rPr>
      <t>✔ Экструдированный пенополистирол
Является усовершенствованным аналогом пенопласта. Их эксплуатационные параметры практически идентичны, принципиальное отличие состоит в методе монтажа. Пенопласт размещают между стропил, а пенополистирол укладывают сверху.
Использование этих утеплителей в полной мере обеспечивает теплоизоляцию мансарды, но при использовании этих материалов для утепления крыши не следует забывать об их горючести.
При наличии такого теплоизолятора электрическую проводку лучше разместить в гофрированном рукаве.
✔ Минеральная вата
Также широко используется для утепления крыш и чердачных помещений. Она представляет собой экологически чистый не горючий материал с высокими теплоизоляционными параметрами и достаточной паропроницаемостью.
Кроме этого, незначительная масса и удобная упаковка в сочетании с простотой монтажа позволяют считать этот вид утеплителя едва ли не идеальным материалом для утеплений мансарды.
✔ Стекловата
По своим свойствам сходна с минеральной ватой, однако вследствие удлиненных волокон имеет больший показатель упругости, но несколько уступает ей в вопросах влагостойкости.
Сама по себе, стекловата не опасна для человеческого организма, а вот в процессе работы могут возникнуть кратковременные раздражения, поэтому следует использовать респиратор и другие средства защиты кожи, органов дыхания и глаз.
✔ Каменная вата
Отличается от аналогичных утеплителей улучшенными показателями тепло и звукоизоляции, максимальным уровнем паропроницаемости.
Однако, все эти преимущества незамедлительно сказались на ее стоимости. Вряд ли можно считать этот материал бюджетным, но к качеству утепления при соблюдении технологии монтажа вопросов не возникает.
✔ Эковата
Является натуральным утеплителем. Основным компонентом этого утеплителя является бумага, составляющая примерно 80% состава.
Материал обеспечивает более чем достаточное качество при утеплении мансарды изнутри, однако для работы с эковатой требуется специальное оборудование и навыки работы, что приводит к значительным материальным затратам.
✔ Вспененный полиуретан
Является инновационным способом утепления мансардной крыши. Технология нанесения предусматривает отсутствие стыков, швов и щелей обеспечивая тем самым высокие показатели теплоизоляции.
Но нанесение возможно только при помощи эксклюзивного дорогостоящего оборудования. Кроме того, необходимы соответствующие навыки, так как самостоятельно нанести вспененный полиуритан практически невозможно, а вызов специалиста влечет за собой большие расходы.
✔ Пенофол
Представляет собой нечто вроде вспененного полиэтилена, защищенного алюминиевой фольгой с одной, или обеих сторон. Материал полностью экологически безопасен, обладает незначительной теплопроводностью.
Однако, как любой синтетический полимерный теплоизолятор, пенофол практически паронепроницаемый, что в условиях мансарды преимуществом не является.
Что касается остальных параметров, то пенофол обеспечивает необходимые критерии. Однако широкого распространения материал не получил в силу довольно высокой стоимости.
Однозначно определить, какой утеплитель для мансард лучше выбрать – трудно. Это зависит, прежде всего, от материальных возможностей. Но и конструктивные особенности могут наложить свой отпечаток.
-------------------—
В магазине СТРОЙТИМ большой выбор утеплителя различного назначения.
☎ Телефон магазина +7 (8212) 31-52-27</t>
    </r>
  </si>
  <si>
    <t>https://vk.com/wall-173546139_6650</t>
  </si>
  <si>
    <t xml:space="preserve">Здравствуйте! По показателю паропроницаемости современный пенопласт можно сравнить даже с древесиной. Его паропроницаемость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При соблюдении технологии монтажа и требований теплотехнического расчёта, а также наличии эффективной приточно-вытяжной вентиляции влажность в помещении повышаться не будет. </t>
  </si>
  <si>
    <t>https://prnt.sc/THjlft0ltRXx</t>
  </si>
  <si>
    <t>Василий
Пенопласт под стяжку, можно ли так делать?
Пенопласт для пола как утеплитель. Практически любые вспененные полимерные материалы идеально подходят для утепления и звукоизоляции бетонного пола. На практике используются несколько вариантов обустройства основания пола в виде многослойного пирога. На основе вспененного пенополистирола. Но наиболее популярной и эффективной является схема, по которой в качестве утеплителя используется пенопласт. Под стяжку из бетона или цементного раствора. В этом случае стоимость утепления получается вдвое-втрое дешевле использования иных экструзивных утеплителей.
Насколько пенопласт подходит для бетонной стяжки
Товарный пенопласт выпускается в виде легких мелкоячеистых плит различной толщины и плотности. Он легко режется ножом или специальным инструментом, благодаря небольшому удельному весу, а он составляет от 20 до 45 кг/м3. Пенопластовые плиты очень просто переносить, клеить, укладывать, выполнять любые монтажные операции, будь то облицовка стен или укладка пенопласта под стяжку.
Прежде чем выбирать материал и способ, как утеплить пол пенопластом. Следует оговориться, что не каждая марка пеноматериала подходит для укладки под стяжку, и не в любых условиях. Для того чтобы пенопластовый утеплитель работал максимально эффективно. А стяжка пола по пенопласту получилась максимально прочной, потребуется выполнить несколько условий:
 Чтобы получить высокую прочность утеплителя, необходимо использовать пенопласт для пола плотностью не менее 25 кг/м3.
 Рекомендованная толщина бетонной стяжки над слоем утеплителя составляет не менее 50 мм. А в качестве основания для теплых полов можно использовать литье цементным раствором до 30 мм, с установкой армирующей сетки из стеклопластика.
 Обязательное обустройство слоя гидроизоляции и демпферного шва по периметру пола помещения.
Наиболее болезненный вопрос применения пенопласта касается прочности пенопластового утеплителя. По ГОСТу марка пенопласта соответствует максимальной его плотности. Например, для 25-й марки плотность пенопластовых плит может варьироваться производителем от 16 до 25 кг/м3. Это значит, что прочность плиты одной и той же марки может быть удовлетворительной. Если удельный вес более 20кг/м3, или недостаточной, если показатель находится в пределах 16-20 кг/м3.
Если пренебречь плотностью и использовать первый попавшийся под руку материал. То вполне возможно, что при попытке уложить стяжку пенопласт будет просто продавлен под весом человека.
Качество материала
Хорошо известно, что пенопласт представляет собой спрессованную массу полистирольных круглых пор в виде шариков. При длительном пребывании на солнце материал быстро стареет и рассыпается на множество мельчайших шариков. Поэтому, перед тем как использовать пенопласт под стяжку, стоит поинтересоваться его происхождением. Если материал пару месяцев хранился под открытым небом, под стяжку его укладывать нельзя. А в лучшем случае можно утеплить деревянный пол в сарае.
Принято считать, что пенопласт не боится воды, на самом деле это не совсем так. Наиболее легкие марки пенопласта, обладающие наилучшей теплоизоляцией. Даже способны поглощать небольшое количество влаги из грунта и воздуха. После этого обводненный пенопласт может отслаиваться от стяжки. И частично терять свои теплоизолирующие свойства и даже разрушаться при замораживании. В идеале пенополимер, закрытый бетонной стяжкой, способен без деградации прослужить не менее 50 лет.
Лучшая технология укладки пенопласта под стяжку
В зависимости от разновидности основания, на котором будет уложена стяжка. Различают два варианта стяжки с пенопластом в качестве утеплителя, на мягкую основу и на бетонный черный пол. Стяжка на насыпной или грунтовый пол отличается от бетонированного варианта только необходимостью. Обустройства дополнительной подушки-отсыпки из двух слоев. Песка и смеси гравийного отсева с глиной. Оба слоя тщательно трамбуются и выравниваются по плоскости пола.
Стяжку выполняют в следующей последовательности:
 Укладывается толстая пленка гидроизоляции с напуском на стены не менее 7-10 см;
 Выкладывается теплый слой из листов пенопласта;
 Устанавливаются маяки, и выполняется заливка бетоном по запланированному уровню.
Для стяжки по земляному или гравийному полу рекомендуется по уложенному пенопласту перед заливкой бетона укладывать второй слой гидроизоляции.
Даже при заливке самыми плотными и водонепроницаемыми марками бетона или цементного раствора. Нижняя, обратная сторона листа пенопласта будет границей конденсации водяных паров. Поэтому стяжку бетонного пола для отапливаемых помещений нужно будет делать по полиэтилену. Для остальных вариантов достаточно однослойной гидроизоляции.
Подготовка пенопластового утеплителя под бетонирование стяжки
Если укладку пенопласта предстоит выполнить по черновому бетонному полу. Предварительно нужно сбить все шишки и гребни, на которых относительно ломкие листы утеплителя могут быть разломаны или наколоты. При укладке на гравийный отсев рекомендуется максимально выровнять плоскость будущей стяжки, желательно с помощью нивелира или уровня.
На подготовленное основание выкладываем полиэтиленовую пленку. Чтобы в процессе укладки пенопласта гидроизоляция не сминалась под ногами, полотно натягивают по углам с помощью грузов.
Лучше всего укладывать листы пенопласта на плиточный клей. Без использования пены, монтажных дюбелей–грибков, различных акриловых смол и красок. Прочности адгезии плиточной массы достаточно, чтобы зафиксировать плиты пенопласта до момента заливки бетона. Листы обязательно выкладываются в разбежку, чтобы стыки в рядах были смещены как минимум на полширины. На каждый лист с обратной стороны наносится клеевая масса в углах и по периметру. После чего пенопласт укладывается на основание и слегка прихлопывается рукой, чтобы улучшить прилипание.
Если пол неровный, или пенопласт приходится выкладывать на гравийную крупку. Нередко поверхность теплоизоляции получается неровной, в некоторых местах образуются горбы из-за повисания материала. Чтобы уменьшить риск повреждения теплоизоляции при надавливании ногой или в процессе заливки стяжки. Лист в области горба нужно разрезать на две или три части так. Чтобы получившиеся фрагменты максимально плотно прилегали к основанию
Стыки между плитами пенопласта можно задуть очень небольшим количеством монтажной пены и зачистить шпателем. Если стяжка планируется под серьезную нагрузку. Например, от веса автомобиля, оборудования, то нужно будет дополнительно уложить сетку из композитной арматуры. Решетку поднимают над слоем пенопласта на косточках, на высоте не менее 2 см.
Чтобы не морочить голову с настройкой каждой гибкой и неустойчивой планки. Можно использовать в качестве направляющего маяка обычную профилированную трубу квадратного сечения 25х25 мм и обрезки арматурных прутков.
Первоначально забиваем по лазерному уровню необходимое количество прутков в утеплитель. Болгаркой отрезаем излишки, одеваем пластиковый грибок и крепим на него квадратную трубу маяка. Работы на 5 минут, если выставлять маяки под стяжку на пенопласте традиционным способом, то времени уйдет в три раза больше.
Для заливки стяжки используем обычную бетонную смесь, но воды льем на 20% меньше. Получается достаточно вязкая смесь, которую легко выкладывать на пенопласт и уплотнять трамбовкой и шпателем. В пространство между маяками выкладываем бетона чуть больше, с горкой. После предварительного выравнивания смачиваем поверхность водой и аккуратно вытягиваем горизонт стяжки правилом. Получается гладкая, идеально ровная поверхность.
Через полчаса, не позже, профилированную трубу маяка необходимо вытащить из стяжки и установить на новый участок пола. Полностью залитую стяжку закрываем на сутки наглухо от сквозняков и тепла. Через сутки следы от маяков заделываем раствором и зачищаем. Еще как минимум две недели стяжка должна набирать прочность. На 20-й день можно выполнять чистовую зачистку под укладку ламината или теплого пола.
Подведем итоги
Чтобы стяжка на поверхности пенопласта получилась максимально прочной, сделайте заливку всей поверхности в течение одного дня. Кроме того, необходимо сделать деформационный шов. Если фундамент относительно молодой, то используйте в качестве барьерного промежутка второй слой пленочной гидроизоляции. В этом случае любые усадки и деформации стен, температурные перепады не приведут к выдавливанию пенопласта из-под бетонной стяжки. Бетон будет скользить по полиэтилену, и благодаря компенсационному шву можно избежать трещин и вздутий.</t>
  </si>
  <si>
    <t>https://dzen.ru/a/ZFvZ_B19_A3NrCMT?share_to=ok</t>
  </si>
  <si>
    <t xml:space="preserve">Здравствуйте! 
Спасибо за подробный анализ и положительный отзыв о материале, который представляет Ассоциация производителей и поставщиков пенополистирола. </t>
  </si>
  <si>
    <t>https://prnt.sc/6CTnPG4gSZEV</t>
  </si>
  <si>
    <t>УЮТТО
Пенопласт широко применяется в строительстве жилых домов, административных и социальных зданий, для теплоизоляции пола и межэтажных перекрытий. Это позволяет значительно улучшить их теплоизоляцию и снизить передачи ударного шума и вибраций.</t>
  </si>
  <si>
    <t>https://vk.com/wall-217078558_6</t>
  </si>
  <si>
    <t>Эффективность, звукоизоляция</t>
  </si>
  <si>
    <t xml:space="preserve">Добрый день! ППС-плиты — действительно современный и эффективный теплоизоляционный материал, который служит, в том числе и для шумопоглощения. </t>
  </si>
  <si>
    <t>https://prnt.sc/wl-yh0_dpv6-</t>
  </si>
  <si>
    <r>
      <rPr>
        <rFont val="Arial"/>
        <color theme="1"/>
      </rPr>
      <t xml:space="preserve">Ремонт Квартир и офисов
✋ Вредные материалы для ремонта
Когда вы выбираете материалы для ремонта, старайтесь обращать внимание на экологичность. Для пола лучше всего подойдет паркет. Линолеум более вреден, лучше в детской и спальне его не стелить, остановитесь на ламинате.
</t>
    </r>
    <r>
      <rPr>
        <rFont val="Arial"/>
        <b/>
        <color theme="1"/>
      </rPr>
      <t>В детских не используйте в качестве утеплителя пенопласт, замените его на натуральные материалы.</t>
    </r>
    <r>
      <rPr>
        <rFont val="Arial"/>
        <color theme="1"/>
      </rPr>
      <t xml:space="preserve">
При выборе красок выбирайте водоэмульсионные, алкидные, латексные или полиэфирные. Они быстро высыхают, и в воздухе не будет опасных испарений.
</t>
    </r>
    <r>
      <rPr>
        <rFont val="Arial"/>
        <b/>
        <color theme="1"/>
      </rPr>
      <t>Очень вредны изделия из пенополистирола и полистирола. Огромное количество людей оформляет потолки пенополистироловыми плитками и другими теплоизоляционными материалами из пенополистирола. Запомните, они очень токсичны.
Замените плитки из пенополистирола на безопасные минераловатные плиты, являющиеся также прекрасным утеплителем.</t>
    </r>
    <r>
      <rPr>
        <rFont val="Arial"/>
        <color theme="1"/>
      </rPr>
      <t xml:space="preserve">
Герметики небезопасны, содержат вспенивающий реагент. Запомните резкий запах это всегда признак токсичности герметика.
Очень вредные клеящие мастики для приклеивания плитки или линолеума, в составе которых есть растворитель.
Пластиковые стеклопакеты также не безвредны, поливинилхлоридные рамы и профили выделяет много токсичных веществ. Всегда лучше остановить свой выбор на деревянных рамах.
➡ Помните, что полностью избежать всех вредных факторов у вас не получится, поэтому постарайтесь использовать меньше вредных материалах при ремонте, заботьтесь о своём здоровье.</t>
    </r>
  </si>
  <si>
    <t>https://vk.com/wall-171147165_28</t>
  </si>
  <si>
    <t>Добрый день! Позвольте прокомментировать в качестве официального представителя Ассоциации производителей и поставщиков пенополистирола. Строительные ППС-плиты используют только для наружного утепления. Мы не рекомендуем теплоизолировать помещение (детскую или любое другое) изнутри — это нарушение технологии. 
Кроме того, строительный ППС не используется для оформления потолков. Равно как и минеральная вата. Эти строительные материалы должны закрываться внешними отделочными слоями.</t>
  </si>
  <si>
    <t>https://prnt.sc/wWi5CymbWXv2</t>
  </si>
  <si>
    <t>vlad
Наталья Мазняк, можно использовать утеплитель внутренним слоем — пенопласт, например; но! — там в нём крысы заводятся... гнёзда строят...</t>
  </si>
  <si>
    <t>https://dzen.ru/video/watch/6444133d6bd5324872c525f5#comment_1648089464</t>
  </si>
  <si>
    <t>Грызуны, утепление изнутри</t>
  </si>
  <si>
    <t>Здравствуйте! 
Крысы не заводятся ниоткуда. Чтобы это произошло, у грызуна должен быть доступ к пенопласту. А по ГОСТ стой теплоизоляции должен быть изолирован в качестве среднего слоя строительной конструкции. Соответственно, нет изоляции — есть мышиный домик. Есть изоляция — ни мышей, ни крыс, ни других вредителей нет.</t>
  </si>
  <si>
    <t>https://prnt.sc/1ruQp98ssjcn</t>
  </si>
  <si>
    <t>Строительная компания Грата
"Просто жалеют денег или им что-то известно?". Почему в Германии предпочитают утеплять стены минеральной ватой, а не пенополистиролом.
Немцы давно отказались от утепления частных домов пенополистиролом, выбирая в качестве аналога утеплитель из минеральной ваты. Вот только, чем вызвана причина отказа — непонятно. Можно было бы сказать, что они просто боятся повышенной возгораемости пенополистирола, да и вообще больше любят стены, которые "дышат", но на самом деле все не так однозначно.
Парадокс заключается в том, что именно немецкие строители пенополистирол и придумали: их жилища долгое время утеплились по данной технологии, причем настолько массово, что даже до России она добралась.
Основные аргументы в пользу минеральной ваты выглядят следующим образом:
 он лучше "дышит";
 пропускает через себя пар, поступающий изнутри дома;
 на ней и под ней не образовывается плесень.
В то же время в качестве недостатков пенополистирола выделяют такие аспекты, как:
 Он не дышит и влагу через себя не пропускает, поэтому вся вода скапливается под утеплителем, что приводит к появлению плесени во всем доме.
Но, на самом деле, объяснение проблемы очень простое!
Полимер, конечно, легко воспламеняющийся материал, но когда мы говорим об утеплении наружных стены в каменных домах — мы предпочитаем сделать вывод, что проблема уже и не такая значительная.
 Проблема плесени куда более значимая, вот только немцы этот момент давно предусмотрели и об этом знают не только местные домостроители, но и наши отечественные, которые данной технологией пользуются.
 Чтобы стены не покрывались плесенью их нужно что...? Правильно, хорошо гидроизолировать. Кстати, в Норвегии именно так и делают, поэтому технология утепления с использованием пенополистирола там успешно живет. 
Что касается немцев, то, по всей видимости, они либо просто взяли курс на экономию при строительстве домов. Либо же философия экологичности и дышащих стен просто "задурманила разум". Других объяснений у нас нет.
Если же вы хотите построить кирпичный дом, в котором будут соблюдены все самые надежные и современные технологии строительства — обращайтесь в нашу строительную компанию "Грата".
С 2014 года мы занимаемся строительством домов "под ключ" и готовы возвести дом вашей мечты, как по типовому проекту, который можно выбрать на нашем сайте, так и по индивидуальному!</t>
  </si>
  <si>
    <t>https://dzen.ru/a/ZFlqbvmP8HI8oNH3</t>
  </si>
  <si>
    <t>Плесень, паропроницаемость, экологичность</t>
  </si>
  <si>
    <t xml:space="preserve">Здравствуйте! От имени Ассоциации производителей и поставщиков пенополистирола хочу поблагодарить вас за подробный рассказ о преимуществах пенопласта. Он действительно эффективен, паропроницаем, содержит антипирены, благодаря которым самостоятельно затухает максимум через 4 секунды после потери контакта с открытым пламенем. Главное при его применении (как и при использовании любого строительного материала) — соблюдать технологию монтажа и рекомендации производителей. </t>
  </si>
  <si>
    <t>https://prnt.sc/q9My31zj2Fc5</t>
  </si>
  <si>
    <r>
      <rPr>
        <rFont val="Arial"/>
        <color theme="1"/>
      </rPr>
      <t xml:space="preserve">Наша дача, сад, огород, отдых. СПб и ЛО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</si>
  <si>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t>https://vk.com/wall-147044983_66380</t>
  </si>
  <si>
    <t>https://prnt.sc/A_oGw4u20a04</t>
  </si>
  <si>
    <r>
      <rPr>
        <rFont val="Arial"/>
        <color theme="1"/>
      </rPr>
      <t>Бани Карелии. Купить под ключ.
Каркасный дом — постройка долговечная, если вы в этом еще сомневаетесь, вот несколько неопровержимых фактов:
- Разные типы таких домов спокойно могут служить от 30 до 100 лет, в зависимости от качества самого каркаса строения и утеплителя. Чтобы увеличить срок службы материалов необходимо исключить попадание влаги (как, например, у нас на производстве — в сухом цехе — такое просто невозможно).
Кроме того, долговечности каркасной постройке добавит и правильный утеплитель.</t>
    </r>
    <r>
      <rPr>
        <rFont val="Arial"/>
        <b/>
        <color theme="1"/>
      </rPr>
      <t xml:space="preserve"> Дом, утепленный пенополистиролом может эксплуатироваться 30 лет.</t>
    </r>
    <r>
      <rPr>
        <rFont val="Arial"/>
        <color theme="1"/>
      </rPr>
      <t xml:space="preserve"> Наша компания работает только с бесфенольным минеральным утеплителем Кнауф 50-100 мм — его срок службы оценивается минимум в 60 лет. Также данный утеплитель безопасен для здоровья и отлично справляется с задачей сохранения тепла.
Еще важно, чтобы все защитные и крепежные элементы были надежно установлены и сохраняли должный уровень герметичности строения. Мы внимательно следим за каждым объектом на всех этапах строительства. Более того, директор компании — Роман Калитин, лично контролирует все производство.
#преимущества@banyakareliya</t>
    </r>
  </si>
  <si>
    <t>https://vk.com/wall-119794058_1314</t>
  </si>
  <si>
    <t>https://prnt.sc/XfnpiHKeHtQK</t>
  </si>
  <si>
    <t>Компания ГОСТ
✅Небольшая масса пенопласта делает его удобным при транспортировке и работе. Процесс установки не требует особых знаний и навыков. Из-за своего небольшого веса пенопласт не оказывает большой нагрузки и может использоваться даже при слабых стенах и фундаменте. Из-за рыхлости пенопласта для его обработки не нужен какой-то особенный инструмент, и режется он очень легко.
✅При использовании в строительной конструкции пенопласт не меняет своего размера. Для работы с материалом потребуется только клей и дюбеля. Из-за большого разнообразия материала можно подобрать необходимый пенопласт для утепления отдельных конструкций. Из-за своей структуры он очень удобен,его часто используют при создании фигурных элементов.
✅Ядовитые вещества пенопласт не выделяет и не имеет запаха. По этой причине руки и лёгкие не требуют защиты. Однако при выборе пенопласта нужно приобретать только продукцию известных производителей хорошего качества, так как дешевый материал может выделять вредные вещества. В пенопласт хорошего качества можно упаковывать даже продукты питания.
✅При различных температурных показателях теплоизоляционные свойства пенопласта сохраняются. Летом в таком доме будет прохладно, а зимой не будет холодно.
✅Для мест, где возможно появление грунтовых вод, пенопласт незаменим. Он практически не поглощает воду и устойчив к возникновению плесени на его поверхности.
✅Стоимость пенопласта достаточно невысокая, что делает его доступным для наибольшего количества потребителей. Кроме этого, он представлен в большом ассортименте по размеру и плотности.
#gostmag#компанияГОСТ#преимуществаутепленияпенопластом</t>
  </si>
  <si>
    <t>https://vk.com/wall-134346310_537</t>
  </si>
  <si>
    <t xml:space="preserve">Здравствуйте! Как официальный представитель Ассоциации производителей и поставщиков пенополистирола хочу поблагодарить вас за подробный анализ преимуществ пенопласта. Он действительно обладает всеми перечисленными качествами, экономичен и эффективен. Спасибо за доверие! </t>
  </si>
  <si>
    <t>https://prnt.sc/76_jDWirEOPC</t>
  </si>
  <si>
    <r>
      <rPr>
        <rFont val="Arial"/>
        <color theme="1"/>
      </rPr>
      <t xml:space="preserve">Домостройка — строительство, ремонт, дизайн
Почему у нас не пользуются «дедовскими» методами утепления жилищ, хотя они лучше и дешевле?
</t>
    </r>
    <r>
      <rPr>
        <rFont val="Arial"/>
        <color theme="1"/>
        <sz val="1.0"/>
      </rPr>
      <t>Утепление жилища на зиму – это очень важный аспект, который следует учитывать при строительстве любого дома. Существует много способов утепления стен, полов и потолков, но сегодня доминируют только несколько. В основном это минеральная вата, пенополистирол, гораздо реже утепляют потолки эковатой или пенополиуретаном (то есть поролоном в разных видах). Других материалов как бы не существует. Главная причина использования приведенных выше материалов у нас заключается в том, что именно так утепляют свои жилища в западных странах, и как бы этого объяснения вполне достаточно.
Самое интересное заключается в том, что когда наших современных застройщиков спрашиваешь – а чем утеплялись наши предки лет 100 или больше назад, они отвечают, что они вообще не утеплялись, так как в СССР типа топливо было копеечное, а при царях было много бросовой древесины, которой можно было топить сколько хочешь, и теплопотери никого не волновали.
Однако это только стереотип, потому что все опрашиваемые забывают, что далеко не во всех регионах нашей страны имелся бросовый лес, и далеко не в каждый регион можно было доставить копеечное топливо при социализме – это степи, горы и прочие места, где с топливом вообще проблемы, а не только с дешевым. И холодно в тех местах бывает не меньше, чем в той же средней полосе России или Сибири.
Таким образом становится понятно, что даже в самые «топливные» времена нашим предкам приходилось утепляться, причем не абы как, а основательно. Но так как в те времена не существовало ни пенополистирола, ни минеральной ваты, то приходилось утепляться чем Бог послал, то есть тем, что валялось под ногами буквально везде. Кстати, в западных странах эта проблема тоже существовала, и американцы с европейцами утепляли свои загородные жилища точно так же, как и наши деды в нашем Отечестве.
В общем, самым распространенным бесплатным утеплителем во всем мире во все времена являлась трава и опилки. Но опилки были не везде, а вот трава – повсеместно, даже в пустынях. При этом трава была совершенно разных типов – в сельскохозяйственных регионах это была солома, в речных долинах – камыш, в степях – вообще все подряд. Главное было высушить весь этот утеплитель, смешать с закрепителем и антисептиком. В качестве первого служила глина, а в качестве второго – известь. Ну, известь тоже можно было добыть повсеместно, так как даже степи стоят на известняке, из которого известь производится довольно легко.
В результате смешения всех этих компонентов получался прекрасный утеплительный материал, который, в отличие от современных искусственных аналогов, имел качества гораздо более высокие, включая и долговечность, которая может насчитывать сотни лет. Напомним, что многие старые европейские каркасные дома типа фахверк, стены которых заполнены глиной, смешанной соломой, стоят еще чуть ли не со времен Средневековья, и в них по-прежнему живут люди.
Ну ладно, в той Европе климат мягкий, не чета нашему, но вот если взять аналогичные отечественные дома, утепленные подобным образом – «сталинские бараки», то многие из них также стоят очень долго без замены утеплителя. Да, это, конечно, не сотни лет, наш «советский фахверк» сегодня, спустя 60-70 лет порядком устарел, но тут следует принять во внимание, что такие дома в сибирских регионах строились как временные жилища, рассчитанные максимум на 20-25 лет. И то они простояли в разы дольше без особой потери своих качеств. А если бы они изначально рассчитывались на такую же долговечность, как европейский фахверк, то неизвестно, какие дома дольше простояли – наши или немецкие.</t>
    </r>
    <r>
      <rPr>
        <rFont val="Arial"/>
        <color theme="1"/>
      </rPr>
      <t xml:space="preserve">
Вот так и получается, что наши современные загородные застройщики постоянно жалуются на то, что им денег на нормальный дом не хватает, </t>
    </r>
    <r>
      <rPr>
        <rFont val="Arial"/>
        <b/>
        <color theme="1"/>
      </rPr>
      <t>но при этом тратятся на дорогой и недолговечный утеплитель типа пенополистирола или минеральной ваты. В итоге утепление дома обходится очень дорого, учитывая, что все эти искусственные утеплители приходится менять каждые несколько лет. А вот глину с травой можно практически не менять никогда.</t>
    </r>
    <r>
      <rPr>
        <rFont val="Arial"/>
        <color theme="1"/>
      </rPr>
      <t xml:space="preserve">
</t>
    </r>
    <r>
      <rPr>
        <rFont val="Arial"/>
        <color theme="1"/>
        <sz val="1.0"/>
      </rPr>
      <t>Тут есть еще один момент. Современные каркасные дома, стены которых наполнены легким утеплителем, сами получаются легкими, но это совершенно не значит, что малый вес дома – это его козырь. Легкие дома очень часто рушатся даже не от урагана, а просто от сильного ветра. К тому же не следует забывать, что у нас в стране культура строительства каркасных домов по зарубежным технологиям очень низкая, и редко можно найти такую постройку, не имеющую тех или иных огрехов. Это все повышает шанс того, что отечественный каркасный дом разрушится сам собой, и без помощи ветра.
Между тем глиняные стены можно приравнять к стенам каменным по прочности и долговечности. Деревянный каркас, заполненный не минеральной ватой, а глиной с известью, прекрасно предохраняется этими компонентами от гниения и на порядки уменьшает риск заражения древесины насекомыми. В «глиняном» доме практически не заводится плесень, так как глина прекрасно регулирует влажность стен. Главное – правильно рассчитать пропорции компонентов такого утеплителя и использовать только хорошо просушенные древесные фракции.
Еще один момент, который часто очень смущает тех застройщиков, которые все же имеют представление о таком методе утепления. Главный аргумент тут – если минеральную вату достаточно просто привезти на стройплощадку, распаковать и вмонитровать в конструкцию каркасных стен буквально за день, то с глиняным утеплителем такой прием не пройдет. Глину (которую надо накопать), траву (которую надо хорошо сушить) и известь (которую надо приготовить) необходимо смешивать, приложив для этого определенные усилия. А потом надо заполнять каркас этой смесью последовательно, слой за слоем, а это может занять не один день, и даже неделю. Да, это затратно по усилиям, в этом, конечно же, современные утеплители выигрывают.
Но зато, если сравнить практичность обоих вариантов, то даже без всяких расчетов можно увидеть, что «дедовский» метод утепления гораздо лучше практически по всем параметром. Во-первых, он экономичен, причем даже не в разы, а на порядки. Во-вторых, дом с глиняными стенами очень прочный, и в большинстве случаев его можно сравнить с каменным. В-третьих, такие стены прекрасно дышат и они гораздо более экологичны, чем та же минеральная вата, в составе которой содержится много всяких химических веществ.
Таким образом мы приходим к выводу, что «дедовские» методы утепления еще рано сбрасывать со счетов, особенно в нашей стране. Наш массовый застройщик, в отличие от европейского и американского, не имеет столько денег, чтобы пользоваться современными средствами, которые имеют только одно достоинство – они сокращают время на строительство дома и его утепление. Если такие методы утепления будут использовать немцы, например, то они разорятся на рабочих, которым придется этот метод реализовать, так как время рабочего-строителя в Германии или США стоит очень дорого.
В наших же условиях достаточно нанять пару-тройку даже не гастарбайтеров, а обычных бомжей, и они под руководством застройщика сделают все в лучшем виде.
А если охота сэкономить еще больше, то можно эту работу вообще сделать бесплатной, принявшись за нее самостоятельно.
#утепление #утеплениедома #утеплитель #старыеметодыутепления #дедовскиеметодыутепления #солома #глина #глиняныестены #фахверк #СССР</t>
    </r>
  </si>
  <si>
    <t>https://vk.com/wall-217744910_228</t>
  </si>
  <si>
    <t>Здравствуйте! Пенопласт точно не нужно менять каждые несколько лет. Проводились исследования в российских лабораториях: они доказали, что минимум 80 лет качественный ППС простоит. Конечно, если монтировать его правильно.</t>
  </si>
  <si>
    <t>https://prnt.sc/XT7kBXnFlZ6Y</t>
  </si>
  <si>
    <t>Василий
Как утеплить фасад дома? Что выбрать пенопласт или пенополистирол?Как утеплить окно и сделать откосы?
Технология утепления фасадов, стен дома имеет решающие значение, для повышения характеристик дома, таких как теплопроводность. Отопление частного дома из бревна или кирпича – немалая статья расходов владельцев частных домов. Чтобы снизить затраты, можно утеплить фасад строения. Часто для такой задачи используют пенопласт. Работа имеет некоторые сложности, однако выполнить ее своими руками можно без лишних проблем. Если выполнить правильное утепление фасада пенопластом, в доме будет тепло даже в самые холодные зимы.
Пенопласт или пенополистирол
Технология утепления фасадов, зависит от выбора материала, владельцы домов часто не могут определиться – какой материал выбрать: пенопласт или пенополистирол? Оба этих материала изготавливаются из одной основы – полистирола. Однако изготовление каждого из них выполняется по-разному. В детали процесса углубляться не стоит. Главное – знать основные отличительные признаки таких материалов:
 Пенопласт отличается большей мягкостью, он способен впитывать жидкость, в нем часто селятся грызуны и насекомые. Однако стоимость материала довольно низкая, если учесть высокое качество утепления.
 Экструдированный пенополистирол не способен впитывать воду, не подвержен воздействию насекомых и мелких грызунов. Его минусом является высокая стоимость. При утеплении фасада дома его следует предварительно обработать (оцарапать).
Одним из основных преимуществ экструдированного пенополистирола можно считать изготовление плит с четвертью, что уменьшает количество прямых стыков. В результате мостиков холода получается меньше.
Подготовка к работе
Технология утепления фасадов, это соблюдение всех технологических процессов, прежде чем начать утепление фасада дома пенопластом, следует заняться подготовкой стеновых поверхностей. Нужно, чтобы они не были мокрыми. Работу по отделке фасада пенопластом также следует начинать в теплое время. Если прошел дождь, необходимо подождать около недели.
Чтобы подготовить поверхность стен к утеплению пенопластом, необходимо устранить все покрытия, которые плохо держатся. Старая вздувшаяся штукатурка оббивается, краска – снимается, известь – очищается. Необходимо, чтобы осталось только то, что хорошо держится.
Ровная поверхность – залог надежного крепления пенопласта. Необходимо, чтобы плиты лежали на ней без пустот. Большие впадины заполняют раствором штукатурки. Допускается наличие перепадов не больше 1 см на 1 кв. м.
Грунтовка стены
Разобраться, как утеплить фасад дома пенопластом, помогут некоторые советы. Существует правило, как можно определить, нужно ли грунтовать стены перед приклеиванием пенопласта. Если ладонь после проведения по стене остается чистой, поверхность грунтовать не обязательно. При наличии на ладони следов старого покрытия лучше прогрунтовать. Благодаря этому контакт пенопласта со стеной будет намного лучше. Грунтование поверхность способно отнять много времени, а проводится такая операция довольно просто. Это не требует серьезных вложений средств.
Следует обращать внимание на грунтовку для фасадных работ. Самыми популярными являются фирмы Экомикс, Токан и Столит. Из зарубежных стоит выделить компанию Ceresit. Грунт может разбавляться, в соответствии с инструкцией. Наносится раствор распылителем или кистью.
Подготовка утеплителя
Пенопласт перед монтажом не требует дополнительной обработки. Это обусловлено его рыхлой структурой. Если фасад утепляется ЭППС, поверхность материала не должна быть гладкой. Для этого ее царапают. В противном случае спустя время материал может отвалиться.
При подготовке пенополистирола используют шипастый валик для гипсокартона. Им следует хорошо прокатать поверхность материала. В качестве альтернативы можно использовать металлическую щетку. С ее помощью можно наделать множество борозд на плитах. Такая работа займет много времени, но усилий потребует немного. При монтаже плит в два слоя их необходимо обрабатывать таким образом с каждой стороны.
Отделка подоконников и откосов
Каждый дополнительный элемента фасада монтируется еще до установки пенопласта. Важно учесть дополнительную толщину, которая образуется за счет слоя утепления и внешней отделки. При наличии уже установленных откосов и подоконников их следует удалить. Такие элементы будут короткими.
Для создания органичного вида окон, и состыковки различных элементов с пирогом утепления каждая деталь должна обладать такими размерами:
Необходимо, чтобы подоконник выступал от стены на 4 см. при толщине материала утепления 60 мм подоконник выполняют глубиной 100 мм. При монтаже подоконника необходимо заполнить все пустоты. Промежутки между пластинами пенопласта и подоконником заполняют монтажной пеной. После установки пластиковый элемент прижимают чем-нибудь тяжелым, и оставляют на 4 часа.
 Необходимо, чтобы откосы выступали за поверхность стены примерно на 1 см. Это позволит облегчить монтаж пенопласта. Материал утепления при отделке откосов должен иметь толщину максимум 30 мм. В противном случае он просто залезет на окно.
 Между пенопластом и цоколем нужно установить отлив. Этот элемент представляет собой полосу оцинкованной стали, на которую нанесена порошковая краска. Ее устанавливают на цоколь, закрепляя саморезами. Для крепления можно использовать дюбели. Расстояние между элементами крепежа оставляется в 20 см. Продается отлив кусками по два метра. Этот элемент необходимо устанавливать на оконный проем, чтобы влага, которая стекает по стене, не затекала внутрь дома. По отливу она стекает на улицу.
Технология монтажа пенопласта
Чтобы получился качественный результат, при монтаже пенопласта на стены его сначала приклеивают, а затем прибивают. Такая технология позволяет сделать слой утепления максимально надежным. Установка панелей начинается с левого угла. Чтобы понять последовательность работ и особенности монтажа пенопласта, стоит просмотреть несколько видео.
Инструменты и материалы
Чтобы наклеить пенопласт, понадобится два шпателя. Один должен быть шириной примерно 100 мм, а второй – около 200 мм. Узкий инструмент предназначается для набора клея из емкости. Чтобы подрезать плиты пенопласта, понадобится использовать пилу с мелкими зубьями. Понадобится еще подготовить клей. Следует выбрать специальный состав. На упаковке с материалом должно быть указано – «для пенополистирольных плит».
Клей имеет две разновидности:
 Универсальный клей, используемый не только при установке плит утеплителя. Его применяют и при отделочных работах.
 Состав, предназначенный лишь для приклеивания полистирола к фасаду.
При необходимости сэкономить следует приобрести два состава для разных задач. Это объясняется очень большой ценой универсального клея. С участием клея выполняются такие работы:
 приклеивание пенопласта к фасаду;
 промазывание стыков плит утепления;
 промазывание крепежных грибков.
Работы, проводимые с универсальным клеем:
 создание выравнивающего слоя;
 приклеивание сетки на углы фасада.
Расход каждого состава оказывается примерно одинаковым. Он равен 5 кг на 1 кв. м. Можно снизить расход, если стены перед монтажом плит пенопласта были ровными. Расход состава на слой выравнивания зависит от того, как ровно зафиксирован утеплитель.
После приклеивания пенополистирольных плит их необходимо зафиксировать на дюбели. Для этого используются специальные изделия в форме грибков – с длинной ножкой и широкой шляпкой. В пластиковые формы вставляют стальные дюбели. Если утепление производится пенополистиролом, лучше выбрать пластиковые дюбели. Они не способны проводить холод, имеют меньший вес и более дешевы. Кроме того, снижается нагрузка на фасад.
Чтобы установить грибки в пенопласт, понадобится иметь молоток и дрель. Для нанесения выравнивающего слоя понадобится использовать широкий шпатель. Чтобы отшлифовать выравнивающий слой, следует использовать пластиковую терку и наждачку.
Техника приклеивания полистирола к стенам
Сначала необходимо развести клеевой состав. Метод его затвердения описывается в инструкции каждым производителем. Проще и удобнее размешивать состав дрелью с насадкой-миксером. Лучше, если клей немного гуще, чем рекомендовано. Поэтому воды стоит добавлять меньше, чем написано в инструкции. Впоследствии консистенцию раствора можно регулировать, исходя из необходимого состояние раствора.
В случае с неровной стеной клей следует накладывать на стену. В этом случае неровности исправляются намного проще.
Раствор укладывается на стены лепешками. Они должны иметь диаметр около 10 см. Не обязательно делать их одинаковыми. Клей раскладывают и по периметру плиты валиком. Он должен находиться в 4 см от края панелей. После выкладывания клея пенопласт прикладывают к стене и придавливают. Клей, уложенный по периметру плит, может выступать из швов. Его необходимо устранять. Впоследствии не будет сложностей с выравниванием поверхности стен, отделанных пенопластом.
Существует и вторая распространенная техника. Клей при использовании такого способа накладывают на пенопласт. Выполняется такая работа зубчатым шпателем. Однако этот способ подходит для ровных фасадов.
При монтаже второго ряда панели пенопласта необходимо раскладывать таким образом, чтобы стыки не оказались сплошными. В этом случае кладка напоминает кирпичную. Все следующие ряды пенопласта укладывают подобным образом. После завершения оклейки фасада пенопластом его необходимо оставить на трое суток. Это время необходимо для полного высыхания клеевого раствора, на который монтируется пенопласт.
Работу можно облегчить, если наклеивать пенопласт частями. Сначала необходимо полностью обклеить один участок фасада. Необходимо проделать для определенной территории фасада все работы в определенной последовательности – часть работы придется выполнить с земли, часть – с подмостков. Это позволит меньше усилий тратить на перемещение панелей пенопласта. Такой метод имеет еще один существенный плюс – открытые листы пенополистирола будут меньше времени подвержены воздействию ультрафиолета.
Прибивание пенопласта
После полного высыхания клея плиты пенопласта прибивают к стене дюбелями-грибками. Их длину выбирают в соответствии с толщиной утеплителя. К этому показателю прибавляют около 5 см. Именно на такую глубину грибок должен погрузиться в стену. При выборе пенопласта 50 мм толщиной необходимо выбирать дюбели минимум 90 мм.
Одна плита пенопласта устанавливается на 5 грибков минимум. В местах монтажа крепежных элементов необходимо просверлить отверстия. Их глубина должна быть больше длины грибков на 4 см. Если сделать отверстия меньше, пыль забьет дюбеля и будет мешать их правильному монтажу. Грибки следует располагать определенным образом – по центру и в местах стыков панелей пенопласта. Благодаря такому размещению дюбелей не только устанавливаются плиты утеплителя, но и выравнивается поверхность стены.
В отверстие в пенопласте, просверленное для крепежа, вставляют грибок. Затем его необходимо вбить молотком. Забивают его таким образом, чтобы шляпка плотно лежала на утеплителе. Если она не будет лежать, необходимо вынуть дюбель и углубить отверстие. В определенное время грибки перестают забиваться. Это является признаком забивания бура.
Шляпку грибка заглубляют в плиту на 1 мм. В этом случае расход клея, который нужен для слоя выравнивания, будет меньше. Прибивать экструдированный пенополистирол сложнее, чем пенопласт.
Заделка стыков и мест крепления
Перед дальнейшей отделкой фасад, оббитый пенопластом, необходимо выровнять. Для этого нужно осмотреть стену на предмет выступающих краев плит. Их обычно срезают. Для этой цели существуют и специальные терки. На такую работу уйдет довольно много времени.
Чтобы исключить мостики холода между плитами, следует заделать стыки полосками утеплителя. Их замазывают клеем, используемым для монтажа панелей пенопласта. Для нанесения клея используют шпатель. Швы можно заделать и монтажной пеной, только после высыхания придется срезать излишки. Утопленные шляпки грибков тоже заделывают клеевым составом.
Армирование стен
Пенопласт даже на хранение не следует оставлять на улице в открытой пачке. Поэтому после монтажа на фасад плиты следует отделать, создав выравнивающий слой. Просто зафиксированный пенопласт может испортиться. В некоторых случаях утепление фасадов пенопластом выполняется за два сезона. Однако перед зимой утеплитель следует оштукатурить.
Перед этим на поверхность пенопласта крепят сетку. Сначала необходимо оклеить углы. Необходимо армировать как внутренние, так и внешние. Не стоит забывать про откосы. Понять, как утеплить фасад пенопластом, можно исходя из вышеизложенных советов.</t>
  </si>
  <si>
    <t>https://dzen.ru/a/ZF0s8fXfKk3j0TCk?share_to=ok</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</si>
  <si>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Пенопласт — это тоже пенополистирол, только вспененный. Сокращённо его ещё называют ППС (не стоит путать с экструдированным — ЭППС). Пенопласт действительно позволяет значительно сократить расходы на отопление, а стоимость его по сравнению с другими теплоизоляционными материалами невысока.
Что касается вредителей: они селятся в любом несыпучем утеплителе. Правда, только если имеют к нему доступ. Если закрыть ППС как рекомендует ГОСТ — в середине стенового "пирога" — грызунов можно не опасаться. </t>
  </si>
  <si>
    <t>https://prnt.sc/pXAvSC3JdqHX</t>
  </si>
  <si>
    <r>
      <rPr>
        <rFont val="Arial"/>
        <color theme="1"/>
      </rPr>
      <t xml:space="preserve">Папа строит | хитрости и советы
Идеальная замена минеральной ваты и пенопласта, стоит "3 копейки". Получается максимально быстро и выгодно (делюсь)
</t>
    </r>
    <r>
      <rPr>
        <rFont val="Arial"/>
        <color theme="1"/>
        <sz val="1.0"/>
      </rPr>
      <t>Приветствую всех подписчиков и гостей моего канала!
Минеральный или пенополистирол утеплитель за последние несколько десятков лет занял устойчивое положение на рынке строительных материалов. Ну что делать если этих утеплителей нет в наличии? Лично я вспоминаю о дедовском способе, утепление с помощью глины. И этот материал до сих пор используют, а так как у него неплохие характеристики и полностью экологичный состав.</t>
    </r>
    <r>
      <rPr>
        <rFont val="Arial"/>
        <color theme="1"/>
      </rPr>
      <t xml:space="preserve">
</t>
    </r>
    <r>
      <rPr>
        <rFont val="Arial"/>
        <b/>
        <color theme="1"/>
      </rPr>
      <t>Самое главное минусом минеральной ваты и пенопласта, это любимая место для всех грызунов и разнообразных насекомых. Как там, и на продавец уверял что в пенопласте могут жить мыши, а если взять минеральную вату то никогда этого не произойдёт.</t>
    </r>
    <r>
      <rPr>
        <rFont val="Arial"/>
        <color theme="1"/>
      </rPr>
      <t xml:space="preserve"> </t>
    </r>
    <r>
      <rPr>
        <rFont val="Arial"/>
        <color theme="1"/>
        <sz val="1.0"/>
      </rPr>
      <t xml:space="preserve">И как вы думаете, оставил я как-то рулон минеральной ваты на зиму, а когда по весне вскрывал его обнаружил машинное гнездо. </t>
    </r>
    <r>
      <rPr>
        <rFont val="Arial"/>
        <b/>
        <color theme="1"/>
      </rPr>
      <t>Также, эти два материала обладают в своём составе вредными веществами для человека, которые выделяют воздух особенно при горении.</t>
    </r>
    <r>
      <rPr>
        <rFont val="Arial"/>
        <color theme="1"/>
      </rPr>
      <t xml:space="preserve"> Что касается минеральной ваты, она отлично впитывает воду, что может сказаться при протечке трубы.
</t>
    </r>
    <r>
      <rPr>
        <rFont val="Arial"/>
        <b/>
        <color theme="1"/>
      </rPr>
      <t>Эти два утеплителя обладают ограниченным сроком эксплуатации. Особенно в дома каркасного типа, где под воздействие вибрации разрешается теплоизоляционные свойства материала и через некоторое время его придётся менять.</t>
    </r>
    <r>
      <rPr>
        <rFont val="Arial"/>
        <color theme="1"/>
      </rPr>
      <t xml:space="preserve">
</t>
    </r>
    <r>
      <rPr>
        <rFont val="Arial"/>
        <b/>
        <color theme="1"/>
      </rPr>
      <t>Если уж разбираться, то в тёплых районах нашей необъятной родины нет разницы ввиде утеплителя.</t>
    </r>
    <r>
      <rPr>
        <rFont val="Arial"/>
        <color theme="1"/>
      </rPr>
      <t xml:space="preserve"> </t>
    </r>
    <r>
      <rPr>
        <rFont val="Arial"/>
        <color theme="1"/>
        <sz val="1.0"/>
      </rPr>
      <t xml:space="preserve">А вот, для более заснеженных и холодных регионов, качество срок службы эксплуатации является необходимостью. И даже в таких регионах, наши деды и прадеды утепляли полы и стены в своих избах с помощью глины и опилок. Что приводит к некоторым размышлениям.
Утепляющий раствор из глины и опилок обладает предельной прочностью и долговечностью. Которые в свою очередь превращают многие современные виды утеплителя. Запредельная низко стоимость утепление таким видом утеплителя. </t>
    </r>
    <r>
      <rPr>
        <rFont val="Arial"/>
        <b/>
        <color theme="1"/>
      </rPr>
      <t>Теплоизоляционные свойства глины выше, чем у того же пенополистирола или минеральная ваты.</t>
    </r>
    <r>
      <rPr>
        <rFont val="Arial"/>
        <color theme="1"/>
      </rPr>
      <t xml:space="preserve"> </t>
    </r>
    <r>
      <rPr>
        <rFont val="Arial"/>
        <color theme="1"/>
        <sz val="1.0"/>
      </rPr>
      <t>Если вы когда-нибудь были свидетелем старых мест утепления глиной, тогда думаю вы обратили внимание на то что на ней нет трещин, что не скажешь про опилко бетон.
С теплоизоляционной плёнкой И вообще утеплителем, могут случиться разные казусы. Плёнка может лопнуть, минеральная вата отлично покрывается плесенью во влажных помещениях. А смесь опилок и глины даже не требуют изоляции. Устранить зазоры и ходу можно с помощью этого утепляющего материала, после утрамбовать его. И даже если спустя некоторое время, на глиняном утеплителе образуются трещины, это никаким образом не сыграет на его утепляющую функцию. А устраните эти трещины "как два пальца об асфальт".
Не стоит забывать что таким утеплителем пользовались ещё наши деды и прадеды. А Это означает лишь одно, что методами проб и ошибок они пришли к выводу что лучше глины утепляющего материала нет. Конечно сейчас в комментарии посыпется шквал негатива. Что у них просто, в то время, не было другого вида утеплителя. Но учитывайте что это полностью экологически материал, и в этом плане ничего не поменялось. Добавились лишь искусственно созданные материалы, в составе которых много небезопасных для человека веществ. Глина один из лучших вариантов для утепления и даже в плане экологии.
Утеплитель из глины и опилок укладывать проще простого. Смешиваются глиной и опилки после чего наносится на необходимую плоскость и очень качественным образом утрамбовывается. И всё на этом работа по утеплению закончена.</t>
    </r>
  </si>
  <si>
    <t>https://dzen.ru/a/ZF2-FW7fcA39Dkpa</t>
  </si>
  <si>
    <t>Грызуны, опасность для здоровья, срок службы, эффективность</t>
  </si>
  <si>
    <t>Здравствуйте! Как официальный представитель Ассоциации производителей и поставщиков пенополистирола хочу привести некоторые данные. По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Грызуны действительно могут поселиться в несыпучем утеплителе, если у них есть к нему доступ. Одна ГОСТ регламентирует использование пенопласта в качестве среднего слоя строительной ограждающей конструкции. Если монтаж выполнен правильно, доступа к теплоизоляционному слою у грызунов не будет. Соответственно не будет и гнёзд. 
И о сроках эксплуатации: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Все эти факты свидетельствуют в пользу пенопласта. Он экономичен и эффективен: и именно поэтому пользуется такой популярностью в жилищном строительстве.</t>
  </si>
  <si>
    <t>https://prnt.sc/DE_eV02DunCt</t>
  </si>
  <si>
    <t>Стройбум №1 город Арзамас.
Пенопласт фасадный – это всем известный материал для утепления.
За счет низкой цены выигрывает у минераловатных утеплителей и экструдированного пенополистирола, а эффективность его такая же как у минеральной ваты.
применяется для утепления беседок, гаражей, а также внутренних поверхностей дома – потолка, стен изнутри, пола, чердачных и межэтажных перекрытий(не нагруженных).</t>
  </si>
  <si>
    <t>https://vk.com/wall-146330291_1529</t>
  </si>
  <si>
    <t xml:space="preserve">Здравствуйте! Пенопласт действительно эффективен и экономичен. Однако Ассоциация производителей и поставщиков пенополистирола рекомендует использовать его не для внутреннего, а для внешнего утепления. ППС в соответствии с ГОСТ должен представлять собой средний слой стенового "пирога". </t>
  </si>
  <si>
    <t>https://prnt.sc/ROFCI9jghtJE</t>
  </si>
  <si>
    <t>СТРОЙПОДБОР | Строительство дома 🏠
#утеплениедома #утеплитель #строительство #пенопласт #утеплениевнутри
Пенопласт широко применяется для утепления стен внутри помещений. Объясняется это тем, что пенопласт имеет низкий коэффициент теплопроводности, низкую стоимость и очень малый вес. При этом данный материал не боится влаги и почти непроницаем для пара. Однако не стоит использовать пенопласт для утепления в деревянных домах, он лишит дерево возможности «дышать», а обитателей дома — благоприятного микроклимата. К тому же закрытые пенопластом деревянные стены всегда влажные, а это вызывает появление грибка и плесени. Зато для утепления кирпичных или блочных стен или для заполнения каркасных конструкций применение пенопласта вполне допустимо.
Пенопласт может относиться к разным группам горючести — от Г1 до Г4. Для жилых домов рекомендуется материал группы Г1, который не поддерживает горения самостоятельно.</t>
  </si>
  <si>
    <t>https://dzen.ru/b/ZF1wHXkGMn2GQ09g</t>
  </si>
  <si>
    <t>Здравствуйте! Ассоциация производителей и поставщиков пенополистирола не рекомендует использовать пенопласт для внутреннего утепления. Он применяется для наружной теплоизоляции в середине стенового "пирога" и закрывается внешними отделочными слоями — оптимально по системе "мокрый фасад".</t>
  </si>
  <si>
    <t>https://prnt.sc/YNFsVaz0M0gU</t>
  </si>
  <si>
    <t xml:space="preserve"> Анатолий Артеменко ответил Егору
Егор, я бы не советовал греть пенополистирол теплыми полами выделяется стирол,производители ппс пишут что все нормально но не все так гладко,я себе ппс под черновой пол залил и теплые полы греют нормально,только не вздумай экономить на батареях и обогревать дом теплым полом и дороже будет и при сильном морозе может не прогреть дом теплый пол.</t>
  </si>
  <si>
    <t>https://vk.com/wall-62600240_192900?reply=193104&amp;thread=192913</t>
  </si>
  <si>
    <t xml:space="preserve">Вообще исследования говорят, что ППС ничего не выделяет — ни при обычной температуре, ни при нагреве. Это же современный материал, там 98% воздуха в составе. Просто покупайте качественный, и все будет отлично. </t>
  </si>
  <si>
    <t>https://prnt.sc/UOybHkX9u4gi</t>
  </si>
  <si>
    <t xml:space="preserve">александр мельников
Добрый день. Закупил ППС 16 ф на дом из газоблока 120 мм. Влага тоже упрется в утеплитель у меня, или ППС по тихоньку пропускает пар? Что то я испугался после этого видео😮
Nadegniy Школа утепления фасадов
Газобетон какой марки? Какой регион? У кого брали материалы? Какая система?
александр мельников
 @Nadegniy Школа утепления фасадов г. Иваново, блок брал в Костроме " Термокуб" 300мм. Система сети мокрый фасад, клей пена церезит, сетка Баутекс 2000, на армирование хотел брать церезит 
александр мельников
 @Nadegniy Школа утепления фасадов блок Д500 </t>
  </si>
  <si>
    <t>https://www.youtube.com/watch?v=W9A8zC8R-U4&amp;lc=UgyO3OnOtCSW0nnYE8N4AaABAg</t>
  </si>
  <si>
    <t xml:space="preserve">Здравствуйте! Фасадный ППС обладает паропроницаемостью, схожей с паропроницаемостью дерева, его паропроницаемость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Так что пар он пропускает. Плюс не забывайте об эффективной вентиляции. </t>
  </si>
  <si>
    <t>https://prnt.sc/Lmf06Bc_RT7l</t>
  </si>
  <si>
    <t xml:space="preserve"> Алина Петрова
Запрещено использовать пенопласт в помещении. Только утепление фасада снаружи стены под штукатурку. Хороший костер будет.</t>
  </si>
  <si>
    <t>https://vk.com/wall-189819068_147461?reply=147485</t>
  </si>
  <si>
    <t>Утепление изнутри, пожароопасность</t>
  </si>
  <si>
    <t>Здравствуйте! Обустраивать теплоизоляцию с помощью пенопласта действительно рекомендуется снаружи: он должен быть в середине стенового "пирога". Однако дело не в пожароопасности: все современные фасадные марки ППС выпускаются с добавлением антипиренов. Такие рекомендации позволяют сохранить точку росы в слое материала.</t>
  </si>
  <si>
    <t>https://prnt.sc/oUzEEpwxEw6I</t>
  </si>
  <si>
    <t>Ответ нужен в контексте видео из поста, в нем показывается постройка дома из СИП-панелей с ППС.</t>
  </si>
  <si>
    <r>
      <rPr>
        <rFont val="Arial"/>
        <color theme="1"/>
      </rPr>
      <t xml:space="preserve">Школа частного застройщика
</t>
    </r>
    <r>
      <rPr>
        <rFont val="Arial"/>
        <color theme="1"/>
        <sz val="6.0"/>
      </rPr>
      <t xml:space="preserve">🟢 ТЕПЛОИЗОЛЯЦИЯ В КАРКАСНОМ ДОМЕ
Основное наполнение стен, потолков и перекрытий в каркасном доме, это теплоизоляция. Если производители других стеновых материалов пытаются скрестить ужа с ежом, пытаясь одновременно обеспечить и теплоизоляцию и прочность, то в каркасном доме такой проблемы нет. 
Именно поэтому толщина стены каркасника меньше любой другой при лучших теплоизоляционных свойствах.
Например, стена из утеплителя толщиной 15 см лучше удерживает тепло, чем стена из газобетона толщиной 375 мм. 
Такая разница в необходимой толщине стен дает выигрыш в полезной площади. Например, в каркасном доме 10х10 будет на 9 квадратных метров больше места, тем в доме из газобетона. А это хорошая ванная или гардеробная. 
Но если вы думаете, что утеплитель сам по себе делает дом "теплым", то это не так.
Утеплитель не согревает. Я люблю приводить пример — повесьте шубу на улице в мороз и наденьте на голое тело. Будет холодно до тех пор, пока не нагреется от тепла тела воздух между шубой и телом.
Задача теплоизоляции — задерживать передачу тепла изнутри наружу и наоборот. Дополнительно теплоизоляция выполняет и функцию звукоизоляции, поэтому важно выбирать утеплитель с хорошими звукоизолирующими свойствами. 
Выбирая теплоизоляцию, стоит обращать внимание на следующие её характеристики:
✅Плотность. Важность этой характеристики пришла из промышленного гражданского строительства и касается прежде всего базальтовой теплоизоляции. Дело в том, что длина волокна в базальтовой утеплителе все 1-1,5 сантиметра. 
Поэтому, чтобы утеплитель держал форму и не сползал, необходимо большое количество клея. Отсюда стандартно высокая плотность базальтового утеплителя. Например, для плоской кровли используется теплоизоляция плотностью 180 кг/м3, по такой плите может спокойно проехать автомобиль. Для малоэтажного строительства, для каркасных стен и стропил используется базальтовой утеплитель минимальной плотности — 30-35 кг/м3. Он достаточно сильно пылит и колюч. 
Для минеральной ваты характеристики плотности менее важна, потому что волокна имеют длину 15-20 см, она похожа на шерсть. За счёт длины волокон плиты минеральной ваты могут иметь меньшую плотность и при этом сохраняют свою форму и не слеживаются. Также минеральная вата не пылит при монтаже. 
✅Теплопроводность. Это способность материала пропускать тепловую энергию. Чем ниже данный показатель, тем лучше стены дома сохраняют тепло. Теплопроводность измеряется в нескольких значениях, в зависимости от влажности материала и для каждого региона следует руководствоваться своим показателем. </t>
    </r>
    <r>
      <rPr>
        <rFont val="Arial"/>
        <color theme="1"/>
      </rPr>
      <t xml:space="preserve">
</t>
    </r>
    <r>
      <rPr>
        <rFont val="Arial"/>
        <b/>
        <color theme="1"/>
      </rPr>
      <t>✅Токсичность. Без комментариев. По этому показателю все утеплитель из полистиролов — решение для самоубийц.</t>
    </r>
    <r>
      <rPr>
        <rFont val="Arial"/>
        <color theme="1"/>
      </rPr>
      <t xml:space="preserve">
</t>
    </r>
    <r>
      <rPr>
        <rFont val="Arial"/>
        <color theme="1"/>
        <sz val="6.0"/>
      </rPr>
      <t>Критерий правильной теплоизоляция — вам тепло и вы не вздрагиваете от счетов.
Как рассчитать? Необходимо взять нормативы для Вашего региона, коэффициент теплопроводности утеплителя и вычислить толщину. 
Завтра в 18-00 состоится семинар по каркасным домам.
 Разберем по винтикам технологию. И завтра же будет возможность записаться в онлайн практикум "Сам себе прораб. Каркасные дома". 
Регистрация на семинар ЗДЕСЬ (https://shkolastroitelstva.getcourse.ru/pl/webinar/show?id=2807691).</t>
    </r>
  </si>
  <si>
    <t>https://telegram.me/shkolastroitelstva/411</t>
  </si>
  <si>
    <t>Добрый день! Позвольте прокомментировать в качестве официального представителя Ассоциации производителей и поставщиков пенополистирола. К счастью, существует множество исследований, которые доказывают обратное.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Согласно гигиеническим нормативам ГН 2.3.3.972-00 «Предельно допустимые количества химических веществ, выделяющихся из материалов, контактирующих с пищевыми продуктами», пенополистирол признан материалом, который подходит даже для производства пищевой упаковки. Исследования выявили, что миграция химических веществ из контейнера в продукт даже при нагревании ничтожно мала. Пенополистирол используется также в качестве медицинской и лабораторной упаковки, что лишний раз свидетельствует о его безопасности.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</si>
  <si>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https://prnt.sc/tmLqSvv3IZKI</t>
  </si>
  <si>
    <t>Видео про некачественный горючий ППС от Дениса Никольского</t>
  </si>
  <si>
    <t>https://www.youtube.com/watch?v=IdwqUSGT95A</t>
  </si>
  <si>
    <t xml:space="preserve">Здравствуйте! Качественный пенопласт с антипиренами должен затухать самостоятельно в течение максимум 4 секунд после потери контакта с открытым пламенем. А при длительном воздействии огня оплавляться, не вспыхивая. Поэтому вы абсолютно правы: важно приобретать ППС у надежных продавцов или напрямую у производителя. </t>
  </si>
  <si>
    <t>https://prnt.sc/MQtOKUIhno8C</t>
  </si>
  <si>
    <t xml:space="preserve">отнесли клиенту чтобы понять, что неправильно в видео. </t>
  </si>
  <si>
    <t>КОТТЕДЖНЫЕ КОМПЛЕКСЫ TiPLO
Знаете ли вы, что наружный утеплитель стен даёт возможность грызунам карабкаться внутри утеплителя на крышу, а там делать норки в утеплителе перекрытий?
Кроме того, минераловатные утеплители (минеральная, базальтовая вата) служат всего 10-15 лет, после чего отсыревают, их нужно менять.
А утеплители из пенопласта не обладают паропроницаемостью, и создают риск повышенной влажности стен и помещений.
Именно поэтому стены домов Типло — это монолитный газобетон плоотностью Д400 с паропроницаемой отделкой.
При этом толщина стен составляет 40 сантиметров, что с запасом удовлетворяет всем требованиям для жилых домов.</t>
  </si>
  <si>
    <t>https://vk.com/wall-135850444_2351</t>
  </si>
  <si>
    <t xml:space="preserve">Здравствуйте! Паропроницаемость современного пенопласта сравнима с паропроницаемостью древесины (паропроницаемость ППС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Что касается грызунов — они попадают внутрь стенового "пирога" только если монтаж выполнен некачественно. Тогда мыши действительно могут обустраивать в несыпучем утеплителе гнёзда. А вот если доступа к слою нет, то и проблемы не будет. </t>
  </si>
  <si>
    <t>https://prnt.sc/U_O5RT4ZnAvN</t>
  </si>
  <si>
    <r>
      <rPr>
        <rFont val="Arial"/>
        <color theme="1"/>
      </rPr>
      <t xml:space="preserve">Наша дача, сад, огород, отдых. СПб и ЛО
Как утеплить крышу частного дома
</t>
    </r>
    <r>
      <rPr>
        <rFont val="Arial"/>
        <color theme="1"/>
        <sz val="1.0"/>
      </rPr>
      <t>Если утеплить крышу, теплопотери частного дома снизятся на 15%, благодаря чему дом будет более теплым и комфортным. Крышу частного дома можно утеплить своими руками, технология этого процесса не слишком сложна для любого домашнего мастера.
Вообще, утепление крыши можно производить, если планируется использовать чердачное помещение под мансарду. Если же чердак будет нежилым, достаточно утеплить пол чердака или потолок дома изнутри, т.е чердачное перекрытие дома. В этом случае чердак будет хорошо проветриваться и в нем не будет застаиваться сырость.
Крыши бывают скатные и плоские, и технология их утепления различна.
Утепление скатной крыши
Работы по утеплению скатной кровли уже построенного жилого дома проводятся изнутри, со стороны чердака. Перед началом работ обязательно следует провести ревизию состояния стропил на предмет наличия сырости и гнили. Подгнивающие балки нужно заменить на новые и обработать антисептиком и противопожарным составом все деревянные части крыши.
“Пирог” утепления скатной крыши (от кровли внутрь чердака) состоит из гидробарьера, утеплителя, пароизоляции и внутренней отделки (по желанию). В этом “пироге” обязательно должны быть воздушные прослойки между кровлей и подкровельной гидроизоляцией, а также между гидробарьером и утеплителем, чтобы удалялась случайно образовавшаяся влага. Если утепление будет изнутри обшиваться декоративной отделкой: вагонкой, ДСП и т.п., то необходимо оставить зазор и между пароизоляцией и обшивкой. Естественно, что свободно циркулировать в этих полостях воздух сможет только если будет обеспечен свободный приток и удаление воздуха. Для этих целей необходимо устроить два продуха: один в свесе крыши, другой в верхней части кровли под коньком.
Материалы для утепления скатной кровли
В качестве утеплителя можно использовать минеральную вату или стекловату в плитах или рулонах. Предпочтительнее вата в плитах, т.к. они лучше держат форму и не проседают со временем. Можно использовать и пенопластовые плиты.
Гидроизоляцией может служить слой рубероида или специальной пленки, которая не пропустит воду к утеплителю, но выведет образовавшую в нем влагу.
В качестве пароизоляции используют полиэтиленовую пленку, рубероид, пергамин, фольгированные материалы (фольгой внутрь чердака). Но лучше всего подойдет пароизоляционная мембрана. Она не пропускает влагу и пар в одну сторону (к утеплителю), но отводит конденсат из него наружу.
Пошаговая инструкция по утеплению скатной крыши
Измерьте расстояние между стропилами и толщину стропильных ног. Нарежьте теплоизоляционные плиты шириной на 1 см больше, чем расстояние между стропилами.
Если между кровельным покрытием и стропилами нет гидроизоляции, сначала закрепляется гидробарьер. Он должен обволакивать стропила, к которым прикрепляется строительным степлером. В проемах между стропилами можно его крепить степлером к обрешетке, на которой держится кровля. В нижней части нужно сделать вывод гидроизоляции под свес крыши для удаления возможной воды. Утеплитель в данном случае будет укладываться вплотную к гидроизоляции, без воздушной прослойки. Для данного варианта лучше использовать супердиффузионную мембрану.
Если гидроизоляционный слой уже имеется под кровлей, нужно по стропилам набить гвозди на расстоянии 3-5 см от гидроизоляции через каждые 10 см. По ним натягивается шнур или полиэтиленовая нить, и гвозди до конца подбиваются. Это создаст необходимую воздушную прослойку между утеплителем и гидроизоляцией.
Далее набиваются гвозди уже по краю стропил, если утеплитель будет крепиться с помощью шнура. Если будет набиваться обрешетка, то гвозди по краю стропил не нужны.
Укладывается ватный утеплитель между стропилами с небольшим ужатием. Потом вата расправится и будет надежно удерживаться в нужном месте. Если утеплитель пенополистироловый, его плотно вставляем в проемы между стропилами. Желательно делать утепление в два слоя. В этом случае второй слой укладывается так, чтобы стыки листов первого слоя не совпадали со стыками второго. Если толщины стропильных ног не хватает на два слоя утеплителя, можно прибить дополнительный брус к стропилам.
Сверху утеплителя натягивается леска или капроновый шнур по гвоздям, набитым по краю стропил. Другой вариант крепления утеплителя – обрешетка из реек, прибитых перпендикулярно стропилам через 30-40 см.
Следующий этап – крепление паробарьера степлером. Полотнище укладывают с нахлестом 10 см, стыки пленки нужно проклеить в два слоя клейкой лентой или двусторонним скотчем. Особое внимание нужно уделить местам соединения со стенами и вокруг печной трубы. Чем лучше и герметичнее будет закреплена пароизоляция, тем дольше прослужит утепляющий слой крыши.
Если чердак будет использоваться как жилое помещение, нужно провести отделку утепляющего “пирога” плитами ДСП, гипсокартоном, вагонкой или другим материалом, это придаст «пирогу»более эстетичный вид и послужит дополнительным небольшим утеплением. Не забудьте оставить небольшой зазор между пароизоляцией и отделкой. Этого можно добиться, прикрепив пароизоляцию не степлером, а прижав планками.
Утепление плоской крыши</t>
    </r>
    <r>
      <rPr>
        <rFont val="Arial"/>
        <color theme="1"/>
      </rPr>
      <t xml:space="preserve">
Такую кровлю можно утеплять как изнутри, так и снаружи. Для начала лучше провести утепление снаружи, а после проведенной зимы сделать выводы: нужно утеплять изнутри или нет. Для утепления снаружи лучше всего подойдет базальтовая минераловата. Она долговечна, пожаробезопасна и обладает низкой теплопроводностью и высокой паропроницаемостью. </t>
    </r>
    <r>
      <rPr>
        <rFont val="Arial"/>
        <b/>
        <color theme="1"/>
      </rPr>
      <t>Можно использовать другой жесткий утеплитель, например пенополистирол, однако он имеет низкие пожаробезопасные характеристики.</t>
    </r>
    <r>
      <rPr>
        <rFont val="Arial"/>
        <color theme="1"/>
      </rPr>
      <t xml:space="preserve">
</t>
    </r>
    <r>
      <rPr>
        <rFont val="Arial"/>
        <color theme="1"/>
        <sz val="1.0"/>
      </rPr>
      <t>“Пирог” для утепления плоской крыши выглядит так: пароизоляция, утеплитель, рулонный материал, например рубероид (в качестве гидроизоляции), насыпной слой. Последний состоит из дренажного слоя (к примеру, керамзита) и цементно-песчаной смеси.
Утеплять крышу стоит в первую очередь в тех домах, где не утеплен потолок, ведь теплый воздух поднимается вверх и “утекает” через холодную кровлю. И, конечно, утепление крыши должно проводиться вместе с утеплением всего частного дома, куда входит утепление стен, фундамента, всех окон, а также пола, иначе ваши затраты не оправдают себя.
В представленном ниже видео рассказывается об утеплении плоской крыши и скатной крыши.
Каталог проектов домов в нашем инстаграм instagram.com/aspdom_com</t>
    </r>
  </si>
  <si>
    <t>https://vk.com/wall-147044983_66443</t>
  </si>
  <si>
    <t>https://prnt.sc/2gCcgJr_Tky2</t>
  </si>
  <si>
    <r>
      <rPr>
        <rFont val="Arial"/>
        <color theme="1"/>
      </rPr>
      <t xml:space="preserve">Строительство домов SipGrand
Миф: Сип панели вредные🤧
</t>
    </r>
    <r>
      <rPr>
        <rFont val="Arial"/>
        <color theme="1"/>
        <sz val="6.0"/>
      </rPr>
      <t>Каждый, кто хоть раз имел дело со строительством, знает, как важно выбирать безопасные материалы. Экологически чистые строительные материалы, конечно, существуют, но не стоит верить всему, что написано на их упаковке. СИП-панели совершили переворот в безопасных материалах для строительства. Дома, построенные по СИП-технологиям, не только не вредят окружающей среде, но и сохраняют её.
СИП-панели состоят из двух элементов: OSB плит и пенополистирола. Разберём насколько экологичен каждый из них.
СОСТАВ СИП-ПАНЕЛЕЙ
✅При производстве OSB используется меньшее количество клейкого вещества. За счет применения смол и натуральных отвердителей СИП-панели не причиняют вред для здоровья. Формальдегиды не обнаруживаются даже после прессования плиты. Конечно, формальдегид в СИП-панелях имеется, как и в любых натуральных материалах, включая дерево. Но его содержание — всего 0,1 ppm.</t>
    </r>
    <r>
      <rPr>
        <rFont val="Arial"/>
        <color theme="1"/>
      </rPr>
      <t xml:space="preserve">
</t>
    </r>
    <r>
      <rPr>
        <rFont val="Arial"/>
        <b/>
        <color theme="1"/>
      </rPr>
      <t>✅Вторая оставляющая СИП-панелей – пенополистирол. В его состав входит специальная ароматическая смола. Она используется в медицинских целях в качестве антисептика. Полистирол – элемент весьма безобидный, однако, при определенных условиях он может выделять стирол — слабое токсичное вещество. Но не стоит паниковать: некоторые продукты питания тоже содержат стирол. К таким продуктам относятся земляника, некоторые орехи и фрукты.</t>
    </r>
    <r>
      <rPr>
        <rFont val="Arial"/>
        <color theme="1"/>
      </rPr>
      <t xml:space="preserve">
Вредны ли СИП-панели для здоровья?
Нередко можно встретиться с утверждениями, что пенополистирол не годится для жилищного строительства. Но это самая настоящая дезинформация. Во многих развитых странах он считается одним из самых экологически безопасных материалов для строительства домов. По статистике восемь из десяти жилых домов в Европе облицованы пенополистиролом.🏠🏠🏠</t>
    </r>
  </si>
  <si>
    <t>https://vk.com/wall-219818813_62</t>
  </si>
  <si>
    <t>Опасность для здоровья, Термо/СИП-панели</t>
  </si>
  <si>
    <t xml:space="preserve">Здравствуйте!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Согласно гигиеническим нормативам ГН 2.3.3.972-00 «Предельно допустимые количества химических веществ, выделяющихся из материалов, контактирующих с пищевыми продуктами», пенополистирол признан материалом, который подходит даже для производства пищевой упаковки. Исследования выявили, что миграция химических веществ из контейнера в продукт даже при нагревании ничтожно мала. Пенополистирол используется также в качестве медицинской и лабораторной упаковки, что лишний раз свидетельствует о его безопасности.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Поэтому главное правило — покупать качественный материал, произведённый по современным технологиям. </t>
  </si>
  <si>
    <t>https://prnt.sc/Osfe42DVJW86</t>
  </si>
  <si>
    <t>Строительство домов ЭкоДом Тюмень
Едят ли мыши SIP?
Многие опасаются, что в домах из SIP большая концентрация грызунов. Ведь дом деревянный, соответственно и мыши будут водиться?
На самом деле это не так.
Пенополистирол (утеплитель) марки, которую мы используем в наших домах — грызуны не едят, так как в нём присутствует особый природный газ. Не беспокойтесь, он совершенно безвреден для людей, но при этом полностью изолирует материал от мышей.
На практике в зданиях из любого материала мыши появляются за счет мостиков холода (трещин между стыками в материалах). Наши SIP-панели соединяются методом ШИП-ПАЗ, что полностью исключает появление трещин. Вам всегда будет тепло в таком доме и грызуны не потревожат.</t>
  </si>
  <si>
    <r>
      <rPr>
        <color rgb="FF1155CC"/>
        <u/>
      </rPr>
      <t>https://vk.com/wall-45953413_4581</t>
    </r>
    <r>
      <rPr>
        <color rgb="FF000000"/>
      </rPr>
      <t xml:space="preserve"> 
</t>
    </r>
    <r>
      <rPr>
        <color rgb="FF1155CC"/>
        <u/>
      </rPr>
      <t>https://dzen.ru/a/ZGZRtBI5_gkWqYzV</t>
    </r>
    <r>
      <rPr>
        <color rgb="FF000000"/>
      </rPr>
      <t xml:space="preserve"> </t>
    </r>
  </si>
  <si>
    <t xml:space="preserve">Добрый день! Грызуны действительно проникают в слой утеплителя только в том случае, если он изолирован некачественно. Поэтому Ассоциация производителей и поставщиков пенополистирола особое внимание уделяет необходимости правильного монтажа. </t>
  </si>
  <si>
    <r>
      <rPr>
        <color rgb="FF1155CC"/>
        <u/>
      </rPr>
      <t>https://prnt.sc/YeLH0f6Mcd3H</t>
    </r>
    <r>
      <rPr>
        <color rgb="FF000000"/>
      </rPr>
      <t xml:space="preserve"> 
</t>
    </r>
    <r>
      <rPr>
        <color rgb="FF1155CC"/>
        <u/>
      </rPr>
      <t>https://prnt.sc/hiQ_ctoVc4W3</t>
    </r>
    <r>
      <rPr>
        <color rgb="FF000000"/>
      </rPr>
      <t xml:space="preserve"> </t>
    </r>
  </si>
  <si>
    <r>
      <rPr>
        <rFont val="Arial"/>
        <color theme="1"/>
      </rPr>
      <t xml:space="preserve">Дачный СтройРемонт
</t>
    </r>
    <r>
      <rPr>
        <rFont val="Arial"/>
        <color theme="1"/>
        <sz val="6.0"/>
      </rPr>
      <t xml:space="preserve">Лучший способ утепления дома из газобетона за копейки и на века? Делаем термопанели своими руками. Состав и пропорции
Газобетон не новичок в строительстве. Этот материал создали довольно давно, и он сохраняет свою востребованность и актуальность до сегодняшнего дня. Правда цена на него значительно возросла за последние годы, но это не прекратило практику возведения домов из этого материала.
Несмотря на рост цен на газобетонные блоки, строительство домов из этого материала все равно выходит дешевле, чем при возведении домов каркасных. Это играет существенную роль в его популярности.
 Газобетон обладает не только определенными достоинствами, но и некоторыми недостатками. Дома из них не отличаются теплотой, а если они стоят на севере страны, так и вообще считаются холодными. Утепляют дома путем возведения стен шириной в несколько блоков, однако такая практика влетает в копеечку. Да и практичностью такой способ не отличается. 
</t>
    </r>
    <r>
      <rPr>
        <rFont val="Arial"/>
        <b/>
        <color theme="1"/>
      </rPr>
      <t>Гораздо эффективней использовать утеплители, например, минеральную вату или пенополистирол. Это неплохо зарекомендовавшие себя материалы, однако стоимость их высока. Помимо того, их надо защищать от природных явлений: дождя, снега и т.д. Пенополистирол в теплое время года значительно нагревается, не способен пропускать пар, поэтому влага копится в стенах дома.</t>
    </r>
    <r>
      <rPr>
        <rFont val="Arial"/>
        <color theme="1"/>
      </rPr>
      <t xml:space="preserve"> Минеральная вата не в ладах с сыростью и влажностью.
</t>
    </r>
    <r>
      <rPr>
        <rFont val="Arial"/>
        <color theme="1"/>
        <sz val="6.0"/>
      </rPr>
      <t>Есть в строительной практике метод утепления, о котором почти все забыли. Речь идет о опилкобетонных панелях и блоках. Опилкобетон можно сделать собственноручно, причем в бюджетном варианте, с минимумом затрат. В итоге получают эффективный и практичный утеплитель, который служит долгое время.
В нашей стране данный материал применяют в малоэтажных зданиях. В этом случае опилки заменяют щепой. Поэтому называют эти плиты щепобетонными или арболитом. Щепа здесь играет роль арматуры, придавая блокам и плитам прочность.
 Для создания более легких плит используют опилки. Они недорогие, поскольку опилки стоят дешевле щепы. Помимо этого опилки являются отличным теплоизоляционным материалом, отличаясь в этом плане от щепы и стружек. Это реальный аргумент в их пользу.
Для того чтобы создать термопанели из опилок, берется еще песок, известь и цемент. Опилки в этой смеси будут играть роль теплоизоляционного компонента, цемент даст прочность, от трещин спасет песок. Роль антисептика будет исполнять известь.
Компоненты смешивают в следующих пропорциях:
 3% известь;
 7% песок;
 80% опилки;
 10% цемент.
 Если строго соблюсти данные пропорции, то на выходе получится великолепный утеплитель со всеми полагающимися ему свойствами. Опилкобетон оберегает стены от природных факторов.
Материал можно отштукатурить, в постоянной грунтовке он не нуждается. В общем, получается достаточно дешевый строительный материал, который работает длительное время и с большой эффективностью.
Спасибо, что дочитали статью до конца! Буду очень рад вашему лайку 👍 и подписке на канал.</t>
    </r>
  </si>
  <si>
    <t>https://dzen.ru/a/ZGCTc0EW72xkS3qJ</t>
  </si>
  <si>
    <t>Паропроницаемость, хрупкость, экономия</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</si>
  <si>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Современный пенопласт паропроницаем: по этому показателю его можно сравнить с древесиной. Его паропроницаемость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Так что пар он пропускает. 
А вот защищать его от солнечных лучей действительно нужно. Согласно ГОСТ, пенопласт должен использоваться в качестве среднего слоя строительной ограждающей конструкции. Это значит, что он монтируется в середине стенового "пирога". 
Он значительно экономичней других теплоизоляционных материалов. Главное — приобретать его только у ответственных продавцов. </t>
  </si>
  <si>
    <t>https://prnt.sc/yhOYVOB1YzS3</t>
  </si>
  <si>
    <t>Папа строит | хитрости и советы
автор
Сообщество производителей и поставщиков пенополистирола, здравствуйте, а что имеется под словосочетанием "правильный монтаж" ? Интересно, для себя просто..</t>
  </si>
  <si>
    <t>https://dzen.ru/media/s_versia2/idealnaia-zamena-mineralnoi-vaty-i-penoplasta-stoit-3-kopeiki-poluchaetsia-maksimalno-bystro-i-vygodno-delius-645dbe156edf700dfd0e4a5a?&amp;comments_data=n_reply</t>
  </si>
  <si>
    <t xml:space="preserve">Добрый день! Правильный монтаж ППС заключается в предварительной подготовке поверхности (выравнивание в плоскость и грунтовка), затем — приклеивание утеплителя и закрепление его дюбель-зонтиками (не менее 5 штук на 1 м2), далее — приклеивание армирующей сетки (обязательно утопить ее в клее). Финишная отделка — шпаклевание, грунтовка, окраска. Работы нужно проводить при температуре +5 — +25 градусов (либо использовать специальные составы для работы при минусовых температурах). Пенопласт нельзя оставлять на солнце (ультрафиолетовые лучи для него губительны). </t>
  </si>
  <si>
    <t>https://prnt.sc/WP6IB3WFevQP</t>
  </si>
  <si>
    <t>Ответ на стр. 50
эксперту</t>
  </si>
  <si>
    <t xml:space="preserve">Nikolai Gbanov
 @EPS Russia прекрати советовать людям применение горючих теплоизоляционных материалов при утеплении фасадов!!! </t>
  </si>
  <si>
    <t>https://www.youtube.com/watch?v=W9A8zC8R-U4&amp;lc=UgyO3OnOtCSW0nnYE8N4AaABAg.9pXLZfEew2-9pkX98rPx5D</t>
  </si>
  <si>
    <t xml:space="preserve">Николай, нам жаль, что настолько задели ваши чувства. Мы в Ассоциации считаем, что перед тем, как сделать выбор, покупатель должен знать все плюсы и минусы материалов, из которых выбирает. И мы — насколько вы видите из текста предыдущего сообщения — не агитируем за покупку материала, который представляем. Просто даём информацию, подтверждённую исследованиями и нормативными актами. 
Сведения о том, к какой группе горючести относится современный пенопласт, и какие меры принимаются для того, чтобы сделать его безопасным, есть в открытом доступе. </t>
  </si>
  <si>
    <t>https://prnt.sc/Zo7vIV-3rTkd</t>
  </si>
  <si>
    <r>
      <rPr>
        <rFont val="Arial"/>
        <color theme="1"/>
      </rPr>
      <t xml:space="preserve">Стройка
Книга ремонта .
Какой утеплитель лучше для деревянного дома
</t>
    </r>
    <r>
      <rPr>
        <rFont val="Arial"/>
        <color theme="1"/>
        <sz val="1.0"/>
      </rPr>
      <t>№1. НАДО ЛИ УТЕПЛЯТЬ ДЕРЕВЯННЫЙ ДОМ?
Наверное, лишним будет перечислять все преимущества деревянных домов. Они раз и навсегда покорили народ экологичностью, красотой, теплотой и прочностью. Дерево обладает более низким коэффициентом теплопроводности, чем кирпич или даже газобетон. Если климат в регионе теплый и мягкий, а дом используется для отдыха или временного проживания, то можно обойтись минимальным комплексом мер. Достаточно будет утеплить швы межвенцовым утеплителем и защитить древесину специальными средствами.
В регионах с холодными зимами деревянный дом без утепления потребует более серьезного отопления. Со временем же древесина под действием внешних неблагоприятных факторов начнет гнить, рассыхаться и трескаться. Деформируются и швы, от усадки образуется слишком большое количество мостиков холода, грызуны проделывают отверстия, и микроклимат в помещении сильно ухудшается. Если дом стоит в регионе с суровым климатом и используется для постоянного проживания, рано или поздно утеплить его придется. Лучшее время для этого – через пару лет после возведения, когда стены уселись.
Утепление деревянного дома дает множество преимуществ:
- срок службы дома увеличится;
- внутри дома станет теплее;
- древесина будет защищена ото всех неблагоприятных факторов: перепад температур, морозы, влажность, вредители, конденсат, развитие плесени;
расходы на отопление сократятся, а в доме станет теплее.
Главное – не превратить постройку в невзрачную и не дышащую коробку. Поэтому внимательность при выборе утеплителя для деревянного дома и при его монтаже не помешает. Если Вы читаете эту статью в какой то другой группе — то рекомендуем посетить группу Книга ремонта, в ней подобные статьи выходят раньше.
№2. КАКИМ ДОЛЖЕН БЫТЬ УТЕПЛИТЕЛЬ ДЛЯ ДЕРЕВЯННОГО ДОМА?
Еще раз подчеркнем, что древесина – это дышащий материал, она умеет впитывать и отдавать влагу, регулируя микроклимат помещения. Именно поэтому в деревянных домах как-то особенно легко дышится. Если закрыть дерево паронепроницаемым материалом, мы не только потеряем главное преимущество сруба, но и навредим ему, ведь нарушение воздухообмена может привести к накоплению влаги в дереве, его разбуханию, появлению плесени. Откуда возьмется влага? Да хотя бы изнутри дома. Чтобы подобных проблем не возникало, надо, чтобы утеплитель был паропроницаемым. Кроме того, сырые стены утеплять нельзя, важно использовать гидроизоляцию, и очень желательно применять технику вентилируемого фасада.
К утеплителю деревянных стен выдвигаются следующие требования:
- паропроницаемость;
- низкий показатель теплопроводности, чем он ниже, тем лучше материал держит тепло;
- негорючесть. Все знают, что дерево легко воспламеняется и горит, поэтому в паре с ним лучше использовать материалы, которые максимально устойчивы к огню;
- низкий вес. Чем легче материал, тем проще его монтировать. Если утеплитель слишком тяжелый, понадобится более прочный каркас, а это время и лишние расходы.
Понятно, что далеко не каждый утеплитель из существующих подходит для деревянного дома. Тем не менее, многие сознательно совершают неправильный выбор. Для теплоизоляции обычно используют такие материалы:
все минеральные ваты (каменная вата, шлаковата, стекловата и эковата), они обладают высокими показателями паропроницаемости;</t>
    </r>
    <r>
      <rPr>
        <rFont val="Arial"/>
        <color theme="1"/>
      </rPr>
      <t xml:space="preserve">
</t>
    </r>
    <r>
      <rPr>
        <rFont val="Arial"/>
        <b/>
        <color theme="1"/>
      </rPr>
      <t>твердые полимерные утеплители (пенополистирол и пенопласт) использовать не запрещено, но вы сознательно перекрываете дыхание дому. Да, это удобные в монтаже и практичные утеплители, но придется организовать очень серьезную систему вентиляции, а это немалые расходы при обустройстве и эксплуатации. Целесообразно использовать такие материалы разве что для утепления бетонного цоколя и фундамента;</t>
    </r>
    <r>
      <rPr>
        <rFont val="Arial"/>
        <color theme="1"/>
      </rPr>
      <t xml:space="preserve">
</t>
    </r>
    <r>
      <rPr>
        <rFont val="Arial"/>
        <color theme="1"/>
        <sz val="1.0"/>
      </rPr>
      <t>сыпучие утеплители (вермикулитовый щебень, керамзитовый гравий, перлитовый щебень) неплохо пропускают воздух и влагу, не боятся высоких температур, не интересны для грызунов, но они обладают низким коэффициентом теплоизоляции, так что подходят только для теплых регионов, но и там особой популярности не приобрели;
межвенцовые утеплители используются, когда необходимо сохранить оригинальный внешний вид дома.
Вместо утеплителя для защиты дома от осадков и ветров используют также деревянную вагонку. При обработке антисептиками и антипиренами материал действительно немного продлевает срок службы дома. Получается, что деревянные стены внешне облицовываются деревянными панелями. Не лучше ли просто обработать существующие стены и заделать швы? Но отделка деревянной вагонкой – хороший вариант при использовании слоя утеплителя. Внешне вы получите все тот же деревянный дом, только более теплый.
Деревянный дом рекомендуется утеплять именно снаружи. Внутреннее утепление отнимает много полезного пространства, негативно сказывается на микроклимате, но и оно допускается при условии наличия сплошного пароизоляционного слоя внутри дома.
№3. МЕЖВЕНЦОВЫЙ УТЕПЛИТЕЛЬ ДЛЯ ДЕРЕВЯННОГО ДОМА
Самый щадящий способ утепления – это использование межвенцового утеплителя. Сам процесс называют конопаткой. В идеале конопатить деревянный дом надо сначала спустя пару месяцев после его возведения, а потом – через 6-8 месяцев. Щели между бревнами или брусом заполняют паклей, джутом, иногда даже используется мох.
Конопатить стены начинают с самого нижнего венца дом. Каждый венец сначала конопатится по периметру, снаружи, а потом внутри. Только после этого переходят к следующему венцу, и так до тех пор, пока каждая щель не будет заполнена снаружи и изнутри. После конопатки дом может стать выше на 5-8 см, но потом он чуть сядет, придавливая утеплитель и формируя непродуваемые стены.
Пакля или джут заталкиваются в щели при помощи молотка, стамески, конопаточной лопатки и резиновой киянки. Процесс будет трудоемким и долгим. Если не уверены в собственных силах, лучше поручить работу специалистам.
Более современный способ конопатки предполагает использование акриловых герметиков типа «теплый шов». Они пропускают воздух и хорошо защищают щели от влаги и перепадов температур. Работать с ними чуть легче. Не совсем эстетичные швы конопатки некоторые предпочитают закрывать витым шнуром, по крайней мере, изнутри.
Саму же древесину в любом случае придется защищать антисептиками, антипиренами или лаками.
№4. МИНЕРАЛЬНЫЕ ВАТЫ ДЛЯ УТЕПЛЕНИЯ
Группа минеральных ват наиболее пригодна для утепления деревянного дома. Впрочем, каждый материал из этой группы имеет свои отличительные свойства, которые стоит рассмотреть отдельно.
Каменная (базальтовая) вата
Каменную вату делают из горных пород, чаще всего используется базальт, отсюда и название. В состав вводят различные связующие и добавки, в итоге выходит рулонный или плиточный материал с покрытием из фольги, крафт-бумаги или стеклоткани и с такими преимуществами:
- устойчивость к огню. Каменная вата переносит температуры до 6000С, что неудивительно, если учесть процесс производства и используемое сырье;
- низкая теплопроводность (0,038-0,047 Вт/м*С);
- высокая паропроницаемость;
- гигроскопичность;
- устойчивость к микроорганизмам;
- небольшой вес и правильная форма облегчают монтаж;
- материал не дает усадки за счет плотности и жесткости;
- базальтовые волокна не вызывает раздражений на коже.
Из минусов можно выделить хрупкость материала. Стоит каменная вата дороже других минеральных ват.
Стекловата
Производится на основе горных пород с высоким содержанием кремния, но чаще – из стеклянных отходов. Сырье плавится, к нему добавляют известняк, доломит, буру и другие компоненты. Готовый утеплитель состоит из достаточно длинных волокон, чем и объясняется его жесткость, эластичность и прочность, но волокна эти стеклянные, а значит колкие. Выпускается в рулонах и плитах, может иметь покрытие из фольги или армирующего стекловолокна.
Плюсы:
- отличная паропроницаемость;
- низкий коэффициент теплопроводности (0,029-0,046 Вт/м*С);
- высокая прочность при небольшой плотности;
- устойчивость к огню, выдерживает до 4500С;
- устойчивость к перепадам температур, агрессивным веществам.
Главный минус – хрупкость и колкость стеклянных волокон, которые легко проникают в кожу и дыхательные пути. Все работы производятся только при наличии комплексных средств личной защиты. При намокании стекловата утрачивает значительную часть теплоизоляционных свойств, так что понадобится качественная гидроизоляция. Стоит дешевле базальтовой ваты, но дороже шлаковаты.
Шлаковая вата
Для производства используются отходы доменного производства. Так как они достаются производителям почти бесплатно, то и стоит утеплитель недорого. Маты и плиты имеют небольшую жесткость, иногда получают покрытие из фольги с одной стороны.
Плюсы:
- низкая стоимость;
- устойчивость к высоким температурам, но по этому показателю шлаковата проигрывает каменной вате, так как выдерживает нагрев до 250-3000С;
- отличная паропроницаемость;
- хорошие звукоизоляционные свойства;
- шлаковата не интересна для грызунов;
- небольшая жесткость матов и рулонов позволяет отделывать криволинейные поверхности.
Минусы:
- гигроскопичность;
- чувствительность к перепадам температур;
- худшая в классе теплопроводность (0,46-0,48 Вт/м*С);
- при намокании может выделяться серная кислота, которая негативно действует на древесину и металл;
- волокна шлаковаты достаточно острые, так что без средств защиты работать нельзя.
Из всего класса шлаковата наименее пригодна для утепления деревянного дома, но используется активно ввиду невысокой стоимости.
Эковата
Материал производится на основе отходов бумажной промышленности. 80% его состава – это целлюлоза, остальное – добавки, делающие материал более стойким. В эковату добавляют антипирены и антиспетики.
Плюсы:
- низкий коэффициент теплопроводности (0,032-0,041 Вт/м*С);
- экологичность и паропроницаемость;
- эковата хоть и может впитывать влагу, но при этом ее теплоизоляционные свойства почти не меняются;
- способность к поглощению шумов и вибраций;
- устойчивость к грызунам и насекомым.
Главный минус заключается в монтаже. Эковата – это рыхлый материал, который продается в мешках. Перед нанесением его взрыхляют миксером, а потом ручным или механизированным способом наносят на стену. Чем плотнее слой, тем лучше, так как недостаточно плотный слой быстро дает усадку, а тут и до мостиков холода недалеко. Ручной способ монтажа – это долго, да и гарантий качества никаких. Монтаж с пневмоустановкой – это дорого, так как придется нанимать специалистов.
Порядок работ при утеплении минеральной ватой (плиты и рулоны)
Выполнить монтаж плитного или рулонного утеплителя не так сложно. Специалисты рекомендуют приступать к утеплению, когда дом уже дал усадку, т.е. спустя около двух лет после его возведения. Для работы понадобятся рулетка и уровень, дрель, ножовка, степлер, герметик для дерева, мембрана для гидроизоляции и сам утеплитель. Расчет сделать несложно, просто посчитайте периметр каждой стороны дома, суммируйте показатели и добавьте 7-10% запаса. Если необходим двойной слой, то результат умножают на 2. Для обрешетки пойдет брус 50*50 мм, для двойного слоя – 100*40 или 100*50 мм.
Порядок работ следующий:
подготовка основания. Очистить стены от плесени, пыли и грязи, при наличии пустот в венцах заново заделать их уплотнителем, а потом – заделать швы герметиком. Трещины в дереве также лучше заделать. Древесина должна быть сухой, так что работать лучше летом после длительного периода без осадков;
грунтование. Если древесина быстро впитывает грунтовку, наносят второй слой;
монтаж каркаса. Брусья крепят с шагом, на 10 мм меньше ширины утеплителя. Первый брус монтируют около угла дома, в 5-10 см от него. Крепят обрешетку саморезами;
монтаж плит утеплителя в полученные углубления, желательно, чтобы не было зазоров. Плиты должны лечь плотно, но для гарантии используют тарельчатые дюбеля. Если необходим второй слой утеплителя, его кладут так, чтобы закрылись стыки между плитами первого слоя;
монтаж защитной мембраны при помощи степлера и скотча. Каждая следующая полоса должна заходить на предыдущую на 10-15 см, стык лучше проклеить скотчем;
монтаж контробрешетки на саморезы, в дальнейшем на нее крепится деревянная вагонка или другой облицовочный материал. Это техника вентилируемого фасада.
Есть и другие способы. Минеральную вату можно крепить на П-образные металлические подвесы. Их располагают по всей длине, в плитах делают прорези, с помощью которых те одеваются на подвесы. Далее идет слой мембраны, а подвесы служат еще и для монтажа отделки.
Еще один способ – наклеивание плит минеральной ваты на стену с дополнительной фиксацией дюбелями. Далее наносится цементный раствор для выравнивания, он укрепляется сеткой из стекловолокна. Остается только прогрунтовать стену, нанести слой штукатурки и краски (только не акриловые составы). Это метод «мокрого» фасада, который не особо пригоден для деревянных домов, ведь штукатурка – это статичная оболочка, а дерево подвижно. Могут возникать трещины.
Порядок работ при утеплении эковатой
Если вы решились монтировать эковату вручную, то придется придерживаться такого порядка действий:
- подготовка основания по описанной выше схеме;
- монтаж обрешетки из бруса с шагом 50-60 см;
- обшивка обрешетки влагостойкими плитами OSB на высоту 80-100 см от земли;
- распаковка эковаты, распушивание в емкости при помощи дрели с насадкой миксером. Цель – устранить все комки;
- подготовленной эковатой заполняют проем между стеной дома и обшивкой, тщательно утрамбовывают, уделяя внимание углам и щелям;
- когда проем почти заполнен, крепят еще обшивку на следующие 80-100 см и повторяют действия;
- в финале обшивку грунтуют и приступают к облицовке.
Проще будет при использовании специальной установки. Шаг обрешётки при этом 1-1,2 м, в вату перед распылением добавляют воду для образования клейкой массы. Напыляют вату плотным ровным слоем, дают ей высохнуть, потом излишки счищают, монтируют мембрану и приступают к облицовочным работам.</t>
    </r>
    <r>
      <rPr>
        <rFont val="Arial"/>
        <color theme="1"/>
      </rPr>
      <t xml:space="preserve">
</t>
    </r>
    <r>
      <rPr>
        <rFont val="Arial"/>
        <b/>
        <color theme="1"/>
      </rPr>
      <t>№5. ПОЛИМЕРНЫЕ УТЕПЛИТЕЛИ
Рекомендовать данную группу материалов для утепления деревянного дома рука не поднимается. Полимерные материалы не дышат, а значит, все преимущества деревянных стен идут насмарку. При использовании таких утеплителей понадобится серьезная система вентиляции. Оправдано использовать их при утеплении бетонных плит и каменных цоколей.
Пенополистирол</t>
    </r>
    <r>
      <rPr>
        <rFont val="Arial"/>
        <color theme="1"/>
      </rPr>
      <t xml:space="preserve">
Его в народе называют пенопластом. Материал состоит из массы шариков, которые соединены между собой с образованием небольших полостей.
Плюсы:
- низкий вес и простота в обработке;
- неплохой показатель теплопроводности (0,036-0,051 Вт/м*С)
- низкая цена;
- долговечность;
- звукоизоляция.
</t>
    </r>
    <r>
      <rPr>
        <rFont val="Arial"/>
        <b/>
        <color theme="1"/>
      </rPr>
      <t>Минусы значительнее:
- горючесть;
- паронепроницаемость;
- в пенопласте любят делать норки грызуны;
- в полостях между шариками пенопласта может скапливаться вода. Показатель водопоглощения по объему за 24 часа составляет 2%, за 30 суток – 4 %. Не так уж и много, но накопленная влага при замерзании может разрушать структуру утеплителя.
Уж слишком много работ придется выполнить, чтобы защитить материал от огня, грызунов и влаги, и обеспечить в доме вентиляцию, так что лучше деревянные стены таким образом не утеплять – низкая цена пенопласта не оправдывается другими тратами.</t>
    </r>
    <r>
      <rPr>
        <rFont val="Arial"/>
        <color theme="1"/>
      </rPr>
      <t xml:space="preserve">
</t>
    </r>
    <r>
      <rPr>
        <rFont val="Arial"/>
        <color theme="1"/>
        <sz val="1.0"/>
      </rPr>
      <t>Экструдированный пенополистирол
Это уже более совершенный утеплитель, родственный пенопласту материал, но метод производства совершенно иной, отсюда и разница в свойствах.
Плюсы:
- низкая теплопроводность (0,028-0,034 Вт/м*С). Если дом стоит за полярным кругом, то это лучшее решение;
- малый вес;
- простота монтажа;
- устойчивость к влаге;
- достаточно высокая прочность.
Из серьезных минусов паронепроницаемость, горючесть и высокая цена.
Пенопласт ПВХ
Утеплитель производят на основе поливинилхлорида (ПВХ). В итоге получается легкий ячеистый материал, обладающий внушительным набором преимуществ:
- высокая прочность, выше, чем у экструдированного пенополистирола;</t>
    </r>
  </si>
  <si>
    <t>https://vk.com/wall-220630403_49</t>
  </si>
  <si>
    <t>Добрый день! При использовании пенопласта достаточно обычной приточно-вытяжной вентиляции. И, кстати, она должна быть в любом доме вне зависимости от того, какие материалы для теплоизоляции использованы.</t>
  </si>
  <si>
    <t>https://prnt.sc/BrvgVN0iiy6J</t>
  </si>
  <si>
    <t xml:space="preserve"> Юрий Малашкин
Как вопрос с мышами решается, или цоколь обшивается панелями без пенопласта?</t>
  </si>
  <si>
    <t>https://vk.com/wall-99100640_74394?reply=74395</t>
  </si>
  <si>
    <t xml:space="preserve">Добрый день. Нижний торец надо изолировать так, чтобы грызунам не было доступа к пенопласту. </t>
  </si>
  <si>
    <t>https://prnt.sc/xtvSFOK06d-1</t>
  </si>
  <si>
    <t>Вопрос в контексте поста про фасадные термопанели
эксперту
Валера</t>
  </si>
  <si>
    <t xml:space="preserve">Mари
Михаил подскажите саманные стены 40 см можно утеплять пенопластом или просто заштукатурить ? Живу на юге ,,зимой стены холодные ( </t>
  </si>
  <si>
    <t>https://www.youtube.com/watch?v=3Fsbdv9TuQk&amp;lc=Ugx7tLOztSiyWsbJB3d4AaABAg</t>
  </si>
  <si>
    <t xml:space="preserve">Добрый день! Дом из саманного кирпича после строительства должен простоять несколько лет без утепления — за это время он даст окончательную усадку. Утепление пенопластом возможно только в случае, если стены идеально ровные. Ваша главная задача — защитить материал стен от влаги. Поэтому обязателен теплотехнический расчет от специалистов, чтобы точка росы ни в коем случае не приходилась на границу стены и теплоизоляционного слоя. Также важно наличие эффективной вентиляции в доме. 
Штукатурить без утепления нежелательно: есть вероятность, что конденсат будет образовываться на стыке стены и штукатурки, что приведет к разрушению самана. </t>
  </si>
  <si>
    <t>https://prnt.sc/ReWWJcFvFWzI</t>
  </si>
  <si>
    <t>Тёплый Дом — Уютный Дом!
Всем привет! Тёплые деньки дают возможность поработать на 100%
Проделали большую работу по утеплению частного дома по технологии СФТК мокрый фасад в п. Ивот.
Материал: Пенопласт 100мм 15плотность и 50мм 25 плотность.
С последующим нанесением декоративной штукатурки.</t>
  </si>
  <si>
    <t>https://vk.com/wall-211650343_56</t>
  </si>
  <si>
    <t>https://prnt.sc/v1C40Y0XE9fZ</t>
  </si>
  <si>
    <r>
      <rPr>
        <rFont val="Arial"/>
        <color theme="1"/>
      </rPr>
      <t xml:space="preserve"> Ljutik
Из чего построить каменный дом?
 Дом для круглогодичного проживания. Газ. Московская обл.
 рассматриваю варианты:
 1. Теплая керамика с облицовкой клинкерным кирпичом
 2. Пеноблоки с утеплителем и облицовкой клинкерным кирпичом
 Теплая керамика, минусы:
 — дорого.
 — спорные вопросы по поводу теплоизоляционных характеристик. Плохо соответствуют реальные отзывы и официальные.
 — очень активное "впаривание" (вызывает подозрение)
 — мало предсказуемый расход на "бой" и "распил"
 Плюсы:
 — можно сэкономить на облицовке (применяем клинкерную плитку).
 — можно сэкономить на работе и, наверное, еще на чем-то.
 Пеноблоки, плюсы:
 — подешевле.
 — теплоизоляционные характеристики предсказуемы и давно испытаны (зависят от утеплителя)
 — субъективно — покрепче.
 минусы:
 — в качестве утеплителя не получается применять пенопласт, из за накопления влаги.
 — не получится применить клинкерную плитку. только кирпич
 Хотелось бы сделать по уму. Ес</t>
    </r>
    <r>
      <rPr>
        <rFont val="Arial"/>
        <b/>
        <color theme="1"/>
      </rPr>
      <t xml:space="preserve">ли кто подскажет, как побороться с влагой при утеплении пенопластом — буду благодарен.
 Ну и вообще, хотелось бы услышать мнение специалистов. </t>
    </r>
  </si>
  <si>
    <t>https://www.forumhouse.ru/threads/558351/</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</si>
  <si>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Применение пенопласта в вашем случае вполне возможно. Что для этого нужно: а) теплотехнический расчет с привлечением специалистов (он нужен всегда, не только при работе с пенопластом). б) Качественный фасадный ППС (13 или 16 Ф). в) Эффективная приточно-вытяжная вентиляция в доме (но и она нужна всегда, какая бы теплоизоляция ни использовалась). 
Оптимально закрывать ППС по системе "мокрый фасад", но возможны варианты (главное — не вентфасад). Укладывать материал, чтобы набрать нужную толщину, можно слоями с перекрытием швов предыдущего слоя. </t>
  </si>
  <si>
    <t>https://prnt.sc/g50D86-W9qsp</t>
  </si>
  <si>
    <r>
      <rPr>
        <rFont val="Arial"/>
        <color theme="1"/>
      </rPr>
      <t xml:space="preserve">Мой прекрасный дом
Если в доме из СИП-панелей не заводится синяя плесень, то жить в таком доме опасно
</t>
    </r>
    <r>
      <rPr>
        <rFont val="Arial"/>
        <color theme="1"/>
        <sz val="1.0"/>
      </rPr>
      <t>SIP-панели – это порождение западной технологической мысли, которая рассчитана на быстрое возведение малоэтажного жилого дома. В статье мы рассмотрим вопрос – стоит ли такой дом возводить на просторах нашей Отчизны, или выбрать что-то другое?
Строится дом из SIP-панелей
Как водится у нас в стране, любители каркасного домостроения всегда ищут новые пути для удешевления строительства жилых зданий — сборных деревянных домов, и вот начинает всплывать тема так называемых SIP-технологий. Очень интересная тема для тех, кто впервые о ней услышал. Поэтому попытаемся ее если не разработать, то хотя бы ковырнуть для начала.
Итак, SIP – это обычный СИП, расшифровывается как «структурная изолированная панель». Что такое СИП-дом – это, по сути, тот же самый каркасник, но только в несравненно более простом виде. Чтобы возвести коробку СИП-дома, каркас строить практически не требуется, с завода привозятся готовые СИП-панели, которые при соединении друг с другом и составляют каркас дома. Дополнительную прочность сооружению придают внутренние стены, таким образом получается упрощенный конструктор, который можно возвести буквально за день. Правда, на фундаменте и крыше сильно сэкономить не удастся по сравнению с классическим каркасником. Но упрощение строительства коробки уже само по себе приводит к удешевлению всего дома.
СИП-панели
Теперь надо разобраться с тем, что же это за СИП-панели такие? Это два больших листа, изготовленных из ОСП (ориентировочно-стружечная плита), между которыми заложен утеплитель. Утеплитель обычно применяется полимерный, так как он должен быть плохо сжимаемым, а минеральная вата в этом качестве не годится. Таким образом получается утепленная пенополистиролом или пенополиуретаном панель толщиной примерно 10-15 см, в ней прорезаются оконные или дверные проемы, и в таком виде панели доставляются на стройплощадку.
Далее вступает в бой бригада из нескольких рабочих, они буквально вручную, то есть без применения какой-либо специальной техники, монтируют эти панели в виде коробки, ставят внутри перегородки, настилают пол и крышу. Три-четыре дня – и дом готов, остается только внешняя и внутренняя отделка, да кровельное покрытие.
Вот так быстро строятся стены из SIP-панелей
Ну, кто-то может строить такой дом и неделю, и месяц, но это уже не зависит от самой технологи. Месяц потребуется на двухэтажный дом с мансардой, оборудованный всякими «примочками», а одноэтажный домик 70-100 кв. м за три дня построить можно легко.
Вроде вполне себе годная технология даже для наших суровых климатических условий, так как пенополистирол даже с небольшой толщиной способен исключить значительные потери тепла, а деревянные ограждающие панели добавляют защитных функций. Главное – так отделать фасад, чтобы влага не проникала к ОСП, и можно быстро въехать в такой дешевый дом и жить в нем, поживать, да добра наживать.
Вот такие получаются стены</t>
    </r>
    <r>
      <rPr>
        <rFont val="Arial"/>
        <color theme="1"/>
      </rPr>
      <t xml:space="preserve">
</t>
    </r>
    <r>
      <rPr>
        <rFont val="Arial"/>
        <b/>
        <color theme="1"/>
      </rPr>
      <t>Однако оказывается, что такие дома совершенно не пригодны для проживания, причем не из-за непрочности, пожароопасности или плохой теплостойкости, а просто из-за вредности материалов, из которых такой дом состоит на 80-90%.</t>
    </r>
    <r>
      <rPr>
        <rFont val="Arial"/>
        <color theme="1"/>
      </rPr>
      <t xml:space="preserve">
Следует знать, что ОСП-плита, пропитанная формальдегидами, </t>
    </r>
    <r>
      <rPr>
        <rFont val="Arial"/>
        <b/>
        <color theme="1"/>
      </rPr>
      <t>и пенополистирол, выделяющий стирольные пары даже при незначительном нагревании, в представлении не нуждаются. Но некоторые умники всерьез рассказывают своим клиентам о том, что минус, помноженный на минус, по всем законам математики дает плюс. Таким образом и ОСП-дома – самые чистые с мире жилища в экологическом плане, что не противоречит даже законам химии.</t>
    </r>
    <r>
      <rPr>
        <rFont val="Arial"/>
        <color theme="1"/>
      </rPr>
      <t xml:space="preserve">
</t>
    </r>
    <r>
      <rPr>
        <rFont val="Arial"/>
        <color theme="1"/>
        <sz val="1.0"/>
      </rPr>
      <t>Возводится крыша из панелей
Впервые эта технология была опробована в США лет 80 назад, затем распространилась на Канаду, а оттуда перешла в Европу. По заявлению изобретателей это была супер-технология, «технология будущего», но очень скоро стало понятно, что СИП-дома способны очень быстро сокращать поголовье населения, проживающего в них.</t>
    </r>
    <r>
      <rPr>
        <rFont val="Arial"/>
        <color theme="1"/>
      </rPr>
      <t xml:space="preserve"> Кто не понял, что было написано в предыдущем абзаце, </t>
    </r>
    <r>
      <rPr>
        <rFont val="Arial"/>
        <b/>
        <color theme="1"/>
      </rPr>
      <t>скажу прямо — ОСП и пенополистирол вместе с полиуретаном – это очень вредные вещества, а замены им для создания СИП-панелей просто не имеется. Оба материала при нагревании начинают метать стиролы и фенолы, и даже если изнутри такие стены изолировать полиэтиленовой или другой полимерной пленкой, это проблемы не решит, так как герметизация все равно будет неполной, и дом будет быстро наполняться канцерогенами.</t>
    </r>
    <r>
      <rPr>
        <rFont val="Arial"/>
        <color theme="1"/>
      </rPr>
      <t xml:space="preserve">
</t>
    </r>
    <r>
      <rPr>
        <rFont val="Arial"/>
        <color theme="1"/>
        <sz val="1.0"/>
      </rPr>
      <t>Американцы и европейцы быстро смекнули, что свойства СИП-панелей – это очень страшное оружие для уничтожения переизбытка населения планеты, потому у себя в странах они их использовать запретили без облицовки внутренних стен гипсокартоном, а какой американец будет вкладываться в дополнительную статью расходов? Дешевый китайский гипсокартон в Америке тоже запрещен, а отечественный стоит столько, сколько сами СИП-панели, вот вам и получается дом практически за двойную цену.
Часто плесень в панелях приезжает прямо с завода
Однако американцы, хоть и потеряли интерес к СИП-панелям, но их производство не остановили. И технология, и сами панели сегодня продвигаются во все недоразвитые страны. Россия в 90-х являлась такой же страной, потому идея «быстрого и дешевого» жилого дома получила у нас немалое распространение.
Но американцы и европейцы тут сильно обмишурились – наши застройщики предпочитали закупать такие панели не в США или Финляндии, а в Китае, там они выходили гораздо дешевле. Правда, скоро выяснилось, что китайцы мошенники еще похлеще американцев, и потому у нас нашлось немало охотников самим начать производство этого материала, чтобы завалить им всю Россию, которая даже невзирая на всякие трудности, уже давно переживает бум частного малоэтажного домостроения.
К счастью, нашлись в лапотной России не только производители, но и по-настоящему умные будущие домовладельцы, прекрасно понявшие, что даже китайский SIP-продукт в сравнении с отечественным – это верх экологической чистоты. Именно благодаря этому СИП-домостроение в нашей стране не получило широкого распространения, можно сказать, что оно не получило вообще никакого распространения у нас.
Но распространяется плесень по стенам уже в готовом доме
Конечно, халявщиков хватает и в пределах нашей многострадальной Отчизны, но даже самый последний дурак все же старается прежде выяснить свойства материалов, из которых он собирается строить себе дом. А вот те, кто такие дома все же строит – вызывают кое-какое сожаление.
Впрочем, не стоит сомневаться в том, что все хвалебные отзывы СИП-домам генерируют исключительно производители, которые на таких ужасно вредных панелях хотят сделать свой гешефт. А иначе и не объяснить утверждения о том, что СИП-панели – это самый экологически чистый в мире стройматериал, и подкрепляют они свои утверждения тем фактом, что такие дома массово поражаются синей плесенью. Мол, бактерии не могут жить во вредных средах, а раз они живут в СИП-панелях, значит, они никакой угрозы для здоровья человека не представляют.
Парадокс какой-то. Но мысль интересная. Из двух зол по традиции выбирают наименьшее, поэтому если в каркасном доме не завелась синяя плесень, то из такого дома надо бежать куда глаза глядят.</t>
    </r>
  </si>
  <si>
    <t>https://dzen.ru/a/ZGSYEZic8jm7CLGO</t>
  </si>
  <si>
    <t>Добрый день! В качестве официального представителя Ассоциации производителей и поставщиков пенополистирола хочу заверить, что современный качественный пенопласт стирол не выделяет. Этому есть многочисленные подтверждения.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</si>
  <si>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https://prnt.sc/QMuCdDTfjRgJ</t>
  </si>
  <si>
    <r>
      <rPr>
        <rFont val="Arial"/>
        <color theme="1"/>
      </rPr>
      <t xml:space="preserve">Газобетон CUBIBLOCK
Как максимально эффективно и экономно утеплить дом из газобетона?
#лайфхаки_cubiblock
Обеспечение энергоэффективности постройки и экономия средств являются двумя определяющими факторами при выборе теплоизоляционного материала.
Два лучших материала, подходящих под данные критерии — пенополистирол и минеральная вата. Для каждого из них есть свои нюансы применения:
I. Утепление пенополистиролом — да или нет?
</t>
    </r>
    <r>
      <rPr>
        <rFont val="Arial"/>
        <b/>
        <color theme="1"/>
      </rPr>
      <t>Главная проблема утепления дома из газобетона материалами данного типа — низкая паропроницаемость. Показатель паропроницаемости автоклавного газобетона в 11 раз превышает таковой у пенополистирола.
В итоге пар, выводимый из помещения, будет конденсироваться на стыке стенового и теплоизоляционного материала, что может привести к возникновению сырости в помещении и повреждениям кладки.
Тем не менее, многие самостройщики делают выбор в пользу пенополистирола в целях экономии. Единственный возможный способ избежать конденсации в холодное время года — качественный теплотехнический расчет стены.</t>
    </r>
    <r>
      <rPr>
        <rFont val="Arial"/>
        <color theme="1"/>
      </rPr>
      <t xml:space="preserve">
⚠ Ключевым моментом является расчет толщины слоя утеплителя с учетом среднезимней температуры в регионе. Толщина слоя должна быть достаточной, чтобы обеспечивать положительную температуру на поверхности кладки.
</t>
    </r>
    <r>
      <rPr>
        <rFont val="Arial"/>
        <color theme="1"/>
        <sz val="6.0"/>
      </rPr>
      <t>II. Минеральная вата
В сравнении с пенополистиролом, минвата при большей стоимости имеет ключевое преимущество в паропроницаемости. Утепление дома из газобетона минватой — распространенная практика, позволяющая избежать рисков возникновения излишней влаги в кладке. Помимо этого, минвата абсолютно не горюча.
Максимально востребованы два типа фасадных систем с использованием минваты: "мокрый" фасад и вентилируемый фасад:
1) В первом случае пар будет выводиться из стен в утеплитель, а затем наружу через тонкий слой армирующего и штукатурного слоя.
2) Во втором — пар будет вытягиваться через вентиляционный зазор между слоем утеплителя и облицовкой.</t>
    </r>
  </si>
  <si>
    <t>https://vk.com/wall-198903091_267</t>
  </si>
  <si>
    <t xml:space="preserve">Здравствуйте! Паропроницаемость качественного пенопласта такая же, как у древесины. И выводить основной пар из помещения — задача всё же вентиляции. А вот с необходимостью профессионального теплотехнического расчета спорить невозможно: это действительно маст-хэв, что бы и чем бы ни утепляли. </t>
  </si>
  <si>
    <t>https://prnt.sc/r6k5Kv-wZ_Ny</t>
  </si>
  <si>
    <r>
      <rPr/>
      <t xml:space="preserve"> Анатолий Артеменко
Сергей, надо не забывать что ппс огнеопасен и при гарении выделяет фенол-яд от которого задохнуться можно,жесткий фасадный базальт дорого стоит и работа под 1000 рублей за метр² и чего тогда и где сэкономили,построил бы дом в полкипича красного керамического и в блок керамзитовый 40см и горя бы не знал и тепло и безопасно и голова бы не болела,как и чем утеплять.
 Анатолий Артеменко ответил Georgy
Georgy, много в каких городах многоэтажки выгорели фасады из пенопласта полностью и люди многие поотравились фенолом.
</t>
    </r>
    <r>
      <rPr>
        <color rgb="FF1155CC"/>
        <u/>
      </rPr>
      <t>https://prnt.sc/0jdJNoe8J3iZ</t>
    </r>
    <r>
      <rPr/>
      <t xml:space="preserve"> 
</t>
    </r>
    <r>
      <rPr>
        <color rgb="FF1155CC"/>
        <u/>
      </rPr>
      <t>https://prnt.sc/ZjssGTCxadQz</t>
    </r>
    <r>
      <rPr/>
      <t xml:space="preserve"> 
 Анатолий Артеменко ответил Сергею
Сергей, в этом вы правы,но важно не задохнуться от дыма,вот по этому нужно сейчас при выборе себя обезопасить.
 Анатолий Артеменко ответил Сергею
Сергей, в моих стенах точно нет фенола,мои стены дышат,самый экологичный природный материал это дерево.</t>
    </r>
  </si>
  <si>
    <t>https://vk.com/wall-72891995_1043553?reply=1043588&amp;thread=1043558</t>
  </si>
  <si>
    <t>Добрый день! Вредные вещества из пенопласта не выделяются ни при нормальных температурах, ни при нагревании: это подтверждено многочисленными исследованиями, в том числе, заключением Московского НИИ Гигиены им. Ф.Ф. Эрисмана № 03/ПМ8, протоколом № 37-2010 от 02.04.2010 МГУ им. М.В. Ломоносова и протоколом исследования состава № 338/10 от 24.03.2010 ФГУП ВНИИМ им. Д.И. Менделеева.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фенола, ни акриловых смол, ни хлора, ни гидрохлорида.</t>
  </si>
  <si>
    <t>https://prnt.sc/0g4G_MGJE-aU</t>
  </si>
  <si>
    <r>
      <rPr>
        <rFont val="Arial"/>
        <color theme="1"/>
      </rPr>
      <t xml:space="preserve">Строим вместе с TERMIS
Кровельные сэндвич-панели: переоцененный материал или стоит присмотреться?
</t>
    </r>
    <r>
      <rPr>
        <rFont val="Arial"/>
        <color theme="1"/>
        <sz val="6.0"/>
      </rPr>
      <t>Каждый из нас мечтает о надежной крыше над головой, которая не только эстетически выглядит привлекательно, но и обеспечивает надежную защиту от внешних факторов.
Современные технологии позволяют создавать конструкции, которые выдерживают любые испытания при минимальном вложении времени и средств. 
 Одним из наиболее востребованных решений на рынке кровли являются кровельные сендвич-панели. Это надежная и практичная конструкция, которая обеспечивает не только надежную защиту от атмосферных осадков, но и полноценное утепление помещения.
Для того чтобы разобраться более детально в этом решении, давайте вместе рассмотрим основные преимущества и недостатки кровельных сендвич-панелей.
Для начала несколько советов от мастера:
1. При покупке кровельных сендвич-панелей обращайте внимание на состав и плотность утеплителя. Чем больше плотность, тем лучше теплоизоляция.
2. Не экономьте на крепежных элементах. Использование некачественных крепежных элементов может привести к разрушению конструкции кровли.
3. Правильно выберите способ крепления панелей к конструкции кровли. Он должен быть прочным и одновременно обеспечивать свободное движение материала.
 Кровельные сэндвич-панели имеют ряд значительных преимуществ перед традиционными видами кровли и стеновыми опциями. 
• Первое преимущество — это их прочность и долговечность. Они выполнены из высококачественных материалов, которые делают их стойкими к любым погодным условиям, а также к ультрафиолетовому излучению и другим воздействиям окружающей среды.
• Легкий вес
Крыша из кровельных сэндвич-панелей имеет меньший вес, чем традиционные крыши, что позволяет сократить затраты на строительство фундамента и конструкций и ускорить время монтажа.
• Простота монтажа
Они легко устанавливаются благодаря своей конструкции, что упрощает процесс установки и экономит время и манипуляции рабочих.
• Широкий выбор отделочных материалов
Кровельные сендвич-панели могут быть отделаны различными материалами, такими как металл, керамика, камень, дерево или шифер, что позволяет создать желаемый дизайн и стиль крыши.
• И, наконец, пятое преимущество — это их высокие звукоизоляционные свойства и энергоэффективность. Кровля из сэндвич-панелей помогает сохранять тепло в здании и защищает от шума и вибраций.
В то же время помните о недостатках данного вида кровли, чтобы иметь возможность предотвратить возможные проблемы в будущем.</t>
    </r>
    <r>
      <rPr>
        <rFont val="Arial"/>
        <color theme="1"/>
      </rPr>
      <t xml:space="preserve">
</t>
    </r>
    <r>
      <rPr>
        <rFont val="Arial"/>
        <b/>
        <color theme="1"/>
      </rPr>
      <t>К недостаткам можно отнести:
• при использовании в качестве утеплителя пенополистирол и другие горючие утеплители сендвич-панели для крыши могут быть пожароопасными и выделять токсичные вещества;</t>
    </r>
    <r>
      <rPr>
        <rFont val="Arial"/>
        <color theme="1"/>
      </rPr>
      <t xml:space="preserve">
</t>
    </r>
    <r>
      <rPr>
        <rFont val="Arial"/>
        <color theme="1"/>
        <sz val="6.0"/>
      </rPr>
      <t>• невысокая устойчивость к механическим воздействиям, возможность повреждения покрытия стальных листов. 
Делая вывод из всего сказанного, можно сказать, что кровельные сэндвич-панели — это весьма оправданное и выгодное решение для строительства.
 Они обеспечивают высокую защиту от внешних воздействий, легкость монтажа и привлекательный внешний вид крыши. Кроме того, благодаря своим энергоэффективным свойствам, они позволяют сократить затраты на отопление и охлаждение здания.
Компания «Termis» всегда рада вам помочь не только в их выборе, но и установке. Мы предлагаем огромный выбор сендвич-панелей, которые отвечают всем стандартам качества и изготавливаются из проверенного сырья.</t>
    </r>
  </si>
  <si>
    <t>https://dzen.ru/a/ZGO6AI9PqU6g_cXs</t>
  </si>
  <si>
    <t xml:space="preserve">Здравствуйте! Сэндвич-панели с ППС действительно обладают описанными вами положительными свойствами. Что касается недостатоков: если при создании панели использовался современный качественный ППС, по поводу его безопасности можно не волноваться.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Хотим только напомнить, что максимальная температура применения ППС, согласно ГОСТ, — 80 градусов. </t>
  </si>
  <si>
    <t>https://prnt.sc/JrEzT4S-NdDY</t>
  </si>
  <si>
    <t>Мой прекрасный дом
автор
Сообщество производителей и поставщиков пенополистирола, естественно, я верю в то, что у нас могут производить безопасный пенополистирол. Но все ли производители производят качественный продукт?</t>
  </si>
  <si>
    <t>https://dzen.ru/media/domostroika/esli-v-dome-iz-sippanelei-ne-zavoditsia-siniaia-plesen-to-jit-v-takom-dome-opasno-64649811989cf239bb08b18e?&amp;comments_data=n_reply</t>
  </si>
  <si>
    <r>
      <rPr/>
      <t xml:space="preserve">Добрый день! Не будем лукавить: нет, не все. Есть производители, которые готовы делать материалы буквально на коленке. Тогда и результат соответствующий: пенопласт будет неприятно пахнуть, крошиться. И, естественно, не проявит всех своих качеств. 
К счастью, есть и другие производители, которые ответственно подходят к процессу производства и качеству конечного продукта. Их вы можете найти среди членов нашей ассоциации: </t>
    </r>
    <r>
      <rPr>
        <color rgb="FF1155CC"/>
        <u/>
      </rPr>
      <t>https://epsrussia.ru/members/index.php</t>
    </r>
  </si>
  <si>
    <t>https://prnt.sc/LmslsCyTA2UW</t>
  </si>
  <si>
    <t>VinkStone
VINKSTONE ®️
✅Плотность пенополистирола – это одно из главных свойств этого материала✅
🔴Пенополистирол (или стиропор) является одним из самых популярных и распространенных строительных материалов на сегодняшний день благодаря своим техническим характеристикам.
🔴Одним из главных преимуществ пенополистирола является его легкость при достаточно высокой прочности.
🔴Плотность пенополистирола обычно измеряется в килограммах на кубический метр (кг/м³).
🔴Наиболее часто пенополистирол используется для утепления фасадов зданий, а также для утепления кровли и перекрытий. Благодаря своей легкости и высокой термической эффективности, пенополистирол позволяет достичь значительной экономии на энергозатратах при строительстве и эксплуатации зданий.
По всем интересующим вопросам пишите или звоните по номеру телефона:
☎ +7(999) 538-25-03</t>
  </si>
  <si>
    <t>https://vk.com/wall-216949102_127</t>
  </si>
  <si>
    <t xml:space="preserve">Здравствуйте! Благодарим за позитивную оценку материала, который представляет Ассоциация производителей и поставщиков пенополистирола. Пенопласт действительно популярен (им утеплены 8 из 10 частных домов в Европе), эффективен и экономичен. Главное — приобретать качественный материал у проверенных продавцов или напрямую у производителей. </t>
  </si>
  <si>
    <t>https://prnt.sc/EExA96RLMAiq</t>
  </si>
  <si>
    <r>
      <rPr>
        <rFont val="Arial"/>
        <color theme="1"/>
      </rPr>
      <t>Дома СИП под ключ | Воронеж, Белгород, Липецк
Едят ли мыши СИП-панели? 🐀 Такой вопрос задают 90% наших клиентов. Миф о том, что СИП-дом – «лакомый кусок» для грызунов, давно гуляет по просторам интернета, но при этом остаётся всего лишь мифом.
Справедливости ради надо сказать, что мыши могут завестись абсолютно в любой постройке и это не зависит от строительного материала. Грызунов, в первую очередь, привлекают источники питания и тепло. ☀Но вот если дать животным возможность выбирать, то СИП-дом мыши обойдут стороной. И на это есть несколько причин.
✅Давайте вспомним, из чего состоит СИП-панель. Сердцем панели является утеплитель пенополистирол с антипиренами, препятствующими горению. В качестве пищи он не представляет интереса для грызунов, да и физиологически пенополистирол просто не усваивается их организмом. Но даже если предположить, что мыши облюбовали этот материал для тёплой норки, добраться до утеплителя будет непросто.
✅«Щитом» для пенополистирола является ориентированно-стружечная плита, которая представляет собой прессованную разнонаправленную щепу в пропитке из синтетических смол.</t>
    </r>
    <r>
      <rPr>
        <rFont val="Arial"/>
        <color theme="1"/>
        <sz val="6.0"/>
      </rPr>
      <t xml:space="preserve"> Мыши не будут питаться сухой непитательной древесной стружкой, а синтетические смолы их даже отпугивают. Кроме того, из-за особенности расположения щепы при прессовке (в разных направлениях) прогрызть ОСП очень сложно, так что мыши предпочтут скорее деревянный дом.</t>
    </r>
    <r>
      <rPr>
        <rFont val="Arial"/>
        <color theme="1"/>
      </rPr>
      <t xml:space="preserve">
И ещё. Гарантией того, что грызуны будут обходить ваш СИП-дом стороной, будет строгое соблюдение технологии строительства. ⚒📐📝 Панели должны примыкать друг к другу очень плотно, не оставляя щелей, зазоров, выступов, которые так необходимы для начала жизнедеятельности вредителей. Все отверстия в стенах из СИП и СИП-перекрытиях должны быть тщательно обработаны и заделаны герметиком. В этом случае у мышей просто не останется шансов!
</t>
    </r>
    <r>
      <rPr>
        <rFont val="Arial"/>
        <color theme="1"/>
        <sz val="5.0"/>
      </rPr>
      <t>********************
Остались вопросы по технологии строительства из СИП-панелей? Подписывайтесь на страницу компании "Дома SIP под ключ" – откроем все секреты! Или приходите к нам в гости. Наши офисы работают по адресам:
• г. Воронеж, ул. Лизюкова, 3, офис 1
• г. Белгород, ул. Попова, 30
• г. Самара, ул. Солнечная, д.16
#сипдом #cиппанели #сип #домизсип #домподключ #строительстводома #тёплыйдом #cипанели #идеальныйдом #сипподключбелгород #сипподключ31 #сипподключ63 #сипподключсамара #сипподключ36 #сипподключворонеж #стройка #строительство</t>
    </r>
  </si>
  <si>
    <t>https://vk.com/wall-185090964_156</t>
  </si>
  <si>
    <t xml:space="preserve">Добрый день! По опыту — грызуны действительно непереборчивы. Любой неосыпающийся утеплитель их устраивает. Однако при правильном монтаже у вредителей нет доступа к пенопласту. Поэтому мифы о том, что мыши любят лакомиться ППС-ом рождаются именно из-за строительных ошибок. </t>
  </si>
  <si>
    <t>https://prnt.sc/6uhAdb97Rey9</t>
  </si>
  <si>
    <t xml:space="preserve"> Анатолий Артеменко ответил Алексею
Алексей, вы сами лично нагревали и сами определили,эти исследователи пишут что у нас молоко из под коров,а на самом деле его из пальмы делают и кому верить.😁😄</t>
  </si>
  <si>
    <t>https://vk.com/wall-72891995_1043553?reply=1043857&amp;thread=1043558</t>
  </si>
  <si>
    <t xml:space="preserve">Нет, не сам, для этого существуют специальные лаборатории при научно-исследовательских институтах. Они изучают проблему и выносят заключения. Примеры таких заключений относительно выделения стирола из пенопласта мы и привели в ответе выше. </t>
  </si>
  <si>
    <t>https://prnt.sc/L82Ct0VG9SgW</t>
  </si>
  <si>
    <t>Ответ на стр. 72</t>
  </si>
  <si>
    <r>
      <rPr>
        <rFont val="Arial"/>
        <color theme="1"/>
      </rPr>
      <t xml:space="preserve">Алексей Красавин
</t>
    </r>
    <r>
      <rPr>
        <rFont val="Arial"/>
        <color theme="1"/>
        <sz val="1.0"/>
      </rPr>
      <t>🏠 ДОМ ИЗ СИП-ПАНЕЛЕЙ
Популярный строительный материал, устроенный по принципу сэндвича из трех слоев. СИП представляет собой панель с сердцевиной из утеплителя, закрытого с обеих сторон ориентированно-стружечными плитами (ОСП). Сами плиты производятся из щепок, расположенных перпендикулярно друг другу. Они практически полностью состоят из дерева, несколько процентов в составе — это связующие вещества. В качестве утеплителя обычно используется экструзионный или обычный пенополистирол. Технология СИП используется при строительстве каркасно-панельных домов. Такое здание собирается из конструкционно-теплоизоляционных панелей, изготовленных в заводских условиях. Конструктивным элементом здания является несущая трехслойная теплоизолирующая сэндвич-панель, армированная деревянным каркасом из сухого строганого бруса или доски хвойных пород.</t>
    </r>
    <r>
      <rPr>
        <rFont val="Arial"/>
        <color theme="1"/>
      </rPr>
      <t xml:space="preserve">
🏡 Виды СИП-панелей
СИП-панели делятся на несколько видов в зависимости от изолирующего материала и устройства самих панелей. Рассмотрим основные варианты.
1. Панели из ОСП и пенополистирола
Самым распространенным видом СИП-панелей выступает связка ОСП и пенополистирола. Именно эта комбинация чаще всего встречается при строительстве домов. </t>
    </r>
    <r>
      <rPr>
        <rFont val="Arial"/>
        <b/>
        <color theme="1"/>
      </rPr>
      <t xml:space="preserve">Пенополистирол является разновидностью пенопласта, но в отличие от него только тлеет, а не горит. </t>
    </r>
    <r>
      <rPr>
        <rFont val="Arial"/>
        <color theme="1"/>
      </rPr>
      <t xml:space="preserve">СИП-панели с пенополистиролом считаются долговечными и удобными в применении. Такие плиты не поддаются деформации и влагоустойчивы.
</t>
    </r>
    <r>
      <rPr>
        <rFont val="Arial"/>
        <color theme="1"/>
        <sz val="1.0"/>
      </rPr>
      <t>2. Панели из ОСП и пенополиуретана
В данной панели связующим материалом выступает пенополиуретан — синтетический утеплитель, состоящий из затвердевшей полимерной пены. В России такие панели чаще всего используют в промышленности. Хотя в Канаде и США их используют и при строительстве жилья. Среди основных характеристик — огнеустойчивость, прочность, более высокая теплопроводимость. Еще считается, что такие СИП-панели не повреждаются грызунами, но стоят они обычно дороже, чем плиты из пенополистирола.
3. Панели из ОСП и минеральной ваты
В данном случае роль утеплителя выполняет минеральная или каменная вата. Среди плюсов — минеральная вата является дышащим материалом, хорошо сохраняет тепло внутри и экологична. Из основных недостатков: такие панели дают усадку и менее прочны.
4. Панели из фибролита
Такой сэндвич состоит из двух фибролитовых плит, а в качестве утеплителя между ними закладываются все те же пенополистирол, пенополиуретан или минеральная вата. Фибролит изготавливается из специальных древесных стружек и неорганического вяжущего вещества. Среди основных достоинств материала — огнестойкость и практичность при отделке. Основной минус такой комбинации связан с тем, что ширина фибролитовых плит составляет лишь 60 см — вдвое меньше, чем ОСП. Это значит, что нужно будет использовать вдвое больше таких панелей при строительстве.
5. Панели из стекломагнезита и пенополистирола
Такие плиты считаются одними из самых безопасных и экологически чистых материалов. Стекломагнезит считается огнестойким материалом, не реагирует на воздействие влаги. Он обладает прочностью и высокой шумоизоляцией. Основной минус подобного решения — высокие цена и трудоемкость.
🏡 Что можно построить из СИП-панелей
СИП-панели могут быть несущими элементами при строительстве и одновременно изоляцией. Из СИП-панелей чаще всего строят индивидуальные жилые дома, загородные отели, административные здания или малоэтажные многоквартирные дома. СИП-панели отлично подходят при строительстве надстроек, мансард, крыш и перекрытий.
Внешняя отделка дома из СИП-панелей может быть любой. Например, его можно облицевать вагонкой, декоративной фасадной штукатуркой, клинкерной плиткой и т. д. Внутри дома можно тоже использовать разные варианты отделки — покрасить стены, отштукатурить, облицевать керамической плиткой, обшить вагонкой.
Плюсы СИП-панелей
1. Легкие и быстровозводимые
Дом и здания из СИП-панелей имеют свои преимущества. Во-первых, из них легко строить благодаря небольшому весу стройматериала. К примеру, квадратный метр СИП-плиты с пенополистиролом весит около 20 кг. Отсюда следует еще одно преимущество — дома из СИП-панелей не требуют дорогостоящего фундамента. Вес конструкций в пять — семь раз ниже, чем у традиционных каменных домов. Значит, можно применять более легкие типы фундаментов, а соответственно, и более экономичные. Здания из СИП-панелей относятся к быстровозводимым. Например, чтобы построить небольшой загородный дом, потребуется около месяца (с учетом готового фундамента). В среднем здание строится за два-три месяца. Причем строить такой дом можно даже в зимнее время.
2. Низкая цена
Еще одно преимущество сэндвич-панелей — это более низкая цена по сравнению с каменными домами и домами из клееного бруса. Как правило, стоимость домов СИП в исполнении white box (без чистовой финишной отделки) на 20-30% дешевле, чем у аналогичного по габариту дома в других технологиях (газобетон, керамический кирпич и камень, клееный брус). Экономия достигается за счет простоты и мобильности монтажа, легкости конструкции, а также минимальных затрат при отделке. При низкой стоимости СИП-панели позволяют за короткий срок построить полноценный дом. За счет малого веса панели просто монтировать, их можно возводить на малозаглубленных фундаментах, что позволяет сэкономить на земляных работах и бетоне. При соблюдении технологий строительства в таких домах можно создать комфортный микроклимат. К тому же они хорошо удерживают тепло, а это важно в холодном российском климате.
3. Теплоэффективность
Среди достоинств СИП-панелей эксперты называют также теплоэффективность. Панели хорошо сохраняют тепло, а летом, наоборот, дольше сохраняют прохладу. При толщине стены в 174 мм запас по теплотехнике составит примерно 26-28% от требуемой.
Недостатки СИП-панелей
1. Вентиляция
Как и большинство строительных материалов, СИП-панели имеют свои недостатки, о которых лучше знать до начала строительства. Одним из основных минусов является то, что при строительстве необходимо обязательно продумать систему вентиляции, иначе в помещении будет душно. Об этом уже упоминалось выше.
2. Пожаростойкость
Вопросы возникают относительно пожаростойкости СИП-панелей. Считается, что они не обладают высокой пожаростойкостью. По данным экспертов, классические СИП-панели с обшивками из OSB-3 и утеплителем из пенополистирола имеют класс пожарной опасности конструкций К3 (пожароопасные). Аналогичный класс пожарной опасности имеют дома из дерева. Применение в качестве обшивок панелей более огнестойких материалов, таких как ЦСП и фибролит, а в качестве утеплителя — минеральной плиты позволяет повысить огнестойкость СИП-панелей до класса пожарной опасности К1 (малопожароопасные) и К0 (непожароопасные).</t>
    </r>
    <r>
      <rPr>
        <rFont val="Arial"/>
        <color theme="1"/>
      </rPr>
      <t xml:space="preserve">
</t>
    </r>
    <r>
      <rPr>
        <rFont val="Arial"/>
        <b/>
        <color theme="1"/>
      </rPr>
      <t>3. Экологичность</t>
    </r>
    <r>
      <rPr>
        <rFont val="Arial"/>
        <color theme="1"/>
      </rPr>
      <t xml:space="preserve">
К недостаткам относится и вредность в плане экологии из-за наличия клеящих составов в ОСП и пластика в утеплителе. Однако при производстве качественных СИП-панелей должны использоваться только те материалы, которые прошли экологические экспертизы и допущены к применению в строительстве индивидуальных жилых домов. </t>
    </r>
    <r>
      <rPr>
        <rFont val="Arial"/>
        <b/>
        <color theme="1"/>
      </rPr>
      <t>Кроме того, технологии развиваются, и сейчас в качестве утеплителя в СИП-панелях используют не только пенополистирол, но и минеральные плиты.</t>
    </r>
    <r>
      <rPr>
        <rFont val="Arial"/>
        <color theme="1"/>
      </rPr>
      <t xml:space="preserve"> А в качестве обшивок — экологически безопасные материалы, не содержащие своем составе формальдегид.
</t>
    </r>
    <r>
      <rPr>
        <rFont val="Arial"/>
        <color theme="1"/>
        <sz val="1.0"/>
      </rPr>
      <t>4. Качество
Еще одна важная проблема кроется в качестве изготовления самого материала. Производителей на рынке СИП-панелей много. Для входа в бизнес не требуется большой капитал, а потому желающих начать производство много. Из-за высокой конкуренции и обилия предложения игроки начинают сильно демпинговать. Снижение цены невозможно без потери качества — производители начинают использовать дешевые невлагостойкие плиты ОСП, дешевые связующие для склейки плит, вспенивают полистирол до минимальной плотности и экономят на антипиренах. В итоге панель получается непрочной, с низкой долговечностью и плохими показателями теплопроводности. При этом оценить качество практически невозможно, поскольку материалы собраны в готовое изделие — панель.</t>
    </r>
  </si>
  <si>
    <t>https://vk.com/wall234848812_5342</t>
  </si>
  <si>
    <t>Добрый день! Позвольте прокомментировать в качестве официального представителя Ассоциации производителей и поставщиков пенополистирола. 
Пенопласт — это и есть пенополистирол, его вспененный вид (бывает еще экструдированный). Современный пенопласт выпускается с антипиренами, поэтому максимум через 4 секунды после потери контакта с открытым пламенем он затухает самостоятельно. 
Что касается экологичности,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t>
  </si>
  <si>
    <t>Комментарии закрыты.</t>
  </si>
  <si>
    <t xml:space="preserve">Nadegniy Школа утепления фасадов
Время самостоятельного горения не более 1 секунды! </t>
  </si>
  <si>
    <t>Ответ на стр. 57</t>
  </si>
  <si>
    <r>
      <rPr>
        <rFont val="Arial"/>
        <color theme="1"/>
      </rPr>
      <t xml:space="preserve"> 5.Ставим райзер | Купольный дом на свайном фундаменте по шагам | Компания «Сфера-Дома»
Сфера-Дома
Продолжение пошагового отчета о строительстве купольного дома из пенополистирола диаметром 9 метров в Манжерке в 2022 году. Дом строится на свайном фундаменте. Шаг 5 — ставим райзер. Это два ряда блоков из ППС, полностю перпендикулярных фундаменту. 
=========================================
«Сфера-Дома» — это строительная компания из г. Белокуриха. Мы строим купольные дома из пенополистирола по собственной запатентованной технологии. Также отправляем домокомплекты по всей России и СНГ.
Здесь вы найдете обзоры наших домов, описание технологий, советы и пошаговые схемы строительства. Канал полезен всем, кто планирует построить купольный дом из пенополистирола самостоятельно или привлекая профессиональных строителей.
🔔 Подпишитесь на канал и нажмите колокольчик, чтобы не пропустить контент о купольных домах из ППС→@sfera_doma 
=========================================
</t>
    </r>
    <r>
      <rPr>
        <rFont val="Arial"/>
        <color theme="1"/>
        <sz val="1.0"/>
      </rPr>
      <t>КОНТАКТЫ
Наш сайт:
https://sferadom.su
Наши соцсети:
https://www.instagram.com/sfera_doma_...
https://vk.com/sfera_doma
Позвонить в Сфера-Дома:
+7 (966) 888-91-20 (бесплатный звонок)
Написать в Ватсап
+7 913 720-82-82
Написать в Телеграм
https://t.me/sferadoma_nsk
=========================================
❤️ Спасибо всем, кто нажал ЛАЙК. Задавайте вопросы в комментариях.
📢 Поделитесь этим роликом с друзьями и коллегами — • 5.Ставим райзер |... 
#круглыйдом #строительствокоттеджей #строительстводомов #купольныйдом #сферическийдом #свайный фундамент</t>
    </r>
  </si>
  <si>
    <t>https://www.youtube.com/watch?v=UL-b10fmYwc</t>
  </si>
  <si>
    <t xml:space="preserve">Здравствуйте! Рады, что пенопласт — материал, который представляет Ассоциация производителей и поставщиков пенополистирола — пользуется вашим доверием. Успехов в работе! </t>
  </si>
  <si>
    <t>https://prnt.sc/dW0HfW0iMrb4</t>
  </si>
  <si>
    <r>
      <rPr/>
      <t xml:space="preserve">sania056
Гараж и его утепление
 Ребята всем привет, подскажите, есть гараж, ну как гараж, пока что строение, приделанное к дому. сейчас подобрался к вопросу утепления крыши (гараж планируется не отапливаемый, в планах просто стены, крышу, пол утеплить чтобы температура не как на улице была).
 крышу планировал утеплить каменной ватой 20 см между балками, потом кинуть пароизоляцию, потом обшить гипсокартоном все это дело, стены будут утепляться снаружи пенопластом 50 см, пол планирую выгрести плодородку, отсыпать песком, далее уложить эппс 50 см, далее пленку (типо изоляция от воды) и далее полусухая стяжка 100 мм.
 подскажите правильно ли все у меня?
 и да, вот эти проемы чем закрыть? в доме я закрыл блоком, но тут блок положить некуда, поэтому интересует момент как сделать? 
</t>
    </r>
    <r>
      <rPr>
        <color rgb="FF1155CC"/>
        <u/>
      </rPr>
      <t>https://prnt.sc/UzsIqWj0O2nm</t>
    </r>
  </si>
  <si>
    <t>https://www.forumhouse.ru/threads/558409/</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</si>
  <si>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Предложенная вами концепция утепления стен верна. В качестве наружной изоляции фасадов мы бы рекомендовали систему "мокрый фасад". </t>
  </si>
  <si>
    <t>https://prnt.sc/k3fHJXm-KFS4</t>
  </si>
  <si>
    <t xml:space="preserve"> Олег Ярош ответил Сергею
Сергей, на ППС смогу сделать фасад из АМК (акрил-мраморная крошка на сетке) на плиточный клей? У ППС плотность в 2 раза ниже ЭППС. Держаться думаю плохо будет.</t>
  </si>
  <si>
    <t>https://vk.com/wall-97639222_177571?reply=177751&amp;thread=177630</t>
  </si>
  <si>
    <t xml:space="preserve">Добрый день! Фасадный пенопласт (13Ф, 16Ф) является достаточным основанием для АМК. Не переживайте — всё будет держаться. </t>
  </si>
  <si>
    <t>https://prnt.sc/jPR7GGnuLn9y</t>
  </si>
  <si>
    <t>Мастер-Ок
"Избавился от сквозняков раз и навсегда" — Как правильно утеплять оконные откосы
Утепление откоса полистиролом после установки нового окна</t>
  </si>
  <si>
    <t>https://dzen.ru/video/watch/644a6777c6419c1f9c8b4b49</t>
  </si>
  <si>
    <t>Добрый день! Оконные откосы с наружной стороны окна действительно можно утеплить пенопластом. Его приклеивают к очищенным и загрунтованным поверхностям, щели и стыки заполняют монтажной пеной. 
Стыки окна и стены со стороны фасада закрывают наличниками.</t>
  </si>
  <si>
    <t>https://prnt.sc/tjJvU-UjulXg</t>
  </si>
  <si>
    <r>
      <rPr>
        <rFont val="Arial"/>
        <color theme="1"/>
      </rPr>
      <t xml:space="preserve">Строй-Профи
Утепляем дом: важные нюансы
</t>
    </r>
    <r>
      <rPr>
        <rFont val="Arial"/>
        <color theme="1"/>
        <sz val="1.0"/>
      </rPr>
      <t>Сегодня
Утепление дома — это важный этап в строительстве или ремонте, который позволяет снизить затраты на отопление и создать комфортные условия для проживания. Сегодня существует большое количество утеплителей. Но они различаются своими свойствами и ценой. Правильно подобранный материал поможет сохранять комфортную температуру в доме во все времена года. В этот раз расскажем об основах утепления дома, особенностях и свойствах утеплителей.
Фотография: ru.freepik.com
Советы по утеплению дома
1. Определите необходимый уровень утепления. Он зависит от климатических условий в вашем регионе и типа дома. Например, для деревянного дома в холодном климате необходимо утеплять более тщательно, чем для кирпичного дома в умеренном климате. Правильно рассчитанные количество и толщина материала позволят сберечь бюджет и лучше отладить тепло- и звукоизоляцию.
2. Выберите правильный материал для утепления. Существует множество материалов для утепления, таких как минеральная вата, пенопласт, пенополистирол, эковата. Каждый материал имеет свои преимущества и недостатки, поэтому выбирайте материал, который подходит именно для вашего дома.
3. Учитывайте возможность вентиляции. При утеплении дома необходимо учитывать вентиляцию, чтобы избежать образования конденсата и плесени. Для этого необходимо установить вентиляционные отверстия и воздуховоды.
4. Не забудьте о нейтрализации температурных мостов (стыки стен, плит, оконные или дверные перемычки). Важно, чтобы теплоизоляционный материал равномерно покрывал поверхность, даже в труднодоступных местах.
5. Внешние утеплители нужно защитить от ветра и влаги – тогда они прослужат гораздо дольше.
Утеплители и их свойства
 Минеральная вата. Это один из самых популярных материалов. Минвата имеет высокую теплоизоляционную способность, не горит и не выделяет вредных веществ. Однако, при установке необходимо использовать защитное снаряжение, так как минеральная вата может вызвать раздражение кожи и дыхательных путей.</t>
    </r>
    <r>
      <rPr>
        <rFont val="Arial"/>
        <color theme="1"/>
      </rPr>
      <t xml:space="preserve">
 П</t>
    </r>
    <r>
      <rPr>
        <rFont val="Arial"/>
        <b/>
        <color theme="1"/>
      </rPr>
      <t>енополистирол. Он легкий, долговечный и имеет высокую теплоизоляционную способность. Однако при пожаре может выделять вредные вещества.</t>
    </r>
    <r>
      <rPr>
        <rFont val="Arial"/>
        <color theme="1"/>
      </rPr>
      <t xml:space="preserve">
 Эк</t>
    </r>
    <r>
      <rPr>
        <rFont val="Arial"/>
        <color theme="1"/>
        <sz val="1.0"/>
      </rPr>
      <t>овата. Она производится из натуральных материалов, таких как древесные волокна, и не содержит вредных веществ. Однако, она менее эффективна в теплоизоляции, чем другие материалы.</t>
    </r>
    <r>
      <rPr>
        <rFont val="Arial"/>
        <color theme="1"/>
      </rPr>
      <t xml:space="preserve">
 Пе</t>
    </r>
    <r>
      <rPr>
        <rFont val="Arial"/>
        <b/>
        <color theme="1"/>
      </rPr>
      <t>нопласт. Он имеет высокую теплоизоляционную способность и не горит. Однако, он не является экологически чистым материалом и может выделять вредные вещества при установке.</t>
    </r>
    <r>
      <rPr>
        <rFont val="Arial"/>
        <color theme="1"/>
        <sz val="1.0"/>
      </rPr>
      <t xml:space="preserve">
 Каменная вата. Негорючий материал, обладающий низкой теплопроводностью. Каменная вата обладает паропроницаемостью, что позволяет ей хорошо выполнять свои функции, оставаясь экологичным материалом.
При выборе материалов для утепления дома необходимо учитывать все факторы и выбирать материал, который наилучшим образом соответствует Вашим потребностям и бюджету. К этим работам важно отнестись серьёзно, поэтому, если при самостоятельном утеплении дома у Вас возникли проблемы, лучшим решением будет обратиться к специалисту. А мы желаем Вам тепла и уюта в доме!</t>
    </r>
  </si>
  <si>
    <t>https://dzen.ru/a/ZGU5jNMUJwRCFqjM</t>
  </si>
  <si>
    <t>Опасность для здоровья, экологичность</t>
  </si>
  <si>
    <t>Добрый день! При пожаре вредные вещества выделяют абсолютно все материалы, даже самая экологически чистая древесина. Что касается экологичности, пенопласт даст фору многим теплоизоляционным материалам. Он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t>
  </si>
  <si>
    <t>https://prnt.sc/5wL0Q1xFtatd</t>
  </si>
  <si>
    <t>M Z
Подскажите пожалуйста те кто знает, сделал ленточный фундамент 40 см над землёй (20 под землёй) засыпал все внутри песком, утрамбовал, хочу делать водяной теплый пол, какой слой пенополистирола положить 200 мм или 100 мм достаточно??
Ярославская область</t>
  </si>
  <si>
    <t>https://telegram.me/forumhousechat/173157</t>
  </si>
  <si>
    <t xml:space="preserve">Здравствуйте! Если будете утеплять фундамент снаружи, 100 мм должно быть достаточно. Дополнительно можно утеплить отмостку. </t>
  </si>
  <si>
    <t>https://prnt.sc/x2j1a40-lAVb</t>
  </si>
  <si>
    <t>Титан
Утепление фундамента пенопластом на клей — пену.
Утепление фундамента пенопластом на клей — пену своими руками.</t>
  </si>
  <si>
    <t>https://dzen.ru/video/watch/6465164b2bcc213d10b49b10</t>
  </si>
  <si>
    <t xml:space="preserve">Здравствуйте! Спасибо за доверие к материалу, который представляет Ассоциация производителей и поставщиков пенополистирола. </t>
  </si>
  <si>
    <t>https://prnt.sc/0WS2UZLdb1Fv</t>
  </si>
  <si>
    <t xml:space="preserve"> Анатолий Артеменко ответил Алексею
Алексей, я вам столько сейчас мнений и противоположных описаний предоставлю,что вы не сможете после этого переубедить народ,для меня лично понятно ,что пенопласт или полистирол нельзя применять внутри строения,потому как народ пожив в пенопластовых домах скорее пытаются избавится от них,они это на своем здоровье ощутили,а не фуфлыжной экспертизе,так что вы лохам впаривайте ваши заключения они поверят купят утеплят,а потом через пару лет будут вас последними словами обзывать и они к вам в виде бумеранга прилетят,прежде чем что то доказывать нужно изучить все за и все против и для себя сделать вывод,своё и людское здоровье важнее чем реклама производителей.</t>
  </si>
  <si>
    <t>https://vk.com/wall-72891995_1043553?reply=1043917&amp;thread=1043558</t>
  </si>
  <si>
    <t>Анатолий, задача Ассоциации производителей и поставщиков пенополистирола, которую я представляю, — не в убеждении лично вас или других читателей использовать пенопласт, а в объединении действительно ответственных производителей, которые ручаются за качество производимого материала. И в предоставлении достоверной информации о материале, который они производят.
Что касается применения ППС для теплоизоляции внутри помещения — мы ни разу такого не предлагали. Ассоциация всегда заостряет внимание покупателей на том, что пенопласт — материал для внешнего утепления. Он должен находиться в середине строительной ограждающей конструкции — это указано в ГОСТ 15588-2014.</t>
  </si>
  <si>
    <t>https://prnt.sc/5tBrdNYtcQqT</t>
  </si>
  <si>
    <r>
      <rPr>
        <rFont val="Arial"/>
        <color theme="1"/>
      </rPr>
      <t xml:space="preserve">Загородное Строительство в Сосново и Лен.Обл.
СтройМастер | Ремонт | Строительство
Утeплeниe стен деpевяннoгo домa изнутри
</t>
    </r>
    <r>
      <rPr>
        <rFont val="Arial"/>
        <color theme="1"/>
        <sz val="1.0"/>
      </rPr>
      <t>Иногдa случaется так, что утеплить рубленый или бpусчатый дом снаpужи не прeдставляeтся возможным. К примеру, здaние уже oблoженo кирпичом либo к нему приcтроeно какoе-нибудь нeотапливаeмоe сooрyжение. В даннoм случaе утепление стен деревяннoгo домa изнутри – eдинствeнный выход. Делают это oбычнo с иcпoльзoванием минeральной ваты или пенoпoлистирoла.
Пoдгoтoвительные рaботы пo утеплению стен
Стены дома предварительнo следует хорошеньĸо очиcтить от пыли. Далее дрeвeсину oбрабатывают средствoм от насeкомыx и гниeния. Также следует прoйти повеpхность cпециaльными состaвaми, повышающими огнeстойкость мaтериaлa.
Если речь идет o pублeном стpоeнии нужнo тaĸже тщательнo законопатить вce щeли. Обычно для этoгo примeняeтся джутовоe волоĸно. Для бoльших щелей берyт пaклю, скрyчeннyю в валик.
Мoнтаж плит минвaты
Утeплeниe стен деревянного дома изнутри мoжет быть выпoлненo с испoльзoванием минеральнoй вaты. Материал этот oтличается прeкрасными тeплосоxраняющими кaчествaми и пpост в монтажe. Пoд плиты неoбxoдимo будет устpoить oбpешетку. Брусья 50*50мм набивают в вeртикальном положении. Шаг между ними зависит oт ширины утeплитeля. Обычно он состaвляет оĸоло пoлуметра.
Совeт: Лучше всего сдeлать расстояниe междy бруcьями тaким, чтoбы oнo было нa 2см бoльше шиpины пластoв минваты. При этoм они встанут на меcтo плoтнее, а само утепление получится болee нaдежным.
Haбивку мoжнo выпoлнять oбычными гвоздями. После того, как обрешеткa будет cмонтирована, приступaют ĸ укладке плит. При этом тщательнo следят за тeм, чтобы междy ними и бруcьями не остaвaлось щелей. Утепление стен дeрeвянного домa изнутри своими рукaми получится достaточно эффeктивным только в этом слyчаe. Для большeй нaдежности плиты cтоит заĸрeпить специaльными дюбелями «грибкaми».
Укладка пароизоляционного слoя
При выполнении мeроприятий по утеплению стен нужно oбязательнo устроить паpоизоляцию. Пoвышенная влажность не только снизит теплозaщитные свойства минваты, нo и приведет к гниению дрeвeсины. В качeствe парoизoлятoра допуcкаeтcя применять либo обычную дeшeвую полиэтилeновую пленку, либo кaкой-нибyдь ee сoвременный фольгировaнный аналог. Матeриал мoнтируют пpямо повeрх вaты, закрeпляя к брускам cпeциальными cтеплерами.
Важно: Парoизoлятoр следует нaтягивaть фoльгoй внутрь пoмещения. При этoм неoбхoдимo выдерживать наxлест между полосaми не менее 10см. Дополнитeльно стык следует прoклеить алюминиевым или сантeхничeсĸим cкотчем.
На следyющем этaпе пpиступают к мoнтажy контробрешетки пoд обшивкy. Сoбpать ее можно из брyсьeв 30*40мм. В качeствe конeчной отдeлки для дома из дeрeва, paзумеется, лучше всегo пoдoйдет вaгонкa.</t>
    </r>
    <r>
      <rPr>
        <rFont val="Arial"/>
        <color theme="1"/>
      </rPr>
      <t xml:space="preserve">
Использовaние пенополистиролa
Утепление стен деревянного дома изнyтри пенополистиролом выполняется примeрно тaк же, как и минеpaльной ватой. То есть:
1 Предвaрительно проводится oбpабoтка стен;
2 На рубленой стeнe монтирyeтся обpешеткa из бpуса;
3 Мeжду oбрешетинами проклaдывaютcя вплoтную плиты пенополистиролa. Зaкpепляют их дюбелями;
4 Далее нaтягивaют пapоизолятоp и монтируют кoнтpoбpешетку под чистовyю oбшивку.
На брусчатыx стенах yстрaивaть oбрешетку пoд пeнополистирол не обязaтельно. К пoверхнoсти eго мoжнo приĸлeить клeeм для пеноплaстa. В любом случаe вce стыки слeдуeт заделать мoнтажнoй пeной либо пpoклеить cкотчем.
В том слyчае, eсли былo выпoлненo утeплeниe стен деревянного домa изнутри пенoпoлистиpoлoм с испoльзoванием обрeшeтĸи, чистовaя обшивкa монтируется нa нее. Если плиты были пoсажены нa клей, их следует аpмиpoвать специaльной сеткой. Cвeрxу такая пoверхнoсть в послeдующeм оштуĸатуриваeтся.
Думаем, теперь вaм понятно кaк утеплить стены дeрeвянного дoма изнутри самостоятeльно. Процедурa эта мoжет зaнять немного времени, oднакo технoлoгичесĸи не oсoбеннo сложнa.</t>
    </r>
  </si>
  <si>
    <t>https://vk.com/wall-192265377_1830</t>
  </si>
  <si>
    <t>https://prnt.sc/p2_5HTJihmml</t>
  </si>
  <si>
    <r>
      <rPr>
        <rFont val="Arial"/>
        <color theme="1"/>
      </rPr>
      <t xml:space="preserve">Константин Ершов
</t>
    </r>
    <r>
      <rPr>
        <rFont val="Arial"/>
        <color theme="1"/>
        <sz val="6.0"/>
      </rPr>
      <t>Сегодня узнал о факте уничтожения в результате пожара помещений столярного производства в Чайковском моего хорошего друга и коллеги Ананина Николая. Он человек сильный, не падает духом и полным ходом ведёт восстановительные работы на своём предприятии! Силы ему, упорства, он справится!
Не хочется спекулировать на теме пожаров, но не будет лишним задуматься о своих постройках, в каком они состоянии с точки зрения пожарной безопасности и, если имеются какие-нибудь огрехи, лучше заранее позаботиться о предупреждении возникновении пожара 🤷‍♂
По роду своей деятельности сталкиваюсь и вижу в малоэтажном домостроении множество грубых нарушений, не только в плане пожарной безопасности, но и других аспектов. Среди них:
- устройство вент. фасада с применением в качестве утеплителя экструдированного пенополистирола (пеноплэкс), применение его в вент.фасадах строго запрещено из-за быстрого возгорания в результате образования тяги в вент.зазоре фасада в результате возгорания;
- отсутствие вентиляционного зазора в конструкциях скатной кровли (это вообще мало кто понимает, в том числе среди строителей), в результате чего утеплитель гниет и возникает грибок и плесень, которые проникают внутрь жилого помещения с отсроченными последствиями по здоровью проживающих, не говоря уже про фактически полное уничтожение системы кровли за несколько лет. Несколько раз производили реконструкцию таких кровель (кстати строят то такие крыши специалисты по рекомендациям и за "недорого"), а кто-то на это закрывает глаза 🤦‍♂, почему такое происходит 🧐;</t>
    </r>
    <r>
      <rPr>
        <rFont val="Arial"/>
        <color theme="1"/>
      </rPr>
      <t xml:space="preserve">
</t>
    </r>
    <r>
      <rPr>
        <rFont val="Arial"/>
        <b/>
        <color theme="1"/>
      </rPr>
      <t>- то же касается и ситуаций когда существующие дома утепляют пенопластами и экструдированными пенополистиролами (пеноплэкс), а про приточно-вытяжную вентиляцию просто не думают. Т.е. дом превращается в термос, избыточной влаге выходить не куда, и возникает грибок, плесень, внутри остаются формальдегиды и прочие химически вредные вещества. Снова отсроченные последствия по здоровью;</t>
    </r>
    <r>
      <rPr>
        <rFont val="Arial"/>
        <color theme="1"/>
      </rPr>
      <t xml:space="preserve">
- утепление фасада каменной ватой без укрытия её снаружи супердиффузионной мембраной. Или с заменой ее на дешевое г..но из "народных" строительных магазинов. 35% мелких частиц минеральной ваты никогда не выводятся из легких человека, как результат куча нездоровых последствий;
И прочее... прочее ...
Есть такое выражение: "Мы не так богаты, чтобы покупать дешевые вещи", кто-то умный сказал и делать всё по технологии. Но, к строительству же это точно не относится 😉</t>
    </r>
  </si>
  <si>
    <r>
      <rPr>
        <color rgb="FF1155CC"/>
        <u/>
      </rPr>
      <t>https://vk.com/wall227526366_531</t>
    </r>
    <r>
      <rPr>
        <color rgb="FF000000"/>
      </rPr>
      <t xml:space="preserve"> 
</t>
    </r>
    <r>
      <rPr>
        <color rgb="FF1155CC"/>
        <u/>
      </rPr>
      <t>https://vk.com/wall-187365060_49</t>
    </r>
    <r>
      <rPr>
        <color rgb="FF000000"/>
      </rPr>
      <t xml:space="preserve"> </t>
    </r>
  </si>
  <si>
    <t xml:space="preserve">Добрый день! 
Вы совершенно правы: знание и соблюдение противопожарных правил — важные слагаемые безопасности.
Да и про вентиляцию в доме действительно забывать нельзя, какой бы материал в качестве утеплителя ни использовался. Часто люди рассчитывают только на естественную вентиляцию — "открою окна, устрою сквозняк — и достаточно". А потом винят стройматериалы в том, что в доме слишком влажно. 
Не соглашусь только в том, что касается выделения пенопластом химически вредных веществ: современный ППС — это на 98% воздух. Он безопасен и при нормальных температурах, и при нагревании. 
</t>
  </si>
  <si>
    <r>
      <rPr>
        <color rgb="FF1155CC"/>
        <u/>
      </rPr>
      <t>https://prnt.sc/eZawbiRcPouF</t>
    </r>
    <r>
      <rPr/>
      <t xml:space="preserve"> 
</t>
    </r>
    <r>
      <rPr>
        <color rgb="FF1155CC"/>
        <u/>
      </rPr>
      <t>https://prnt.sc/YsR21eK2WC9b</t>
    </r>
    <r>
      <rPr/>
      <t xml:space="preserve"> </t>
    </r>
  </si>
  <si>
    <t>Пост про пожар с ЭППС, отвечать нужно аккуратно, чтобы не получилось что мы выгораживаем наш материал на фоне другого;
Автор пишет про необходимость грамотного монтажа, на этом в таком случае, наверное, лучше не делать акцент
Валера</t>
  </si>
  <si>
    <t xml:space="preserve"> Сип Гранд
Полностью с вами согласен, для этого и был написан этот пост чтобы людям дать информации о сип панелях и ППС</t>
  </si>
  <si>
    <t>https://vk.com/wall-219818813_62?reply=68&amp;thread=67</t>
  </si>
  <si>
    <t>https://prnt.sc/9Gk-M9TQgzOR</t>
  </si>
  <si>
    <r>
      <rPr>
        <rFont val="Arial"/>
        <color theme="1"/>
      </rPr>
      <t xml:space="preserve">Ремонт квартиры и дома
Всё о ремонте в доме и квартире — выбор покрытий, замена
</t>
    </r>
    <r>
      <rPr>
        <rFont val="Arial"/>
        <color theme="1"/>
        <sz val="1.0"/>
      </rPr>
      <t>Пенополистирол как утеплитель для пола: все особенности материала
Пенополистирол для утепления пола – вполне доступное по цене решение. Монтируется стройматериал очень просто. Ещё одно преимущество – эффективное сохранение тепла. Сырьё отличается хорошим шумопоглощением. Кроме того, пенополистирол – великолепный пароизолятор. Чтобы материал прослужил долго, нужно правильно его монтировать.
утепление пола пенополистиролом
Необходимость теплозащиты и требования к утеплителю
Функции утеплительного слоя:
 полы на первом этаже не будут промерзать;
 холод не проникнет внутрь помещения;
 не будет появляться конденсат – причина ускоренного гниения и плесени;
 отопление зимой будет выходить дешевле;
 уровень звукоизоляции существенно повысится.
Пенополистирол и другие материалы
Утеплительный материал, используемый в составе пирога, должен быть:
 прочным;
 влагостойким;
 не гниющим и не плесневеющим;
 безопасным;
 негорючим;
 легко монтируемым.
Экструдированный пенополистирол отвечает каждому из перечисленных требований. Этим материалом можно утеплять бетонные, деревянные и кирпичные полы.
Как правильно выбрать изделие
При выборе учитываются следующие показатели:
 Наружный облик заготовок. Плотно прилегающие гранулы равномерно окрашены в белый. Любые деформации должны отсутствовать.
 Химического запаха быть тоже не должно. При наличии такового продукцию рекомендовано вовсе не покупать.
 Текстура имеет равномерную вспененность. Разлом чётко виден при отломе.
 Изделие реализуется в качественной упаковке. Маркировка продукции и сведения о производителе написаны на упаковке. Там же отображена инструкция по использованию заготовок.
 Во вкладыше указаны основные характеристики сырья.
 Для покупки стройматериала следует выбрать легальную торговую точку с имеющимся складом.
Пенополистирол разного размера
Что представляет собой пенополистирол
В составе пенополистирола для пола находится газ (обычный атмосферный воздух). Следует отметить, что воздух утепляет очень эффективно. Стройматериал является хорошим теплоизолятором благодаря множеству полостей. Пенополистирол двух видов сейчас применяется наиболее широко: экструдированный вариант и пенопласт. Экструдированный выбирают чаще всего.
Вышеназванные материалы для пола под стяжку похожи визуально. Однако, их отличают толщина, плотность, характеристики и методы изготовления. Пенопласт спекают из шариков пенополистирола. Экструдированный вариант производят из гранул, перемешанных со вспененными реагентами и продавленными сквозь экструдер. Полосы, в зависимости от того, какой геометрии нужны заготовки, режут на стандартизированные плиты. Данный вид продукции, как правило, изготавливают крупные бренды. Обусловлено это необходимостью задействования сложных производственных линий. Чтобы не купить подделку, нужен внимательный анализ имеющихся сертификатов на партию.</t>
    </r>
    <r>
      <rPr>
        <rFont val="Arial"/>
        <color theme="1"/>
      </rPr>
      <t xml:space="preserve">
</t>
    </r>
    <r>
      <rPr>
        <rFont val="Arial"/>
        <b/>
        <color theme="1"/>
      </rPr>
      <t>Пенополистирол и его состав
 Экструдированный вариант качественнее и долговечнее обычного пенопласта.</t>
    </r>
    <r>
      <rPr>
        <rFont val="Arial"/>
        <color theme="1"/>
      </rPr>
      <t xml:space="preserve">
</t>
    </r>
    <r>
      <rPr>
        <rFont val="Arial"/>
        <color theme="1"/>
        <sz val="1.0"/>
      </rPr>
      <t>Плюсы и минусы пенополистирола
Плюсы:
 Замечательная термоизоляция. Сырьё является высокоэффективным утеплителем. Данный стройматериал опережает керамзит в три раза по данному параметру и достаточно эффективную минвату. Показатели прочности и влагостойкости при этом тоже улучшены.
 Приемлемый ценник. Пенопласт является одним из наиболее бюджетных утеплительных материалов. Экструдированный будет стоить дороже, но в рамках разумного.
 Строительный материал запросто монтируется. Класть плиты легко благодаря чёткой геометрии. При наличии стыковочных замков-ламелей пол получится бесшовным.
 Даже массивные плиты легки по весу. Помощники совершенно не нужны для выполнения работ.
 Заготовки можно запросто раскроить до требуемого размера при помощи ножовки или строительного ножа.
Пенополистирол и его плюсы</t>
    </r>
    <r>
      <rPr>
        <rFont val="Arial"/>
        <color theme="1"/>
      </rPr>
      <t xml:space="preserve">
</t>
    </r>
    <r>
      <rPr>
        <rFont val="Arial"/>
        <b/>
        <color theme="1"/>
      </rPr>
      <t>Минусы:
 Экологическая безопасность находится не на самом высоком уровне. Это нестабильный полимер. Опасные химические соединения могут выделяться во внешнюю среду. Пенопласт более безопасен в этом плане, чем экструдированная версия.
 Сырьё имеет слабую термоустойчивость. Контакт с открытым пламенем может привести к катастрофическим последствиям. Даже если стройматериал самозатухающий, это не даёт гарантию безопасности. Загорающиеся плиты плавятся и текут, распространяя огонь в жидком виде. Несмотря на способность отдельных изделий к самозатуханию, это происходит лишь при прекращении контакта с огнём.
 Термическое разложение сырья приводит к выделению токсичных веществ. Летальный исход наступает после нескольких вдохов. Этим материалом запрещено утеплять транспортные средства. В ряде стран пенополистирол не допускается к применению в жилищном строительстве.</t>
    </r>
    <r>
      <rPr>
        <rFont val="Arial"/>
        <color theme="1"/>
      </rPr>
      <t xml:space="preserve">
</t>
    </r>
    <r>
      <rPr>
        <rFont val="Arial"/>
        <color theme="1"/>
        <sz val="1.0"/>
      </rPr>
      <t>Пенополистирол и его минусы
Какие инструменты и материалы потребуются
Перечень инструментов включает в себя:
 строительный уровень;
 ручную трамбовку;
 монтажный нож;
 строительное правило;
 гидроизолирующий стройматериал;
 армирующую сетку;
 цемент;
 щебень;
 песок.
Утепление полистиролом пола по грунту
Пенополистирол
Стыки между листов надёжно изолируют при монтаже. Тогда сквозь щели не уйдёт тепло и не проникнут подземные воды. Гравий кладут тридцатисантиметровым слоем внутрь основания полов и заливают цементной стяжкой на десять сантиметров.
Пенополистирольные плиты можно положить поверх гидроизоляции наиболее удобным способом: тонкий стройматериал – двумя рядами, утолщённый – одним. Теплоизоляция имеет общую толщину десять сантиметров.
Пенополистирол по грунту
На пенополистирол заливают цемент на четыре сантиметра в толщину. Полимерная или стальная сетка укладывается на стяжку. Финишная отделка монтируется в самом конце.
Эти варианты утепления пола пенополистиролом отличаются последовательностью гидроизоляции и теплоизоляции. Если теплоизоляция кладётся на утеплитель, раствор цемента не проникнет при заливании между плит и холод не будет просачиваться внутрь комнаты.
Суммарная толщина слоёв должна быть рассчитана точно. Тогда уровни гидроизоляции и горизонтальная изоляция стены будут совпадать.
Пенополистирол на грунт
Экструдированный пенополистирол
Плиты выдерживают большие нагрузки, потому что отличаются большей твёрдостью. Строительный материал кладут поверх гравия. Заготовки используются при высоком уровне подземных вод из-за слабого водопоглощения. Утеплитель отличается небольшим коэффициентом теплопроводности. Толщина теплоизоляционного слоя начинается от восьми сантиметров.
Экструдированный пенополистирол и грунт
Утепление пола пенополистиролом по железобетонному перекрытию
Утеплительный слой монтируется на первых этажах квартирных домов, над отапливаемым техническим помещением. Пирог укладывается быстрее, чем по грунту, за счёт устойчивого основания. Ни трамбовать, ни заливать бетон не нужно. Гидроизолировать конструкцию тоже не потребуется.
 Полы в ванной являются исключением. Здесь требуется высококачественная гидроизоляция, заходящая на стены.
Пенополистирол по железобетону
Железобетонная плита перекрытия выступает в роли основания. Пенополистироловые заготовки для утепления пола пенополистиролом потребуется уложить поверх железобетонной основы. Демпферную ленту клеят с краёв вдоль стены. Можно проложить утеплитель на сантиметровую толщину, тогда шумы будут меньше распространяться.
Далее кладут гидроизоляцию на пол под ламинат или линолеум с заходом на стену. Вода не должна проникать внутрь бетона. В этом случае стяжка будет плохо зреть из-за неправильного водоцементного соотношения.
Когда маяки будут установлены, на гидроизоляцию заливают армирующую стяжку. Здесь же можно оборудовать подогрев. Допускается замена стандартной стяжки наливным полом. В конце монтируют финишную отделку.
 Маты из пенополистирола должны крепко сцепляться с основанием.
Пенополистирол и железобетон
Дополнительные нюансы по укладке заготовок на железобетонное основание:
 Технология утепления допускает грунтовать идеально ровные плиты одним лишь составом глубокого проникновения. Когда грунтовка высохнет, можно класть утеплительные плиты.
 При наличии дефектов поверхность ремонтируют. Необходимо срезать выступы, а расщелины с впадинами – загрунтовать и выровнять с остальным полом. В ряде случаев пол заливают тонким слоем самовыравнивающейся смеси.
 Есть другой несложный метод выравнивания перекрытий. Можно засыпать сантиметровым слоем просеянный песок и хорошо утрамбовать. Сыпучий материал проникает внутрь каждой неровности. Сверху кладут термоизоляцию.
 Монтирование заготовок на клей гарантирует плотность прилегания к основанию. Клеевой раствор должен предназначаться именно для выкладки термоизоляции. Результат получится качественный, однако и стоимость выйдет дороже.
Пенополистирол и стяжка
Когда плиты будут уложены, переходят к заливке стяжки. Работы выполняются как обычно.
Стяжка с использованием полистиролбетона
В строительных магазинах можно приобрести сыпучую версию пенополистирола в мешках. Вспененные гранулы имеют очень лёгкий вес. Строительное сырьё стоит недорого. Чаще всего гранулы используются при изготовлении полистиролбетона. Смесь состоит из цемента и пенополистирольных шариков без использования песка.
Пенополистирол в мешке
Полистиролбетон бывает различной плотности. Чем плотность выше, тем основание прочнее. Однако, термоизоляция понижается. В зависимости от степени плотности, полистиролбетон может быть:
 термоизоляционным;
 теплоизоляционно-конструкционным;
 конструкционно-термоизоляционным;
 конструкционным.
При использовании термоизоляционного состава для тёплого пола на него заливают армированную стяжку. Если выбрана более высокая плотность, то уже ориентируются на степень загруженности покрытия. К примеру, в комнате с небольшой проходимостью поверх стяжки можно положить керамическую плитку. На особо плотную стяжку, при условии качественного выполнения, после застывания можно класть фанеру или ОСП в роли основания под финишную облицовку.
Полистиролбетон для пола
Утеплительная стяжка заливается без особенных нюансов. Конкретная толщина вычисляется при помощи калькулятора. Тем не менее, при приготовлении состава из гранул пенополистирола под тёплый пол и цемента нужно придерживаться правильных пропорций. Кроме того, чтобы приготовить качественный полистиролбетон, надо добавлять омыленную древесную смолу. Гранулы пенополистирола качественно обволакиваются жидким цементом, благодаря вовлечению в раствор пузырьков воздуха.
Приготовить смесь внутри бетономешалки получается не всегда. Лёгкий вес гранул сводит на нет действие гравитационных сил. По этой причине для замеса лучше всего выбирать лопастной бетоносмеситель или ручной строительный миксер. Ёмкость надо взять большого объёма.
Полистиролбетон своими руками
Процесс изготовления заключается в следующем:
 Отмеряют требуемое количество воды.
 Засыпают нужную пропорцию цемента.
 Миксером перемешивают до жидкой однородности.
 При размешивании порциями высыпают гранулированный пенополистирол.
 На этом же этапе заливают разбавленную омыленную древесную смолу.
 Заготовку мешают до однородного состояния.
 Высыпают ещё одну порцию гранулированного наполнителя со смолой. Процедура повторяется до иссякания запаса подготовленных по рецепту компонентов.
 Смесь постепенно переливают на пол и разравнивают.
 Всё то же самое делают с новым замесом.
 В строительных магазинах продают гранулированный пенополистирол, предварительно обработанный омыленной древесной смолой. В этом случае присадка не добавляется при замесе.
Стяжка с полистиролбетоном
Пенопластовый утеплитель значительно улучшит энергоэффективность пола. Жить в доме или квартире будет комфортно, вне зависимости от сезона. Делать теплоизоляцию нужно соблюдая все правила и следуя рекомендациям профессиональных мастеров. А вы укладывали пенополистирол в качестве напольного утеплителя? Можете ли вы посоветовать данный вариант другим домовладельцам? Приходилось ли вам сталкиваться с фальсификатом при покупке? Быть может, вы дадите советы по выбору другим домашним мастерам? Оставляйте ваши комментарии внизу под статьёй и обязательно делитесь своим мнением!
 Источник: https://remdomkv.ru/paul/uteplenie-pola-penopolistirolom</t>
    </r>
  </si>
  <si>
    <r>
      <rPr>
        <color rgb="FF1155CC"/>
        <u/>
      </rPr>
      <t>https://ok.ru/levansiy2/topic/155390147569703</t>
    </r>
    <r>
      <rPr/>
      <t xml:space="preserve"> 
</t>
    </r>
    <r>
      <rPr>
        <color rgb="FF1155CC"/>
        <u/>
      </rPr>
      <t>https://vk.com/wall-7525443_741</t>
    </r>
    <r>
      <rPr/>
      <t xml:space="preserve"> 
</t>
    </r>
    <r>
      <rPr>
        <color rgb="FF1155CC"/>
        <u/>
      </rPr>
      <t>https://vk.com/wall-30849855_820</t>
    </r>
    <r>
      <rPr/>
      <t xml:space="preserve"> 
</t>
    </r>
    <r>
      <rPr>
        <color rgb="FF1155CC"/>
        <u/>
      </rPr>
      <t>https://vk.com/wall-16149896_587</t>
    </r>
    <r>
      <rPr/>
      <t xml:space="preserve"> 
</t>
    </r>
    <r>
      <rPr>
        <color rgb="FF1155CC"/>
        <u/>
      </rPr>
      <t>https://vk.com/wall-38579725_680</t>
    </r>
    <r>
      <rPr/>
      <t xml:space="preserve"> 
</t>
    </r>
    <r>
      <rPr>
        <color rgb="FF1155CC"/>
        <u/>
      </rPr>
      <t>https://ok.ru/dovaytevme/topic/155916145034510</t>
    </r>
    <r>
      <rPr/>
      <t xml:space="preserve"> </t>
    </r>
  </si>
  <si>
    <t>Экологичность, пожароопасность, опасность для здоровья</t>
  </si>
  <si>
    <t xml:space="preserve">Добрый день! 
Я бы не сравнивал экструдированный и вспененный пенополистирол в таком ключе, как это сделано в статье по ссылке: у этих материалов разные характеристики и цели, и говорить, что один лучше, а другой хуже, не совсем корректно. 
Пенопласт (ППС) последних поколений не содержит формальдегида, хлора, гидрохлорида, акриловых смол. На 98% плиты состоят из воздуха.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
Что касается горючести: гарантий безопасности не даёт ни один строительный материал — ни самая экологически чистая древесина (класс горючести который, кстати, выше), ни любой другой. Антипирены, которые добавляются в пенопласт, действительно позволяют ему самостоятельно затухать в течение максимум 4 секунд после потери контакта с открытым пламенем. А при постоянном воздействии огня материал оплавляется, не вспыхивая — таким образом, не способствует распространению огня. Выделяемые при горении вещества такие же, какие выделяет горящая или тлеющая древесина. Это, конечно, не значит, что они безопасны: угарный газ смертелен при концентрации СО 0,5% на протяжении всего одной минуты. И неважно, что именно его выделяет — дерево или пенопласт. 
Пенопласт действительно популярен (кстати, про другие страны: им утеплены 8 из 10 частных домов в Европе), эффективен и экономичен. Главное — приобретать качественный материал у проверенных продавцов или напрямую у производителей, монтировать и эксплуатировать ППС в соответствии с ГОСТом. </t>
  </si>
  <si>
    <r>
      <rPr>
        <color rgb="FF1155CC"/>
        <u/>
      </rPr>
      <t>https://prnt.sc/X4cOt28geg0O</t>
    </r>
    <r>
      <rPr>
        <color rgb="FF000000"/>
      </rPr>
      <t xml:space="preserve"> 
</t>
    </r>
    <r>
      <rPr>
        <color rgb="FF1155CC"/>
        <u/>
      </rPr>
      <t>https://prnt.sc/EI7w2HkJDBQL</t>
    </r>
    <r>
      <rPr>
        <color rgb="FF000000"/>
      </rPr>
      <t xml:space="preserve"> 
</t>
    </r>
    <r>
      <rPr>
        <color rgb="FF1155CC"/>
        <u/>
      </rPr>
      <t>https://prnt.sc/ghzoqgikLiZS</t>
    </r>
    <r>
      <rPr>
        <color rgb="FF000000"/>
      </rPr>
      <t xml:space="preserve"> 
</t>
    </r>
    <r>
      <rPr>
        <color rgb="FF1155CC"/>
        <u/>
      </rPr>
      <t>https://prnt.sc/RDu6vFgs1Ct_</t>
    </r>
    <r>
      <rPr>
        <color rgb="FF000000"/>
      </rPr>
      <t xml:space="preserve"> 
</t>
    </r>
    <r>
      <rPr>
        <color rgb="FF1155CC"/>
        <u/>
      </rPr>
      <t>https://prnt.sc/RjsBdeYUetVw</t>
    </r>
    <r>
      <rPr>
        <color rgb="FF000000"/>
      </rPr>
      <t xml:space="preserve"> 
</t>
    </r>
    <r>
      <rPr>
        <color rgb="FF1155CC"/>
        <u/>
      </rPr>
      <t>https://prnt.sc/FYjDIMHyYokV</t>
    </r>
    <r>
      <rPr>
        <color rgb="FF000000"/>
      </rPr>
      <t xml:space="preserve"> </t>
    </r>
  </si>
  <si>
    <t>УЮТТО
Самый распространённый материал для утепления балконов – листовой пенополистирол (пенопласт).
Материал обладает рядом преимуществ:
- низкий коэффициент теплопроводности, что обеспечивает высокую теплоизоляцию помещения даже без применения других материалов;
- высокий показатель водопоглощения, что позволяет не укладывать дополнительный слой гидроизоляции;
- достаточная прочность даёт возможность использовать плотные и тяжёлые отделочные материалы;
- экологичность – при работе не образуется пыль, при дальнейшей эксплуатации не выделяются вредные вещества;
- гигиеничность – в пенопласте невозможно возникновение плесени и грибка;
- лёгкость в работе и простота монтаже – лист можно разрезать на детали любого размера;
- невысокая стоимость по сравнению с другими утеплителями;
- срок эксплуатации до 30 лет при условии соблюдении технологии укладки;
- за счет добавления антипиреновых добавок, которые обеспечивают пожаробезопасность пенополистирол становится само затухающим.</t>
  </si>
  <si>
    <t>https://vk.com/wall-217078558_11</t>
  </si>
  <si>
    <t>https://prnt.sc/m0qePlf22PZ7</t>
  </si>
  <si>
    <t>Ранее уже отвечали кратко этой группе в стр 41, ответ желательно отличный от предыдущего</t>
  </si>
  <si>
    <r>
      <rPr>
        <rFont val="Arial"/>
        <color theme="1"/>
      </rPr>
      <t xml:space="preserve">Наша дача, сад, огород, отдых. СПб и ЛО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</si>
  <si>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t>https://vk.com/wall-80041101_7485</t>
  </si>
  <si>
    <t>https://prnt.sc/vuPqt4E1_Z4O</t>
  </si>
  <si>
    <t xml:space="preserve"> Sergei Nesterov
Пенопласт- тот ещё утеплитель</t>
  </si>
  <si>
    <t>https://vk.com/wall-33197055_6593048?reply=6594307</t>
  </si>
  <si>
    <t xml:space="preserve">Отличный утеплитель! Конечно, если покупать некачественный пенопласт, то и ждать от него многого не приходится. А если сделанный по ГОСТу, у надежного продавца, грамотно смонтировать, то все свои задачи выполняет. Эффективный, экономичный, легко монтируется. </t>
  </si>
  <si>
    <t>https://prnt.sc/wspGMgvu8Lga</t>
  </si>
  <si>
    <r>
      <rPr>
        <rFont val="Arial"/>
        <color theme="1"/>
      </rPr>
      <t xml:space="preserve">Окна Москвы
Как и чем утеплить балкон внутри?
</t>
    </r>
    <r>
      <rPr>
        <rFont val="Arial"/>
        <color theme="1"/>
        <sz val="1.0"/>
      </rPr>
      <t xml:space="preserve">
Утепление балкона внутри поможет не только сэкономить на отоплении, но и создать дополнительное жилое пространство. В этой статье мы рассмотрим несколько способов утепления балкона внутри и расскажем, какой материал лучше выбрать.
Минеральная вата
Минеральная вата — один из самых популярных материалов для утепления балкона внутри. Она легко монтируется на стены и потолок балкона, не содержит вредных веществ и хорошо сохраняет тепло. Кроме того, минеральная вата имеет звукоизоляционные свойства и помогает снизить уровень шума.</t>
    </r>
    <r>
      <rPr>
        <rFont val="Arial"/>
        <color theme="1"/>
      </rPr>
      <t xml:space="preserve">
</t>
    </r>
    <r>
      <rPr>
        <rFont val="Arial"/>
        <b/>
        <color theme="1"/>
      </rPr>
      <t>Пенополистирол
Пенополистирол — еще один популярный материал для утепления балкона внутри. Он легкий, прочный и долговечный, а также имеет высокую теплоизоляционную способность. Однако, для монтажа пенополистирола необходимо использовать специальный клей, который может выделять вредные вещества.</t>
    </r>
    <r>
      <rPr>
        <rFont val="Arial"/>
        <color theme="1"/>
      </rPr>
      <t xml:space="preserve">
Экструдированный пенополистирол
Экструдированный пенополистирол — это более дорогой, но и более эффективный материал для утепления балкона внутри. Он имеет очень высокую теплоизоляционную способность и не выделяет вредных веществ при монтаже. Кроме того, экструдированный пенополистирол имеет высокую устойчивость к воде и влаге.
</t>
    </r>
    <r>
      <rPr>
        <rFont val="Arial"/>
        <b/>
        <color theme="1"/>
      </rPr>
      <t>Пенопласт
Пенопласт — самый дешевый материал для утепления балкона внутри. Он легко монтируется и имеет неплохую теплоизоляционную способность. Однако, пенопласт не является долговечным материалом и может быстро терять свои теплоизоляционные свойства.</t>
    </r>
    <r>
      <rPr>
        <rFont val="Arial"/>
        <color theme="1"/>
      </rPr>
      <t xml:space="preserve">
</t>
    </r>
    <r>
      <rPr>
        <rFont val="Arial"/>
        <color theme="1"/>
        <sz val="1.0"/>
      </rPr>
      <t>При выборе материала для утепления балкона внутри необходимо учитывать также условия эксплуатации. Если балкон находится на солнечной стороне, то лучше выбрать материал с более высокой теплоизоляционной способностью. Если же балкон находится в зоне повышенной влажности, то лучше выбрать материал, который не боится влаги и сохраняет свои свойства при ее воздействии.
Помимо материалов для утепления, также важно обратить внимание на качество монтажа. Неправильный монтаж может привести к образованию мостиков холода и снижению эффективности утепления. Поэтому, если у вас нет опыта в монтаже утеплителя, лучше обратиться к профессионалам.
Кроме утепления стен и потолка балкона, также важно утеплить пол. Для этого можно использовать специальные материалы, такие как пенопласт или минеральная вата. Кроме того, на пол можно уложить утепляющий материал, например, линолеум или ковролин с теплоизоляционной подложкой.
Также, для увеличения эффективности утепления балкона внутри можно установить окна с двойным стеклопакетом и оборудовать балкон теплым полом. Это позволит сохранить тепло в помещении и снизить затраты на отопление.
В итоге, утепление балкона внутри — это важный этап ремонта, который позволит улучшить комфортность жилья и снизить затраты на отопление. При выборе материала для утепления необходимо учитывать условия эксплуатации и обратить внимание на качество монтажа. В результате правильно выполненного утепления балкона внутри вы получите дополнительное жилое пространство и снизите затраты на отопление.</t>
    </r>
  </si>
  <si>
    <t>https://dzen.ru/a/ZGD_WsTjmjcq-YZC</t>
  </si>
  <si>
    <t>Опасность для здоровья, срок службы</t>
  </si>
  <si>
    <t xml:space="preserve">Добрый день! Позвольте прокомментировать от лица Ассоциации производителей и поставщиков пенополистирола. 
Пенопласт — это тоже пенополистирол, его вспененная разновидность (в отличие от экструдированного). И он и лёгок, и прочен, и долговечен. Пенопласт имеет высокую прочность на сжатие (при 10%-ной линейной деформации не менее 0,04 – 0,35 мПа в зависимости от марки плиты). Это позволяет использовать плиты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Что касается долговечности: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Да, этот материал чаще всего дешевле, чем другие утеплители. Он действительно легко монтируется, обладает низкой теплопроводностью. И свойств своих ППС не теряет в течение долгих лет, особенно если монтировать и эксплуатировать его правильно. </t>
  </si>
  <si>
    <t>https://prnt.sc/DH9w3CfO0HV1</t>
  </si>
  <si>
    <t>Тут пенопласт и ППС указаны как разные материалы, но при этом еще и ЭППС есть отдельно.</t>
  </si>
  <si>
    <t xml:space="preserve"> Олег Ярош ответил Валерию
Валерий, спасибо, просто я смотрю у его плотность в 2 раза ниже, чем у ЭППС.</t>
  </si>
  <si>
    <t>https://vk.com/wall-97639222_177571?reply=178008&amp;thread=177630</t>
  </si>
  <si>
    <t xml:space="preserve">Если сомневаетесь, можно сделать дополнительный слой армировки. Приклеить пенопласт, укрепить его дюбель-зонтиками (минимум 5 шт. на м2). Затем сделать дополнительный армирующий слой с клеем и стеклосеткой (хотя производители АМК уверенно рекомендуют клеить сразу на утеплитель). </t>
  </si>
  <si>
    <t>https://prnt.sc/9zQrfSmcX7BB</t>
  </si>
  <si>
    <t>Ответ на стр. 82
Валера</t>
  </si>
  <si>
    <r>
      <rPr>
        <rFont val="Arial"/>
        <color theme="1"/>
      </rPr>
      <t xml:space="preserve"> krok
 @Barmen, над утеплителем, конечно, зазор под обрешёткой будет, для продуваемости под скатом снизу вверх.
 А что станет с мауэрлатом под опилками — наверное то же самое что и с лагами под опилками. Надеюсь, ничего. Засыплю и буду мониторить, разгрести-то недолго. Его без вариантов надо утеплять со всех сторон. Если верх оставить непокрытый, это будет всего 15 см дерева от улицы до армопояса, да ещё и шпильки насквозь — армопояс будет холодный 100%.
 Можно, конечно, исключительно для этой зоны другой утеплитель рассмотреть. </t>
    </r>
    <r>
      <rPr>
        <rFont val="Arial"/>
        <b/>
        <color theme="1"/>
      </rPr>
      <t xml:space="preserve">Но пенопласты точно не буду ставить, к дереву только паропроницаемый. </t>
    </r>
  </si>
  <si>
    <t>https://www.forumhouse.ru/posts/31473553/</t>
  </si>
  <si>
    <t>Добрый день! Пенопласт сложно назвать непаропроницаемым: по этому показателю он сравним с древесиной (ППС — 0,05 мг/(м*ч*Па), сосна (поперёк волокон) — 0.06 мг/(м*ч*Па) (согласно Стандарту организации РНТО строителей СТО 17532043-001-2005 «Нормы теплотехнического проектирования ограждающих конструкций и оценки энергоэффективности зданий»).</t>
  </si>
  <si>
    <t>https://prnt.sc/vPY0AeCxmdNC</t>
  </si>
  <si>
    <t>БЛОГ СТРОИТЕЛЯ
✔️ УТЕПЛИЛ НА ЗИМУ ГАРАЖ ПЕНОПЛАСТОМ 100 мм
В процессе утепления ничего сложного нет. Я просто брал листы 2х1 метр и с толщиной в 10 сантиметров, и вставлял их между потолочных балок и стоек. Если где-то листы ложились не плотно, то приходилось стыковать с помощью монтажной пены. Поверх по стойкам натянул изолон толщиной в 4 миллиметра, который является финишной отделкой всего процесса.
В первую зиму в гараже стало существенно теплее, а разница температур на улице и в неотапливаемом гараже была примерно в 15 градусов. Этого вполне достаточно чтобы даже при лютых морозах машина хорошо заводилась, поэтому отопление в гараж я не подводил.
Жалею ли я об этом?
➡️ ОТВЕТ ЧИТАЙТЕ ТУТ
#блогстроителя #стройка #строительство #дом #дача #ремонт #пенопласт #отделка #гараж</t>
  </si>
  <si>
    <t>https://dzen.ru/b/ZGd9D7wkxEfe_JLx</t>
  </si>
  <si>
    <t xml:space="preserve">Здравствуйте! Рады, что пенопласт помог вам решить проблему с низкими температурами в гараже. </t>
  </si>
  <si>
    <t>https://prnt.sc/rxym1alubAoP</t>
  </si>
  <si>
    <r>
      <rPr/>
      <t xml:space="preserve">Мы ему отвечали практически на то же 7 мес назад
</t>
    </r>
    <r>
      <rPr>
        <color rgb="FF1155CC"/>
        <u/>
      </rPr>
      <t xml:space="preserve">https://dzen.ru/a/Y17dIr6bG1BUyzC7
</t>
    </r>
    <r>
      <rPr/>
      <t xml:space="preserve">Эксперт говорит, что можно дать совет по изолону, который применяется в качестве пароизоляции. Чтобы он качественно изолоном оградил пенопласт от внутреннего пространства. Но надо сначала решить, будем ли отвечать </t>
    </r>
  </si>
  <si>
    <r>
      <rPr/>
      <t xml:space="preserve">nikita_krasikov
Помогите с пирогом утепления
 Появилась необходимость в мастерской /хозблоке/ складе. Залита бетонная лента на сваях. На которую на днях будет смотнтированн металлический каркас. Внутри планируется вывести батарею от газового котла. Две стены это стены дома, отсальные надо построить, но Нет понимания с пирогом стены. Хочу к металлу с внешней стороны ОСП 10 мм, ЭППС 100 мм (два слоя по 50), внешняя обшивка профлист. (Про пожароопасность, паронепроницаемый ЭППС ВКУРСЕ, ОСП вроде как тоже не особо пропускает) Есть ли смысл в целях экономии вместо ЭППС использовать ППС, как лучше крепить финишнюю отделку (профлист) с вентзазором или без ? 
</t>
    </r>
    <r>
      <rPr>
        <color rgb="FF1155CC"/>
        <u/>
      </rPr>
      <t>https://prnt.sc/QMX484fId7YB</t>
    </r>
  </si>
  <si>
    <t>https://www.forumhouse.ru/threads/558496/</t>
  </si>
  <si>
    <t>Здравствуйте! Вообще, оптимальной для ППС считается система "мокрый фасад" или такая, в которой он не контактирует с окружающей средой. С вентфасадом его не используют. Поэтому в вашем случае его не рекомендуем.</t>
  </si>
  <si>
    <t>https://prnt.sc/BtiCIdV4A7EL</t>
  </si>
  <si>
    <t xml:space="preserve"> Анатолий Артеменко ответил Алексею
Алексей, а как же то что все под теплые полы кладут ппс и прямо на него трубы теплого пола или это по вашему не внутреннее применение?</t>
  </si>
  <si>
    <t>https://vk.com/wall-72891995_1043553?reply=1043945&amp;thread=1043558</t>
  </si>
  <si>
    <t xml:space="preserve">Подчеркну еще раз: ППС должен находиться в середине строительной ограждающей конструкции. Конструкция теплого пола с использованием ППС предполагает стяжку с финишным покрытием (плитка, ламинат, линолеум и т.д.). То есть пенопласт находится как раз в середине пирога. </t>
  </si>
  <si>
    <t>https://prnt.sc/3uxcPg5l1awi</t>
  </si>
  <si>
    <t>Ответ на стр. 87</t>
  </si>
  <si>
    <t xml:space="preserve"> Город55 — Новости Омска
😨 Омичи обнаружили пенопласт внутри стен здания
В редакцию Города55 прислали любопытные фотографии. Снимки сделаны на улице Щербанева, внутри здания еще идет стройка, стоит запечатанная мебель. Автор откровенно удивляется: «У нас здания из пенопласта строят».
Теперь мы гадаем: нормальное ли это явление? Пишите в комментариях, если знаете ответ.</t>
  </si>
  <si>
    <r>
      <rPr>
        <color rgb="FF1155CC"/>
        <u/>
      </rPr>
      <t>https://ok.ru/novostiomsk/topic/156156330809491</t>
    </r>
    <r>
      <rPr/>
      <t xml:space="preserve"> 
</t>
    </r>
    <r>
      <rPr>
        <color rgb="FF1155CC"/>
        <u/>
      </rPr>
      <t>https://vk.com/wall-28815494_392364</t>
    </r>
    <r>
      <rPr/>
      <t xml:space="preserve"> 
</t>
    </r>
    <r>
      <rPr>
        <color rgb="FF1155CC"/>
        <u/>
      </rPr>
      <t>https://vk.com/wall-80052011_4027419</t>
    </r>
    <r>
      <rPr/>
      <t xml:space="preserve"> 
</t>
    </r>
    <r>
      <rPr>
        <color rgb="FF1155CC"/>
        <u/>
      </rPr>
      <t>https://vk.com/wall-62035570_2692432</t>
    </r>
    <r>
      <rPr/>
      <t xml:space="preserve"> 
</t>
    </r>
    <r>
      <rPr>
        <color rgb="FF1155CC"/>
        <u/>
      </rPr>
      <t>https://vk.com/wall-186357486_32083</t>
    </r>
    <r>
      <rPr/>
      <t xml:space="preserve"> 
</t>
    </r>
    <r>
      <rPr>
        <color rgb="FF1155CC"/>
        <u/>
      </rPr>
      <t>https://vk.com/wall-54036611_1476073</t>
    </r>
    <r>
      <rPr/>
      <t xml:space="preserve"> 
</t>
    </r>
    <r>
      <rPr>
        <color rgb="FF1155CC"/>
        <u/>
      </rPr>
      <t>https://ok.ru/group/56866266677309/topic/155559351657277</t>
    </r>
    <r>
      <rPr/>
      <t xml:space="preserve"> 
</t>
    </r>
    <r>
      <rPr>
        <color rgb="FF1155CC"/>
        <u/>
      </rPr>
      <t>https://ok.ru/group/60141625409575/topic/155426541545511</t>
    </r>
    <r>
      <rPr/>
      <t xml:space="preserve"> 
</t>
    </r>
    <r>
      <rPr>
        <color rgb="FF1155CC"/>
        <u/>
      </rPr>
      <t>https://vk.com/wall-27650045_418673</t>
    </r>
    <r>
      <rPr/>
      <t xml:space="preserve"> </t>
    </r>
  </si>
  <si>
    <t>Ну строго говоря, не внутри, а в декоративных элементах. Декор из пенопласта частая практика, ничего пугающего в этом нет и тут он даже закрыт штукатуркой (правда без армирующей сетки). Но по монтажу к строителям всё-таки есть вопросы: если всё сделано правильно, то вот так обламываться он не должен. И делать такой декор в местах где его могут задеть и испортить прохожие тоже, наверное, не стоило бы.</t>
  </si>
  <si>
    <r>
      <rPr>
        <color rgb="FF1155CC"/>
        <u/>
      </rPr>
      <t>https://prnt.sc/QsL_vyzABnn1</t>
    </r>
    <r>
      <rPr/>
      <t xml:space="preserve"> 
</t>
    </r>
    <r>
      <rPr>
        <color rgb="FF1155CC"/>
        <u/>
      </rPr>
      <t>https://prnt.sc/xjWUohtqWhU_</t>
    </r>
    <r>
      <rPr/>
      <t xml:space="preserve"> 
</t>
    </r>
    <r>
      <rPr>
        <color rgb="FF1155CC"/>
        <u/>
      </rPr>
      <t>https://prnt.sc/ciL-xjHuPypr</t>
    </r>
    <r>
      <rPr/>
      <t xml:space="preserve"> 
</t>
    </r>
    <r>
      <rPr>
        <color rgb="FF1155CC"/>
        <u/>
      </rPr>
      <t>https://prnt.sc/O_HopFKlVU6y</t>
    </r>
    <r>
      <rPr/>
      <t xml:space="preserve"> 
</t>
    </r>
    <r>
      <rPr>
        <color rgb="FF1155CC"/>
        <u/>
      </rPr>
      <t>https://prnt.sc/hI9oAJU4vick</t>
    </r>
    <r>
      <rPr/>
      <t xml:space="preserve"> 
</t>
    </r>
    <r>
      <rPr>
        <color rgb="FF1155CC"/>
        <u/>
      </rPr>
      <t>https://prnt.sc/c8vYWseUZ4UF</t>
    </r>
    <r>
      <rPr/>
      <t xml:space="preserve"> 
</t>
    </r>
    <r>
      <rPr>
        <color rgb="FF1155CC"/>
        <u/>
      </rPr>
      <t>https://prnt.sc/atThqna-5lzS</t>
    </r>
    <r>
      <rPr/>
      <t xml:space="preserve"> 
</t>
    </r>
    <r>
      <rPr>
        <color rgb="FF1155CC"/>
        <u/>
      </rPr>
      <t>https://prnt.sc/H1Ijvv8Zym3z</t>
    </r>
    <r>
      <rPr/>
      <t xml:space="preserve"> 
</t>
    </r>
    <r>
      <rPr>
        <color rgb="FF1155CC"/>
        <u/>
      </rPr>
      <t>https://prnt.sc/dH8OSe2gqAGe</t>
    </r>
    <r>
      <rPr/>
      <t xml:space="preserve"> </t>
    </r>
  </si>
  <si>
    <t>ЛЕПКА Владимир Тарасенко РЕМОНТ КВАРТИР
Я как профессиональный мастер .С опытом более 25 лет .По профессии рестовратор лепщик .Могу сказать что пенопласт на фасаде это нарушения всех гостов в строительстве и рестоврации фасадов .</t>
  </si>
  <si>
    <t>https://ok.ru/novostiomsk/topic/156156330809491</t>
  </si>
  <si>
    <t>Владимир, ну, специальный фасадный пенопласт с антипиренами ГОСТ не нарушает. Тут, скорее, может быть вопрос в монтаже и защитном слое. Но это в строительстве, может для реставрационных работ более строгие требования.</t>
  </si>
  <si>
    <t>https://prnt.sc/EqzDInrx0M9K</t>
  </si>
  <si>
    <t>Комментарий к посту в стр. 101
Валера</t>
  </si>
  <si>
    <t xml:space="preserve"> Дмитрий Верещагин
пенопласт вроде запрещен в строительстве, т.к. очень пожароопасный</t>
  </si>
  <si>
    <t>https://vk.com/wall-28815494_392364?reply=392374</t>
  </si>
  <si>
    <t>Дмитрий, тут вы неправы, его не используют только в некоторых типах зданий. Для внешней теплоизоляции, в качестве декоративных элементов — запрета нет. Но это должен быть строительный фасадный пенопласт с антипиренами.</t>
  </si>
  <si>
    <t>https://prnt.sc/zfrAgN2MvpV1</t>
  </si>
  <si>
    <t>Комментарий к посту в стр. 101</t>
  </si>
  <si>
    <r>
      <rPr>
        <color rgb="FF1155CC"/>
        <u/>
      </rPr>
      <t>https://ok.ru/profile/572406139987/statuses/156343605712211</t>
    </r>
    <r>
      <rPr>
        <color rgb="FF000000"/>
      </rPr>
      <t xml:space="preserve"> 
</t>
    </r>
    <r>
      <rPr>
        <color rgb="FF1155CC"/>
        <u/>
      </rPr>
      <t>https://ok.ru/profile/572655901520/statuses/156332207183184</t>
    </r>
    <r>
      <rPr>
        <color rgb="FF000000"/>
      </rPr>
      <t xml:space="preserve"> </t>
    </r>
  </si>
  <si>
    <t xml:space="preserve">Пожалуй строят всё-таки не из пенопласта. А вот к монтажу декора есть вопросы. С армирующей сеткой и профессиональной штукатуркой так бы не произошло. </t>
  </si>
  <si>
    <r>
      <rPr>
        <color rgb="FF1155CC"/>
        <u/>
      </rPr>
      <t>https://prnt.sc/tzJCwcTgSwFh</t>
    </r>
    <r>
      <rPr>
        <color rgb="FF000000"/>
      </rPr>
      <t xml:space="preserve"> 
</t>
    </r>
    <r>
      <rPr>
        <color rgb="FF1155CC"/>
        <u/>
      </rPr>
      <t>https://prnt.sc/wRWvh511KgQL</t>
    </r>
    <r>
      <rPr>
        <color rgb="FF000000"/>
      </rPr>
      <t xml:space="preserve"> </t>
    </r>
  </si>
  <si>
    <t>Репост стр. 101, нужна короткая версия ответа для физлиц
Валера</t>
  </si>
  <si>
    <t>Латыш Лабус
Сообщество производителей и поставщиков пенополистирола, а кто ответственный продавец, а самое главное кто ответственный производитель, кто даёт 99% гарантию???</t>
  </si>
  <si>
    <t>https://dzen.ru/media/dachniyremont/luchshii-sposob-utepleniia-doma-iz-gazobetona-za-kopeiki-i-na-veka-delaem-termopaneli-svoimi-rukami-sostav-i-proporcii-646093734116ef6c644b7a89?&amp;comments_data=n_reply</t>
  </si>
  <si>
    <r>
      <rPr/>
      <t xml:space="preserve">Мы бы рекомендовали обратить внимание на продукцию членов АППП </t>
    </r>
    <r>
      <rPr>
        <color rgb="FF1155CC"/>
        <u/>
      </rPr>
      <t>https://epsrussia.ru/members/index.php.</t>
    </r>
    <r>
      <rPr/>
      <t xml:space="preserve"> Если такой возможности нет, приобретать пенопласт нужно в официальных точках продаж у продавцов, которые могут предоставить документы на свой товар. </t>
    </r>
  </si>
  <si>
    <t>https://prnt.sc/3raZeoBBoqaN</t>
  </si>
  <si>
    <t>Ответ на стр. 62</t>
  </si>
  <si>
    <t>Мастер-Ок
автор
Сообщество производителей и поставщиков пенополистирола, поддерживаю!</t>
  </si>
  <si>
    <t>https://dzen.ru/video/watch/644a6777c6419c1f9c8b4b49?comments_data=n_reply#comment_1663936812&amp;comments_data=n_reply</t>
  </si>
  <si>
    <t>https://prnt.sc/I5Up59fTuM_h</t>
  </si>
  <si>
    <t xml:space="preserve"> Олег Ярош ответил Валерию
Валерий, понял, спасибо. Думаю можно из без доп.армирования клеить. Проблема в том, что пенопласт в 2 раза объемней чем экструзия. Придется сразу заказывать много и с доставкой и разгрузкой. ЭППС планировал на своей машине навозить.</t>
  </si>
  <si>
    <t>https://vk.com/wall-97639222_177571?reply=178322&amp;thread=177630</t>
  </si>
  <si>
    <t xml:space="preserve">Да, соглашусь, объём пенопласта больше. </t>
  </si>
  <si>
    <t>https://prnt.sc/GMNPcHfv_khn</t>
  </si>
  <si>
    <t>Ответ на стр. 96 Валере</t>
  </si>
  <si>
    <r>
      <rPr>
        <rFont val="Arial"/>
        <color theme="1"/>
      </rPr>
      <t xml:space="preserve">ТехИзоляция | Хабаровск | Утепление ППУ
«Пенополиуретан — дорого! Мы лучше пенопластом утеплим, всё равно это одно и тоже!». Именно так думают люди, которые совершенно не знакомы с ППУ😢
Все же знают цитату «Скупой платит дважды…»? Так вот сравнение ППУ с пенопластом именно об этом! Два совершенно разных утеплителя, с разным составом, характеристиками и способом монтажа.
</t>
    </r>
    <r>
      <rPr>
        <rFont val="Arial"/>
        <b/>
        <color theme="1"/>
      </rPr>
      <t>При монтаже пенопласта, образуется зазор и это очень опасно! В этом зазоре скапливается конденсат, что приводит к разрушению и коррозии, а так же к гниению деревянных конструкций! На видео хороши видны эти «прелести» утепления пенопластом.</t>
    </r>
    <r>
      <rPr>
        <rFont val="Arial"/>
        <color theme="1"/>
      </rPr>
      <t xml:space="preserve">
К тому, как ППУ представляет из себя герметичное покрытие и не позволяет влаге скапливаться.
Ни в коем случае не допускайте ошибок в теплоизоляции, не экономьте на этом, обратитесь к нам, специалистам с опытом и произведите утепление, которое не принесёт лишних проблем и ненужных трат!
👇Подробная консультация:
✉ в сообщениях группы https://vk.com/tekh_izolyatsiya
📲 по номеру телефона 89141580106</t>
    </r>
  </si>
  <si>
    <t>https://vk.com/wall-219933473_76</t>
  </si>
  <si>
    <t xml:space="preserve">Тут настолько очевидны огрехи монтажа, что какой бы материал ни использовался, результат был бы плачевным. 
Если это конденсат, то помещение отапливалось, утеплитель от помещения не был отгорожен пароизоляцией и финишной отделкой. Плюс непонятно, что с вентиляцией. 
Но судя по количеству жидкости, где-то есть повреждение кровли. </t>
  </si>
  <si>
    <t>https://prnt.sc/HhUPQLpaol5Y</t>
  </si>
  <si>
    <t>Ответ нужен с учетом видео в посте
Валера</t>
  </si>
  <si>
    <r>
      <rPr>
        <rFont val="Arial"/>
        <color theme="1"/>
      </rPr>
      <t xml:space="preserve">Влад Альп Сервис
Преимущества «мокрого фасада» на пенополистироле
Объективно и в наши дни наибольшее распространение у «мокрого» фасада на основе пенополистирола (ППС), так как этому утеплителю присущи впечатляющие свойства.
- Энергоэффективность – благодаря закрытой ячеистой структуре у ППС минимальный коэффициент теплопроводности. Оптимальная толщина утеплителя подбирается на основании теплорасчета.
- Прочность – при сравнительно небольшой плотности и минимальном весе, плиты обладают высокой прочностью, что вкупе с армирующим слоем покрывает большинство потребностей финишного слоя. Пенополистирол выдержит не только тонкослойную декоративную штукатурку, но и появившиеся в последние годы толстослойные составы, а также, облицовку плиткой или искусственным камнем.
- Высокий модуль упругости – это свойство как раз и позволяет пенополистиролу выступать «буфером» между основанием и отделочным штукатурным слоем. Он принимает на себя деформации основания и «гасит» их, не передавая на декоративную штукатурку, благодаря чему фасад защищен от растрескивания.
- Высокая адгезия – штукатурка сцепляется с ППС «намертво», при необходимости демонтажа придется очень и очень потрудиться, чтобы отбить кусок, но и в этом случае разрыв будет не по стыку, а по телу.
- Влагостойкость – опять же, благодаря структуре, материал практически не впитывает воду и не увлажняется даже при полном погружении, не говоря про эксплуатацию на фасаде.
- Доступность – качественное утепление в принципе удовольствие затратное, но СФТК на пенополистироле всегда дешевле, чем на минеральной вате и ЭППС. Это связано и со стоимостью материалов, и с их расходом.
- Паропроницаемость – чтобы предотвратить накопление влаги внутри конструкции, при утеплении всегда должно соблюдаться правило увеличения паропропускаемости материалов в сторону улицы.
</t>
    </r>
    <r>
      <rPr>
        <rFont val="Arial"/>
        <color theme="1"/>
        <sz val="1.0"/>
      </rPr>
      <t>Звоните, обсудим наиболее выгодный вариант для утепления и отделки вашего дома:
+7 (995) 960-29-11
+7 (4922) 60-02-62
 #СтроительнаяКомпанияВладимир
#РемонтКвартир
#ОтделкаФасада
#ОтделочныеРаботы
#СтроительнаяКомпания33
#ПромАльпВладмир #ПромышленныйАльпинизм #Владимир #Высотныеработы #RopeAccess #ПромышленныйАльпинист #Утепление_Домов #Утепление_квартир</t>
    </r>
  </si>
  <si>
    <r>
      <rPr>
        <color rgb="FF1155CC"/>
        <u/>
      </rPr>
      <t>https://vk.com/wall-185333070_374</t>
    </r>
    <r>
      <rPr/>
      <t xml:space="preserve"> 
</t>
    </r>
    <r>
      <rPr>
        <color rgb="FF1155CC"/>
        <u/>
      </rPr>
      <t>https://ok.ru/group/70000001960506/topic/155584349938490</t>
    </r>
    <r>
      <rPr/>
      <t xml:space="preserve"> </t>
    </r>
  </si>
  <si>
    <t>Добрый день! Благодарим за подробный анализ положительных свойств пенопласта — материала, который представляет Ассоциация производителей и поставщиков пенополистирола. Спасибо за доверие!</t>
  </si>
  <si>
    <r>
      <rPr>
        <color rgb="FF1155CC"/>
        <u/>
      </rPr>
      <t>https://prnt.sc/qf6tvv8wHCWV</t>
    </r>
    <r>
      <rPr/>
      <t xml:space="preserve"> 
</t>
    </r>
    <r>
      <rPr>
        <color rgb="FF1155CC"/>
        <u/>
      </rPr>
      <t>https://prnt.sc/ND3iKr-pNIcR</t>
    </r>
    <r>
      <rPr/>
      <t xml:space="preserve"> </t>
    </r>
  </si>
  <si>
    <r>
      <rPr>
        <rFont val="Arial"/>
        <color theme="1"/>
      </rPr>
      <t>Дачное строительство</t>
    </r>
    <r>
      <rPr>
        <rFont val="Arial"/>
        <color theme="1"/>
        <sz val="6.0"/>
      </rPr>
      <t xml:space="preserve">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t>
    </r>
    <r>
      <rPr>
        <rFont val="Arial"/>
        <color theme="1"/>
      </rPr>
      <t xml:space="preserve">
</t>
    </r>
    <r>
      <rPr>
        <rFont val="Arial"/>
        <b/>
        <color theme="1"/>
      </rPr>
      <t>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t>
    </r>
    <r>
      <rPr>
        <rFont val="Arial"/>
        <color theme="1"/>
      </rPr>
      <t xml:space="preserve">
</t>
    </r>
    <r>
      <rPr>
        <rFont val="Arial"/>
        <color theme="1"/>
        <sz val="6.0"/>
      </rPr>
      <t>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t>
    </r>
    <r>
      <rPr>
        <rFont val="Arial"/>
        <color theme="1"/>
      </rPr>
      <t xml:space="preserve">
</t>
    </r>
    <r>
      <rPr>
        <rFont val="Arial"/>
        <b/>
        <color theme="1"/>
      </rPr>
      <t>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t>
    </r>
    <r>
      <rPr>
        <rFont val="Arial"/>
        <color theme="1"/>
      </rPr>
      <t xml:space="preserve">
</t>
    </r>
    <r>
      <rPr>
        <rFont val="Arial"/>
        <color theme="1"/>
        <sz val="6.0"/>
      </rPr>
      <t>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t>
    </r>
  </si>
  <si>
    <r>
      <rPr>
        <color rgb="FF1155CC"/>
        <u/>
      </rPr>
      <t>https://vk.com/wall187117847_1266</t>
    </r>
    <r>
      <rPr>
        <color rgb="FF000000"/>
      </rPr>
      <t xml:space="preserve"> 
</t>
    </r>
    <r>
      <rPr>
        <color rgb="FF1155CC"/>
        <u/>
      </rPr>
      <t>https://vk.com/wall-213974359_166</t>
    </r>
    <r>
      <rPr>
        <color rgb="FF000000"/>
      </rPr>
      <t xml:space="preserve"> </t>
    </r>
  </si>
  <si>
    <t xml:space="preserve">Здравствуйте, я официальный представитель Ассоциации производителей и поставщиков пенополистирола. Вижу, вы репостнули сообщение группы "Глаза боятся руки делают". Поскольку вы интересуетесь темой утепления, я хотел бы отметить, что при правильных монтаже и эксплуатации описанных в посте проблем не возникает. Необходимо: 
- полностью изолировать слой ППС — это защитит его от покушения грызунов и воздействия окружающей среды;
- при теплотехническом расчёте учитывать не только желаемую температуру в помещении, но и качество утепления потолка, пола, климатические особенности, вентиляцию и другие параметры, которые влияют на утепление; 
- знать, что материал биологически нейтрален — при соблюдении технологии установки ни плесень, ни грибок на нём не селятся;
- приобретать пенополистирол только в местах официальных продаж. 
Спасибо за внимание к нашему материалу! </t>
  </si>
  <si>
    <r>
      <rPr>
        <color rgb="FF1155CC"/>
        <u/>
      </rPr>
      <t>https://prnt.sc/0lziIhnG1WIm</t>
    </r>
    <r>
      <rPr/>
      <t xml:space="preserve"> 
</t>
    </r>
    <r>
      <rPr>
        <color rgb="FF1155CC"/>
        <u/>
      </rPr>
      <t>https://prnt.sc/5mFPzf6BUs21</t>
    </r>
    <r>
      <rPr/>
      <t xml:space="preserve"> </t>
    </r>
  </si>
  <si>
    <t>Аналог стр. 9 апрель</t>
  </si>
  <si>
    <t xml:space="preserve"> Анатолий Артеменко ответил Алексею
Алексей, так дело в том что пенопласт греется и от него пары теплого воздеха через залитый раствор и покрытие пола проникает внутрь дома и кто в этом случае исследовал экологичность ?</t>
  </si>
  <si>
    <t>https://vk.com/wall-72891995_1043553?reply=1044284&amp;thread=1043558</t>
  </si>
  <si>
    <t xml:space="preserve">Анатолий, МГУ им. М.В. Ломоносова и ФГУП ВНИИМ им. Д.И. Менделеева точно проводили исследования ППС при нормальной температуре и при нагреве. </t>
  </si>
  <si>
    <t>https://prnt.sc/5IYsxrmxjitA</t>
  </si>
  <si>
    <r>
      <rPr>
        <rFont val="Arial"/>
        <color theme="1"/>
      </rPr>
      <t xml:space="preserve">Rmnt.ru
Плюсы и минусы утепления фасада пенопластом
Плиты пенопласта — самый популярный вариант для утепления фасада. Используют этот материал и владельцы квартир в многоэтажном доме, уставшие бороться с плесенью, и хозяева частных домов. Сайт RMNT перечислит все преимущества и недостатки утепления фасада </t>
    </r>
    <r>
      <rPr>
        <rFont val="Arial"/>
        <color theme="1"/>
        <sz val="1.0"/>
      </rPr>
      <t>пенопластом.
Обсудить
 Видео по теме
утепление фасадаФото vikbud.ua
пенопласт на фасадеФото karkasnik-stroy.ru
У популярности пенопласта в качестве утеплителя для фасадов на самом деле есть веские причины:
 Бюджетная цена. Это самый доступный утеплитель. Вместе с работой стоимость утепления пенопластом «под ключ», то есть с оштукатуриванием и окрашиванием, стартует с 800 рублей за квадратный метр. Если делать всё своими руками, будет намного дешевле, затраты невелики.
 Небольшой вес. Транспортировать, переносить и монтировать плиты пенопласта легко, можно справиться в одиночку. Нет дополнительной нагрузки на фундамент и стены.
 Простой процесс монтажа. Конечно, если речь идёт о квартирах на верхних этажах, придётся нанимать промышленных альпинистов. С фасадом на первом этаже и в частном доме можно справиться самостоятельно и даже без помощников. На портале Rmnt.ru есть подробная инструкция по утеплению фасада пенопластом. Никакие особые навыки не нужны, требуются специальные дюбели, раствор, штукатурка и краска, чтобы защитить утеплитель и придать фасаду презентабельный внешний вид.
 Пенопласт не меняет своего размера, под штукатуркой не боится влажности, может прослужить до 50 лет. Придётся, конечно, через несколько лет обновлять краску на фасаде, но сам утеплитель служит очень долго.
 Нет запаха, не выделяет ядовитые вещества. Можно работать без респиратора, резать пенопласт обычным или канцелярским ножом. В пенопласт высокого качества даже продукты запаковывают, главное — выбрать проверенного производителя и убедиться, что есть сертификат.
 Теплоизоляционные свойства у пенопласта отличные. В доме будет теплее зимой, уменьшатся расходы на отопление, исчезнет плесень. Летом будет прохладнее, при разных температурах материал не меняет теплоизоляционные свойства.
 Можно утеплять цоколь даже при высоком уровне грунтовых вод. Есть несъёмная опалубка из пенопласта, которая хорошо себя зарекомендовала. Материал практически не поглощает воду, устойчив к появлению грибка и плесени.</t>
    </r>
    <r>
      <rPr>
        <rFont val="Arial"/>
        <color theme="1"/>
      </rPr>
      <t xml:space="preserve">
Недостатков у утепления фасада пенопластом меньше, но о них нужно помнить:
 Мож</t>
    </r>
    <r>
      <rPr>
        <rFont val="Arial"/>
        <b/>
        <color theme="1"/>
      </rPr>
      <t>но утеплять исключительно ровные стены из плотного материала. Пенопласт может терять свой внешний вид и форму на неровной поверхности. Пар материал пропускает, что может негативно сказаться на микроклимате в доме и квартире. Есть риск повышения уровня влажности.
 Пенопласт горит. Это второй заметный недостаток этого утеплителя. При горении материал выделяет вредные вещества, которые крайне негативно сказываются на здоровье человека. Такой фасад считается опасным именно с точки зрения противопожарной безопасности.
 В пенопласте могут завестись грызуны. Целесообразно использовать армирующую металлическую сетку, чтобы утеплитель не был повреждён.
 Под солнечными лучами пенопласт быстро портится, разлагается, обязательно нужно штукатурить, полностью закрывать материал. Если останутся щели, швы, зазоры — эффекта от утепления не будет. Впрочем, оставлять пенопласт на фасаде просто так никто не будет, выглядит он некрасиво, поэтому данный недостаток самый спорный.</t>
    </r>
    <r>
      <rPr>
        <rFont val="Arial"/>
        <color theme="1"/>
      </rPr>
      <t xml:space="preserve">
</t>
    </r>
    <r>
      <rPr>
        <rFont val="Arial"/>
        <color theme="1"/>
        <sz val="1.0"/>
      </rPr>
      <t xml:space="preserve">Утеплить пенопластом можно и квартиру в панельном доме, и частный коттедж. Это довольно эффективный способ, преимуществ у материала больше, чем минусов. Учитывая доступную стоимость и возможность сделать всё своими руками, пенопласт продолжит удерживать позиции лидера среди материалов для утепления фасадов.
Видео по теме
© рмнт.ру, Игорь Максимов
21.05.23
Уникальность текста проверена на Advego.com
Присоединяйтесь к нам на канале Яндекс.Дзен </t>
    </r>
  </si>
  <si>
    <t>https://vk.com/wall-43942870_27885</t>
  </si>
  <si>
    <t>Грызуны
Пожароопасность
Опасность для здоровья
Хрупкость</t>
  </si>
  <si>
    <t>Добрый день! Позвольте прокомментировать в качестве официального представителя Ассоциации производителей и поставщиков пенополистирола. 
Стены для использования пенопласта в качестве теплоизояции действительно должны быть подготовлены — однако ничего сложного в процессе подготовки нет. Так или иначе поверхности готовят для любого вида утеплителей. Пенопласт паропроницаем — здесь вы правы. Но именно поэтому он не окажет негативного воздействия на микроклимат в помещении: пар будет проходить сквозь него. Плюс никогда не надо забывать о вентиляции — именно она играет ключевую роль в поддержании микроклимата. 
Современный ППС выпускается с антипиренами. Благодаря этим веществам он самостоятельно затухает через максимум 4 секунды после потери контакта с открытым пламенем. Если же ППС подвергается постоянному воздействию огня, он оплавляется, не воспламеняясь. Что касается вредных веществ при горении: их выделяет даже самая экологически чистая древесина. А если учесть, что ППС находится — по правилам — в середине стенового "пирога", то огонь до него доберется далеко не в первую очередь. К тому моменту все люди должны быть уже эвакуированы. 
О грызунах: они и в самом деле могут поселиться в пенопласте. И в минеральной вате. И в любом неосыпающемся утеплителе. Чтобы этого избежать, теплоизоляционный слой изолируют в середине ограждающей конструкции. И здесь уже речь идет о том, насколько качественно изолируют. Если у грызунов будет доступ, они своего шанса не упустят. Если работа выполнена на совесть, о вредителях можно не беспокоиться. Металлическая армирующая сетка — один из эффективных методов защиты. Однако зачастую хватает и обычный сетки и качественного отделочного слоя (по системе "мокрый фасад"). 
Солнечные лучи вредят пенопласту. Однако никто не оставляет его на фасаде незащищенным. Закрытый от ультрафиолета, ППС может прослужить без существенной потери качеств до 100 лет. Именно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t>
  </si>
  <si>
    <t>https://prnt.sc/zmcgeRW_8JpR</t>
  </si>
  <si>
    <t xml:space="preserve"> Роман Калиновский
Светлана, Можно между отделкой цоколя и землёй проложить пенопласт низкой плотности 10-20см , зимой его земля будет сжимать но цоколь при этом не как не страдает, проверял сам работает 100%</t>
  </si>
  <si>
    <t>https://vk.com/wall-127816489_56216?reply=56241&amp;thread=56218</t>
  </si>
  <si>
    <t xml:space="preserve">Плюс к вашему совету: надо обязательно утеплить пол первого этажа. </t>
  </si>
  <si>
    <t>https://prnt.sc/AEGtsKDSlUwZ</t>
  </si>
  <si>
    <t xml:space="preserve">Даниил
А какую роль играет ППС внутри фундамента.? это же деньги на ветер </t>
  </si>
  <si>
    <t>https://www.youtube.com/watch?v=O2PSepygI3U&amp;lc=Ugzj9gXmo3nSWeB3knN4AaABAg</t>
  </si>
  <si>
    <t>Фундамент, экономия</t>
  </si>
  <si>
    <t>Не отвечаем, ЭППС</t>
  </si>
  <si>
    <r>
      <rPr>
        <rFont val="Arial"/>
        <color theme="1"/>
      </rPr>
      <t xml:space="preserve">44alex
 EPS Russia сказал(а): ↑
 </t>
    </r>
    <r>
      <rPr>
        <rFont val="Arial"/>
        <i/>
        <color theme="1"/>
      </rPr>
      <t>Добрый день!
 Позвольте прокомментировать в качестве официального представителя Ассоциации производителей и поставщиков пенополистирола.
 Применение пенопласта в вашем случае вполне возможно. Что для этого нужно: а) теплотехнический расчет с привлечением специалистов (он нужен всегда, не только при работе с пенопластом). б) Качественный фасадный ППС (13 или 16 Ф). в) Эффективная приточно-вытяжная вентиляция в доме (но и она нужна всегда, какая бы теплоизоляция ни использовалась).
 Оптимально закрывать ППС по системе "мокрый фасад", но возможны варианты (главное — не вентфасад). Укладывать материал, чтобы набрать нужную толщину, можно слоями с перекрытием швов предыдущего слоя.
 Нажмите, чтобы раскрыть...</t>
    </r>
    <r>
      <rPr>
        <rFont val="Arial"/>
        <color theme="1"/>
      </rPr>
      <t xml:space="preserve">
 конкретно под клинкер критерии напишите -что воду то лить </t>
    </r>
  </si>
  <si>
    <t>https://www.forumhouse.ru/posts/31477575/</t>
  </si>
  <si>
    <t xml:space="preserve">44alex, добрый день, критерии чего? 
К сожалению, для грамотного теплотехнического расчёта здесь недостаточно данных: на расстоянии такие расчёты не делаются. Оценить вентиляцию издалека тоже сложно. Фасадные марки ППС, которые можно использовать, мы указали. Технология укладки клинкерной плитки на теплоизоляционный слой проста: ППС монтируется как обычно — с применением армирующей сетки и тарельчатых дюбелей. Минимум через неделю после монтажа можно начинать работу с плиткой: её приклеивают с помощью специального клея, который подбирают в зависимости от веса м2 плитки. </t>
  </si>
  <si>
    <t>https://prnt.sc/wP0RLpiF0UoG</t>
  </si>
  <si>
    <t xml:space="preserve">44alex, добрый день, критерии чего? 
Теплотехнический расчёт на расстоянии не делается. Оценить вентиляцию издалека тоже сложно. Фасадные марки ППС указаны. </t>
  </si>
  <si>
    <t xml:space="preserve">Mobydimk
 Утеплил металлический домик изнутри пенопластом, собираюсь обшивать фанерой. Строение отапливается в холодное время редкими наездами. Не могу решить как быть с пароизоляцией. С одной стороны хочется защитить металл от конденсации пара изнутри, с другой стороны обшивка металлом не полностью герметична, вода туда может попасть снаружи и остаться запертой в стене между металлом и пароизоляцией. Пока склоняюсь к варианту не делать пароизоляцию, добавить еще одно вентиляционное окошко и пусть просыхает пока стоит пустой. Как быть? </t>
  </si>
  <si>
    <t>https://www.forumhouse.ru/threads/134579/page-21#posts/31477473/</t>
  </si>
  <si>
    <t xml:space="preserve">Добрый день! К сожалению, при существующем раскладе, когда снаружи может попасть вода и испортить как теплоизолирующий материал, так и внешнюю обшивку, давать советы по пароизоляции не имеет смысла. В любом случае Ассоциация производителей и поставщиков пенополистирола не рекомендует внутреннее утепление пенопластом, как не предусмотренное ГОСТ. </t>
  </si>
  <si>
    <t>https://prnt.sc/HN_IEV51WzWz</t>
  </si>
  <si>
    <t>Овно и палки: он не просохнет, если ППС внутри, снаружи затекает</t>
  </si>
  <si>
    <t>Компания ЭталонТепло
Пенопласт, является одним из неэффективных утеплителей. Почему так и как это можно исправить, если данное утепление производилось на этапе строительства между облицовочным кирпичом и несущей стеной?
Пенопласт имеет «готовый вид» и при монтаже образуется зазор, который влечёт за собой конденсат. Из-за этого в дальнейшем пенопласт деформируется в размере и появляются огромные утечки тепла!
Хотим Вас успокоить, Вам не нужно будет демонтировать фасад, чтобы произвести качественное утепление. На нашем опыте не один спасённый дом от такой судьбы! Всё благодаря утеплению методом заливки ППУ в пустоты.
За счёт своей жидкой структуры пенополиуретан заполняет абсолютно все пустоты и щели, а со временем не деформируется! И в случае заливки в пустоты, где есть пенопласт — он обволакивает его и образует герметичное, и монолитное утепление.
Повторяемся, это единственный метод, который сохранит внешний вид Вашего дома и бюджет от ненужных трат!
Адрес: г. Оренбург ул.Литейная 43А
Телефон для связи:
8(903)395-30-00
8(3532)253-000</t>
  </si>
  <si>
    <t>https://vk.com/wall-51972963_9332</t>
  </si>
  <si>
    <t xml:space="preserve">Добрый день! При правильном монтаже пенопласта (у вас, кстати, не он, а ЭППС в видео) таких расстояний между плитами не бывает. Швы шире 2 мм запениваются сразу. Утепляемая поверхность выравнивается в плоскость.
А чтобы исправить такой уровень брака, конечно, любые средства хороши. </t>
  </si>
  <si>
    <t>https://prnt.sc/_KL1tWYRBgZ3</t>
  </si>
  <si>
    <t>там ЭППС, но раз уж он говорит о пенопласте, то ответим? 
Валера</t>
  </si>
  <si>
    <t>vk.com/wall504704292_632</t>
  </si>
  <si>
    <t>Добрый день! Пенопласт очень эффективен. У современного ППС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Кроме того, он не склонен ни к усадке, ни к деформации. Описанные вами проблемы являются следствием погрешностей при монтаже. А они характеризуют скорее мастеров, производивших укладку, нежели сам материал. Даже в тексте поста допущена ошибка: говорится про пенопласт, а на видео экструдированный пенополистирол.</t>
  </si>
  <si>
    <t>https://prnt.sc/VK4JdY3jLfQy</t>
  </si>
  <si>
    <t>Репост стр. 117, нужна короткая версия ответа для физлиц</t>
  </si>
  <si>
    <t xml:space="preserve"> Клеим утеплитель.Будни фасадчика #36.
Будни фасадчика
#стройка #фасад #утепление
#стройка #фасад #утепление #утеплитель #пенополистирол #армирование #декор #клинкер #construction #facade #insulation #work</t>
  </si>
  <si>
    <t>https://www.youtube.com/watch?v=CVTPNakrT2Q</t>
  </si>
  <si>
    <t>Фасад
Обсуждение монтажа</t>
  </si>
  <si>
    <t xml:space="preserve">Добрый день! Благодарим за доверие к материалу, который представляет Ассоциация производителей и поставщиков пенополистирола. </t>
  </si>
  <si>
    <t>https://prnt.sc/_cY5DBJxEHd-</t>
  </si>
  <si>
    <r>
      <rPr>
        <rFont val="Arial"/>
        <color theme="1"/>
      </rPr>
      <t xml:space="preserve">Влад Альп Сервис
Преимущества «мокрого фасада» на пенополистироле
Объективно и в наши дни наибольшее распространение у «мокрого» фасада на основе пенополистирола (ППС), так как этому утеплителю присущи впечатляющие свойства.
- Энергоэффективность – благодаря закрытой ячеистой структуре у ППС минимальный коэффициент теплопроводности. Оптимальная толщина утеплителя подбирается на основании теплорасчета.
- Прочность – при сравнительно небольшой плотности и минимальном весе, плиты обладают высокой прочностью, что вкупе с армирующим слоем покрывает большинство потребностей финишного слоя. Пенополистирол выдержит не только тонкослойную декоративную штукатурку, но и появившиеся в последние годы толстослойные составы, а также, облицовку плиткой или искусственным камнем.
- Высокий модуль упругости – это свойство как раз и позволяет пенополистиролу выступать «буфером» между основанием и отделочным штукатурным слоем. Он принимает на себя деформации основания и «гасит» их, не передавая на декоративную штукатурку, благодаря чему фасад защищен от растрескивания.
- Высокая адгезия – штукатурка сцепляется с ППС «намертво», при необходимости демонтажа придется очень и очень потрудиться, чтобы отбить кусок, но и в этом случае разрыв будет не по стыку, а по телу.
- Влагостойкость – опять же, благодаря структуре, материал практически не впитывает воду и не увлажняется даже при полном погружении, не говоря про эксплуатацию на фасаде.
- Доступность – качественное утепление в принципе удовольствие затратное, но СФТК на пенополистироле всегда дешевле, чем на минеральной вате и ЭППС. Это связано и со стоимостью материалов, и с их расходом.
- Паропроницаемость – чтобы предотвратить накопление влаги внутри конструкции, при утеплении всегда должно соблюдаться правило увеличения паропропускаемости материалов в сторону улицы.
</t>
    </r>
    <r>
      <rPr>
        <rFont val="Arial"/>
        <color theme="1"/>
        <sz val="1.0"/>
      </rPr>
      <t>Звоните, обсудим наиболее выгодный вариант для утепления и отделки вашего дома:
+7 (995) 960-29-11
+7 (4922) 60-02-62
 #СтроительнаяКомпанияВладимир
#РемонтКвартир
#ОтделкаФасада
#ОтделочныеРаботы
#СтроительнаяКомпания33
#ПромАльпВладмир #ПромышленныйАльпинизм #Владимир #Высотныеработы #RopeAccess #ПромышленныйАльпинист #Утепление_Домов #Утепление_квартир</t>
    </r>
  </si>
  <si>
    <r>
      <rPr>
        <color rgb="FF1155CC"/>
        <u/>
      </rPr>
      <t>https://vk.com/wall760084130_3942</t>
    </r>
    <r>
      <rPr/>
      <t xml:space="preserve"> 
</t>
    </r>
    <r>
      <rPr>
        <color rgb="FF1155CC"/>
        <u/>
      </rPr>
      <t>https://ok.ru/profile/346909102673/statuses/156140723787857</t>
    </r>
    <r>
      <rPr/>
      <t xml:space="preserve"> 
</t>
    </r>
    <r>
      <rPr>
        <color rgb="FF1155CC"/>
        <u/>
      </rPr>
      <t>https://vk.com/wall779624662_5312</t>
    </r>
    <r>
      <rPr/>
      <t xml:space="preserve"> 
</t>
    </r>
    <r>
      <rPr>
        <color rgb="FF1155CC"/>
        <u/>
      </rPr>
      <t>https://vk.com/wall792643318_74</t>
    </r>
    <r>
      <rPr/>
      <t xml:space="preserve"> 
</t>
    </r>
    <r>
      <rPr>
        <color rgb="FF1155CC"/>
        <u/>
      </rPr>
      <t>https://vk.com/wall731408219_48521</t>
    </r>
    <r>
      <rPr/>
      <t xml:space="preserve"> 
</t>
    </r>
    <r>
      <rPr>
        <color rgb="FF1155CC"/>
        <u/>
      </rPr>
      <t>https://vk.com/wall776485863_982</t>
    </r>
    <r>
      <rPr/>
      <t xml:space="preserve"> 
</t>
    </r>
    <r>
      <rPr>
        <color rgb="FF1155CC"/>
        <u/>
      </rPr>
      <t>https://vk.com/wall270718322_8686</t>
    </r>
    <r>
      <rPr/>
      <t xml:space="preserve"> 
</t>
    </r>
    <r>
      <rPr>
        <color rgb="FF1155CC"/>
        <u/>
      </rPr>
      <t>https://vk.com/wall257695722_11844</t>
    </r>
    <r>
      <rPr/>
      <t xml:space="preserve"> 
</t>
    </r>
    <r>
      <rPr>
        <color rgb="FF1155CC"/>
        <u/>
      </rPr>
      <t>https://vk.com/wall712930556_1184</t>
    </r>
    <r>
      <rPr/>
      <t xml:space="preserve"> 
</t>
    </r>
    <r>
      <rPr>
        <color rgb="FF1155CC"/>
        <u/>
      </rPr>
      <t>https://vk.com/wall316224958_17404</t>
    </r>
    <r>
      <rPr/>
      <t xml:space="preserve"> 
</t>
    </r>
    <r>
      <rPr>
        <color rgb="FF1155CC"/>
        <u/>
      </rPr>
      <t>https://vk.com/wall502885001_19122</t>
    </r>
    <r>
      <rPr/>
      <t xml:space="preserve"> 
</t>
    </r>
    <r>
      <rPr>
        <color rgb="FF1155CC"/>
        <u/>
      </rPr>
      <t>https://vk.com/wall802226594_322</t>
    </r>
    <r>
      <rPr/>
      <t xml:space="preserve"> 
</t>
    </r>
    <r>
      <rPr>
        <color rgb="FF1155CC"/>
        <u/>
      </rPr>
      <t>https://vk.com/wall456143429_20720</t>
    </r>
    <r>
      <rPr/>
      <t xml:space="preserve"> 
</t>
    </r>
    <r>
      <rPr>
        <color rgb="FF1155CC"/>
        <u/>
      </rPr>
      <t>https://vk.com/wall416555482_2405</t>
    </r>
    <r>
      <rPr/>
      <t xml:space="preserve"> 
</t>
    </r>
    <r>
      <rPr>
        <color rgb="FF1155CC"/>
        <u/>
      </rPr>
      <t>https://vk.com/wall581571265_77</t>
    </r>
    <r>
      <rPr/>
      <t xml:space="preserve"> 
</t>
    </r>
    <r>
      <rPr>
        <color rgb="FF1155CC"/>
        <u/>
      </rPr>
      <t>https://vk.com/wall696814832_4530</t>
    </r>
    <r>
      <rPr/>
      <t xml:space="preserve"> 
</t>
    </r>
    <r>
      <rPr>
        <color rgb="FF1155CC"/>
        <u/>
      </rPr>
      <t>https://vk.com/wall646025439_19068</t>
    </r>
    <r>
      <rPr/>
      <t xml:space="preserve"> 
</t>
    </r>
    <r>
      <rPr>
        <color rgb="FF1155CC"/>
        <u/>
      </rPr>
      <t>https://vk.com/wall598461267_1371</t>
    </r>
    <r>
      <rPr/>
      <t xml:space="preserve"> </t>
    </r>
  </si>
  <si>
    <t>Все плюсы современного пенопласта описаны совершенно верно!</t>
  </si>
  <si>
    <r>
      <rPr>
        <color rgb="FF1155CC"/>
        <u/>
      </rPr>
      <t>https://prnt.sc/85KO30LCb9G3</t>
    </r>
    <r>
      <rPr/>
      <t xml:space="preserve"> 
</t>
    </r>
    <r>
      <rPr>
        <color rgb="FF1155CC"/>
        <u/>
      </rPr>
      <t>https://prnt.sc/koE8jA7nlhfd</t>
    </r>
    <r>
      <rPr/>
      <t xml:space="preserve"> 
</t>
    </r>
    <r>
      <rPr>
        <color rgb="FF1155CC"/>
        <u/>
      </rPr>
      <t>https://prnt.sc/v5hJrWNJuXpy</t>
    </r>
    <r>
      <rPr/>
      <t xml:space="preserve"> 
</t>
    </r>
    <r>
      <rPr>
        <color rgb="FF1155CC"/>
        <u/>
      </rPr>
      <t>https://prnt.sc/J787u7-vacAA</t>
    </r>
    <r>
      <rPr/>
      <t xml:space="preserve"> 
</t>
    </r>
    <r>
      <rPr>
        <color rgb="FF1155CC"/>
        <u/>
      </rPr>
      <t>https://prnt.sc/Zlvdv78GrFSm</t>
    </r>
    <r>
      <rPr/>
      <t xml:space="preserve"> 
</t>
    </r>
    <r>
      <rPr>
        <color rgb="FF1155CC"/>
        <u/>
      </rPr>
      <t>https://prnt.sc/y5YliCXT-YxF</t>
    </r>
    <r>
      <rPr/>
      <t xml:space="preserve"> 
</t>
    </r>
    <r>
      <rPr>
        <color rgb="FF1155CC"/>
        <u/>
      </rPr>
      <t>https://prnt.sc/1cWqcwHAOOy5</t>
    </r>
    <r>
      <rPr/>
      <t xml:space="preserve"> 
</t>
    </r>
    <r>
      <rPr>
        <color rgb="FF1155CC"/>
        <u/>
      </rPr>
      <t>https://prnt.sc/hP3gHtdHbjrQ</t>
    </r>
    <r>
      <rPr/>
      <t xml:space="preserve"> 
</t>
    </r>
    <r>
      <rPr>
        <color rgb="FF1155CC"/>
        <u/>
      </rPr>
      <t>https://prnt.sc/huw3pPTixORi</t>
    </r>
    <r>
      <rPr/>
      <t xml:space="preserve"> 
</t>
    </r>
    <r>
      <rPr>
        <color rgb="FF1155CC"/>
        <u/>
      </rPr>
      <t>https://prnt.sc/-AO-47Ne886K</t>
    </r>
    <r>
      <rPr/>
      <t xml:space="preserve"> 
</t>
    </r>
    <r>
      <rPr>
        <color rgb="FF1155CC"/>
        <u/>
      </rPr>
      <t>https://prnt.sc/M3FsM0oIQofk</t>
    </r>
    <r>
      <rPr/>
      <t xml:space="preserve"> 
</t>
    </r>
    <r>
      <rPr>
        <color rgb="FF1155CC"/>
        <u/>
      </rPr>
      <t>https://prnt.sc/I4X3zvPLAMSC</t>
    </r>
    <r>
      <rPr/>
      <t xml:space="preserve"> 
</t>
    </r>
    <r>
      <rPr>
        <color rgb="FF1155CC"/>
        <u/>
      </rPr>
      <t>https://prnt.sc/hYKvjEg32e_4</t>
    </r>
    <r>
      <rPr/>
      <t xml:space="preserve"> 
</t>
    </r>
    <r>
      <rPr>
        <color rgb="FF1155CC"/>
        <u/>
      </rPr>
      <t>https://prnt.sc/LHSiLGbkAjwu</t>
    </r>
    <r>
      <rPr/>
      <t xml:space="preserve"> 
</t>
    </r>
    <r>
      <rPr>
        <color rgb="FF1155CC"/>
        <u/>
      </rPr>
      <t>https://prnt.sc/LzONV0eb8-J2</t>
    </r>
    <r>
      <rPr/>
      <t xml:space="preserve"> 
</t>
    </r>
    <r>
      <rPr>
        <color rgb="FF1155CC"/>
        <u/>
      </rPr>
      <t>https://prnt.sc/On2Inlu9TamA</t>
    </r>
    <r>
      <rPr/>
      <t xml:space="preserve"> 
</t>
    </r>
    <r>
      <rPr>
        <color rgb="FF1155CC"/>
        <u/>
      </rPr>
      <t>https://prnt.sc/_ycdEZ0DotE3</t>
    </r>
    <r>
      <rPr/>
      <t xml:space="preserve"> 
</t>
    </r>
    <r>
      <rPr>
        <color rgb="FF1155CC"/>
        <u/>
      </rPr>
      <t>https://prnt.sc/qr4DScjcBSZq</t>
    </r>
    <r>
      <rPr/>
      <t xml:space="preserve"> </t>
    </r>
  </si>
  <si>
    <t>Репост позитива из стр. 109, нужна короткая версия ответа для физлиц
Можем валерой?
Да, можем</t>
  </si>
  <si>
    <t xml:space="preserve"> Елена Аболенская
Нет, именно птички клюют пенопласт!!!! Может, конечно и мыши-дуры едят, но птички необработанный шпатлёвкой, чем бы покрашен ни был, едят за милую душу. У меня знакомый все значимые фасады пенопластом украшал. Выглядит как лепнина, а где птички напакостили, пришлось переделывать.</t>
  </si>
  <si>
    <t>https://vk.com/wall-80052011_4027419?reply=4027736&amp;thread=4027480</t>
  </si>
  <si>
    <t xml:space="preserve">Елена, добрый день! Декор из пенопласта, применяемый на улице, должен быть соответствующим образом защищён от вредителей. По всей видимости, слой краски был недостаточно прочен, если птицы смогли через него расклевать ППС. </t>
  </si>
  <si>
    <t>https://prnt.sc/VtXZVEnelQJ-</t>
  </si>
  <si>
    <t>Комментарий к новости о пенопласте на здании в Омске</t>
  </si>
  <si>
    <t>О чём говорят в Омске
У нас объемные фасады из пенопласта строят? 🙄</t>
  </si>
  <si>
    <t>https://vk.com/wall-121618691_487190</t>
  </si>
  <si>
    <t xml:space="preserve">Варианты декоративного оформления рельефных фасадов с помощью пенопласта возможны. И при правильном монтаже ничего подобного с ними происходить не должно. </t>
  </si>
  <si>
    <t>https://prnt.sc/2cYx05E36eWm</t>
  </si>
  <si>
    <t>Аналог новости из стр. 101, но с другой формулировкой</t>
  </si>
  <si>
    <t>Сова, открыт 3 часа назад
Как утеплить дом?
Утепляю дом снаружи по периметру.Лучше положить сначала утеплитель(минплиту), а потом пенопласт или наоборот? Или без разницы?Сверху будет закрыто плитами осб.</t>
  </si>
  <si>
    <t>https://otvet.mail.ru/answer/2032953016</t>
  </si>
  <si>
    <t>Добрый день! Если хотите сделать комбинированное утепление, нужно узнать паропроницаемость материалов (скорее всего, ППС будет обладать меньшей паропроницаемостью). И тот материал, у которого этот показатель выше, укладывается снаружи.</t>
  </si>
  <si>
    <t>https://prnt.sc/0XJtjxceMdAZ</t>
  </si>
  <si>
    <r>
      <rPr>
        <rFont val="Arial"/>
        <color theme="1"/>
      </rPr>
      <t xml:space="preserve">Сергей Николаевич Петров, 3 часа назад
Просветленный
</t>
    </r>
    <r>
      <rPr>
        <rFont val="Arial"/>
        <b/>
        <color theme="1"/>
      </rPr>
      <t xml:space="preserve">Пенопласт нельзя применять для утепления жилых помещений . Он не паропроницаем 
и под ним ВСЕГДА будет скапливаться влага , далее плесень и разрушение конструкции. 
Пенопласт применяют только для утепления фундаментов и подвалов , там где люди не живут постоянно. Или для защиты септиков в земле от замерзания зимой. 
Для жилых строений применяют только паропроницаемые материалы , минеральная вата для этого дела подходит полностью. Все синтетическе плёнки при строительстве 
( ветрозащита ) также должны быть паропроницаемы. </t>
    </r>
    <r>
      <rPr>
        <rFont val="Arial"/>
        <color theme="1"/>
      </rPr>
      <t xml:space="preserve">
Советую понаблюдать , как утепляют стены домов при монолитном железобетонном строительстве , вот там всё делают по правилам. 
Либо ищи где рабочие ставят какркасный дачный дом , понаблюдай за технологией утепления таких домов. Там ТОЛЬКО минеральная вата и паропроницаемые плёнки. 
Если не дать возможности испаряться влаги через стены , то она будет конденсироваться внутри утеплителя со всеми печальными последствиями .
Утеплитель промёрзнет и ничего утеплять не будет.
Когда смотришь на ютубе таких горе специалистов , надо всегда подходить с критически к их " шедеврам " по утеплению домов.</t>
    </r>
  </si>
  <si>
    <t>Добрый день! Позвольте прокомментировать в качестве официального представителя Ассоциации производителей и поставщиков пенополистирола. 
Современный пенопласт паропроницаем: его паропроницаемость сравнима с тем же показателем древесины поперёк волокон (0,06 и 0,05 мг/(м·ч·Па) соответственно). Поэтому влага под ним будет скапливаться только при неправильном теплотехническом расчете (или, как это часто бывает, при его отсутствии). Сам по себе этот материал бионейтрален: при соблюдении условий эксплуатации на нём не селятся и не размножаются грибок и плесень. Это подтверждено многочисленными исследованиями. 
Пенопласт успешно применяется для теплоизоляции жилых зданий (8 из 10 частных домов в Европе утеплены именно им).</t>
  </si>
  <si>
    <t>https://prnt.sc/8zyeoblpmNBI</t>
  </si>
  <si>
    <t xml:space="preserve"> Александр Блынский ответил Виталию
Виталий, а разве это не задача песчаной подушки которая делается , пенопласт через 2-3 года в земле превратиться в труху .
Новпроект | Бюро строительных услуг ответил Александру
Александр, Плиты ППС наделены производителями достаточной жесткостью, устойчивостью к влаге, гниению, температурным колебаниям, плесени, поэтому способны служить до 80 “условных” лет и более.</t>
  </si>
  <si>
    <t>https://vk.com/wall-126164263_1790?reply=1798&amp;thread=1792</t>
  </si>
  <si>
    <t>Фундамент, срок службы</t>
  </si>
  <si>
    <t xml:space="preserve">Здравствуйте! Всё верно: всеми этими свойствами в полной мере обладает современный вспененный пенополистирол, он же — пенопласт. </t>
  </si>
  <si>
    <t>https://prnt.sc/RWew476xwpZG</t>
  </si>
  <si>
    <t xml:space="preserve"> Екатерина Александровна
Валерий, без армирующией сетки отвалилась штукатурка</t>
  </si>
  <si>
    <t>https://vk.com/wall-54036611_1476073?reply=1476090</t>
  </si>
  <si>
    <t xml:space="preserve">Похоже как раз огрехи монтажа привели к таким последствиям. При использовании крупноформатных деталей необходимо задумываться об армировании, особенно на нижнем уровне, где декор могут задеть прохожие. </t>
  </si>
  <si>
    <t>https://prnt.sc/eaDxfKwmtj8V</t>
  </si>
  <si>
    <t>Ответ на стр. 101
Валера</t>
  </si>
  <si>
    <t xml:space="preserve"> Роман Калиновский ответил Валерию
Валерий, + к моему совету это сделать продухи по периметру, а то этот пол сгниет, по сути это отделка декорация, а под полом обязательно должен гулять воздух</t>
  </si>
  <si>
    <t>https://vk.com/wall-127816489_56216?reply=56311&amp;thread=56218</t>
  </si>
  <si>
    <t xml:space="preserve">Пол, утеплённый пенопластом, фактически находится над землёй. И с вентиляцией пол сохранится гораздо дольше. </t>
  </si>
  <si>
    <t>https://prnt.sc/xqTWUydjRFUR</t>
  </si>
  <si>
    <t xml:space="preserve">Ответ на стр. 113
Валера </t>
  </si>
  <si>
    <t xml:space="preserve"> Антон Пугачев
Валерий, Вы невнимательны. Мы показываем образец стены, когда утепление делается одновременно с возведением стен. И такие зазоры между листами утеплителя появляются благодаря несоответствию размеров между кладочной сеткой применяемой для связки стен с размерами самого утеплителя. Данное видео всего лишь показываает возможности ППУ, а именно его способность проникать в самые трудные щели и пустоты.
Антон Пугачев
Валерий, но в любом случае благодарим за экспертное мнение😊 сразу видно в строительстве не последний человек!🤝</t>
  </si>
  <si>
    <t>https://vk.com/wall-51972963_9332?reply=9334</t>
  </si>
  <si>
    <t xml:space="preserve">Спасибо! В любом случае — как профессионалы — будем надеяться, что подобных "утеплений", с зазорами и прочими дефектами, будет как можно меньше. </t>
  </si>
  <si>
    <t>https://prnt.sc/m7qADMkB0K8X</t>
  </si>
  <si>
    <t>Ответ на стр. 117
Валера</t>
  </si>
  <si>
    <t>ЛЕПКА Владимир Тарасенко РЕМОНТ КВАРТИР
Валерий декор из пенопласта не применяется .Имеется для этого поулеритан.Который по свойствам как пенопласт на крепче и по гостам, его применяют в экстерьере.Тоесть на фасадах зданий.</t>
  </si>
  <si>
    <t>ограничение области применения</t>
  </si>
  <si>
    <t xml:space="preserve">Владимир, декор из пенопласта применяется, и весьма успешно. Конечно, если применять его с соблюдением всех технологий монтажа. </t>
  </si>
  <si>
    <t>https://prnt.sc/5imZ81ok1NlI</t>
  </si>
  <si>
    <t>Ответ на стр. 102
Валера</t>
  </si>
  <si>
    <r>
      <rPr>
        <rFont val="Arial"/>
        <color theme="1"/>
      </rPr>
      <t xml:space="preserve">Строим дом за городом
Почему фасады наших частных домов, утепленные пенополистиролом, так быстро выходят из строя?
Пенопласт используется для утепления жилых зданий очень широко, причем во всем мире. При этом существует два вида этого материала – пенополистирол (ППС) и экструдированный пенополистирол (ЭППС). Так вот – на Западе можно хорошо сэкономить на этом деле, применяя для утепления обычный ППС, а вот в России можно сэкономить, только применив гораздо более дорогой ЭППС.
</t>
    </r>
    <r>
      <rPr>
        <rFont val="Arial"/>
        <color theme="1"/>
        <sz val="1.0"/>
      </rPr>
      <t>Процесс утепления фасада частного дома подходит к своему завершению
После нескольких моих публикаций про пенопласт в качестве утепления дома на меня посыпались яростные обвинения в том, что я просто не люблю пенопласт.
Но это не так, я люблю пенопласт, и считаю, что это самый лучший теплоизоляционный материал, который изобрело человечество за последние тысячелетия своей домостроительной истории.
Проблема заключается в другом – не каждый пенопласт годится для строительства, об этом мной было писано в предыдущей статье про пенопласт, а еще и в той, что передней, и в других более ранних.</t>
    </r>
    <r>
      <rPr>
        <rFont val="Arial"/>
        <color theme="1"/>
      </rPr>
      <t xml:space="preserve">
Если кто не понял, то есть разные пенопласты, но градацию по этому принципу можно ограничить всего двумя категориями – годный и негодный. Годный – это ЭППС, или экструдированный пенополистирол, а негодный – это ОПС, или обычный пенополистирол.
Да, пенополистирол (обычный) отличается от обычного пенопласта, но не сильно (а если честно – то вообще никак). Поэтому чтобы сэкономить буквы, я пенополистирол буду называть просто пенопластом.
Значит, рассказываю про пенопласт (читай – пенополистирол).
Ну, конечно же, даже негодный пенопласт можно использовать для утепления. Ведь основной недостаток негодного пенопласта – он поглощает воду и не отдает ее обратно, из-за чего теряется весь смысл использования материала. Мало того – это даже вредно, потому что в мокром пенопласте могут поселяться грибы и прочие бациллы, потому что из него выделяются кислоты, которыми эти ползучие гады питаются.
Однако если негодный пенопласт очень хорошо изолировать от внешнего мира, то он влагу поглощать не будет, и никто в нем не сможет поселиться, потому что зеленые микробы в замкнутом пространстве не образуются. Таким образом негодный пенопласт сразу превращается в годный, и дальше спора нет.
Но негодный пенопласт может превращаться в годный только в Германии или Америке, у нас же такое превращение никто обеспечить не в состоянии. Я не хочу сказать, что у нас нет мастеров, умеющих хорошо изолировать пенопласт, просто у нас нет мастеров, которые захотят это делать в здравом уме и твердой памяти.
</t>
    </r>
    <r>
      <rPr>
        <rFont val="Arial"/>
        <color theme="1"/>
        <sz val="1.0"/>
      </rPr>
      <t>Вот поставьте себя на место не сертифицированного (читай – шабашника) мастера-фасадчика. Вот вам поручили утеплить стену обычным пенопластом. Естественно, за те деньги, которые вам сможет предложить застройщик, у которого средств хватает только на обычный (читай – негодный) пенопласт, вы не станете надрываться так, как надрываются немецкие или американские фасадчики. Мало того – вы не станете делать свою работу как надо просто преднамеренно.
Вы не догадались, почему именно? Да нашим мастерам невыгодно строить дома, которые не подлежат ремонту. Ясен пень, что через год, когда пенопластовые стены промокнут, то вас не позовут ремонтировать дом, позовут другого, незапятнанного, хорошего мастера. Но вас позовут переменить пенопласт в другой дом, там, где вашей работы еще не видели, но слышали про нее только хорошее.
Дело в том, что все наши не сертифицированные строители-фасадчики объединены в негласный профсоюз, задачей которого является строить дома так, чтобы они быстро приходили в негодность, и чтобы их ремонтировать звали других членов этого профсоюза. И чем больше регион, который этот профсоюз охватывает, тем больше работы у его членов, и тем больше у них заработки, причем в разы.
И эта работа постоянная. Таким образом профсоюз получает возможность доить одних и тех же домовладельцев без всяких хлопот хоть до второго пришествия.
Теперь вы поняли, почему наши не сертифицированные фасадчики очень не любят работать с самым лучшим видом пенопласта – экструдированным пенополистиролом?
Просто ЭППС не поглощает влагу, потому в гидроизоляции не нуждается. А так как срок годности этого утеплителя исчисляется многими поколениями, то для профсоюза фасадчиков дом с ЭППС-утеплением потерян на многие десятилетия.
Таким образом сокращается объем работ по контролируемому региону, и никакой профсоюз тут поделать ничего не сможет, разве что будет кого-то посылать по ночам намеренно портить утеплитель в стенах отверткой.
Но это дело уже имеет уголовный окрас, поэтому вряд ли кто на такое пойдет. Это не метод наших негласных фасадных профсоюзов, им гораздо выгоднее делать свою работу чисто, без шума и пыли.
Теперь насчет ЭППС еще раз. Этим видом пенопласта утепляются только состоятельные домовладельцы-застройщики, потому что ЭППС стоит очень дорого, в разы дороже ОПС. Но таких богатеньких любителей строить на века без последующих ремонтов, к счастью отечественных мастеров-фасадчиков, совсем немного.</t>
    </r>
    <r>
      <rPr>
        <rFont val="Arial"/>
        <color theme="1"/>
      </rPr>
      <t xml:space="preserve">
В основном же у нас строятся за городом люди бюджетные, которые в строительстве понимают слабо, и которым неведомо, что строительство дома – это только вершина айсберга. Сам айсберг скрыт в темных водах эксплуатационных будней построенного строения.
А наши мастера-строители шабашного толка прекрасно знают, как сделать так, чтобы эксплуатация жилых домов приносила постоянные дивиденды только им, а не владельцам этих домов.
</t>
    </r>
    <r>
      <rPr>
        <rFont val="Arial"/>
        <color theme="1"/>
        <sz val="1.0"/>
      </rPr>
      <t>НЕКОТОРЫЕ ДРУГИЕ МАТЕРИАЛЫ ПРО ФАСАДНЫЕ ПОЛИМЕРЫ:
Задача: за сколько месяцев всякие гады сожрут весь утеплитель в стенах вашего частного дома?
Как в Германии утепляют частные дома пенополистиролом, несмотря на то, что он горит как напалм
Никогда не штукатурьте ЭППС на фасаде, потому что через него вода из стены пролазит с огромным свистом
Почему ЭППС быстро портится в стенах домов, но прекрасно живет под фундаментами?</t>
    </r>
  </si>
  <si>
    <t>https://dzen.ru/a/ZG23vEPC0i29pu5F</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</si>
  <si>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Честно говоря, не совсем понятно, какой материал вы описываете. Пенополистирол действительно бывает экструдированным (ЭППС) и вспененным (ППС). Последний — это и есть пенопласт. 
Эти материалы роднит только "исходник" — полистирол. Внешний вид, характеристики, задачи у них разные. Пенопласт и ЭППС — не взаимозаменяемые материалы, некорректно говорить, что пенопласт может быть заменен экструдированным пенополистиролом и наоборот. 
В описываемых вами характеристиках ППС тоже есть неточности. Пенопласт воду почти не поглощает.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ППС можно ознакомиться в ГОСТ 15588-2014.
Далее. ППС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Никаких кислот ППС не содержит. На 98% он состоит из воздуха, и лишь на 2% из пенополистирола. Вспененные ячейки заполнены обычным воздухом и соединены в плиты методом спекания без добавления формальдегида, акриловых смол или других вредных для здоровья веществ.
А вот то, что ППС нужно изолировать, — верно. По ГОСТ он должен быть средним слоем строительной ограждающей конструкции. Оптимально закрывать его по системе "мокрый фасад". Так вы защитите материал и от ультрафиолета, и от посягательств грызунов, которые хоть и не едят ППС, но могут в нем селиться, если у них будет у нему доступ. </t>
  </si>
  <si>
    <t>https://prnt.sc/GtjqsXteE3C1</t>
  </si>
  <si>
    <t>Шуре сократить до 2000 (два комментария)</t>
  </si>
  <si>
    <r>
      <rPr>
        <rFont val="Arial"/>
        <color theme="1"/>
      </rPr>
      <t xml:space="preserve">Наша дача, сад, огород, отдых. СПб и ЛО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</si>
  <si>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t>https://vk.com/wall-138308445_264648</t>
  </si>
  <si>
    <t>https://prnt.sc/UeWcytbQO7N-</t>
  </si>
  <si>
    <r>
      <rPr>
        <rFont val="Arial"/>
        <color theme="1"/>
      </rPr>
      <t xml:space="preserve">Гиацинтов&amp;Co Блоки.Брусчатка.Пиломатериалы.Псков
Толщина наружных стен из керамзитобетонных блоков
Сегодня существует немного технической информации. Некоторые покупатели спрашивают, какой толщиной лучше делать стены из керамзитобетонных блоков.
Блоки из керамзитобетона, конечно, нужно утеплять. А сама наружная облицовка разницы для расчета не имеет. В сегодняшнем варианте у нас: облицовочный кирпич (хотя мог быть и сайдинг или бессер-кирпич).
Для расчетов мы воспользуемся очень удачным и наглядным сервисом онлайн калькуляторов smartcalc.ru. И настроим его для Псковской области (рис2).
</t>
    </r>
    <r>
      <rPr>
        <rFont val="Arial"/>
        <b/>
        <color theme="1"/>
      </rPr>
      <t>Используем в качестве утеплителя пенополистирол (но расчеты верны и для каменной ваты).</t>
    </r>
    <r>
      <rPr>
        <rFont val="Arial"/>
        <color theme="1"/>
      </rPr>
      <t xml:space="preserve"> Минимальная толщина — 100мм, при меньшей толщине мы не вписываемся в расчетную теплоемкость. Берем толщину в пол-блока (200мм) — эта толщина характерна для одноэтажных зданий с деревянным перекрытием. Такая наружная стена проходит по теплопроводности "только-только". Рис.3
</t>
    </r>
    <r>
      <rPr>
        <rFont val="Arial"/>
        <b/>
        <color theme="1"/>
      </rPr>
      <t>👉НО! Очень важный момент — это вентилируемый зазор между утеплителем и облицовкой, хотя бы 2-3см.</t>
    </r>
    <r>
      <rPr>
        <rFont val="Arial"/>
        <color theme="1"/>
      </rPr>
      <t xml:space="preserve"> При его отсутствии вся влага при оттаивании весной остается внутри стены, а это плесень и разрушение конструкции. На рис.4 с зазором результат наглядно виден.
При толщине стены в блок — 400мм, теплотехнический расчет проходит с запасом, получается очень теплый дом. В блок толщиной делают обычно двухэтажные и более дома с железобетонными перекрытиями. Рис.5. Зона конденсации остается внутри стены, но стена проходит по переувлажнению и лишняя влага выйдет из стены. Но, разумеется, вентилируемый зазор не помешал бы.
Если вас заинтересовала эта информация, ставьте лайк и мы поймем, что такие посты нужны.</t>
    </r>
  </si>
  <si>
    <t>https://vk.com/wall-218821521_93</t>
  </si>
  <si>
    <t xml:space="preserve">Здравствуйте! Конечно, дистанционный теплотехнический расчёт не заменит расчёта на местности. Однако он может дать представление о конструкции стенового "пирога". Благодарим за серьёзный подход к теплоизоляции пенопластом — материалом, который представляет Ассоциация производителей и поставщиков пенополистирола. </t>
  </si>
  <si>
    <t>https://prnt.sc/6EWcnHrhfmQH</t>
  </si>
  <si>
    <t>Полимер Профиль Монтаж Магнитогорск
В последнее время пенополистирол приобрёл большую популярность как утеплитель.
И это неудивительно, ведь материал отличается лёгкостью и экологичностью.
Его довольно просто резать и монтировать, при этом не нужно использовать защитных масок и респираторов, ведь пенопласт абсолютно не токсичен.
Почему пенопласт стал популярным утеплителем⁉
Ответов на этот вопрос несколько: Вес материала. Пенополистирол легко транспортировать.
К тому же, он минимально утяжеляет конструкцию.
✅ Биологическая нейтральность.
Материал не привлекает плесень и другие микроорганизмы, а поэтому практически не подвергается коррозии и гниению.
✅Хорошие теплоизоляционные, гидроизоляционные и звукоизоляционные характеристики.
✅Экологичность.
Материал не выделяет токсичные вещества, безвреден для здоровья человека и животных. ✅Цена.
Пенопласт — один из самых недорогих утеплителей.
✅Морозостойкость.
Пенопласт выдерживает перепады температур, а потому отлично подходит для применения в регионах нашей страны.
✅Паропроницаемость.
Это свойство позволяет выводить из стен лишнюю влагу, что отлично сказывается на основных материалах конструкции дома.
✅Лёгкий монтаж.
Благодаря весу и другим свойствам, пенополистирол очень прост в применении. Долговечность.
⚠ Пенопласт может служить много лет, так как его срок годности практически не ограничен.
Выбрать можно по ссылке:
https://полимепрофильмонтаж.рф/ekstruzionnyj-penopoli..
📍 Магнитогорск, ул. Труда 42а стр1 офис 424
☎ +7 (950) 746-10-00
🌐 https://полимепрофильмонтаж.рф/</t>
  </si>
  <si>
    <r>
      <rPr>
        <color rgb="FF1155CC"/>
        <u/>
      </rPr>
      <t>https://vk.com/wall-212648256_122</t>
    </r>
    <r>
      <rPr>
        <color rgb="FF000000"/>
      </rPr>
      <t xml:space="preserve"> 
</t>
    </r>
    <r>
      <rPr>
        <color rgb="FF1155CC"/>
        <u/>
      </rPr>
      <t>https://vk.com/wall718853887_73</t>
    </r>
    <r>
      <rPr>
        <color rgb="FF000000"/>
      </rPr>
      <t xml:space="preserve"> </t>
    </r>
  </si>
  <si>
    <t>B2B, плюсы и минусы</t>
  </si>
  <si>
    <t xml:space="preserve">Здравствуйте! Спасибо за позитивный отзыв о пенопласте — материале, который представляет Ассоциация производителей и поставщиков пенополистирола. </t>
  </si>
  <si>
    <r>
      <rPr>
        <color rgb="FF1155CC"/>
        <u/>
      </rPr>
      <t>https://prnt.sc/7QbNxMRk4YW6</t>
    </r>
    <r>
      <rPr>
        <color rgb="FF000000"/>
      </rPr>
      <t xml:space="preserve"> 
</t>
    </r>
    <r>
      <rPr>
        <color rgb="FF1155CC"/>
        <u/>
      </rPr>
      <t>https://prnt.sc/hFlapsKKXTqp</t>
    </r>
    <r>
      <rPr>
        <color rgb="FF000000"/>
      </rPr>
      <t xml:space="preserve"> </t>
    </r>
  </si>
  <si>
    <t>https://vk.com/wall804016527_8</t>
  </si>
  <si>
    <t xml:space="preserve">Здравствуйте! Главное — правильно уложить пенополистирол, тогда подобных проблем не будет. </t>
  </si>
  <si>
    <t>https://prnt.sc/_g6Yd5wSp_tl</t>
  </si>
  <si>
    <t>Репост стр. 117, нужен ответ с учетом аргументов представителя компании из стр. 128
Тут Алексеем</t>
  </si>
  <si>
    <t xml:space="preserve"> Sergei Nesterov
Но горит. Любой. Поэтому должны быть правильные ьехнологии монтажа, в идеале знак на фасаде об утеплении этом материалом.</t>
  </si>
  <si>
    <t>https://vk.com/wall-33197055_6593048?reply=6609125&amp;thread=6594307</t>
  </si>
  <si>
    <t xml:space="preserve">И тут поспорю. Пенопласт с антипиренами не горит, а оплавляется внутри стенового "пирога". А если нет постоянного контакта с пламенем, то самостоятельно затухает в течение максимум 4 секунд. 
А следовать технологии необходимо всегда. Тут обеими руками "за". </t>
  </si>
  <si>
    <t>https://prnt.sc/A5dKLTx22dH1</t>
  </si>
  <si>
    <t>Ответ на стр. 94
Валера</t>
  </si>
  <si>
    <t xml:space="preserve">Неразговорчивый
 @AndreyRRR, я свой бывший гараж подобным образом утеплял. Находил на мусорке (или покупал) куски/плиты пенопласта и приклеивал их к плитам перекрытия обычной монтажной пеной. На полчаса только ставил подпорку (чтоб не свалились). Потом (для тепла, но можно и не делать) к этому пенопласту приклеивал листы газет на ПВА и уже на газету клеил фольгированный стизол/фольгоизол клеем Момент/88 (иначе Момент разъедает пенопласт). По подобной технологии оклеил/утеплил лоджию и вечнокапающий потолок в погребе. </t>
  </si>
  <si>
    <t>https://www.forumhouse.ru/posts/31494772/</t>
  </si>
  <si>
    <t>Замечательно, что описанный вами способ помог вам справиться с имевшимися проблемами. Однако действовать лучше все же по технологии. И пенопластом внутри помещений не утеплять (это материал для наружного использования).</t>
  </si>
  <si>
    <t>https://prnt.sc/VLurkDWslj8j</t>
  </si>
  <si>
    <t xml:space="preserve"> Роман Максимович
После того как ростверк затвердеет, откапайте под ним почву и проложите под ленту самый толстый пенопласт (обычный белый), он должен компенсировать пучение почвы зимой и не дать сломать ленту. Уже есть масса примеров как пучинистый грунт ломает самый прочный и армированный бетон. Ну и отместку вокруг дома утеплить по периметру.</t>
  </si>
  <si>
    <t>https://vk.com/wall-29538032_350692?reply=350771</t>
  </si>
  <si>
    <t xml:space="preserve">Согласен, пенопласт высокой плотности действительноможет компенсировать пучение и спасти фундамент. 
Плюс я бы еще утеплил пол первого этажа. И сам фундамент тоже: это даст сильную экономию на отоплении. </t>
  </si>
  <si>
    <t>https://prnt.sc/g0aZFIWwQgeA</t>
  </si>
  <si>
    <r>
      <rPr>
        <color rgb="FF1155CC"/>
        <u/>
      </rPr>
      <t>https://vk.com/wall700658348_4
https://vk.com/wall700658348_3</t>
    </r>
    <r>
      <rPr/>
      <t xml:space="preserve"> </t>
    </r>
  </si>
  <si>
    <t xml:space="preserve">Спасибо за внимание к пенопласту — материалу, который представляет Ассоциация производителей и поставщиков пенополистирола. </t>
  </si>
  <si>
    <r>
      <rPr>
        <color rgb="FF1155CC"/>
        <u/>
      </rPr>
      <t>https://prnt.sc/eRQyjS8clRVI
https://prnt.sc/N7tHmqJylKhj</t>
    </r>
    <r>
      <rPr/>
      <t xml:space="preserve"> </t>
    </r>
  </si>
  <si>
    <t>Репост стр. 44, нужна короткая версия ответа для физлиц</t>
  </si>
  <si>
    <t>Малометражка
Чтобы балкон стал уютным и теплым местом, нужно утеплить его.
Утеплить балкон можно по-разному. Самый простой и доступный — утепление пенопластом.</t>
  </si>
  <si>
    <t>https://vk.com/wall-165513319_226369</t>
  </si>
  <si>
    <t xml:space="preserve">Пенопласт отлично подходит для теплоизоляции балконов. Однако у вас на изображениях явно лоджии, а это — внутреннее утепление, что не согласуется с ГОСТ. Или лоджии вы утепляете снаружи? </t>
  </si>
  <si>
    <t>https://prnt.sc/HMMD5WfGmFcG</t>
  </si>
  <si>
    <t>Кирилл, тут лоджии на фото, и для них ЭППС нужен. Как бы ответить и не сломать людям бизнес. 
Валера</t>
  </si>
  <si>
    <t>Передовые TERMO Технологии Краснодар термопанели
Почему мы считаем ППС лучшим утеплителем?
Потому что:
Состоит практически из воздуха – всего 2% от общей массы приходится на полистирольные оболочки, а воздух, как известно, лучший теплоизолятор.
Легкий – в прямом смысле слова воздушные плиты не утяжелят любой фасад, даже если здание с хорошим стажем.
Паропроницаемый – не запирает пар "на замок" внутри утепляемых конструкций, что особенно важно, когда при строительстве используют материалы со средней паропроницаемостью.
Влагостойкий – при постоянном прямом контакте или полном погружении некоторое количество воды материал впитает, но не промокнет. Соответственно, его теплосберегающие характеристики не ухудшатся.
Биостойкий – не подвержен поражению грибками и плесенью.
Долговечный – по результатам испытаний прогнозируемый срок службы не менее 50 лет.
Универсальный – подходит и для горизонтальных, и для вертикальных конструкций, способен выдерживать большую нагрузку.
Не поддерживает горение
Т. е не загорится от случайной искры, спички, зажигалки.
Самозатухает при ликвидации источника огня.
Для изготовления своих термопанелей мы выбрали ППС 20 плотности, что является оптимальной плотностью для утепления фасадов.
Мы продумали конструкцию наших панелей таким образом, что не смотря на низкую паропроницаемость ППС стены "Дышат"
Дышит не сама плита из пенопласта, а общая структура фасада за счёт стыков и верхнего ребра воздушной прослойки между стеной и пенопластом. Такая система обеспечивает наиболее оптимальный воздушный поток для вентиляции фасада, «дыхания» стен, но без возможности появления и накапливания влаги внутри.
Мы не экономим на качестве ППС, закупаем его у крупнейшего производителя на Урале. Имеются все необходимые сертификаты качества на каждую партию.
Мы выбрали в качестве утеплителя пенополистирол, и ни разу не пожалели об этом!!!</t>
  </si>
  <si>
    <t>https://vk.com/wall-199253111_125</t>
  </si>
  <si>
    <t xml:space="preserve">Здравствуйте! Вы совершенно верно описали достоинства пенопласта — популярного материала для теплоизоляции. Спасибо за доверие материалу, который представляет Ассоциация производителей и поставщиков пенополистирола. </t>
  </si>
  <si>
    <t>https://prnt.sc/m7rSAwtTNmFZ</t>
  </si>
  <si>
    <t>Забайкалье — о наболевшем
Всем здравствуйте. Живу в частном секторе, построил зимовье. Внутренние заваленки посоветовали засыпать гравием, так и сделал, а снаружи утеплил пенопластом. С наступлением холодов стены снизу в зимовье начинают чернеть, появляется плесень. Может кто-то сталкивался с такой проблемой? Почему так происходит? Из-за гравия?
Нынче хочу гравий убирать оттуда. Чем засыпать посоветуйте пожалуйста.</t>
  </si>
  <si>
    <t>https://ok.ru/z.o.n/topic/156343363136464</t>
  </si>
  <si>
    <t>Может нет гидроизоляции фундамента, или вентиляции, откуда-то появляется влага. Непонятно, что писать</t>
  </si>
  <si>
    <t>https://ok.ru/profile/572584795260/statuses/155286573433724</t>
  </si>
  <si>
    <t>Репост стр. 141, нужна короткая версия ответа для физлиц</t>
  </si>
  <si>
    <r>
      <rPr>
        <rFont val="Arial"/>
        <color theme="1"/>
      </rPr>
      <t xml:space="preserve">Строительство- ремонт своими руками- творчество
Нюaнcы утeплeния пoлa пepвoгo этaжa
</t>
    </r>
    <r>
      <rPr>
        <rFont val="Arial"/>
        <color theme="1"/>
        <sz val="1.0"/>
      </rPr>
      <t>Житeли пepвыx этaжeй пpaктичecки вceгдa cтaлкивaютcя c пpoблeмoй xoлoднoгo пoлa и чувcтвуют пpи этoм диcкoмфopт. В любoм пoмeщeнии тeмпepaтуpa пoлa нe дoлжнa быть нижe чeм нa 2°С тeмпepaтуpы в пoмeщeнии, нo этo бывaeт peдкo. Нo мoжнo иcпpaвить эту пpoблeму, ecли пpoвecти утeплeниe пoлa пepвoгo этaжa. Этa пpoцeдуpa нe тoлькo coздacт уют и тeплo в дoмe, нo и пoзвoлит cэкoнoмить cpeдcтвa, кoтopыe идут нa дoпoлнитeльный oбoгpeв пoмeщeния.Утeплeниe дepeвяннoгo пoлa пo лaгaм aктуaльнo, кoгдa пoвepxнocть пoлa нaxoдитcя близкo к гpунту.
УТЕПЛЕНИЕ ПОЛА: ОСОБЕННОСТИ
Пpoблeмa xoлoднoгo пoлa зaтpaгивaeт нe тoлькo житeлeй мнoгoэтaжныx дoмoм, тaкжe c нeй cтaлкивaютcя и житeли чacтныx дoмoв. Чтoбы бopoтьcя c этим, нужнo имeть пpeдcтaвлeниe oб утeплeнии и нeoбxoдимo выявить пpичины, кoтopыe пpичиняют нeудoбcтвa. Сущecтвуeт нecкoлькo пpичин:
ocнoвaниe чacтнoгo дoмa чaщe вceгo пoдвepжeнo xoлoду из-зa нeкaчecтвeннo пpoвeдeнныx paбoт пo утeплeнию или oнo oтcутcтвуeт;
вo мнoгoэтaжнoм дoмe пpичинoй являeтcя пoдвaл, кoтopый пpaктичecки нe oтaпливaeтcя.
В чacтныx дoмax бopoтьcя c xoлoдoм мoжнo путeм уcтpaнeния щeлeй в пoлoвoм пoкpытии. Пocлe иccлeдoвaния пoлoвoгo пoкpытия щeли нeoбxoдимo уcтpaнить пpи пoмoщи мoнтaжнoй пeны и утeплить пoлы.
Утeплить пoлы в чacтнoм дoмe гopaздo пpoщe, чeм в мнoгoэтaжнoм дoмe, тaм дeлo oбcтoит инaчe и нeмнoгo cлoжнee. Утeплять пoлы пepвoгo этaжa мoжнo нecкoлькими мeтoдaми:
иcпoльзуя минepaльную вaту;
пpимeняя пeнoплacт;
пpoвecти тeплoизoляцию пeнoпoлиcтиpoлoм;
иcпoльзoвaть гипcoкapтoн или ДВП кaк утeплитeль;
уcтpoить cиcтeму «тeплыe пoлы»
пpoизвecти утeплeниe, пpимeняя кepaмзит и уcтpoйcтвo cтяжки.
Мeтoд изгoтoвлeния утeплитeльнoгo cлoя, выбиpaeтcя c учeтoм ужe имeющeгocя пoлoвoгo пoкpытия и дoпуcтимoй выcoты пpимeняeмoгo мaтepиaлa.
Чтoбы имeть пpeдcтaвлeниe o кaждoм мaтepиaлe, нeoбxoдимo знaть cвoйcтвa кaждoгo утeплитeля в oтдeльнocти.
МИНЕРАЛЬНАЯ ВАТА И ЕЕ ПРИМЕНЕНИЕ
Этoт утeплитeльный мaтepиaл пpимeним для мнoгoэтaжныx дoмoв, гдe улoжeны дepeвянныe пoлы. Еcли пoлнocтью пoлы нe мeнять, a ocтaвить дepeвянныe, знaчит, для утeплeния мoжнo пpимeнить минepaльную вaту. Пpимeняя этoт мeтoд, нeoбxoдимo coблюдaть пocлeдoвaтeльнocть:
пepeд тeм кaк пpиcтупить к пpoцeccу утeплeния, нeoбxoдимo дeмoнтиpoвaть дocки и пpoнумepoвaть иx, чтoбы пpи уклaдкe пocлe пpoвeдeния paбoт иx улoжить в тoй жe пocлeдoвaтeльнocти;
нeoбxoдимo пpoвepить пapoизoляцию нa пpeдмeт пoвpeждeний и нapяду c этим иccлeдoвaть гepмeтичнocть;
пpи oбнapужeнии щeлeй и тpeщин иx уcтpaняют мoнтaжнoй пeнoй;
ecли нapушeнa пapoизoляция, oнa пoдлeжит зaмeнe;
пocлe уcтpaнeния вcex нeпoлaдoк, в пpoмeжуткax лaг, уклaдывaют плacты минepaльнoй вaты;
пocлe мoнтaжa утeплитeля coглacнo нумepaции дocки уклaдывaютcя нa мecтo.</t>
    </r>
    <r>
      <rPr>
        <rFont val="Arial"/>
        <color theme="1"/>
      </rPr>
      <t xml:space="preserve">
ПЕНОПЛАСТОВЫЙ УТЕПЛИТЕЛЬ: НЮАНСЫ
Пpи иcпoльзoвaнии пeнoплacтa в кaчecтвe тeплoизoляциoннoгo пoкpытия ecть 2 мeтoдa eгo пpимeнeния:
пoлы пepвoгo этaжa утeпляютcя c пoдвaлa;
уклaдкa плacтoв пpoвoдитcя иcключитeльнo пpямo пoд дepeвянный пoл.
Утeплять пoдвaльнoe пoмeщeниe peкoмeндуeтcя в тoм cлучae, ecли нa пepвoм этaжe бeтoнныe пoлы.
Для удoбcтвa кpeплeния пeнoплacтoвыx лиcтoв в пoдвaлe нe дoлжнo быть кoммуникaций, мeшaющиx пpoвeдeнию paбoт. Иcпoльзуя этoт мeтoд, утeплeниe пpoвoдят в cлeдующeй пocлeдoвaтeльнocти:
Пo углaм нecущиx cтeн нужнo пpocвepлить cквoзныe oтвepcтия в пoдвaл, a зaтeм пpи пoмoщи pулeтки измepяeтcя плoщaдь, кoтopую нeoбxoдимo утeплить.
Пpимeняя oтбивoчный шнуp, иcпoльзуя oтвepcтия нa пoтoлкe в пoдвaлe, нaдo oтмeтить пepимeтp квapтиpы и, oтcтупив oт линии нa 0,5 м co вcex cтopoн, oчepтить кoнтуp, пo кpaю кoтopoгo будeт мoнтиpoвaтьcя утeплитeльный cлoй.
Пpoвeдя пoдгoтoвитeльныe paбoты, пpиcтупaют к кpeплeнию пeнoплacтoвыx лиcтoв. Кpeплeниe пpoизвoдят c иcпoльзoвaниeм клeя-цeмeнтa, cпeциaльныx дюбeлeй для пeнoплacтa и гpeбeнку paзмepoм 10 мм.
Пocлe тoгo кaк лиcты будут cмoнтиpoвaны, вo избeжaниe впитывaния влaги пeнoплacтoм иx пoдвepгaют шпaклeвкe и oбpaбoткe гидpoизoляциoннoй мacтикoй.
Еcли пoлы утeпляютcя co cтopoны квapтиpы, тo пeнoплacт уклaдывaют aнaлoгичнo минepaльнoй вaтe.
</t>
    </r>
    <r>
      <rPr>
        <rFont val="Arial"/>
        <color theme="1"/>
        <sz val="1.0"/>
      </rPr>
      <t>ЭКСТРУДИРОВАННЫЙ ПЕНОПОЛИСТИРОЛ В КАЧЕСТВЕ УТЕПЛИТЕЛЯ
Мoнтиpoвaть этoт тип утeплитeля мoжнo пoд paзличный пoл, пoд линoлeум, пapкeтную и лaминaтную дocку и дaжe пoд кepaмичecкую плитку. Кaк и пpи уклaдкe любoй тeплoизoляции, paбoтa выпoлняeтcя в oпpeдeлeннoй пocлeдoвaтeльнocти:
Нeoбxoдимo пpoвecти пoлный дeмoнтaж пoлoвoгo пoкpытия дo бeтoннoгo пoлa (cтяжки). Т.e. будeт пpoxoдить утeплeниe бeтoннoгo пoлa пepвoгo этaжa. Нo ecли нa пoлы былa улoжeнa кepaмичecкaя плиткa, тo ee мoжнo ocтaвить нe тpoнутoй.
Рaзмeщaeтe cлoй пapoизoляциoннoгo мaтepиaлa нa ocнoвaниe.
Уклaдывaeтe пeнoпoлиcтиpoл.
Слeдoм уклaдывaeтcя пoлиэтилeнoвaя плeнкa.
Пoвepx пoлиэтилeнa изгoтaвливaeтcя apмиpующaя cтяжкa, для кoтopoй пpимeняeтcя oбыкнoвeнный цeмeнт или cпeциaльный cocтaв для pacтвopa.
Пocлeдний зaвepшaющий этaп зaвиcит нaпpямую oт выбpaннoгo пoлoвoгo пoкpытия.
Утeплeниe пoлa пepвoгo этaжa из ДВП или гипcoкapтoнa
Для утeплeния пoлoвoгo пoкpытия этим cпocoбoм нужнo coблюдaть cлeдующиe уcлoвия:
Кaк и в пpeдыдущиx вapиaнтax, дeмoнтиpуeтcя пoлнocтью пoлoвoe пoкpытиe.
Еcли нa ocнoвaниe cущecтвуют дeфeкты, иx нeoбxoдимo уcтpaнить: впaдины зaшпaклeвaть, a выcтупы – cpoвнять.
Пoлoжить пapoизoляциoнный cлoй c выcтупoм нa cтeны.
Смoнтиpoвaть пepвoнaчaльный cлoй гипcoкapтoнa, кoтopый дoлжeн быть oкoлo 12 мм.
Пepвый cлoй oбмaзaть клeeвoй мacтикoй и cлeдoм cмoнтиpoвaть пocлeдующий cлoй гипcoкapтoнa, eгo нeoбxoдимo уклaдывaть тaк, чтoбы мecтa cтыкoв нe coвпaдaли.
Кaк тoлькo мacтикa пoлнocтью пpocoxнeт, нaчинaют шпaклeвaть и гpунтoвaть пoвepxнocть.
Пocлe кaк вce paбoты будут выпoлнeны, уклaдывaeтcя пoлoвoe пoкpытиe.
Кoгдa пpoвoдитcя утeплeниe пoлa нa пepвoм этaжe, иcпoльзуя лиcты ДВП, в пoмeщeнии cнимaютcя вce плинтуcы. Пocлe этoгo пpoцecca нa ocнoвaниe пpибивaют лиcты ДВП и тoлькo пoтoм, пpимeняя клeeвую cмecь, пpиклeивaют пoкpытиe, кoтopым мoжeт быть кaк линoлeум, тaк и кoвpoлин. Пoд этим пoкpытиeм клeй дoлжeн coxнуть 24 чaca.
КЕРАМЗИТОВОЕ УТЕПЛЕНИЕ ПОЛА ПЕРВОГО ЭТАЖА: ОСОБЕННОСТИ
Сущecтвуeт мeнee эффeктивный cпocoб тeплoизoляции – пpимeнeниe кepaмзитa. Этoт cпocoб нe пoльзуeтcя cпpocoм, тaк кaк являeтcя длитeльным и тpудoeмким, нa этoм утeплитeлe oчeнь дoлгo coxнeт цeмeнтнaя cтяжкa. Рaбoтa выпoлняeтcя пpи coблюдeнии cлeдующиx уcлoвий:
Нeoбxoдимo дeмoнтиpoвaть пoкpытиe cтapoй cтяжки.
Еcть нeoбxoдимocть выcтaвить мaячки для выпoлнeния нoвoй cтяжки, выcoтa кoтopoй дoлжнa быть нe мeньшe 70 мм.
Кepaмзитoбeтoн зaливaeтcя cлoeм 50 мм.
Бeтoнную cтяжку дeлaм в 20 мм, чтoбы пoлучилacь poвнaя выcoтa в 70 мм.
Спуcтя пpимepнo мecяц, кoгдa выcoxнeт cтяжкa, уcтpaивaeтcя любoe нaпoльнoe пoкpытиe.
ТЕПЛЫЕ ПОЛЫ
Тaкжe мoжнo выпoлнить и тeплыe пoлы, кoтopыe включaют в ceбя cиcтeму пoдoгpeвa пoлa. Для этoгo иcпoльзуют плeнoчный нaгpeвaтeль. Пpи выпoлнeнии тaкoгo типa пoлa выпoлняeтcя cлeдующee:
Стapый пoл пoдлeжит дeмoнтaжу.
Нa бeтoнный пoл (плиту) уcтpaивaeтcя тeплoизoляция, кoтopaя пoкpывaeтcя oтpaжaющeй фoльгoй.
Уклaдывaeтcя нaгpeвaтeльный элeмeнт.
Свepxу нaгpeвaтeльнoй плeнки зaливaeтcя бeтoн нe мeнee 50 мм.
Нaгpeвaтeльнaя cиcтeмa пoдключaeтcя к peгулятopaм тeплa. И тoлькo пocлe coблюдeния вcex пpaвил уклaдывaют пoлoвoe пoкpытиe.</t>
    </r>
  </si>
  <si>
    <r>
      <rPr>
        <color rgb="FF1155CC"/>
        <u/>
      </rPr>
      <t>https://ok.ru/skidyvayte/topic/156199045697551</t>
    </r>
    <r>
      <rPr/>
      <t xml:space="preserve"> 
</t>
    </r>
    <r>
      <rPr>
        <color rgb="FF1155CC"/>
        <u/>
      </rPr>
      <t>https://vk.com/wall-142955675_186634</t>
    </r>
    <r>
      <rPr/>
      <t xml:space="preserve"> </t>
    </r>
  </si>
  <si>
    <t>Обсуждение монтажа, пол</t>
  </si>
  <si>
    <r>
      <rPr>
        <color rgb="FF1155CC"/>
        <u/>
      </rPr>
      <t>https://prnt.sc/94mcapctmKrT
https://prnt.sc/FfduZSVPo_rj</t>
    </r>
    <r>
      <rPr/>
      <t xml:space="preserve"> </t>
    </r>
  </si>
  <si>
    <r>
      <rPr>
        <rFont val="Arial"/>
        <color theme="1"/>
      </rPr>
      <t xml:space="preserve">Строительство домов | ASMPLUS
Горючесть СИП-панелей. Уровень защиты от огня, нормативы и безопасные материалы.
</t>
    </r>
    <r>
      <rPr>
        <rFont val="Arial"/>
        <color theme="1"/>
        <sz val="1.0"/>
      </rPr>
      <t>СИП-панели – востребованный материал в сфере строительства, который используется для возведения стен, перегородок и крыш. Важным аспектом при выборе СИП-панелей является их уровень защиты от огня. Кроме того, необходимо учитывать нормативы и использование безопасных материалов при строительстве объектов с использованием данного материала. 
Структурные изолированные панели, или СИП-панели, представляют собой конструкционный материал, состоящий из двух или более слоев плоского материала, таких как ОСБ или фанера (мы используем ОСБ), между которыми находится теплоизоляционный слой, обычно из пенополистирола. При правильном выборе и монтаже СИП-панелей, они обладают высокой степенью огнестойкости и могут использоваться для строительства зданий различного типа и назначения.
Но для обеспечения безопасности и качества строительства, необходимо соблюдать регламенты и нормативы в использовании СИП-панелей, а также использовать только безопасные материалы для их производства. Только при соблюдении этих условий можно гарантировать эффективную защиту от огня и увеличить долговечность зданий, построенных с использованием СИП-панелей.</t>
    </r>
    <r>
      <rPr>
        <rFont val="Arial"/>
        <color theme="1"/>
      </rPr>
      <t xml:space="preserve">
Пенополистирол с добавлением антипирена — это материал, который широко применяется для тепло- и звукоизоляции. Он обладает уникальным свойством низкой горючести благодаря включению в состав специального огнезащитного компонента — антипирена. Это органические соединения, которые при нагревании выделяют газы, способствуя защите пенополистирола от возгорания.
Однако, несмотря на высокую огнестойкость, пенополистирол с добавлением антипиреном все же может загореться при определенных условиях. Например, при длительном воздействии высокой температуры или при контакте с открытым огнем. В таких случаях пенополистирол может выделять токсичные вещества и вызывать отравление у людей.
Поэтому при использовании пенополистирола с антипиреном необходимо соблюдать правила пожарной безопасности и не допускать его контакта с открытым огнем или перегревом. Кроме того, при монтаже и эксплуатации необходимо использовать специальные средства защиты, такие как огнезащитные покрытия или огнестойкие материалы. Пенополистерол является теплоизоляцией, в отличии от блока и кирпича сип панель уже утеплена и не требует монтажа дополнительного слоя теплоизоляции.
</t>
    </r>
    <r>
      <rPr>
        <rFont val="Arial"/>
        <color theme="1"/>
        <sz val="1.0"/>
      </rPr>
      <t xml:space="preserve">Общепринятый метод тестирования горючести СИП-панелей – это испытание на огонь. При этом панель помещается в специальную комнату и подвергается воздействию открытого огня. Затем измеряется время, в течение которого пожар не перешел на другие части конструкции.
В Европейском союзе существует норма EN 13501-1, которая классифицирует материалы по степени горючести. Класс А1 — негорючий материал, класс A2 — слабогорючий материал, класс B — трудногорючий материал, класс C — легкогорючий материал и класс D — очень легкогорючий материал.
Согласно этой норме, для СИП-панелей рекомендуется использовать материалы класса B или лучше. Также важно учитывать толщину панели, так как чем толще она, тем более огнестойкой она будет.
Если вам нужна более подробная информация о составе, толщине и других характеристиках СИП-панелей, звоните по номеру телефона +7(861)246-02-02. Я с радостью помогу вам сделать правильный выбор материала для строительства вашего будущего дома. </t>
    </r>
  </si>
  <si>
    <t>https://vk.com/wall-211075514_270</t>
  </si>
  <si>
    <t xml:space="preserve">Добрый день! 
Современный пенопласт с антипиренами при длительном воздействии высоких температур или огня не вспыхивает, а оплавляется. А вещества, выделяемые при этом, не опаснее продуктов горения древесины. Только дерево и другие материалы — пластик, текстиль и т.п. — находятся внутри помещения. А пенопласт — внутри стены. К тому времени, как огонь до него доберется, все люди из помещения уже должны быть эвакуированы. </t>
  </si>
  <si>
    <t>https://prnt.sc/XUm__N0FnDLn</t>
  </si>
  <si>
    <r>
      <rPr>
        <rFont val="Arial"/>
        <color theme="1"/>
      </rPr>
      <t>Сам Себе Строитель</t>
    </r>
    <r>
      <rPr>
        <rFont val="Arial"/>
        <color theme="1"/>
        <sz val="1.0"/>
      </rPr>
      <t xml:space="preserve">
Утепление деревянного дома снаружи
Правильно выполненное утепление деревянного дома позволяет значительно сэкономить на отоплении, улучшить микроклимат в доме, а также продлить срок службы сруба. Когда встает вопрос о теплоизоляции стен деревянного дома, первым и самым важным моментом является выбор способа утепления – изнутри или снаружи. Большинство владельцев домов выбирают наружное утепление, и этот выбор является абсолютно верным – наружное утепление деревянного дома более эффективно.
При внутреннем утеплении не только уменьшается полезная площадь помещений, но и происходит смещение точки росы внутрь сруба. Утепленным оказывается только внутреннее пространство, сам же сруб постоянно испытывает перепады влажности и температуры, зимой промерзает, а летом гниет. Наибольшее разрушение сруба при этом происходит с внутренней стороны, закрытой утеплителем.
Наружное утепление защищает от промерзания не только помещение, но и сам сруб. Точка росы смещается во внешнюю сторону, и образование конденсата происходит вне деревянных конструкций, под вентилируемым фасадом, где влага быстро высыхает.
Материалы для утепления деревянного дома
В качестве утеплителя для деревянных домов наиболее востребованы маты из каменной или минеральной ваты. </t>
    </r>
    <r>
      <rPr>
        <rFont val="Arial"/>
        <b/>
        <color theme="1"/>
      </rPr>
      <t xml:space="preserve">Пенопласт для утепления деревянных конструкций использовать не рекомендуется, так как он не обладает паропроницаемостью и не отводит пары влаги с поверхности сруба. </t>
    </r>
    <r>
      <rPr>
        <rFont val="Arial"/>
        <color theme="1"/>
        <sz val="1.0"/>
      </rPr>
      <t>Маты из каменной или минеральной ваты бывают различной толщины и плотности. Чем плотнее утеплитель, тем легче он монтируется и дольше сохраняет свои эксплуатационные характеристики. Мягкие и рыхлые маты часто сползают вниз, распадаются, образуя вредную для здоровья пыль. Поэтому не стоит экономить на качественном утеплителе.</t>
    </r>
    <r>
      <rPr>
        <rFont val="Arial"/>
        <b/>
        <color theme="1"/>
        <sz val="1.0"/>
      </rPr>
      <t xml:space="preserve"> </t>
    </r>
    <r>
      <rPr>
        <rFont val="Arial"/>
        <b/>
        <color theme="1"/>
      </rPr>
      <t>К другим достоинствам каменной или минеральной ваты можно отнести ее негорючесть и непопулярность у грызунов, в отличие от пенопласта.</t>
    </r>
    <r>
      <rPr>
        <rFont val="Arial"/>
        <color theme="1"/>
        <sz val="1.0"/>
      </rPr>
      <t xml:space="preserve">
Кроме утеплителя необходимы два слоя пленки: один является гидроизоляционным и защищает сруб от проникновения влаги. Его укладывают на защищаемую деревянную поверхность. Эта пленка должна обладать паропроницаемостью и отводить влагу из сруба через утеплитель во внешнюю среду. Второй – ветро- и гидрозащита, его крепят поверх теплоизоляции. Назначение этого слоя – защита утеплителя от влаги, попадающей из внешней среды. Гидроизоляция минерального утеплителя обязательна, так как при смачивании он теряет свои теплоизоляционные свойства.
С внешней стороны утеплитель закрывают любым облицовочным материалом с обязательным обустройством вентиляционного зазора. Такая облицовка получила название вентилируемого фасада. Благодаря циркуляции воздуха между облицовкой и стенами исключается образование грибка и плесени, успешно отводится влага от утеплителя и создаются все условия для долгой службы сруба и всего здания.
Технология утепления деревянного дома снаружи
Стены бревенчатого или брускового дома обрабатывают антисептиком в два слоя, уделяя особое внимание нижнему венцу и углам. Торцы бревен пропитывают антисептиком особо тщательно, так как они наиболее подвержены гниению. Обработку лучше проводить в теплую сухую погоду. После обработки стены просушивают в течение 1-2 дней.
На стены закрепляют с помощью скоб и степлерагидроизоляционную пленку с паропроницаемым покрытием. Такая пленка имеет разное покрытие сторон: глянцевое должно быть обращено к утеплителю, а пористое, способное поглощать и отводить влагу из сруба – к стене. Стыки пленки крепят внахлест и проклеивают специальным монтажным скотчем. На пленку крепят вертикальную обрешетку из бруска, толщина бруска должна соответствовать толщине утеплителя. Шаг обрешетки выбирают на 3-5 см меньше, чем ширина утеплительных матов. Уложенные враспор, они будут отлично держаться без дополнительного крепления.
На пленку между брусками укладывают теплоизоляционные маты, слегка поджимая их. При необходимости маты режут обычным ножом. Если маты недостаточно твердые и плохо держатся внутри каркаса, можно выполнить временную подшивку, зафиксировав их рейками. Окончательно закрепляют маты с помощью анкерных гвоздей. Если необходимо уложить несколько слоев теплоизоляции, последующий слой матов кладут со смещением швов так, чтобы верхние маты перекрывали стыки нижних. Все работы по укладке матов из минеральной ваты необходимо проводить в защитных перчатках и респираторе.
Поверх утеплителя крепят на скобы гидроветрозащитную мембранную пленку. Гидрозащитная поверхность должна быть обращена во внешнюю сторону. Стыки крепят внахлест и проклеивают скотчем.
Поверх пленки необходимо устройство вентилируемого каркаса. Его выполняют также из брусков, обеспечивая расстояние между слоем утеплителя, покрытого ветрозащитой, и декоративным фасадом не менее 5 см. Бруски крепят к нижнему каркасу саморезами, а если стены недостаточно ровные, то используют перфорированные подвесы для профиля, позволяющие регулировать расстояние до каркаса. Под обшивку металлическимсайдингом или профнастилом можно использовать профиль для гипсокартона вместо бруска.
Обшивку крепят по технологии, рекомендованной производителем. Для облицовки можно использовать виниловыйсайдинг, металлопрофиль, блок-хаус или имитацию бруса. При обшивке следят за тем, чтобы не было щелей, через которые внутрь фасада сможет проникнуть влага.
Дополнительной мерой защиты деревянного дома является утепление фундамента и цоколя. Его можно производить с использованием пеноплекса или полистирола, а также с помощью напыления пенополиуретана. Поверх слоя утеплителя также монтируется вентилируемый фасад или облицовка декоративным камнем или кирпичом.</t>
    </r>
  </si>
  <si>
    <t>https://ok.ru/group/55718404882459/topic/155334078177307</t>
  </si>
  <si>
    <t>https://prnt.sc/t0FKxWaOefmV</t>
  </si>
  <si>
    <t>๖ۣۜВремя Странствий
По СНИПам в многоэтажных домах на фасаде нельзя использовать пенопласт — это о многом говорит.</t>
  </si>
  <si>
    <t>https://dzen.ru/a/ZG23vEPC0i29pu5F#comment_1676607243</t>
  </si>
  <si>
    <t>Добрый день! Фасадные марки пенопласта широко используются для теплоизоляции, запретов нет. СФТК, имеющие класс пожарной опасности КО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t>
  </si>
  <si>
    <t>https://prnt.sc/HPFXkJKCFinW</t>
  </si>
  <si>
    <t>Комментарий к посту из стр. 130</t>
  </si>
  <si>
    <t xml:space="preserve">Моя СЕМЬЯ
Мы купили дачу три года назад ,и видимо старый хозяин тоже утеплял пенопластом, а мыши теперь счастливы)) каждую весну приезжаем и везде крошки пенопласта валяются… в этом году нет здоровья, ( после операции),а на следующий год будем вскрывать стены… надо переделывать. Потому что во весне в домике пахнет мышиным говном… ужас.
Моя СЕМЬЯ
 @Наталья Донец я всегда оставляю отраву , брикеты (мумифицирующие )... но мыши на зиму уходят их зимой нет. Поздней осенью лезут в дом , слышно как в стенах шуршат, и по ранней весне потом шуршат.... они пенопласт в стенах грызут... я и сейчас разложила брикеты... сейчас мышей нет, но по осени опять появятся... </t>
  </si>
  <si>
    <t>https://www.youtube.com/watch?v=s8Ya0Cy245w&amp;lc=UgyIjUQUO2zvvP5hE7x4AaABAg.9pSEWRB05LH9pSvoZ0q3Z6</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</si>
  <si>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Грызуны действительно могут селиться в утеплителе. Однако чтобы это произошло, у них должен быть доступ внутрь стенового "пирога". А это значит, что при монтаже допущена ошибка. Пенопласт должен быть изолирован внутри ограждающей конструкции. Если ликвидировать отверстия, через которые вредители пробираются в стену, проблема исчезнет. </t>
  </si>
  <si>
    <t>https://prnt.sc/RmFr1UI3fJ3D</t>
  </si>
  <si>
    <t xml:space="preserve"> Sergei Nesterov
Периодически я сдаю ПТМ и прохожу обучение в специализированных организациях. При обучении показывают фильмы о последствиях пожаров и испытания материалов на горючесть. Так что есть откуда информацию черпать.</t>
  </si>
  <si>
    <t>https://vk.com/wall-33197055_6593048?reply=6614502&amp;thread=6594307</t>
  </si>
  <si>
    <t xml:space="preserve">Обычно однозначный негатив демонстрируют производители конкурирующего теплоизоляционного материала. Каждый материал проверяется на горючесть при производстве, обычно эта информация открыта. СФТК, имеющие класс пожарной опасности КО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Каким образом может пенопласт, который находится внутри стенового "пирога", самовозгореться и при этом быть опаснее всего пластика, текстиля и древесины, которые находятся в доме, непонятно. </t>
  </si>
  <si>
    <t>https://prnt.sc/qYxYEsXhWM0m</t>
  </si>
  <si>
    <t>Ответ на стр. 94 Валере</t>
  </si>
  <si>
    <r>
      <rPr>
        <rFont val="Arial"/>
        <color theme="1"/>
      </rPr>
      <t xml:space="preserve">Дачное строительство
Как утеплить пол в каркасном доме на сваях?
</t>
    </r>
    <r>
      <rPr>
        <rFont val="Arial"/>
        <color theme="1"/>
        <sz val="1.0"/>
      </rPr>
      <t>Забираем на заметку
Пошаговое руководство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t>
    </r>
    <r>
      <rPr>
        <rFont val="Arial"/>
        <color theme="1"/>
      </rPr>
      <t xml:space="preserve">
</t>
    </r>
    <r>
      <rPr>
        <rFont val="Arial"/>
        <b/>
        <color theme="1"/>
      </rPr>
      <t>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t>
    </r>
    <r>
      <rPr>
        <rFont val="Arial"/>
        <color theme="1"/>
      </rPr>
      <t xml:space="preserve">
</t>
    </r>
    <r>
      <rPr>
        <rFont val="Arial"/>
        <color theme="1"/>
        <sz val="1.0"/>
      </rPr>
      <t>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t>
    </r>
  </si>
  <si>
    <r>
      <rPr>
        <color rgb="FF1155CC"/>
        <u/>
      </rPr>
      <t>https://vk.com/wall-136129068_132750</t>
    </r>
    <r>
      <rPr/>
      <t xml:space="preserve"> 
</t>
    </r>
    <r>
      <rPr>
        <color rgb="FF1155CC"/>
        <u/>
      </rPr>
      <t>https://vk.com/wall-129693157_450</t>
    </r>
    <r>
      <rPr/>
      <t xml:space="preserve"> 
</t>
    </r>
    <r>
      <rPr>
        <color rgb="FF1155CC"/>
        <u/>
      </rPr>
      <t>https://ok.ru/ideiipolez/topic/156099171538253</t>
    </r>
    <r>
      <rPr/>
      <t xml:space="preserve"> 
</t>
    </r>
    <r>
      <rPr>
        <color rgb="FF1155CC"/>
        <u/>
      </rPr>
      <t>https://vk.com/wall-180400055_812</t>
    </r>
  </si>
  <si>
    <r>
      <rPr>
        <color rgb="FF1155CC"/>
        <u/>
      </rPr>
      <t>https://prnt.sc/VmsUeA7wZafh</t>
    </r>
    <r>
      <rPr/>
      <t xml:space="preserve"> 
</t>
    </r>
    <r>
      <rPr>
        <color rgb="FF1155CC"/>
        <u/>
      </rPr>
      <t>https://prnt.sc/hEDwz17qd4Jd</t>
    </r>
    <r>
      <rPr/>
      <t xml:space="preserve"> 
</t>
    </r>
    <r>
      <rPr>
        <color rgb="FF1155CC"/>
        <u/>
      </rPr>
      <t>https://prnt.sc/V-TN3DTRxkf6</t>
    </r>
    <r>
      <rPr/>
      <t xml:space="preserve"> 
</t>
    </r>
    <r>
      <rPr>
        <color rgb="FF1155CC"/>
        <u/>
      </rPr>
      <t>https://prnt.sc/_OKgCYeboyc3</t>
    </r>
    <r>
      <rPr/>
      <t xml:space="preserve"> </t>
    </r>
  </si>
  <si>
    <r>
      <rPr>
        <rFont val="Arial"/>
        <color theme="1"/>
      </rPr>
      <t xml:space="preserve">Дачное строительство
Как утеплить пол в каркасном доме на сваях?
</t>
    </r>
    <r>
      <rPr>
        <rFont val="Arial"/>
        <color theme="1"/>
        <sz val="1.0"/>
      </rPr>
      <t>Забираем на заметку
Пошаговое руководство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t>
    </r>
    <r>
      <rPr>
        <rFont val="Arial"/>
        <color theme="1"/>
      </rPr>
      <t xml:space="preserve">
</t>
    </r>
    <r>
      <rPr>
        <rFont val="Arial"/>
        <b/>
        <color theme="1"/>
      </rPr>
      <t>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t>
    </r>
    <r>
      <rPr>
        <rFont val="Arial"/>
        <color theme="1"/>
      </rPr>
      <t xml:space="preserve">
</t>
    </r>
    <r>
      <rPr>
        <rFont val="Arial"/>
        <color theme="1"/>
        <sz val="1.0"/>
      </rPr>
      <t>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t>
    </r>
  </si>
  <si>
    <r>
      <rPr>
        <color rgb="FF1155CC"/>
        <u/>
      </rPr>
      <t>https://vk.com/wall527520388_2</t>
    </r>
    <r>
      <rPr/>
      <t xml:space="preserve"> 
</t>
    </r>
    <r>
      <rPr>
        <color rgb="FF1155CC"/>
        <u/>
      </rPr>
      <t>https://ok.ru/profile/574185315945/statuses/155931074654313</t>
    </r>
    <r>
      <rPr/>
      <t xml:space="preserve"> 
</t>
    </r>
    <r>
      <rPr>
        <color rgb="FF1155CC"/>
        <u/>
      </rPr>
      <t>https://ok.ru/profile/559218644562/statuses/156060593761106</t>
    </r>
    <r>
      <rPr/>
      <t xml:space="preserve"> 
</t>
    </r>
    <r>
      <rPr>
        <color rgb="FF1155CC"/>
        <u/>
      </rPr>
      <t>https://vk.com/wall655017505_86</t>
    </r>
    <r>
      <rPr/>
      <t xml:space="preserve"> 
</t>
    </r>
    <r>
      <rPr>
        <color rgb="FF1155CC"/>
        <u/>
      </rPr>
      <t>https://vk.com/wall84828107_3449</t>
    </r>
    <r>
      <rPr/>
      <t xml:space="preserve"> 
</t>
    </r>
    <r>
      <rPr>
        <color rgb="FF1155CC"/>
        <u/>
      </rPr>
      <t>https://ok.ru/profile/312283324575/statuses/155148965159071</t>
    </r>
    <r>
      <rPr/>
      <t xml:space="preserve"> </t>
    </r>
  </si>
  <si>
    <r>
      <rPr>
        <color rgb="FF1155CC"/>
        <u/>
      </rPr>
      <t>https://prnt.sc/nxNd0xEvMccl
https://prnt.sc/HQbMBzcNaaJD</t>
    </r>
    <r>
      <rPr/>
      <t xml:space="preserve"> 
</t>
    </r>
    <r>
      <rPr>
        <color rgb="FF1155CC"/>
        <u/>
      </rPr>
      <t>https://prnt.sc/VHKarpF7vvqw</t>
    </r>
    <r>
      <rPr/>
      <t xml:space="preserve"> 
</t>
    </r>
    <r>
      <rPr>
        <color rgb="FF1155CC"/>
        <u/>
      </rPr>
      <t>https://prnt.sc/rPEJrXB_LaLS</t>
    </r>
    <r>
      <rPr/>
      <t xml:space="preserve"> 
</t>
    </r>
    <r>
      <rPr>
        <color rgb="FF1155CC"/>
        <u/>
      </rPr>
      <t>https://prnt.sc/ncAaB4MKE3rG</t>
    </r>
    <r>
      <rPr/>
      <t xml:space="preserve"> 
</t>
    </r>
    <r>
      <rPr>
        <color rgb="FF1155CC"/>
        <u/>
      </rPr>
      <t>https://prnt.sc/ebfro4qeiIzP</t>
    </r>
    <r>
      <rPr/>
      <t xml:space="preserve"> </t>
    </r>
  </si>
  <si>
    <t>Репост стр. 149, нужна короткая версия ответа для физлиц</t>
  </si>
  <si>
    <r>
      <rPr>
        <rFont val="Arial"/>
        <color theme="1"/>
      </rPr>
      <t xml:space="preserve">Строим САМИ
Обрешетка под сайдинг 
</t>
    </r>
    <r>
      <rPr>
        <rFont val="Arial"/>
        <color theme="1"/>
        <sz val="1.0"/>
      </rPr>
      <t xml:space="preserve">Для начала рассмотрим, почему для сайдинга нужно обустраивать обрешетку. Некоторые владельцы домов считают, что произвести отделку фасада можно и без каркаса. И действительно, в очень редких случаях это допустимо. Но для большинства загородных домов и прочих построек обрешетка под сайдинг обязательна, и тому есть несколько причин. 
Компенсация неровности стен. Наружные стены, как правило, далеки от идеала, потому монтировать сайдинг без обрешетки нежелательно – отделка со временем покоробится, потеряет свой первоначальный внешний вид и придет в негодность. При этом сделать максимально ровные стены можно, но очень сложно и дорого. Потому целесообразнее обустроить каркас, который и скомпенсирует все неровности постройки. 
Учет усадки. Это явление наблюдается повсеместно в домах, построенных и недавно. И если не учесть этот фактор и разместить сайдинг прямо на стены, то при усадке отделка будет коробиться, ломаться, перекашиваться и приходить в негодность. Обрешетка из бруса или металлического профиля предотвратит подобные проблемы. 
Утепление дома. Обрешетка, обустроенная на стене дома, позволяет уложить под сайдинг минеральную вату или плиты пенополистирола. В результате вы получаете не только красивую отделку фасада, но и защиту вашего дома от холодов, а его стен — от сырости и постепенного разрушения. 
Вентиляция фасада и утеплителя. Наличие воздушной прослойки между обрешеткой и утеплителем, представленным минеральной ватой (или пенополистиролом), предотвращает проблемы, связанные с образованием конденсата, сырости и плесени. 
Равномерное распределение нагрузки – обрешетка положительно сказывается как на отделке из сайдинга, так и на самой стене дома. 
Обрешетка для сайдинга из бруса или металлического профиля – плюсы и минусы 
Каркас для сайдинговых панелей представляет собой простейшую обрешетку, закрепляемую на стене дома при помощи кронштейнов. Основным несущим элементом конструкции является либо деревянный брус, либо металлический профиль, подобный тому, что используется для конструкций из гипсокартонных плит. Направление обрешетки зависит от того, как будет укладываться сайдинг. Если он будет монтироваться горизонтально, то каркас обустраивается из вертикальных стоек, и наоборот. Интервал между элементами обрешетки выбирается, исходя из предполагаемой массы отделки. Чем тяжелее сайдинг, тем меньше расстояние между вертикальными и горизонтальными стойками. 
Как правило, при обустройстве обрешетки между ее элементами на основную стену укладывается утеплитель. Это может быть как минеральная вата, так и плиты пенопласта или экструдированного пенополистирола. 
Важно! Работая с каркасом, особое внимание уделяйте точности расположения и ориентирования стоек, находящихся на углах здания. От них зависит правильность монтажа углового профиля, а он серьезно влияет на качество и долговечность всей сайдинговой отделки. 
Как уже было упомянуто выше, обрешетку для закрепления сайдинговых панелей изготавливают из древесины или стального профиля. Каждый из материалов имеет свои достоинства и недостатки. Деревянный брус выгодно выделяется малой стоимостью и удобством в работе. Каркас из данного материала выйдет дешевле, чем схожая конструкция из металлических профилей. При этом пилить и производить прочие работы с древесиной могут практически все, а создание обрешетки своими руками из бруса не вызовет у вас никаких проблем. 
Но данный материал имеет набор существенных недостатков. 
Древесина подвержена сырости, что особенно заметно при обустройстве обрешетки под сайдинг на цоколе здания. 
Для увеличения срока службы брус необходимо обрабатывать антисептиком, что требует и времени, и дополнительных денежных затрат. 
Материал требователен к условиям хранения. 
Деревянные конструкции, если они не были предварительно высушены, подвергаются усадке. 
При покупке нужно следить за качеством каждого отдельного бруса, так как даже в партии с хорошей древесиной можно найти брак. 
Все проблемы, связанные с недостатками древесины, отсутствуют у металлического профиля. Он обладает многими преимуществами, среди которых: 
малая масса и удобство в перевозке и переноске; 
ровная поверхность; 
крайне малое количество брака; 
отсутствие гниения и неподверженность воздействиям грибка, насекомых и грызунов; 
довольно простая технология монтажа. 
Но при этом стоит понимать, что цена металлического профиля будет выше. Потому если вы хотите получить долговечную и как можно более качественную отделку, не подверженную воздействиям сырости – выберите металл. Если же на первом месте стоит дешевизна выполнения всех работ, то отдайте предпочтение дереву. 
Важно! Вне зависимости от того, какой вы выбрали материал, заранее просчитайте, какое его количество вам нужно закупить. К полученной в ходе расчетов цифре прибавьте 10-15% — это будет ваш резерв, необходимый в случае порчи или брака. 
Как сделать деревянную обрешетку – пошаговая инструкция 
Хотите сделать недорогую и простую обрешетку под сайдинг своими руками из дерева? Тогда воспользуйтесь рекомендациями и пошаговыми инструкция, приведенными в этом разделе статьи. 
Выбор материала 
Начнем с подбора материала, из которого в будущем будет формироваться обрешетка под сайдинг. Для подобной задачи вам необходим деревянный брус сечением 40х40 или 50х50 мм. Также допустимо использование материала других размеров, но при этом он должен быть достаточно прочным, чтобы выдержать массу сайдинга. Выбирать качественную древесину нужно на основе нескольких критериев, ознакомиться с которыми вы можете в списке ниже. 
Влажность. Древесина под каркас должна быть полностью высушенной, чтобы впоследствии обрешетка не давала усадку, будучи уже у вас на стене. 
Соответствие размеров. Длина и сечение бруса должны совпадать с теми, что указаны в документах. 
Ровность. Качественный брус для обрешетки под сайдинг должен быть прямым, без каких-либо изгибов и деформаций. 
Отсутствие дефектов. Брус для обрешетки не должен иметь большого количества сучков, темных пятен и следов плесени. 
Важно! Отдавайте предпочтение сортам древесины, которые отличаются долговечностью и лучшей устойчивостью к влаге. Пример – лиственница. 
Необходимые инструменты 
Разобравшись с материалом, перейдем к списку необходимых инструментов. Он представлен в виде таблицы, где указано, что вам понадобится и зачем. 
Таблица. Обрешетка под сайдинг из дерева – список необходимых инструментов. 
Название инструмента Выполняемая функция 
Строительный отвес со шнуром 
Выставление строго вертикального отступа от стены в ходе подготовки к установке обрешетки. 
Капроновая веревка 
Выставление строго вертикальных и горизонтальных меток, необходимых для выравнивания элементов каркаса. 
Уровень строительный 
Контроль ровности по вертикали и горизонтали основной стены и элементов обрешетки под сайдинг. 
Маркер или карандаш 
Нанесение отметок на стену, утеплитель и балки обрешетки. 
Рулетка 
Точное измерение длины или расстояния. 
Стол для работ по дереву 
Рабочее место для действий с брусом и прочими изделиями из древесины. 
Электрический лобзик 
Распиливание бруса на отрезки необходимой длины. 
Перфоратор 
Просверливание отверстий в основной стене дома. 
Молоток 
Забивание в просверленные перфоратором отверстия пластмассовых дюбелей. 
Шуруповерт 
Закручивание саморезов, соединяющих элементы обрешетки из дерева с кронштейнами. 
Перчатки 
Защита рук от царапин, мелких ранок и занос. 
Важно! Вместо электрического лобзика для работы с брусом можно использовать циркулярную пилу с соответствующим типом лезвия. 
Монтаж обрешетки из бруса 
Когда материал и инструменты будут готовы, приступайте к строительным работам. Они включают в себя подготовку к монтажу обрешетки, сам процесс установки и укладку утеплителя. 
Шаг 1. Снимите со стен дома все выступающие элементы – ливневку, ставки, отливы, подоконники и прочее. 
Шаг 2. Удалите со стены части старой отделки, которые могут помешать монтажу обрешетки. Для скола штукатурки и краски применяйте молоток вместе с отверткой или шпателем. 
Шаг 3. При помощи отвеса, капроновой нити и уровня выставьте метки, на каком расстоянии от основной стены будет располагаться каркас. По полученным результатам подготовьте небольшие бруски или кронштейны, на которые будет крепиться обрешетка. 
Важно! Все деревянные детали перед закреплением на стене нужно обязательно обработать антисептической и антипиреновой пропитками. 
Шаг 4. Наметьте точки на стене и просверлите перфоратором отверстия для закрепления деревянных брусков. 
Шаг 5. Вставьте в только что просверленные отверстия пластмассовые дюбели, забейте их туда легкими ударами молотка или резиновой киянки. 
Шаг 6. Приложите брусок с уже вставленными саморезами и закрутите их шуруповертом. Проверьте уровнем, насколько ровно стоит изделие. 
Шаг 7. От только что закрепленного бруска отмерьте необходимый интервал до следующего такого же элемента. В данном случае это расстояние составляет 50 см. 
Шаг 8. Закрепите еще один брусок на новом месте. Действия выполняйте те же, что и в прошлый раз – разметка, сверление отверстий в стене и фиксация изделия на саморезы с дюбелями. 
Шаг 9. Точно такими же действиями, что были изложены ранее, произведите установку опорных брусков по всей поверхности фасада дома. 
Шаг 10. Обработайте стены грунтовкой глубокого проникновения. </t>
    </r>
    <r>
      <rPr>
        <rFont val="Arial"/>
        <color theme="1"/>
      </rPr>
      <t xml:space="preserve">
Шаг 11. Подготовьте утеплитель к установке на стену – произведите замеры и вырежьте отверстия в материале под опорные бруски. </t>
    </r>
    <r>
      <rPr>
        <rFont val="Arial"/>
        <b/>
        <color theme="1"/>
      </rPr>
      <t xml:space="preserve">В данном случае на фасад укладываются панели из пенополистирола, но если вы опасаетесь сырости на стенах из-за недостаточного проветривания – используйте минеральную вату. </t>
    </r>
    <r>
      <rPr>
        <rFont val="Arial"/>
        <color theme="1"/>
      </rPr>
      <t xml:space="preserve">
</t>
    </r>
    <r>
      <rPr>
        <rFont val="Arial"/>
        <color theme="1"/>
        <sz val="1.0"/>
      </rPr>
      <t>Шаг 12. Нанесите на тыльную сторону плиты утеплителя клей и прислоните ее к стене. Опорные бруски должны точно войти в заранее сделанные прямоугольные отверстия. Клей наносится на тыльную сторону пенополистирола следующим образом: сплошная полоса по периметру панели и несколько точек среднего размера в центральной ее части. 
Шаг 13. Уровнем проверьте правильность установки панели утеплителя. 
Шаг 14. Повторите предыдущие шаги и уложите пенополистирольные утеплительные панели на весь фасад дома. 
Шаг 15. Обработайте стыки между плитами утеплителя и отверстия под опорные бруски монтажной пеной. Как только она подсохнет, срежьте выступающие излишки. 
Шаг 16. Дополнительно закрепите панели утеплителя на фасаде при помощи тарельчатых дюбелей. 
Важно! Если вы утепляете фасад при помощи минеральной ваты, то после операции, представленной выше, вам необходимо укрыть утеплитель ветрозащитной пленкой. 
Шаг 17. При помощи отвеса и рулетки определите, на какую длину будет отступать от поверхности утеплителя обрешетка под сайдинг. Учитывая эти данные, выставьте первые вертикальные стойки на левом/правом краю одной стены. Протяните между ними горизонтальные капроновые нити – они будут служить для вас ориентиром при обустройстве остальных элементов обрешетки. 
Шаг 18. Установите следующую вертикальную стойку обрешетки на стене. Между опорным бруском и элементом каркаса подкладывайте прямоугольные или квадратные куски дерева, чтобы образовать вентилируемый зазор между утеплителем и отделкой фасада. 
Шаг 19. Пользуясь принципами, изложенными в двух предыдущих операциях, обустройте все вертикальные стойки обрешетки на стене. 
Шаг 20. Произведите замеры на местах, где будут располагаться оконные отливы, и произведите там установку горизонтальных элементов обрешетки. 
После завершения всех этих операций обрешетку из дерева под сайдинг можно считать успешно завершенной. Теперь вы можете приступать к монтажу отделки фасада на готовый каркас. 
Как рассчитать сайдинг на домКак рассчитать сайдинг на дом 
При произведении расчетов важно учитывать один момент – ширина у сайдинговой панели бывает рабочая и полезная. Дело в том, что у каждой панели есть планка с перфорацией, которая в момент установки будет скрыта под другой планкой, и поэтому полная ширина этого облицовочного элемента не может использоваться для произведения расчетов. Более детально читайте в этой статье. 
Как сделать металлическую обрешетку под сайдинг – пошаговая инструкция 
Теперь рассмотрим, как сделать своими руками обрешетку под сайдинг похожей конструкции, но уже из металлического профиля. Алгоритм действий здесь такой же – сначала подбирается материал, затем инструменты, а после производятся сами строительные работы по созданию каркаса, совмещенные с утеплением фасада. 
Выбор материала и необходимые инструменты 
В качестве основного несущего элемента металлической обрешетки под сайдинг применяется профиль ПП 60x27x3000 мм. С ним могут быть знакомы те из домашних мастеров, что имели дело с конструкциями и потолками из гипсокартона. На стене этот профиль держится за счет кронштейнов, в качестве которых используется прямой П-образный подвес. Они, в свою очередь, закрепляются за счет саморезов с дюбелями. 
Горизонтальные элементы обрешетки соединяются друг с другом при помощи «краба». Весь крепеж частей каркаса осуществляется на специальные саморезы с пресс-шайбой, как на подвесных потолках. При обустройстве обрешетки на цоколе здания также применяется направляющий металлический профиль, укладываемый горизонтально. 
Что касается списка инструментов, то он такой же, как и при создании каркаса из деревянного бруса. Только вместо электролобзика применяется болгарка или специальные ножницы по металлу. 
Подготовка стены и монтаж обрешетки из металлического профиля 
Шаг 1. По возможности избавьтесь от старых и испорченных частей отделки стен. В данном случае происходит замена гнилых досок на новые. 
Шаг 2. Демонтируйте все выступающие элементы со стены – подоконники, ставни, отливы и прочее. 
Шаг 3. Произведите с помощью уровня и отвеса замеры, наметьте точки для крепежа подвесов. 
Шаг 4. Просверлите в стенах отверстия для подвесов, вставьте туда дюбели. 
Шаг 5. Произведите монтаж самих подвесов, загните их «ножки» так, чтобы придать изделию П-образную форму (если это не было выполнено ранее). 
Важно! В некоторых случаях при монтаже под кронштейны подкладывают прокладку из паронита. Она не дает стать точке крепежа «мостиком холода». 
Шаг 6. Определите величину, на которую обрешетка будет отступать от основной стены. Установите угловые профили и по ним натяните строго горизонтальные капроновые нити, которые будут работать как ориентир для монтажа остальных элементов обрешетки. 
Шаг 7. Произведите монтаж остальных вертикальных стоек обрешетки. 
Шаг 8. Под и над оконными проемами, а также над цоколем произведите установку горизонтальных элементов обрешетки. С вертикальными стойками они соединяются при помощи «крабов». 
Шаг 9. Между и под элементами обрешетки заведите утеплитель из минеральной ваты. При необходимости он крепится на дополнительные кронштейны, выставленные на стене. Укладку минеральной ваты производите с перекрытием вертикальных стыков (наподобие кирпичной кладки). 
Шаг 10. Сверху обрешетку и минеральную вату укройте паро- и ветрозащитной пленкой. Между собой отдельные ее участки соединяйте с нахлестом около 10 см. 
После укладки и закрепления пленки вы можете приступать к обустройству угловых профилей сайдинга и монтажа остальной отделки фасада – обрешетка полностью готова к дальнейшей работе.</t>
    </r>
  </si>
  <si>
    <t>https://ok.ru/ideiipolez/topic/156094813263181</t>
  </si>
  <si>
    <t>Добрый день! Если приобретён качественный современный пенопласт, и перед его монтажом был произведён грамотный теплотехнический расчёт, сырости можно не бояться: точка росы останется в слое теплоизоляции. А паропроницаемость современного ППС, сопоставимая с тем же показателем сосны поперек волокон, позволит вывести всю влагу.</t>
  </si>
  <si>
    <t>https://prnt.sc/tYJ_aXz-tqq-</t>
  </si>
  <si>
    <r>
      <rPr>
        <rFont val="Arial"/>
        <color theme="1"/>
      </rPr>
      <t xml:space="preserve">Строим САМИ
Обрешетка под сайдинг 
</t>
    </r>
    <r>
      <rPr>
        <rFont val="Arial"/>
        <color theme="1"/>
        <sz val="1.0"/>
      </rPr>
      <t xml:space="preserve">Для начала рассмотрим, почему для сайдинга нужно обустраивать обрешетку. Некоторые владельцы домов считают, что произвести отделку фасада можно и без каркаса. И действительно, в очень редких случаях это допустимо. Но для большинства загородных домов и прочих построек обрешетка под сайдинг обязательна, и тому есть несколько причин. 
Компенсация неровности стен. Наружные стены, как правило, далеки от идеала, потому монтировать сайдинг без обрешетки нежелательно – отделка со временем покоробится, потеряет свой первоначальный внешний вид и придет в негодность. При этом сделать максимально ровные стены можно, но очень сложно и дорого. Потому целесообразнее обустроить каркас, который и скомпенсирует все неровности постройки. 
Учет усадки. Это явление наблюдается повсеместно в домах, построенных и недавно. И если не учесть этот фактор и разместить сайдинг прямо на стены, то при усадке отделка будет коробиться, ломаться, перекашиваться и приходить в негодность. Обрешетка из бруса или металлического профиля предотвратит подобные проблемы. 
Утепление дома. Обрешетка, обустроенная на стене дома, позволяет уложить под сайдинг минеральную вату или плиты пенополистирола. В результате вы получаете не только красивую отделку фасада, но и защиту вашего дома от холодов, а его стен — от сырости и постепенного разрушения. 
Вентиляция фасада и утеплителя. Наличие воздушной прослойки между обрешеткой и утеплителем, представленным минеральной ватой (или пенополистиролом), предотвращает проблемы, связанные с образованием конденсата, сырости и плесени. 
Равномерное распределение нагрузки – обрешетка положительно сказывается как на отделке из сайдинга, так и на самой стене дома. 
Обрешетка для сайдинга из бруса или металлического профиля – плюсы и минусы 
Каркас для сайдинговых панелей представляет собой простейшую обрешетку, закрепляемую на стене дома при помощи кронштейнов. Основным несущим элементом конструкции является либо деревянный брус, либо металлический профиль, подобный тому, что используется для конструкций из гипсокартонных плит. Направление обрешетки зависит от того, как будет укладываться сайдинг. Если он будет монтироваться горизонтально, то каркас обустраивается из вертикальных стоек, и наоборот. Интервал между элементами обрешетки выбирается, исходя из предполагаемой массы отделки. Чем тяжелее сайдинг, тем меньше расстояние между вертикальными и горизонтальными стойками. 
Как правило, при обустройстве обрешетки между ее элементами на основную стену укладывается утеплитель. Это может быть как минеральная вата, так и плиты пенопласта или экструдированного пенополистирола. 
Важно! Работая с каркасом, особое внимание уделяйте точности расположения и ориентирования стоек, находящихся на углах здания. От них зависит правильность монтажа углового профиля, а он серьезно влияет на качество и долговечность всей сайдинговой отделки. 
Как уже было упомянуто выше, обрешетку для закрепления сайдинговых панелей изготавливают из древесины или стального профиля. Каждый из материалов имеет свои достоинства и недостатки. Деревянный брус выгодно выделяется малой стоимостью и удобством в работе. Каркас из данного материала выйдет дешевле, чем схожая конструкция из металлических профилей. При этом пилить и производить прочие работы с древесиной могут практически все, а создание обрешетки своими руками из бруса не вызовет у вас никаких проблем. 
Но данный материал имеет набор существенных недостатков. 
Древесина подвержена сырости, что особенно заметно при обустройстве обрешетки под сайдинг на цоколе здания. 
Для увеличения срока службы брус необходимо обрабатывать антисептиком, что требует и времени, и дополнительных денежных затрат. 
Материал требователен к условиям хранения. 
Деревянные конструкции, если они не были предварительно высушены, подвергаются усадке. 
При покупке нужно следить за качеством каждого отдельного бруса, так как даже в партии с хорошей древесиной можно найти брак. 
Все проблемы, связанные с недостатками древесины, отсутствуют у металлического профиля. Он обладает многими преимуществами, среди которых: 
малая масса и удобство в перевозке и переноске; 
ровная поверхность; 
крайне малое количество брака; 
отсутствие гниения и неподверженность воздействиям грибка, насекомых и грызунов; 
довольно простая технология монтажа. 
Но при этом стоит понимать, что цена металлического профиля будет выше. Потому если вы хотите получить долговечную и как можно более качественную отделку, не подверженную воздействиям сырости – выберите металл. Если же на первом месте стоит дешевизна выполнения всех работ, то отдайте предпочтение дереву. 
Важно! Вне зависимости от того, какой вы выбрали материал, заранее просчитайте, какое его количество вам нужно закупить. К полученной в ходе расчетов цифре прибавьте 10-15% — это будет ваш резерв, необходимый в случае порчи или брака. 
Как сделать деревянную обрешетку – пошаговая инструкция 
Хотите сделать недорогую и простую обрешетку под сайдинг своими руками из дерева? Тогда воспользуйтесь рекомендациями и пошаговыми инструкция, приведенными в этом разделе статьи. 
Выбор материала 
Начнем с подбора материала, из которого в будущем будет формироваться обрешетка под сайдинг. Для подобной задачи вам необходим деревянный брус сечением 40х40 или 50х50 мм. Также допустимо использование материала других размеров, но при этом он должен быть достаточно прочным, чтобы выдержать массу сайдинга. Выбирать качественную древесину нужно на основе нескольких критериев, ознакомиться с которыми вы можете в списке ниже. 
Влажность. Древесина под каркас должна быть полностью высушенной, чтобы впоследствии обрешетка не давала усадку, будучи уже у вас на стене. 
Соответствие размеров. Длина и сечение бруса должны совпадать с теми, что указаны в документах. 
Ровность. Качественный брус для обрешетки под сайдинг должен быть прямым, без каких-либо изгибов и деформаций. 
Отсутствие дефектов. Брус для обрешетки не должен иметь большого количества сучков, темных пятен и следов плесени. 
Важно! Отдавайте предпочтение сортам древесины, которые отличаются долговечностью и лучшей устойчивостью к влаге. Пример – лиственница. 
Необходимые инструменты 
Разобравшись с материалом, перейдем к списку необходимых инструментов. Он представлен в виде таблицы, где указано, что вам понадобится и зачем. 
Таблица. Обрешетка под сайдинг из дерева – список необходимых инструментов. 
Название инструмента Выполняемая функция 
Строительный отвес со шнуром 
Выставление строго вертикального отступа от стены в ходе подготовки к установке обрешетки. 
Капроновая веревка 
Выставление строго вертикальных и горизонтальных меток, необходимых для выравнивания элементов каркаса. 
Уровень строительный 
Контроль ровности по вертикали и горизонтали основной стены и элементов обрешетки под сайдинг. 
Маркер или карандаш 
Нанесение отметок на стену, утеплитель и балки обрешетки. 
Рулетка 
Точное измерение длины или расстояния. 
Стол для работ по дереву 
Рабочее место для действий с брусом и прочими изделиями из древесины. 
Электрический лобзик 
Распиливание бруса на отрезки необходимой длины. 
Перфоратор 
Просверливание отверстий в основной стене дома. 
Молоток 
Забивание в просверленные перфоратором отверстия пластмассовых дюбелей. 
Шуруповерт 
Закручивание саморезов, соединяющих элементы обрешетки из дерева с кронштейнами. 
Перчатки 
Защита рук от царапин, мелких ранок и занос. 
Важно! Вместо электрического лобзика для работы с брусом можно использовать циркулярную пилу с соответствующим типом лезвия. 
Монтаж обрешетки из бруса 
Когда материал и инструменты будут готовы, приступайте к строительным работам. Они включают в себя подготовку к монтажу обрешетки, сам процесс установки и укладку утеплителя. 
Шаг 1. Снимите со стен дома все выступающие элементы – ливневку, ставки, отливы, подоконники и прочее. 
Шаг 2. Удалите со стены части старой отделки, которые могут помешать монтажу обрешетки. Для скола штукатурки и краски применяйте молоток вместе с отверткой или шпателем. 
Шаг 3. При помощи отвеса, капроновой нити и уровня выставьте метки, на каком расстоянии от основной стены будет располагаться каркас. По полученным результатам подготовьте небольшие бруски или кронштейны, на которые будет крепиться обрешетка. 
Важно! Все деревянные детали перед закреплением на стене нужно обязательно обработать антисептической и антипиреновой пропитками. 
Шаг 4. Наметьте точки на стене и просверлите перфоратором отверстия для закрепления деревянных брусков. 
Шаг 5. Вставьте в только что просверленные отверстия пластмассовые дюбели, забейте их туда легкими ударами молотка или резиновой киянки. 
Шаг 6. Приложите брусок с уже вставленными саморезами и закрутите их шуруповертом. Проверьте уровнем, насколько ровно стоит изделие. 
Шаг 7. От только что закрепленного бруска отмерьте необходимый интервал до следующего такого же элемента. В данном случае это расстояние составляет 50 см. 
Шаг 8. Закрепите еще один брусок на новом месте. Действия выполняйте те же, что и в прошлый раз – разметка, сверление отверстий в стене и фиксация изделия на саморезы с дюбелями. 
Шаг 9. Точно такими же действиями, что были изложены ранее, произведите установку опорных брусков по всей поверхности фасада дома. 
Шаг 10. Обработайте стены грунтовкой глубокого проникновения. </t>
    </r>
    <r>
      <rPr>
        <rFont val="Arial"/>
        <color theme="1"/>
      </rPr>
      <t xml:space="preserve">
Шаг 11. Подготовьте утеплитель к установке на стену – произведите замеры и вырежьте отверстия в материале под опорные бруски. </t>
    </r>
    <r>
      <rPr>
        <rFont val="Arial"/>
        <b/>
        <color theme="1"/>
      </rPr>
      <t xml:space="preserve">В данном случае на фасад укладываются панели из пенополистирола, но если вы опасаетесь сырости на стенах из-за недостаточного проветривания – используйте минеральную вату. </t>
    </r>
    <r>
      <rPr>
        <rFont val="Arial"/>
        <color theme="1"/>
      </rPr>
      <t xml:space="preserve">
</t>
    </r>
    <r>
      <rPr>
        <rFont val="Arial"/>
        <color theme="1"/>
        <sz val="1.0"/>
      </rPr>
      <t>Шаг 12. Нанесите на тыльную сторону плиты утеплителя клей и прислоните ее к стене. Опорные бруски должны точно войти в заранее сделанные прямоугольные отверстия. Клей наносится на тыльную сторону пенополистирола следующим образом: сплошная полоса по периметру панели и несколько точек среднего размера в центральной ее части. 
Шаг 13. Уровнем проверьте правильность установки панели утеплителя. 
Шаг 14. Повторите предыдущие шаги и уложите пенополистирольные утеплительные панели на весь фасад дома. 
Шаг 15. Обработайте стыки между плитами утеплителя и отверстия под опорные бруски монтажной пеной. Как только она подсохнет, срежьте выступающие излишки. 
Шаг 16. Дополнительно закрепите панели утеплителя на фасаде при помощи тарельчатых дюбелей. 
Важно! Если вы утепляете фасад при помощи минеральной ваты, то после операции, представленной выше, вам необходимо укрыть утеплитель ветрозащитной пленкой. 
Шаг 17. При помощи отвеса и рулетки определите, на какую длину будет отступать от поверхности утеплителя обрешетка под сайдинг. Учитывая эти данные, выставьте первые вертикальные стойки на левом/правом краю одной стены. Протяните между ними горизонтальные капроновые нити – они будут служить для вас ориентиром при обустройстве остальных элементов обрешетки. 
Шаг 18. Установите следующую вертикальную стойку обрешетки на стене. Между опорным бруском и элементом каркаса подкладывайте прямоугольные или квадратные куски дерева, чтобы образовать вентилируемый зазор между утеплителем и отделкой фасада. 
Шаг 19. Пользуясь принципами, изложенными в двух предыдущих операциях, обустройте все вертикальные стойки обрешетки на стене. 
Шаг 20. Произведите замеры на местах, где будут располагаться оконные отливы, и произведите там установку горизонтальных элементов обрешетки. 
После завершения всех этих операций обрешетку из дерева под сайдинг можно считать успешно завершенной. Теперь вы можете приступать к монтажу отделки фасада на готовый каркас. 
Как рассчитать сайдинг на домКак рассчитать сайдинг на дом 
При произведении расчетов важно учитывать один момент – ширина у сайдинговой панели бывает рабочая и полезная. Дело в том, что у каждой панели есть планка с перфорацией, которая в момент установки будет скрыта под другой планкой, и поэтому полная ширина этого облицовочного элемента не может использоваться для произведения расчетов. Более детально читайте в этой статье. 
Как сделать металлическую обрешетку под сайдинг – пошаговая инструкция 
Теперь рассмотрим, как сделать своими руками обрешетку под сайдинг похожей конструкции, но уже из металлического профиля. Алгоритм действий здесь такой же – сначала подбирается материал, затем инструменты, а после производятся сами строительные работы по созданию каркаса, совмещенные с утеплением фасада. 
Выбор материала и необходимые инструменты 
В качестве основного несущего элемента металлической обрешетки под сайдинг применяется профиль ПП 60x27x3000 мм. С ним могут быть знакомы те из домашних мастеров, что имели дело с конструкциями и потолками из гипсокартона. На стене этот профиль держится за счет кронштейнов, в качестве которых используется прямой П-образный подвес. Они, в свою очередь, закрепляются за счет саморезов с дюбелями. 
Горизонтальные элементы обрешетки соединяются друг с другом при помощи «краба». Весь крепеж частей каркаса осуществляется на специальные саморезы с пресс-шайбой, как на подвесных потолках. При обустройстве обрешетки на цоколе здания также применяется направляющий металлический профиль, укладываемый горизонтально. 
Что касается списка инструментов, то он такой же, как и при создании каркаса из деревянного бруса. Только вместо электролобзика применяется болгарка или специальные ножницы по металлу. 
Подготовка стены и монтаж обрешетки из металлического профиля 
Шаг 1. По возможности избавьтесь от старых и испорченных частей отделки стен. В данном случае происходит замена гнилых досок на новые. 
Шаг 2. Демонтируйте все выступающие элементы со стены – подоконники, ставни, отливы и прочее. 
Шаг 3. Произведите с помощью уровня и отвеса замеры, наметьте точки для крепежа подвесов. 
Шаг 4. Просверлите в стенах отверстия для подвесов, вставьте туда дюбели. 
Шаг 5. Произведите монтаж самих подвесов, загните их «ножки» так, чтобы придать изделию П-образную форму (если это не было выполнено ранее). 
Важно! В некоторых случаях при монтаже под кронштейны подкладывают прокладку из паронита. Она не дает стать точке крепежа «мостиком холода». 
Шаг 6. Определите величину, на которую обрешетка будет отступать от основной стены. Установите угловые профили и по ним натяните строго горизонтальные капроновые нити, которые будут работать как ориентир для монтажа остальных элементов обрешетки. 
Шаг 7. Произведите монтаж остальных вертикальных стоек обрешетки. 
Шаг 8. Под и над оконными проемами, а также над цоколем произведите установку горизонтальных элементов обрешетки. С вертикальными стойками они соединяются при помощи «крабов». 
Шаг 9. Между и под элементами обрешетки заведите утеплитель из минеральной ваты. При необходимости он крепится на дополнительные кронштейны, выставленные на стене. Укладку минеральной ваты производите с перекрытием вертикальных стыков (наподобие кирпичной кладки). 
Шаг 10. Сверху обрешетку и минеральную вату укройте паро- и ветрозащитной пленкой. Между собой отдельные ее участки соединяйте с нахлестом около 10 см. 
После укладки и закрепления пленки вы можете приступать к обустройству угловых профилей сайдинга и монтажа остальной отделки фасада – обрешетка полностью готова к дальнейшей работе.</t>
    </r>
  </si>
  <si>
    <r>
      <rPr>
        <color rgb="FF1155CC"/>
        <u/>
      </rPr>
      <t>https://ok.ru/profile/512369217516/statuses/156165529419244</t>
    </r>
    <r>
      <rPr/>
      <t xml:space="preserve"> 
</t>
    </r>
    <r>
      <rPr>
        <color rgb="FF1155CC"/>
        <u/>
      </rPr>
      <t>https://ok.ru/profile/557629480846/statuses/156220529855374</t>
    </r>
    <r>
      <rPr/>
      <t xml:space="preserve"> 
</t>
    </r>
    <r>
      <rPr>
        <color rgb="FF1155CC"/>
        <u/>
      </rPr>
      <t>https://ok.ru/profile/565572794708/statuses/156071900043348</t>
    </r>
    <r>
      <rPr/>
      <t xml:space="preserve"> </t>
    </r>
  </si>
  <si>
    <t xml:space="preserve">Здравствуйте! Эффективная приточно-вытяжная вентиляция — мастхэв для любых зданий, какой бы тип теплоизоляции не использовался. Если ППС смонтирован по правилам, и вентиляция работает хорошо, о сырости можно не беспокоиться. </t>
  </si>
  <si>
    <r>
      <rPr>
        <color rgb="FF1155CC"/>
        <u/>
      </rPr>
      <t>https://prnt.sc/DyxtAOMuT2wx
https://prnt.sc/YLoxpRwElOyH</t>
    </r>
    <r>
      <rPr/>
      <t xml:space="preserve"> 
</t>
    </r>
    <r>
      <rPr>
        <color rgb="FF1155CC"/>
        <u/>
      </rPr>
      <t>https://prnt.sc/303VjUkoJz--</t>
    </r>
    <r>
      <rPr/>
      <t xml:space="preserve"> </t>
    </r>
  </si>
  <si>
    <t>Репост стр. 151, нужна короткая версия ответа для физлиц
Валера</t>
  </si>
  <si>
    <t>Промышленный альпинизм Саратов alpinist_164
Город Энгельс
Колотилова 80. Утепление квартиры пенопласт с пожарной рассечкой. Пожарная рассечка была нанесена по требованию пожарной безопасности. Отсечки применяются обязательно при утеплении фасадов пенопластом, которые в свою очередь могут легко загореться, попутно выделяя опасные для человека газы.
Позвоните по телефону 89276222777 и получите
консультацию или выезд на замер бесплатно</t>
  </si>
  <si>
    <t>https://vk.com/wall-212748953_136</t>
  </si>
  <si>
    <t xml:space="preserve">Добрый день! Противопожарные рассечки — это отлично. Однако беспокоиться по поводу легкого возгорания ППС не стоит: если он смонтирован правильно и заизолирован по системе "мокрый фасад", случайные возгорания исключены. Для того чтобы огонь добрался до пенопласта, он должен будет разрушить основной материал стены и внешние отделочные слои. Что касается "вредных газов", при горении ППС выделяет те же вещества, что и древесина. С гораздо большей осторожностью стоит относиться к пластику, текстилю, дереву, которые находятся в жилище: обычно их горение приводит к плачевным последствиям. </t>
  </si>
  <si>
    <t>https://prnt.sc/6kMB2cUfySOr</t>
  </si>
  <si>
    <t xml:space="preserve">Кристина Шатохина
Прекрасный город, прекрасные люди в этом городе. Очень жаль, что из-за таких нерадивых строителей погибли не винные. Сейчас в Новокузнецке видимо тоже хотят устроить " зимнюю вишню". Монтаж дома сделан с огромными нарушениями. Везде в правода напихан пенопласт, который давно запрещён в строительстве. </t>
  </si>
  <si>
    <t>https://www.youtube.com/watch?v=g4ertl6GtC0&amp;lc=UgzmgriObSRHnbd5JNd4AaABAg</t>
  </si>
  <si>
    <t>Пожары, пожароопасность</t>
  </si>
  <si>
    <t xml:space="preserve">Добрый день! Пенопласт не запрещен в строительстве. СФТК, имеющие класс пожарной опасности КО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Что касается пожара в ТЦ "Зимняя вишня", технической причиной трагедии, по мнению экспертов, послужило возгорание в результате аварийного режима работы светодиодного светильника, установленного над поролоновой ямой батутного центра. Короткое замыкание в электропроводке, проложенной на четвертом этаже центра, над детской игровой зоной произошло из-за попадания влаги. Первым загорелся плафон светильника. При этом произошло падение горящей полимерной массы в яму батутного центра. К многочисленным жертвам привело банальное несоблюдение правил пожарной безопасности: были заблокированы пожарные выходы, а имевшиеся — не соответствовали требованиям по ширине, не работали автоматические системы противопожарной защиты, система пожарной сигнализации 3 и 4 этажа на момент возникновения пожара функционировала, но не взаимодействовала с системами дымоудаления и оповещения. Кроме того, на этаже возгорания система как водяного, так и порошкового автоматического пожаротушения отсутствовала. На других этажах они просто не работали.
Здание ТЦ "Зимняя вишня" изначально не было оборудовано в соответствии с правилами пожарной безопасности. Винить в пожаре пенопласт в этом случае как минимум некорректно. </t>
  </si>
  <si>
    <t>https://prnt.sc/gzIlaWBeVnau</t>
  </si>
  <si>
    <t xml:space="preserve"> Алексей Титов ответил Никите
Никита, не говорите ерунды, никаких желтых карликов не нужно, при любом пожаре ППС на фасаде очень быстро превращается в огненную ловушку. В полную противоположность вате. Экономия в 10% (если не брать самый дешманский пенопласт) того стоит?</t>
  </si>
  <si>
    <t>https://vk.com/wall-29538032_351390?reply=351428&amp;thread=351396</t>
  </si>
  <si>
    <t xml:space="preserve">Алексей, к тому времени, как огонь доберется до середины стенового "пирога", в которой, по технологии и должен находиться пенопласт, все люди из здания должны быть эвакуированы. А если пожар такой силы, что разрушаются стены, никакая минвата не спасёт. </t>
  </si>
  <si>
    <t>https://prnt.sc/kL7U4tGGk9Ok</t>
  </si>
  <si>
    <r>
      <rPr>
        <rFont val="Arial"/>
        <color theme="1"/>
      </rPr>
      <t xml:space="preserve">Уютный дом своими руками.
Привет друзья! Минвата или пенопласт?
</t>
    </r>
    <r>
      <rPr>
        <rFont val="Arial"/>
        <color theme="1"/>
        <sz val="1.0"/>
      </rPr>
      <t>Продолжаю рубрику о подходе к строительству дома своими руками.
Сегодня поговорим о каркасном доме. Это строительство стало популярным в последнее время!
При строительстве каркасного дома необходимо использовать утеплитель для обеспечения энергоэффективности и комфорта в помещении. Выбор утеплителя зависит от многих факторов, таких как плотность и толщина. В стены как правило следует укладывать утеплитель между стойками каркаса по ширине 59см.плотностью не мне 35кг.куб.метр. толщина 50 или 100мм. Укладка производится в шахматном порядке во избежании мостиков холода.
Одним из наиболее распространенных материалов для утепления каркасных домов является минеральная вата. Она обладает высокой тепло- и звукоизоляцией, устойчивостью к влаге и насекомым, а также доступной ценой. Минеральная вата может быть использована как в качестве внутреннего, так и наружного утеплителя.</t>
    </r>
    <r>
      <rPr>
        <rFont val="Arial"/>
        <color theme="1"/>
      </rPr>
      <t xml:space="preserve">
</t>
    </r>
    <r>
      <rPr>
        <rFont val="Arial"/>
        <b/>
        <color theme="1"/>
      </rPr>
      <t>Не смотря на разные подходы, ни в коем случае не используйте пенопласт или пенополистерол, если не хотите жить в доме типа холодильника. Кроме этого точка росы перемещаясь остаётся на деревянных элементах, после чего дерево начинает гнить и разрушаться.
ОПАСНО!!!
Высокие показатели горючести – при наличии постоянного источника огня такая теплоизоляция способна быстро воспламениться, нужно следить за состоянием проводки и системой отопления. Нивелировать горючие свойства поможет обработка веществом антипрен.
Токсичность – утепление каркасного дома пенопластом безопасно пока он находится в инертном состоянии, при пожаре выделяется едкий черный дым, опасный для жизни.
Параметры проницаемости пара низкие – это может приводить к накоплению пара между стеной и теплоизоляцией и приведет к повреждению деревянных частей конструкции и образованию грибка, получится «эффект парника», что летом будет невыносимо.</t>
    </r>
    <r>
      <rPr>
        <rFont val="Arial"/>
        <color theme="1"/>
      </rPr>
      <t xml:space="preserve">
Важно помнить, что правильный выбор утеплителя и его установка являются ключевыми факторами для достижения энергоэффективности каркасного дома.
БУДЬТЕ ЗДОРОВЫ И ИСПОЛЬЗУЙТЕ КАЧЕСТВЕННЫЕ МАТЕРИАЛЫ!!!
Подпишись на канал, чтобы быть в курсе!
Друзья, поделитесь какие темы строительства вас интересуют! Спасибо за обратную связь. </t>
    </r>
  </si>
  <si>
    <t>https://dzen.ru/b/ZHIdUxfCVlYmkPl2</t>
  </si>
  <si>
    <t>Добрый день! Позвольте прокомментировать в качестве официального представителя Ассоциации производителей и поставщиков пенополистирола. 
Современные марки пенопласта выпускаются уже добавленными антипиренами. Древесина должна обрабатываться ими в любом случае, какой бы теплоизоляционный материал ни использовался. При правильном теплотехническом расчете точка росы остается в теплоизоляционном слое — соответственно никакой сырости и гниения не будет. Кстати, теплотехнический расчет — обязательная процедура, так как смещение точки росы может происходить при использовании любого теплоизоляционного материала. 
Для образования плесени нужны тепло, влага и биологическая предрасположенность материала.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Чтобы быть уверенным в том, что выбранный ППС соответствует всем вышеописанным требованиям, приобретайте его только в местах официальных продаж. Плиты утеплителя должны быть упакованы в полиэтиленовую плёнку, на которой указываются наименование, товарный знак производителя, марка, вид и тип плит, их условное обозначение, номер партии и дата изготовления. Дополнительно каждая плита должна быть промаркирована на боковой стороне. Не покупайте утеплитель в местах неорганизованной торговли, с рук или без сопроводительных документов.</t>
  </si>
  <si>
    <t>https://prnt.sc/xGI4ZcQUO5pc</t>
  </si>
  <si>
    <t>latysh.labus
Сообщество производителей и поставщиков пенополистирола, то есть никто!!!</t>
  </si>
  <si>
    <t xml:space="preserve">Почему никто? По ссылке выше вы можете найти список производителей, которые ручаются за свою продукцию. Она соответствует всем требованиям. Если в списке нет производителей, близких к вам территориально, их продукцию можно поискать в официальных точках продаж в вашем регионе. </t>
  </si>
  <si>
    <t>https://prnt.sc/wLRVkhlCs2rc</t>
  </si>
  <si>
    <t>Ответ на стр. 105</t>
  </si>
  <si>
    <t xml:space="preserve"> Валентина Парангуй
Владимир, этот дом из пенопласта поэтому и сгорел так быстро.
Владимир Сэротэтто ответил Валентине
Валентина, Ну вот тем более из пенопласта из панелей тем более горят ещё сильнее 👍👍👍</t>
  </si>
  <si>
    <t>https://vk.com/wall-112537619_191921?reply=191976&amp;thread=191944</t>
  </si>
  <si>
    <t xml:space="preserve">Современный пенопласт выпускают с антипиренами. Какой был использован (и был ли использован вообще) в этом доме — неизвестно. Если контрафакт — ну, возможно. Нужно смотреть по документам, какие строительные материалы применялись, а не обвинять пенопласт огульно. </t>
  </si>
  <si>
    <t>https://prnt.sc/vwBC3vUVHO-B</t>
  </si>
  <si>
    <t xml:space="preserve">Soft Udder
Отличная работа. Но в таком доме жить конечно опасно — везде фанера, полиэтилен, полистирол — не дай бог случится пожар, этот пирог быстро сгорит, давая зловонный дым. </t>
  </si>
  <si>
    <t>https://www.youtube.com/watch?v=wYV5EIE_yk0&amp;lc=UgwszUuHgc-tNFItL554AaABAg</t>
  </si>
  <si>
    <r>
      <rPr>
        <rFont val="Arial"/>
        <color theme="1"/>
      </rPr>
      <t xml:space="preserve">Тепло На-Век| Утепление ППУ | Котлас
Безопасен ли этот утеплитель для здоровья? Окна из пластика, спортивные костюмы из синтетики, линолеум из поливинилхлорида, кресло автомобиля из пенополиуретана — нас окружают полимерные и композитные материалы.
</t>
    </r>
    <r>
      <rPr>
        <rFont val="Arial"/>
        <color theme="1"/>
        <sz val="1.0"/>
      </rPr>
      <t>ППУ широко используют в промышленности и производстве. Матрас, на котором мы спим, и супинаторы в кроссовках тоже сделаны из ППУ.
Проводить работы по переработке компонентов для получения ППУ нужно в защитных костюмах и масках, пока происходит реакция. После этого готовый ППУ безопасен.
Для сравнения: минеральная вата, другой часто используемый для теплоизоляции материал, имеет в составе фенольные и формальдегидные смолы, а также частицы мелких фракций. Согласно директиве ЕС, принятой в 1997 году, минвата — раздражающее и потенциально опасное вещество. В 2002 году Международное агентство по изучению рака классифицировало материал как канцероген для человека. Формальдегид в составе оказывает угнетающее воздействие на нервную систему человека, может вызывать дерматиты и экземы.</t>
    </r>
    <r>
      <rPr>
        <rFont val="Arial"/>
        <color theme="1"/>
      </rPr>
      <t xml:space="preserve">
</t>
    </r>
    <r>
      <rPr>
        <rFont val="Arial"/>
        <b/>
        <color theme="1"/>
      </rPr>
      <t>Еще один распространенный утеплитель пенополистирол выделяет стирол, а также оксид углерода, аммиак. Стирол — яд токсического действия, который обладает неприятным запахом, поражает нервную, пищевую, кровеносную системы</t>
    </r>
    <r>
      <rPr>
        <rFont val="Arial"/>
        <color theme="1"/>
      </rPr>
      <t xml:space="preserve">
Однако все эти утеплители безвредны для человека, если имеют необходимые сертификаты, эксплуатируются в соответствии с правилами и установленным сроком годности.
</t>
    </r>
    <r>
      <rPr>
        <rFont val="Arial"/>
        <color theme="1"/>
        <sz val="1.0"/>
      </rPr>
      <t>Запишитесь на бесплатную консультацию с выездом на объект по телефону: ☎ 8-911-680-11-80
или пишите в сообщения группы:
https://vk.me/public209355309</t>
    </r>
  </si>
  <si>
    <t>https://vk.com/wall-209355309_199</t>
  </si>
  <si>
    <t>Опасность дляздоровья</t>
  </si>
  <si>
    <t>Добрый день!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Аммиака ППС тоже не выделяет. Просто потому, что его в нем нет.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</si>
  <si>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https://prnt.sc/9KavOv4up4cI</t>
  </si>
  <si>
    <r>
      <rPr>
        <rFont val="Arial"/>
        <color theme="1"/>
      </rPr>
      <t xml:space="preserve">СтройМания
Утепляем крышу правильно: советы, рекомендации
</t>
    </r>
    <r>
      <rPr>
        <rFont val="Arial"/>
        <color theme="1"/>
        <sz val="1.0"/>
      </rPr>
      <t>Владельцы недвижимости часто сталкиваются с необходимостью теплоизоляции частных строений. Они нередко допускают ошибки, когда не знают, как правильно утеплить крышу дома и несущие конструкции, в результате чего микроклимат в нем не только не улучшается, а наоборот становится еще хуже.
Основной проблемой, с которой им приходится сталкиваться, это выбор материала хорошего качества и доступного по стоимости. Кроме этого, получить желаемый результат не удастся, если нарушена технология обустройства теплоизоляции.
Благодаря изоляции крыши, происходит оптимальное распределение тепловой энергии внутри здания. Данный процесс включает монтаж на скаты кровли специального материала с низким коэффициентом теплопроводности для предотвращения охлаждения подкровельного пространства.
Кроме этого, теплоизоляция крыши способствует:
Снижению амплитуды температурных изменений, оказывающих отрицательное влияние на кровельный материал.
Шумоизоляции и уменьшению резонирующей способности кровли. В результате при выпадении атмосферных осадков теплоизоляция будет приглушать звуки дождевых капель и града, которые усиливает кровельное покрытие.
Предотвращению образования на домовой крыше ледовой корки. Зимой на кровле собирается снег, и нижний слой шапки под действием тепла начинает таять и превращаться в лед. Образовавшаяся ледовая корка усиливает нагрузку, оказываемую на стропильную конструкцию, и ее трудно очистить.
Защите подкровельного пространства от сильного нагрева в жаркие солнечные дни, поскольку утепление крыши дома изнутри работает в двух направлениях. А это означает, что изоляционный материал не выпускает тепло наружу и не впускает его.
До того, как теплоизолировать крышу, необходимо обустроить вентиляцию, так как применение материалов, которые накапливают влагу, способствует процессам гниения стропильного каркаса из дерева и появлению плесени. Устройство принудительной циркуляции воздушных масс в подкровельном пространстве предупредит преждевременное разрушение конструкции крыши.
Выбор материалов для утепления
Прежде, как утеплить крышу изнутри своими руками, нужно подобрать материалы с низким коэффициентом теплопроводности. Они практически не проводят тепло и задерживают его внутри себя.
При выборе нужно учитывать:
Тип крыши. Изоляцию плоской и скатной конструкции кровли производят с использованием разных материалов. Для плоских вариантов крыш обычно применяют керамзит или пенополистирол, а минеральную вату — для скатных.
Материал постройки дома. Например, для стропильного каркаса из древесины лучшим выбором будет эковата с основой из натурального льняного волокна.
Экологичность материала. Если выполняется утепление крыши изнутри, нужно выбирать изолятор с безопасным для человека составом. Для наружных работ данное качество не имеет значения.
Климат в регионе строительства. Это обстоятельство отражается на толщине слоя утеплителя. С учетом климатических условий, имеющихся на территории страны, обычно бывает достаточно 15 — сантиметровой толщины материала.
Вес. Нагрузка, оказываемая на стропильную систему, отражается на выборе материала, тяжесть которого должен выдержать каркас. Данное обстоятельство учитывают в проектной документации, когда составляется схема утепления крыши.
схема утепления крыши</t>
    </r>
    <r>
      <rPr>
        <rFont val="Arial"/>
        <color theme="1"/>
      </rPr>
      <t xml:space="preserve">
</t>
    </r>
    <r>
      <rPr>
        <rFont val="Arial"/>
        <b/>
        <color theme="1"/>
      </rPr>
      <t>При проведении утепления деревянных домов пенополистерол не используют. Этот материал отличается неплохими эксплуатационными характеристиками, но его применение приводит к смещению точки образования конденсата на поверхности стен, что вызывает загнивание древесины и покрытие ее плесенью.</t>
    </r>
    <r>
      <rPr>
        <rFont val="Arial"/>
        <color theme="1"/>
      </rPr>
      <t xml:space="preserve">
</t>
    </r>
    <r>
      <rPr>
        <rFont val="Arial"/>
        <color theme="1"/>
        <sz val="1.0"/>
      </rPr>
      <t>Поскольку дерево – это природный материал, то оно дышит и имеет свойство пропускать воздух, изменяя свои размеры в зависимости от степени влажности. Специалисты советуют использовать для теплоизоляции деревянных строений исключительно натуральные утеплители (подробнее: "Как сделать утепление крыши деревянного дома изнутри – выбор материала и правила устройства").
Технология и схема выполнения наружной теплоизоляции
По мнению профессионалов, лучше всего оптимизирует энергоэффективность здания, наружное утепление кровли.
Если домашний умелец не имеет опыта и не знает, как правильно утеплять крышу дома, ему пригодится следующая информация:
Составляя проект каркаса из деревянных элементов, нужно рассчитать шаг стропил так, чтобы его длина совпадала с шириной теплоизоляционного материала, которая обычно равна 120 сантиметров. При большом весе кровельного покрытия стропила устанавливают с промежутком 60 сантиметров, а утеплитель режут пополам.
От рулона теплоизолятора после завершения установки стропильных ног ножом отрезают полосы требуемой длины. Проще всего изолировать крышу со стороны мансарды. Монтируют материал между соседними стропилами. Для этого сначала надо выгнуть внутрь его края, а потом аккуратно расправить.
Стропила и уложенную между ними теплоизоляцию необходимо зашить с внутренней стороны пароизоляционной мембраной и зафиксировать ее клейкой лентой или степлером. Эта процедура нужна для защиты стропильной конструкции от сырого воздуха.
При помощи строительного степлера поверх ног стропил обустраивают гидроизоляцию крыши изнутри мансарды, чтобы не допустить воздействия влаги на утеплитель. Этот слой вдоль стропильной системы фиксируют контр-обрешеткой, собранной из реек.
Дальше пошаговое утепление крыши предполагает изготовление обрешетки. Для кровельных покрытий, способных держать форму, обустраивают решетчатое основание из деревянных досок с интервалом от 15 до 20 сантиметров. Если материал для поверхности крыши имеет немаленький вес, требуется сооружение сплошной обрешетки из влагостойких листов фанеры.
Поверх такой основы монтируют кровельное покрытие в соответствии с рекомендациями компаний, производящих его.
Обязательно для защиты стропил и улучшения микроклимата в мансардном помещении, необходимо обустроить принудительную вентиляцию.
Для этого нужно специально установить особые приспособления:
на карнизах — продухи;
на скатах — кровельные дефлекторы;
на коньке – аэратор.
В результате будет обеспечена циркуляция воздуха и нормальное состояние древесины.
Как правильно утеплить крышу изнутри своими руками
Если во время постройки дома не было произведено утепление кровли или потребность в теплоизоляции возникла в процессе эксплуатации строения, для решения проблемы можно выполнить эту работу с использованием технологии утепления крыши изнутри.
Последовательность действий в таком случае будет следующая:
На потолке и стенах мансарды делают каркас, используя деревянные бруски или металлический профиль с шагом между рейками, равным ширине утеплителя.
Теплоизоляционный материал помещают в ячейки каркаса. При этом нужно помнить, что рулонные утеплители, обладающие рыхлой структурой, в процессе эксплуатации начинают оседать и поэтому их нужно дополнительно фиксировать по горизонтали.
После завершения монтажа теплоизоляции поверх каркаса помещают пароизоляцию, используя степлер или клейкую ленту и укладывая полосы материала с 10- 15-сантиметровым нахлестом.
На завершающем этапе каркас обшивают гипсокартонными листами, который будет основанием для выполнения отделочных работ. Чтобы гипсокартон покрасить или оклеить обоями, его штукатурят и грунтуют.
Несмотря на то, что эффект от внутренней теплоизоляции меньше, чем от внешнего утепления, она позволяет создать в мансарде более комфортный температурный режим для постоянного проживания.
Зная, как сделать утепленную крышу в доме, какой лучше применить материал и способ, можно сэкономить на отоплении примерно 15-20% средств и продлить срок эксплуатации стропильной конструкции.</t>
    </r>
  </si>
  <si>
    <t>https://vk.com/wall-138308445_264856</t>
  </si>
  <si>
    <t>https://prnt.sc/qeYrv2dvWngV</t>
  </si>
  <si>
    <t>Рыбинск ремонт мастер
Сделал утепление пола пенополистиролом и залил стяжку. Сверху будет эл. теплый пол и плитка</t>
  </si>
  <si>
    <t>https://vk.com/wall-212385578_90</t>
  </si>
  <si>
    <t>Владислав Лавров
Пенополистирол как теплоизоляционный материал получил в последние годы наибольшее распространение и широко применяется в практике строительства. Авторы статьи провели глубокие исследования свойств пенополистирола и обобщили большое количество работ, выполненных другими учёными в этой области. Они не оспаривают достоинств пенополистирола как высокоэффективного теплоизоляционного материала. В то же время авторы статьи дают жёсткую и справедливую оценку его отрицательным свойствам, к которым следует отнести недолговечность, пожароопасность и экологическую опасность. Рецензент, имея личный опыт в области долговечности строительных материалов, согласен с такой оценкой авторов. В разное время в НИИ строительной физики работали многие специалисты по долговечности строительных материалов и конструкций которые также отмечали, что долговечность этого материала и других теплоизоляционных материалов, как правило, не превышает 30 лет.
Бесспорным является следующий факт: при горении пенополистирол выделяет вредные д</t>
  </si>
  <si>
    <t>https://vk.com/video213399507_456239937?list=f6cf017751c7bcaa2c</t>
  </si>
  <si>
    <t>Срок службы, пожароопасность, экологичность</t>
  </si>
  <si>
    <t xml:space="preserve">Добрый день!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Мне кажется, это достаточный срок, чтобы говорить о долговечности материала. Что касается "экологической опасности" —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
И о пожароопасности: в современный пенопласт добавляют антипирены. Благодаря им материал самостоятельно затухает в течение максимум 4 секунд после потери контакта с открытым пламенем. А при длительном воздействии высоких температур не вспыхивает, а оплавляется. </t>
  </si>
  <si>
    <t>https://prnt.sc/EkxR1evqAr0a</t>
  </si>
  <si>
    <t xml:space="preserve">отделка балкона; вагонка с утеплением
трудовые будни монтажника светопрозрачных конструк
утепление парапет отделка вагонкой
пропед утепления в два слоя
пенопласт 5 сантиметров
сверху фольгированную
отражающий слой
и вагончик </t>
  </si>
  <si>
    <t>https://www.youtube.com/watch?v=crGpTfTLYEE</t>
  </si>
  <si>
    <t>https://prnt.sc/_NBvWNdGjhpN</t>
  </si>
  <si>
    <t xml:space="preserve"> Тепло На-Век| Утепление ППУ | Котлас
Алексей, в посте написано, что все утеплители безвредны, если имеют сертификаты и эксплуатируются в соответствии с правилами и сроками годности. Но это не всегда так. У нас есть все соответствующие сертификаты. А у вас?</t>
  </si>
  <si>
    <t>https://vk.com/wall-209355309_199?reply=200</t>
  </si>
  <si>
    <t>У всех партнёров Ассоциации производителей и поставщиков пенополистирола есть все необходимые сертификаты и прочие документы.</t>
  </si>
  <si>
    <t>https://prnt.sc/ZiyO-YJ1o9dv</t>
  </si>
  <si>
    <t>Ответ на стр. 160</t>
  </si>
  <si>
    <r>
      <rPr>
        <rFont val="Arial"/>
        <color theme="1"/>
      </rPr>
      <t xml:space="preserve">Газобетонные блоки CUBIBLOCK
Как максимально эффективно и экономно утеплить дом из газобетона?
</t>
    </r>
    <r>
      <rPr>
        <rFont val="Arial"/>
        <color theme="1"/>
        <sz val="1.0"/>
      </rPr>
      <t>Обеспечение энергоэффективности постройки и экономия средств являются двумя определяющими факторами при выборе теплоизоляционного материала.
Два лучших материала, подходящих под данные критерии — пенополистирол и минеральная вата. Для каждого из них есть свои нюансы применения.</t>
    </r>
    <r>
      <rPr>
        <rFont val="Arial"/>
        <color theme="1"/>
      </rPr>
      <t xml:space="preserve">
</t>
    </r>
    <r>
      <rPr>
        <rFont val="Arial"/>
        <b/>
        <color theme="1"/>
      </rPr>
      <t>Утепление пенополистиролом — да или нет?
Главная проблема утепления дома из газобетона материалами данного типа — низкая паропроницаемость. Показатель паропроницаемости автоклавного газобетона в 11 раз превышает таковой у пенополистирола.
В итоге пар, выводимый из помещения, будет конденсироваться на стыке стенового и теплоизоляционного материала, что может привести к возникновению сырости в помещении и повреждениям кладки.
Тем не менее, многие самостройщики делают выбор в пользу пенополистирола в целях экономии. Единственный возможный способ избежать конденсации в холодное время года — качественный теплотехнический расчет стены.</t>
    </r>
    <r>
      <rPr>
        <rFont val="Arial"/>
        <color theme="1"/>
      </rPr>
      <t xml:space="preserve">
</t>
    </r>
    <r>
      <rPr>
        <rFont val="Arial"/>
        <color theme="1"/>
        <sz val="1.0"/>
      </rPr>
      <t>Ключевым моментом является расчет толщины слоя утеплителя с учетом среднезимней температуры в регионе. Толщина слоя должна быть достаточной, чтобы обеспечивать положительную температуру на поверхности кладки.
Минеральная вата
В сравнении с пенополистиролом, минвата при большей стоимости имеет ключевое преимущество в паропроницаемости. Утепление дома из газобетона минватой — распространенная практика, позволяющая избежать рисков возникновения излишней влаги в кладке. Помимо этого, минвата абсолютно не горюча.
Максимально востребованы два типа фасадных систем с использованием минваты: "мокрый" фасад и вентилируемый фасад.
1) В первом случае пар будет выводиться из стен в утеплитель, а затем наружу через тонкий слой армирующего и штукатурного слоя.
2) Во втором — пар будет вытягиваться через вентиляционный зазор между слоем утеплителя и облицовкой.
Отделка по технологии "мокрый фасад"
Название "мокрый фасад" не стоит воспринимать буквально. Метод назван таким образом, т.к. в данном случае для отделки используются влажные смеси.
Преимущества данной технологии:
- Возможен любой внешний вид на вкус владельца.
- Швы кладки маскируются, теплоизолируются.
- Улучшается звукоизоляция постройки, снижается теплопроводность.
Перед началом внешней отделки по технологии мокрого фасада, убедитесь, что все внутренние работы, связанные с влажностью, закончены (штукатурка, покраска, укладка плитки...). Стены должны быть полностью сухими, избыток влаги не должен поступать как изнутри, так и снаружи (погодные условия).
Сама конструкция состоит из 3 слоёв:
1) Теплоизоляционный слой.
Крепится непосредственно на стену из блоков (может быть оштукатурена или нет). Крепится на специальный клей и дюбели.
Самый популярный вариант теплоизоляционного материала — минвата ввиду того, что она "дышит" и выводит влагу, как и сам стеновой материал. Иногда используется пенопласт, но в таком случае возникает риск образования конденсата внутри конструкции.
2) Армирование.
Сетка, которая крепится на слой теплоизоляционного материала. Служит для уплотнения его структуры, а также в качестве основы для завершающего слоя.
В качестве армирующего слоя лучше применять стекловолоконную сетку. Она идеально подходит для фасадных работ, надежно сохраняя теплоизоляционный слой, а также не позволяет образовываться трещинам на последующем финишном слое.
3) Штукатурка.
Финальный этап, может быть выполнен различными видами штукатурки и краски.
Отделка по технологии "вентилируемый фасад"
Вентилируемый фасад состоит из 3 элементов: слоя утеплителя, самого облицовочного материала и крепежной системы, монтируемой непосредственно в стены.
Сама "вентиляция" представляет собой зазор между слоем теплоизоляционного материала и облицовкой (не превышает 10 см в ширину).
 На первом этапе проводится разметка стен под анкера — на них будут крепиться кронштейны для конструкции фасада. Проводятся расчеты — соответствуют ли несущие способности стен задуманной конструкции. Анкеры должны быть заглублены не менее чем на 100мм на расстоянии 5-6 сантиметров от швов кладки.
 Далее устанавливаются анкеры, на которые крепятся кронштейны. В плитах теплоизоляционного материала (чаще всего — минеральной ваты) проделываются отверстия. Затем плиты закрепляются на кронштейнах.
 Монтируется профильная стойка — направляющие элементы, которые крепятся к кронштейну. На стойку устанавливаются кляммеры — крепежные элементы для облицовочного материала.
 Производится монтаж облицовочного материала. Оптимальная ширина "зазора" между ним и слоем утеплителя — 8-9 см. При большем расстоянии фасад будет издавать звуки при сильном ветре, а при меньшем — возникнет риск излишнего намокания стенового материала.</t>
    </r>
  </si>
  <si>
    <t>https://dzen.ru/a/ZHJqp4-p0mVXspgm</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</si>
  <si>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Современный пенопласт обладает паропроницаемостью, сравнимой с тем же показателем древесины (его паропроницаемость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Грамотный теплотехнический расчёт позволит точке росы остаться в слое теплоизоляционного материала. Если пенопласт качественный и смонтирован верно (согласно выводам теплотехнического расчета), а в доме есть эффективная приточно-вытяжная вентиляция, сырости можно не опасаться. </t>
  </si>
  <si>
    <t>https://prnt.sc/s1YR1bT4kxJ6</t>
  </si>
  <si>
    <t xml:space="preserve"> Сергей Красильников
Пенопласт — это зло! Пеноплексом надо утеплять:)
 Сергей Красильников ответил Алексею
Алексей, Интересно взглянуть на стены с пенопластом, спустя 10 лет...</t>
  </si>
  <si>
    <t>https://vk.com/wall-192017447_296?reply=306&amp;thread=298</t>
  </si>
  <si>
    <t>Обсуждение монтажа
Срок службы</t>
  </si>
  <si>
    <t>Сергей, и такое бывало. Более того: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t>
  </si>
  <si>
    <t>https://prnt.sc/Y7N4trR-uFKe</t>
  </si>
  <si>
    <t xml:space="preserve">Андрей Шуков
Скажите как спецы, можно ли каркасный дом с минватой в стене, контрутеплить пенопластом? </t>
  </si>
  <si>
    <t>https://www.youtube.com/watch?v=HK5Bfr7clhk&amp;lc=UgwdJOaB3CK0rOF8HSB4AaABAg</t>
  </si>
  <si>
    <t>посчитали идеальный каркасник (с паровлагозащитами и тп) + пенопласт. Получилось, что лишнее утепление. Теоретически можно, но непонятно зачем (знать бы как там у него все устроено). Если он собирается такую конструкцию утеплять, видимо есть проблемы. Есть вариант, что кам. вата при этих проблемах отсыреет</t>
  </si>
  <si>
    <t xml:space="preserve"> Николай Захарин
Алексей, Добрый день!
Полностью с вами согласен! Данный объект был выполнен как раз по системе «мокрый фасад» — поэтому мы обезопасили клиента вдвойне по всем нормам и требованиям ☝
Теперь наши клиенты спят спокойно в безопасности и тепле 😉</t>
  </si>
  <si>
    <t>https://vk.com/wall-212748953_136?reply=138&amp;thread=137</t>
  </si>
  <si>
    <t xml:space="preserve">Спасибо, Николай, за доверие к пенопласту — материалу, который представляет Ассоциация производителей и поставщиков пенополистирола. Удачи вам в работе! </t>
  </si>
  <si>
    <t>https://prnt.sc/hEE6vJFtw8hx</t>
  </si>
  <si>
    <t>Ответ на стр. 153</t>
  </si>
  <si>
    <t xml:space="preserve"> Алексей Титов ответил Валерию
Валерий, каждая "лишняя" минута, пока самостоятельная эвакуация возможна, дает "лишние" шансы к спасению.
Я ни на чем не настаиваю, каждый делает так, как считает нужным, закон для индивидуального строительства ППС под штукатуркой на фасад допускает, значит этот материал имеет свое место. Но когда производители/продавцы пенопласта, или монтажники, начинают "втирать" о том, что "нет никакой разницы" — это уже намеренная ложь, которая их обогатит, а их клиентам и их семьям может стоить жизни.
Как, например, выше тут предлагали поверить, мол "пенопласт не поддерживает горения" — это ложь, фасадный пенопласт имеет класс Г3 — нормальногорючий. Для справки, от Г4 (сильногорючих) этот класс отличается только температурой дыма (у Г4 она превышает 450 С). А "не поддерживает горение" группа Г1. А у ваты — Г0 (негорючая).</t>
  </si>
  <si>
    <t>https://vk.com/wall-29538032_351390?reply=351750&amp;thread=351396</t>
  </si>
  <si>
    <t xml:space="preserve">Алексей, СФТК, имеющие класс пожарной опасности КО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Современный пенопласт с антипиренами действительно не поддерживает горения: он плавится внутри стены без вспыхивания. И да, пенопласт имеет группу Г3. А древесина — Г4 и группу токсичности Т3, является легковоспламеняемой (группа воспламеняемости В3), её способность к дымообразованию классифицирована как Д2 при горении и Д3 при тлении. Вопрос в том, КАК применяются материалы. Если с соблюдением правил — все будет в порядке. Если нет — какие вопросы могут быть к материалу. Здесь уже вопросы к строителям, монтажникам и т. д. </t>
  </si>
  <si>
    <t>https://prnt.sc/0pTustH1SoW8</t>
  </si>
  <si>
    <t>Ответ на стр. 155 Валере</t>
  </si>
  <si>
    <t xml:space="preserve"> Владимир Сэротэтто ответил Валерию
Валерий, Любой пенопласт ядовитый и легко воспламеняемый ,с таким материалом обшивка дома сгорают за считанные минуты этот как сухостой от деревьев кедровые иголки
👍👍👍</t>
  </si>
  <si>
    <t>https://vk.com/wall-112537619_191921?reply=192088&amp;thread=191944</t>
  </si>
  <si>
    <t xml:space="preserve">Владимир, исследования научных лабораторий говорят об обратном. Плюс антипирены, которые добавляются в качественный пенопласт. Но, конечно, выбор делает владелец дома: если он уверен, что минвата — противоядие от любых пожаров, значит, ему будет спокойно, и это уже хорошо. </t>
  </si>
  <si>
    <t>https://prnt.sc/GWdX3MELL8vx</t>
  </si>
  <si>
    <t>Ответ на стр. 158 Валере</t>
  </si>
  <si>
    <r>
      <rPr>
        <rFont val="Arial"/>
        <color theme="1"/>
      </rPr>
      <t xml:space="preserve">Загородное Строительство в Сосново и Лен.Обл.
СтройМастер | Ремонт | Строительство
Утeплeниe стен деpевяннoгo домa изнутри
</t>
    </r>
    <r>
      <rPr>
        <rFont val="Arial"/>
        <color theme="1"/>
        <sz val="1.0"/>
      </rPr>
      <t>Иногдa случaется так, что утеплить рубленый или бpусчатый дом снаpужи не прeдставляeтся возможным. К примеру, здaние уже oблoженo кирпичом либo к нему приcтроeно какoе-нибудь нeотапливаeмоe сooрyжение. В даннoм случaе утепление стен деревяннoгo домa изнутри – eдинствeнный выход. Делают это oбычнo с иcпoльзoванием минeральной ваты или пенoпoлистирoла.
Пoдгoтoвительные рaботы пo утеплению стен
Стены дома предварительнo следует хорошеньĸо очиcтить от пыли. Далее дрeвeсину oбрабатывают средствoм от насeкомыx и гниeния. Также следует прoйти повеpхность cпециaльными состaвaми, повышающими огнeстойкость мaтериaлa.
Если речь идет o pублeном стpоeнии нужнo тaĸже тщательнo законопатить вce щeли. Обычно для этoгo примeняeтся джутовоe волоĸно. Для бoльших щелей берyт пaклю, скрyчeннyю в валик.
Мoнтаж плит минвaты
Утeплeниe стен деревянного дома изнутри мoжет быть выпoлненo с испoльзoванием минеральнoй вaты. Материал этот oтличается прeкрасными тeплосоxраняющими кaчествaми и пpост в монтажe. Пoд плиты неoбxoдимo будет устpoить oбpешетку. Брусья 50*50мм набивают в вeртикальном положении. Шаг между ними зависит oт ширины утeплитeля. Обычно он состaвляет оĸоло пoлуметра.
Совeт: Лучше всего сдeлать расстояниe междy бруcьями тaким, чтoбы oнo было нa 2см бoльше шиpины пластoв минваты. При этoм они встанут на меcтo плoтнее, а само утепление получится болee нaдежным.
Haбивку мoжнo выпoлнять oбычными гвоздями. После того, как обрешеткa будет cмонтирована, приступaют ĸ укладке плит. При этом тщательнo следят за тeм, чтобы междy ними и бруcьями не остaвaлось щелей. Утепление стен дeрeвянного домa изнутри своими рукaми получится достaточно эффeктивным только в этом слyчаe. Для большeй нaдежности плиты cтоит заĸрeпить специaльными дюбелями «грибкaми».
Укладка пароизоляционного слoя
При выполнении мeроприятий по утеплению стен нужно oбязательнo устроить паpоизоляцию. Пoвышенная влажность не только снизит теплозaщитные свойства минваты, нo и приведет к гниению дрeвeсины. В качeствe парoизoлятoра допуcкаeтcя применять либo обычную дeшeвую полиэтилeновую пленку, либo кaкой-нибyдь ee сoвременный фольгировaнный аналог. Матeриал мoнтируют пpямо повeрх вaты, закрeпляя к брускам cпeциальными cтеплерами.
Важно: Парoизoлятoр следует нaтягивaть фoльгoй внутрь пoмещения. При этoм неoбхoдимo выдерживать наxлест между полосaми не менее 10см. Дополнитeльно стык следует прoклеить алюминиевым или сантeхничeсĸим cкотчем.
На следyющем этaпе пpиступают к мoнтажy контробрешетки пoд обшивкy. Сoбpать ее можно из брyсьeв 30*40мм. В качeствe конeчной отдeлки для дома из дeрeва, paзумеется, лучше всегo пoдoйдет вaгонкa.</t>
    </r>
    <r>
      <rPr>
        <rFont val="Arial"/>
        <color theme="1"/>
      </rPr>
      <t xml:space="preserve">
Использовaние пенополистиролa
Утепление стен деревянного дома изнyтри пенополистиролом выполняется примeрно тaк же, как и минеpaльной ватой. То есть:
1 Предвaрительно проводится oбpабoтка стен;
2 На рубленой стeнe монтирyeтся обpешеткa из бpуса;
3 Мeжду oбрешетинами проклaдывaютcя вплoтную плиты пенополистиролa. Зaкpепляют их дюбелями;
4 Далее нaтягивaют пapоизолятоp и монтируют кoнтpoбpешетку под чистовyю oбшивку.
На брусчатыx стенах yстрaивaть oбрешетку пoд пeнополистирол не обязaтельно. К пoверхнoсти eго мoжнo приĸлeить клeeм для пеноплaстa. В любом случаe вce стыки слeдуeт заделать мoнтажнoй пeной либо пpoклеить cкотчем.
В том слyчае, eсли былo выпoлненo утeплeниe стен деревянного домa изнутри пенoпoлистиpoлoм с испoльзoванием обрeшeтĸи, чистовaя обшивкa монтируется нa нее. Если плиты были пoсажены нa клей, их следует аpмиpoвать специaльной сеткой. Cвeрxу такая пoверхнoсть в послeдующeм оштуĸатуриваeтся.
Думаем, теперь вaм понятно кaк утеплить стены дeрeвянного дoма изнутри самостоятeльно. Процедурa эта мoжет зaнять немного времени, oднакo технoлoгичесĸи не oсoбеннo сложнa.</t>
    </r>
  </si>
  <si>
    <r>
      <rPr>
        <color rgb="FF1155CC"/>
        <u/>
      </rPr>
      <t>https://ok.ru/skidyvayte/topic/156209529163791</t>
    </r>
    <r>
      <rPr>
        <color rgb="FF000000"/>
      </rPr>
      <t xml:space="preserve"> 
</t>
    </r>
    <r>
      <rPr>
        <color rgb="FF1155CC"/>
        <u/>
      </rPr>
      <t>https://ok.ru/profile/577793620943/statuses/156225316704463</t>
    </r>
    <r>
      <rPr>
        <color rgb="FF000000"/>
      </rPr>
      <t xml:space="preserve"> </t>
    </r>
  </si>
  <si>
    <r>
      <rPr>
        <color rgb="FF1155CC"/>
        <u/>
      </rPr>
      <t>https://prnt.sc/sLA5pxvPoAQe</t>
    </r>
    <r>
      <rPr>
        <color rgb="FF000000"/>
      </rPr>
      <t xml:space="preserve"> 
</t>
    </r>
    <r>
      <rPr>
        <color rgb="FF1155CC"/>
        <u/>
      </rPr>
      <t>https://prnt.sc/ex9eNo1zp9qr</t>
    </r>
    <r>
      <rPr>
        <color rgb="FF000000"/>
      </rPr>
      <t xml:space="preserve"> </t>
    </r>
  </si>
  <si>
    <t>Аналог стр. 88</t>
  </si>
  <si>
    <t>latysh.labus
Сообщество производителей и поставщиков пенополистирола, сертификаты не купленные в студию!</t>
  </si>
  <si>
    <t>Добрый день. "В студию" — это что-то из "Поле чудес". У партнёров Ассоциации, как у серьезных организаций, сертификаты для ознакомления размещены на сайтах: с ними может ознакомиться любой желающий.</t>
  </si>
  <si>
    <t>https://prnt.sc/jnUGA5FZSu37</t>
  </si>
  <si>
    <t>Ответ на стр. 157</t>
  </si>
  <si>
    <t>Таисия Гаврилова (Алисова)
Здравствуйте Я согласна с вами Но уж очень мышки точат его Наверное в Европе мышки предпочитают другое или может быть мышки другие Цивилизованные</t>
  </si>
  <si>
    <t>https://ok.ru/profile/574185315945/statuses/155931074654313</t>
  </si>
  <si>
    <t xml:space="preserve">Здравствуйте, Таисия! Думаем, мышки те же самые. Просто, по всей видимости, в Европе строительство чаще делегируют профессионалам, в работе которых меньше ошибок, чем при самостоятельном строительстве. Недостаточная изоляция материала, возможно, никак не скажется на общей эффективности теплоизоляции. Однако для грызунов и прочих вредителей она станет "приманкой". В результате и появляются гнезда грызунов. Кстати, в минвате они тоже селятся. И в любом неосыпающемся утеплителе. </t>
  </si>
  <si>
    <t>https://prnt.sc/zLu5ys8jDQDg</t>
  </si>
  <si>
    <t>Ответ на стр. 150</t>
  </si>
  <si>
    <t>Подслушано Абинск
Подскажите кто сталкивался как избавиться от плесени . На стене спустя 4 года проживания появились пятна на обоях, сняли верхний слой шпаклевки до цемента, обработали средствами , пошпакливали шпаклевкой тоже специальной от плесени, но спустя год опять пошли пятна по обоям , что делать подскажите ? Плесень появляется по стене перегородки , за стенкой у соседей ванная. Один мастер посоветовал на стену прикрутить пенопласт и ошпаклевать , а потом клеить обои . Поможет ли это ? Или есть еще способы ?</t>
  </si>
  <si>
    <t>https://vk.com/wall-64597914_1498382</t>
  </si>
  <si>
    <t xml:space="preserve">Добрый день, Ассоциация производителей и поставщиков пенополистирола рекомендует применять пенопласт только для наружного утепления. Внутри можно использовать элементы декора из ППС, но это не ваш случай. </t>
  </si>
  <si>
    <t>https://prnt.sc/4J5UcxUTGcuJ</t>
  </si>
  <si>
    <t>это Алексеем</t>
  </si>
  <si>
    <t xml:space="preserve"> Василий Теркин
Вы на своей стороне хоть батюшку приводите почитать, хоть мажте средствами, не чего не поменяется пока соседи не сделают нормальную вытяжку, 😄 и тем более пенопласт и потом шпатлёвка и обои, 🤔 не знаю что это за мастер такой, но могу сказать с уверенностью что мазгов у него в своей работе не хватает, во первый плесень вылезет все равно, во вторых под пенопластом будет вообще хандец сколько плесени, и сырости, весь клей размокнит со временем и весь ваш пенопласт будет на полу в месте с обоями, 😁 ну и так грибок таксичен для дыхания, и пенопласт не лучше 😁 анкологию приблизите максимально 😁</t>
  </si>
  <si>
    <t>https://vk.com/wall-64597914_1498382?reply=1498423</t>
  </si>
  <si>
    <t>Плесень, опасность для здоровья</t>
  </si>
  <si>
    <t xml:space="preserve">Проблема очевидно на стороне соседей. И дело будет не в пенопласте: современный и качественный достаточно паропроницаем и безопасен, чтобы не опасаться за здоровье. Другое дело, что вопроса повышенной влажности и отсутствия нормальной вентиляции у соседей он не решит. И вообще, он предназначен для других целей. </t>
  </si>
  <si>
    <t>https://prnt.sc/iM--Qfcp38UR</t>
  </si>
  <si>
    <t xml:space="preserve">Комментарий к посту из стр. 175
Валерой </t>
  </si>
  <si>
    <t xml:space="preserve"> Александр Целюра
А под пенопластом думаете не будет плесени стены тогда вообще дышать не будут</t>
  </si>
  <si>
    <t>vk.com/wall-64597914_1498382?reply=1498395</t>
  </si>
  <si>
    <t xml:space="preserve">
Плесень
Паропроницаемость</t>
  </si>
  <si>
    <t xml:space="preserve">Плесень будет от сырости, а не от пенопласта. Вот сейчас его нет, а плесень есть. </t>
  </si>
  <si>
    <t>https://prnt.sc/y2mdq02us_kR</t>
  </si>
  <si>
    <t>Комментарий к посту из стр. 175 Валера</t>
  </si>
  <si>
    <t xml:space="preserve"> Николай Концевой
Пенопласт-яд. Его вообще запрещено использовать в помещении. Нужен грамотный специалист и действовать от ситуации на месте.</t>
  </si>
  <si>
    <t>https://vk.com/wall-64597914_1498382?reply=1498428</t>
  </si>
  <si>
    <t xml:space="preserve">Пенопласт не используют в помещении, потому что смещается точка росы, а не потому что он — яд. Пенопласт — материал для наружной теплоизоляции, его "зашивают" в стеновой "пирог" между стеной и внешним отделочным слоем. А не пытаются с его помощью решить совершенно неподходящие для этого материала проблемы. 
Оптимально — вызвать специалистов (и к себе, и к соседям). И понять, почему влага так активно проходит сквозь конструкцию. А не навешать на стены ППС, а потом его же и обвинить во всех грехах. </t>
  </si>
  <si>
    <t>https://prnt.sc/RmeOjdid68QU</t>
  </si>
  <si>
    <t xml:space="preserve"> Александр Петров
Габи, у вас была нормальная крыша если убрать от туда пенопласт и осб изнутри. Конденсат под коньком-значит нет аэрации(полно картинок в интернете).
Применение любого пенопласта(ппу в том числе) в кровельном пироге ерунда.
Плёнки(пароизоляция) нужны для защиты от пара со стороны жилого помещения(чтобы утеплитель не намокал) , а гидро-ветро защита(мембрана) сверху ваты от конденсата и выветривания.</t>
  </si>
  <si>
    <t>https://vk.com/wall-97639222_179430?reply=179539&amp;thread=179440</t>
  </si>
  <si>
    <t xml:space="preserve">Добрый день! Пенопласт отлично подходит для теплоизоляции кровель (особенно если покупать качественный и монтировать его по правилам). Скорее всего, дело действительно было в отсутствии аэрации под коньком. Пароизоляция от помещения должна быть уложена таким образом, чтобы полностью исключить попадание водяного пара из помещения (иными словами, стыки проклеиваются скотчем, не допускается никаких повреждений, допускающих проникновение пара). </t>
  </si>
  <si>
    <t>https://prnt.sc/Bcy0Cddmzf9G</t>
  </si>
  <si>
    <t>Ответ нужен в контексте поста, к которому оставлен комментарий</t>
  </si>
  <si>
    <r>
      <rPr/>
      <t xml:space="preserve">Сергей Николаевич Петров в ответ Алексей Смирнов, 13 часов назад
Просветленный
Алексей Смирнов, Неубедили . 
Вот из этой таблицы следует , что каменная вата имеет паропроницаемость почти на два порядка ( в 100 раз ! ) больше , чем пенополистирол экструдированный (ЭППС, XPS)
</t>
    </r>
    <r>
      <rPr>
        <color rgb="FF1155CC"/>
        <u/>
      </rPr>
      <t>http://homeideal.ru/data/partable.html</t>
    </r>
  </si>
  <si>
    <t>https://otvet.mail.ru/answer/2032953016/cid-357881805/</t>
  </si>
  <si>
    <t xml:space="preserve">ЭППС — возможно. О свойствах этого материала лучше узнавать у его производителей. Но мы с вами говорим о пенопласте (это — не экструдированный, а вспененный пенополистирол, который ещё называют ППС или EPS). И его паропроницаемость зафиксирована в ТО 17532043-001-2005 "Нормы теплотехнического проектирования ограждающих конструкций и оценки энергоэффективности зданий". Там же можно посмотреть этот параметр для древесины. </t>
  </si>
  <si>
    <t>https://prnt.sc/cDxBKT1d7CeP</t>
  </si>
  <si>
    <t>Ответ на стр. 124</t>
  </si>
  <si>
    <t xml:space="preserve">Eldar Cheuzh
С внутренней стороны если установить ППС между окном и стеной то не будет никакого промерзания . </t>
  </si>
  <si>
    <t>https://www.youtube.com/watch?v=XV7vechsTn0&amp;lc=UgwUzuWZFnRmHfDtrPt4AaABAg</t>
  </si>
  <si>
    <t xml:space="preserve"> Алексей Титов ответил Валерию
Валерий, вы сами себе противоречите. Не поддерживает горение группа Г1, а группа Г3 поддерживает горение более минуты и не более 5 минут. А с какой целью вы сравнили древесину (да еще просто сухую, и без обработки теми же антипиренами) с ППС? В рамках ЛСТК сравнение корректно только с ватой. Продолжим?</t>
  </si>
  <si>
    <t>https://vk.com/wall-29538032_351390?reply=352000&amp;thread=351396</t>
  </si>
  <si>
    <t xml:space="preserve">Алексей, в чем противоречие? Антипирены позволяют материалу затухать самостоятельно в течение максимум 4 секунд после потери контакта с открытым огнем. Если контакт есть, ППС начинает оплавляться (то есть стекать вниз внутри стенового "пирога"). А древесину я привел в пример потому, что даже то, что она, являясь более горючим, чем ППС, материалом, не вызывает таких споров. Люди будут бояться пенопласта, который находится внутри ограждающей конструкции. Но совершенно спокойно относиться к тому, что живут в деревянном доме, что их жилище изобилует пожароопасными древесиной, пластиком, текстилем. </t>
  </si>
  <si>
    <t>https://prnt.sc/gbJFdBa03Ilh</t>
  </si>
  <si>
    <t>latysh.labus
Сообщество производителей и поставщиков пенополистирола, вот и весь ответ!!! Ничего конкретного предоставить не можете... Очередной мошенник</t>
  </si>
  <si>
    <t xml:space="preserve">Добрый день! Наверное, не стоит повторять, но повторим: если выбрать любого из партнеров Ассоциации по ссылке, которую вам предоставили выше, перейти на официальный сайт партнера и просто почитать, можно найти все необходимые сертификаты. Совершенно конкретные, находящиеся в общем доступе. Просто, по всей видимости, каждый видит то, что хочет видеть — и не более того. Ваше право не считать эту информацию полезной. Возможно, она пригодится другим пользователям. 
Отнюдь не утверждаем, что любой пенопласт соответствует ГОСТу. Тот, что остался в сарае "от дедушки", или куплен с рук на стихийном строительном рынке — нет, здесь мы поручиться не можем. Но за ППС от партнёров Ассоциации — можем, именно поэтому эти производители и стали партнёрами. </t>
  </si>
  <si>
    <t>https://prnt.sc/QD08CsDeNpLw</t>
  </si>
  <si>
    <t>GoRobets
Всем привет, наконец то дошли руки до утепления второго этажа, на первом этапе буду утеплять пенопластом 5 см ну а дальше... впрочем это уже будет другая дачная история)
Приятного просмотра)
#дачныеистории</t>
  </si>
  <si>
    <t>https://www.youtube.com/watch?v=qcdOKp6CLAo</t>
  </si>
  <si>
    <t xml:space="preserve">Здравствуйте! Спасибо за доверие к пенопласту — материалу, который представляет Ассоциация производителей и поставщиков пенополистирола. Не забудьте исключить возможность проникновения вредителей к слою ППС со стороны скатов кровли. </t>
  </si>
  <si>
    <t>https://prnt.sc/HPdYp_bBkL6w</t>
  </si>
  <si>
    <t>МОНОЛИТНЫЕ РЕШЕНИЯ
Устройство свайно постверкового фундамента. Пучение грунта под ростверком. Пенопласт под ростверк. Армирование ростверка на сваях.</t>
  </si>
  <si>
    <t>https://www.youtube.com/watch?v=Bj2mDw2Fybs</t>
  </si>
  <si>
    <t>Добрый день! Вы абсолютно правы: армирование ростверка очень важно. Также важно использовать пенопласт с правильно подобранными характеристиками (высокой плотности).</t>
  </si>
  <si>
    <t>https://prnt.sc/2HScxFyVk7YS</t>
  </si>
  <si>
    <t>Магазин "СТРОЙКА”
Магазин "Стройка" с. Новопавловка
➡ Пенопласт применяется для теплоизоляции существующих зданий и используется в качестве утеплителя при строительстве коттеджей, зданий, промышленных объектов. Влагостойкие качества пенопласта делают его незаменимым для утепления подземных частей здания, фундаментов, стен подвалов, цокольных этажей, где применение других видов теплоизоляции недопустимо вследствие капиллярного поднятия грунтовых вод.</t>
  </si>
  <si>
    <t>https://vk.com/wall-212962920_2695</t>
  </si>
  <si>
    <t>В2В, фундамент</t>
  </si>
  <si>
    <t xml:space="preserve">Добрый день! Спасибо за позитивный отзыв о ППС — материале, который представляет Ассоциация производителей и поставщиков пенополистирола. Все верно, однако хотим заметить, что при применении пенопласта для теплоизоляции подземных частей зданий и строений в любом случае необходим гидроизоляционный слой. Влагопоглощение его минимально (около 5% при погружении в воду на 28 суток), однако защитить материал все же нужно. </t>
  </si>
  <si>
    <t>https://prnt.sc/xFmJ14kI22jA</t>
  </si>
  <si>
    <t>Производство и комплектация хамам | Ohamam.ru
Почему пенополистирол идеален для строительства хамам?
💧 Высокая влагостойкость: Материал пенополистирола идеально подходит для использования в зонах с высокой влажностью, обеспечивая прочность и долговечность конструкции внутри хамам.
🌡 Отличная теплоизоляция: Изделия обладают высокой теплоизоляционной способностью, что позволяет эффективно сохранять тепло внутри хамам, снижая энергопотребление и затраты на обогрев.
🔥 Безопасность: Материал имеет низкую горючесть и не поддерживает горение, что обеспечивает безопасность и спокойствие для вас и ваших гостей.
🌿 Экологичность: Мы используем пенополистирол высшего качества, который не наносит вреда окружающей среде и безопасен для людей и животных.
Ко всему прочему, для вашего удобства — мы создаем идеальные строительные материалы:
☑ Легкий монтаж: Благодаря идеальным геометрическим размерам и интуитивной системе крепления, монтаж наших изделий происходит быстро и без особых усилий.
📏 Широкий ассортимент: В нашем каталоге вы найдете разнообразие форм и размеров изделий, которые помогут создать уникальный интерьер вашего хамам с соблюдением всех дизайнерских и технических требований.
Ознакомьтесь с нашим каталогом и сделайте выбор в пользу комфорта, функциональности и безопасности для вашего оазиса релаксации.</t>
  </si>
  <si>
    <t>https://vk.com/wall-147967958_44</t>
  </si>
  <si>
    <t xml:space="preserve">Добрый день! Спасибо за доверие к ППС — материалу, который представляет Ассоциация производителей и поставщиков пенополистирола. Хотим только напомнить, что, согласно ГОСТ, теплоизоляция с помощью пенопласта производится снаружи здания, а максимальная температура применения ППС — 80 градусов. </t>
  </si>
  <si>
    <t>Запись удалена
А ссылку оставим для подсчёта</t>
  </si>
  <si>
    <r>
      <rPr>
        <rFont val="Arial"/>
        <color theme="1"/>
      </rPr>
      <t xml:space="preserve">СТРОЙМАРКЕТ | стройматериалы в Афанасьево
Знаете, из-за чего дом теряет львиную долю тепла?
Из-за неутепленной или неправильно утепленной кровли.
Хорошая новость: их можно значительно сократить, если сделать правильный пирог утепления.
В качестве основного утеплителя можно использовать:
▪ Пенопласт – дешево и сердито. Легкий, удобный в монтаже, обладает отличными теплоизоляционными свойствами. </t>
    </r>
    <r>
      <rPr>
        <rFont val="Arial"/>
        <b/>
        <color theme="1"/>
      </rPr>
      <t xml:space="preserve">Однако он относится к горючим материалам, еще и выделяет в процессе горения токсические вещества.
</t>
    </r>
    <r>
      <rPr>
        <rFont val="Arial"/>
        <color theme="1"/>
        <sz val="6.0"/>
      </rPr>
      <t>▪ Экструдированный пенополистирол – уже лучше. Прочный, влагостойкий. Но он не пропускает пар, из-за чего может создаваться эффект термоса.
▪ Минвата – ее качества зависят от типа. Например, шлаковата совершенно не подходит для утепления кровли. Стекловата – легкая и гибкая, поэтому отлично подходит для сложных кровель. Но гигроскопична: нуждается в дополнительной защите от воды.
▪ Базальтовая вата – самый дорогой, но и самый долговечный и безопасный вид минват.
▪ Напыляемые утеплители – без мостиков холода. Утеплитель наносится плотным слоем, но требует специального оборудования.
Что выбрали вы для своего дома? Делитесь мнениями в комментариях!</t>
    </r>
  </si>
  <si>
    <t>https://vk.com/wall-187835662_3590</t>
  </si>
  <si>
    <t xml:space="preserve">Добрый день! Современный пенопласт содержит антипирены — благодаря им он самостоятельно затухает в течение максимум 4 секунд после потери контакта с открытым огнем. А при воздействии высоких температур оплавляется, не вспыхивая. Вещества, выделяемые им при горении, те же, что и у горящей древесины. Если приобретать качественный материал от ответственных производителей и монтировать его с соблюдением технологии, за жизнь и здоровье можно не опасаться. </t>
  </si>
  <si>
    <t>https://prnt.sc/A8AWtx1sdrWS</t>
  </si>
  <si>
    <t>Ремонтдом
Для утепления дома снаружи был выбран пенопласт, толщиной от 5 см. Сначала прикрепили бруски (обрешетка для сайдинга). Потом проложили пенопласт. Только оставить надо зазоры по краям в 2 мм. Чтобы листы не выскочили, делаем из кусочков пенопласта клинья.
А потом зазор по периметру утеплителя пропенить монтажной пеной (которая не содержит толуол). Излишки застывшей пены срезать и готово. Можно крепить сайдинг.</t>
  </si>
  <si>
    <t>https://dzen.ru/b/ZHaaXcB2qC9RHNqQ</t>
  </si>
  <si>
    <t xml:space="preserve">Добрый день! Ассоциация производителей и поставщиков пенополистирола не рекомендует использовать ППС под вентфасад. Согласно рекомендациям ГОСТ, оптимально закрывать его по системе "мокрый фасад". </t>
  </si>
  <si>
    <t>https://prnt.sc/TQFf19BwOmtR</t>
  </si>
  <si>
    <r>
      <rPr>
        <rFont val="Arial"/>
        <color theme="1"/>
      </rPr>
      <t>мокрист
Газоблок, пропускает воздух, а воздух влажный... Поэтому газоблок утепляют минватой фасадной, она по плотности как пенопласт и тоже пропускает воздух. Если газоблочный дом утеплить пенопластом, который не пропускает воздух, готовьтесь к плесени на стенах, либо раззоряйтесь на хорошую вентиляцию. Одумайтесь пока не поздно, загуглите "мокрый фасад"🤝
Блог самостройщика
Зимой воздух сухой. Плесень образуется на влажной поверхности. Влага — в зоне конденсации, на холодных стенах. Стены 400 мм D500 и плюс утепление. Мокнуть ничего не будет. Вентиляция есть (5 вентканалов и печка).
мокрист</t>
    </r>
    <r>
      <rPr>
        <rFont val="Arial"/>
        <b/>
        <color theme="1"/>
      </rPr>
      <t xml:space="preserve">
Блог самостройщика, влажность зимой от дыхания людей и приготовления пищи... загуглите чем может кончится утепление пенопластом. Но дело ваше конечно, можете и не гуглить🤝</t>
    </r>
  </si>
  <si>
    <t>https://dzen.ru/b/ZHYTl1cA5Tir1I3X#comment_1680952634</t>
  </si>
  <si>
    <t>мокрист, здравствуйте! Паропроницаемости качественного ППС вполне достаточно для защиты от переувлажнения конструкции (особенно при системе отделки "мокрый фасад"). И естественно, при наличии эффективной вентиляции в доме.</t>
  </si>
  <si>
    <t>https://prnt.sc/uGdRJpS2jUbc</t>
  </si>
  <si>
    <t xml:space="preserve">	marges
 Просмотрел ролики Глеба, почитал тему про газоблок и Эппс. Смотрю, в свежих темах народ склоняется к ППС.
 Стены из 300мм D500 блока, территориально Ростов на Дону. Пока в раздумьях о наруже (короед или клинкер). Все-таки большинство за ППС?
 Хотел, как и брата сделать 50мм Эппс, но вот в раздумьях теперь. У соседа из 400мм блока, похожий по размерам дом. он вообще ничем не утеплял.
 Или 50мм Эппс, это будут лишние траты? </t>
  </si>
  <si>
    <t>https://www.forumhouse.ru/posts/31512474/</t>
  </si>
  <si>
    <t xml:space="preserve">Добрый день! Теплоизоляция с помощью ППС в вашем случае вполне возможна, главное — выбрать качественный пенопласт фасадных марок — ППС-13Ф или ППС-16Ф. Подходящую толщину слоя определит телотехнический расчёт. </t>
  </si>
  <si>
    <t>https://prnt.sc/6VR0WCrg6kTk</t>
  </si>
  <si>
    <t xml:space="preserve">Сергей Р.
Скажите, чем сип панели отличаются от каркасника утепленного пенопластом? В том смысле,что пенопластом утеплять не рекомендуется?И еще,домокомплекты у вас есть,а баня-комплекты не собираетесь делать? </t>
  </si>
  <si>
    <t>https://www.youtube.com/watch?v=3CmYPL_jYCo&amp;lc=UgyvXjFlJt7koGAQFTh4AaABAg</t>
  </si>
  <si>
    <t xml:space="preserve"> Андрей Неважно
А с чего бы внутри квартиры после утепления быть конденсату? Как раз наоборот, он пропадает. Стена становится более теплой в квартире. Перестает "плакать" и плесневеть. Правда, снаружи, под пенопластом, стена как раз начинает покрываться плесенью. Товарищи монтажники не заморачиваются ни пароотводом от стены, ни герметизацией стыков утеплителя со стеной.</t>
  </si>
  <si>
    <t>https://vk.com/wall-66496448_515392?reply=515394</t>
  </si>
  <si>
    <t>Обсуждение монтажа, плесень</t>
  </si>
  <si>
    <t xml:space="preserve">Добрый день! При правильном теплотехническом расчёте точка росы остаётся в слое теплоизоляции. Соответственно, ничего не "плачет" ни изнутри квартиры, ни на стыке ППС и стены. Правда, именно расчётом у нас заморачиваются редко. Лучше обратиться к специалистам и предотвратить все возможные проблемы. </t>
  </si>
  <si>
    <t>https://prnt.sc/VP6OsjyIhxNv</t>
  </si>
  <si>
    <t xml:space="preserve"> Алексей Титов ответил Валерию
Валерий, вот опять начинается эта фигня. А давайте сравним с керосином лучше? Зачем на дерево размениваться? В данном топике сравниваются материалы утеплителя в СФТК фасадах, при чем тут дерево? Топик стартер хочет утеплить вату, а ему советуют пенопласт. Сравнивайте ППС с ватой. Точка.</t>
  </si>
  <si>
    <t>https://vk.com/wall-29538032_351390?reply=352135&amp;thread=351396</t>
  </si>
  <si>
    <t xml:space="preserve">Алексей, насколько я понимаю, пролистывая обсуждение, речь идет о любых теплоизоляционных материалах (в том числе, пенопласте), их преимуществах и недостатках. Выбор в любом случае за топикстартером: если он хочет теплоизоляцию из минваты, так и сделает. Приняв взвешенное и обдуманное решение на основании обсуждения, которое сам же и инициировал. </t>
  </si>
  <si>
    <t>https://prnt.sc/tBnAjEeFALVx</t>
  </si>
  <si>
    <t>Ответ на стр. 182 Валере</t>
  </si>
  <si>
    <t xml:space="preserve">Прогулка под дождем
Сделайте внизу противомышиную сетку, они в стены начинают по осени залезать.
Виктория Заболотняя
Вот-вот. У мамы в деревянном доме утеплили стены пенопластом и зашивали гипсокартоном и по осени мыши пролезли и лазили внутри стен со всеми характерными звуками. </t>
  </si>
  <si>
    <t>https://www.youtube.com/watch?v=Qo9KxsccJqA&amp;lc=UgxnpybuBGfG5RRYCXh4AaABAg.9pgX_AXSwJ-9qNN1n7Ezl_</t>
  </si>
  <si>
    <t xml:space="preserve">Добрый день! Прочная сетка — действительно хорошая защита от грызунов. Если нет возможности изолировать так, чтобы к нему не пробирались грызуны, стоит защитить материал с ее помощью. </t>
  </si>
  <si>
    <t>https://prnt.sc/5p6Y5xq8UeLB</t>
  </si>
  <si>
    <t xml:space="preserve">GoRobets
Спасибо за совет, учту </t>
  </si>
  <si>
    <t>https://www.youtube.com/watch?v=qcdOKp6CLAo&amp;lc=UgxPUo7DQ13Uq9jhT_R4AaABAg.9qNQdC28JDi9qNULDIA03U</t>
  </si>
  <si>
    <t>https://prnt.sc/ar542NhFJ187</t>
  </si>
  <si>
    <r>
      <rPr>
        <rFont val="Arial"/>
        <color theme="1"/>
      </rPr>
      <t xml:space="preserve"> Горят ли сэндвич-панели? Минвата удивила!
 #быстровозводимыездания #сэндвичпанели #кровельныематериалы
Поджигаем сэндвичи из минеральной ваты, пир и пенополистирола. 
Мы рассказываем о строительстве зданий из сэндвич-панелей и обо всём что с этим связано. Подписывайтесь на канал, чтобы не пропустить новые выпуски!
</t>
    </r>
    <r>
      <rPr>
        <rFont val="Arial"/>
        <color theme="1"/>
        <sz val="1.0"/>
      </rPr>
      <t xml:space="preserve">📞 Наш телефон для просчета вашего проекта 89584055617 Звоните!
Наш сайт — https://clck.ru/Yy3Jr
Вконтакте — https://vk.com/vektrapro
Одноклассники — https://ok.ru/vektrapro
Яндекс.Дзен — https://dzen.ru/id/606bf0caccff3e101e...
➡️Анкета для монтажников https://forms.gle/j8rfpqNHr1oyKxWY7 
➡️Поддержать наш канал через сервис Boosty https://boosty.to/vektrapro 
#быстровозводимыездания #сэндвичпанели #кровельныематериалы #строительство
</t>
    </r>
    <r>
      <rPr>
        <rFont val="Arial"/>
        <b/>
        <color theme="1"/>
      </rPr>
      <t>С 9 минуты на видео поджигают панель с явно некачественным ППС.</t>
    </r>
  </si>
  <si>
    <r>
      <rPr>
        <color rgb="FF1155CC"/>
        <u/>
      </rPr>
      <t>https://www.youtube.com/watch?v=mjKdqMwy5Q8</t>
    </r>
    <r>
      <rPr/>
      <t xml:space="preserve"> 
</t>
    </r>
    <r>
      <rPr>
        <color rgb="FF1155CC"/>
        <u/>
      </rPr>
      <t>https://dzen.ru/video/watch/6477499449d8e520fd376b2e</t>
    </r>
    <r>
      <rPr/>
      <t xml:space="preserve"> </t>
    </r>
  </si>
  <si>
    <t xml:space="preserve">Добрый день! Качественный современный фасадный пенопласт с антипиренами самостоятельно затухает в течение максимум 4 секунд после потери контакта с открытым пламенем. А при постоянном воздействии пламени оплавляется, не вспыхивая. </t>
  </si>
  <si>
    <r>
      <rPr>
        <color rgb="FF1155CC"/>
        <u/>
      </rPr>
      <t>https://prnt.sc/3iMyz1kFewq3</t>
    </r>
    <r>
      <rPr>
        <color rgb="FF000000"/>
      </rPr>
      <t xml:space="preserve"> 
</t>
    </r>
    <r>
      <rPr>
        <color rgb="FF1155CC"/>
        <u/>
      </rPr>
      <t>https://prnt.sc/N1uOM678Xn0I</t>
    </r>
    <r>
      <rPr>
        <color rgb="FF000000"/>
      </rPr>
      <t xml:space="preserve"> </t>
    </r>
  </si>
  <si>
    <t>Ринат Хаметов
При горении пенопласта выделяется синильная кислота один вздох и труп.... Два вздоха трупами становится вся твоя семья</t>
  </si>
  <si>
    <t>https://dzen.ru/b/ZHaaXcB2qC9RHNqQ#comment_1682321972</t>
  </si>
  <si>
    <t xml:space="preserve">Добрый день! При горении ППС выделяются те же вещества, что и при горении древесины. Это не делает их безопасными (угарный газ смертелен при концентрации СО 0,5% на протяжении всего одной минуты), но и преувеличивать опасность пенопласта не стоит. </t>
  </si>
  <si>
    <t>https://prnt.sc/sj8qAgmY4d8n</t>
  </si>
  <si>
    <t xml:space="preserve"> Дмитрий Парфенов ответил Валерию
Валерий, на счёт стенки от соседних тоже думал.
Только как её правильно гидроизолировать?</t>
  </si>
  <si>
    <t>https://vk.com/wall-108170200_43292?reply=43353&amp;thread=43332</t>
  </si>
  <si>
    <t xml:space="preserve">Ничего сложного. По технологии вам нужно уложить по новой кровле два слоя гидроизоляции. Нижний — обычный, верхний — с посыпкой ("бронёй"). Начинайте укладывать слои с заходом на соседей примерно 30-40 см. Ну и, уверен, вы знаете, что гидроизоляция наклеивается поперёк схода воды. </t>
  </si>
  <si>
    <t>https://prnt.sc/4v-6PcU5wRO4</t>
  </si>
  <si>
    <t>Ответ Валере на стр. 193 март
Валера ответил вот так, но завтра мне пообещали кровельщика, можно чуть подождать</t>
  </si>
  <si>
    <t>Igor69prestige
Это да ! Иначе при температуре выше он будет выделять опасные пары, на солнце это вообще капец — химия ! А это уже сыграет злую шутку с организмом (</t>
  </si>
  <si>
    <t>https://www.drive2.ru/l/643068068276227187/?page=2#a643191213578550465</t>
  </si>
  <si>
    <t xml:space="preserve">Нет, пары он выделять при нагревании не будет. А вот на солнце действительно пенопласт лучше не держать: от ультрафиолета он разрушается. </t>
  </si>
  <si>
    <t>https://prnt.sc/0SlckuABSK9Z</t>
  </si>
  <si>
    <t>Ответ на стр. 198 март</t>
  </si>
  <si>
    <t>Строительный Али
 Как утеплить дымоход в загородном доме: технология и особенности
1. ПОЧЕМУ НУЖНО УТЕПЛЯТЬ ДЫМОВЫЕ ТРУБЫ
Прежде чем искать ответ на этот вопрос, надо рассмотреть физику процесса утилизации печных газов.
В их состав входят самые разнообразные вещества, окисленные в процессе горения, такие, как:
- Пары кислот — серной, угольной, азотной.
- Угарный газ или двуокись углерода — чрезвычайно опасное для жизни человека вещество.
- Твёрдые продукты в мелкодисперсном состоянии.
- Пары воды, испарившиеся в процессе горения, снижающие температуру в топке и в дымоходе.
При разжигании холодного очага создаются условия для образования конденсата. Это происходит при достижении в дымоходе температуры, при которой начинается образование конденсата — точки росы. Первоначально такая температурная зона всегда находится внутри трубы и конденсат оседает на её стенках. В состав конденсата входят все вещества, перечисленные выше, поэтому он химически активен. По мере прогрева точка росы смещается вверх и в какой-то момент выходит за пределы дымохода, при этом образование конденсата в нём прекращается.
Это особенно характерно для массивных кирпичных дымоходов и быстро охлаждающихся тонкостенных металлических. Образование конденсата происходит в любом дымоходном канале. Имеет значение время сохранения неблагоприятных условий. В утеплённом дымоходе оно значительно меньше.
Низкотемпературные тепловые агрегаты — газовые колонки и пиролизные печи медленного горения с температурой печных газов порядка 300 градусов практически постоянно образуют конденсат в неутепленных дымоходах. Если Вы читаете эту статью в какой то другой группе — то рекомендуем найти группу Книга ремонта, в ней подобные статьи выходят раньше.
Влияние конденсата на процесс горения
Конденсат оказывает различное негативное влияние на состояние стенок дымохода в зависимости от материала:
В кирпичных трубах он впитывается в тело материала вплоть до выхода на наружную поверхность труб или стен. В морозы влага конденсата замерзает, разрывая кладку.
В металлических трубах из чёрного металла химически активный конденсат быстро разъедает внутреннюю поверхность, образуя каверны и сквозные отверстия.
Более устойчивы дымовые трубы из нержавеющей стали, чему способствует химическая инертность материала и высокое качество поверхности. По ней конденсат по мере образования стекает вниз к накопителю или непосредственно в топку при прямом дымоходе.
Конденсат способствует оседанию на стенках дымовой трубы твёрдых частиц из дымовых газов, в результате чего образуется твёрдый осадок, постепенно сужающий сечение трубы и ухудшающий тягу вплоть до полного прекращения.
Самым опасным событием является возгорание трубы, при котором возможно повышение температуры до 700–1000 градусов. При таких обстоятельствах пожар с полной утратой недвижимости практически неизбежен.
Очевидно, что утепление дымоходов в условиях загородного дома является жизненно необходимой мерой.
2. МАТЕРИАЛЫ ДЛЯ УТЕПЛЕНИЯ ДЫМОХОДОВ
Решение проблемы образования конденсата имеется. Оно не устраняет всех рисков, но помогает эффективно сдерживать большинство из них. Таким способом является утепление дымовых труб, позволяющее уменьшить выделение конденсата за счёт смещения точки росы во внешнее пространство.
Утепление дымохода не только снижает влияние вредных факторов, но и способствует повышению эффективности процесса отопления здания. Понеся затраты на утепление, можно существенно снизить расходы по обслуживанию и ремонту дымоходов.
Выбор материала для утепления дымохода — ответственный момент. От него зависит эффективность самого мероприятия, трудоёмкость процесса и внешний вид, достойный интерьера помещения.
Для утепления дымовых труб применяются следующие материалы:
- минеральные ваты из различных составляющих, в частности — базальтовая;
- волокнистые утепляющие материалы из негорючих веществ;
- шлакобетон и его производные, а также элементы конструкции из шлакобетонных блоков;
- битые кирпичи;
- вспененное стекло.
Каждый предлагаемый вариант имеет свою ценовую категорию, плотность и механические свойства. Нужно также учитывать тот факт, что работы производятся на высоте и это требует особого отношения в плане безопасности их исполнения.
Критерии выбора материала
При подборе утеплителя для дымовой трубы следует учитывать следующие обстоятельства:
В категорической форме запрещено использовать для этой цели легковоспламеняющиеся и плавящиеся материалы.
Утеплитель должен легко поддаваться обработке и быть довольно лёгким. Профессионалы используют шлакоблоки, основываясь на просчитанных допустимых нагрузках на кровлю. Альтернативой шлакобетону может служить минеральная вата, работать с которой гораздо проще, даже не обладая квалификацией.
Важно учитывать рекомендации производителя материала об условиях его применения.
Не стоит нагружать конструкцию кровли. Старайтесь подходить к делу с точки зрения максимально лёгкой утепляющей конструкции.
Какой материал выбрать для утепления
Выбор материала зависит от конструкции трубы дымохода и способа её установки.
Минеральная вата
Лучшим средством для утепления дымоходов принято считать минеральные ваты. Они наиболее технологичны. Это касается не только внутренних дымовых каналов, но и наружных. Длительность эксплуатации такой изоляции зависит от надёжности его укрытия во избежание воздействия внешних факторов. Поверх слоя утеплителя нужно сделать защитную рубашку из оцинкованного листового металла. А также допускается использование медного, латунного или алюминиевого листа. Чаще всего минвата применяется для утепления металлических труб.
Шлакобетонные блоки
Для изоляции дымоходов из кирпича часто используются шлакоблоки уменьшенного размера с лицевой отделкой. В ряде случаев приходится демонтировать старый дымоход и выкладывать новый с использованием утепляющих материалов.
Штукатурка как утеплитель
Для покрытия поверхности применяется специальная сухая смесь, размешанная с водой до консистенции густой сметаны. Раствор наносится на поверхность толстым слоем. После предварительного разравнивания слой штукатурки укрывается арматурой в виде сетки из стекловолокна. Предварительная сушка производится в течение суток, после чего выполняется отделка поверхности. В состав смеси входят асбестовые волокна.
Без сеточного каркаса слой штукатурки будет растрескиваться и быстро разрушится.
Утепление пенопластом
Этот материал в качестве утеплителя вызывает у исполнителей неоднозначные мнения. Сам по себе пенополистирол при воздействии температуры выделяет в атмосферу своё основное вещество — стирол, который ядовит. Поэтому использование его для утепления дымовых труб внутри помещений нежелательно. Другое дело — наружное строение кирпичных дымоходов. Решающим фактором при этом является способность плит из полистирола успешно противостоять воздействию атмосферы. Для утепления дымовых труб его желательно использовать по штукатурке.
Двойные металлические трубы
Популярным способом утепления дымохода является использование покупных или самодельных труб с двойной стенкой. Внутренняя труба является дымовым каналом. Она вставляется внутрь второй трубы, выполняющей роль обечайки. Зазор между стенками двойной трубы должен быть не менее 3–5 сантиметров. Эта полость заполняется негорючим волокнистым материалом. При монтаже трубы просто поочерёдно соединяются одна с другой снизу вверх, стыки укрепляются хомутами из металлической ленты. Использование труб из нержавеющей стали обеспечивает многолетнюю службу дымохода при условии постоянного должного ухода.
В продаже всегда имеется выбор готовых дымоходных труб такой конструкции в любом исполнении и любых размеров.
3. ОСОБЕННОСТИ УТЕПЛЕНИЯ ДЛЯ ДЫМОХОДОВ РАЗНЫХ КОНСТРУКЦИЙ
Для каждого материала применяется особый вид изоляции с учётом его индивидуальных особенностей.
Изоляция дымоходов из стальной трубы
Перед началом монтажа дымохода трубы нужно подвергнуть антикоррозионной обработке. На практике это производится преобразователем ржавчины. При нанесении на поверхность в результате химической реакции с металлом он создаёт плакирующую плёнку, способную на длительное время защитить её от коррозии. Далее:
Труба монтируется по месту установки. Вставляя звенья по очереди снизу вверх, нужно обеспечить перекрытие на сочленении величиной 50–70 миллиметров. Верхняя труба вставляется в нижнюю, что позволит предотвратить подтекание воды в стык.
По окончании сборки дымохода производится утепление наматыванием утепляющего материала в один слой с перекрытием краёв на стыке.
Фиксация утепляющего слоя производится проволокой. Нельзя применять изолированный электрический провод. Под воздействием высоких температур изоляция может расплавиться, ослабляя крепление. По той же причине не используются пластиковые строительные хомуты. Проволока для фиксации может быть стальной, медной или алюминиевой.
Для наружной обечайки используют стальной оцинкованный лист толщиной 0,5–0,7 миллиметра. Изолирующий слой покрывается им с нахлёстом 70–100 миллиметров. Фиксация производится стяжными хомутами с шагом 15–25 сантиметров. Порядок установки обечаек такой же, как при монтаже трубы — снизу вверх.
Изоляция для труб из нержавейки
При использовании этого материала изоляция производится в таком же порядке, как и для чёрной трубы. Исключение составляет этап подготовки с использованием преобразователя ржавчины, который в этом случае не применяется. Нержавеющая сталь сама по себе химически пассивна и выдерживает воздействие агрессивного конденсата.
Утепление асбестовых труб
Для проведения такой операции необязательно обкладывать трубу кирпичом, как это часто практикуется. Достаточно приобрести базальтовый утеплитель россыпью и трубу-обечайку диметром на 100 миллиметров больше соответствующего размера дымохода из асбестового материала. Обечайка устанавливается на основной дымоход, промежутки между стенками заполняются изолятором. В процессе засыпки материал несколько раз трамбуется для уплотнения. Популярно также утепление из минваты. Напоминаем, что данная статья составлялась для группы Книга ремонта. Если Вы ещё не подписаны на неё — то срочно подпишитесь — в ней подобные статьи выходят раньше.
Таким же образом может быть выполнено утепление металлических дымоходов.
4. ТЕХНОЛОГИЯ УТЕПЛЕНИЯ ДЫМОХОДОВ
Порядок выполнения работ и принцип действия при изоляции каналов сходен для всех конструкций отопительных агрегатов:
Части дымохода, расположенные внутри жилого пространства, как правило, не изолируются. Они являются частью теплообменных поверхностей, обогревающих помещение. Это относится к тепловым агрегатам из кирпича — каминам, голландским и русским печам и прочим объектам подобного рода. Касательно металлических печей это правило не всегда срабатывает, обязанность изолировать часть дымовой трубы налагается в случае расположения дымохода у стены из горючих материалов. Дымоход должен быть изолирован асбестовым шнуром или пластиной на расстояние не менее метра от стены.
Обязательным условием нормальной работы наружных частей дымохода является его изоляция по описанным выше причинам. При этом пристенные дымовые каналы обязательно оборудуются сборниками конденсата с краном для его периодического слива.
Любой дымоход в верхней части должен быть оборудован колпаком, предотвращающим его загрязнение мусором. В идеальном случае должен применяться дефлектор, создающий дополнительную тягу в дымоходе. Это способствует смещению точки росы вверх, вплоть до вывода её за пределы дымохода.
При прохождении дымохода сквозь перекрытие, отверстие для него должно быть минимум вдвое больше, чем размер самой трубы. Пространство заполняется изолирующими материалами в целях не только утепления, но и устранения возможности возгорания.
При пересечении дымоходом кровельного пирога принимаются такие же меры. Кроме того, труба снабжается конусом для предотвращения протекания воды по ней внутрь помещения.
Утепление дымовых труб необходимо для увеличения срока их службы и правильной работы дымоходов. Подобрав нужный материал и учитывая особенности конструкции, утепление дымохода можно сделать своими руками. Важно помнить, что это мероприятие не избавляет хозяина от регулярного обслуживания систем утилизации продуктов горения.</t>
  </si>
  <si>
    <r>
      <rPr>
        <color rgb="FF1155CC"/>
        <u/>
      </rPr>
      <t>https://ok.ru/building.ali/topic/156261891800052</t>
    </r>
    <r>
      <rPr>
        <color rgb="FF000000"/>
      </rPr>
      <t xml:space="preserve"> 
</t>
    </r>
    <r>
      <rPr>
        <color rgb="FF1155CC"/>
        <u/>
      </rPr>
      <t>https://vk.com/wall-182090780_7017</t>
    </r>
    <r>
      <rPr>
        <color rgb="FF000000"/>
      </rPr>
      <t xml:space="preserve"> </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</si>
  <si>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Сам по себе пенопласт в атмосферу ничего не выделяет: это подтверждено многочисленными исследованиями, в частности, заключением Московского НИИ Гигиены им. Ф.Ф. Эрисмана № 03/ПМ8, протоколом № 37-2010 от 02.04.2010 МГУ им. М.В. Ломоносова и протоколом исследования состава № 338/10 от 24.03.2010 ФГУП ВНИИМ им. Д.И. Менделеева. 
Согласно первому, в пробах воздуха в присутствии стеновых панелей со средним слоем из пенополистирольного утеплителя стирол не обнаружен. Второе и третье исследования подтверждают, что ППС безопасен как при нормальных условиях эксплуатации, так и при нагревании.
Конечно, речь в исследованиях идёт о качественном материале, при монтаже которого соблюдались все требования ГОСТ и производителей. Другое дело, что тот же ГОСТ регламентирует температуру, при которой может применяться пенопласт, и не рекомендует этот материал для теплоизоляции элементов здания, температура которых может превышать 80 градусов. 
Также ГОСТ прописывает и способ использования ППС — в качестве среднего слоя строительной ограждающей конструкции. То есть утеплять им что-либо внутри помещения не стоит. При внешнем же утеплении пенопласт используется не по, а ПОД штукатурный слой. Эта система называется "мокрый фасад". Выполненный по правилам штукатурный слой изолирует пенопласт от воздействия окружающей среды, а также защищает от вредителей. </t>
  </si>
  <si>
    <r>
      <rPr>
        <color rgb="FF1155CC"/>
        <u/>
      </rPr>
      <t>https://prnt.sc/G_7l5AtV36Wp</t>
    </r>
    <r>
      <rPr>
        <color rgb="FF000000"/>
      </rPr>
      <t xml:space="preserve"> 
</t>
    </r>
    <r>
      <rPr>
        <color rgb="FF1155CC"/>
        <u/>
      </rPr>
      <t>https://prnt.sc/QSfNxjFiWtVj</t>
    </r>
    <r>
      <rPr>
        <color rgb="FF000000"/>
      </rPr>
      <t xml:space="preserve"> </t>
    </r>
  </si>
  <si>
    <t>Аналог стр. 28 март 2023</t>
  </si>
  <si>
    <r>
      <rPr>
        <color rgb="FF1155CC"/>
        <u/>
      </rPr>
      <t>https://ok.ru/profile/306891784879/statuses/156296270109615</t>
    </r>
    <r>
      <rPr/>
      <t xml:space="preserve"> 
</t>
    </r>
    <r>
      <rPr>
        <color rgb="FF1155CC"/>
        <u/>
      </rPr>
      <t>https://ok.ru/profile/565056996757/statuses/155922850540949</t>
    </r>
    <r>
      <rPr/>
      <t xml:space="preserve"> 
</t>
    </r>
    <r>
      <rPr>
        <color rgb="FF1155CC"/>
        <u/>
      </rPr>
      <t>https://ok.ru/aleksandra.skibarko/statuses/157031475971579</t>
    </r>
    <r>
      <rPr/>
      <t xml:space="preserve"> </t>
    </r>
  </si>
  <si>
    <t xml:space="preserve">Здравствуйте! Как представитель Ассоциации производителей и поставщиков пенополистирола благодарю вас за интерес к нашему пенопласту. Как мы уже ответили в комментарии к основному посту, сам по себе ППС в атмосферу ничего не выделяет: это подтверждено многочисленными исследованиями. Они проводятся для качественного материала, приобрести который можно в официальных точках продаж или непосредственно у производителей. Важно помнить, что утеплять пенопластом нельзя те элементы здания, температура при эксплуатации которых может достигать 80 и более градусов. </t>
  </si>
  <si>
    <r>
      <rPr>
        <color rgb="FF1155CC"/>
        <u/>
      </rPr>
      <t>https://prnt.sc/fHLn9PDvkBuZ</t>
    </r>
    <r>
      <rPr/>
      <t xml:space="preserve"> 
</t>
    </r>
    <r>
      <rPr>
        <color rgb="FF1155CC"/>
        <u/>
      </rPr>
      <t>https://prnt.sc/H003EOHJ78KF</t>
    </r>
    <r>
      <rPr/>
      <t xml:space="preserve"> 
</t>
    </r>
    <r>
      <rPr>
        <color rgb="FF1155CC"/>
        <u/>
      </rPr>
      <t>https://prnt.sc/rB8aRm-G53i3</t>
    </r>
    <r>
      <rPr/>
      <t xml:space="preserve"> </t>
    </r>
  </si>
  <si>
    <t>Аналог стр. 32 март 2023</t>
  </si>
  <si>
    <r>
      <rPr>
        <rFont val="Arial"/>
        <color theme="1"/>
      </rPr>
      <t xml:space="preserve">Школа строительства и ремонта
</t>
    </r>
    <r>
      <rPr>
        <rFont val="Arial"/>
        <color theme="1"/>
        <sz val="1.0"/>
      </rPr>
      <t xml:space="preserve">Чердак. Технология чердачного перекрытия
Чердак это техническая зона завершающая строение. Чердак — техническое помещение, оно редко используется как жилое пространство, здесь может размещаться оборудование необходимое для обеспечения жизнедеятельности дома, прокладываться инженерные сети. Разница температур в жилой зоне и технической должна составлять 3°-4° не более. Поэтому техническое помещение требует утепления. 
Строительство мансарды, которая, безусловно, расширяет жилую площадь, обходится значительно дороже, требует определённых знаний, времени и трудозатрат. Устройство холодного чердачного перекрытия в разы дешевле и проще. 
Устройство чердачного перекрытия по деревянным балкам представляет собой слоеный пирог: 
дощатый щит или накат; 
пароизоляция; 
вентиляционный зазор; 
утеплитель; 
вентиляционный зазор; 
пароизоляция; 
пол. 
Вентиляция осуществляется через фронтоны или скаты крыши. Делают также слуховые окна, располагая и на противоположных скатах, чтобы воздух проникал во все уголки помещения. 
Слуховые окна элемент сложный для монтажа, но полезный. Они могут иметь разную форму треугольную, овальную, располагают их на высоте 1 метра от пола, оборудуют решетками, жалюзи. Через них удобно выходить на крышу для её осмотра, обслуживания, проверки дымохода, антенны и прочего. 
Балки для устройства чердака 
Перекрытия чердака делается по деревянным балкам после того как завершен монтаж несущих элементов. Это самый простой и оптимальный способ для грамотного обустройства технической зоны. 
Конструкция чердачного перекрытия делается обычно из деревянных балок. Эти несущие элементы имеют ряд преимуществ: 
максимальное покрытие 4, 5 м между опорами; 
малый вес, нагрузка на здание, экономия на фундаменте; 
простота установки, без использования подъемной техники, крана; 
доступность дерева как недорогого материала; 
скорость в работе, возможность установить чердачное перекрытие за день, два; 
возможность использования любых звукоизоляционных материалов. 
Для изготовления балок используют хвойные породы дерева, устойчивые к влаге, гниению, грибку. Сечение балок для чердачного перекрытия должно соответствовать нагрузке, во внимание следует принимать климатические условия, толщину теплоизолирующего материала. Используют габариты балок 150х200 мм, если предполагается серьёзная нагрузка на чердачное перекрытие. К примеру, планируется установка бака для воды, трансформатора. При минимальной нагрузке используют балки 100х150 мм. 
балки для чердачного перекрытия 
Желание сэкономить и установить балки 50х100 мм не вызывает одобрения. Слишком значимым элементом дома является чердачное перекрытие, обеспечивающее теплоизоляцию, звукоизоляцию и надёжность потолка. Качество перекрытия гарантирует экономию тепла, расходов на отопление. 
Рассчитать количество деревянных балок чердачного перекрытия можно так. Длину помещения разделить на 60-100см (расстояние между балками), к полученному значению добавить 2 штуки, которые будут укладываться на стены. Укладка балок должна приходиться на несущие и наружные стены. 
Монтаж деревянных балок чердачного перекрытия 
Устройство чердачного перекрытия осуществляется в несколько этапов, каждый из которых определяет качество и надёжность конструкции. Алгоритм работы выглядит так: 
1. Подготовка. Отрезается нужная длина, древесина обрабатывается специальным составом, защищающим от гниения, набухания и прочих неприятностей, края балки оборачиваются рубероидом, затем готовый элемент поднимается наверх. 
2. Укладка двумя способами: 
Необходимо положить по длине на нужном расстоянии по отношению к прочим элементам конструкции, при любом способе укладки учитывается: 
максимальная ширина пролёта не должна превышать 4, 5 метра; 
брус укладывается на торцы стен, в некоторых случаях используют мауэрлат — это толстый брус, закрепленный с помощью толстых гвоздей или стальных шпилек в стены по периметру; 
под каждый балочный слой укладывается рубероид для обеспечения гидроизоляции; 
шаг деревянных балок выбирается от размеров теплоизоляционного материала. 
укладка деревянных балок3. Чердачное перекрытие по деревянным балкам осуществляется с учетом устроения наката, который представляет собой покрытие из досок, плит. Между верхним и нижним накатом укладывается гидроизоляция, пароизоляция, утеплитель. Нижний настил перекрытия делается на опорах к которым крепятся доски, но лучше использовать плиты, листы фанеры толщиной 15-20мм. Крепления осуществляются саморезами с шагом в 10-15мм, чтобы надёжно держались теплоизолирующие материалы. 
Для того чтобы смонтировать наиболее прочную конструкцию нужно на низ каждой балки набить деревянные бруски 50х50мм, они образуют выступ, на который кладутся доски или листы. Закрепить накат нужно к брускам также саморезами. Преимущества такой конструкции в исключительной надёжности, недостатки – проявятся в отделке потолков, на которых эти бруски придется заделывать, скрывать. Монтировать такую конструкцию следует в том случае, если планируется активное использование чердака. 
4. Конечным этапом монтажа чердачного перекрытия по деревянным балкам является устройство пола, для чего сверху нашиваются доски, выполняющие роль чернового пола. Для чистового пола используется плотно уложенная шпунтованная доска. 
Черный пол монтируется на всё те же бруски, сверху. Но прежде чем приступать к последнему этапу следует сделать: 
укладку пароизоляции мембранного типа; 
теплоизоляцию; 
ещё слой мембранного полотна. 
Готовая конструкция является важным элементом перекрытия крыши и всего строения. 
этапы монтажа чердачного перекрытия 
Значение пароизоляции и способы её монтажа 
Пароизоляция чердачного перекрытия обеспечивает сохранность деревянного перекрытия. Она продлевает срок эксплуатации кровли, способствует созданию оптимального микроклимата в жилых помещениях, забирая излишнюю влагу, и препятствует потери тепла. Выбирать материал для пароизоляции следует тщательно, без намерений сэкономить. 
Пароизоляционный материал имеет разную структуру сторон. С одной стороны шероховатая поверхность впитывающая влагу, другая сторона с плёнкой препятствует проникновению влаги в теплоизоляционный слой. 
Пароизоляция укладывается как уже понятно, между потолком и утеплителем в чердачные перекрытия. Используются материалы: 
полиэтилен; 
полипропилен. 
Армированные специальной сеткой полотна могут иметь перфорацию. Можно использовать и не перфорированную плёнку, оставляя при укладке зазоры. Армированная плёнка имеет металлизированную поверхность. Стелется плёнка вниз металлизированной поверхностью, чтобы отражать потери тепла. 
Слой, состоящий из волокон, впитывает влагу, испаряя её затем естественным путём. Материалы отличаются прочностью, стойкостью к ультрафиолетовым лучам. 
Существуют также другие пароизоляционные материалы, которые можно использовать, обустраивая перекрытие чердака по деревянным балкам, пароизоляцией. Это лаки и мастики, асфальтовые, битумные, битумно-кукерсольные. Сегодня такие материалы редко используют, предпочитая нетканые полотна синтетического происхождения. Это так называемые «дышащие мембраны», способные пропускать влагу, воздух, многослойные, однослойные, оснащённые алюминиевой фольгой. 
Материал кладут с нахлестом на стену на 20см, крепят степлером, шероховатой стороной вниз. 
Утепление чердачного перекрытия 
Утепление чердачного перекрытия с учётом деревянных балок этап важный, и с точки зрения выбора материала и с точки зрения монтажа. Правильный выбор материала для теплоизоляции должен учитывать следующие факторы: 
стоимость; 
доступность; 
легкость монтажа; 
климатические условия; 
экологичность; 
противопожарная безопасность. 
Не стоит забывать о весе утеплителя, чтобы не создавать лишнего напряжения для всей конструкции строения. 
На современном рынке строительных материалов множество предложений. Вот некоторые виды утеплителя наиболее востребованные: 
Керамзит, сыпучий материал, небольшого веса, с высокими характеристиками теплосбережения, невысокой стоимостью; 
Вермикулит, природный сыпучий утеплитель с аналогичными показателями; 
Перлит, сыпучий утеплитель природного происхождения, имеющий примерно такие же показатели теплопроводности; 
Минеральная вата, выпускается в рулонах и плитах, утеплитель с низкой теплопроводностью, высокими экологическими показателями. Подробнее читайте в статье технология утепления чердака минватой; 
Стекловата, аналог минеральной ваты, имеющий искусственное происхождение, обладает большей химической стойкостью по сравнению с минватой; </t>
    </r>
    <r>
      <rPr>
        <rFont val="Arial"/>
        <color theme="1"/>
      </rPr>
      <t xml:space="preserve">
</t>
    </r>
    <r>
      <rPr>
        <rFont val="Arial"/>
        <b/>
        <color theme="1"/>
      </rPr>
      <t xml:space="preserve">Пенополистирол, выпускается в виде плит, боится грызунов, имеет довольно низкие теплоизоляционные свойства и низкую стоимость; </t>
    </r>
    <r>
      <rPr>
        <rFont val="Arial"/>
        <color theme="1"/>
      </rPr>
      <t xml:space="preserve">
</t>
    </r>
    <r>
      <rPr>
        <rFont val="Arial"/>
        <color theme="1"/>
        <sz val="1.0"/>
      </rPr>
      <t>Экструдированный пенополистирол, не горюч, имеет более высокую способность теплосбережения, чем пенополистирол обычный; 
Пенополиуретан, в плитах выпускается, имеет отличную теплостойкость, при напылении создает сплошную защитную плёнку для тепло и гидроизоляции. 
Торфяные плиты, изготовленные из мха, имеющие природное происхождение бывают влагостойкими, имеют малый вес и отличную теплозащиту; 
Камышит, самый практичный и дешёвый материал, с отличными характеристиками, который можно изготовить своими руками. 
Если толщина утеплителя выше балок, нужно сделать дополнительную укладку реек, чтобы появился воздушный зазор. Насыпные утеплители распределяются между балками равномерно, плиты укладываются встык, без зазоров. 
Гидроизоляция чердака 
После того, как межэтажный пирог готов, смонтирован пол, следует подумать о гидроизоляции холодного помещения чердака. Некоторые советуют вовсе отказаться от неё, но всё же, проложить слой гидроизоляционного материала под кровлю не помешает. Чтобы не было протечек, конденсата следует устанавливать диффузионные мембраны. Не будет попадания снега, дождя, которые значительно снижают теплоизоляционные свойства чердака. Особенно нужна гидроизоляция, если в качестве кровельного материала используют профнастил.</t>
    </r>
  </si>
  <si>
    <t>https://vk.com/wall-56270690_535823</t>
  </si>
  <si>
    <t>Грызуны, эффективность</t>
  </si>
  <si>
    <t>Добрый день! 
Не соглашусь. ППС не боится грызунов. Он боится строителей, которые не следуют рекомендациям по монтажу. Конечно, если оставить для мышей отверстия (или, как делают некоторые, вообще не закрыть ППС отделочным слоем) мыши в нем поселятся. Равно как и в вате и любом другом неосыпающемся утеплителе. 
Что касается теплоизоляционных свойств — и тут неверно.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Вся информация из ГОСТа 15588-2014.</t>
  </si>
  <si>
    <t>https://prnt.sc/mG0cuPleNrty</t>
  </si>
  <si>
    <t>Аналог стр. 201 март
Валера</t>
  </si>
  <si>
    <r>
      <rPr>
        <rFont val="Arial"/>
        <color theme="1"/>
      </rPr>
      <t xml:space="preserve">Школа строительства и ремонта
</t>
    </r>
    <r>
      <rPr>
        <rFont val="Arial"/>
        <color theme="1"/>
        <sz val="1.0"/>
      </rPr>
      <t xml:space="preserve">Чердак. Технология чердачного перекрытия
Чердак это техническая зона завершающая строение. Чердак — техническое помещение, оно редко используется как жилое пространство, здесь может размещаться оборудование необходимое для обеспечения жизнедеятельности дома, прокладываться инженерные сети. Разница температур в жилой зоне и технической должна составлять 3°-4° не более. Поэтому техническое помещение требует утепления. 
Строительство мансарды, которая, безусловно, расширяет жилую площадь, обходится значительно дороже, требует определённых знаний, времени и трудозатрат. Устройство холодного чердачного перекрытия в разы дешевле и проще. 
Устройство чердачного перекрытия по деревянным балкам представляет собой слоеный пирог: 
дощатый щит или накат; 
пароизоляция; 
вентиляционный зазор; 
утеплитель; 
вентиляционный зазор; 
пароизоляция; 
пол. 
Вентиляция осуществляется через фронтоны или скаты крыши. Делают также слуховые окна, располагая и на противоположных скатах, чтобы воздух проникал во все уголки помещения. 
Слуховые окна элемент сложный для монтажа, но полезный. Они могут иметь разную форму треугольную, овальную, располагают их на высоте 1 метра от пола, оборудуют решетками, жалюзи. Через них удобно выходить на крышу для её осмотра, обслуживания, проверки дымохода, антенны и прочего. 
Балки для устройства чердака 
Перекрытия чердака делается по деревянным балкам после того как завершен монтаж несущих элементов. Это самый простой и оптимальный способ для грамотного обустройства технической зоны. 
Конструкция чердачного перекрытия делается обычно из деревянных балок. Эти несущие элементы имеют ряд преимуществ: 
максимальное покрытие 4, 5 м между опорами; 
малый вес, нагрузка на здание, экономия на фундаменте; 
простота установки, без использования подъемной техники, крана; 
доступность дерева как недорогого материала; 
скорость в работе, возможность установить чердачное перекрытие за день, два; 
возможность использования любых звукоизоляционных материалов. 
Для изготовления балок используют хвойные породы дерева, устойчивые к влаге, гниению, грибку. Сечение балок для чердачного перекрытия должно соответствовать нагрузке, во внимание следует принимать климатические условия, толщину теплоизолирующего материала. Используют габариты балок 150х200 мм, если предполагается серьёзная нагрузка на чердачное перекрытие. К примеру, планируется установка бака для воды, трансформатора. При минимальной нагрузке используют балки 100х150 мм. 
балки для чердачного перекрытия 
Желание сэкономить и установить балки 50х100 мм не вызывает одобрения. Слишком значимым элементом дома является чердачное перекрытие, обеспечивающее теплоизоляцию, звукоизоляцию и надёжность потолка. Качество перекрытия гарантирует экономию тепла, расходов на отопление. 
Рассчитать количество деревянных балок чердачного перекрытия можно так. Длину помещения разделить на 60-100см (расстояние между балками), к полученному значению добавить 2 штуки, которые будут укладываться на стены. Укладка балок должна приходиться на несущие и наружные стены. 
Монтаж деревянных балок чердачного перекрытия 
Устройство чердачного перекрытия осуществляется в несколько этапов, каждый из которых определяет качество и надёжность конструкции. Алгоритм работы выглядит так: 
1. Подготовка. Отрезается нужная длина, древесина обрабатывается специальным составом, защищающим от гниения, набухания и прочих неприятностей, края балки оборачиваются рубероидом, затем готовый элемент поднимается наверх. 
2. Укладка двумя способами: 
Необходимо положить по длине на нужном расстоянии по отношению к прочим элементам конструкции, при любом способе укладки учитывается: 
максимальная ширина пролёта не должна превышать 4, 5 метра; 
брус укладывается на торцы стен, в некоторых случаях используют мауэрлат — это толстый брус, закрепленный с помощью толстых гвоздей или стальных шпилек в стены по периметру; 
под каждый балочный слой укладывается рубероид для обеспечения гидроизоляции; 
шаг деревянных балок выбирается от размеров теплоизоляционного материала. 
укладка деревянных балок3. Чердачное перекрытие по деревянным балкам осуществляется с учетом устроения наката, который представляет собой покрытие из досок, плит. Между верхним и нижним накатом укладывается гидроизоляция, пароизоляция, утеплитель. Нижний настил перекрытия делается на опорах к которым крепятся доски, но лучше использовать плиты, листы фанеры толщиной 15-20мм. Крепления осуществляются саморезами с шагом в 10-15мм, чтобы надёжно держались теплоизолирующие материалы. 
Для того чтобы смонтировать наиболее прочную конструкцию нужно на низ каждой балки набить деревянные бруски 50х50мм, они образуют выступ, на который кладутся доски или листы. Закрепить накат нужно к брускам также саморезами. Преимущества такой конструкции в исключительной надёжности, недостатки – проявятся в отделке потолков, на которых эти бруски придется заделывать, скрывать. Монтировать такую конструкцию следует в том случае, если планируется активное использование чердака. 
4. Конечным этапом монтажа чердачного перекрытия по деревянным балкам является устройство пола, для чего сверху нашиваются доски, выполняющие роль чернового пола. Для чистового пола используется плотно уложенная шпунтованная доска. 
Черный пол монтируется на всё те же бруски, сверху. Но прежде чем приступать к последнему этапу следует сделать: 
укладку пароизоляции мембранного типа; 
теплоизоляцию; 
ещё слой мембранного полотна. 
Готовая конструкция является важным элементом перекрытия крыши и всего строения. 
этапы монтажа чердачного перекрытия 
Значение пароизоляции и способы её монтажа 
Пароизоляция чердачного перекрытия обеспечивает сохранность деревянного перекрытия. Она продлевает срок эксплуатации кровли, способствует созданию оптимального микроклимата в жилых помещениях, забирая излишнюю влагу, и препятствует потери тепла. Выбирать материал для пароизоляции следует тщательно, без намерений сэкономить. 
Пароизоляционный материал имеет разную структуру сторон. С одной стороны шероховатая поверхность впитывающая влагу, другая сторона с плёнкой препятствует проникновению влаги в теплоизоляционный слой. 
Пароизоляция укладывается как уже понятно, между потолком и утеплителем в чердачные перекрытия. Используются материалы: 
полиэтилен; 
полипропилен. 
Армированные специальной сеткой полотна могут иметь перфорацию. Можно использовать и не перфорированную плёнку, оставляя при укладке зазоры. Армированная плёнка имеет металлизированную поверхность. Стелется плёнка вниз металлизированной поверхностью, чтобы отражать потери тепла. 
Слой, состоящий из волокон, впитывает влагу, испаряя её затем естественным путём. Материалы отличаются прочностью, стойкостью к ультрафиолетовым лучам. 
Существуют также другие пароизоляционные материалы, которые можно использовать, обустраивая перекрытие чердака по деревянным балкам, пароизоляцией. Это лаки и мастики, асфальтовые, битумные, битумно-кукерсольные. Сегодня такие материалы редко используют, предпочитая нетканые полотна синтетического происхождения. Это так называемые «дышащие мембраны», способные пропускать влагу, воздух, многослойные, однослойные, оснащённые алюминиевой фольгой. 
Материал кладут с нахлестом на стену на 20см, крепят степлером, шероховатой стороной вниз. 
Утепление чердачного перекрытия 
Утепление чердачного перекрытия с учётом деревянных балок этап важный, и с точки зрения выбора материала и с точки зрения монтажа. Правильный выбор материала для теплоизоляции должен учитывать следующие факторы: 
стоимость; 
доступность; 
легкость монтажа; 
климатические условия; 
экологичность; 
противопожарная безопасность. 
Не стоит забывать о весе утеплителя, чтобы не создавать лишнего напряжения для всей конструкции строения. 
На современном рынке строительных материалов множество предложений. Вот некоторые виды утеплителя наиболее востребованные: 
Керамзит, сыпучий материал, небольшого веса, с высокими характеристиками теплосбережения, невысокой стоимостью; 
Вермикулит, природный сыпучий утеплитель с аналогичными показателями; 
Перлит, сыпучий утеплитель природного происхождения, имеющий примерно такие же показатели теплопроводности; 
Минеральная вата, выпускается в рулонах и плитах, утеплитель с низкой теплопроводностью, высокими экологическими показателями. Подробнее читайте в статье технология утепления чердака минватой; 
Стекловата, аналог минеральной ваты, имеющий искусственное происхождение, обладает большей химической стойкостью по сравнению с минватой; </t>
    </r>
    <r>
      <rPr>
        <rFont val="Arial"/>
        <color theme="1"/>
      </rPr>
      <t xml:space="preserve">
</t>
    </r>
    <r>
      <rPr>
        <rFont val="Arial"/>
        <b/>
        <color theme="1"/>
      </rPr>
      <t xml:space="preserve">Пенополистирол, выпускается в виде плит, боится грызунов, имеет довольно низкие теплоизоляционные свойства и низкую стоимость; </t>
    </r>
    <r>
      <rPr>
        <rFont val="Arial"/>
        <color theme="1"/>
      </rPr>
      <t xml:space="preserve">
</t>
    </r>
    <r>
      <rPr>
        <rFont val="Arial"/>
        <color theme="1"/>
        <sz val="1.0"/>
      </rPr>
      <t>Экструдированный пенополистирол, не горюч, имеет более высокую способность теплосбережения, чем пенополистирол обычный; 
Пенополиуретан, в плитах выпускается, имеет отличную теплостойкость, при напылении создает сплошную защитную плёнку для тепло и гидроизоляции. 
Торфяные плиты, изготовленные из мха, имеющие природное происхождение бывают влагостойкими, имеют малый вес и отличную теплозащиту; 
Камышит, самый практичный и дешёвый материал, с отличными характеристиками, который можно изготовить своими руками. 
Если толщина утеплителя выше балок, нужно сделать дополнительную укладку реек, чтобы появился воздушный зазор. Насыпные утеплители распределяются между балками равномерно, плиты укладываются встык, без зазоров. 
Гидроизоляция чердака 
После того, как межэтажный пирог готов, смонтирован пол, следует подумать о гидроизоляции холодного помещения чердака. Некоторые советуют вовсе отказаться от неё, но всё же, проложить слой гидроизоляционного материала под кровлю не помешает. Чтобы не было протечек, конденсата следует устанавливать диффузионные мембраны. Не будет попадания снега, дождя, которые значительно снижают теплоизоляционные свойства чердака. Особенно нужна гидроизоляция, если в качестве кровельного материала используют профнастил.</t>
    </r>
  </si>
  <si>
    <r>
      <rPr>
        <color rgb="FF1155CC"/>
        <u/>
      </rPr>
      <t>https://ok.ru/profile/586759746100/statuses/155727586925364</t>
    </r>
    <r>
      <rPr/>
      <t xml:space="preserve"> 
</t>
    </r>
    <r>
      <rPr>
        <color rgb="FF1155CC"/>
        <u/>
      </rPr>
      <t>https://ok.ru/profile/556970248960/statuses/160869136533504</t>
    </r>
    <r>
      <rPr/>
      <t xml:space="preserve"> 
 </t>
    </r>
  </si>
  <si>
    <t>Здравствуйте! Под сообщением, которое вы репостнули, я оставил более подробный комментарий, но если кратко: для того, чтобы уберечь пенопласт от грызунов, нужно хорошо его изолировать под внешним отделочным слоем. А теплоизоляционные свойства у ППС просто отличные!</t>
  </si>
  <si>
    <r>
      <rPr>
        <color rgb="FF1155CC"/>
        <u/>
      </rPr>
      <t>https://prnt.sc/eAhC55_VGYZ9</t>
    </r>
    <r>
      <rPr/>
      <t xml:space="preserve"> 
</t>
    </r>
    <r>
      <rPr>
        <color rgb="FF1155CC"/>
        <u/>
      </rPr>
      <t>https://prnt.sc/pO4Hh1TQfLzU</t>
    </r>
    <r>
      <rPr/>
      <t xml:space="preserve"> </t>
    </r>
  </si>
  <si>
    <t>Репосты стр. 6, нужна короткая версия ответа для физлиц</t>
  </si>
  <si>
    <r>
      <rPr>
        <rFont val="Arial"/>
        <color theme="1"/>
      </rPr>
      <t>Дачное строительство</t>
    </r>
    <r>
      <rPr>
        <rFont val="Arial"/>
        <color theme="1"/>
        <sz val="6.0"/>
      </rPr>
      <t xml:space="preserve">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t>
    </r>
    <r>
      <rPr>
        <rFont val="Arial"/>
        <color theme="1"/>
      </rPr>
      <t xml:space="preserve">
</t>
    </r>
    <r>
      <rPr>
        <rFont val="Arial"/>
        <b/>
        <color theme="1"/>
      </rPr>
      <t>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t>
    </r>
    <r>
      <rPr>
        <rFont val="Arial"/>
        <color theme="1"/>
      </rPr>
      <t xml:space="preserve">
</t>
    </r>
    <r>
      <rPr>
        <rFont val="Arial"/>
        <color theme="1"/>
        <sz val="6.0"/>
      </rPr>
      <t>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t>
    </r>
    <r>
      <rPr>
        <rFont val="Arial"/>
        <color theme="1"/>
      </rPr>
      <t xml:space="preserve">
</t>
    </r>
    <r>
      <rPr>
        <rFont val="Arial"/>
        <b/>
        <color theme="1"/>
      </rPr>
      <t>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t>
    </r>
    <r>
      <rPr>
        <rFont val="Arial"/>
        <color theme="1"/>
      </rPr>
      <t xml:space="preserve">
</t>
    </r>
    <r>
      <rPr>
        <rFont val="Arial"/>
        <color theme="1"/>
        <sz val="6.0"/>
      </rPr>
      <t>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t>
    </r>
  </si>
  <si>
    <t>https://vk.com/wall-136129068_130719</t>
  </si>
  <si>
    <t>https://prnt.sc/lvTzjCWp15gg</t>
  </si>
  <si>
    <t>Аналог стр. 188 март</t>
  </si>
  <si>
    <r>
      <rPr>
        <rFont val="Arial"/>
        <color theme="1"/>
      </rPr>
      <t>Дачное строительство</t>
    </r>
    <r>
      <rPr>
        <rFont val="Arial"/>
        <color theme="1"/>
        <sz val="6.0"/>
      </rPr>
      <t xml:space="preserve">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t>
    </r>
    <r>
      <rPr>
        <rFont val="Arial"/>
        <color theme="1"/>
      </rPr>
      <t xml:space="preserve">
</t>
    </r>
    <r>
      <rPr>
        <rFont val="Arial"/>
        <b/>
        <color theme="1"/>
      </rPr>
      <t>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t>
    </r>
    <r>
      <rPr>
        <rFont val="Arial"/>
        <color theme="1"/>
      </rPr>
      <t xml:space="preserve">
</t>
    </r>
    <r>
      <rPr>
        <rFont val="Arial"/>
        <color theme="1"/>
        <sz val="6.0"/>
      </rPr>
      <t>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t>
    </r>
    <r>
      <rPr>
        <rFont val="Arial"/>
        <color theme="1"/>
      </rPr>
      <t xml:space="preserve">
</t>
    </r>
    <r>
      <rPr>
        <rFont val="Arial"/>
        <b/>
        <color theme="1"/>
      </rPr>
      <t>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t>
    </r>
    <r>
      <rPr>
        <rFont val="Arial"/>
        <color theme="1"/>
      </rPr>
      <t xml:space="preserve">
</t>
    </r>
    <r>
      <rPr>
        <rFont val="Arial"/>
        <color theme="1"/>
        <sz val="6.0"/>
      </rPr>
      <t>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t>
    </r>
  </si>
  <si>
    <r>
      <rPr>
        <color rgb="FF1155CC"/>
        <u/>
      </rPr>
      <t>https://vk.com/wall-198105722_15996</t>
    </r>
    <r>
      <rPr/>
      <t>6</t>
    </r>
  </si>
  <si>
    <t xml:space="preserve">Здравствуйте, я официальный представитель Ассоциации производителей и поставщиков пенополистирола. Вижу, вы репостнули сообщение группы "Дачное строительство". Поскольку вы интересуетесь темой утепления, я хотел бы отметить, что при правильных монтаже и эксплуатации описанных в посте проблем не возникает. Необходимо: 
- полностью изолировать слой ППС — это защитит его от покушения грызунов и воздействия окружающей среды;
- при теплотехническом расчёте учитывать не только желаемую температуру в помещении, но и качество утепления потолка, пола, климатические особенности, вентиляцию и другие параметры, которые влияют на утепление; 
- знать, что материал биологически нейтрален — при соблюдении технологии установки ни плесень, ни грибок на нём не селятся;
- приобретать пенополистирол только в местах официальных продаж. 
Спасибо за внимание к нашему материалу! </t>
  </si>
  <si>
    <t>https://prnt.sc/g4NY2A-zjLrt</t>
  </si>
  <si>
    <t>BonTiler
Блог самостройщика, блажен, кто верует. Современные здания при пожаре часто уничтожает именно горючий внешний утеплитель. Подозреваю, что пенопласт, даже с добавками, будет гореть шикарно. Для эксперимента, попробуйте потушить им костёр.</t>
  </si>
  <si>
    <t>https://dzen.ru/a/ZCaV64kntDjT8ezy#comment_1590152841</t>
  </si>
  <si>
    <t xml:space="preserve">Добрый день! 
Странное предложение, которое не хотелось бы поддерживать. Но если всё-таки такой эксперимент провести, то убедитесь, что качественный пенопласт оплавляется, а не вспыхивает. Это заслуга антипиренов. </t>
  </si>
  <si>
    <t>https://prnt.sc/Qf8Rjj-SpsFk</t>
  </si>
  <si>
    <t xml:space="preserve"> Саша Хотин
прозвучало слово "пенопласт". 1-я мин.
(старое видео о Хромой лошади)</t>
  </si>
  <si>
    <t>https://vk.com/wall-4503260_1618459?reply=1618462</t>
  </si>
  <si>
    <t xml:space="preserve">Здравствуйте!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Даже одной из перечисленных причин хватило бы для трагедии. Но это — человеческий фактор, а не вина строительного материала. </t>
  </si>
  <si>
    <t>https://prnt.sc/nVWlYUsk7TII</t>
  </si>
  <si>
    <r>
      <rPr>
        <rFont val="Arial"/>
        <color theme="1"/>
      </rPr>
      <t xml:space="preserve">Пожарная безопасность
Только 18% россиян считают, что знают правила пожарной безопасности
В 2022 году в России произошло более 130 тыс. пожаров в зданиях и сооружениях, около 7 тыс. человек погибли. Как показал опрос компании «Rockwool Россия», только 18% россиян считают, что они точно знают все риски и правила, связанные с профилактикой и поведением во время пожара.
По информации аналитиков, еще 7% населения задумывается о пожарной безопасности, но ничего не делает для ее обеспечения, 4% признались, что пожар ― это их страх.
Эксперты добавили, что только 35% опрошенных рассказали, что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Еще 8% обходятся тем, что не используют свечи и другие потенциально опасные атрибуты.
«Основными факторами возникновения пожаров респонденты назвали невнимательность (34%), алкоголь (26%), курение дома (14%) и электроприборы (13%)», — рассказали аналитики.
</t>
    </r>
    <r>
      <rPr>
        <rFont val="Arial"/>
        <b/>
        <color theme="1"/>
      </rPr>
      <t>В 70% случаев причиной гибели людей на пожаре становится не огонь как таковой, а отравление токсичными продуктами горения, рассказали эксперты.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СО и СО2 — опасные для человека вещества, сказали аналитики. Эту проблему можно попытаться минимизировать, используя при отделке жилья менее вредные материалы, добавили в компании.</t>
    </r>
    <r>
      <rPr>
        <rFont val="Arial"/>
        <color theme="1"/>
      </rPr>
      <t xml:space="preserve">
Ранее, 21 января, в МЧС России подвели статистику по пожарам из-за курения за 2022 год. По данным ведомства, неосторожное обращение с огнем при курении стало причиной более чем 13,5 тыс. пожаров в 2022 году.</t>
    </r>
  </si>
  <si>
    <t>https://vk.com/wall-135308469_881</t>
  </si>
  <si>
    <t>Здравствуйте, позвольте прокомментировать в качестве официального представителя Ассоциации производителей и поставщиков пенополистирола.
Полимеры действительно повсюду, однако стоит ли отказываться от прогресса в пользу устаревающих материалов, которые не менее опасны при возгорании. Дым от горения ядовит вне зависимости от того, что горит. Та же древесина относится к классу токсичности Д2 при горении и Д3 при тлении. Угарный газ смертелен при концентрации СО 0,5% на протяжении всего одной минуты.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Учитывая, что пенополистирол — если монтировать и эксплуатировать его в соответствии с ГОСТом — находится в середине "пирога" стены, огонь до него доберётся далеко не в первую очередь. Для этого огонь должен будет разрушить отделочный или несущий слои стены. К этому времени все люди в любом случае должны быть эвакуированы.</t>
  </si>
  <si>
    <t>https://prnt.sc/tXNWsIfra-Pc</t>
  </si>
  <si>
    <t>Аналог стр. 3 февраль</t>
  </si>
  <si>
    <r>
      <rPr>
        <rFont val="Arial"/>
        <color theme="1"/>
      </rPr>
      <t xml:space="preserve"> Поджигаем сип панель #сип #сипдом #строительство #сипдома #сиппанельгорит
ilnur_sip
многие в интернете говорят что СИП
панель горит </t>
    </r>
    <r>
      <rPr>
        <rFont val="Arial"/>
        <b/>
        <color theme="1"/>
      </rPr>
      <t>они путают пенополистирол с
пенопластом</t>
    </r>
    <r>
      <rPr>
        <rFont val="Arial"/>
        <color theme="1"/>
      </rPr>
      <t xml:space="preserve">
спички горят
все прям ложи
Ветра нет спички горят
спички догорели
пенополистирол сам уже не горит здесь
огня открытого нет</t>
    </r>
  </si>
  <si>
    <t>https://www.youtube.com/watch?v=5twvN6Gy0bQ</t>
  </si>
  <si>
    <t>Термо/СИП-панели, пожароопасность</t>
  </si>
  <si>
    <t xml:space="preserve">Здравствуйте! 
Хотя мы в Ассоциации производителей и поставщиков пенополистирола не поддерживаем эксперименты с огнем, он действительно является доказательством того, что качественный современный ППС с антипиренами не горит. И распространению огня не способствует. 
Единственное, что хотелось бы отметить: пенопласт — это как раз и есть пенополистирол. Только вспененный. Его еще называют ППС и ЕPS. И именно над ним был поставлен ваш эксперимент. А вот экструдированный пенополистирол (ЭППС, XPS) — другой по внешнему виду и характеристикам материал. Поэтому лучше всегда уточнять, какой именно пенополистирол имеется в виду. </t>
  </si>
  <si>
    <t>https://prnt.sc/QMPo5t94lqt9</t>
  </si>
  <si>
    <t xml:space="preserve"> Сергей Деникин
Пенополистиролом утеплять наружние стены нельзя-он не дышит совсем!А штукатурить по нему нельзя тем более-адгезия ноль!</t>
  </si>
  <si>
    <t>https://vk.com/wall-156241059_446427?reply=446450</t>
  </si>
  <si>
    <t xml:space="preserve">Здравствуйте, Сергей! 
Возможно, вы путаете вспененный и экструдированный пенополистирол. У первого отличная паропроницаемость, сходная с паропроницаемостью древесины. У ЭППС, конечно, показатели значительно ниже. 
Что касается оштукатуривания: даже ГОСТ рекомендует закрывать ППС по системе "мокрый фасад". Главное делать всё по технологии. </t>
  </si>
  <si>
    <t>https://prnt.sc/BspqQ00Z1_QK</t>
  </si>
  <si>
    <t>Виктор Цеплинский
Главное — утепляйте. ППС — отличный утеплитель, покупайте от крупного производителя и соблюдайте его рекомендации по монтажу.</t>
  </si>
  <si>
    <t>https://dzen.ru/a/ZCaV64kntDjT8ezy#comment_1587558011</t>
  </si>
  <si>
    <t xml:space="preserve">Добрый день, Виктор! Прямо в яблочко: проверенный продавец, надёжный производитель и грамотный монтаж. И проблем с теплоизоляцией пенополистиролом не будет. </t>
  </si>
  <si>
    <t>https://prnt.sc/AhnjqG-3RjgD</t>
  </si>
  <si>
    <t xml:space="preserve">ludmyla Gaewska
Подскажите, стены кирпич пустотелый, утеплённые пенопластом 100 мм, можно ли его покрывать сайдингом? Благодарю </t>
  </si>
  <si>
    <t>https://www.youtube.com/watch?v=UhxwfnLMTWI&amp;lc=Ugy9T0f2fymRZ1D-UrN4AaABAg</t>
  </si>
  <si>
    <t>Здравствуйте! Ассоциация производителей и поставщиков пенополистирола не рекомендует использовать пенопласт под вентфасады. А сайдинг относится именно к этой группе. Идеальным вариантом будет являться отделка по системе "мокрый фасад".</t>
  </si>
  <si>
    <t>https://prnt.sc/7VJx-7Ftwg0s</t>
  </si>
  <si>
    <t xml:space="preserve"> Максим Александрович ответил Евдокии
Евдокия, плохая звукоизоляция, деревянный каркас играет, неизбежно будут щели между утеплителем в данном случае пенопласт, пена вас не спасёт, мыши очень любят пенопласт, по этому менял весь утеплитель на каменную вату, по сей день переделываю косяки , по деньгам выходит ещё дороже, так как дом состоит весь из утеплителя, лучше бы из Сибита строил</t>
  </si>
  <si>
    <t>https://vk.com/wall-59318823_866875?reply=866901&amp;thread=866881</t>
  </si>
  <si>
    <t xml:space="preserve">Здравствуйте, Максим Александрович! 
Боюсь вас расстроить, но каменную вату мыши любят не меньше, чем пенопласт. Не любят они только керамзит — потому что он осыпается им на головы. Так что дело с пенопластом было не в материале, а в возможности доступа грызунов к нему. Так-то качественный пенопласт служит до 100 лет. </t>
  </si>
  <si>
    <t>https://prnt.sc/fG2Y65LWfL4x</t>
  </si>
  <si>
    <t>Промышленный альпинизм Саратов alpinist_164
Суворова 15
Утепление лоджии пенопласт 150 мм, заказчик решил сэкономить на отопление и у него это получится 100%
Отлива проклеили шумоизоляций STP дождь не будет беспокоить хозяина квартиры</t>
  </si>
  <si>
    <t>https://vk.com/wall-212748953_128</t>
  </si>
  <si>
    <t>Балкон, В2В продавцы</t>
  </si>
  <si>
    <t xml:space="preserve">Добрый день! В данном случае это не экономия, а грамотный подход и к выбору материала, и к монтажу, и к собственному кошельку. И, конечно, к выбору исполнителя заказа. </t>
  </si>
  <si>
    <t>https://prnt.sc/3lA2xZR31Yro</t>
  </si>
  <si>
    <t>Бармаглот на стройке и дома
Юрий, Скажу просто — ППС я бы для утепления крыши использовать не посоветовал бы. Споров много, но я придерживаюсь мнения, что лучче не надо. Причин много.
Одна из них как раз паронепроницаемость.</t>
  </si>
  <si>
    <t>https://dzen.ru/a/ZCk2O2AGXzCx_d6v#comment_1599766143</t>
  </si>
  <si>
    <t xml:space="preserve">Добрый день! Противопоказание для использования пенопласта для утепления кровли всего одно — вероятность, что он может нагреться свыше 80 градусов. Во всех остальных случаях — конечно, при соответствующей случаю плотности и грамотном монтаже — ППС вполне может быть использован. </t>
  </si>
  <si>
    <t>https://prnt.sc/rjbykqsb2RRz</t>
  </si>
  <si>
    <r>
      <rPr>
        <rFont val="Arial"/>
        <color theme="1"/>
      </rPr>
      <t xml:space="preserve"> Мокрый фасад — Электроугли Московской обл.
Андрей Андронов Строй-Континент
</t>
    </r>
    <r>
      <rPr>
        <rFont val="Arial"/>
        <color theme="1"/>
        <sz val="6.0"/>
      </rPr>
      <t>Всем привет С вами вновь Андрей Андронов
компания стройконтинент Сегодня мы
приехали в город Электроугли
СНТ Лесная поляна
Сегодня у нас на календаре 11 августа
Сегодня у нас сдача Мы сдаем очередной
наш фасад Напоминаю что у нас дом
стены были построены из газобетона
по</t>
    </r>
    <r>
      <rPr>
        <rFont val="Arial"/>
        <color theme="1"/>
      </rPr>
      <t xml:space="preserve">
</t>
    </r>
    <r>
      <rPr>
        <rFont val="Arial"/>
        <b/>
        <color theme="1"/>
      </rPr>
      <t>желанию заказчиков мы утепляли этот дом
фасадный пенополистиролом производство мосстрой 31 толщина утеплителя у нас здесь 150
миллиметров</t>
    </r>
    <r>
      <rPr>
        <rFont val="Arial"/>
        <color theme="1"/>
      </rPr>
      <t xml:space="preserve">
</t>
    </r>
    <r>
      <rPr>
        <rFont val="Arial"/>
        <color theme="1"/>
        <sz val="6.0"/>
      </rPr>
      <t>буквально тут уже три минутки мы будем
на месте сейчас заснимем во всех
подробностях как всегда
расскажем
более подробно
фактура Короед двоечка 2 мм
декоративная штукатурка st175
силикатно силиконовая
затертая червячком
здесь отдельная декорации еще вокруг
проемов отдельно выделены
обрамление окон и откосы
красочкой
также
окантовки
у нас
смонтированы отливы
пластиковой заглушками
с герметиком обязательно
поближе заснимем
все прыгаем ничего пластиковая
друзья такой у нас получился интересный
домик
Спасибо большое за просмотр</t>
    </r>
  </si>
  <si>
    <t>https://www.youtube.com/watch?v=al_yqkj2kgw</t>
  </si>
  <si>
    <t>Фасад, В2В продавцы</t>
  </si>
  <si>
    <t xml:space="preserve">Здравствуйте! От лица Ассоциации производителей и поставщиков пенополистирола благодарим и вас, и заказчиков за доверие к материалу, который мы представляем. </t>
  </si>
  <si>
    <t>https://prnt.sc/7GA8RLybS7VZ</t>
  </si>
  <si>
    <r>
      <rPr>
        <rFont val="Arial"/>
        <color theme="1"/>
      </rPr>
      <t xml:space="preserve"> Александр Пахомов
Самый лучший вариант- базальтовая вата, сетка и финишная отделка. </t>
    </r>
    <r>
      <rPr>
        <rFont val="Arial"/>
        <b/>
        <color theme="1"/>
      </rPr>
      <t>Ещё рабочий вариант- ПСБ-С 25Ф. Фасадный пенопласт. Не поддерживает горение, и мыши его не едят (чем-то пропитан).</t>
    </r>
    <r>
      <rPr>
        <rFont val="Arial"/>
        <color theme="1"/>
      </rPr>
      <t xml:space="preserve"> Про Пеноплэкс- не слушайте!!, если не хотите проблем в виде грибка , разрушающейся со временем стены и т.п.</t>
    </r>
  </si>
  <si>
    <t>https://vk.com/wall-179882511_168313?reply=168329</t>
  </si>
  <si>
    <t xml:space="preserve">Здравствуйте, Александр! 
Согласен, пенопласт — вполне рабочий вариант: у него достаточная паропроницаемость. Горения он не поддерживает благодаря антипиренам. А от мышей (которые, кстати, не едят его в принципе, но могут прогрызать в нём ходы и обустраивать гнёзда) его надо просто защищать грамотным монтажом — без доступов для вредителей. Единственное — надо брать качественные современные марки, которые маркируются не ПСБ, а ППС. В ПСБ указывалась максимальная плотность (то есть написано 25, а по факту — до 25). А в ППС — минимальная плотность (от 25 кг/м3). С буквой Ф всё верно — ею помечаются фасадные марки. </t>
  </si>
  <si>
    <t>https://prnt.sc/FIbJ9ifDDqrB</t>
  </si>
  <si>
    <t xml:space="preserve">Комментарий к вопросу про утепление гаража снаружи
Валера? </t>
  </si>
  <si>
    <r>
      <rPr>
        <rFont val="Arial"/>
        <color theme="1"/>
      </rPr>
      <t xml:space="preserve">Строим дом — строительный портал
Пароизоляция потолка в частном доме 
</t>
    </r>
    <r>
      <rPr>
        <rFont val="Arial"/>
        <color theme="1"/>
        <sz val="1.0"/>
      </rPr>
      <t xml:space="preserve">Использование деревянных балок в панелях перекрытий актуально и востребовано в наши дни. Учитывая, что на древесину ежедневно воздействуют разные источники влаги и пара, важно обеспечить защиту от негативного, внешнего фактора. Грамотный выбор материала и определенный алгоритм монтажных работ позволяют оградить потолок от водяного пара. 
Для чего необходима пароизоляция: 
продлить срок эксплуатации материалов; 
исключить вероятность появления грибка; 
снизить теплопотери; 
свести к минимуму вероятность возгорания дерева. 
Это важно! Постоянное воздействие влаги губительно для дерева и опасно для организма. В результате действия конденсата появляется грибок и плесень, которые являются источником многих болезней. Практичное решение проблемы – пароизоляция. 
Качественная и надежная защита потолка предполагает комплексный подход: 
пароизоляция; 
гидроизоляция; 
утепление. 
Это позволит снизить потери тепла и исключит вероятность образования конденсата в помещении. Для пароизоляции в жилых помещениях используют материалы рулонного типа и инновационный материал – мембранный пароизолятор. 
Это важно! Пароизоляционный слой монтируется на этапе гидроизоляции потолка. Используемые материалы имеют схожие эксплуатационные характеристики и в некоторых случаях взаимозаменяются. 
1. Пленка из полиэтилена 
Универсальный и, пожалуй, самый востребованный материал. Главная техническая особенность – прочность, поскольку пленка дополнительно армируется тканью или сеткой. 
В ассортименте представлены пленки с перфорацией и без нее. На основные характеристики перфорация не влияет. Монтаж проводится внахлест, стыки фиксируются специальной лентой. 
2. Фольгированный пароизолятор из полиэтилена 
Прочный материал, так как одна поверхность армирована сеткой. Такой пароизолятор используют, когда нужно решить две задачи: 
исключить образование конденсата; 
Фольгированный материал 
Металлизированная сторона пленки отражает тепло и не позволяет ему испаряться. Для максимального эффекта материал монтируют армированной стороной вниз, чтобы тепло отражалось внутрь помещения. 
3. Полипропиленовая пленка 
В материале предусмотрен слой из целлюлозно-вискозного волокна, который эффективно поглощает влагу. Благодаря такой структуре пароизоляции влага не проникает в слои утеплителя. В процессе укладки между теплоизоляцией и слоем пароизолятора оставляют воздушную прослойку, чтобы влага полностью испарялась. 
4. Гидроизоляционная мембрана 
Инновационный материал, который на сегодняшний день используется чаще всего. Он обладает максимальной паропроницаемостью, кроме этого, мембрана впитывает влагу и не пропускает ее в слои утеплителя. 
К альтернативным защитным материалам специалисты относят лаки и мастики. 
Пароизоляционный материал. Его выбирают с учетом климатических условий. При расчете количества материала не забывайте о напусках на стены. 
Строительный степлер. 
Специальные планки из дерева или конструкции для алюминия, предназначенные именно для пароизоляции. 
Ножницы по металлу, профиль и ножовка по дереву. 
Строительный скотч. 
Саморезы, шуруповерт и фигурная отвертка. 
Гвозди с крупной шляпкой и молоток. 
В списке указаны материалы для монтажа пароизоляции разными способами. 
Особенности проведения монтажных работ 
Верхним слоем потолочного перекрытия является чердачный пол. Его главная функция – защита перекрытий от грязи и защита теплоизоляции от механических повреждений. Напольное, чердачное покрытие укладывается поперек балок на специальные контр бруски (их укладывают вдоль). Посредством этих брусков прижимается пароизолятор и образуется зазор между материалом и полом чердака. 
Пространство между несущими балками монтируют плиточный или рулонный теплоизоляционный материал. Специалисты рекомендуют использовать плиточные материалы, поскольку они не дают усадку, устойчивы к влаге и не деформируются. 
С нижней стороны несущих балок фиксируются доски, которые являются основой – на нее наносится финишная отделка потолка здания. 
Теперь к доскам крепят слой пароизоляции. Для фиксации пароизоляционного материала используют специальную металлическую обрешетку или обрешетку из дерева. Выбор материала обрешетки зависит от того, какая финишная отделка используется для потолка. 
Затем переходят к чистовой (финишной) отделке. </t>
    </r>
    <r>
      <rPr>
        <rFont val="Arial"/>
        <color theme="1"/>
      </rPr>
      <t xml:space="preserve">
</t>
    </r>
    <r>
      <rPr>
        <rFont val="Arial"/>
        <b/>
        <color theme="1"/>
      </rPr>
      <t>Совет. Утеплители из пенополистирола и пенопласта в деревянных домах не применяют из-за способности воспламеняться.</t>
    </r>
    <r>
      <rPr>
        <rFont val="Arial"/>
        <color theme="1"/>
      </rPr>
      <t xml:space="preserve"> </t>
    </r>
    <r>
      <rPr>
        <rFont val="Arial"/>
        <color theme="1"/>
        <sz val="1.0"/>
      </rPr>
      <t>Оптимальный выбор – каменная или базальтовая вата. Также необходимо обратить внимание на плотность и толщину теплоизоляционных плит, так как эти параметры влияют на сохранение тепла в доме даже при низких температурах. 
Современный, практичный пароизоляционный материал надежно защищает потолок от плесени, грибка, воздействия конденсата, продлевает эксплуатационный срок строительных и отделочных материалов. Однако пароизоляционная система будет работать долго и слаженно только при условии обустройства мощной вентиляции на чердаке и между всеми слоями перекрытий потолка. 
Особенности крепления пароизоляции 
При раскатывании рулонного пароизолятора в местах стыков важно предусмотреть нахлест до 10-15 см. Их проклеивают лентой. 
Монтаж материала удобнее проводить с помощником – один человек раскатывает рулон, прижимает ленту к доскам, выравнивает материал, а второй человек – крепит пароизоляцию. 
При укладке пароизоляционной мембраны материал разворачивают следующим образом – гладкой стороной внутрь потолочных перекрытий, шероховатой стороной – внутрь помещения. 
Предварительно материал крепят посредством строительного степлера. Пробивать материал нужно, предварительно подложив небольшой кусочек картона (можно использовать другой плотный материал). 
Когда выполнена предварительная фиксация, приступают к окончательному креплению. Для этого используют металлический профиль или обрешетку из брусков. 
Места, где пленка контактирует со стеной здания, проклеивают самоклеящуюся ленту. 
Как правило, слой пароизоляции укладывают только с внутренней стороны потолочного перекрытия. В регионах, где зимой температура опускается ниже -32 градусов, пароизоляцию монтируют с двух сторон потолочного перекрытия. 
Рекомендации профессионалов 
Использование пароизоляции – необходимый этап строительных и ремонтных работ. Материал благодаря своим эксплуатационным характеристикам препятствует появлению грибка, плесени и защищает дерево от негативного воздействия влаги. 
Процесс достаточно простой и для его выполнения не требуется большого опыта в сфере строительства. На что следует обратить внимание: 
тщательно подготовить поверхность – очистить от грязи, щели обработать герметиком; 
грамотно выбрать пароизоляционный материал; 
важно внимательно выбирать внешнюю и внутреннюю сторону теплоизоляции, в противном случае эффект сводится к минимуму; 
универсальное правило для укладки всех пароизоляционных материалов – внешняя сторона (внутрь дома) – шероховатая, внутренняя сторона (внутрь потолка) — гладкая. 
Многих интересует вопрос – существует ли универсальный материал, с помощью которого можно сделать гидро-, тепло- и пароизоляцию? Ответ однозначный – такого материала нет. Необходимо комбинировать материалы для каждого этапа работ.
Каталог проектов домов в нашем инстаграм instagram.com/aspdom_com</t>
    </r>
  </si>
  <si>
    <t>https://vk.com/wall-151839057_33165</t>
  </si>
  <si>
    <t>https://prnt.sc/zc9K4Zi8l1xY</t>
  </si>
  <si>
    <t>Валера?</t>
  </si>
  <si>
    <t>Гибкий камень, кирпич, Термопанели в Тольятти.
Почему мы считаем ППС лучшим утеплителем?
Потому что:
Состоит практически из воздуха – всего 2% от общей массы приходится на полистирольные оболочки, а воздух, как известно, лучший теплоизолятор.
Легкий – в прямом смысле слова воздушные плиты не утяжелят любой фасад, даже если здание с хорошим стажем.
Паропроницаемый – не запирает пар "на замок" внутри утепляемых конструкций, что особенно важно, когда при строительстве используют материалы со средней паропроницаемостью.
Влагостойкий – при постоянном прямом контакте или полном погружении некоторое количество воды материал впитает, но не промокнет. Соответственно, его теплосберегающие характеристики не ухудшатся.
Биостойкий – не подвержен поражению грибками и плесенью.
Долговечный – по результатам испытаний прогнозируемый срок службы не менее 50 лет.
Универсальный – подходит и для горизонтальных, и для вертикальных конструкций, способен выдерживать большую нагрузку.
Не поддерживает горение
Т. е не загорится от случайной искры, спички, зажигалки.
Самозатухает при ликвидации источника огня.
Для изготовления своих термопанелей мы выбрали ППС 20 плотности, что является оптимальной плотностью для утепления фасадов.
Мы продумали конструкцию наших панелей таким образом, что не смотря на низкую паропроницаемость ППС стены "Дышат"
Дышит не сама плита из пенопласта, а общая структура фасада за счёт стыков и верхнего ребра воздушной прослойки между стеной и пенопластом. Такая система обеспечивает наиболее оптимальный воздушный поток для вентиляции фасада, «дыхания» стен, но без возможности появления и накапливания влаги внутри.
Мы не экономим на качестве ППС, закупаем его у крупнейшего производителя на Урале. Имеются все необходимые сертификаты качества на каждую партию.
Мы выбрали в качестве утеплителя пенополистирол, и ни разу не пожалели об этом!!!</t>
  </si>
  <si>
    <t>https://vk.com/wall-211182916_382</t>
  </si>
  <si>
    <t>Пожароопасность, опасность для здоровья, плесень</t>
  </si>
  <si>
    <t xml:space="preserve">Здравствуйте! В качестве официального представителя Ассоциации производителей и поставщиков пенополистирола, благодарю вас за внимание к пенопласту. Все перечисленные вами плюсы действительно присущи ППС: он на 98% состоит из воздуха, лёгок, паропроницаем, влаго- и биостоек, очень долговечен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Горения благодаря антипиренам он не поддерживает. </t>
  </si>
  <si>
    <t>https://prnt.sc/G55QmKq2cZfD</t>
  </si>
  <si>
    <t>Аналог стр. 39 март</t>
  </si>
  <si>
    <r>
      <rPr>
        <rFont val="Arial"/>
        <color theme="1"/>
      </rPr>
      <t xml:space="preserve">Пожарная безопасность
Только 18% россиян считают, что знают правила пожарной безопасности
В 2022 году в России произошло более 130 тыс. пожаров в зданиях и сооружениях, около 7 тыс. человек погибли. Как показал опрос компании «Rockwool Россия», только 18% россиян считают, что они точно знают все риски и правила, связанные с профилактикой и поведением во время пожара.
По информации аналитиков, еще 7% населения задумывается о пожарной безопасности, но ничего не делает для ее обеспечения, 4% признались, что пожар ― это их страх.
Эксперты добавили, что только 35% опрошенных рассказали, что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Еще 8% обходятся тем, что не используют свечи и другие потенциально опасные атрибуты.
«Основными факторами возникновения пожаров респонденты назвали невнимательность (34%), алкоголь (26%), курение дома (14%) и электроприборы (13%)», — рассказали аналитики.
</t>
    </r>
    <r>
      <rPr>
        <rFont val="Arial"/>
        <b/>
        <color theme="1"/>
      </rPr>
      <t>В 70% случаев причиной гибели людей на пожаре становится не огонь как таковой, а отравление токсичными продуктами горения, рассказали эксперты.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СО и СО2 — опасные для человека вещества, сказали аналитики. Эту проблему можно попытаться минимизировать, используя при отделке жилья менее вредные материалы, добавили в компании.</t>
    </r>
    <r>
      <rPr>
        <rFont val="Arial"/>
        <color theme="1"/>
      </rPr>
      <t xml:space="preserve">
Ранее, 21 января, в МЧС России подвели статистику по пожарам из-за курения за 2022 год. По данным ведомства, неосторожное обращение с огнем при курении стало причиной более чем 13,5 тыс. пожаров в 2022 году.</t>
    </r>
  </si>
  <si>
    <t>https://vk.com/wall272537478_720</t>
  </si>
  <si>
    <t>https://prnt.sc/A36YuHplnCuW</t>
  </si>
  <si>
    <t>Аналог стр. 52 февраль</t>
  </si>
  <si>
    <t xml:space="preserve">Aleks Yashin
Что думаете про утепление отапливаемой бани пенопластом, или тут все же лучше брать вату из-за горючести ?
Строительная кухня
Какая горючесть?)) т.е. если у вас сгорит баня и будет утеплена ватой, то фасад останется цел? Нет, это так не работает. Если сгорит, то сгорит
Aleks Yashin
 @Строительная кухня странный ответ если честно, ну свойство поддерживать горение и тем более дымить у пенопласта знатные , а учитывая что весь фасад утеплён им одно дело что сгорит все или можно успеть потушить …. </t>
  </si>
  <si>
    <t>https://www.youtube.com/watch?v=UhxwfnLMTWI&amp;lc=UgztVCPanEGirgJ-21J4AaABAg</t>
  </si>
  <si>
    <t xml:space="preserve">Добрый день! Позвольте прокомментировать от лица Ассоциации производителей и продавцов пенополистирола. 
Сам по себе пенопласт не загорится. И, как правильно вам ответили, чем бы ни была утеплена баня, в случае пожара её спасёт пожарный расчёт, а не ППС и не минеральная вата. Но в случае утепления пенопластом именно бань, мы всегда предупреждаем: ППС используется только там, где температура не превышает 80 градусов. Не уверены, что сможете соблюсти это условие — выбирайте другой материал. Температурное ограничение зафиксировано в ГОСТ: ему и стоит доверять. 
Что касается того, что пенопласт поддерживает горение: нет, здесь не согласимся. Современный материал выпускается с антипиренами. Благодаря им затухает самостоятельно в течение максимум 4 секунд после потери контакта с открытым огнём. Да и при контакте с огнем качественный материал не полыхает, а оплавляется. </t>
  </si>
  <si>
    <t>https://prnt.sc/Nc9m3RAL-EKt</t>
  </si>
  <si>
    <t xml:space="preserve"> Саша Хотин ответил Валерию
Валерий, как-же не вина материала? если от дыма пару вдохов и ...всё. так не должно быть. есть ведь другие вещи, не такие опасные, как какой-нибудь паралон. с 49:15
(видео с НТВ о пожаре в Хромой лошади)</t>
  </si>
  <si>
    <t>https://vk.com/wall-4503260_1618459?reply=1618678&amp;thread=1618462</t>
  </si>
  <si>
    <t>Добрый день, Саша! В выводах я предпочитаю опираться на заключения экспертизы, а не на видео с НТВ. В нёй — экспертизе — всё сказано предельно ясно. 
Что касается "других вещей" — горит всё. У древесины класс горючести выше чем у пенопласта. И тем не менее... Я уже не говорю о пластике, который повсюду.</t>
  </si>
  <si>
    <t>https://prnt.sc/w-1hAAZhfVOT</t>
  </si>
  <si>
    <r>
      <rPr/>
      <t xml:space="preserve"> Андрей Павлюк
Снимал в январе, все стены под ппс сырые, дому 2 года. После упала влажность. Советовать не буду, но считаю что пенопласт это зло. Решать вам.
</t>
    </r>
    <r>
      <rPr>
        <color rgb="FF1155CC"/>
        <u/>
      </rPr>
      <t>https://prnt.sc/2iAtAdaTjVqz</t>
    </r>
  </si>
  <si>
    <t>https://vk.com/wall-97639222_171165?reply=171329</t>
  </si>
  <si>
    <t xml:space="preserve">Здравствуйте, Андрей! 
Протечка швов в оттепель, а в морозы — лёд на швах говорит о том, что есть серьёзная утечка тёплого воздуха из дома. По всей видимости, имеются трещины между/в газобетоне, плюс, вероятно, не везде запенены швы между плитами утеплителя. И да, непонятно, как обстоят дела с вентиляцией в доме. 
Сам по себе ППС — материал паропроницаемый. По этому параметру он сравним с древесиной. Его паропроницаемость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t>
  </si>
  <si>
    <t>https://prnt.sc/su-tjr0zSa5E</t>
  </si>
  <si>
    <t>ПОДСЛУШАНО КАРМАСКАЛЫ
Посоветуйте, какой лучше утеплитель (пенопласт, пеноплекс, базальтовая вата) использовать при строительстве 1 этажного дома стена будет из (обл кирпич, утеплитель, керамз блок 30см). Анон.</t>
  </si>
  <si>
    <t>https://vk.com/wall-106443152_264312</t>
  </si>
  <si>
    <t xml:space="preserve">Добрый день! Пенопласт в вашем случае — вполне рабочий вариант. Изолируйте его так, чтобы не было контакта с воздухом и ультрафиолетом. Особое внимание уделите швам между плитами: пропенивайте боковые поверхности. ППС сэкономит средства сейчас и в будущем — на отоплении и кондиционировании. Только не забудьте про хорошую вентиляцию. </t>
  </si>
  <si>
    <t>https://prnt.sc/1z75xKeE3yXv</t>
  </si>
  <si>
    <t>BonTiler
отредактировано
Сообщество производителей и поставщиков пенополистирола, готов провести эксперимент с видеофиксацией, если вышлете образцы своего пенопласта.</t>
  </si>
  <si>
    <t>https://dzen.ru/media/samstroy24/zatraty-pri-uteplenii-dvuh-etajei-doma-ploscadiu-120-m2-penoplastom-ili-minplitoi-kak-bystro-oni-okupiatsia-642695eb8927b438d3f1ecf2?&amp;comments_data=n_reply</t>
  </si>
  <si>
    <t xml:space="preserve">BonTiler, повторим: никакие эксперименты с поджиганием (даже с самыми благими целями) мы не поддерживаем. Если хотите изучить качественный материал, пожалуйста, посмотрите на сайте Ассоциации производителей и продавцов пенополистирола перечень наших партнёров. Наверняка продукция кого-либо из них доступна в вашем регионе. </t>
  </si>
  <si>
    <t>https://prnt.sc/hWlv5p7ig10f</t>
  </si>
  <si>
    <r>
      <rPr>
        <rFont val="Arial"/>
        <color theme="1"/>
      </rPr>
      <t xml:space="preserve">
Строительство и проектирование
Технология вентилируемых фасадов: способ наружной отделки здания
Вступление
Технология вентилируемых фасадов обеспечивает привлекательный внешний вид и дополнительную теплоизоляцию здания.
</t>
    </r>
    <r>
      <rPr>
        <rFont val="Arial"/>
        <color theme="1"/>
        <sz val="6.0"/>
      </rPr>
      <t xml:space="preserve">Технология вентилируемых фасадов – описание
Вентилируемый фасад здания это каркасная конструкция, монтируемая на внешнюю сторону (фасад) здания на которой крепиться отделочный материал в виде панелей.
Каркасная конструкция делается из металлических профилей, изготовленных из стали или алюминия. Профили и другие элементы конструкции фасада выпускаются каждым производителем фасадов, в комплекте и подходят друг к другу. Благодаря этому монтаж каркаса и всего фасада напоминает сборку конструктора, а технологические карты производителей упрощают эту сборку. 
</t>
    </r>
    <r>
      <rPr>
        <rFont val="Arial"/>
        <color theme="1"/>
      </rPr>
      <t/>
    </r>
    <r>
      <rPr>
        <rFont val="Arial"/>
        <b/>
        <color theme="1"/>
      </rPr>
      <t>Особенность конструкции каркаса вентилируемых фасадов, является отступ каркаса от поверхности фасада для крепления слоя утеплителя. В качестве утеплителя применяют минеральную вату, пенопласт.</t>
    </r>
    <r>
      <rPr>
        <rFont val="Arial"/>
        <color theme="1"/>
      </rPr>
      <t xml:space="preserve">
</t>
    </r>
    <r>
      <rPr>
        <rFont val="Arial"/>
        <color theme="1"/>
        <sz val="6.0"/>
      </rPr>
      <t>3 важных совета по устройству вентфасада
Чтобы не нарушить целостность конструкции здания, вентилируемые фасады монтируют только на несущих стенах;</t>
    </r>
    <r>
      <rPr>
        <rFont val="Arial"/>
        <color theme="1"/>
      </rPr>
      <t xml:space="preserve">
</t>
    </r>
    <r>
      <rPr>
        <rFont val="Arial"/>
        <b/>
        <color theme="1"/>
      </rPr>
      <t>Выбор утеплителя делается на основе материала стен здания. Для материалов впитывающих воду (пенобетон, ракушка) для утеплителя выбирают пенопласт или пенополиуретан;</t>
    </r>
    <r>
      <rPr>
        <rFont val="Arial"/>
        <color theme="1"/>
      </rPr>
      <t xml:space="preserve">
</t>
    </r>
    <r>
      <rPr>
        <rFont val="Arial"/>
        <color theme="1"/>
        <sz val="6.0"/>
      </rPr>
      <t>При расчете вентилируемого фасада необходимо предусмотреть зазор между утеплителем, закрепленным на стене и конструкцией фасада. Этот зазор и будет служить для вентиляции фасада. 
Работы по монтажу вентилируемого фасада
Монтаж фасада производится по предварительно рассчитанной и составленной схеме монтажа. Схема монтажа составляется на основе планируемого материала каркаса и облицовки.
По сути, конструкция каркаса фасада это вертикальная обрешетка, отстоящая от поверхности фасада на расстояние большее, толщины утеплителя.
Крепление каркаса осуществляется к фасаду на кронштейнах. Особое внимание уделяется прочности крепления, для чего используются специальные анкерные дюбеля.
Каркас монтируется по классической схеме монтажа вертикальных конструкций. Сначала монтируются вертикальные элементы (балки) конструкции. К ним монтируются горизонтальные элементы.
После монтажа конструкции на специально установленные крепежи крепятся листы утеплителя. Для защиты утеплителя от осадков, внешнюю сторону утеплителя защищают слоем влагоизоляционного материала. 
Отделка фасада
Основным назначением вентилируемого фасада, помимо утепления, является его отделка. Схема конструкции каркаса составляется так, чтобы планируемые листы или плитка отделки, крепились к элементам каркаса, а не подвисали в воздухе.
В качестве отделки фасада используют керамогранит, которые не требует дополнительной отделки или отделочные панели, которые нужно красить. Часто для экономии средств вместо керамогранита используют сайдинг панели.</t>
    </r>
  </si>
  <si>
    <r>
      <rPr>
        <color rgb="FF1155CC"/>
        <u/>
      </rPr>
      <t>https://vk.com/wall-92907451_138863</t>
    </r>
    <r>
      <rPr>
        <color rgb="FF000000"/>
      </rPr>
      <t xml:space="preserve"> 
</t>
    </r>
    <r>
      <rPr>
        <color rgb="FF1155CC"/>
        <u/>
      </rPr>
      <t>https://vk.com/wall-89364188_4605</t>
    </r>
    <r>
      <rPr>
        <color rgb="FF000000"/>
      </rPr>
      <t xml:space="preserve"> </t>
    </r>
  </si>
  <si>
    <t xml:space="preserve">Добрый день! Доверие к пенопласту радует — действительно отличный материал. Но вот использовать его под вентфасады всё-таки не рекомендуем. Оптимально монтировать его под "мокрый фасад". </t>
  </si>
  <si>
    <r>
      <rPr>
        <color rgb="FF1155CC"/>
        <u/>
      </rPr>
      <t>https://prnt.sc/aKBbYZk9OVED</t>
    </r>
    <r>
      <rPr/>
      <t xml:space="preserve"> 
</t>
    </r>
    <r>
      <rPr>
        <color rgb="FF1155CC"/>
        <u/>
      </rPr>
      <t>https://prnt.sc/-MMHl4BDBvew</t>
    </r>
    <r>
      <rPr/>
      <t xml:space="preserve"> </t>
    </r>
  </si>
  <si>
    <r>
      <rPr>
        <rFont val="Arial"/>
        <color theme="1"/>
      </rPr>
      <t>Строим САМИ</t>
    </r>
    <r>
      <rPr>
        <rFont val="Arial"/>
        <color theme="1"/>
        <sz val="6.0"/>
      </rPr>
      <t xml:space="preserve">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t>
    </r>
    <r>
      <rPr>
        <rFont val="Arial"/>
        <color theme="1"/>
      </rPr>
      <t xml:space="preserve">
</t>
    </r>
    <r>
      <rPr>
        <rFont val="Arial"/>
        <b/>
        <color theme="1"/>
      </rPr>
      <t>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t>
    </r>
    <r>
      <rPr>
        <rFont val="Arial"/>
        <color theme="1"/>
      </rPr>
      <t xml:space="preserve">
</t>
    </r>
    <r>
      <rPr>
        <rFont val="Arial"/>
        <color theme="1"/>
        <sz val="6.0"/>
      </rPr>
      <t>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t>
    </r>
    <r>
      <rPr>
        <rFont val="Arial"/>
        <color theme="1"/>
      </rPr>
      <t xml:space="preserve">
</t>
    </r>
    <r>
      <rPr>
        <rFont val="Arial"/>
        <b/>
        <color theme="1"/>
      </rPr>
      <t>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t>
    </r>
    <r>
      <rPr>
        <rFont val="Arial"/>
        <color theme="1"/>
      </rPr>
      <t xml:space="preserve">
</t>
    </r>
    <r>
      <rPr>
        <rFont val="Arial"/>
        <color theme="1"/>
        <sz val="6.0"/>
      </rPr>
      <t>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t>
    </r>
  </si>
  <si>
    <t>https://ok.ru/profile/567682329424/statuses/156159664854352</t>
  </si>
  <si>
    <t xml:space="preserve">Здравствуйте, я официальный представитель Ассоциации производителей и поставщиков пенополистирола. Вижу, вы репостнули сообщение группы "Строим САМИ". Поскольку вы интересуетесь темой утепления, я хотел бы отметить, что при правильных монтаже и эксплуатации описанных в посте проблем не возникает. Необходимо: 
- полностью изолировать слой ППС — это защитит его от покушения грызунов и воздействия окружающей среды;
- при теплотехническом расчёте учитывать не только желаемую температуру в помещении, но и качество утепления потолка, пола, климатические особенности, вентиляцию и другие параметры, которые влияют на утепление; 
- знать, что материал биологически нейтрален — при соблюдении технологии установки ни плесень, ни грибок на нём не селятся;
- приобретать пенополистирол только в местах официальных продаж. 
Спасибо за внимание к нашему материалу! </t>
  </si>
  <si>
    <t>https://prnt.sc/iePu_KwivgBG</t>
  </si>
  <si>
    <r>
      <rPr>
        <rFont val="Arial"/>
        <color theme="1"/>
      </rPr>
      <t xml:space="preserve">Строим САМИ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</si>
  <si>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t>https://vk.com/wall-147044983_65177</t>
  </si>
  <si>
    <t>Добрый день! Современные марки ППС могут успешно использоваться для утепления деревянных домов: ведь их паропроницаемость сравнима с тем же показателем древесины. Что касается долговечности, 100 лет — такой срок эксплуатации установлен для пенопласта после испытаний, проведённых одной из российских научных лабораторий. Другое дело, что Ассоциация производителей и поставщиков пенополистирола не рекомендует использовать его под вентилируемые фасады, в частности, под сайдинг. Оптимальной считается система "мокрый фасад".</t>
  </si>
  <si>
    <t>https://prnt.sc/Yto5c-vQY902</t>
  </si>
  <si>
    <t>Аналог стр. 125 март</t>
  </si>
  <si>
    <t xml:space="preserve"> Максим Александрович ответил Валерию
Валерий, весь пенопласт выкинул через 3 года, начал сыпаться, каменная вата на практике показала себя лучше</t>
  </si>
  <si>
    <t>https://vk.com/wall-59318823_866875?reply=867008&amp;thread=866881</t>
  </si>
  <si>
    <t xml:space="preserve">Максим Александрович, очень жаль. Скорее всего, вы столкнулись с контрафактным материалом. Или при хранении, монтаже или эксплуатации пенопласта были допущены ошибки. Современный ППС не крошится, тем более через 3 года. Российские лаборатории отмеряют ему до 100 лет жизни. </t>
  </si>
  <si>
    <t>https://prnt.sc/qrVV38qD7MvX</t>
  </si>
  <si>
    <t>Ответ Валере на стр. 17</t>
  </si>
  <si>
    <t>Виолетта Дорофеева
Добрый день, как представитель ассоциации производителей, возможно вы сможете подсказать производителя или дилера в самарской области, кто грамотно режет. Или в соседних облостях.</t>
  </si>
  <si>
    <t>https://vk.com/im?sel=283795749&amp;msgid=17</t>
  </si>
  <si>
    <t xml:space="preserve">Здравствуйте, Виолетта! В Самаре есть член АППП – АО "Мягкая кровля". Компания занимается не только кровельными материалами, но и ППС. </t>
  </si>
  <si>
    <t>https://prnt.sc/FJVBNgujh3Z9</t>
  </si>
  <si>
    <t>Деревенское Хозяйство Устиновых
Мыши прогрызли каркасный сарай. Работаю над ошибками: защищаю пенопласт от грызунов вокруг зернохранилища🐭🐁
Пришла весна, а с ней и новые заботы. Происшествие, которое нельзя откладывать в долгий ящик – в сарае в стенах из пенопласта завелись мыши. Деревенская жизнь одна сплошная борьба. Взял всё своими руками и разобрал места предполагаемого обитания мышей в стенах. Наверное, когда строили сарай, где-то не досмотрели и плохо изолировали пенопласт. Теперь приходится делать ремонт. Всё поправимо. Делайте всё сразу правильно – мой вам полезный совет!
(видео про грызунов в каркасном сарае)</t>
  </si>
  <si>
    <r>
      <rPr>
        <color rgb="FF1155CC"/>
        <u/>
      </rPr>
      <t>https://dzen.ru/video/watch/642d811a5ea6fa5207834532</t>
    </r>
    <r>
      <rPr/>
      <t xml:space="preserve"> 
</t>
    </r>
    <r>
      <rPr>
        <color rgb="FF1155CC"/>
        <u/>
      </rPr>
      <t>https://vk.com/wall-70986842_5964</t>
    </r>
    <r>
      <rPr/>
      <t xml:space="preserve"> </t>
    </r>
  </si>
  <si>
    <t xml:space="preserve">Добрый день! Вы совершенно точно определили проблему (и ошибку): доступа к пенопласту (да и любому другому неосыпающемуся утеплителю) у грызунов быть не должно. Иначе они не преминут воспользоваться своей удачей и поселиться внутри уютного слоя. </t>
  </si>
  <si>
    <r>
      <rPr>
        <color rgb="FF1155CC"/>
        <u/>
      </rPr>
      <t>https://prnt.sc/6b9XPfc6lZYK</t>
    </r>
    <r>
      <rPr/>
      <t xml:space="preserve"> 
</t>
    </r>
    <r>
      <rPr>
        <color rgb="FF1155CC"/>
        <u/>
      </rPr>
      <t>https://prnt.sc/3ALNzeSCooND</t>
    </r>
    <r>
      <rPr/>
      <t xml:space="preserve"> </t>
    </r>
  </si>
  <si>
    <t>Александр Засыпкин
Где гарантия что этот термо/теплобрус (досчатый) не завернет лопастью? со временем. Да и температура воспламенения пенополистирола, вообще не сравнима с деревом.</t>
  </si>
  <si>
    <t>https://pulse.mail.ru/article/teplobrus-eto-nashe-novoe-stroitelnoe-nou-hau-ne-imeyuschee-sovsem-nikakoj-prakticheskoj-cennosti-7047190218402396541-4129323976507561413/</t>
  </si>
  <si>
    <t xml:space="preserve">Здравствуйте, Александр! 
Современные марки ППС содержат антипирены — особые вещества, благодаря которым материал самостоятельно затухает в течение максимум 4 секунд после потери контакта с открытым пламенем. А при длительном воздействии высоких температур вспененный пенополистирол не вспыхивает, а оплавляется. </t>
  </si>
  <si>
    <t>https://prnt.sc/MnaA1jUufo7h</t>
  </si>
  <si>
    <t xml:space="preserve"> Виктор Сетяев
Такое возможно от утепления пенопластом, пенополистиролом и т.п. короче не "дышащим" утеплителем</t>
  </si>
  <si>
    <t>https://vk.com/wall-134655935_272771?reply=272812</t>
  </si>
  <si>
    <t xml:space="preserve">Здравствуйте, Виктор! 
С пенопластом такое могло произойти только при грубых нарушениях технологии монтажа. Современный ППС паропроницаем, примерно как сосна поперёк волокон, и ничего подобного произойти просто не могло бы. 
Судя по цвету сруба, снаружи он вообще не был обработан биозащитой. Ну и большой вопрос про вентиляцию внутри сруба. Кроме того, есть подозрение (по цвету и состоянию дерева), что утеплили только первый этаж, отливы не поставили, соответственно все осадки беспрепятственно проникали внутрь стенового "пирога". Если была допущена такая ошибка, результат неудивителен: это грубейшее нарушение всех технологий. 
Кстати, под окнами отливов тоже не видно. И дерево там в ужасном состоянии. </t>
  </si>
  <si>
    <t>https://prnt.sc/nG5vADBS1Jvd</t>
  </si>
  <si>
    <t>Комментарий к посту с прогнившим деревянным домом, ответ нужен в контексте видео в посте
Валера</t>
  </si>
  <si>
    <t xml:space="preserve">Андрей143
 cinestyle сказал(а): ↑
 так а на ютубе мультипликация что ли
 Реальный пожар очень сильно отличается от небольшого костерка, когда пламя бушует на сотнях метрах — горит просто все, кроме камня, металл и тот просто течет и капает...
 Пенопласт был, есть и будет горючим и пожароопасным материалом. Хоть им и утеплены почти все панельные многоэтажные дома, но там он замурован по кругу в бетон. Бетон снаружи, пенопласт, бетон внутри, и слои бетона немаленькой толщины. Другого варианта пожаробезопасного применения пенопласта в строительстве мне не известно.
 Небольшой слой штукатурки поверх толстого слоя пенопласта, как в "мокром фасаде" — это от лукавого. Даже краски почти любые горят очень хорошо. 
Андрей143
 cinestyle сказал(а): ↑
 если плотным пенопластом обшить фасад весь- опасно по пожару?
 Конечно опасно, но многие обшивают и живут. А плотность она должна быть стандартная — раньше марку фасадного пенополистерола называли ПСБ-С-25Ф (буква Ф- фасадный). По технологии он дольше выдерживается в камерах и имеет лучшее сцепление шариков. По простому — не так крошится как обычный. Другая плотность на мокрых фасадах не применяется. Если сделать облицовку кирпичом — тогда внутрь можно почти любой плотности, хоть больше, хоть меньше. А под тонкослойную штукатурку — альтернативы нет. Правда сейчас ПСБ-С-25Ф по другому маркируется ППС16Ф — вот самый крупный производитель — Мосстрой-31. С добавлением графита появились марки -
 https://www.ms31.ru/penopolistirol/fasady1.php
 https://www.ms31.ru/penopolistirol/dlya-fasada.php 
cinestyle
 Спасибо. Что в итоге выбрать пенопласт на фасад или переплатить полмиллиона за пенополистерол? :faq:
 Все говорят по-разному, кто то говорит что рисковано, а кто то что пенопласт не горит, только плавится. 
Андрей143
 Пенополистирол это и есть ПСБ-С-25Ф. Он же пенопласт. Самый дешевый утеплитель. Дороже плиты PIR (ПИР) технониколь и других производителей. Либо плиты ППУ (пенополиуретан). По пожарной безопасности только плиты минваты годятся.
 Пенополистирол выделяет стирол, минвата — формальдегид. Не полезно ни то, ни другое, но других бюджетных вариантов нет. У ПИР и ППУ вредных выделений меньше, но они намного дороже ПСБ-С и тоже горючи, хоть и в меньшей степени. </t>
  </si>
  <si>
    <t>https://www.forumhouse.ru/posts/31337369/</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</si>
  <si>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Пенопласт действительно относится к группе горючести Г3. Однако современные марки с антипиренами горения не поддерживают и способны самостоятельно затухать в течение 4 секунд после потери контакта с открытым пламенем. Но если, как вы пишете, будет "реальный пожар", когда пламя бушует на сотнях метров, ни один утеплитель не спасёт, какая бы группа горючести у него ни была. В этом случае эффективны, к сожалению, лишь пожарные расчёты.
ГОСТ 15588-2014 рекомендует использовать пенопласт в качестве среднего слоя строительных ограждающих конструкций: это значит, что он полностью изолирован, находится в середине стенового "пирога" и тем самым защищён от возгорания. 
На данный момент (опять же, согласно ГОСТ) для фасадных работ применяются две марки: ППС 13Ф и ППС 16Ф. Обе они применяются под систему "мокрого фасада". Отметим, что приобретать пенопласт стоит только у надёжных продавцов или напрямую у производителей-партнёров Ассоциации. Их список есть на сайте. Тогда можно быть полностью уверенным в качестве и заявленных свойствах материала. 
О разнице пенопласта и пенополистирола. Пенопласт это действительно пенополистирол, точнее — вспененный пенополистирол. Есть еще экструдированный, о его свойствах лучше узнавать у производителей. Однако он обладает гораздо меньшей по сравнению с пенопластом паропроницаемостью, поэтому обычно для фасадных работ не используется. 
Ну и о выделении 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ГОСТ регламентирует использование пенопласта там, где температура не поднимается выше 80 градусов. И это, пожалуй, самое серьёзное ограничение, на которое стоит обратить внимание. В остальном при соблюдении технологии монтажа и правильной эксплуатации материал является безопасной и — что немаловажно — экономичной альтернативой использования других теплоизоляционных материалов. </t>
  </si>
  <si>
    <t>https://prnt.sc/T2I8_sH3DFiG</t>
  </si>
  <si>
    <t xml:space="preserve"> Саша Хотин ответил Валерию
Валерий, это химическое оружие. пару вдохов-смерть. вот и вся разница.
Саша Хотин ответил Валерию
Валерий, с 7:45
34:06
(видео о Хромой лошади)
Саша Хотин ответил Валерию
Валерий, немного позже отец Артёма. с 19:50
(видео о Хромой лошади)</t>
  </si>
  <si>
    <t>https://vk.com/wall-4503260_1618459?reply=1618856&amp;thread=1618462</t>
  </si>
  <si>
    <t xml:space="preserve">Саша, любой, абсолютно любой материал можно использовать неправильно. И в том будет виноват не материал, а те, кто допустил такое использование. Есть ГОСТы и другие нормативные документы, нормы противопожарной безопасности, рекомендации производителей, наконец: если игнорировать их все, как в вашем примере, результат может быть соответствующим. </t>
  </si>
  <si>
    <t>https://prnt.sc/1KNEC5etCk6n</t>
  </si>
  <si>
    <t>Ответ Валере на стр. 26</t>
  </si>
  <si>
    <r>
      <rPr/>
      <t xml:space="preserve">ГЛАВСТРОЙ 365
Утепление мансарды в доме из бруса
</t>
    </r>
    <r>
      <rPr>
        <sz val="1.0"/>
      </rPr>
      <t>Утепление мансарды в доме из клееного бруса — важный шаг для обеспечения комфортного проживания в любое время года. Это позволяет не только уменьшить расходы на отопление, но и защитить дом от возможных протечек и конденсата, которые могут привести к повреждению деревянной конструкции. В данной статье мы рассмотрим различные типы утепления мансарды, подготовительные работы, установку утеплителя, а также плюсы и минусы каждого типа утепления.
Типы утепления мансарды в доме из бруса
Когда речь идет об утеплении, можно выделить два основных подхода: изнутри и снаружи. Рассмотрим каждый из этих типов подробнее через призму материалов, используемых для утепления.
Использование минеральной ваты
Минеральная вата – это материал, который широко используется для утепления мансардных помещений изнутри. Ее преимущества заключаются в том, что она не только дешевая, но и экологически безопасная. Более того, она очень проста в установке, поэтому ее можно смонтировать даже без помощи специалистов. Кроме того, минеральная вата обладает отличными звукоизоляционными свойствами, что позволяет защитить помещение от шума. Но это еще не все — благодаря своей структуре, минеральная вата способна сохранять тепло в помещении, что особенно важно в холодное время года. Кроме того, она не теряет своих свойств со временем, поэтому вам не придется беспокоиться, что ее нужно будет заменять через несколько лет. В общем, можно смело сказать, что использование минеральной ваты для утепления мансарды — это надежный и эффективный способ получить комфортное жилье.
Использование эковаты
Эковата – это инновационный утеплитель, который изготавливается на основе переработанных бумажных и картонных отходов. Благодаря использованию этих материалов, эковата является экологически безопасной и устойчивой к воздействию влаги и грибков. Еще одним преимуществом эковаты является ее легкость в установке – это утеплитель можно легко обрезать и подогнать под нужный размер.
Эковата обладает отличными теплоизоляционными свойствами, которые делают ее идеальным выбором для утепления дома. Она сохраняет тепло внутри помещения и предотвращает его выход наружу, что помогает сэкономить средства на отоплении. Кроме того, эковата не пропускает звуки, что делает ее оптимальным выбором для тех, кто хочет защитить свой дом от шума.
Единственным недостатком эковаты является ее стоимость, которая выше, чем у минеральной ваты. Однако, учитывая ее преимущества, можно сказать, что эковата – это инвестиция в долгосрочное будущее вашего дома.</t>
    </r>
    <r>
      <rPr/>
      <t xml:space="preserve">
</t>
    </r>
    <r>
      <rPr>
        <b/>
      </rPr>
      <t>Использование пенопласта</t>
    </r>
    <r>
      <rPr/>
      <t xml:space="preserve">
</t>
    </r>
    <r>
      <rPr>
        <b/>
      </rPr>
      <t xml:space="preserve">Пенопласт – это один из самых популярных материалов для утепления, который изготавливается из полистирола. Он обладает рядом преимуществ, таких как высокая теплоизоляция, простота и быстрота монтажа, а также устойчивость к влаге и гниению, что делает его идеальным материалом для использования в различных строительных проектах.
Кроме того, пенопласт также является одним из самых доступных материалов для утепления, что делает его популярным среди широкого круга потребителей. Однако, несмотря на все его преимущества, пенопласт является опасным материалом при пожаре. При его горении выделяются токсичные вещества, что может повлечь за собой серьезные последствия для здоровья людей. Кроме того, он также не является экологически безопасным материалом, так как не подлежит переработке и может загрязнять окружающую среду.
</t>
    </r>
    <r>
      <rPr>
        <b/>
        <sz val="1.0"/>
      </rPr>
      <t>Использование сэндвич-панелей</t>
    </r>
    <r>
      <rPr>
        <sz val="1.0"/>
      </rPr>
      <t xml:space="preserve">
Сэндвич-панели — это отличное решение для утепления крыши мансарды. Они состоят из двух металлических листов и слоя утеплителя между ними, что позволяет обеспечить отличную теплоизоляцию. Помимо этого, использование сэндвич-панелей способствует улучшению звукоизоляции и защите кровли от внешних воздействий, таких как атмосферные осадки и механические повреждения.
Стоит отметить, что сэндвич-панели имеют множество преимуществ перед другими методами утепления. Например, они легко монтируются, что позволяет значительно сократить время на установку. Кроме того, они являются долговечными и не требуют особого ухода, что делает их еще более привлекательными для использования.
Таким образом, использование сэндвич-панелей для утепления крыши мансарды — это не только простое и эффективное решение, но и экономически выгодное в долгосрочной перспективе.
Выбор метода утепления мансарды зависит от многих факторов, включая бюджет, желаемую эффективность утепления, экологические соображения и технические особенности конкретного дома. Независимо от выбранного метода утепления, важно обратить внимание на правильную установку и качество используемых материалов, чтобы достичь максимальной эффективности утепления мансарды в доме из бруса.
Подготовительные работы
Перед началом утепления мансарды в доме из бруса необходимо провести ряд подготовительных работ. Они помогут увеличить эффективность утепления и длительность его эксплуатации.
Проверка кровли и крыши
Перед утеплением мансарды важно убедиться, что кровля и крыша в хорошем состоянии и не нуждаются в ремонте или замене. При наличии повреждений или протечек необходимо провести ремонт кровли, чтобы избежать проблем в будущем.
Обработка поверхности мансардного этажа
Перед установкой утеплителя на поверхности мансардного этажа необходимо провести обработку. Если поверхность необработана или покрыта старыми слоями краски или лака, необходимо удалить старое покрытие и подготовить поверхность к нанесению нового слоя. Если же поверхность обработана, необходимо проверить ее состояние и при необходимости провести ремонт или замену.
Также перед утеплением необходимо провести тщательную уборку мансарды и удалить все лишние материалы и предметы, чтобы упростить установку утеплителя.
Установка утеплителя
После подготовительных работ можно приступать к установке утеплителя на мансарде в доме из бруса.
Подготовка и монтаж утеплителя
Сначала необходимо определиться с типом и способом монтажа. Рекомендуется выбирать утеплитель, который имеет максимальную теплозащиту и не содержит вредных веществ. Также следует обратить внимание на толщину материала, так как она напрямую влияет на его теплоизоляционные свойства.
Установка утеплителя начинается с укладки его на поверхность мансарды. В случае использования материалов, которые не приклеиваются к поверхности, например, минеральной ваты, необходимо использовать дополнительные крепления, например, монтажные клипсы или металлические профили.
Особенности установки утеплителя в доме из бруса
При монтаже утеплителя в доме из бруса есть некоторые особенности, которые необходимо учитывать. Одна из них — это нерметизация всех отверстий, чтобы предотвратить проникновение холодного воздуха и обеспечить максимальную эффективность утепления.
Также необходимо обратить внимание на вентиляцию, так как утепление может привести к недостаточной циркуляции воздуха. Необходимо предусмотреть специальные отверстия и вентиляционные системы для обеспечения нормального притока воздуха на мансарде.
Правильная установка утеплителя в доме из бруса поможет достичь максимальной эффективности утепления и снизить затраты на отопление в зимний период.
Завершение работ
После установки утеплителя на мансарде в доме из бруса, необходимо провести ряд завершающих работ.
Окончание монтажа утеплителя
После укладки утеплителя необходимо проверить, что он надежно закреплен и не образует зазоров и щелей. В случае обнаружения дефектов необходимо их исправить.
Завершающие работы по утеплению мансарды в доме из бруса
После монтажа утеплителя необходимо отделать поверхность мансардного этажа, например, покрасить или обшить ее гипсокартоном. Также необходимо обработать места, где были проведены работы по герметизации отверстий, чтобы избежать образования конденсата.
Дополнительно можно установить специальные устройства, которые помогут обеспечить нормальную циркуляцию воздуха в мансарде, например, вентиляционные каналы или окна для проветривания.
Плюсы и минусы разных типов утепления мансарды в доме из бруса
Различные материалы могут использоваться для утепления мансарды в доме из бруса. Рассмотрим плюсы и минусы каждого из них.
Минеральная вата
Минеральная вата – отличный выбор для теплоизоляции в зимний период. Этот материал имеет множество преимуществ, которые сделали его одним из самых популярных на рынке строительных материалов. Ниже перечислены некоторые из них:
 Хорошая теплоизоляция: минеральная вата обладает отличными теплоизоляционными свойствами, что позволяет существенно снизить расходы на отопление в холодное время года.
 Огнестойкость: это один из самых огнестойких материалов, что делает его безопасным для использования в различных условиях.
 Не гниет и не разлагается: благодаря своей гладкой и плотной структуре, минеральная вата не подвержена гниению и разложению.
 Не притягивает грызунов и насекомых: это одно из самых важных преимуществ, так как грызуны и насекомые могут нанести непоправимый вред строительству.
Однако, это не означает, что минеральная вата – идеальный материал. Есть несколько недостатков, которые следует учитывать:
 Подвержена пропитке влагой, что снижает ее эффективность: если минеральная вата находится в условиях, где есть высокая влажность, она может потерять свои теплоизоляционные свойства и стать менее эффективной.
Тем не менее, минеральная вата остается одним из наиболее популярных материалов для теплоизоляции, благодаря своим многим преимуществам и относительно небольшим недостаткам.
Эковата: множество преимуществ
Эковата — материал, который становится все более популярным во всем мире благодаря своим уникальным свойствам. Вот несколько преимуществ, которые Вы можете получить при использовании этого материала:
 Эковата — это экологически чистый материал, который не загрязняет окружающую среду и не наносит ущерба здоровью человека. Это идеальное решение для тех, кто заботится о природе и желает использовать только безопасные материалы для строительства своего дома.
 Эковата отличается отличной теплоизоляцией. Благодаря этому свойству, Вы можете значительно снизить расходы на отопление своего дома и создать комфортные условия проживания для Вас и Вашей семьи.
 Эковата не горит и не подвержена воздействию грызунов и насекомых. Это означает, что Вы можете быть уверены в том, что Ваш дом защищен от пожаров и других неприятностей, которые могут произойти в случае, если Вы используете менее надежные материалы.
Но, как и у любого материала, есть и некоторые недостатки:
 Высокая стоимость — это один из недостатков, который может остановить Вас от использования этого материала. Однако, стоит заметить, что использование эковаты может значительно снизить расходы на отопление и другие виды обслуживания дома, что в конечном итоге позволит сэкономить Вам деньги в будущем.
 Эковата подвержена пропитке влагой. Это может произойти, если нет необходимой защиты от влаги. Однако, существуют специальные способы защиты от влаги, которые позволят Вам использовать эковату без неприятных последствий.
В целом, эковата — это материал, который имеет множество преимуществ и может стать идеальным решением для тех, кто ищет экологически чистое и надежное решение для строительства своего дома.
Пенопласт
Плюсы:
 Хорошая теплоизоляция, которая позволяет сохранять тепло в помещении в холодные месяцы года и защищать от жары в летнее время, что обеспечивает комфортную температуру внутри жилого помещения.
 Низкая стоимость, что делает пенопласт доступным для широкого круга потребителей, позволяя экономить на материалах при строительстве или ремонте.
 Легкий вес, благодаря которому пенопласт легко транспортировать и устанавливать.
Минусы:
 Низкая огнестойкость, что делает пенопласт менее безопасным материалом в случае пожара. Рекомендуется обеспечивать дополнительную защиту от возгорания пенопласта в строительстве и использовать его только в соответствии с требованиями пожарной безопасности.
 Неэкологически чистый материал, который не подлежит переработке и может нанести вред окружающей среде. Тем не менее, существуют специальные методы утилизации пенопласта, которые позволяют уменьшить его воздействие на окружающую среду.
 Подвержен деформации при длительном воздействии солнечных лучей, что может привести к изменению формы и размеров изделий из пенопласта. Однако, существуют специальные виды пенопласта, которые устойчивы к ультрафиолету и не подвержены деформации на солнце.
Сэндвич-панели
Сэндвич-панели — это конструкционный материал, состоящий из двух металлических или пластиковых листов, между которыми находится утеплитель. Применение сэндвич-панелей имеет свои преимущества, например, хорошую теплоизоляцию, что делает их отличным выбором для строительства зданий в холодных климатических условиях. Более того, сэндвич-панели легко монтируются, что ускоряет процесс строительства. Также они обладают долговечностью, что гарантирует долговечность здания, построенного с их использованием.
Однако, при выборе сэндвич-панелей стоит учитывать и их недостатки. Во-первых, сэндвич-панели имеют высокую стоимость, что может быть препятствием для многих застройщиков. Во-вторых, установка сэндвич-панелей требует специальных креплений, что может усложнить процесс монтажа и немного увеличить общую стоимость проекта. Наконец, стоит учитывать, что сэндвич-панели не являются экологически чистым материалом, что может быть недопустимо для некоторых застройщиков.
Тем не менее, сэндвич-панели являются одним из самых популярных материалов для строительства зданий, благодаря своим преимуществам. Если вы выбираете сэндвич-панели для своего следующего проекта, то стоит обдумать все их достоинства и недостатки, чтобы сделать правильный выбор.
Заключение</t>
    </r>
    <r>
      <rPr/>
      <t xml:space="preserve">
</t>
    </r>
    <r>
      <rPr>
        <b/>
      </rPr>
      <t xml:space="preserve">Если вы выбираете утепление изнутри, наиболее распространенными материалами являются минеральная вата, эковата и пенопласт. </t>
    </r>
    <r>
      <rPr>
        <sz val="1.0"/>
      </rPr>
      <t xml:space="preserve">Минеральная вата является более экологически чистым материалом, чем пенопласт, но у нее может быть проблема с образованием конденсата. Эковата, с другой стороны, отличается хорошими эксплуатационными свойствами, но является более дорогим материалом. </t>
    </r>
    <r>
      <rPr>
        <b/>
      </rPr>
      <t>Пенопласт дешевле и более прост в монтаже, но он также имеет ряд недостатков, таких как низкая экологическая чистота и возможность загорания.</t>
    </r>
    <r>
      <rPr/>
      <t xml:space="preserve">
</t>
    </r>
    <r>
      <rPr>
        <sz val="1.0"/>
      </rPr>
      <t xml:space="preserve">Если вы выбираете утепление снаружи, утеплитель может быть установлен в формате сэндвич-панелей. Они позволяют получить более эффективное утепление и могут быть установлены быстрее, но они также дороже и могут иметь ограниченный выбор отделочных материалов.
В целом, выбор типа утепления мансарды в доме из бруса должен основываться на требованиях к экологической чистоте, энергоэффективности, стоимости материалов и их монтажа, а также на конкретных условиях эксплуатации помещения. Разумным решением будет обратиться к специалистам и проконсультироваться с ними по вопросам выбора и монтажа утеплителя.____________________________________________________________________________________
Если у вас остались вопросы по строительству и планировке жилых домов — напишите нам: info@glavstroy365.ru
С проектам домов вы можете ознакомиться на сайте </t>
    </r>
    <r>
      <rPr>
        <color rgb="FF1155CC"/>
        <sz val="1.0"/>
        <u/>
      </rPr>
      <t>https://glavstroy365.ru</t>
    </r>
  </si>
  <si>
    <t>https://dzen.ru/a/ZC6rpjfQxVSOMSM3</t>
  </si>
  <si>
    <t>Пожароопасность, опасность для здоровья, экологичность</t>
  </si>
  <si>
    <t xml:space="preserve">Здравствуйте!
При пожаре опасными являются абсолютно все вещества. Пластиковый корпус бытовой техники, тканевая обивка мебели, самая экологически чистая древесина, использованная для отделки внутри помещения. Но ведь никто не отказывается от этих привычных вещей только потому, что они сгорят в случае пожара. Дым от горения ядовит вне зависимости от того, что горит. Та же древесина имеет группу горючести Г4, относится к классу токсичности Д2 при горении и Д3 при тлении. Угарный газ смертелен при концентрации СО 0,5% на протяжении всего одной минуты. 
Что касается экологичности, и тут вы заблуждаетесь: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подтверждают не только многочисленные исследования, но и тот факт, что 8 из 10 частных домов в Европе утеплены качественным современным пенопластом.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
А вот использовать ППС для утепления изнутри ни ГОСТ, ни специалисты Ассоциации производителей и поставщиков пенополистирола не рекомендуют. Но не из-за его "вреда", которого, как выяснили исследователи, нет: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А из-за неправильного расположения точки росы. ППС — материал для внешнего утепления, и использовать его лучше вместе с технологией "мокрый фасад". </t>
  </si>
  <si>
    <t>https://prnt.sc/uPnTFLW4v-nj</t>
  </si>
  <si>
    <r>
      <rPr>
        <rFont val="Arial"/>
        <color theme="1"/>
      </rPr>
      <t xml:space="preserve">arshup
</t>
    </r>
    <r>
      <rPr>
        <rFont val="Arial"/>
        <color theme="1"/>
        <sz val="6.0"/>
      </rPr>
      <t xml:space="preserve"> Андрей143 сказал(а): ↑</t>
    </r>
    <r>
      <rPr>
        <rFont val="Arial"/>
        <color theme="1"/>
      </rPr>
      <t xml:space="preserve">
 Ре</t>
    </r>
    <r>
      <rPr>
        <rFont val="Arial"/>
        <color theme="1"/>
        <sz val="6.0"/>
      </rPr>
      <t>альный пожар очень сильно отличается от небольшого костерка, когда пламя бушует на сотнях метрах — горит просто все, кроме камня, металл и тот просто течет и капает...
 Пенопласт был, есть и будет горючим и пожароопасным материалом. Хоть им и утеплены почти все панельные многоэтажные дома, но там он замурован по кругу в бетон. Бетон снаружи, пенопласт, бетон внутри, и слои бетона немаленькой толщины. Другого варианта пожаробезопасного применения пенопласта в строительстве мне не известно.
 Небольшой слой штукатурки поверх толстого слоя пенопласта, как в "мокром фасаде" — это от лукавого. Даже краски почти любые горят очень хорошо.</t>
    </r>
    <r>
      <rPr>
        <rFont val="Arial"/>
        <color theme="1"/>
      </rPr>
      <t xml:space="preserve">
 Проблема пенопласта не только в том что он горит, но и в том что при сильном нагрев выделяются токсичные вещества, которые могут вызвать отравление со смертельным исходом </t>
    </r>
  </si>
  <si>
    <t>https://www.forumhouse.ru/posts/31338481/</t>
  </si>
  <si>
    <t xml:space="preserve">Добрый день! Прокомментирую в качестве официального представителя Ассоциации производителей и поставщиков пенополистирола. Современный качественный пенопласт не горит. Под воздействием высоких температур он оплавляется внутри стенового "пирога" и способствовать распространению огня не может. Если же пожар такой силы, что разрушены и внешние отделочные слои, и материал стен, уже всё равно, что было использовано в качестве утеплителя: в таких пожарах сгорает всё. 
И о веществах, выделяемых при горении. Древесина, которая считается одним из самых экологически чистых строительных материалов, помимо класса горючести Г4 (она ещё более горюча, чем ППС), относится к классу токсичности Д2 при горении и Д3 при тлении. Угарный газ, который она выделяет, смертелен при концентрации 0,5% на протяжении всего одной минуты. </t>
  </si>
  <si>
    <t>https://prnt.sc/DC5ekk3Rhcld</t>
  </si>
  <si>
    <t>Ответ пользователю из стр. 38, нужен будет отличный от этой строки ответ, т.к. оба комментария в одной теме</t>
  </si>
  <si>
    <r>
      <rPr>
        <rFont val="Arial"/>
        <color theme="1"/>
      </rPr>
      <t xml:space="preserve"> Анатолий Артеменко
Я вам отвечу как опытный строитель,отмостка делается на 2 или третий год после строительства дома,желательно чтоб была обратная засыпка фундамента суглинком,что бы он естественным способом хорошо утрамбовался,не нужно под отмостку сыпать песок и щебень,это даст возможность грунтовым или дождевым водам попадать воде под фундамент,</t>
    </r>
    <r>
      <rPr>
        <rFont val="Arial"/>
        <b/>
        <color theme="1"/>
      </rPr>
      <t>никакого,пенопласта стелить не надо,это все маркетинговый ход торгашей</t>
    </r>
    <r>
      <rPr>
        <rFont val="Arial"/>
        <color theme="1"/>
      </rPr>
      <t>,зона промерзания земли 1,8 метра и какой толк если вы утеплите к примеру фундамент на 1,2 метра,а земля промерзнет на 1,5 метра и что вы думаете вас спасет пенопласт и замораживание земли не произойдет под вашим фундаментом,вот если под него осенью попадет вода то пучинистые грунты могут вполне сломать ваш фундамент,для этого и делается отмостка и чем шире тем лучше,не менее метра,вот она и должна спасать ваш фундамент от пучинистости.</t>
    </r>
  </si>
  <si>
    <t>https://vk.com/wall-62600240_188710?reply=188775</t>
  </si>
  <si>
    <t xml:space="preserve">Здравствуйте! И отмостка нужна, и пенопласт под ней тоже. Слой пенопласта дополнительно снижает теплопотери вокруг фундамента. Благодаря плитам ППС под отмосткой, грунт промерзает меньше, снижается морозное пучение и соответственно — давление на отмостку и фундамент. 
А чтобы под отмостку и фундамент не попадала вода, существуют дренирование, водоотведение и водосточная система на крыше дома. 
Важно, чтобы плиты утеплителя отмостки и фундамента соприкасались друг с другом максимально плотно, без щелей. </t>
  </si>
  <si>
    <t>https://prnt.sc/wjVbELwdeJMh</t>
  </si>
  <si>
    <t xml:space="preserve"> Владимир Мартыненко ответил Наталье
Наталья, тут плакать надо. Дом проектировался грамотно, захотели экономию в отоплении — получите! Пол города в пенопласте, а он еще и жутко горит (не дай бог).</t>
  </si>
  <si>
    <t>https://vk.com/wall-78210160_296591?reply=296629&amp;thread=296604</t>
  </si>
  <si>
    <t>Добрый день, Владимир! 
Мыши пробираются к пенопласту потому, что у них есть возможность. Доступ. А быть его не должно и это целиком на совести строителей, а не материала.
А ещё, к чести пенопласта, современные его марки с антипиренами не горят "жутко". Если (тьфу-тьфу-тьфу) пожар, они оплавляются и горение не распространяют. Но это, конечно, если пенопласт по ГОСТ, качественный и современный.</t>
  </si>
  <si>
    <t>https://prnt.sc/kChia3MZjmlW</t>
  </si>
  <si>
    <t>КРАСНАЯЦЕНА.РФ | Низкие Цены на стройматериалы|
🤔Безопасен ли пенопласт?
По оценкам экологов, до 40% тепло- и электроэнергии, вырабатываемой в северном полушарии, расходуется на отопление жилых, производственных и иных объектов. По этой причине качественное утепление зданий приносит ощутимую пользу в плане экономии финансов и комфортности проживания. Один из самых популярных теплоизоляторов – пенопласт (пенополистирол, ППС).
В Европе более полувека повсеместно используют ППС. За это время не было найдено материала, который превзошел бы пенопласт по экологичности, экономичности и теплоизоляционным характеристикам. Европейцы применяют ППС везде: в качестве утеплителя зданий и инженерных магистралей, упаковочного материала для пищевых продуктов и любых других товаров.
👉В России и странах СНГ по отношению к этому материалу есть некое предубежение. Оно основано на информации о неэкологичности и пожароопасности пенопласта. Правдоподобность этих сведений можно проверить с помощью документов, в которых содержатся результаты испытаний и экспертиз, проводимых в отношении ППС. Эко- и пожаробезопасность этого материала подтверждаются множеством официальных исследователей, в числе которых:
-НИИ им. Эрисмана (экспертное заключение №03/ПМ8);
-ГУ «Республиканский научно-практический центр гигиены» (Республика Беларусь);
-СП 12-101-98 (СНиП по строительной теплотехнике);
-Научно-исследовательский центр пожарной безопасности ВНИИПО МВД РФ;
-по шкале экологической безопасности BREEM, ППС относят к классу А +.
☝Продукция каждого производителя пенопласта в обязательном порядке проходит этап сертификации. Наличие соответствующего заключения подтверждает пригодность этого материала для применения в быту, строительстве и в других целях.</t>
  </si>
  <si>
    <t>https://vk.com/wall-12208462_8345</t>
  </si>
  <si>
    <t xml:space="preserve">Здравствуйте! Спасибо за точный, грамотный разбор и высокую оценку материала, который мы представляем! Пенопласт действительно эффективен, безопасен и при этом экономичен. Причем не только на стадии покупки, но и при монтаже.
Самое главное — покупать качественный материал у надежных продавцов или напрямую у партнеров Ассоциации производителей и поставщиков пенополистирола. </t>
  </si>
  <si>
    <t>https://prnt.sc/YOBb8a5_FnOy</t>
  </si>
  <si>
    <t>ТЕХНАРЬ
Такое возможно от утепления пенопластом, пенополистиролом и т.п. короче не "дышащим" утеплителем
Но то что за год...конечно сомнительно...</t>
  </si>
  <si>
    <t>https://vk.com/wall-145842942_388050</t>
  </si>
  <si>
    <t>Здравствуйте! 
С пенопластом такое могло произойти только при грубых нарушениях технологии монтажа. Современный ППС паропроницаем, примерно как сосна поперёк волокон, и ничего подобного произойти просто не могло бы. 
Судя по цвету сруба, снаружи он вообще не был обработан биозащитой. Ну и большой вопрос про вентиляцию внутри сруба. Кроме того, есть подозрение (по цвету и состоянию дерева), что утеплили только первый этаж, отливы не поставили, соответственно все осадки беспрепятственно проникали внутрь стенового ""пирога"". Если была допущена такая ошибка, результат неудивителен: это грубейшее нарушение всех технологий. 
Кстати, под окнами отливов тоже не видно. И дерево там в ужасном состоянии.</t>
  </si>
  <si>
    <t>https://prnt.sc/owMzQq44-mmP</t>
  </si>
  <si>
    <t>Валера
Аналог стр. 37</t>
  </si>
  <si>
    <t xml:space="preserve">Анти Фа
Анти Фа
4 часа назад
В РФ начали дома строить из пенопласта: при горении образуется ядовитый газ фосген, как в "Хромой лошади"! В Турции в домах тоже были стены из пенопласта. </t>
  </si>
  <si>
    <t>https://www.youtube.com/watch?v=dZW9vpG1jmo&amp;lc=UgygdukywTIsfSzk2xt4AaABAg</t>
  </si>
  <si>
    <t xml:space="preserve">Здравствуйте!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Никакого фосгена при горении (при этом современный качественный пенопласт с антипиренами не поддерживает горение, не полыхает, а оплавляется) не выделяется. Равно как и формальдегида, акриловых смол, хлора, гидрохлорида и других веществ, в выделении которых так часто ошибочно обвиняют пенопласт. Их в нём просто нет, 98% материала — это воздух. </t>
  </si>
  <si>
    <t>https://prnt.sc/vZAeMNpTt3tk</t>
  </si>
  <si>
    <t>Выбираем утеплитель для дома. Доброе утро. Фрагмент выпуска от 07.04.2023
Смотреть 1:30</t>
  </si>
  <si>
    <t>https://rutube.ru/video/19467f658e16addd4c6811c5569990eb/</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</si>
  <si>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Говорить, что у пенопласта (ППС, вспененный пенополистирол) и ЭППС (экструдированный пенополистирол) схожие характеристики и практически приравнивать их друг к другу некорректно. Это разные материалы. С разными свойствами, характеристиками и задачами. Пенопласт гораздо более паропроницаем: по этому параметру он сравним с древесиной. Его паропроницаемость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пенопласт может использоваться для утепления, в том числе и для домов из дерева. Эффекта парника он не создаёт. А вот у ЭППС, паропроницаемость которого действительно очень невысока, свои области применения, для которых она не столь важна (а иногда и неважна вовсе). 
Далее — о точке росы. Она рассчитывается специалистами на местности в рамках теплотехнического расчёта. При этом учитывается множество параметров: от материала основных стен и до глубины промерзания почв в регионе строительства. Так как ППС — материал для внешнего утепления (согласно ГОСТ 15588-2014, он должен быть в середине строительной ограждающей конструкции). Точка росы при грамотной теплоизоляции пенопластом всегда находится в слое утеплителя. И это — совершенно безопасный для стен из дерева вариант. 
Что касается вентиляции — она должна быть (и быть эффективной!), какой бы утеплитель ни использовался. Не в каждом случае для комфортного климата хватит естественной вентиляции, поэтому приточно-вытяжную систему обычно продумывают уже на этапе строительства. 
О горючести. Современные марки пенопласта выпускают с антипиренами. Это специальные присадки, благодаря которым материал самостоятельно затухает в течение максимум 4 секунд после потери контакта с открытым пламенем. А при воздействии высоких температур не вспыхивает, а оплавляется в середине стенового "пирога", никаким образом распространению огня не способствуя. 
И в конце о стироле.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стирол вообще не обнаруживается. А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Производители действительно рекомендуют использовать ППС для утепления бань с осторожностью. Но дело здесь не в испарениях, а в высоких температурах, которые при ошибках монтажа могут воздействовать на утеплитель. Нагревать его до температуры 80+ градусов нельзя. Это ограничение прописано в ГОСТ 15588-2014. 
Вся приведённая выше информация относится к качественному пенопласту (повторюсь — не путать с экструдированным пенополистиролом!), который выпускается в соответствии с современными нормами и высокими стандартами. Покупать его лучше у надёжных продавцов, которые могут предоставить все документы на товар. Ещё один вариант — заказывать напрямую у партнёров АППП: они указаны на сайте Ассоциации. </t>
  </si>
  <si>
    <t>https://prnt.sc/SXUID51stBFF</t>
  </si>
  <si>
    <r>
      <rPr>
        <rFont val="Arial"/>
        <color theme="1"/>
      </rPr>
      <t xml:space="preserve"> Что выбрать для утепления — пенопласт или минвата
</t>
    </r>
    <r>
      <rPr>
        <rFont val="Arial"/>
        <color theme="1"/>
        <sz val="1.0"/>
      </rPr>
      <t>Если вы задаётесь вопросом, что выбрать для утепления: пенопласт или минвату? Вы пришли по адресу, мастер сантехник поможет вам разобраться. Но знайте, что пенополистирол имеет одни плюсы и минусы, минвата — другие, в конце концов, что использовать решаете вы.
Идеального утеплителя нет
Вы не первый, кого интересует такая информация. К сожалению, специалисты сознаются, что создать идеальный утеплитель только планируется в будущем, сейчас для этого ведутся работы на производствах мирового уровня. И для того чтобы утеплить ваш дом, нужно учитывать особенности конструкции и преимущества и недостатки материалов, которые могут повлиять на процесс укладки и дальнейшей эксплуатации.</t>
    </r>
    <r>
      <rPr>
        <rFont val="Arial"/>
        <color theme="1"/>
      </rPr>
      <t xml:space="preserve">
</t>
    </r>
    <r>
      <rPr>
        <rFont val="Arial"/>
        <b/>
        <color theme="1"/>
      </rPr>
      <t>Пенопласт, а также пеноплекс — такие привычные, недорогие материалы, которые выбирает для утепления очень многие. Или же минвата — более дорогая, но и более долговечная в качестве утеплителя.</t>
    </r>
    <r>
      <rPr>
        <rFont val="Arial"/>
        <color theme="1"/>
      </rPr>
      <t xml:space="preserve"> Нужно рассматривать каждый отдельный случай во всех подробностях, а потом решать, что лучше пенопласт или минвата.</t>
    </r>
    <r>
      <rPr>
        <rFont val="Arial"/>
        <color theme="1"/>
        <sz val="1.0"/>
      </rPr>
      <t xml:space="preserve">
Были ситуации, когда люди, выбрав один из утеплителей, позже разочаровались. Часто причина скрывается не в материале, а в способе укладки, добросовестности исполнителя работ, так что на это тоже следует обращать внимание. Относительно параметров материалов, рассмотрим, на что нужно обращать внимание при выборе утеплителя.
Вопрос цены
По стоимости оба утеплителя примерно равны. Стоимость и минеральной ваты из базальтовых пород, и пенопласта варьируется в зависимости от их плотности. Влияет на данный показатель и бренд.</t>
    </r>
    <r>
      <rPr>
        <rFont val="Arial"/>
        <color theme="1"/>
      </rPr>
      <t xml:space="preserve">
</t>
    </r>
    <r>
      <rPr>
        <rFont val="Arial"/>
        <b/>
        <color theme="1"/>
      </rPr>
      <t>Способность пропускать пар
Коэффициент паропроницаемости как обычного, так и экструдированного пенополистирола составляет 0,03 мг/(м·ч·Па). У минеральной ваты этот показатель в 10 раз больше</t>
    </r>
    <r>
      <rPr>
        <rFont val="Arial"/>
        <color theme="1"/>
      </rPr>
      <t xml:space="preserve">. </t>
    </r>
    <r>
      <rPr>
        <rFont val="Arial"/>
        <color theme="1"/>
        <sz val="1.0"/>
      </rPr>
      <t xml:space="preserve">Это значит, что способность пропускать испаряемую воду у нее лучше. Хотя на практике теплоизоляция стен состоит из нескольких слоев с различной паропроницаемостью. Итоговая паропроницаемость будет соответствовать характеристике того материала, у которого она минимальна. Поэтому разные виды утеплителей приближаются друг к другу.
Если система утепления имеет полимерную структуру, то минвату использовать не стоит. Дело в том, что как основание системы, так и наружный слой, сделанные из полимера, влагу пропускают плохо. Если же конденсат попадет внутрь, пропитав слой минеральной ваты, то вода не сможет испариться, и утеплитель потеряет теплоизоляционные свойства.
</t>
    </r>
    <r>
      <rPr>
        <rFont val="Arial"/>
        <b/>
        <color theme="1"/>
        <sz val="1.0"/>
      </rPr>
      <t>Ведь если вату намочить даже не очень сильно, то она станет плохо держать тепло. Поэтому, утепляя дом, нужно руководствоваться правилом: со стороны дома должны быть сделана хорошая пароизоляция, а материал с большей пароизоляцией нужно укладывать ближе к наружным стенам. Так лишняя влага будет уходить на улицу.</t>
    </r>
    <r>
      <rPr>
        <rFont val="Arial"/>
        <b/>
        <color theme="1"/>
      </rPr>
      <t xml:space="preserve">
Пенопласт пар не пропускает, но и не накапливает. Пар проникающий со стороны помещения как правило отводится через стыки и неровности утеплителя.</t>
    </r>
    <r>
      <rPr>
        <rFont val="Arial"/>
        <color theme="1"/>
      </rPr>
      <t xml:space="preserve">
</t>
    </r>
    <r>
      <rPr>
        <rFont val="Arial"/>
        <b/>
        <color theme="1"/>
      </rPr>
      <t>Данное свойство может быть как плюсом так и минусом, поэтому тут как говориться ничья.</t>
    </r>
    <r>
      <rPr>
        <rFont val="Arial"/>
        <color theme="1"/>
      </rPr>
      <t xml:space="preserve">
</t>
    </r>
    <r>
      <rPr>
        <rFont val="Arial"/>
        <b/>
        <color theme="1"/>
      </rPr>
      <t>Показатели пожаробезопасности
Минеральная вата имеет абсолютные показатели в сопротивлении к возгоранию. Она просто не горит, выдерживает температуру до 1000 °С.
Пенопласт очень проигрывает по этим свойствам. При соприкосновении с открытым огнём он не просто плавится, он хорошо горит. Для увеличения пожаробезопасности в пенополистирол добавляют антипирены, повышающие его сопротивляемость к огню. Но со временем добавки теряют свои свойства и пенопласт легко воспламеняется.</t>
    </r>
    <r>
      <rPr>
        <rFont val="Arial"/>
        <color theme="1"/>
      </rPr>
      <t xml:space="preserve">
</t>
    </r>
    <r>
      <rPr>
        <rFont val="Arial"/>
        <color theme="1"/>
        <sz val="1.0"/>
      </rPr>
      <t>Какой материал удобнее при монтаже
Пенопласт – это лёгкий, прочный и упругий материал. Его можно легко разрезать или отшлифовать. Но при монтаже между плитами остаются щели, его невозможно приклеить плотно между собой. Зазоры придётся дополнительно изолировать.
Минвата закрепляется без зазоров, стыки между её листами практически не имеют зазоров. Но она проигрывает по плотности и упругости. Такие показатели высокие только в матах из этого утеплителя.
Способность сохранять тепло
По техническим показателям, заявленным производителями, минвата и пенопласт имеют похожие параметры коэффициента проводимости тепла. Но практика показывает, что пеноплекс лучше утепляет помещения. Такую теплопроводность имеет только один вид минеральной ваты, базальтовый, имеющий форму плиты. Минвата в рулоне, после того как её раскатают, становится рыхлой и теряет часть теплоизоляционных качеств.
По структуре пенополистирол представляет множество шариков, спрессованных между собой. В результате этого, внутри образуются замкнутые воздушные ячейки, между которыми отсутствует циркуляция воздуха. Это и позволяет пенопласту хорошо держать тепло.
Минвата имеет микроволокнистую структуру. Она пропускает через себя тёплый воздух, который двигается от более тёплой внутренней стены к более холодной наружной. Структура ваты плохо препятствует этому процессу, следовательно утеплённый пенопластом дом или любое другое помещение будет лучше сохранять тепло и дольше остывать.
Даже самый дешёвый вид пенополистирола в вопросе сбережения тепла имеет лучшие показатели чем минеральная вата. При одновременном использовании обоих материалов, следует не забывать про способность минваты накапливать влагу при недостаточной возможности её вывода наружу. Следовательно внутренним слоем должен монтироваться пенопласт, а ближе к наружной стене делают изоляционный слой из минеральной ваты.</t>
    </r>
    <r>
      <rPr>
        <rFont val="Arial"/>
        <color theme="1"/>
      </rPr>
      <t xml:space="preserve">
К вопросу об экологичности
Раньше пенопласт изготавливали из стирола, а в процессе производства применяли фреон. Такой материал не годился для использования внутри домов, так как он выделял вредные газы. Но теперь к экологичности материалов предъявляются более строгие требования. И европейские, и российские производители перестали использовать фреон для изготовления пенопласта. </t>
    </r>
    <r>
      <rPr>
        <rFont val="Arial"/>
        <b/>
        <color theme="1"/>
      </rPr>
      <t>Поэтому для наружных работ он абсолютно безопасен, в любых количествах, а вот внутри помещений его стоит применять аккуратно – не очень увлекаясь количеством.</t>
    </r>
    <r>
      <rPr>
        <rFont val="Arial"/>
        <color theme="1"/>
        <sz val="1.0"/>
      </rPr>
      <t xml:space="preserve">
Минеральная вата отличается безопасностью и более высокой экологичностью.
Срок службы
На сохранность материала влияет много факторов. От того, в каких условиях будет находиться утеплитель, зависит и его долговечность.
Минвата прослужит долго, если не будет намокать.</t>
    </r>
    <r>
      <rPr>
        <rFont val="Arial"/>
        <color theme="1"/>
      </rPr>
      <t xml:space="preserve"> </t>
    </r>
    <r>
      <rPr>
        <rFont val="Arial"/>
        <b/>
        <color theme="1"/>
      </rPr>
      <t>Но и её и пенопласт могут повредить мыши и крысы, которые грызут утеплитель, превращая его в труху, и строят в нём гнёзда.
ППС разрушается от атмосферного воздействия: солнца, ветра, дождя, физических нагрузок, ударов. Его нужно прятать под надёжным дополнительным защитным слоем.
В идеальных же условиях, оба утеплителя могут прослужить десятки лет.</t>
    </r>
    <r>
      <rPr>
        <rFont val="Arial"/>
        <color theme="1"/>
      </rPr>
      <t xml:space="preserve">
</t>
    </r>
    <r>
      <rPr>
        <rFont val="Arial"/>
        <color theme="1"/>
        <sz val="1.0"/>
      </rPr>
      <t>Что выбрать для утепления
Итак, мы увидели, что в разных условиях свойства материалов могут играть как хорошую службу, так и плохую. Поэтому рассмотрим, в каких конкретно случаях лучше использовать пенопласт, а в каких минвату.</t>
    </r>
    <r>
      <rPr>
        <rFont val="Arial"/>
        <color theme="1"/>
      </rPr>
      <t xml:space="preserve">
</t>
    </r>
    <r>
      <rPr>
        <rFont val="Arial"/>
        <color theme="1"/>
        <sz val="1.0"/>
      </rPr>
      <t>Что лучше утеплять пенопластом:
 Пенопласту ничего не сделается при контакте с мокрой землей, поэтому им можно отлично утеплять фундаменты, а также различные инженерные конструкции находящиеся под землей. Десятки лет пройдут, а утеплитель останется таким же, как и в самом начале. Его часто применяют при строительстве многослойных фундаментов в качестве среднего слоя. Получается весьма надежный и качественный фундамент.
 При строительстве домов, без подвалов, на монолитном фундаменте, также удобно применять пенополистирол. Плиты этого материала укладываются на выровненную площадку, а затем сверху на них наливают слой бетона. Самих плит может быть либо один ряд, либо несколько. После застывания бетона начинают возводить стены дома.
 Чтобы фундамент дома не промерзал, очень эффективно утеплять пенопластом не только вертикальную, но и горизонтальную его часть. Пенополистирольные плиты кладутся вдоль фундамента. Затем их засыпают, при необходимости дополнительно проложив гидроизоляционный слой. Этот способ утепления надежно защищает фундамент от морозов.
 Стены домов (причем и внутри, и снаружи), можно так же эффективно изолировать пенополистиролом. Лучше всего, если эти стены блочные или кирпичные. Высокий теплоизолирующий эффект достигается при использовании пенополистирола для изоляции внутренних помещений при этом не наблюдается образование точки росы.
 Для крыш невентилируемого типа (теплых, плоских крыш) используется марка пенополистирола ПСБС. Сверху обязательно кладут гидроизоляционный слой. Для холодных крыш, которые вентилируются, теплоизоляцию осуществляют иначе. Пенопластом изолируют внутреннюю часть крыши, непременно оставив пространство для вентиляции. Это не дает водяным парам конденсироваться.
 Полы и перекрытия между этажами тоже хорошо утеплять пенопластовыми плитами. Под них кладется слой изоляционного материала, а сверху они заливаются бетоном.
Еще из пенополистирола производят разнообразную упаковку, а также применяют его для термоизоляции рефрижераторов, морозильных камер и специальных изотермических фургонов.
Что лучше утеплять минеральной ватой:</t>
    </r>
    <r>
      <rPr>
        <rFont val="Arial"/>
        <color theme="1"/>
      </rPr>
      <t xml:space="preserve">
</t>
    </r>
    <r>
      <rPr>
        <rFont val="Arial"/>
        <b/>
        <color theme="1"/>
      </rPr>
      <t>Для деревянных домов не приходится выбирать, что лучше – пенополистирол или минвата. «Дышащие» стены из дерева нельзя утеплять пенопластом – это сведет на нет их полезные свойства.</t>
    </r>
    <r>
      <rPr>
        <rFont val="Arial"/>
        <b/>
        <color theme="1"/>
        <sz val="1.0"/>
      </rPr>
      <t xml:space="preserve"> </t>
    </r>
    <r>
      <rPr>
        <rFont val="Arial"/>
        <color theme="1"/>
        <sz val="1.0"/>
      </rPr>
      <t>Поэтому их утепляют с помощью минваты. И в зданиях, построенных из других материалов, минеральной ватой обшивают перегородки, полы, потолки, перекрытия. Если изолируют наружные стены, то делают вентилируемый фасад подвесного типа. Пароизоляционные мембраны – неотъемлемая часть такой конструкции.
Минватой изолируют чердаки, мансардные помещения и перекрытия домов, скатные крыши. При этом обязательно оставляют пространство для вентиляции.
Кирпичные дома с небольшим числом этажей, в которых средним теплоизоляционным слоем является минеральная вата. Применяется она и для трехслойных панелей из бетона, железобетона, а также сэндвич панелей в металлической оболочке.
Применяют в тех местах где нужно обеспечить хорошую защиту от сильно нагревающихся объектов т. к. базальтовая вата может выдерживать температуру до 1000 °С.</t>
    </r>
    <r>
      <rPr>
        <rFont val="Arial"/>
        <color theme="1"/>
      </rPr>
      <t xml:space="preserve">
</t>
    </r>
    <r>
      <rPr>
        <rFont val="Arial"/>
        <b/>
        <color theme="1"/>
      </rPr>
      <t>Каркасные строения любого типа, лучше утеплять минватой.</t>
    </r>
    <r>
      <rPr>
        <rFont val="Arial"/>
        <color theme="1"/>
      </rPr>
      <t xml:space="preserve"> </t>
    </r>
    <r>
      <rPr>
        <rFont val="Arial"/>
        <color theme="1"/>
        <sz val="1.0"/>
      </rPr>
      <t>Кроме того, ее используют и для шумоизоляции. Причем этот материал хорошо подходит и для горизонтальных, и для вертикальных, и для криволинейных поверхностей.
Ватой из минеральных волокон, выпущенной в виде мягких плит, можно обертывать трубы тепловых, водопроводных, газовых магистралей. Также ею изолируют промышленное оборудование на предприятиях.
Видео
В сюжете — Минвата или пенопласт, какой материал лучше выбрать для утепления дома
Итог
Из всего вышесказанного можно сделать вывод, что при высокой влажности лучше использовать пенопласт. Для помещений с минимальной влажностью и при необходимости утеплить деревянное строение, которое нуждается в хорошей циркуляции воздуха, лучшим теплоизолятором будет минеральная вата.
В продолжение темы посмотрите также наш обзор Утепление стен под гипсокартон</t>
    </r>
  </si>
  <si>
    <r>
      <rPr>
        <color rgb="FF1155CC"/>
        <u/>
      </rPr>
      <t>https://santekhnik-moskva.blogspot.com/2023/04/Chem-luchshe-uteplyat-penoplastom-ili-minvatoy.html</t>
    </r>
    <r>
      <rPr/>
      <t xml:space="preserve"> 
</t>
    </r>
    <r>
      <rPr>
        <color rgb="FF1155CC"/>
        <u/>
      </rPr>
      <t>https://www.liveinternet.ru/users/2546267/post498922428</t>
    </r>
    <r>
      <rPr/>
      <t xml:space="preserve"> 
</t>
    </r>
    <r>
      <rPr>
        <color rgb="FF1155CC"/>
        <u/>
      </rPr>
      <t>https://santekhnik-moskva.mirtesen.ru/blog/43799670503/CHto-vyibrat-dlya-utepleniya-penoplast-ili-minvata?&amp;utm_referrer=mirtesen.ru</t>
    </r>
    <r>
      <rPr/>
      <t xml:space="preserve"> </t>
    </r>
  </si>
  <si>
    <t>Срок службы, паропроницаемость, пожароопасность, грызуны</t>
  </si>
  <si>
    <t xml:space="preserve">Добрый день! От имени Ассоциации производителей и поставщиков пенополистирола позвольте с вами не согласиться.
Начнём с того, что говорить о том, что какой-то материал для утепления хуже или лучше, не совсем корректно. Есть разные материалы, с разными свойствами. И применяются они по-разному. Однако современные технологии позволяют во многих случаях, меняя технологию и сопутствующие материалы, использовать для одного и того же здания и минвату, и пенопласт, и экструдированный пенополистирол. Но перед тем, как окончательно определиться, покупатель должен быть осведомлен о реальных свойствах каждого из этих утеплителей. 
Теперь по порядку. Паропроницаемость пенопласта (он же вспененный пенополистирол, ППС, EPS) гораздо выше, чем у пенополистирола экструдированного. По этому параметру он сравним с древесиной. Его паропроницаемость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пенопласт может использоваться для утепления в том числе и домов из дерева. Показатель паропроницаемости минваты действительно гораздо выше. Однако не во всех случаях это во благо утеплению. 
Пар, проникающий со стороны помещения, пенопласт пропускает сквозь себя. Кроме того, пары должны выводиться с помощью эффективной приточно-вытяжной вентиляции — её наличие важно при любом материале утепления. Однако о вентиляции, к сожалению, очень часто вовсе забывают. И виноватым в том, что в комнате сырые углы, делают пенопласт. 
По поводу пожаробезопасности: качественный пенопласт не горит. Он оплавляется. А при потере контакта с открытым пламенем затухает самостоятельно в течение максимум 4 секунд. И да, это заслуга антипиренов, со временем своих свойств не теряющих. 
О применении. Тут согласимся: и ГОСТ, и Ассоциация рекомендуют ППС для наружного утепления. Но не из-за "выделения вредных газов". А из-за смещения точки росы. Внутреннее утепление с помощью пенопласта мы не советуем. 
И о мышах (как же без них). Наверное, вы удивитесь, но и в вате мыши живут с удовольствием. Поэтому оба этих материала нужно защищать от грызунов. Как? Очень просто, перекрывая к нему доступы. Нет возможности подобраться к утеплителю — нет и мышиных гнёзд. Что касается разрушения, пенопласту страшны только УФ-лучи. Оставлять его на солнце или незакрытым после монтажа точно не стоит. Как, собственно, и вату, которая при попадании на неё влаги впитает её всю без остатка и значительно потеряет в эффективности. 
А вот по поводу срока службы — тут согласимся.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Век — это долго. 
Вывод из этого может быть только один: разные виды утеплителей не лучше и не хуже друг друга. Они разные. И это нужно учитывать, чтобы выбранный материал не разочаровал. </t>
  </si>
  <si>
    <r>
      <rPr>
        <color rgb="FF1155CC"/>
        <u/>
      </rPr>
      <t>https://prnt.sc/XuLpY88ULmUZ</t>
    </r>
    <r>
      <rPr/>
      <t xml:space="preserve"> 
</t>
    </r>
    <r>
      <rPr>
        <color rgb="FF1155CC"/>
        <u/>
      </rPr>
      <t>https://prnt.sc/_0RQsMfohTgb</t>
    </r>
    <r>
      <rPr/>
      <t xml:space="preserve"> </t>
    </r>
  </si>
  <si>
    <t>По первой ссылке комментарии закрыты</t>
  </si>
  <si>
    <t xml:space="preserve"> Александр Бородаев
Тридцать сентиметров Эппс? Круто. А зачем? Вы думаете что тридцать см дадут в три раза больше экономии чем десять?
Владимир Белов
Александр, на самом деле 10 см — это минимум для Питера, лучше 20 см пенопласта под плитой и утепленный цоколь, тогда плита начинает работать как теплоаккумулятор, особенно с теплым полом. При отсутствии передачи тепла природе, долго поддерживает температуру в доме, автомат котла реже включается, экономия топлива и ресурса оборудования при одинаково комфортных условиях, смекаешь?</t>
  </si>
  <si>
    <t>https://vk.com/wall-29538032_341021?reply=341072&amp;thread=341031</t>
  </si>
  <si>
    <t xml:space="preserve">Прекрасная инструкция, себе бы делал так же. Утеплитель лишним не бывает. </t>
  </si>
  <si>
    <t>https://prnt.sc/ybOn91XeGAps</t>
  </si>
  <si>
    <t xml:space="preserve">эксперту
Скорее всего Белов говорит про ЭППС, но раз уж прозвучало "пенопласт" можем ненавязчиво похвалить его от Валеры. </t>
  </si>
  <si>
    <t xml:space="preserve"> Андрей Колесников ответил Чистополецу
Чистополец, А вот сами подумайте — зачем толстый слой пенополистирола под средней частью фундамента ? Это именно для выравнивания усадки по всему фундаменту, при условии, что большая часть нагрузки на нрунт передается через ребро.
Полы по грунту, жестко связанные с лентой — это не редкость — типичный пример, УШП. Естественно и полы по грунту в этом случае передают часть нагрузки где то 10 — 30 % от общей.</t>
  </si>
  <si>
    <t>https://vk.com/wall-29538032_341021?reply=341348&amp;thread=341054</t>
  </si>
  <si>
    <t xml:space="preserve">эксперту
Обсуждают все-таки экструдированный пенополистирол, и он лучше для фундамента и отмостки. Предлагаю второй раз валерой не встраиваться здесь, потому что он будет похож на кивалу </t>
  </si>
  <si>
    <t xml:space="preserve">АлеКсаNдр Алекс
На рынке утеплителя нет, мне нужен ППС а его нет так! Так что кроме леруа не где купить утеплитель. </t>
  </si>
  <si>
    <t>https://www.youtube.com/watch?v=FFqhAyqVnEM&amp;lc=UgwGor7r71qwF7dbmrB4AaABAg</t>
  </si>
  <si>
    <t xml:space="preserve">Добрый день! Заказать ППС (он же пенопласт и вспененный пенополистирол) можно напрямую у производителей-партнёров Ассоциации производителей и поставщиков пенополистирола. Их список есть на сайте АППП. И это точно будет качественный современный материал. </t>
  </si>
  <si>
    <t>https://prnt.sc/2w84M1jOcaNX</t>
  </si>
  <si>
    <r>
      <rPr>
        <rFont val="Arial"/>
        <color theme="1"/>
      </rPr>
      <t xml:space="preserve">
Строительство и проектирование
Технология вентилируемых фасадов: способ наружной отделки здания
Вступление
Технология вентилируемых фасадов обеспечивает привлекательный внешний вид и дополнительную теплоизоляцию здания.
</t>
    </r>
    <r>
      <rPr>
        <rFont val="Arial"/>
        <color theme="1"/>
        <sz val="6.0"/>
      </rPr>
      <t xml:space="preserve">Технология вентилируемых фасадов – описание
Вентилируемый фасад здания это каркасная конструкция, монтируемая на внешнюю сторону (фасад) здания на которой крепиться отделочный материал в виде панелей.
Каркасная конструкция делается из металлических профилей, изготовленных из стали или алюминия. Профили и другие элементы конструкции фасада выпускаются каждым производителем фасадов, в комплекте и подходят друг к другу. Благодаря этому монтаж каркаса и всего фасада напоминает сборку конструктора, а технологические карты производителей упрощают эту сборку. 
</t>
    </r>
    <r>
      <rPr>
        <rFont val="Arial"/>
        <color theme="1"/>
      </rPr>
      <t/>
    </r>
    <r>
      <rPr>
        <rFont val="Arial"/>
        <b/>
        <color theme="1"/>
      </rPr>
      <t>Особенность конструкции каркаса вентилируемых фасадов, является отступ каркаса от поверхности фасада для крепления слоя утеплителя. В качестве утеплителя применяют минеральную вату, пенопласт.</t>
    </r>
    <r>
      <rPr>
        <rFont val="Arial"/>
        <color theme="1"/>
      </rPr>
      <t xml:space="preserve">
</t>
    </r>
    <r>
      <rPr>
        <rFont val="Arial"/>
        <color theme="1"/>
        <sz val="6.0"/>
      </rPr>
      <t>3 важных совета по устройству вентфасада
Чтобы не нарушить целостность конструкции здания, вентилируемые фасады монтируют только на несущих стенах;</t>
    </r>
    <r>
      <rPr>
        <rFont val="Arial"/>
        <color theme="1"/>
      </rPr>
      <t xml:space="preserve">
</t>
    </r>
    <r>
      <rPr>
        <rFont val="Arial"/>
        <b/>
        <color theme="1"/>
      </rPr>
      <t>Выбор утеплителя делается на основе материала стен здания. Для материалов впитывающих воду (пенобетон, ракушка) для утеплителя выбирают пенопласт или пенополиуретан;</t>
    </r>
    <r>
      <rPr>
        <rFont val="Arial"/>
        <color theme="1"/>
      </rPr>
      <t xml:space="preserve">
</t>
    </r>
    <r>
      <rPr>
        <rFont val="Arial"/>
        <color theme="1"/>
        <sz val="6.0"/>
      </rPr>
      <t>При расчете вентилируемого фасада необходимо предусмотреть зазор между утеплителем, закрепленным на стене и конструкцией фасада. Этот зазор и будет служить для вентиляции фасада. 
Работы по монтажу вентилируемого фасада
Монтаж фасада производится по предварительно рассчитанной и составленной схеме монтажа. Схема монтажа составляется на основе планируемого материала каркаса и облицовки.
По сути, конструкция каркаса фасада это вертикальная обрешетка, отстоящая от поверхности фасада на расстояние большее, толщины утеплителя.
Крепление каркаса осуществляется к фасаду на кронштейнах. Особое внимание уделяется прочности крепления, для чего используются специальные анкерные дюбеля.
Каркас монтируется по классической схеме монтажа вертикальных конструкций. Сначала монтируются вертикальные элементы (балки) конструкции. К ним монтируются горизонтальные элементы.
После монтажа конструкции на специально установленные крепежи крепятся листы утеплителя. Для защиты утеплителя от осадков, внешнюю сторону утеплителя защищают слоем влагоизоляционного материала. 
Отделка фасада
Основным назначением вентилируемого фасада, помимо утепления, является его отделка. Схема конструкции каркаса составляется так, чтобы планируемые листы или плитка отделки, крепились к элементам каркаса, а не подвисали в воздухе.
В качестве отделки фасада используют керамогранит, которые не требует дополнительной отделки или отделочные панели, которые нужно красить. Часто для экономии средств вместо керамогранита используют сайдинг панели.</t>
    </r>
  </si>
  <si>
    <t>https://vk.com/wall509816390_2228</t>
  </si>
  <si>
    <t xml:space="preserve">Добрый день! Ассоциация производителей и поставщиков пенополистирола не рекомендует использовать ППС под вентфасад. А вот "мокрый фасад" для пенопласта оптимален. </t>
  </si>
  <si>
    <t>https://prnt.sc/qNRQzM-oG1T3</t>
  </si>
  <si>
    <t>Репост стр. 30, нужна короткая версия ответа для физлиц</t>
  </si>
  <si>
    <t xml:space="preserve">alexeyoz
Лента на мелком песчаном грунте
 Всем привет!
 Это уже не первая моя тема на форуме относительно фундамента.
 Дом в планах: 8 на 10, первый этаж газоблок D500 300мм (потом будет наружное утепление 100мм ватой или пенопластом, армопояс, каркасная мансарда с аттиковыми стенами 1700мм двускатная кровля. Отопление газ — теплый пол на весь первый этаж + радиаторы. мансарда — радиаторы
 Так сложилось что собирался делать УШП, купил почти все материалы и ждал пока растает снег, но результате оказалось что на участке 200 — 300 мм плодородного слоя, потом рыжий очень мелкий песок 400-600 мм и далее болле крупный песок 4 метра
 Арматуру 14мм я могу руками без особых усилий воткнуть в землю на глубину 800-900мм, дальше только забивать молотком... и так по всему участку.
 Участок высокий, вода никогда не стоит (бассейн 10 тонн сливаю на землю шлангом 1\2 и вода разливается максимум на 1 метр.
 Рабочие не досмотрели изначально и геологию не просили, после моих сомнений теперь настаивают на ленте:
 Убрать плодородный слой на всем пятне застройки (200-300мм) этот грунт раскидаю по участку — уберу перепад по участку в 200мм
 Лента 400х1000мм или 300х1000 (800 вниз и 200 сверху над нулевой отметкой по грунту) до более менне твердого основания
 Потом внутреннюю часть требую, отсыпаю с виброплитой карьерным песком до уровня грунта (ниже вершины ленты на 200мм), далее пеноплекс 100 + полусухая или обычная стяжка (возможно армированная) с трубами теплого пола.
 В результате получаем ровное основание под дом выше уровня земли на 200мм и уже с теплым полом.
 Подскажите — данный вариант ленты с полами по грунту имеет право на жизнь?
 не просядет стяжка пола? </t>
  </si>
  <si>
    <t>https://www.forumhouse.ru/threads/556804/</t>
  </si>
  <si>
    <t>пеноплекс 100 использован</t>
  </si>
  <si>
    <r>
      <rPr>
        <rFont val="Arial"/>
        <color theme="1"/>
      </rPr>
      <t>Егор Опылов
Как сделать балкон уютным и комфортным ⁉
Практически всегда на балкон и лоджию выносят и хранят там различные ненужные вещи. От них нужно избавиться в первую очередь. После максимального расширения пространства, можно будет продумать дальнейший дизайн.
💫Чтобы создать полноценное жилое помещение, следует провести👇🏻:
✅Остекление. Может быть выполнено из роскошных окон из долговечного дерева, функциональных и износоустойчивых евроокон ПВХ. Изысканно и красиво смотрится панорамное остекление балконов. Если сторона южная не помешает солнцезащитная пленка.
✅Гидроизоляция. Защитит пространство от агрессивных проявлений непогоды.
✅</t>
    </r>
    <r>
      <rPr>
        <rFont val="Arial"/>
        <b/>
        <color theme="1"/>
      </rPr>
      <t>Утепление. Идеальный вариант – провести утепление всех поверхностей: пол, стены, потолок. Подходящий материал – пенопласт.</t>
    </r>
  </si>
  <si>
    <t>https://vk.com/wall495878029_7683</t>
  </si>
  <si>
    <t xml:space="preserve">Здравствуйте! Соглашусь: пенопласт действительно отличный вариант для теплоизоляции балкона и лоджии. </t>
  </si>
  <si>
    <t>https://prnt.sc/XjkJhPyImI7v</t>
  </si>
  <si>
    <t>СКМ-Систем
❗В 2022 году в России произошло более 130 тыс. пожаров в зданиях и сооружениях, около 7 тыс. человек погибли. Как показал опрос компании «Rockwool Россия», только 18% россиян считают, что они точно знают все риски и правила, связанные с профилактикой и поведением во время пожара.
По информации аналитиков, еще 7% населения задумывается о пожарной безопасности, но ничего не делает для ее обеспечения, 4% признались, что пожар ― это их страх.
Эксперты добавили, что только 35% опрошенных рассказали, что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Еще 8% обходятся тем, что не используют свечи и другие потенциально опасные атрибуты.
«Основными факторами возникновения пожаров респонденты назвали невнимательность (34%), алкоголь (26%), курение дома (14%) и электроприборы (13%)», — рассказали аналитики.
В 70% случаев причиной гибели людей на пожаре становится не огонь как таковой, а отравление токсичными продуктами горения, рассказали эксперты.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СО и СО2 — опасные для человека вещества, сказали аналитики. Эту проблему можно попытаться минимизировать, используя при отделке жилья менее вредные материалы, добавили в компании.
📈Ранее, 21 января, в МЧС России подвели статистику по пожарам из-за курения за 2022 год. По данным ведомства, неосторожное обращение с огнем при курении стало причиной более чем 13,5 тыс. пожаров в 2022 году.
❗Пройди обучение в СКМ СИСТЕМ. Для этого:
⬆переходите на сайт в шапке профиля.
Звоните:
☎ 88003006068 (бесплатный номер по России)
📞 ​ 89524051888​ (WhatsApр)
✉Или напишите в Директ</t>
  </si>
  <si>
    <t>http://vk.com/wall-219272957_63</t>
  </si>
  <si>
    <t>Здравствуйте, хочу прокомментировать в качестве официального представителя Ассоциации производителей и поставщиков пенополистирола.
Полимеры заняли прочное место в нашей повседневной жизни. Они повсюду: в бытовой технике, корпусах электроники и т.д. Стоит ли отказываться от прогресса в пользу устаревающих материалов, которые не менее опасны при возгорании. Дым от горения ядовит вне зависимости от того, что горит. Та же древесина относится к классу токсичности Д2 при горении и Д3 при тлении. Угарный газ смертелен при концентрации СО 0,5% на протяжении всего одной минуты. 
Кроме того, согласно ГОСТ, пенопласт в качестве утеплителя используется как средний слой строительной ограждающей конструкции, поэтому ни причиной возгорания, ни причиной распространения огня он стать не может. Согласно исследованиям, никаких врежных веществ ни при нормальной температуре, ни при нагревании ППС не выделяет. Кроме того, в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Учитывая, что пенополистирол — если монтировать и эксплуатировать его в соответствии с ГОСТом — находится в середине "пирога" стены, огонь до него доберётся далеко не в первую очередь. Для этого огонь должен будет разрушить отделочный или несущий слои стены. К этому времени все люди в любом случае должны быть эвакуированы.</t>
  </si>
  <si>
    <t>https://prnt.sc/ZkAeGkwcvH9d</t>
  </si>
  <si>
    <r>
      <rPr>
        <rFont val="Arial"/>
        <color theme="1"/>
      </rPr>
      <t>Центр кровли и фасадов п. Крестцы
Что лучше для утепления, пенопласт или минвата?</t>
    </r>
    <r>
      <rPr>
        <rFont val="Arial"/>
        <color theme="1"/>
        <sz val="1.0"/>
      </rPr>
      <t xml:space="preserve">
Преимущества теплоизоляционных материалов:
— в течение длительного срока сохраняют тепло в помещении;
— экономят денежные средства: не нужно приобретать дополнительные энергоносители;
— по весу легкие;
— несложный монтаж;
— являются противопожарными;
— экологически чистые: не наносят вред здоровью человека;
— создают звукоизоляцию.
Из широко применяемых теплоизоляционных материалов строители выделяют такие, как:
— минеральная вата;
— пенопласт.
Так что же лучше: минвата или пенопласт?🧐Оба материала имеют свои достоинства и недостатки.</t>
    </r>
    <r>
      <rPr>
        <rFont val="Arial"/>
        <color theme="1"/>
      </rPr>
      <t xml:space="preserve">
Пенополистирол (пенопласт)
Основными материалами для производства пенопласта является:
— полистирол;
— полиэтилен;
— поливинилхлорид;
— полиуретан;
— полипропилен;
— фенольные, эпоксидные, карбамидные, кремнийорганические смолы.
Производство заключается в нагреве, термальном вспучивании и формовании полистирольных гранул. Благодаря тому что плиты состоят на 90% из воздуха, этот материал считается одним из лучших утеплителей. Пенополистирольные плиты имеют разную толщину.
Именно этот материал пользуется большой популярностью при утеплении фасада или фундамента дома. Одна из главных положительных сторон пенопласта – невысокая цена. Помимо этого, пенополистирольные плиты имеют небольшой вес, но при этом обладают отличными характеристиками по крепости и прочности.
Проводить установку не сложно. Пенополистирол – гигроскопичный материал. То есть, даже если возникнет воздействие влаги, пенопласт не потеряет своих термоизоляционных свойств.
</t>
    </r>
    <r>
      <rPr>
        <rFont val="Arial"/>
        <b/>
        <color theme="1"/>
      </rPr>
      <t>Но, наряду со всеми достоинствами, полистирол имеет и недостатки. Говоря о том, что лучше, пенопласт или минвата, нужно отметить преимущество минваты перед пенопластом в звукоизоляционных свойствах.
Пенопласт не обладает такими шумоизоляционными свойствами, как минвата. У пенопласта, по сравнению с минеральной ватой, коэффициент паропроницаемости намного ниже.
Пенопласт деформируется при t +60°C. Органические растворители разрушают материал, то есть он не обладает стойкостью к таким органическим жидкостям. В строительстве используется только для утепления жилых помещений, производственные здания и высотные дома (выше 30 м) полистиролом не утепляют. Самый большой недостаток пенополистирола – это подверженность пламени.
Пенополистирольные плиты, при возгорании, затухают сами по себе, если, конечно, не нарушены требования стандарта при производстве.</t>
    </r>
    <r>
      <rPr>
        <rFont val="Arial"/>
        <color theme="1"/>
      </rPr>
      <t xml:space="preserve">
</t>
    </r>
    <r>
      <rPr>
        <rFont val="Arial"/>
        <color theme="1"/>
        <sz val="1.0"/>
      </rPr>
      <t>Минеральная вата
Минеральная вата является волокнистым материалом. Расплавляя горные породы, металлургические шлаки и различные смеси, производители получают минеральную вату. Именно потому, что используются горные породы, материал получается высококачественный и имеет хорошие эксплуатационные долговечные свойства.
Существует и доменное производство минваты. Получают ее из шлаков, но она не годится для теплоизоляции крупных производственных помещений. Применяют ее только для утепления жилых домов или квартирных стен.
К положительным сторонам минваты можно отнести следующие:
— огнеупорность;
— устойчивость;
— отсутствие деформации;
— паропроницаемость и устойчивость к проникновению влаги;
— отличная звукоизоляция;
— антикоррозийные свойства;
— высокое термическое сопротивление;
— несложный монтаж;
— долговечность.
Минвата обладает хорошей огнестойкостью, потому что при ее производстве используют негорючие силикатные расплавы магматических пород. Высокие температуры не вызывают деформационные процессы, и минеральная вата не разрушается. Помещения, в которых планируется нахождение различных огнеопасных веществ, специалисты рекомендуют утеплять только минеральноватными плитами. Материал не дает распространения огня и очага возгорания при пожаре.
Когда стоит вопрос, что лучше выбрать для утепления помещения, склада или жилого дома, следует не забывать о том, что если в частном доме заведется мышка, у которой будет доступ к листам пенопласта, то, скорее всего, грызун испортит материал в нескольких местах. С минеральной ватой такого никогда не произойдет: грызуны не способны повредить даже сантиметр этого стойкого и крепкого материала. Минеральная вата обладает высокой биологической и химической стойкостью к различным химикатам. Минвата устойчива к перепадам температур, солнечным лучам и влаге. Утеплив свой дом эти материалом, хозяин точно не будет переживать за то, что на стенах когда-нибудь появится плесень или грибок.
Минеральная вата не способна деформироваться после усадки дома.
Эксплуатационные свойства пенопласта хорошие, но иногда случается, что он начинает пропускать холодный воздух на стыках. Применяя минеральную вату, возникновение «холодных» трещин исключено.
Благодаря тому что минвата является негигроскопичной, не возникает проникновение влаги в помещение и на стены. Перед тем как провести установку минеральной ваты, листы необходимо обработать водоотталкивающим средством, потому что поглощаемость воды этим материалом очень низкая.
Очень важен при строительстве любого помещения уровень влажности внутри строения. Для того чтобы удалялись водяные пары и конденсат, необходимо, чтобы теплоизолирующий материал имел хорошие свойства паропроницаемости. Минеральная вата как раз тот материал, у которого высокий показатель паропроницаемости.
Минеральная вата имеет высокое термическое сопротивление. Это значит, что она обладает свойством противостоять внешним изменениям и поддерживать определенную температуру в помещении. Разная геометрия и направление волокон минеральной ваты имеют разную теплопроводность. Идеальными считаются хаотично направленные волокна.
Минеральная вата обладает отличной шумоизоляцией. Пенопласт также препятствует проникновению звуковых волн, но у минваты эта способность намного выше.
Минвата обладает высокой прочностью и является антикоррозийным материалом. При соприкосновении с ватой металлических предметов гарантированно не возникнет процесс коррозии.
Минеральная вата – экологически чистый материал и не влияет на здоровье человека. Конечно, некоторые вещества вата выделяет, но они абсолютно не вредны для человека.
Монтаж минеральной ваты провести совсем несложно. Материал легко режется обычным ножом или ножовкой, легко принимает форму любой поверхности.
Минвата – долговечный и прочный материал, который прослужит не одну сотню лет при правильном монтаже. При производстве в минеральную вату добавляют базальтовый камень – этим и объясняются долгие эксплуатационные свойства.
Единственный недостаток минеральной ваты – это стоимость. Если сравнивать, что дешевле, минвата или пенопласт, то, конечно же, выиграет пенопласт.
Итоги в сравнении минваты и пенопласта
Вокруг вопроса о том, чем лучше утеплить помещение, минватой или пенопластом, часто возникают споры. Эти два материала являются хорошими теплоизоляторами, но у каждого из них есть приоритеты в технических свойствах.
Во-первых, при выборе утеплителя необходимо отталкиваться от того, какое помещение планируется построить и утеплить.</t>
    </r>
    <r>
      <rPr>
        <rFont val="Arial"/>
        <color theme="1"/>
      </rPr>
      <t xml:space="preserve">
Во-вторых, стоимость пенопласта и минеральной ваты отличается, поэтому для тех, кто нуждается в экономии и не располагает лишними денежными средствами, конечно, лучше выбрать пенопласт.
Но грандиозное строительство склада горючих материалов потребует максимальной безопасности. Утеплить такое помещение нужно не только для того, чтобы сохранить тепло внутри, но и для того, чтобы в жаркие летние дни избежать самовозгорания предметов.
Еще один нюанс при строительстве – это пароизоляция. Полимерная структура системы утепления никак не сочетается с минеральной ватой. Полимерный внешний слой практически не пропускает влагу. Получившийся конденсат может нарушить теплоизоляционные свойства минеральной ваты.</t>
    </r>
    <r>
      <rPr>
        <rFont val="Arial"/>
        <b/>
        <color theme="1"/>
      </rPr>
      <t xml:space="preserve"> В таких случаях лучше использовать пенопласт. Он обладает способностью не пропускать и не накапливать пар. </t>
    </r>
    <r>
      <rPr>
        <rFont val="Arial"/>
        <color theme="1"/>
      </rPr>
      <t xml:space="preserve">Весь конденсат испаряется через стыки.
</t>
    </r>
    <r>
      <rPr>
        <rFont val="Arial"/>
        <b/>
        <color theme="1"/>
      </rPr>
      <t>Говоря о способности сопротивляться пламени, также можно с уверенностью ответить на вопрос, что лучше: минвата или полистирол. Конечно, это минеральная вата. Хотя полистирол также обладает свойством сразу затухать, но все-таки возгорание возможно. Минеральная вата не горит ни при каких ситуациях. Этот материал выдержит температуру даже выше 1100°С. Почему же горит полистирол? В его состав входят антипирены, которые препятствуют возгоранию. Но по истечении 5-10 лет эти вещества перестают действовать из-за влияния перепадов температуры. Поэтому не исключено, что после 10 лет эксплуатации пенопласт может загореться.</t>
    </r>
  </si>
  <si>
    <t>https://vk.com/wall-192972230_640</t>
  </si>
  <si>
    <t>https://prnt.sc/kfktLt8gbbRH</t>
  </si>
  <si>
    <t xml:space="preserve"> Максим Тищенко ответил Валерию
Валерий, можно утеплять с наружи материалом плохо-непаропроницаемым , только в том случае , если в помещении качественная пароизоляция и вентиляция .</t>
  </si>
  <si>
    <t>https://vk.com/wall-134655935_272771?reply=273407&amp;thread=272812</t>
  </si>
  <si>
    <t xml:space="preserve">Максим, так а почему вы решили, что хороший пенопласт плохо/непаропроницаем? У него паропроницаемость примерно как у сосны. 
А эффективная вентиляция нужна везде — с любым утеплителем, в любом доме. </t>
  </si>
  <si>
    <t>https://prnt.sc/SuJps85E1Ht_</t>
  </si>
  <si>
    <t>Ответ Валере на стр. 37</t>
  </si>
  <si>
    <t>BonTiler
Сообщество производителей и поставщиков пенополистирола, и мне очевидно, почему не поддерживаете.</t>
  </si>
  <si>
    <t xml:space="preserve">Добрый день! Потому что подобные эксперименты должны проводиться в лабораторных условиях, где обеспечена безопасность всех участников процесса. Запретить попытки поджечь пенопласт на приусадебном участке мы не можем, и если владельцу этого очень хочется, очевидно, что мы его не остановим. Но предупредить должны: все исследования строительных материалов выполняются профессионалами в контролируемых условиях. </t>
  </si>
  <si>
    <t>https://prnt.sc/Fn2FrNZlEPEo</t>
  </si>
  <si>
    <t>Ответ на стр. 29</t>
  </si>
  <si>
    <t xml:space="preserve">Александр Суворов
Пенопласт сгниет, или его уничтожат мыши </t>
  </si>
  <si>
    <t>https://www.youtube.com/watch?v=X1VqfxfTqaQ&amp;lc=Ugx7CvjTCVPqp-7Dkvd4AaABAg.9nElYp8PA2o9oGxAhoRFzN</t>
  </si>
  <si>
    <t xml:space="preserve">И продолжение: если строители сработают спустя рукава. Повредить пенопласт могут а) ультрафиолетовые лучи, б) растворители. Сгнить он не сгниёт, это не органика. А мыши испортят его, только если у них будет к нему доступ. Вывод: соблюдать технологии хранения и эксплуатации. Как и с любым строительным материалом. </t>
  </si>
  <si>
    <t>https://prnt.sc/uFU54Hq9PU_D</t>
  </si>
  <si>
    <t>Ответ на стр. 109 март</t>
  </si>
  <si>
    <r>
      <rPr>
        <rFont val="Arial"/>
        <color theme="1"/>
      </rPr>
      <t xml:space="preserve"> Что выбрать для утепления — пенопласт или минвата
</t>
    </r>
    <r>
      <rPr>
        <rFont val="Arial"/>
        <color theme="1"/>
        <sz val="1.0"/>
      </rPr>
      <t>Если вы задаётесь вопросом, что выбрать для утепления: пенопласт или минвату? Вы пришли по адресу, мастер сантехник поможет вам разобраться. Но знайте, что пенополистирол имеет одни плюсы и минусы, минвата — другие, в конце концов, что использовать решаете вы.
Идеального утеплителя нет
Вы не первый, кого интересует такая информация. К сожалению, специалисты сознаются, что создать идеальный утеплитель только планируется в будущем, сейчас для этого ведутся работы на производствах мирового уровня. И для того чтобы утеплить ваш дом, нужно учитывать особенности конструкции и преимущества и недостатки материалов, которые могут повлиять на процесс укладки и дальнейшей эксплуатации.</t>
    </r>
    <r>
      <rPr>
        <rFont val="Arial"/>
        <color theme="1"/>
      </rPr>
      <t xml:space="preserve">
</t>
    </r>
    <r>
      <rPr>
        <rFont val="Arial"/>
        <b/>
        <color theme="1"/>
      </rPr>
      <t>Пенопласт, а также пеноплекс — такие привычные, недорогие материалы, которые выбирает для утепления очень многие. Или же минвата — более дорогая, но и более долговечная в качестве утеплителя.</t>
    </r>
    <r>
      <rPr>
        <rFont val="Arial"/>
        <color theme="1"/>
      </rPr>
      <t xml:space="preserve"> Нужно рассматривать каждый отдельный случай во всех подробностях, а потом решать, что лучше пенопласт или минвата.</t>
    </r>
    <r>
      <rPr>
        <rFont val="Arial"/>
        <color theme="1"/>
        <sz val="1.0"/>
      </rPr>
      <t xml:space="preserve">
Были ситуации, когда люди, выбрав один из утеплителей, позже разочаровались. Часто причина скрывается не в материале, а в способе укладки, добросовестности исполнителя работ, так что на это тоже следует обращать внимание. Относительно параметров материалов, рассмотрим, на что нужно обращать внимание при выборе утеплителя.
Вопрос цены
По стоимости оба утеплителя примерно равны. Стоимость и минеральной ваты из базальтовых пород, и пенопласта варьируется в зависимости от их плотности. Влияет на данный показатель и бренд.</t>
    </r>
    <r>
      <rPr>
        <rFont val="Arial"/>
        <color theme="1"/>
      </rPr>
      <t xml:space="preserve">
</t>
    </r>
    <r>
      <rPr>
        <rFont val="Arial"/>
        <b/>
        <color theme="1"/>
      </rPr>
      <t>Способность пропускать пар
Коэффициент паропроницаемости как обычного, так и экструдированного пенополистирола составляет 0,03 мг/(м·ч·Па). У минеральной ваты этот показатель в 10 раз больше</t>
    </r>
    <r>
      <rPr>
        <rFont val="Arial"/>
        <color theme="1"/>
      </rPr>
      <t xml:space="preserve">. </t>
    </r>
    <r>
      <rPr>
        <rFont val="Arial"/>
        <color theme="1"/>
        <sz val="1.0"/>
      </rPr>
      <t xml:space="preserve">Это значит, что способность пропускать испаряемую воду у нее лучше. Хотя на практике теплоизоляция стен состоит из нескольких слоев с различной паропроницаемостью. Итоговая паропроницаемость будет соответствовать характеристике того материала, у которого она минимальна. Поэтому разные виды утеплителей приближаются друг к другу.
Если система утепления имеет полимерную структуру, то минвату использовать не стоит. Дело в том, что как основание системы, так и наружный слой, сделанные из полимера, влагу пропускают плохо. Если же конденсат попадет внутрь, пропитав слой минеральной ваты, то вода не сможет испариться, и утеплитель потеряет теплоизоляционные свойства.
</t>
    </r>
    <r>
      <rPr>
        <rFont val="Arial"/>
        <b/>
        <color theme="1"/>
        <sz val="1.0"/>
      </rPr>
      <t>Ведь если вату намочить даже не очень сильно, то она станет плохо держать тепло. Поэтому, утепляя дом, нужно руководствоваться правилом: со стороны дома должны быть сделана хорошая пароизоляция, а материал с большей пароизоляцией нужно укладывать ближе к наружным стенам. Так лишняя влага будет уходить на улицу.</t>
    </r>
    <r>
      <rPr>
        <rFont val="Arial"/>
        <b/>
        <color theme="1"/>
      </rPr>
      <t xml:space="preserve">
Пенопласт пар не пропускает, но и не накапливает. Пар проникающий со стороны помещения как правило отводится через стыки и неровности утеплителя.</t>
    </r>
    <r>
      <rPr>
        <rFont val="Arial"/>
        <color theme="1"/>
      </rPr>
      <t xml:space="preserve">
</t>
    </r>
    <r>
      <rPr>
        <rFont val="Arial"/>
        <b/>
        <color theme="1"/>
      </rPr>
      <t>Данное свойство может быть как плюсом так и минусом, поэтому тут как говориться ничья.</t>
    </r>
    <r>
      <rPr>
        <rFont val="Arial"/>
        <color theme="1"/>
      </rPr>
      <t xml:space="preserve">
</t>
    </r>
    <r>
      <rPr>
        <rFont val="Arial"/>
        <b/>
        <color theme="1"/>
      </rPr>
      <t>Показатели пожаробезопасности
Минеральная вата имеет абсолютные показатели в сопротивлении к возгоранию. Она просто не горит, выдерживает температуру до 1000 °С.
Пенопласт очень проигрывает по этим свойствам. При соприкосновении с открытым огнём он не просто плавится, он хорошо горит. Для увеличения пожаробезопасности в пенополистирол добавляют антипирены, повышающие его сопротивляемость к огню. Но со временем добавки теряют свои свойства и пенопласт легко воспламеняется.</t>
    </r>
    <r>
      <rPr>
        <rFont val="Arial"/>
        <color theme="1"/>
      </rPr>
      <t xml:space="preserve">
</t>
    </r>
    <r>
      <rPr>
        <rFont val="Arial"/>
        <color theme="1"/>
        <sz val="1.0"/>
      </rPr>
      <t>Какой материал удобнее при монтаже
Пенопласт – это лёгкий, прочный и упругий материал. Его можно легко разрезать или отшлифовать. Но при монтаже между плитами остаются щели, его невозможно приклеить плотно между собой. Зазоры придётся дополнительно изолировать.
Минвата закрепляется без зазоров, стыки между её листами практически не имеют зазоров. Но она проигрывает по плотности и упругости. Такие показатели высокие только в матах из этого утеплителя.
Способность сохранять тепло
По техническим показателям, заявленным производителями, минвата и пенопласт имеют похожие параметры коэффициента проводимости тепла. Но практика показывает, что пеноплекс лучше утепляет помещения. Такую теплопроводность имеет только один вид минеральной ваты, базальтовый, имеющий форму плиты. Минвата в рулоне, после того как её раскатают, становится рыхлой и теряет часть теплоизоляционных качеств.
По структуре пенополистирол представляет множество шариков, спрессованных между собой. В результате этого, внутри образуются замкнутые воздушные ячейки, между которыми отсутствует циркуляция воздуха. Это и позволяет пенопласту хорошо держать тепло.
Минвата имеет микроволокнистую структуру. Она пропускает через себя тёплый воздух, который двигается от более тёплой внутренней стены к более холодной наружной. Структура ваты плохо препятствует этому процессу, следовательно утеплённый пенопластом дом или любое другое помещение будет лучше сохранять тепло и дольше остывать.
Даже самый дешёвый вид пенополистирола в вопросе сбережения тепла имеет лучшие показатели чем минеральная вата. При одновременном использовании обоих материалов, следует не забывать про способность минваты накапливать влагу при недостаточной возможности её вывода наружу. Следовательно внутренним слоем должен монтироваться пенопласт, а ближе к наружной стене делают изоляционный слой из минеральной ваты.</t>
    </r>
    <r>
      <rPr>
        <rFont val="Arial"/>
        <color theme="1"/>
      </rPr>
      <t xml:space="preserve">
К вопросу об экологичности
Раньше пенопласт изготавливали из стирола, а в процессе производства применяли фреон. Такой материал не годился для использования внутри домов, так как он выделял вредные газы. Но теперь к экологичности материалов предъявляются более строгие требования. И европейские, и российские производители перестали использовать фреон для изготовления пенопласта. </t>
    </r>
    <r>
      <rPr>
        <rFont val="Arial"/>
        <b/>
        <color theme="1"/>
      </rPr>
      <t>Поэтому для наружных работ он абсолютно безопасен, в любых количествах, а вот внутри помещений его стоит применять аккуратно – не очень увлекаясь количеством.</t>
    </r>
    <r>
      <rPr>
        <rFont val="Arial"/>
        <color theme="1"/>
        <sz val="1.0"/>
      </rPr>
      <t xml:space="preserve">
Минеральная вата отличается безопасностью и более высокой экологичностью.
Срок службы
На сохранность материала влияет много факторов. От того, в каких условиях будет находиться утеплитель, зависит и его долговечность.
Минвата прослужит долго, если не будет намокать.</t>
    </r>
    <r>
      <rPr>
        <rFont val="Arial"/>
        <color theme="1"/>
      </rPr>
      <t xml:space="preserve"> </t>
    </r>
    <r>
      <rPr>
        <rFont val="Arial"/>
        <b/>
        <color theme="1"/>
      </rPr>
      <t>Но и её и пенопласт могут повредить мыши и крысы, которые грызут утеплитель, превращая его в труху, и строят в нём гнёзда.
ППС разрушается от атмосферного воздействия: солнца, ветра, дождя, физических нагрузок, ударов. Его нужно прятать под надёжным дополнительным защитным слоем.
В идеальных же условиях, оба утеплителя могут прослужить десятки лет.</t>
    </r>
    <r>
      <rPr>
        <rFont val="Arial"/>
        <color theme="1"/>
      </rPr>
      <t xml:space="preserve">
</t>
    </r>
    <r>
      <rPr>
        <rFont val="Arial"/>
        <color theme="1"/>
        <sz val="1.0"/>
      </rPr>
      <t>Что выбрать для утепления
Итак, мы увидели, что в разных условиях свойства материалов могут играть как хорошую службу, так и плохую. Поэтому рассмотрим, в каких конкретно случаях лучше использовать пенопласт, а в каких минвату.</t>
    </r>
    <r>
      <rPr>
        <rFont val="Arial"/>
        <color theme="1"/>
      </rPr>
      <t xml:space="preserve">
</t>
    </r>
    <r>
      <rPr>
        <rFont val="Arial"/>
        <color theme="1"/>
        <sz val="1.0"/>
      </rPr>
      <t>Что лучше утеплять пенопластом:
 Пенопласту ничего не сделается при контакте с мокрой землей, поэтому им можно отлично утеплять фундаменты, а также различные инженерные конструкции находящиеся под землей. Десятки лет пройдут, а утеплитель останется таким же, как и в самом начале. Его часто применяют при строительстве многослойных фундаментов в качестве среднего слоя. Получается весьма надежный и качественный фундамент.
 При строительстве домов, без подвалов, на монолитном фундаменте, также удобно применять пенополистирол. Плиты этого материала укладываются на выровненную площадку, а затем сверху на них наливают слой бетона. Самих плит может быть либо один ряд, либо несколько. После застывания бетона начинают возводить стены дома.
 Чтобы фундамент дома не промерзал, очень эффективно утеплять пенопластом не только вертикальную, но и горизонтальную его часть. Пенополистирольные плиты кладутся вдоль фундамента. Затем их засыпают, при необходимости дополнительно проложив гидроизоляционный слой. Этот способ утепления надежно защищает фундамент от морозов.
 Стены домов (причем и внутри, и снаружи), можно так же эффективно изолировать пенополистиролом. Лучше всего, если эти стены блочные или кирпичные. Высокий теплоизолирующий эффект достигается при использовании пенополистирола для изоляции внутренних помещений при этом не наблюдается образование точки росы.
 Для крыш невентилируемого типа (теплых, плоских крыш) используется марка пенополистирола ПСБС. Сверху обязательно кладут гидроизоляционный слой. Для холодных крыш, которые вентилируются, теплоизоляцию осуществляют иначе. Пенопластом изолируют внутреннюю часть крыши, непременно оставив пространство для вентиляции. Это не дает водяным парам конденсироваться.
 Полы и перекрытия между этажами тоже хорошо утеплять пенопластовыми плитами. Под них кладется слой изоляционного материала, а сверху они заливаются бетоном.
Еще из пенополистирола производят разнообразную упаковку, а также применяют его для термоизоляции рефрижераторов, морозильных камер и специальных изотермических фургонов.
Что лучше утеплять минеральной ватой:</t>
    </r>
    <r>
      <rPr>
        <rFont val="Arial"/>
        <color theme="1"/>
      </rPr>
      <t xml:space="preserve">
</t>
    </r>
    <r>
      <rPr>
        <rFont val="Arial"/>
        <b/>
        <color theme="1"/>
      </rPr>
      <t>Для деревянных домов не приходится выбирать, что лучше – пенополистирол или минвата. «Дышащие» стены из дерева нельзя утеплять пенопластом – это сведет на нет их полезные свойства.</t>
    </r>
    <r>
      <rPr>
        <rFont val="Arial"/>
        <b/>
        <color theme="1"/>
        <sz val="1.0"/>
      </rPr>
      <t xml:space="preserve"> </t>
    </r>
    <r>
      <rPr>
        <rFont val="Arial"/>
        <color theme="1"/>
        <sz val="1.0"/>
      </rPr>
      <t>Поэтому их утепляют с помощью минваты. И в зданиях, построенных из других материалов, минеральной ватой обшивают перегородки, полы, потолки, перекрытия. Если изолируют наружные стены, то делают вентилируемый фасад подвесного типа. Пароизоляционные мембраны – неотъемлемая часть такой конструкции.
Минватой изолируют чердаки, мансардные помещения и перекрытия домов, скатные крыши. При этом обязательно оставляют пространство для вентиляции.
Кирпичные дома с небольшим числом этажей, в которых средним теплоизоляционным слоем является минеральная вата. Применяется она и для трехслойных панелей из бетона, железобетона, а также сэндвич панелей в металлической оболочке.
Применяют в тех местах где нужно обеспечить хорошую защиту от сильно нагревающихся объектов т. к. базальтовая вата может выдерживать температуру до 1000 °С.</t>
    </r>
    <r>
      <rPr>
        <rFont val="Arial"/>
        <color theme="1"/>
      </rPr>
      <t xml:space="preserve">
</t>
    </r>
    <r>
      <rPr>
        <rFont val="Arial"/>
        <b/>
        <color theme="1"/>
      </rPr>
      <t>Каркасные строения любого типа, лучше утеплять минватой.</t>
    </r>
    <r>
      <rPr>
        <rFont val="Arial"/>
        <color theme="1"/>
      </rPr>
      <t xml:space="preserve"> </t>
    </r>
    <r>
      <rPr>
        <rFont val="Arial"/>
        <color theme="1"/>
        <sz val="1.0"/>
      </rPr>
      <t>Кроме того, ее используют и для шумоизоляции. Причем этот материал хорошо подходит и для горизонтальных, и для вертикальных, и для криволинейных поверхностей.
Ватой из минеральных волокон, выпущенной в виде мягких плит, можно обертывать трубы тепловых, водопроводных, газовых магистралей. Также ею изолируют промышленное оборудование на предприятиях.
Видео
В сюжете — Минвата или пенопласт, какой материал лучше выбрать для утепления дома
Итог
Из всего вышесказанного можно сделать вывод, что при высокой влажности лучше использовать пенопласт. Для помещений с минимальной влажностью и при необходимости утеплить деревянное строение, которое нуждается в хорошей циркуляции воздуха, лучшим теплоизолятором будет минеральная вата.
В продолжение темы посмотрите также наш обзор Утепление стен под гипсокартон</t>
    </r>
  </si>
  <si>
    <r>
      <rPr>
        <color rgb="FF1155CC"/>
        <u/>
      </rPr>
      <t>https://dzen.ru/a/ZDAEl0EkFWqxWsgf</t>
    </r>
    <r>
      <rPr/>
      <t xml:space="preserve"> </t>
    </r>
  </si>
  <si>
    <t xml:space="preserve">Добрый день! От имени Ассоциации производителей и поставщиков пенополистирола позвольте с вами не согласиться.
Перед тем, как окончательно определиться, покупатель должен быть осведомлен о реальных свойствах каждого из этих утеплителей. 
Паропроницаемость пенопласта гораздо выше, чем у пенополистирола экструдированного. Его показатель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пенопласт может использоваться для утепления в том числе и домов из дерева. Показатель паропроницаемости минваты действительно гораздо выше. Однако не во всех случаях это во благо утеплению. 
Пар, проникающий со стороны помещения, пенопласт пропускает сквозь себя. Кроме того, пары должны выводиться с помощью эффективной приточно-вытяжной вентиляции — её наличие важно при любом материале утепления.
По поводу пожаробезопасности: качественный пенопласт не горит. Он оплавляется. А при потере контакта с открытым пламенем затухает самостоятельно в течение максимум 4 секунд. Это заслуга антипиренов, со временем своих свойств не теряющих. 
О применении. Тут согласимся: и ГОСТ, и Ассоциация рекомендуют ППС для наружного утепления. Но не из-за "выделения вредных газов". А из-за смещения точки росы. Внутреннее утепление с помощью пенопласта мы не советуем. 
И о мышах. Наверное, вы удивитесь, но и в вате мыши живут с удовольствием. Поэтому оба этих материала нужно защищать от грызунов, перекрывая к ним доступы. Нет возможности подобраться к утеплителю — нет и мышиных гнёзд. Что касается разрушения, пенопласту страшны только УФ-лучи. Оставлять его на солнце или незакрытым после монтажа точно не стоит. Как, собственно, и вату, которая при попадании на неё влаги впитает её всю без остатка и значительно потеряет в эффективности. 
А вот по поводу срока службы — тут согласимся.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t>
  </si>
  <si>
    <t>https://prnt.sc/TSbfJikcw-pT</t>
  </si>
  <si>
    <t>Нужно сокращение до 2500 символов для Дзена</t>
  </si>
  <si>
    <t>Виолетта Дорофеева
А можете дать контакты или координаты?</t>
  </si>
  <si>
    <t>https://vk.com/im?sel=283795749&amp;msgid=19</t>
  </si>
  <si>
    <r>
      <rPr/>
      <t xml:space="preserve">г.Самара,
ул. Белгородская, 1Б
+7 (846) 261-69-24
+7 (846) 979-69-96
E-mail: shop@mkrovlya.ru
сайт: </t>
    </r>
    <r>
      <rPr>
        <color rgb="FF1155CC"/>
        <u/>
      </rPr>
      <t>https://mkrovlya.ru/contacts/regionals/</t>
    </r>
  </si>
  <si>
    <t xml:space="preserve"> Анатолий Артеменко ответил Валерию
Валерий, как же в советские времена все отмостки делали без пенопласта.
Возьмем к примеру пенопласт лежащий под отмосткой,да через него холод не пройдет под отмостку сверху,а кто мешает холоду проникнуть под отмостку сбоку и если нарисовать как промерзнет земля под отмосткой то получится небольшой треугольниу который защитил лист пенопласта и стои ли этот маркетинговый ход тех трат и усилий чтоб защитить небольшой треугольник од пенопластом и если под него попадет осенью вода ,то пучинистый грунт поднимет отмостку вместе с пенопластом и сломает ее,так что нет 100%спасения пенопластом или пенополистиролом от природных воздействий,вы видели как делают подготовку под УШП шведская утепленная плита,там 1 метр крупнозернистого песка нужно,дренажную систему отведения воды,уплотненную щебенку разной фракции, три слоя 15см пенопласта и только потом армированная бетонная подушка 30 см,а все остальные утепления это развод клиента на бабки и никакого толку.</t>
  </si>
  <si>
    <t>https://vk.com/wall-62600240_188710?reply=189125&amp;thread=188775</t>
  </si>
  <si>
    <t xml:space="preserve">Анатолий, нет, не соглашусь. Если делать по технологии — с копанием траншеи вокруг фундамента, применением геотекстиля, засыпанием песка с межслойным трамбованием, укладыванием пенопласта, затем заливкой стяжки с демпферными разделениями, влияние морозного пучения грунта будет минимизировано. Отмостка не будет подниматься и опускаться в зависимости от сезона. </t>
  </si>
  <si>
    <t>https://prnt.sc/05vdtJOb_rje</t>
  </si>
  <si>
    <t>Ответ Валере на стр. 42 эксперту</t>
  </si>
  <si>
    <t xml:space="preserve"> Пётр Соколков
Ошибка в лагах. Они будут мостиком промерзания. Я так же первый раз ошибся. Нужно просто на пенополистирол ложить осб. И полы будут теплыми</t>
  </si>
  <si>
    <t>https://vk.com/wall-158018939_444321?reply=444324</t>
  </si>
  <si>
    <r>
      <rPr>
        <rFont val="Arial"/>
        <color theme="1"/>
      </rPr>
      <t xml:space="preserve">Ответ нужен в контексте поста, к которому оставлен комментарий
</t>
    </r>
    <r>
      <rPr>
        <rFont val="Arial"/>
        <color rgb="FFFF0000"/>
      </rPr>
      <t>Запись по ссылке удалена</t>
    </r>
  </si>
  <si>
    <t xml:space="preserve"> Владимир Мартыненко ответил Валерию
Валерий, пенополистирол, антипирены...жуткие слова. О гостах давно забыли, продают все что угодно. Зарубежным строителям все равно чем строить. Одно радует, мыши во всякой дряне не селятся. 😊</t>
  </si>
  <si>
    <t>https://vk.com/wall-78210160_296591?reply=296757&amp;thread=296604</t>
  </si>
  <si>
    <t xml:space="preserve">Здравствуйте, Владимир! 
Как официальный представитель Ассоциации производителей и поставщиков пенополистирола хочу заверить, что надёжные производители о ГОСТах не только не забыли, они ещё и добуквенно их соблюдают. Основным для пенопласта является ГОСТ 15588-2014 с изм. 1: в нём можно посмотреть актуальные марки, их характеристики и сферы применения. И нам совершенно точно не всё равно, чем строить: потому что это — наша репутация. 
Что касается мышей, Валерий написал верно: они могут поселиться в пенопласте, если смогут проникнуть в середину стенового "пирога". Поэтому пенопласт нужно защищать, грамотно изолируя. </t>
  </si>
  <si>
    <t>https://prnt.sc/u9ry8eggdZqF</t>
  </si>
  <si>
    <t>Ответ на стр. 43 
АЛЕКСЕЕМ</t>
  </si>
  <si>
    <t>Владимир,
Чтобы не покупать "что угодно", нужно просто смотреть документы на материал. Там указаны производитель, плотность и другие параметры. Ну и смотреть, где покупаешь: если с рук, то и результат будет соответствующим.</t>
  </si>
  <si>
    <t>https://prnt.sc/M9cdQqAR2IDJ</t>
  </si>
  <si>
    <t>Ответ на стр. 43 
Валерой</t>
  </si>
  <si>
    <t>Строим для себя
Здравствуйте, построил деревянную дом-дачу 6 на 6. Зимой была сильная изморозь на черновом полу, снизу под досками. Я так понимаю испарения от земли. Хочу утеплить: положить полителеновую пленку на землю, обрешётка, пароизоляция, минвата, пароизоляция , пол из досок. Правильно ли. Ещё второй вопрос, чтобы не было сильных перепадов температуры может внутри фундамент обшить пенополистиролом?</t>
  </si>
  <si>
    <t>https://vk.com/wall-97639222_172334</t>
  </si>
  <si>
    <t xml:space="preserve">Здравствуйте! Утепляйте фундамент снаружи, иначе изморозь будет выступать у вас под полом между фундаментом и пенопластом, она никуда не денется. </t>
  </si>
  <si>
    <t>https://prnt.sc/LBQSCTU64yFf</t>
  </si>
  <si>
    <r>
      <rPr>
        <rFont val="Arial"/>
        <color theme="1"/>
      </rPr>
      <t xml:space="preserve">СМПИ. Утепление пенополиуретаном г. Челябинск
🔥Пенополиуретан не горит! В середине видео наглядный эксперимент
В структуре пенополиуретана 90 % — это замкнутые ячейки с углекислым газом, который, способствует затуханию огня
Поэтому пенополиуретан не только не поддерживает горение, но и защищает легко воспламеняемые материалы, такие как дерево.
❗Показываем пример комбинации пенополиуретана горючестью Г1 и Г3 в утеплении цеха по деревообработке!
✅Пенополиуретан — материал с низким классом горючести.
📌По типу горючести выделяют
Г1 — слабо горючие. ППУ такого типа не горит, устойчив к огню, но может потерять массу под воздействием огня.
Г2 — умеренно горючие. Не поддерживает горение, тухнет самостоятельно.
Г3 — нормально горючие. При отсутствии пламени самостоятельно затухает.
Г4 — сильно горючие. Быстро загорается, может стать источником возгорания.
На строительных объектах применяется пенополиуретан с классом горючести Г1 и Г2. Такие типы ППУ проходят по всем требованиям проектной документации в большинстве жилых, производственных и общественных помещениях
📌Сравним с другими утеплителями
Минеральная вата не горит, но выделяет в атмосферу формальдегиды, а сильная воздухопроницаемость способствует усилению горения деревянных конструкций, которым утепляли
</t>
    </r>
    <r>
      <rPr>
        <rFont val="Arial"/>
        <b/>
        <color theme="1"/>
      </rPr>
      <t>Пенополистирол имеет класс горючести Г4, легко воспламеняется, сгорает полностью, при тлении имеет характерный едкий запах.
У пенопласта так же класс горючести Г4.</t>
    </r>
    <r>
      <rPr>
        <rFont val="Arial"/>
        <color theme="1"/>
      </rPr>
      <t xml:space="preserve">
💬Подтверждающие документы о пожарной безопасности и соответствию нормам готовы предоставить по запросу!</t>
    </r>
  </si>
  <si>
    <t>https://vk.com/wall-182030015_2301</t>
  </si>
  <si>
    <t xml:space="preserve">Здравствуйте! Группа горючести пенопласта — Г3. А вот у древесины — Г4, а ещё класс токсичности Д2 при горении и Д3 при тлении. Угарный газ от её горения смертелен при концентрации СО 0,5% на протяжении всего одной минуты. Но это не делает древесину опасным строительным материалом. При горении плит выделяется углекислый и угарный газы — те же, что и при горении дерева. При этом плиты пенополистирола не используют в открытых конструкциях: слой утеплителя обязательно закрывают штукатурным слоем. 
Все современные марки ППС выпускаются с антипиренами, что делает их ещё более безопасными. Пенопласт SE затухает в течение 4 секунд после потери контакта с открытым огнём. А при воздействии высоких температур оплавляется внутри стены. И горению вообще не способствует. </t>
  </si>
  <si>
    <t>https://prnt.sc/RsroJuOc9EU1</t>
  </si>
  <si>
    <t>Виолетта Дорофеева
Спасибо большое</t>
  </si>
  <si>
    <t>https://vk.com/im?sel=283795749&amp;msgid=21</t>
  </si>
  <si>
    <t>https://prnt.sc/U6qVBDbFU4xk</t>
  </si>
  <si>
    <r>
      <rPr>
        <rFont val="Arial"/>
        <color theme="1"/>
      </rPr>
      <t xml:space="preserve">FORUMHOUSE
</t>
    </r>
    <r>
      <rPr>
        <rFont val="Arial"/>
        <color theme="1"/>
        <sz val="6.0"/>
      </rPr>
      <t>На дух не переносят: запахи, которые «очистят» ваш дом от мышей и сберегут утеплитель
«Лето красное пропели — оглянуться не успели…» — в нашем контексте эти строки можно посвятить мышам, которые с наступлением холодов и «голодов» устремляются в человеческие жилища, дабы там можно найти еду и кров. Если ваш дом не защищён от грызунов — ждите гостей. Много гостей! Придут целыми семьями и ещё добавят потомства! К слову, кошка не является надёжным «кордоном» от такого нашествия — всех не переловит. Здесь нужны средства, которые грызуны не переносят на клеточном уровне. О них и пойдёт речь.
От чего мыши бегут, как чёрт от ладана
Начнём наш перечень с самых доступных материалов и веществ, которые можно купить в каждом магазине или, вообще, найти в сарае, не тратя лишних денег. Итак, список:
 Горелая резина. Её стойкий и едкий запах грызуны попросту не переносят: учуяв его, они впадают в панику и стараются быстрее удалиться от эпицентра жуткой вони. Делается всё очень просто: в старом ведре необходимо поджечь и через короткое время горения потушить несколько небольших фрагментов резины — кусков покрышки, камеры, старого галоша или сапога. Когда эти куски остынут, их следует разложить в местах обитания грызунов. Работает способ 3–5 месяцев.
 Палёная шерсть или пух. Этот запах также эффективно отпугивает всё и вся грызущих вредителей. Надо поджечь и потушить шерстяной носок, кусок старого валенка, птичий пух или перья. Обгорелые фрагменты нужно также разложить в местах дислокации незваных гостей. Можно вообще полностью сжечь старые шерстяные носки или перья, собрать пепел, смешать его с сухой шпаклёвкой и рассыпать эту смесь на мышиных тропинках. После этого они гарантированно уйдут.
 Берёзовый дёготь. Эффективное средство от грызунов. Им пропитываются тряпки и разбрасываются там, где беспокоят мелкие грабители: в подвалах, на чердаке, в сараях и прочих подсобных помещениях.
 Скипидар. Эту жидкость разливают по ёмкостям и расставляют на мышиных тропах. И также можно смешать скипидар с керосином и разбрызгать смесь в подвале, на чердаке, в сарае.
 Уксус. Обычно его просто разливают по чердаку и подвалу. Способ старый и очень действенный — через 1–3 дня после такой обработки в доме не останется ни одной мыши. На помещение площадью 80 квадратных метров нужно примерно 3 литра уксуса.</t>
    </r>
    <r>
      <rPr>
        <rFont val="Arial"/>
        <color theme="1"/>
      </rPr>
      <t xml:space="preserve">
</t>
    </r>
    <r>
      <rPr>
        <rFont val="Arial"/>
        <b/>
        <color theme="1"/>
      </rPr>
      <t>Как уберечь утеплитель от мышей
Минвата и пенопласт являются отличным жильём для мышей. И даже если при строительстве дома установить защитные сетки, грызуны со временем всё равно попадут туда. У всех это происходит по-разному. Например, у одного нашего подписчика мыши попали в дом через открытые летом двери, а потом, минуя все эти защитные сетки, поселились в стенах, откуда и дают ночные концерты, шурша утеплителем. Но с этим можно бороться.</t>
    </r>
    <r>
      <rPr>
        <rFont val="Arial"/>
        <color theme="1"/>
        <sz val="6.0"/>
      </rPr>
      <t xml:space="preserve">
Верный способ — нафталин. Это средство является токсичным для мышей. Некоторые частные застройщики ещё на стадии строительства превращают его в порошок, и во время монтажа посыпают им минвату, рассыпают в пироге стены. Даже проникнув в стену, грызуны не поселятся в утеплителе благодаря тому, что он обработан вредным для них веществом. И также нафталин отлично подойдёт для изгнания грызунов из подвалов, сараев и чердаков. Его нужно также перемолоть в порошок, смешать с опилками и рассыпать в местах обитания мышей.</t>
    </r>
  </si>
  <si>
    <t>https://vk.com/wall202214150_13384</t>
  </si>
  <si>
    <t xml:space="preserve">Добрый день! 
Грызуны действительно ценят неосыпающийся утеплитель за уют. Однако если пенопласт хорошо изолирован внутри стенового "пирога", а мышам перекрыты все доступы к материалу, они к нему не подберутся. Обойдётся и без ночных "концертов", и без порчи ППС. </t>
  </si>
  <si>
    <t>https://prnt.sc/6hKXFvaxTH7s</t>
  </si>
  <si>
    <t>Репост статьи с Дзена 2021 года, нужен короткий ответ для физлиц
Валера</t>
  </si>
  <si>
    <r>
      <rPr>
        <rFont val="Arial"/>
        <color theme="1"/>
      </rPr>
      <t xml:space="preserve">Андрей143
</t>
    </r>
    <r>
      <rPr>
        <rFont val="Arial"/>
        <color theme="1"/>
        <sz val="6.0"/>
      </rPr>
      <t xml:space="preserve">
 EPS Russia сказал(а): ↑
 в качестве официального представителя</t>
    </r>
    <r>
      <rPr>
        <rFont val="Arial"/>
        <color theme="1"/>
      </rPr>
      <t xml:space="preserve">
 Вам по должности положено жить в доме со стенами по технологии несъемной опалубки из пенополистирола. Подобной этой — https://teplo-max.ru/catalog/nesemnaya-opalubka
 С тонкослойным "мокрым" фасадом снаружи, и подобной отделкой изнутри. И Ваш любимый пенополистирол в таких стенах будет и снаружи, и внутри. Отличный недорогой, экологичный, пожаробезопасный материал. Мечта каждого частного застройщика. Им можно также оклеить потолок. Чтобы хотя бы стены и потолок были из пенополистирола.
 ЗЫ У эффективных манагеров вообще проблем не бывает. Всегда все отлично, супер-гуд. Проблемы с чудо-нано-материалами и изделиями возникают только у обычных покупателей. Удачных продаж, а Ваша реклама не очень интересна. Как пахнет ПСБ-С-25Ф стиролом я знаю — сам нюхал. Лежали остатки от фасада внутри дома. А ПДК по стиролу минимум в 30раз меньше, чем может почувствовать человек. Т. е. если человек отчетливо чувствует запах стирола — ПДК превышена в сотни раз. </t>
    </r>
  </si>
  <si>
    <t>https://www.forumhouse.ru/posts/31348953/</t>
  </si>
  <si>
    <t xml:space="preserve">Здравствуйте, Андрей! 
Выбор строительного материала — право каждого покупателя. Мы лишь можем порекомендовать при выборе опираться не на эмоции, а на нормативные документы и результаты исследований. </t>
  </si>
  <si>
    <t>Ответ на стр. 38
Тема закрыта</t>
  </si>
  <si>
    <t xml:space="preserve"> Monterey
 @EPS Russia, думается каждый раз надо упомянуть — под одним и тем же ярлыком продаются разного качества материалы. От самых разных производителей.
 Тут как с коньяком. Один мартель заценил, другому белый аист достался. Кто-то облизывается, кто-то плюется.
 В описании автомобиля полезно как-то сразу упомянуть страну производителя. Многое сразу станет на свои места. </t>
  </si>
  <si>
    <t>https://www.forumhouse.ru/posts/31349095/</t>
  </si>
  <si>
    <t xml:space="preserve">Добрый день! Насчёт автомобилей и коньяка — не наш профиль. Но в качестве продукции партнёров АППП мы уверены. </t>
  </si>
  <si>
    <t>Женская Уфа. Мамы Башкортостана
Добрый вечер,девочки. Вопрос,конечно,не для мам. Но может у кого мужья строители. Хотим дом купить. Полблока керамзитоблока,утеплитель пенопласт 15 см, штукатурка декоративная снаружи,ну и внутри отшпаклеваны стены. Полы по всему дому тёплые. Так вот вопрос,тепло ли будет в таком доме зимой? Мнения разделились среди родственников мужчин. Кто то говорит что норм,кто то говорит,что полноценный блок нужен,полблока-мало. Спасибо заранее!
#анонимно_женская_уфа</t>
  </si>
  <si>
    <t>https://vk.com/wall-65288136_5877957</t>
  </si>
  <si>
    <t xml:space="preserve">Здравствуйте! 
Для точного расчёта лучше всего пригласить местных специалистов, которые учтут все особенности элементов дома, климата, влажности и т. д. Если брать усреднённые показатели для ваших материалов и толщин, то ограждающая конструкция с такой толщиной пенопласта удовлетворяет санитарно-гигиеническим нормам по тепловой защите. Но, повторюсь, это очень поверхностный расчёт без учёта многих параметров. </t>
  </si>
  <si>
    <t>https://prnt.sc/4eLqeZV3GLOB</t>
  </si>
  <si>
    <t xml:space="preserve">Анти Фа
 @EPS Russia а я жгла пенопласт — такой ЧЁРНЫЙ ДЫМ и дышать сразу нечем! Воздух и вода — только от сгорания полиэтилена! Но вы явно химию прогуляли школе! </t>
  </si>
  <si>
    <t>https://www.youtube.com/watch?v=dZW9vpG1jmo&amp;lc=UgygdukywTIsfSzk2xt4AaABAg.9oCFe04UlyZ9oKnM2dNX1m</t>
  </si>
  <si>
    <t xml:space="preserve">Добрый день, 
возможно, вы жгли некачественный ППС или материал, изготовленный по старым нормам. В любом случае мы против таких экспериментов вне стен специализированных лабораторий. </t>
  </si>
  <si>
    <t>https://prnt.sc/aSViZEuMqRJN</t>
  </si>
  <si>
    <t xml:space="preserve">Александр Суворов
 @EPS Russia как раз это органика, скажу как технолог органических веществ, согласен долго гнить будет но климат и кислотные осадки и время сделают свое дело) вечного на земле нет ничего, </t>
  </si>
  <si>
    <t>https://www.youtube.com/watch?v=X1VqfxfTqaQ&amp;lc=Ugx7CvjTCVPqp-7Dkvd4AaABAg.9nElYp8PA2o9oKWO_fK4bL</t>
  </si>
  <si>
    <t>Срок службы, хрупкость</t>
  </si>
  <si>
    <t xml:space="preserve">Здравствуйте, Александр! 
Конечно, мы не утверждаем, что ППС вечен. Хотя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 вполне достаточный срок, чтобы рассматривать материал к применению, согласитесь. 
Что касается кислотных осадков — не совсем понятно, как они будут влиять на материал, буквально вмонтированный в стеновой "пирог". Конечно, если нет протечек — но это уже вопрос к монтажу, а не к пенопласту. 
 </t>
  </si>
  <si>
    <t>https://prnt.sc/wjHAl8-8u2Ro</t>
  </si>
  <si>
    <t>Ответ на стр. 59</t>
  </si>
  <si>
    <t xml:space="preserve"> Дмитрий Парфенов ответил Валерию
Валерий, 1) как гидроизолировать отбортовку. Положив кирпич мы получим прямой угол и я думаю, что гидроизоляция будет ложиться хуже, будет как бы "висеть" в воздухе, что негативно скажется на её сроке службы.
Делать заходы на отбортовку основным материалом или поверх отбортовки добавить полосу, которая перекрыаала бы часть основной кровли с двух сторон?
2) для чего нужен Нижний слой? Он лучше сцепляется с бетоном?
3) обнаружил ещё такую проблему: на соседнем гараже кровля не доделана см 20 до края. Попадает на переднюю стенку и по кладке течёт мне на гараж. Если вскрыть часть кровли на соседнем боксе, кладку залить раствором, сверху ложить гидроизоляцию получится ступенька в обратную сторону. Не перекрывать же за свой счёт чужой гараж полностью</t>
  </si>
  <si>
    <t>https://vk.com/wall-108170200_43292?reply=43398&amp;thread=43332</t>
  </si>
  <si>
    <t xml:space="preserve">Дмитрий, по вашему вопросу о ППС:
1. Если боитесь, что гидроизоляция будет отставать, раствором, на который кладёте кирпич, протяните прямой угол, чтобы образовался "скат" примерно под 45 градусов. И еще раз: битумный праймер — маст-хэв. По поводу отбортовки: смотрите по месту. Можете накрывать отбортовку вместе с кровлей. 
2. Нижний слой нужен для тех мест, где, к примеру, новая стяжка и нет старого гидроизоляционного покрытия. Верхний слой должен быть с посыпкой, нижний без посыпки. Так требуется по технологии. 
3. Этот пункт не совсем понятен. Не могу посоветовать. </t>
  </si>
  <si>
    <t>https://prnt.sc/qPcBSbIgW4Zo</t>
  </si>
  <si>
    <t>Ответ Валере на стр. 2
эксперту</t>
  </si>
  <si>
    <t xml:space="preserve"> Ольга Николаева ответила Андрею
Андрей, у нас двор из пеноблоков и бетонный пол залит, а потолок утеплили пенопластом и мышам пофиг, что потолок метра 3.5. И отрава тоже разложена и обнавляется.
Сейчас я бы положила минвату.</t>
  </si>
  <si>
    <t>https://vk.com/wall-94093160_379328?reply=379564&amp;thread=379357</t>
  </si>
  <si>
    <t>Здравствуйте, Ольга Николаевна. Высота потолка не спасёт от грызунов. Если они добираются до утеплителя, значит, где-то есть к нему доступ. А его быть не должно. Вне зависимости от того, минвата это или пенопласт — любой неосыпающийся утеплитель может стать для них жильём, если не закрыть его при монтаже.</t>
  </si>
  <si>
    <t>https://prnt.sc/vwPDRzws1bSk</t>
  </si>
  <si>
    <t>СТРОИТЕЛЬНАЯ БАРАХОЛКА ЕКАТЕРИНБУРГА
Всем привет!
Дом 2 этажа из полистиролбетонных блоков 300мм. Армопояса во всю толщину стен, соответственно промерзают и плесень внутри на них.
Хочу утеплить фасад с помощью ППС или XPS. Какой толщины достаточно для утепеления в нашем регионе?</t>
  </si>
  <si>
    <r>
      <rPr>
        <color rgb="FF1155CC"/>
        <u/>
      </rPr>
      <t>https://vk.com/wall-212814357_245</t>
    </r>
    <r>
      <rPr>
        <color rgb="FF000000"/>
      </rPr>
      <t xml:space="preserve"> 
</t>
    </r>
    <r>
      <rPr>
        <color rgb="FF1155CC"/>
        <u/>
      </rPr>
      <t>https://www.e1.ru/talk/forum/read.php?f=120&amp;t=888507&amp;i=888507</t>
    </r>
    <r>
      <rPr>
        <color rgb="FF000000"/>
      </rPr>
      <t xml:space="preserve"> </t>
    </r>
  </si>
  <si>
    <t xml:space="preserve">Добрый день! Приблизительный расчёт показывает, что фасадного пенопласта ППС 16Ф толщиной 100 мм должно хватить, чтобы защитить армопояс от промерзания. Однако точнее смогут определить только квалифицированные специалисты на местности: учитываться должен не только материал стен, но и множество других параметров. </t>
  </si>
  <si>
    <r>
      <rPr>
        <color rgb="FF1155CC"/>
        <u/>
      </rPr>
      <t>https://prnt.sc/ea8t__ezjYCH</t>
    </r>
    <r>
      <rPr/>
      <t xml:space="preserve"> 
</t>
    </r>
    <r>
      <rPr>
        <color rgb="FF1155CC"/>
        <u/>
      </rPr>
      <t>https://prnt.sc/cvZnrTeIZEOI</t>
    </r>
    <r>
      <rPr/>
      <t xml:space="preserve"> </t>
    </r>
  </si>
  <si>
    <t>MarinaGerasimenko РЕДАКТОР
Марина Ярославская обл. Вчера в 19:43
Скажу конкретно про пенополистирол. Мы когда утепляли фундамент, тоже использовали остатки этого материала для отмостки. Мыши оценили Они прогрызают ходы в пенополистирольных плитах (это хорошо видно по крошкам, которые они выносят на поверхность) и, похоже, уже обустроили там себе комфортное общежитие.</t>
  </si>
  <si>
    <t>https://7dach.ru/fcnhjyjvbz/myagkaya-uteplennaya-otmostka-iz-podruchnyh-sredstv-svoimi-rukami-chto-skazhete-300440.html#comment1637429</t>
  </si>
  <si>
    <t xml:space="preserve">Добрый день! Обычно, если на участке есть кроты и мыши, утеплитель отмостки и фундамента защищают мелкоячеистой металлической сеткой, через которую к пенопласту грызунам не пробраться. </t>
  </si>
  <si>
    <t>https://prnt.sc/XupQI71POTdh</t>
  </si>
  <si>
    <t>nataliafe
@fikusnsk Да таких фотографий у супруга много. И в домах за млн $, и в домах за.....
Всё эти минераловатные утеплители, полиуретаны, пенополистиролы — не годятся для ИЖС. Пользоваться мы ими не научились, читать инструкции не умеем или просто игнорируем.</t>
  </si>
  <si>
    <t>https://mom.life/post/643165eac7b4de267d085ccc-pogovorim-pro-karkasniki-bol</t>
  </si>
  <si>
    <t xml:space="preserve">Добрый день, nataliafe! Пенопласт вполне подходит для утепления в ИЖС. Но вы совершенно правы в том, что без изучения матчасти результата не будет. Или он будет совсем не таким, как ожидалось. Поэтому нужно уметь пользоваться (или нанимать специалистов), обязательно читать инструкции, ГОСТы и рекомендации производителей. И уж точно не игнорировать их. И, добавил бы, покупать ППС только у надёжных производителей, которые могут представить на материал всю документацию. </t>
  </si>
  <si>
    <t>эксперту
Комментарии закрыты</t>
  </si>
  <si>
    <t>Татьяна Киргизова
Когда строили дачный дом 25 лет назад, из утеплителей была только УРСА, дом бревно+ брус, стены закрывали пергамином, на него укладывалась УРСА, поверх УРСы снова пергамин, также утеплялись и потолки. Потом финишная отделка вагонкой. Года три назад пришлось переделывать потолок в одной из комнат на втором этаже, сняли старую вагонку, посмотрели, потрогали наше одеяло, лежит себе пухленькое такое и ничего с ним не сделалось за 25 лет. Стекловата, также как минвата имеет большой плюс- её не едят мыши. Если сделать всё правильно, пылить ничего не будет. Был опыт применения пенопласта, в гараже ворота утеплили пенопластом, за год мыши слопали почти всё, пришлось заменить на проверенную УРСу. Сейчас много других материалов, пенопласт не советую. Удачи в строительстве, домик выглядит очень симпатично.</t>
  </si>
  <si>
    <t>https://dzen.ru/b/ZC0-vZ4pAHK90rhj#comment_1598125034</t>
  </si>
  <si>
    <t xml:space="preserve">Добрый день, Татьяна! 
Ассоциация производителей и поставщиков пенополистирола рекомендует тщательно изолировать пенопласт от вредителей. Мыши не едят ППС, но селятся в нём (как, впрочем, в любом неосыпающемся утеплителе). Если есть доступ, грызуны не преминут им воспользоваться. </t>
  </si>
  <si>
    <t>https://prnt.sc/_Ev-NvhVqP2J</t>
  </si>
  <si>
    <t xml:space="preserve"> Анатолий Артеменко ответил Валерию
Валерий, вы в пучении грунтов понимаете как свинья в апельсинах</t>
  </si>
  <si>
    <t>https://vk.com/wall-62600240_188710?reply=189197&amp;thread=188775</t>
  </si>
  <si>
    <t>не отвечаем на хамство</t>
  </si>
  <si>
    <t xml:space="preserve">Александр Суворов
 @EPS Russia а вы обращали внимание, как желтеет внутри пенополиуретан, скажем в оконной раме, туда не свет не попадает, не осадки, а влага, вот и постепенно капля за каплей и приходит в негодность материал. Думаю что ППС современный не вывезет Олимпиаду в 100 лет. ) </t>
  </si>
  <si>
    <t>https://www.youtube.com/watch?v=X1VqfxfTqaQ&amp;lc=Ugx7CvjTCVPqp-7Dkvd4AaABAg.9nElYp8PA2o9oO7LhXoaks</t>
  </si>
  <si>
    <t xml:space="preserve">Александр, как говорится, поживём — увидим. Факт в том, что ППС отлично перес 80 циклов испытаний, проведённых в лаборатории НИИСФ РФ. Образцы пенопласта подверглись 80 циклам, включавшим двукратное понижение температуры до -40 °С, последующее нагревание до +40 °С и выдержку в воде, то есть цикл был аналогичен 1 условному году. Никаких существенных изменений в характеристиках материала выявлено не было. </t>
  </si>
  <si>
    <t>https://prnt.sc/ixQinq7L9M5M</t>
  </si>
  <si>
    <t>Зеленый Томск
Атлант держал на плечах небесный свод, а наша ноша выглядит так. 💪🏼
Наша миссия — «Зеленый Томск — Зеленый город»! ♻
Пенопласт при горении выделяет ядовитые пары, а вы же знаете, что делают с Мусором на полигонах? 🥲
Поэтому мы собираем и перерабатываем пенопласт БЕЗОПАСНЫМ способом, чтобы исправить экологическую обстановку в городе. ♻
#томск #зеленыйтомск #пенопласт #переработка #переработкапластика #сортировкамусора #зеленые</t>
  </si>
  <si>
    <t>https://vk.com/wall-217036513_58</t>
  </si>
  <si>
    <t xml:space="preserve">Здравствуйте! 
Дым от горения любого строительного материала — даже самой экологически чистой древесины — опасен для здоровья. Однако вы правы в том, что, если есть возможность отправить материал на безопасную утилизацию или переработку, этой возможностью лучше пользоваться. При правильных утилизации и ресайклинге ППС абсолютно безвреден для экологии. А вас остаётся лишь поблагодарить от лица Ассоциации производителей и поставщиков пенополистирола за внимательное отношение и заботу о городе. </t>
  </si>
  <si>
    <t>https://prnt.sc/aEkzBL3iE9Eg</t>
  </si>
  <si>
    <r>
      <rPr>
        <rFont val="Arial"/>
        <color theme="1"/>
      </rPr>
      <t>Надёжный дом | строительство и ремонт
Варианты утеплителя для деревянных домов🏡
Для теплоизоляции обычно используют такие материалы:
🔸все минеральные ваты (каменная вата, шлаковата, стекловата и эковата), они обладают высокими показателями паропроницаемости;
🔸</t>
    </r>
    <r>
      <rPr>
        <rFont val="Arial"/>
        <b/>
        <color theme="1"/>
      </rPr>
      <t>твердые полимерные утеплители (пенополистирол и пенопласт) использовать не запрещено, но вы сознательно перекрываете дыхание дому. Да, это удобные в монтаже и практичные утеплители, но придется организовать очень серьезную систему вентиляции, а это немалые расходы при обустройстве и эксплуатации. Целесообразно использовать такие материалы разве что для утепления бетонного цоколя и фундамента;</t>
    </r>
    <r>
      <rPr>
        <rFont val="Arial"/>
        <color theme="1"/>
      </rPr>
      <t xml:space="preserve">
🔸сыпучие утеплители (вермикулитовый щебень, керамзитовый гравий, перлитовый щебень) неплохо пропускают воздух и влагу, не боятся высоких температур, не интересны для грызунов, но они обладают низким коэффициентом теплоизоляции.
Есть вопросы?
📲 Звоните: 8 (911) 500-20-25
📨Пишите: What’s up, Telegram
#деревянныедома #домизрусавологда #загородныйдом #деревянныйдом #строительстводомавологда #строительство #свойдом #клееныйбрус #коттедж #надежныйзастройщик #домподключ #сруб</t>
    </r>
  </si>
  <si>
    <t>https://vk.com/wall-216083464_219</t>
  </si>
  <si>
    <t xml:space="preserve">Добрый день! 
Современный пенопласт (он же вспененный пенополистирол, ППС) обладает практически такой же паропроницаемостью как древесина. Поэтому "дыхание дому" он перекрыть не может. Что касается грамотной системы вентиляции, она обязательна для любых домов, с любым утеплителем. Естественная вентиляция далеко не всегда эффективна, но во влажности в помещении предпочитают винить теплоизоляцию. Кстати, не всегда нужна "очень серьёзная система", например рекуператоры. Нормальной приточно-вытяжной в большинстве случаев вполне достаточно. </t>
  </si>
  <si>
    <t>https://prnt.sc/yqmNfbKakKfe</t>
  </si>
  <si>
    <t>Фасадный и интерьерный декор | МодФасад
Роль пенополистирола в экологичном проектировании зданий.
Вспененный полистирол — популярный строительный материал, используемый во многих областях строительства, включая изоляцию, упаковку и декор фасадов.
Это разновидность пластика, получаемого из нефти, но его использование в экологичном дизайне зданий быстро растет. В этой статье мы обсудим роль пенополистирола в экологичном дизайне зданий.
Что такое экологичный дизайн здания?
Экологичный дизайн зданий, также известный как "зеленый дизайн зданий", — это устойчивый подход к строительству зданий, который направлен на снижение воздействия зданий на окружающую среду.
Она направлена на создание зданий, которые являются энергоэффективными, используют экологически чистые материалы и способствуют созданию здоровой среды обитания.
Использование экологически чистого дизайна зданий набирает популярность по мере того, как все больше людей осознают воздействие зданий на окружающую среду и необходимость сокращения выбросов углекислого газа.
Роль пенополистирола в экологичном проектировании зданий
Пенополистирол обладает рядом свойств, которые делают его идеальным материалом для экологичного проектирования зданий. Эти свойства включают в себя:
✔ Энергоэффективность: Пенополистирол обладает превосходными теплоизоляционными свойствами, что делает его идеальным материалом для утепления зданий.
Это уменьшает теплопотери и сохраняет в зданиях тепло зимой и прохладу летом, уменьшая потребность в отоплении и кондиционировании воздуха. Это может привести к значительной экономии энергии и сокращению выбросов углекислого газа.
✔ Легкий и долговечный: пенополистирол — это легкий материал, который прост в транспортировке и монтаже. Он также долговечен, что снижает необходимость в частой замене и ремонте, что позволяет сократить количество отходов.
✔ Пригоден для вторичной переработки: пенополистирол можно перерабатывать в другие продукты, сокращая количество отходов, отправляемых на свалки. Переработанный пенополистирол можно использовать для изготовления утеплителя, рамок для картин и других изделий.
✔ Экологичность: Пенополистирол инертен и не выделяет вредных выбросов или загрязняющих веществ в процессе производства или использования. Он также устойчив к воздействию влаги, что снижает риск образования плесени, которые могут вызвать проблемы с качеством воздуха в помещении.
Применение пенополистирола в экологичном проектировании зданий
Пенополистирол используется в различных областях применения при проектировании экологически чистых зданий, в том числе:
🔥 Изоляция: Пенополистирол используется в качестве утеплителя стен, полов, крыш и фундаментов, снижая теплопотери и потребление энергии.
🔥. СИП панели — это тип строительных панелей, изготовленных из пенополистирола, зажатого между двумя листами фанеры или OSB. Они легкие и прочные, что делает их идеальным материалом для строительства зданий.
🔥 Декор фасада: Пенополистирол используется в отделке фасадов, обеспечивая доступный и легкий вариант для архитекторов и строителей.
🔥 Геотехническое применение: Пенополистирол используется в геотехнических целях, таких как дорожные и железнодорожные насыпи, уменьшая оседание грунта и повышая устойчивость.
🔥 Пенополистирол — отличный материал для экологичного проектирования зданий, благодаря своим теплоизоляционным свойствам, легкости и долговечности, а также возможности вторичной переработки.
Спрос на экологичный дизайн зданий продолжает расти, пенополистирол, вероятно, будет играть более значительную роль в строительстве зданий в будущем.</t>
  </si>
  <si>
    <t>https://vk.com/wall-211677316_54</t>
  </si>
  <si>
    <t>Эффективность, экологичность, простота монтажа</t>
  </si>
  <si>
    <t xml:space="preserve">Здравствуйте! 
От лица Ассоциации производителей и поставщиков пенополистирола позвольте поблагодарить вас за доверие к материалу, который мы представляем. Вспененный пенополистирол — это действительно современный, эффективный, простой в применении, безопасный и, что немаловажно, экономичный утеплитель, который делает дом тёплым и уютным на долгие годы. </t>
  </si>
  <si>
    <t>https://prnt.sc/IwFyXSZrcrCL</t>
  </si>
  <si>
    <t xml:space="preserve">	061181
 Доброго времени суток! Хочу утеплить фасад пенополистиролом своими силами в силу некоторых обстоятельств нет возможности работать непрерывно, собственно вопрос, можно ли стыковать фасадную сетку по горизонту, например поклеить пенопласт до половины высоты дома, перетянуть его базовым слоем а потом поклеить пенопласт выше и перетянуть второю половину дома, как состыковать это дело? </t>
  </si>
  <si>
    <t>https://www.forumhouse.ru/posts/31352998/</t>
  </si>
  <si>
    <t xml:space="preserve">Здравствуйте! Армирующий слой можно укладывать внахлёст. Однако длительных перерывов в работе делать всё же не стоит: на незакрытый ППС пагубно влияют УФ-лучи. И очень желательно защитить слои во время дождя, чтобы между пенопластом и стеной не попадала вода. </t>
  </si>
  <si>
    <t>https://prnt.sc/_TjO3pI2NCGo</t>
  </si>
  <si>
    <t>https://vk.com/wall-212648256_84</t>
  </si>
  <si>
    <t>Здравствуйте! От имени Ассоциации производителей и поставщиков пенополистирола благодарю за детальный анализ и доверие к пенопласту — материалу, который мы представляем!</t>
  </si>
  <si>
    <t>https://prnt.sc/YdlBbOqPi7nB</t>
  </si>
  <si>
    <r>
      <rPr>
        <rFont val="Arial"/>
        <color theme="1"/>
      </rPr>
      <t xml:space="preserve">ООО "Вологодские Дома"
</t>
    </r>
    <r>
      <rPr>
        <rFont val="Arial"/>
        <color theme="1"/>
        <sz val="1.0"/>
      </rPr>
      <t>Обустройство перегородок в доме требуется не только для эффективного зонирования пространства. Эти конструктивные элементы еще служат дополнительной опорной деталью для всего каркаса, защищают от посторонних звуков.
Перегородки в каркасных домах предусматриваются на этапе проектирования.
В основном устанавливаются следующие виды:
• Каркасно-щитовые. Они создаются на каркасном основании, дополняются щитовыми панелями из гипсокартона, ДСП или ОСП и минеральными утеплителями.
• Каркасно-филенчатые. Возводятся на основе рамки, в составе предусмотрена установка обвязки, филенки, средников.
• Сплошные. У них также есть каркас, но обшивка делается из досок. Для более эффективной звукозащиты могут использоваться двойное дощатое покрытие.
Использовать каркасные перегородки предпочтительнее, потому что у них доступная стоимость, эффективная тепло- и шумоизоляция. Они имеют относительно небольшой вес, не подвергаются деформации и усадке. Установить такие перегородки можно за минимальное время и при необходимости их можно легко демонтировать или перенести.
ВАЖНЫЕ ОСОБЕННОСТИ ОБУСТРОЙСТВА
Перегородки в каркасном доме необходимо создавать с учетом будущей нагрузки, потому что к стенам будут крепиться предметы мебели, бытовая техника, фиксироваться различные декоративные элементы.
Кроме того, такие конструкции не должны быть слишком тяжелыми, чтобы не провоцировать деформации и разрушений дома. Особенно это актуально для перегородок второго этажа. 
Для ванной комнаты, кухни важно использовать материалы, устойчивые к воздействию влажности.
Важно обязательно использовать утеплитель. Он задерживает теплые воздушные массы и не дает им «уходить» в неотапливаемые комнаты. Также слои материала дополнительно создают звукоизоляцию.
ОБРАТИТЕ ВНИМАНИЕ! Для более эффективной блокировки посторонних звуков рекомендуется использовать специальные антивибрационные крепления при установке перегородок, а также применять звукоизолирующие мембранные материалы.
В качестве основы для утепления подойдет минеральная вата. Ее необходимо дополнить слоем пароизоляции, чтобы оградить от воздействия влаги и продлить срок службы.</t>
    </r>
    <r>
      <rPr>
        <rFont val="Arial"/>
        <color theme="1"/>
      </rPr>
      <t xml:space="preserve">
</t>
    </r>
    <r>
      <rPr>
        <rFont val="Arial"/>
        <b/>
        <color theme="1"/>
      </rPr>
      <t xml:space="preserve">ВАЖНО! Использовать пенопласт для утепления жилья нельзя, потому что он горюч, не отличается экологичностью. К тому же пенопластовые плиты «любят» мелкие грызуны и полностью разрушают покрытие. 
Качество и надежность перегородок – основа для длительной эксплуатации жилья и его надежности, безопасности проживания и отсутствия неудобств. </t>
    </r>
    <r>
      <rPr>
        <rFont val="Arial"/>
        <color theme="1"/>
      </rPr>
      <t xml:space="preserve">
</t>
    </r>
    <r>
      <rPr>
        <rFont val="Arial"/>
        <color theme="1"/>
        <sz val="1.0"/>
      </rPr>
      <t>Именно поэтому при обустройстве важно использовать качественные, экологичные материалы, а также:
• Грамотно проектировать конструкцию, учитывать нагрузки объекта и свойства материалов, которые применяются для строительства.
• Не допускать образования щелей в местах примыкания перегородок и основных стен.
• Жестко фиксировать направляющие как на основных опорных элементах, так и на вертикальных.
• Особое внимание уделять гидроизоляции, соответствию расстояний между стойками вверху и внизу.
• Для прокладки коммуникаций применять специальные панели с желобами, чтобы облегчить монтаж и не портить перегородку в случае необходимости установить электропроводку или другие инженерные элементы
Ниже ссылки где вы можете ознакомиться со всеми нашими проектами⬇️⬇️⬇️
👉 Заполните форму обратной связи на сайте и мы перезвоним Вам для более детального консультирования по проекту.
https://karkas.land/ — наш сайт с проектами каркасных домов.
https://vologdom.ru/proekty-domov-iz-brusa-odnoetazhnye — наш сайт с проектами домов и бань из бруса.
https://vologdom.ru/proekty-dachnyh-domov-odnoetazhnye
- наш сайт с проектами дачных домов из профилированного бруса.
https://veranda-k-domu.ru/ — наш сайт с пристройками и верандами.
#каркасныйдомспб #баняподключ #домизбруса #беседкаизбруса #каркасныйдоммосква #каркасныйдом #веранданадаче #беседканазаказ #каркасныйдомнасваях #каркасныйдомкалуга #строительствовтвери #строимвкарелии #строимдомавтуле #каркасныйдомпроекты #каркасныйдомсанктпетербург #домизбрусаспб #летняяверанда</t>
    </r>
  </si>
  <si>
    <r>
      <rPr>
        <color rgb="FF1155CC"/>
        <u/>
      </rPr>
      <t>https://ok.ru/ooovologod/topic/155951626343757</t>
    </r>
    <r>
      <rPr/>
      <t xml:space="preserve"> 
</t>
    </r>
    <r>
      <rPr>
        <color rgb="FF1155CC"/>
        <u/>
      </rPr>
      <t>https://vk.com/wall380901527_1083</t>
    </r>
    <r>
      <rPr/>
      <t xml:space="preserve"> 
</t>
    </r>
    <r>
      <rPr>
        <color rgb="FF1155CC"/>
        <u/>
      </rPr>
      <t>https://vk.com/wall-127559865_461</t>
    </r>
    <r>
      <rPr/>
      <t xml:space="preserve"> </t>
    </r>
  </si>
  <si>
    <t>Здравствуйте! Готов спорить. А вместе со мной — многие обладатели частных домов, утеплённых пенопластом. Использовать ППС для утепления жилья очень удобно, эффективно, долговечно и экономично. Древесина тоже горюча — причём класс её горючести выше, чем у ППС (Г3 против Г4). При этом в современный пенопласт добавляют антипирены: благодаря им материал затухает самостоятельно, если на него не воздействует открытый огонь. А если воздействует, он оплавляется, а не полыхает. Кроме того, слой пенопласта находится внутри стенового "пирога". Пока огонь до него доберётся, гореть будет всё внутри помещения — и пластик, и текстиль, и дерево. 
Что касается экологичности, и тут вы неправы.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t>
  </si>
  <si>
    <r>
      <rPr>
        <color rgb="FF1155CC"/>
        <u/>
      </rPr>
      <t>https://prnt.sc/08m0PNVLL9oF</t>
    </r>
    <r>
      <rPr/>
      <t xml:space="preserve"> 
</t>
    </r>
    <r>
      <rPr>
        <color rgb="FF1155CC"/>
        <u/>
      </rPr>
      <t>https://prnt.sc/wyGnUJiB8hke</t>
    </r>
    <r>
      <rPr/>
      <t xml:space="preserve"> 
</t>
    </r>
    <r>
      <rPr>
        <color rgb="FF1155CC"/>
        <u/>
      </rPr>
      <t>https://prnt.sc/MoO_9ll7dVnO</t>
    </r>
    <r>
      <rPr/>
      <t xml:space="preserve"> </t>
    </r>
  </si>
  <si>
    <r>
      <rPr>
        <rFont val="Arial"/>
        <color theme="1"/>
      </rPr>
      <t xml:space="preserve">Магистр из НИИЧаВо
</t>
    </r>
    <r>
      <rPr>
        <rFont val="Arial"/>
        <color theme="1"/>
        <sz val="6.0"/>
      </rPr>
      <t xml:space="preserve">Цитата:
От пользователя: EPS Russia
множество других параметров(видео)
</t>
    </r>
    <r>
      <rPr>
        <rFont val="Arial"/>
        <color theme="1"/>
      </rPr>
      <t>(видео с фразой "Огласите весь список, пожалуйста")</t>
    </r>
  </si>
  <si>
    <t>https://www.e1.ru/talk/forum/read.php?f=120&amp;t=888507&amp;i=888603&amp;page=0#888603</t>
  </si>
  <si>
    <r>
      <rPr/>
      <t xml:space="preserve">Здравствуйте! Пожалуйста: все слои стенового пирога, регион проживания (градусосутки отопительного периода, зону влажности), хорошие специалисты смотрят ещё на уровень грунтовых вод, состав почвы, глубину промерзания, наличие подвала или цокольного этажа (и их утепление), режим пользования помещением и пр. 
Посчитать нужную толщину пенопласта приблизительно можно и без всех дополнительных вводных: </t>
    </r>
    <r>
      <rPr>
        <color rgb="FF1155CC"/>
        <u/>
      </rPr>
      <t>https://epsrussia.ru/calculator/index.php .</t>
    </r>
    <r>
      <rPr/>
      <t xml:space="preserve"> Но приблизительный расчёт с помощью калькулятора не отменяет и не заменяет расчёта, выполненного специалистами. </t>
    </r>
  </si>
  <si>
    <t>https://prnt.sc/ilgPSgfx3b05</t>
  </si>
  <si>
    <t>Ответ на стр. 77
Стасу: только если форум не запрещает постить сторонние ссылки. Иначе — перепишем без ссылки</t>
  </si>
  <si>
    <t>Учеба по Электрике
Собственно в этом и вопрос. Подскажите пожалуйста.
Необходимо ли делать пароизоляцию при утеплении каркасного дома пенопластом?</t>
  </si>
  <si>
    <r>
      <rPr>
        <color rgb="FF1155CC"/>
        <u/>
      </rPr>
      <t>https://vk.com/wall-215509151_10483</t>
    </r>
    <r>
      <rPr/>
      <t xml:space="preserve"> 
</t>
    </r>
    <r>
      <rPr>
        <color rgb="FF1155CC"/>
        <u/>
      </rPr>
      <t>https://vk.com/wall-30121853_48535</t>
    </r>
    <r>
      <rPr/>
      <t xml:space="preserve"> 
</t>
    </r>
    <r>
      <rPr>
        <color rgb="FF1155CC"/>
        <u/>
      </rPr>
      <t>https://vk.com/wall-215887293_10321</t>
    </r>
    <r>
      <rPr/>
      <t xml:space="preserve"> </t>
    </r>
  </si>
  <si>
    <t xml:space="preserve">Добрый день! При дополнительном наружном утеплении уже готового каркасного дома пенопластом пароизоляция не нужна. </t>
  </si>
  <si>
    <r>
      <rPr>
        <color rgb="FF1155CC"/>
        <u/>
      </rPr>
      <t>https://prnt.sc/iai_T1HS2PjE</t>
    </r>
    <r>
      <rPr/>
      <t xml:space="preserve"> 
</t>
    </r>
    <r>
      <rPr>
        <color rgb="FF1155CC"/>
        <u/>
      </rPr>
      <t>https://prnt.sc/YieN3YuuW68u</t>
    </r>
    <r>
      <rPr/>
      <t xml:space="preserve"> 
</t>
    </r>
    <r>
      <rPr>
        <color rgb="FF1155CC"/>
        <u/>
      </rPr>
      <t>https://prnt.sc/8UVLuWe_6fdh</t>
    </r>
    <r>
      <rPr/>
      <t xml:space="preserve"> </t>
    </r>
  </si>
  <si>
    <t>Akfix | Строительная химия
Пенополистирол или пенопласт — один из самых распространенных утеплителей для стен. Это легкий и дешевый материал, который отлично подходит для использования в качестве теплоизоляции.
✅ Одним из основных преимуществ пенополистирола является его высокая теплоизоляционная способность. Материал удерживает тепло, что позволяет оставлять стены прохладными летом и теплыми зимой. Обладая низкой теплопроводностью, он препятствует распространению тепла отнюдь не хуже, чем другие утеплители.
✅ Пенополистирол не подвержен гниению, плесени и грибку, что делает его прочным и долговечным материалом. Он устойчив к большинству вредных веществ, таким как карбонаты, растворители и кислоты, что делает его идеальным выбором для тех, кто хочет использовать стойкий к возможным повреждениям утеплитель.
✅ Кроме того, использование пенополистирола позволяет существенно сократить затраты на отопление и климатическую установку. Благодаря ее теплоизоляционным свойствам, пенополистирол сохраняет тепло на долгое время и позволяет удерживать его внутри помещения, что в свою очередь позволяет снижать затраты на отопление на 30-40%.
✅ Полиуретановая клей-пена Akfix 960 для склеивания и герметизации пенополистирола — это удобный способ установки утеплителя, который обеспечивает эффективную теплоизоляцию и защищает ваш дом от холодной зимы и жаркого лета.
Akfix 960P — https://vk.cc/cn6myA
#монтажная_пена@akfixrus
#клей@akfixrus
#теплоизоляция@akfixrus</t>
  </si>
  <si>
    <t>https://vk.com/wall-114831816_683</t>
  </si>
  <si>
    <t xml:space="preserve">Добрый день! Пенопласт действительно экономичен, эффективен, бионейтрален и экологичен. Спасибо за доверие к материалу, который представляет Ассоциация производителей и поставщиков пенополистирола. </t>
  </si>
  <si>
    <t>https://prnt.sc/G9hEMRipupNQ</t>
  </si>
  <si>
    <r>
      <rPr/>
      <t>SergeyPSV
 Добрый день
 Просьба помочь, все ли делаю правильно, так как прочитал тему, толком вынес не все.
 Хочу утеплить сарай 6х3 стены каркас 150 мм, но использовать следующий пирог.
 Пирог следующий снаружи внутрь
 1. ОСБ
 2. 2 см рейка
 3. Стойки 150 мм
 4. Фанера или ГКЛ
 Слой в 2 см рейки будет заполнен напыляемым утеплителем, после к нему проклеиваю ППС и внутренняя отделка Фанера или ГКЛ
 Согласно калькулятору (напыляемый заменив на пеноизол в калькуляторе) выходит точка росы внутри стены.
 Насколько это критично, с точки зрения использования данного пирога, в МО для мини домика выходного дня на время строительства основного 2-4 года ?
 Относительно пароизоляционных пленок планирую внутри поставить 1-2 приточно вытяжных клапана.
 Спасибо 
 ht</t>
    </r>
    <r>
      <rPr>
        <color rgb="FF1155CC"/>
        <u/>
      </rPr>
      <t>tps://prnt.sc/5NU-lhWg6qC2</t>
    </r>
    <r>
      <rPr/>
      <t xml:space="preserve"> </t>
    </r>
  </si>
  <si>
    <t>https://www.forumhouse.ru/posts/31359147/</t>
  </si>
  <si>
    <t xml:space="preserve">Добрый день! 
Если планируете делать как описали, необходима пароизоляция между внутренней отделкой и пенопластом — зона конденсации сместится наружу. </t>
  </si>
  <si>
    <t>https://prnt.sc/-Sf_jCsge2Zi</t>
  </si>
  <si>
    <t>Утепление стен АльпСервис
Горение Пеноплекса и Пенополистирола.
Видео от Утепление стен АльпСервис</t>
  </si>
  <si>
    <t>https://vk.com/wall-190698641_192</t>
  </si>
  <si>
    <t xml:space="preserve">Здравствуйте! 
Современный пенопласт оплавляется, а не горит — это и видно на видео. Если убрать постоянное воздействие пламени, он, благодаря антипиренам, потухнет в течение максимум 4 секунд. </t>
  </si>
  <si>
    <t>https://prnt.sc/sYJrWCf2GI2F</t>
  </si>
  <si>
    <r>
      <rPr>
        <rFont val="Arial"/>
        <color theme="1"/>
      </rPr>
      <t xml:space="preserve">Строительный портал RMNT.RU
</t>
    </r>
    <r>
      <rPr>
        <rFont val="Arial"/>
        <color theme="1"/>
        <sz val="6.0"/>
      </rPr>
      <t>Материалы для стен дома с точки зрения экологической безопасности
Назвать идеальный материал для строительства стен частного дома нельзя. У каждого свои предпочтения, цены тоже сильно разнятся. Но в любом случае хочется безопасный дом, который не будет отравлять обитателей. Сайт RMNT расскажет, какие проблемы могут быть у различных материалов для стройки стен.
Фото technosip.ru
Каркасный, щитовой дом</t>
    </r>
    <r>
      <rPr>
        <rFont val="Arial"/>
        <color theme="1"/>
      </rPr>
      <t xml:space="preserve">
</t>
    </r>
    <r>
      <rPr>
        <rFont val="Arial"/>
        <b/>
        <color theme="1"/>
      </rPr>
      <t>В российских реалиях чаще всего такие бюджетные дома строят из SIP-панелей. Это, как уже писал портал Rmnt.ru, обычно «сэндвич» из ОСП-плит, между которыми полистирол. С точки зрения экологической чистоты — вариант хуже не придумаешь. При нагревании ОСП-плиты будут выделять формальдегид, а полистирол — стирол. Дом может стать настоящей газовой камерой. Специалисты советуют в случае с каркасником заменить ОСП-плиты на МДВП или ЦСП. Вместо полистирола целесообразнее использовать холлофайбер или полиуретан. Такой «сэндвич» окажется дороже, но вы платите за безопасность, здоровье своей семьи. В любом случае в каркасном доме требуется эффективная вентиляция, желательно установить рекуператоры.
 Важно! Не забывайте о защитных сетках от грызунов, иначе в утеплителе каркасного дома заведутся мыши.</t>
    </r>
    <r>
      <rPr>
        <rFont val="Arial"/>
        <color theme="1"/>
      </rPr>
      <t xml:space="preserve">
</t>
    </r>
    <r>
      <rPr>
        <rFont val="Arial"/>
        <color theme="1"/>
        <sz val="6.0"/>
      </rPr>
      <t>Фото les-kon.ru
Брус и бревно
Это, конечно, экологически чистые материалы для стен. Но, если к самой древесине вопросов нет, она совершенно безопасна, то пропитки и клеевые составы могут вызывать сомнения. Антисептики необходимы, чтобы дерево не начало быстро портиться и гнить. Однако нужно выбирать составы с сертификатами безопасности от проверенных производителей. Есть специальные масла, которые одновременно выступают краской для фасада — хороший и безопасный выбор. Отдельно стоит коснуться клееного бруса. Материал хороший, стены не будут давать усадку. Но нужно убедиться, что тип клея именно EPI — он самый безопасный.
Фото stroimdom-krym.ru
Пенобетон, газобетон
Эти популярные стеновые материалы с точки зрения экологии практически лишены недостатков. Они нетоксичны, одно из преимуществ газобетона в том, что он прекрасно держит тепло и дом в утеплении не нуждается. Однако, потенциальная опасность содержится в присадках, которые улучшают свойства бетона, но могут содержать формальдегид и фенол. Нужно приобретать блоки только у проверенных производителей, которые готовы подтвердить безопасность своей продукции экологическими сертификатами: «Листок жизни», Nordic swan, Blue angel, Ecomaterial и тому подобными.
Фото kronotech.ru
Кирпич, керамоблоки
Кажется, что у этих стеновых материалов никаких проблем с экологической чистотой нет. Но на самом деле, глина, которая используется в производстве, может обладать довольно сильной естественной радиоактивностью. Обычно она в пределах нормы, но всё же может её превышать, особенно в случае добычи в южных регионах. Тоже нужно покупать керамические блоки и кирпич у проверенных производителей, можно отправиться за покупкой с дозиметром — лучше перестраховаться.
Фото sprb.by
Однозначно к экологически чистым материалам для стен относятся арболит — смесь бетона и древесных отходов, а также солома. Соломенные дома, кстати, очень энергоэффективны, но важно защищать стены толстым слоем штукатурки, чтобы снизить риск пожара.
© рмнт.ру, Игорь Максимов</t>
    </r>
  </si>
  <si>
    <r>
      <rPr>
        <color rgb="FF1155CC"/>
        <u/>
      </rPr>
      <t>https://dzen.ru/a/ZDzGcnT4MEPzpB84</t>
    </r>
    <r>
      <rPr/>
      <t xml:space="preserve"> 
</t>
    </r>
    <r>
      <rPr>
        <color rgb="FF1155CC"/>
        <u/>
      </rPr>
      <t>https://rmnt-official.livejournal.com/140111.html</t>
    </r>
    <r>
      <rPr/>
      <t xml:space="preserve"> </t>
    </r>
  </si>
  <si>
    <t xml:space="preserve">Добрый день! Ассоциация производителей и поставщиков пенополистирола постоянно отслеживает результаты испытаний, проводимых с пенопластом.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Что касается вентиляции — она необходима в домах из любого материала, с любым типом теплоизоляции. </t>
  </si>
  <si>
    <r>
      <rPr>
        <color rgb="FF1155CC"/>
        <u/>
      </rPr>
      <t>https://prnt.sc/mg7_1exAsr8H</t>
    </r>
    <r>
      <rPr/>
      <t xml:space="preserve"> 
</t>
    </r>
    <r>
      <rPr>
        <color rgb="FF1155CC"/>
        <u/>
      </rPr>
      <t>https://prnt.sc/7iDQohnqQ4hw</t>
    </r>
    <r>
      <rPr/>
      <t xml:space="preserve"> </t>
    </r>
  </si>
  <si>
    <t xml:space="preserve"> Андрей Павлюк ответил Алексею
Алексей, факт в том что, после демонтажа термопанелей влажность в доме снизилась с 75 до 46-50 ℅, много фактов, точка росы, накладка термопанели — бетон, всё удерживает влагу, из вентиляции в зиму два приточных клапана на сквозняке. С практикой спорить сложно, поэтому был произведён демонтаж, всё стены были сырые.</t>
  </si>
  <si>
    <t>https://vk.com/wall-97639222_171165?reply=173044&amp;thread=171329</t>
  </si>
  <si>
    <t xml:space="preserve">Факторов, по которым так произошло, действительно может быть множество. Мы бы рекомендовали заказать теплотехнический расчёт у специалистов, которые могут прибыть на место и рассчитать, каким именно материалом нужно утеплять дом. Они смогут подсказать, в чём была ошибка при первом утеплении. </t>
  </si>
  <si>
    <t>https://prnt.sc/aJDCnIqNbTf4</t>
  </si>
  <si>
    <t xml:space="preserve">Ответ на стр. 27 
эксперту
Комментарий эксперта: причин, по которым у него влажные стены, может быть множество — начиная от того, что вентиляции банально не хватает, заканчивая протекающей крцшей и отсутствием гидроизоляции пола снизу, качества грунтовки (и материала) и т. д. Дело может быть и в качестве термопанелей. Непонятно что посоветовать — пенопластом он утеплять больше не собирается, поэтому предлагать варианты с ППС не стоит. </t>
  </si>
  <si>
    <r>
      <rPr>
        <rFont val="Arial"/>
        <color theme="1"/>
      </rPr>
      <t xml:space="preserve">Строительство- ремонт своими руками- творчество
Какие ошибки допускают при утеплении дома
</t>
    </r>
    <r>
      <rPr>
        <rFont val="Arial"/>
        <color theme="1"/>
        <sz val="6.0"/>
      </rPr>
      <t>1. Необдуманный выбор утеплителя
Когда вы посещаете строительный магазин, вам может показаться, что на полках представлено огромное количество различных теплоизоляционных материалов. Однако на самом деле существует всего три основных типа таких материалов:
• минеральная вата;
• стекловата;</t>
    </r>
    <r>
      <rPr>
        <rFont val="Arial"/>
        <color theme="1"/>
      </rPr>
      <t xml:space="preserve">
•</t>
    </r>
    <r>
      <rPr>
        <rFont val="Arial"/>
        <b/>
        <color theme="1"/>
      </rPr>
      <t xml:space="preserve"> пенополистирол.
Первые два вида сильно похожи по своим характеристикам и применяются чаще всего, поэтому нет смысла их обсуждать. А вот о пенополистироле стоит поговорить отдельно. Дело в том, что пенополистирол – это отличный утеплитель, который к тому же не впитывает влагу.
Но проблема в том, что при контакте с огнем, он начинает оплавляться, образуя небезопасные газообразные соединения. Поэтому пенополистирол стоит применять исключительно в местах, куда огонь точно не доберется.</t>
    </r>
    <r>
      <rPr>
        <rFont val="Arial"/>
        <color theme="1"/>
      </rPr>
      <t xml:space="preserve">
</t>
    </r>
    <r>
      <rPr>
        <rFont val="Arial"/>
        <color theme="1"/>
        <sz val="6.0"/>
      </rPr>
      <t>2. Неправильное хранение теплоизоляционного материала
Мокрый материал проводит тепло лучше, нежели сухой. Это актуально и для теплоизоляционных материалов, которые при намокании утрачивают свои свойства. Дабы сего избежать, достаточно выполнять ряд условий:
Не покупать утеплитель «с рук» в распакованном виде.
Снимать упаковку с материала только непосредственно перед его монтажом.
Не оставлять установленный теплоизоляционный материал надолго открытым.
Если есть предпосылки считать, что будет дождь, то работы по монтажу утеплителя лучше перенести на другой день.
3. Выбор эластичных матов
Дело в том, что из-за своей пластичности маты со временем провисают под своей тяжестью, что приводит к образованию щелей и промежутков между ними. Потому для вертикальных поверхностей вернее употреблять твердые теплоизоляционные плиты.
4. Утепление только «важных» мест
На каждом этапе строительства загородного дома у большинства владельцев возникает желание как-нибудь сэкономить. В случае с утеплителем это чаще всего выливается в утепление исключительно «особо важных» мест в доме, например, только северной стены и в углах.
Итог у этого всегда одинаков, теплоизоляция постройки нарушается и становится крайне неэффективной. В свою очередь, это приводит к большим затратам на отопление, которые ничуть не окупаются экономией на материалах.
5. Маленькая толщина теплоизоляции
Другой не менее редкий прием для «экономии» на утеплении – уменьшение теплоизоляционного слоя. Результат у этой ошибки такой же – повышение расходов на отопление. Важно запомнить, что универсального значения толщины утеплителя нет и быть не может, так как данный параметр рассчитывается на основании массы характеристик дома и окружающих погодных условий.</t>
    </r>
  </si>
  <si>
    <t>https://ok.ru/skidyvayte/topic/156058902728719</t>
  </si>
  <si>
    <t>Паропроницаемость, опасность для здоровья, пожароопасность</t>
  </si>
  <si>
    <t xml:space="preserve">Добрый день! Согласно ГОСТ, пенопласт (а, судя по всему, вы имеете в виду именно его) и должен находиться в середине строительной ограждающей конструкции. Поэтому разместить его внутри "пирога" — решение верное. Что же касается оплавления — в ППС добавляются антипирены. Именно они позволяют материалу затухать в течение максимум 4 секунд после потери контакта с открытым пламенем, а при постоянном воздействии огня не полыхать, а оплавляться, не способствуя распространению огня. При горении плит выделяется углекислый и угарный газы — те же, что и при горении дерева. </t>
  </si>
  <si>
    <t>https://prnt.sc/zNdF2ikb1O8E</t>
  </si>
  <si>
    <t>СтройМастер | Ремонт | Строительство
Лучший выбор утeплитeля для стeн – это пенoпласт
Tакая пpоблeма, ĸaĸ сохpанeниe тепла в нашем жилищe являeтся вeсьма важнoй пpоблемой человечествa ужe нa пpотяжении вcей истории.
Cоврeмeнным решением ee являeтся нaрyжное и внутрeннe утепление стен здания. К cчаcтью, соврeмeнныe технологии этому спoсoбствуют, предлaгaя весьма широĸий спеĸтр разных утеплительныx матeриалов.
- — — Зачeм нужно наpужнoе и внутреннее утeплeниe?
Tакоe утепление peшаeт большой спектр зaдaч:
• Во-пeрвых, повышaетcя звукoизoляции стeн и мeжкомнатных перекрытий. Это в свoю очeрeдь знaчительно увеличивает ĸомфортность иcпользовaния вашегo пoмещения.
• Во-вторых, аккумулируется теплo внутpи строeния. Этo вeдёт к сoĸращению статьи расхoдoв, связанной с отоплeниeм помещения.
Bыбиpaя мaтеpиaл для утепления cтен ваших строений, следyет помнить, чтo мaтериaл должeн быть обязатeльно сертифицирoван — этo гарант экологичности, гигиeничности и иных хаpактеpистик (oгнеустoйчивoсть, вoдoнепрoницаемoсть) утеплительного материала.
Пенoпласт – соврeмeнный матepиал для наружнoгo и внyтреннегo утепления стен
Если вы используете утеплитель пeноплаcт, то навeрняка ужe знaете, чтo внeдрeниe даннoгo видa утепления нeпрeмeнно пoзвoляет избежaть пoявления плeсeни и сырости внутри пoмещений.
Иcпoльзoвание cпециaльных пенoпoлистирoльных теплoизoляциoнных плит, как правило, характернo для yтeплeния перекрытий, кpыш, стен, погрeбов и paзличных фасадoв здaния.
Bспенивaющийся cуcпензиoнный полистирол – это oснoва пенoпoлистирoльнoй теплоизоляционной плиты. Он относится к cинтетичеcким аморфным тeрмопластичным пoлимеpам.
При вспeнивании полистирол увеличивaет объёмы свoи примернo в пятьдесят pаз именно пoсредствoм температурнoгo вoздействия. Затем eго гранулы oбрабатывают цикличнo парoм и формуются позднее в пенoпластoвые пластины.
- — — Преимущеcтвa пeнопласта
Итак, отмeтим, что применение пеноплaстa в кaчестве матeриала утеплительнoгo имеет немaло положитeльных оcобенноcтей:
• Использовaние пенoплаcта, бeсспоpно, пoзвoляет применять самыe тонĸиe утеплительные слoи. Это оcобенно aктуaльно для внутрeннeго утепления стeн. К примeрy, срaвним: пeнопластовая панeль, тoлщина которой 20 cантимeтров, имеет тaкyю жe эффеĸтивнoсть, кaк слой минеральнoй вaты толщиной 80 сaнтиметpов.
• Физические свойствa пeноплаcта пoзвoляют улучшать ĸaчество тепло и звукoизoляции.
• Пeноплаcт в воде нe paствоpяется, поэтому oн нe пoдвергается рaзбуxaнию и имeeт вeсьма низкий уровeнь гигрoскoпичнoсти.
• Данный матepиал oбладает экологичными и гигиеничными cвoйcтвами.</t>
  </si>
  <si>
    <t>https://vk.com/wall-175286792_79435</t>
  </si>
  <si>
    <t>Очень здорово все рассказали! Единственное, что стоит отметить: пенопласт рекомендуется только для наружного утепления в качестве срединного слоя строительной конструкции. Так предписывает ГОСТ.</t>
  </si>
  <si>
    <t>https://prnt.sc/iKAqxVr3S6LG</t>
  </si>
  <si>
    <t>Мастер стройки-ремонта-творчество
Что нужно знать про пенопласт как строительный материал
Пенопласт — это теплоизоляционный материал из вспененного полистирола, который отличается своей доступной стоимостью. Этот материал имеет ряд преимуществ перед традиционными утеплителями. Однако, прежде чем перейти к его характеристикам, необходимо понять, как функционирует данный вид утеплителя.
Пенополистирол с высокой плотностью прекрасно годится в качестве теплоизолятора, так как он не подвергается процессам гниения, не впитывает воду и не является источником распространения грибка.
Достоинства и недостатки пенопласта
Из-за своего относительно небольшого веса пенопласт является простым в обработке, легко режется и транспортируется. Вдобавок данный материал хорошо подходит в постройке саун, бань и прочих построек, у которых небольшая высота стен.
Недостатки у пенопластового утеплителя тоже присутствуют. Его нельзя хранить в больших объемах, так как он не обладает высокой прочностью. В случае с пенопластами высокой плотности необходимо приобрести специальный клей, который обеспечит его фиксацию в бетоне. Однако с точки зрения экономии лучше приобретать пенопластные материалы более невысоких плотностей.
Имеется еще один минус этого материала. Благодаря большой плотности ваты (около 25 кг/м3) утеплитель очень легко может заполучить всевозможные повреждения во время транспортировки, употребления в строительстве, при засыпании в парной или сауне. Обширные повреждения и трещины в этом случае весьма вероятны.</t>
  </si>
  <si>
    <t>https://ok.ru/stroimsamis/topic/156059369476111</t>
  </si>
  <si>
    <t xml:space="preserve">Здравствуйте! Спасибо, что подробно и точно рассказали о достоинствах пенопласта. А вот по поводу недостатков хотелось бы добавить пару слов.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Работать с пенопластом действительно лучше теми материалами, которые для него предназначены. Однако рынок клеевых составов очень разнообразен, поэтому всегда можно выбрать подходящий для конкретной цели и бюджета. 
Что касается замены плотных марок неплотными, тут вы тоже не совсем правы. У каждой из марок есть своя область применения, и если использовать более лёгкие марки там, где требуются плотные, желаемого результата можно не достичь. Поэтому здесь лучше не экономить. </t>
  </si>
  <si>
    <t>https://prnt.sc/_TCebYfT-39R</t>
  </si>
  <si>
    <r>
      <rPr>
        <rFont val="Arial"/>
        <color theme="1"/>
      </rPr>
      <t xml:space="preserve">Строим дом — строительный портал
Почему из дома уходит тепло и как правильно утеплить кирпичные стены?
</t>
    </r>
    <r>
      <rPr>
        <rFont val="Arial"/>
        <color theme="1"/>
        <sz val="1.0"/>
      </rPr>
      <t>При недостаточном утеплении стен через них теряется около 60% тепла, используемого на обогрев жилища. Однако действующие с 2000 г. нормы по теплосбережению потребовали от строителей применения современных высокоэффективных изоляционных материалов, существенно повышающих теплозащитные свойства стен.
На вопрос, из чего строить дом — из дерева, кирпича, бетона или их многочисленных и разнообразных комбинаций, каждый отвечает по-своему. Выбор зависит от множества факторов, среди которых личные пристрастия часто играют куда более существенную роль, чем практические соображения. Мы же постараемся остановиться именно на практических моментах и будем исходить из того, что принято решение возводить дом из кирпича. Главное достоинство кирпичного здания — его несомненная прочность и неограниченный срок службы, естественно, при условии правильного строительства и грамотной эксплуатации.
Толще — не значит теплее
Толщина капитальных кирпичных стен всегда (ну, или почти всегда) кратна размеру половины кирпича, но при этом не бывает меньше 25 см, то есть одной его длины. Из богатейшей практики строительства хорошо известно, что даже стена в один кирпич способна нести любую равномерно распределенную нагрузку, возникающую в одно-, двухэтажных домах от вышерасположенных конструкций. Теплотехнические расчеты показывают, что при температуре «за бортом» –30°С, а именно такая температура не редкость зимой в большинстве районов центральной части России, для сохранения тепла в доме толщина его наружных стен (при сплошной кладке без пустот и на цементно-песчаном растворе) должна составлять не менее 160 см. Стены из силикатного кирпича будут еще толще.
Обычный красный кирпич бывает полнотелым и пустотелым. Для наружных стен лучше использовать пустотелый, воздушные пазухи которого существенно улучшают теплозащитные характеристики конструкции. Кроме того, саму кладку нужно вести с формированием пустот, колодцев, уширенных швов, заполняемых теплоизолирующим материалом, применять эффективные современные утеплители и так называемые теплые кладочные растворы. Равного, а то и более серьезного эффекта можно достичь, используя разного рода утеплители, кладку с образованием пустот, поризованный кирпич.
Хитрость кладки стен из кирпича — использование теплых кладочных растворов, содержащих в качестве наполнителя шлак, керамзит, туф, перлит и т. п. Обычный цементно-песчаный кладочный раствор имеет теплопроводность, близкую к теплопроводности полнотелого кирпича, а у смеси с такими наполнителями она оказывается примерно на 10–15% ниже. Это также довольно существенно повышает теплозащитные свойства стен, ведь общая площадь швов в кладке составляет почти 10%.
Куда уходит тепло?
Важный вопрос, который интересует многих потенциальных заказчиков, звучит примерно следующим образом: «Где должен быть расположен утеплитель на стенах — внутри помещения, снаружи или в теле кладки?»
Наибольшие потери тепла в домах, в том числе и индивидуальных, еще 20 лет назад приходились на окна. При столь распространенном до недавнего времени двойном остеклении удельный тепловой поток через окна в 4–6 раз превышает тепловой поток через стены. И это при том, что площадь окон редко составляет больше пятой части от общей площади ограждающих конструкций. Оговоримся сразу, что использование многокамерных ПВХ-профилей с трех- или четырехкамерными стеклопакетами существенно снижает тепловые потери. 9–10% тепла покидает дом через кровлю и столько же уходит в землю через подвальные помещения. А 60% потерь приходится именно на долю неутепленных стен.
Рассмотрим три варианта конструкции стены: сплошная без утеплителя; с утеплителем со стороны помещения; с наружным утеплением. Температура в доме согласно действующим нормам, определяющим уровень комфортного проживания, должна быть равна +20°С. Проведенные специалистами измерения показывают, что при уличной температуре –15°С температура внутренней поверхности неутепленной стены составляет примерно 12–14°С, внешней — около –12°С. Точка росы (точка, температура в которой соответствует началу конденсации влаги) располагается внутри стены. Учитывая то, что часть ограждающей конструкции имеет отрицательную температуру, стена промерзает.
При наличии теплоизоляции, расположенной на стенах внутри помещения, картина существенно меняется. Температура внутренней поверхности стены (точнее, внутренней стороны утеплителя) в такой конструкции составляет примерно +17°С. При этом температура кладки изнутри здания оказывается около нуля, а снаружи — чуть ниже температуры уличного воздуха — порядка –14°С. Дом с такой внутренней теплоизоляцией можно довольно быстро прогреть, однако кирпичные стены не накапливают тепло, и при отключении отопительных приборов помещение стремительно охлаждается. Но хуже другое: точка росы находится между стеной и слоем теплоизоляции, в результате здесь скапливается влага, возможно появление плесени и грибка, стена по-прежнему промерзает. Однако тепловые потери несколько снижаются по сравнению с неутепленной конструкцией.
Наконец, третий вариант — внешняя теплоизоляция. Температура поверхности стены внутри дома становится несколько выше: 17–17,5°С, а снаружи резко возрастает — до уровня 2–3°С. В результате точка росы перемещается внутрь слоя утеплителя, при этом сама стена приобретает возможность накапливать тепло, значительно сокращаются тепловые потери из помещения через ограждающие конструкции.
Наружная теплоизоляция стен помогает решить сразу несколько проблем. Прежде всего при правильном выполнении такое утепление позволяет достичь высокого уровня энергосбережения — затраты на отопление здания снижаются на 50–60%
Слоистая кладка
Самый простой способ повысить теплоизоляционные свойства кирпичных стен — оставить в них полости, ведь воздух — идеальный природный теплоизолятор. Поэтому издавна в теле стены из полнотелого кирпича делают замкнутые воздушные прослойки шириной 5–7 см. Это, с одной стороны, сокращает почти на 20% расход кирпича, а с другой — на 10–15% снижает теплопроводность стены. Такой вид кладки получил название колодцевый. Воздух, конечно, прекрасный утеплитель, однако при сильном ветре через вертикальные швы кладки такие стены может продувать. Чтобы этого не происходило, фасады снаружи штукатурят, а в воздушные пустоты закладывают различные утеплители. Сейчас широко используется разновидность колодцевой кладки, получившая название слоистой: несущая кирпичная стена, далее утеплитель и наружный слой из лицевого кирпича.</t>
    </r>
    <r>
      <rPr>
        <rFont val="Arial"/>
        <color theme="1"/>
      </rPr>
      <t xml:space="preserve">
</t>
    </r>
    <r>
      <rPr>
        <rFont val="Arial"/>
        <b/>
        <color theme="1"/>
      </rPr>
      <t>Теплоизоляцией в слоистой кладке, как правило, служат плиты из минеральной ваты (на основе каменного волокна или штапельного стекловолокна) или пенополистирола, реже — из экструдированного пенополистирола (в силу его высокой цены). У всех материалов схожие коэффициенты теплопроводности, так что толщина изоляционного слоя в стене будет одинаковой, независимо от выбранного типа утеплителя (толщина слоя определяется не только характеристиками теплоизоляции, но и климатической зоной, где ведется строительство). Однако волокнистые материалы — негорючие, чем принципиально отличаются от пенополистирола, являющегося горючим. К тому же, в отличие от пенополистирольных, волокнистые плиты эластичные, так что при монтаже их проще плотно прижать к стене. Определенные сложности в применении пенополистирола в слоистых кладках вызваны еще и низкой паропроницаемостью этого материала. Вместе с тем пенополистирол примерно в четыре раза дешевле минеральной ваты, и это преимущество для многих заказчиков компенсирует его недостатки.</t>
    </r>
    <r>
      <rPr>
        <rFont val="Arial"/>
        <color theme="1"/>
      </rPr>
      <t xml:space="preserve"> </t>
    </r>
    <r>
      <rPr>
        <rFont val="Arial"/>
        <color theme="1"/>
        <sz val="1.0"/>
      </rPr>
      <t>Добавим, что, согласно СП 23-101-2004 «Проектирование тепловой защиты зданий», при использовании в ограждающей конструкции горючих утеплителей необходимо обрамлять оконные и другие проемы по периметру полосами из негорючей минеральной ваты.
Плотное прилегание утеплителя — залог эффективности его работы, поскольку, если в конструкции допущены воздушные карманы, через них могут происходить утечки тепла из здания
Устройство системы утепления любого типа требует продуманного расчета ее паропроницаемости: каждый последующий слой (изнутри наружу) должен пропускать водяной пар лучше, чем предыдущий. Ведь если на пути у пара окажется препятствие, то неизбежна его конденсация в толще ограждающей конструкции. Между тем в случае популярного решения — стена из пеноблоков, волокнистый утеплитель, облицовочный кирпич — паропроницаемость пеноблоков довольно высокая, у утеплителя она еще выше, а паропроницаемость облицовочных кирпичей меньше, чем у утеплителя и пеноблоков. В результате происходит конденсация пара — чаще всего на внутренней поверхности стены из лицевого кирпича (поскольку зимой она находится в зоне отрицательных температур), что влечет за собой негативные последствия. Накапливается влага в нижней части кладки, со временем вызывая разрушение кирпича нижних рядов. Утеплитель будет намокать по всей толщине, и, как следствие, сократится срок службы материала и существенно снизятся его теплозащитные свойства. Ограждающая конструкция станет промерзать, что приведет, в частности, к уменьшению эффекта от применения системы утепления, к деформации отделки помещения, к постепенному смещению зоны выпадения конденсата в толщу несущей стены, что может вызвать ее преждевременное разрушение.
В той или иной степени проблема переноса пара актуальна для слоистой кладки с утеплителем любого типа. Во избежание увлажнения теплоизоляции рекомендуется предусматривать два момента. Во-первых, необходимо создать воздушную прослойку не менее 2 см между утеплителем и наружной стеной, а также оставить в нижней и верхней частях кладки ряд отверстий размером около 1 см (незаполненный раствором шов), чтобы добиться притока и вытяжки воздуха для удаления пара из утеплителя. Впрочем, это не полноценная вентиляция конструкции (в сравнении, например, с системой вентилируемого фасада), поэтому, во-вторых, имеет смысл сделать специальные отверстия для отвода конденсата из слоистой кладки в нижней ее части.
Важной особенностью слоистой кладки является использование теплоизоляционных материалов с достаточной жесткостью и их надежная фиксация — чтобы со временем они не оседали. Для дополнительного крепления утеплителя и сопряжения внешнего и внутреннего кирпичных слоев между собой применяют гибкие связи. Обычно их выполняют из стальной арматуры.
Замена стальных гибких связей на стеклопластиковые позволяет (за счет тепловой однородности конструкции стены) снизить расчетную толщину минеральной ваты на 5–10%
В последние годы в индивидуальном строительстве для возведения стен все шире используют поризованные крупноформатные керамические камни. При их изготовлении в состав керамики добавляют органические и минеральные материалы, способствующие в процессе обжига кирпича образованию замкнутых пор. В результате такие камни становятся на 35–47% легче полнотелого кирпича того же размера, а за счет пористой структуры коэффициент их теплопроводности достигает 0,16–0,22 Вт/(м·°С), что в 3–4 раза больше, чем у сплошного глиняного кирпича. Соответственно и стены из поризованного камня могут быть значительно менее толстыми — всего 51 см.
Кирпичная кладка в связи с высокой теплоемкостью материала обладает значительной тепловой инерционностью — стены достаточно долго прогреваются и столь же медленно остывают. Для домов постоянного проживания это качество является, безусловно, положительным, так как температура в помещениях обычно не имеет больших колебаний. Но для коттеджей, в которые хозяева наведываются периодически, с длительными перерывами, тепловая инерционность кирпичных стен уже играет отрицательную роль, ведь для их прогрева требуются немалые затраты топлива и времени. Снять остроту проблемы поможет сооружение стен многослойной структуры, состоящих из слоев различной теплопроводности и тепловой инерционности.
Наружное утепление
Сегодня наибольшее распространение получили системы наружного утепления. К ним относятся вентилируемые фасады с воздушным зазором и «мокрые» фасады с тонким штукатурным слоем (чуть менее популярен вариант с толстым штукатурным слоем). В фасадах с «тонкой» штукатуркой количество теплопроводных включений сведено к минимуму. Этим они отличаются от вентилируемых фасадов, где теплопроводных включений больше и соответственно утеплитель должен быть толще, что сказывается на стоимости конструкции — у вентилируемых фасадов она получается выше в среднем в два раза
Название «мокрый» фасад связано с применением в системах утепления штукатурных растворов. Именно этим объясняется главное и, пожалуй, единственное ограничение по их устройству — сезонность работ. Поскольку технология предусматривает наличие «мокрых» процессов, монтаж системы можно производить только при положительных температурах.
В состав таких «мокрых» систем входит много различных компонентов (утеплитель, сетка, минеральный клей, штукатурные смеси, дюбели, профили и еще ряд комплектующих), но основных слоев всего три: утеплитель, армирующий и защитно-декоративный слои. В качестве утеплителя используют плиты из жесткого теплоизоляционного материала с низким коэффициентом теплопроводности. Это могут быть минерало- или стекловатные плиты со средней плотностью (не ниже 145 кг/м³) или листы экструдированного безусадочного самозатухающего пенополистирола с плотностью не менее 25 кг/м³. При этом теплоизоляционные свойства слоя пенополистирола толщиной 6 см соответствуют примерно 120 см кирпичной кладки.
Утеплитель фиксируют на стене с помощью специального клея и крепежных элементов. На теплоизоляцию наносят армирующий слой из устойчивой к щелочи сетки и особого клеевого раствора, который крепит ее к плите утеплителя. И уже затем формируют внешний слой, состоящий из грунтовки и декоративной отделки.
Главное достоинство «мокрого» фасада — возможность получения стены с любой необходимой степенью утепления, к тому же такая система утепления менее затратна, чем слоистая кладка, при том что внешний вид фасада, где применены качественные штукатурки, будет привлекательным в течение длительного времени. Сократятся затраты и на возведение фундамента, так как нагрузка на него от слоя утеплителя будет незначительной. Применение таких систем позволяет втрое снизить потери тепла через ограждающие конструкции и сэкономить до 40% средств, расходуемых на отопление.
Каталог проектов домов в нашем инстаграм instagram.com/aspdom_com</t>
    </r>
  </si>
  <si>
    <t>https://vk.com/wall-151839057_33227</t>
  </si>
  <si>
    <t xml:space="preserve">Здравствуйте! Пенопласт (или вспененный пенополистирол), выпускаемый с учётом современных требований, содержит антипирены. Эти вещества позволяют ему самостоятельно затухать в течение максимум 4 секунд после потери контакта с открытым пламенем. А в условиях постоянного воздействия огня оплавляться, а не вспыхивать, не распространяя при этом горение. 
Что касается паропроницаемости, современные марки ППС по этому показателю сравнимы с древесиной.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Ну, а в том, что пенопласт экономичнее других теплоизоляционных материалов, вы правы. Другое дело, что в погоне за ещё большей экономией не стоит покупать контрафактный товар. Приобретать любые строительные материалы нужно в специальных точках продаж и у проверенных продавцов, которые могут документально подтвердить происхождение материала. </t>
  </si>
  <si>
    <t>https://prnt.sc/b3cMn9jDdIEf</t>
  </si>
  <si>
    <t>Дина Валиева
Алим Коноков
Утеплитель. Пенопласт, Минеральная вата. Угроза жизни. РАСПРОСТРАНЯЙТЕ!</t>
  </si>
  <si>
    <t>https://ok.ru/profile/578078803896/statuses/156220441191352</t>
  </si>
  <si>
    <t>https://prnt.sc/oTLNMy1pRUaN</t>
  </si>
  <si>
    <t>Аналог стр. 58 март</t>
  </si>
  <si>
    <r>
      <rPr>
        <rFont val="Arial"/>
        <color theme="1"/>
      </rPr>
      <t xml:space="preserve">СК АлексееВ — каркасные дома Москва и МО
</t>
    </r>
    <r>
      <rPr>
        <rFont val="Arial"/>
        <color theme="1"/>
        <sz val="6.0"/>
      </rPr>
      <t>Утепление каркасного дома пенополистиролом, пенопластом.
Пенопласт является очень дешёвым и отличным утеплителем. Многие строители недоумевают, почему пенопласт или пенополистирол так редко используется для утепления каркасного дома эти материалы подходят как нельзя лучше.
Утепление каркасного дома пенополистиролом изнутри и снаружи выполняется, когда требуется дополнительно утеплить уже построенный дом.
Пенопласт как утеплитель имеет следующие преимущества:
- Устойчивость к влаге. Даже при полном погружении материала в воду он впитывает минимальное ее количество. Именно благодаря этому факту пенопласт часто используется при утеплении подвала или цокольного этажа, где на материалы часто воздействует влага.
- Шумопоглощение. Благодаря этой характеристике в доме не нужно дополнительно устраивать звукоизоляцию.
- Низкая стоимость. Если производится утепление всего дома пенопластом, экономия может быть значительной.
- Низкая теплопроводность.
- Отсутствие необходимости в дополнительной пароизоляции.
- Сохранение размеров. Утеплитель не поддается усадке и не изменяет размеры при изменении температуры.
- Простота монтажа. Закрепление материала на стенах может производиться даже при отсутствии опыта проведения таких работ.</t>
    </r>
    <r>
      <rPr>
        <rFont val="Arial"/>
        <color theme="1"/>
      </rPr>
      <t xml:space="preserve">
</t>
    </r>
    <r>
      <rPr>
        <rFont val="Arial"/>
        <b/>
        <color theme="1"/>
      </rPr>
      <t>Но не смотря на все эти преимущества, есть существенные недостатки, из-за которых многие компании, в том числе и мы не используем пеноплекс и пенополистирол при утеплении домов. Самая главная причина, это горючесть. Все разновидности материалов из пенопласта легко возгораются даже при не большом очаге и горят не хуже бензина, потушить такое воспламенение практически не возможно, тем более если оно окажется внутри стены. Кроме этого пенополистирол выделяет ядовитые вещества, пагубно влияющие на здоровье человека.
Чаще всего материалы из пенополистирола используют в промышленном строительстве, либо при утеплении фундаментов по типу УШП плит и утеплении снаружи каменной стены. Но есть некоторые индивидумы, которые умудряются экономить на всём и используют в качестве основного утеплителя в каркасном домостроении, что приводит к печальным последствиям.</t>
    </r>
    <r>
      <rPr>
        <rFont val="Arial"/>
        <color theme="1"/>
      </rPr>
      <t xml:space="preserve">
</t>
    </r>
    <r>
      <rPr>
        <rFont val="Arial"/>
        <color theme="1"/>
        <sz val="6.0"/>
      </rPr>
      <t>А что вы думаете по этому поводу пишите своё мнение в комментариях, так же переходите в наш телеграмм канал, там много интересного:
https://t.me/ck_alekseev
Наши проекты: https://alekseev-dom.ru/</t>
    </r>
  </si>
  <si>
    <t>https://vk.com/wall-211149593_1721</t>
  </si>
  <si>
    <t>Здравствуйте! Возможно, ваш опыт связан с применением некачественного пенопласта. Сказать, что современные марки ППС горят не хуже бензина, значит, очень далеко отойти от истины. Они выпускаются с антипиренами, которые а) позволяют материалу самостоятельно затухать в течение максимум 4 секунд после потери контакта с открытым пламенем; б) при постоянном воздействии высоких температур оплавляться, не вспыхивая. Вредные вещества, выделяемые качественным ППС при горении, те же, что и при горении древесины.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И он также может быть утилизирован без вреда для окружающей среды.</t>
  </si>
  <si>
    <t>https://prnt.sc/GAq-409-IJnk</t>
  </si>
  <si>
    <t xml:space="preserve"> Ринат Асадуллин
Лучший утеплитель для мышей это пенопласт.</t>
  </si>
  <si>
    <t>https://vk.com/wall-175286792_79435?reply=79443</t>
  </si>
  <si>
    <t xml:space="preserve">Добрый день! Ну, а кто откажется от такого уютного дома? Причём не только из пенопласта, но из ЭППС, минваты и других несыпучих утеплителей. Но тут дело в том, чтобы не дать вредителям доступ к материалу. А это уже вопрос правильного монтажа. </t>
  </si>
  <si>
    <t>https://prnt.sc/weBpgga1hf4I</t>
  </si>
  <si>
    <t xml:space="preserve"> Андрей Неумывайченко
Лучший дом для мышей и муравьёв это пенопласт😜😂😂😂😂😂😂😂не дай будным мышкам и муравьишькам замёрзнуть,обшей дом пенопластом 😂😂😂😂😂😂😂😂</t>
  </si>
  <si>
    <t>https://vk.com/wall-175286792_79435?reply=79445</t>
  </si>
  <si>
    <t xml:space="preserve">И муравьи, и мыши селятся там, куда могут добраться. А если доступ перекрыт, теплоизоляционный материал изолирован, то и проблемы не будет. </t>
  </si>
  <si>
    <t>https://prnt.sc/OKT3xuP7MGCj</t>
  </si>
  <si>
    <t>Валера Комментарий из того же поста, что и стр. 102, нужны немного разные ответы</t>
  </si>
  <si>
    <t xml:space="preserve"> Станислав Троицкий
Ах этот запах фосгена при горении пенопласта...</t>
  </si>
  <si>
    <t>https://vk.com/wall-186692794_183339?reply=183383</t>
  </si>
  <si>
    <t xml:space="preserve">При взаимодействии с огнём современный ППС выделяет углекислый и угарный газы — те же, что и при горении дерева. Ни фосгена, ни хлора, ни гидрохлорида при испытаниях ФГУП ВНИИМ им. Д.И. Менделеева не обнаружено. </t>
  </si>
  <si>
    <t>https://prnt.sc/GDOkVEYnfOSs</t>
  </si>
  <si>
    <t>Владимир Криворучко
И оччч хорошее отношение мелких рыжих мурашей к нему , каких они там ходов в нём только не набуровили 🤦🤦🤦😭,пришлось все фальшпанели с фасада снимать и убирать пенолабиринтные листы с колонией этих гадов , и делать "шубу". Так что , имейте в виду при установке пенопластутеплителя про этих гадов ползучих😭</t>
  </si>
  <si>
    <t xml:space="preserve">Просто пенопласт должен быть изолирован внутри стены. Значит, у "рыжих мурашей" был к нему доступ. И этой возможностью они воспользовались. </t>
  </si>
  <si>
    <t>https://prnt.sc/3qkwwkN18D4r</t>
  </si>
  <si>
    <t>Коммент к посту из стр. 98
Валера</t>
  </si>
  <si>
    <t>Виталий Подзерский
пенопласт как утеплитель хорош только при закладке между стен кирпичных ..мы строили кухню и человек хотел сэкономить на кирпиче...при этом получив достаточно тёплые стены относительно... по итогу полкирпича облицовка,50мм пенопласт и снова полкирпича забутовка... на удивление стены получились вполне теплыми и обьём помещения добавился за счёт маленькой толщины стены...</t>
  </si>
  <si>
    <t xml:space="preserve">Почему удивительно? Всё строго по ГОСТ: пенопласт в качестве среднего слоя строительной ограждающей конструкции. </t>
  </si>
  <si>
    <t>https://prnt.sc/mpPp0-JQ-Rgc</t>
  </si>
  <si>
    <t>Д Е Д
ответил Виталию
НЕ ХОРОШ. В пенопласте селятся черви, похожие на опарышей. Листы пролежали на чердаке около года, попытался резать нихромом и был очень удивлен, обнаружив целую колонию внутри листа. Ни кому не советую..</t>
  </si>
  <si>
    <t xml:space="preserve">В пенопласте нет ничего питательного ни для какой формы жизни. Если листы лежали незащищёнными в течение года, значит, в них организовали себе дом какие-то вредители (про червей, честно говоря, впервые слышу. В таком пенопласт ещё не обвиняли). Есть доступ — есть желающие заселиться. С той же долей вероятности они бы жили и в минвате и в других утеплителях. </t>
  </si>
  <si>
    <t>https://prnt.sc/w7QCoiPKcfD4</t>
  </si>
  <si>
    <t>Коммент к посту из стр. 98, ответ пользователю из стр. 106
Валера</t>
  </si>
  <si>
    <r>
      <rPr>
        <rFont val="Arial"/>
        <color theme="1"/>
      </rPr>
      <t xml:space="preserve">Идёт ремонт!
Как утеплить стены квартиры?
</t>
    </r>
    <r>
      <rPr>
        <rFont val="Arial"/>
        <b/>
        <color theme="1"/>
      </rPr>
      <t>Утепление стен внутри квартиры</t>
    </r>
    <r>
      <rPr>
        <rFont val="Arial"/>
        <color theme="1"/>
      </rPr>
      <t xml:space="preserve"> </t>
    </r>
    <r>
      <rPr>
        <rFont val="Arial"/>
        <color theme="1"/>
        <sz val="6.0"/>
      </rPr>
      <t>является трудоемким технологическим процессом, от правильного выполнения которого будет зависеть комфорт проживающих. Если неправильно утеплить стены, то со временем может появиться грибок и плесень. По статистике, именно квартиры на первых этажах и угловые страдают от сырости и плесени.
Также страдают панельные дома со швами и стыками. Но сегодня появилась прекрасная возможность даже самые сырые комнаты сделать сухими. Какие же материалы использовать при утеплении квартиры?утеплить стену в квартире
Конечно, в идеале, это утепление поверхности не только внутри помещения, но и снаружи. Так, к примеру, минвата может использоваться при утеплении наружных стен. Этот материал имеет высокие эксплуатационные характеристики и обладает хорошими звукоизоляционными свойствами. Для монтажа минваты потребуется немного дополнительного инструмента, достаточно будет купить дюбеля и специальный клей. Специального каркаса для монтажа не требуется.
Удобство данного материала в том, что он продается сегодня в рулонах, плитах и матах, которые практичны в перевозке. Самым надежным вариантом считаются плиты.
Использование данного материала снаружи поможет избежать распространения грибка и сырости внутри квартиры. Если провести подобные работы, то внутри помещения не будет образовываться конденсат.утеплить стену в квартире 1</t>
    </r>
    <r>
      <rPr>
        <rFont val="Arial"/>
        <color theme="1"/>
      </rPr>
      <t xml:space="preserve">
</t>
    </r>
    <r>
      <rPr>
        <rFont val="Arial"/>
        <b/>
        <color theme="1"/>
      </rPr>
      <t>Современный рынок стройматериалов представляет абсолютно разные утеплители для стен, и все они отличаются между собой. Если используется пенопласт, то поверхность необходимо заранее подготовить. Ее следует выровнять, вымыть и оштукатурить неровные участки. Крепится пенопласт к стене при помощи клея и зубчатого шпателя. Сам материал монтируется к поверхности стены и фиксируется пластиковыми дюбелями</t>
    </r>
    <r>
      <rPr>
        <rFont val="Arial"/>
        <color theme="1"/>
      </rPr>
      <t>.</t>
    </r>
    <r>
      <rPr>
        <rFont val="Arial"/>
        <color theme="1"/>
        <sz val="6.0"/>
      </rPr>
      <t>утеплить стену в квартире 2
Утепление стен в квартире при помощи гипсокартона считается одним из распространённых методов теплоизоляции. Здесь совершенно другой принцип утепления, когда между стеной и материалом образуется пустота, которая и выполняет функцию теплоизоляции. Этот метод удобен тем, что в пустотах можно расположить дополнительно теплоизолирующие материалы, предварительно закрепив их дюбелями. Чем больше расстояние между основанием стены и гипсокартоном, тем лучше теплоизоляция.
Важно заметить, что любой материал, укладываемый внутри деревянного или металлического каркаса, должен быть защищен мембраной, которая не будет портиться под воздействием влаги.
фото из открытых источников в интернете</t>
    </r>
  </si>
  <si>
    <t>https://ok.ru/profile/587085479459/statuses/156267257384227</t>
  </si>
  <si>
    <t xml:space="preserve">Добрый день! Пенопласт действительно легок в монтаже: с подготовкой поверхности и укладкой материала может справиться даже непрофессионал. </t>
  </si>
  <si>
    <t>https://prnt.sc/qYdV2SOImaRA</t>
  </si>
  <si>
    <t>Аналог стр. 163 март</t>
  </si>
  <si>
    <t xml:space="preserve"> Алекс Тагильский
Когда пенопласт стал экологичным?
Сергей Мостовой
Алекс, ну если не засорять им землю и реки, то вполне экологичен. А если вы про производство, то это уже другой вопрос.
Алекс Тагильский ответил Сергею
Сергей, я и про выделение газа из пенопласта, вредного для человека</t>
  </si>
  <si>
    <t>https://vk.com/wall-175286792_79435?reply=79438</t>
  </si>
  <si>
    <t>Экологичность, опасность для здоровья</t>
  </si>
  <si>
    <t xml:space="preserve">Алекс, какого газа? Там 98% воздуха внутри. Есть исследования российских институтов — по результатам ничего не выделяется ни при нормальной температуре, ни при нагревании. 
А про экологичность — производство пенопласта экологичнее, чем той же минваты. Утилизация и ресайклинг тоже. </t>
  </si>
  <si>
    <t>https://prnt.sc/i7hKLYhSxIJV</t>
  </si>
  <si>
    <t>Валера, Алексей забанен в группе</t>
  </si>
  <si>
    <t xml:space="preserve"> Андрей Неумывайченко ответил Валерию
Валерий, вы щас сами поняли что написали?????вы это муравьям расскажите что где перекрыто ,мыши а тем более муравей заберется куда угодно,их ничего не задерживает</t>
  </si>
  <si>
    <t>https://vk.com/wall-175286792_79435?reply=79485&amp;thread=79445</t>
  </si>
  <si>
    <t xml:space="preserve">И тем не менее, Андрей, огромное количество домов годами стоят с ППС в качестве утеплителя. Возможно, дело в теории заговора муравьёв, но, скорее всего, им не по жвалам оказались правильно смонтированные "пироги". </t>
  </si>
  <si>
    <t>https://prnt.sc/KNwO2CW22fwR</t>
  </si>
  <si>
    <t>Ответ Валере на стр 103</t>
  </si>
  <si>
    <r>
      <rPr>
        <rFont val="Arial"/>
        <color theme="1"/>
      </rPr>
      <t>Школа строительства и ремонта
Утеплитель для стен внутри дома на даче: выбираем по критериям лучший утеплитель</t>
    </r>
    <r>
      <rPr>
        <rFont val="Arial"/>
        <color theme="1"/>
        <sz val="1.0"/>
      </rPr>
      <t xml:space="preserve">
Правильное утепление стен дачного домика всегда является актуальным вопросом для владельцев. Он нередко возникает вновь и вновь в связи с тем, что на строительном рынке появляются усовершенствованные, новые термоизоляционные материалы, и это разнообразие затрудняет выбор оптимального варианта.
Как правило, загородные участки находятся относительно далеко от города, поэтому многие предпочитают проводить на даче все свободное время, начиная с ранней весны и заканчивая поздней осенью. Как известно, в этот период ночи еще или уже холодные, а тонкие стены легких построек не в состоянии задержать тепло внутри помещений, поэтому рано или поздно обостряется проблема их качественной термоизоляции. Мало того, некоторые владельцы не прочь провести в загородных условиях и рождественско-новогодние выходные дни, но без надежного утепления это желание будет просто нереальным.
Утеплитель для стен внутри дома на даче можно применить разный, тем более что современный богатый ассортимент позволяет выбрать его на любой вкус и «кошелек». Для того чтобы сэкономить на обогреве дачного дома и создать в нем комфортный для отдыха микроклимат необходимо подобрать качественный материал. Он не только должен поспособствовать поддержанию в помещениях требуемой температуры, но и быть безопасным для здоровья проживающих, а также прослужить долгие годы без потери своих теплоизоляционных качеств. Поэтому для начала стоит выделить критерии, по которым необходимо выбирать утеплитель, устанавливаемый внутри жилых помещений.
Критерии выбора утеплителя для стен
Любой материал, используемый при постройке или отделке жилых строений, должен отвечать санитарным требованиям и соответствовать правилам безопасности. По этим же принципам должен выбираться и утеплительный материал.
Основные критерии оценки термоизоляционных материалов таковы:
Экологическая безопасность утеплителя. Материал в оговоренных условиях эксплуатации (в пределах установленного температурного диапазона) не должен выделять вредных испарений.
Стойкость к возгоранию. Очень важное условие особенно для дачных лёгких построек, которые могут в холодное время отапливаться печами. Материал должен быть не горюч (НГ), или же иметь самую низкую категорию горючести (Г1).
Энергосбережение. Утеплитель, безусловно, должен обладать низкими показателями теплопроводности.
Звукоизоляционные качества материала. Возможно, подобное свойство может показаться не столь важным для дачных условий, однако, это было бы заблуждением. Иногда и за городом участок могут окружать не слишком спокойные соседи, включающие музыку на максимальную громкость в любое время суток. На дачах часто применяют сельскохозяйственную или садовую моторизованную технику. Неподалёку может оказаться оживленное шоссе или ветка железной дороги. Поэтому учесть это качество утеплительного материала тоже будет нелишним.
Паропроницаемость утеплителя. Это качество необходимо для того, чтобы все испарения, неизменно возникающие и накапливающиеся в помещениях дома, не задерживались внутри слоя термоизоляции, а получали свободный выход в атмосферу. В противном случае утеплитель резко потеряет в своих термоизоляционных качествах, а кроме того, рано или поздно в нем появится плесень, которая распространится по стенам, а затем и в структуру материала, из которого они возведены.
Долговечность материала. Чтобы не производить замену утеплителя каждые 4÷5 лет из-за того, что он просто не будет выполнять заявленных функций, будет разумным сразу выбирать материал проверенного производителя, который дорожит репутацией и не станет обманывать своего покупателя.
Прочность утеплительного материала. Речь идет, скорее, не о жесткости (таким свойством обладают далеко не все утеплители), а о способности держать заданную форму, так как на него в процессе эксплуатации воздействуют различные нагрузки – статические динамические, вибрационные и т.п.
Биологическая и химическая стабильность. Материал не должен разлагаться со временем, подвергаться гниению или химическому распаду Еще одно качество, которое желательно для утеплителей, применяемых для утепления загородных домов, как изнутри, так и снаружи – они не должны быть благоприятной средой для обитания насекомых и грызунов.
Кромеэтого, чтобы добиться желаемого эффекта, нужно выбирать утеплитель, идеально подходящий для материала, из которого выстроен дом – в этом вопросе есть некоторые несовместимости. Причем, толщина утеплителя также выбирается с учетом толщины и материала изготовления внешних стен.
Основные разновидности утеплительных материалов
Для утепления дачного дома изнутри подходят несколько типов утеплителей. Чтобы помочь разобраться, какой из них выбрать, далее будут рассмотрены их характеристики более подробно.
Итак, в этот список термоизоляционных материалов входят:
Базальтовая и стеклянная вата, которую можно приобрести в матах или рулонах.
Эковата, производимая из волокон целлюлозы, россыпью или сформованная в маты.
Пенополистирол в плитах.
Напыляемые материалы — пеноизол или пенополиуретан.
Прежде чем перейти к подробным описаниям характеристик нужно сразу же изучить их сравнительное описание, которое, возможно поможет сделать первый шаг к правильному выбору утеплителя (см. рис)
Стекловата
Стекловата изготавливается из волокон, полученных в результате расплавления кварцевого песка (стеклянного боя) и некоторых добавок. Средняя длина волокон составляет 30÷50 мм. Получаемые маты имеют достаточно высокую стабильность форм и виброустойчивость.
Стекловата обладает хорошими звукоизоляционными качествами и химической стойкостью, высокими термоизоляционными показателями. Диапазон рабочих температур материала составляет от — 60 до + 180 °С. При превышении данной температуры сами волокна остаются целыми, но связующее смолистое вещество подвергается деструктуризации, поэтому волокнистая структура может спекаться или распадаться.
Стекловату применяют в основном для утепления нежилых помещений, так как ее волокна отличаются особой ломкостью, и нежелательно их попадание в воздух обитаемых комнат.
Кроме того, в слоях стекловаты вполне могут поселиться мыши, устроив в ней гнезда и ходы. Поэтому в дачных домах ее можно использовать в том случае, если предприняты меры, защищающие строение от грызунов.
Утеплители на основе базальтовой ваты
Подобные утеплители изготавливаются из расплава габбро-базальтовых пород, и считается оптимальным вариантом для утепления стен и других поверхностей изнутри помещений частных домов. Теплопроводность базальтовых волокнистых материалов сравнима со стекловатой, но они имеет куда более подходящие качества для применения в жилых помещениях. Например, «каменные» волокна не такие ломкие, как стеклянные, а плиты обычно обладают более высокой плотностью, а это значит, что и прочностные качества базальтового утеплителя существенно выше.
Базальтовая вата производится в плитах и рулонах, которые могут быть дополнительно прошиты и оснащены фольгированным слоем, усиливающий утеплительный эффект. Общие характеристики базальтовой ваты были представлены в таблице, а конкретные качества для отдельных ее разновидностей будут показаны ниже.
Экструдированный пенополистирол</t>
    </r>
    <r>
      <rPr>
        <rFont val="Arial"/>
        <color theme="1"/>
      </rPr>
      <t xml:space="preserve">
</t>
    </r>
    <r>
      <rPr>
        <rFont val="Arial"/>
        <b/>
        <color theme="1"/>
      </rPr>
      <t>Всем знаком весьма ходовой утеплительный материал – пенопласт, который широко применяется в частном строительстве. Но с его применением нужно быть предельно осторожным, так как он имеет ряд очень серьезных недостатков, из-за которых от него полностью отказались во многих европейских странах.
К таким негативным свойствам пенополистирола относятся:
Высокая горючесть материала. Причем, при горении идет его активное плавление и растекание, а также выделение токсичного дыма, который смертельно опасен для жизни человека.
При длительном использовании пенопласт также начинает выделять в окружающую среду токсичные испарения (его химическую структуру нельзя отнести к стабильным органическим соединениям). Такие испарения, содержащее токсичный свободный стирол, способны проникнуть даже сквозь бетонные стены.
Кроме того, обычный пенопласт легко прогрызают мыши, а если он имеет толщину в 80÷100 мм, то они вполне могут устроить в нем свое жилище.
Вместо пенопласта рекомендовано применять экструдированный пенополистирол, относящийся к категории слабогорючих, самозатухающих синтетических утеплителей.</t>
    </r>
    <r>
      <rPr>
        <rFont val="Arial"/>
        <color theme="1"/>
      </rPr>
      <t xml:space="preserve">
</t>
    </r>
    <r>
      <rPr>
        <rFont val="Arial"/>
        <color theme="1"/>
        <sz val="1.0"/>
      </rPr>
      <t>Экструдированный пенополистирол имеет мелкоячеистую структуру и получается путем расплавления гранул полистирола при их нагревании до высоких температур, введения в расплав вспенивающего агента, а затем придания нужной формы продавливанием через сопла экструдера. . Причем, важно заметить, что если раньше вспенивание происходило с использованием небезвредных для человека фреонов, то сегодня они заменены бесфреонными составами на основе обычного углекислого газа.
В отличие от пенопласта, экструдированный пенополистирол из-за своей плотности и отсутствию паропроницаемости не привлекает грызунов в качестве постоянного места жительства, и они могут только погрызть его в нескольких местах.
Экструдированный пенополистирол имеет низкий коэффициент влагопоглощения и теплопроводности, высокую прочность при его сжатии, отличную морозостойкость и химическую устойчивость. Кроме этого, материал не подвержен гниению, поэтому он отлично подходит как для внутренних, так и для наружных работ.
Пенополиуретан
Пенополиуретан – это высокоэффективный утеплительный материал, который напыляется на стены с помощью специального оборудования. Для того, чтобы добиться нужного теплоизолирующего эффекта, пенополиуретан может быть нанесен на стену одним слоем нужной толщины или в несколько слоев. При напылении пена расширяется и заполняет все просветы, технологические зазоры и щели, образуя полностью герметичное покрытие. Материал имеет высокие адгезионные качества, поэтому можно обойтись без предварительной подготовки поверхности стен перед его нанесением.
Этот утеплитель используется для термоизоляции стен как снаружи, так и изнутри здания и применяется для этой цели даже в регионах с очень суровыми зимними условиями. Как и любой утеплитель, пенополиуретан, требует закрытия его отделочными материалами. Его уязвимое место – неустойчивость к воздействию ультрафиолетовых лучей.
Основные эксплуатационные характеристики этого напыляемого утеплителя указаны в представленной выше таблице, но в дополнение к ним можно добавить то, что пенополиуретан благодаря низкому влагопоглощению сохраняет свои теплоизоляционные свойства даже при очень высокой влажности воздуха.
Напыление утеплителя может осуществляться на стену, возведенную из любого материала – адгезионны качества от этого нисколько не пострадают. Для лучшего распределения материала по поверхности и соблюдения необходимой толщины слоя, стену разделяют на отдельные зоны с помощью закрепления вертикальных направляющих. После расширения и затвердевания пенополиуретана, его излишек, вышедший за пределы установленной обрешетки, срезается при помощи обычного острого строительного ножа.
Эковата
Эковата еще не стала настолько популярной, как минеральная вата, пенополистирол или пенополиуретан, но в последнее время ее все чаще применяют для утепления различных элементов зданий. Материал изготавливается из волокон целлюлозы и поступает в продажу в россыпи или в сформированных плитах. Измельченный утеплитель монтируется «сухим» или «мокрым» способом.
«Сухой» способ чаще применяется для утепления горизонтальных поверхностей – это чердачное перекрытие или же полы, но иногда по такой технологии утепляют и полые стены. «Мокрый» же метод нанесения позволяет использовать материал на любых поверхностях, но для этого потребуется специальное оборудование.
Готовые сформованные плиты монтируются таким же образом, как и другие виды минеральных утеплителей.
Эковата состоит из экологически чистых ингредиентов, и не будет выделять вредных для человека испарений. Кроме этого, за счет наличия в составе материала борной кислоты, у эковаты появляется способность «консервировать» поверхности, защищая их от образования колоний плесени.
Утеплитель, нанесенный «мокрым» способом, не теряет своих теплоизолирующих качеств на протяжении всего периода эксплуатации. При этом эковата образует на поверхности герметичное бесшовное покрытие, поэтому хорошо защищает помещения дома от холода и перегревания.
При укладке «сухим» методом и недостаточно хорошем уплотнении, материал может давать усадку, но его слой, при необходимости, можно увеличить, досыпав и распределив дополнительный утеплитель.
Сухой утеплительный материал в процессе производства обязательно обрабатывается антипиренами и имеет категорию Г1, то есть является слабо горючим и самозатухающим. Он не дает большого задымления и не выделяет продуктов сгорания с токсическими веществами. Целлюлоза, являющаяся основой для этого утеплителя – это «дышащий» материал, поэтому влага внутри его задерживаться не будет.
Если эковатой утепляется частный дом, в котором планируется круглогодичное проживание, производители гарантируют окупаемость затрат в течение уже двух-трех лет.</t>
    </r>
  </si>
  <si>
    <t>https://vk.com/wall-56270690_538323</t>
  </si>
  <si>
    <t xml:space="preserve">Здравствуйте! Экструдированный пенополистирол без антипиренов относится к группам горючести Г3-Г4. Конечно, антипирены снижают его горючесть, однако назвать его слабогорючим и умолчать при этом, что современные марки пенопласта также в обязательном порядке выпускаются с антипиренами, значит, попытаться ввести покупателя в заблуждение. СФТК, имеющие класс пожарной опасности К0 с теплоизоляционным материалом из плитного пенополистирола или пенополиуретана, допускается применять за небольшим исключением в зданиях и сооружениях всех степеней огнестойкости, всех классов функциональной и конструктивной пожарной опасности. 
Существует множество исследований, которые доказывают, что стирол из пенопласта не выделяется.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Что касается вредителей, они с одинаковым удовольствием селятся в любых несыпучих утеплителях — и ЭППС не исключение. Главное же при использовании пенопласта — изолировать его в стеновом "пироге" так, чтобы у мышей не было возможности до него добраться. 
Однако Ассоциация производителей и поставщиков пенополистирола в любом случае рекомендует использовать пенопласт в соответствии с ГОСТ: в качестве наружной (не внутренней) теплоизоляции. </t>
  </si>
  <si>
    <t>https://prnt.sc/9FusBml5BHNG</t>
  </si>
  <si>
    <r>
      <rPr>
        <rFont val="Arial"/>
        <color theme="1"/>
      </rPr>
      <t>Школа строительства и ремонта
Утеплитель для стен внутри дома на даче: выбираем по критериям лучший утеплитель</t>
    </r>
    <r>
      <rPr>
        <rFont val="Arial"/>
        <color theme="1"/>
        <sz val="1.0"/>
      </rPr>
      <t xml:space="preserve">
Правильное утепление стен дачного домика всегда является актуальным вопросом для владельцев. Он нередко возникает вновь и вновь в связи с тем, что на строительном рынке появляются усовершенствованные, новые термоизоляционные материалы, и это разнообразие затрудняет выбор оптимального варианта.
Как правило, загородные участки находятся относительно далеко от города, поэтому многие предпочитают проводить на даче все свободное время, начиная с ранней весны и заканчивая поздней осенью. Как известно, в этот период ночи еще или уже холодные, а тонкие стены легких построек не в состоянии задержать тепло внутри помещений, поэтому рано или поздно обостряется проблема их качественной термоизоляции. Мало того, некоторые владельцы не прочь провести в загородных условиях и рождественско-новогодние выходные дни, но без надежного утепления это желание будет просто нереальным.
Утеплитель для стен внутри дома на даче можно применить разный, тем более что современный богатый ассортимент позволяет выбрать его на любой вкус и «кошелек». Для того чтобы сэкономить на обогреве дачного дома и создать в нем комфортный для отдыха микроклимат необходимо подобрать качественный материал. Он не только должен поспособствовать поддержанию в помещениях требуемой температуры, но и быть безопасным для здоровья проживающих, а также прослужить долгие годы без потери своих теплоизоляционных качеств. Поэтому для начала стоит выделить критерии, по которым необходимо выбирать утеплитель, устанавливаемый внутри жилых помещений.
Критерии выбора утеплителя для стен
Любой материал, используемый при постройке или отделке жилых строений, должен отвечать санитарным требованиям и соответствовать правилам безопасности. По этим же принципам должен выбираться и утеплительный материал.
Основные критерии оценки термоизоляционных материалов таковы:
Экологическая безопасность утеплителя. Материал в оговоренных условиях эксплуатации (в пределах установленного температурного диапазона) не должен выделять вредных испарений.
Стойкость к возгоранию. Очень важное условие особенно для дачных лёгких построек, которые могут в холодное время отапливаться печами. Материал должен быть не горюч (НГ), или же иметь самую низкую категорию горючести (Г1).
Энергосбережение. Утеплитель, безусловно, должен обладать низкими показателями теплопроводности.
Звукоизоляционные качества материала. Возможно, подобное свойство может показаться не столь важным для дачных условий, однако, это было бы заблуждением. Иногда и за городом участок могут окружать не слишком спокойные соседи, включающие музыку на максимальную громкость в любое время суток. На дачах часто применяют сельскохозяйственную или садовую моторизованную технику. Неподалёку может оказаться оживленное шоссе или ветка железной дороги. Поэтому учесть это качество утеплительного материала тоже будет нелишним.
Паропроницаемость утеплителя. Это качество необходимо для того, чтобы все испарения, неизменно возникающие и накапливающиеся в помещениях дома, не задерживались внутри слоя термоизоляции, а получали свободный выход в атмосферу. В противном случае утеплитель резко потеряет в своих термоизоляционных качествах, а кроме того, рано или поздно в нем появится плесень, которая распространится по стенам, а затем и в структуру материала, из которого они возведены.
Долговечность материала. Чтобы не производить замену утеплителя каждые 4÷5 лет из-за того, что он просто не будет выполнять заявленных функций, будет разумным сразу выбирать материал проверенного производителя, который дорожит репутацией и не станет обманывать своего покупателя.
Прочность утеплительного материала. Речь идет, скорее, не о жесткости (таким свойством обладают далеко не все утеплители), а о способности держать заданную форму, так как на него в процессе эксплуатации воздействуют различные нагрузки – статические динамические, вибрационные и т.п.
Биологическая и химическая стабильность. Материал не должен разлагаться со временем, подвергаться гниению или химическому распаду Еще одно качество, которое желательно для утеплителей, применяемых для утепления загородных домов, как изнутри, так и снаружи – они не должны быть благоприятной средой для обитания насекомых и грызунов.
Кромеэтого, чтобы добиться желаемого эффекта, нужно выбирать утеплитель, идеально подходящий для материала, из которого выстроен дом – в этом вопросе есть некоторые несовместимости. Причем, толщина утеплителя также выбирается с учетом толщины и материала изготовления внешних стен.
Основные разновидности утеплительных материалов
Для утепления дачного дома изнутри подходят несколько типов утеплителей. Чтобы помочь разобраться, какой из них выбрать, далее будут рассмотрены их характеристики более подробно.
Итак, в этот список термоизоляционных материалов входят:
Базальтовая и стеклянная вата, которую можно приобрести в матах или рулонах.
Эковата, производимая из волокон целлюлозы, россыпью или сформованная в маты.
Пенополистирол в плитах.
Напыляемые материалы — пеноизол или пенополиуретан.
Прежде чем перейти к подробным описаниям характеристик нужно сразу же изучить их сравнительное описание, которое, возможно поможет сделать первый шаг к правильному выбору утеплителя (см. рис)
Стекловата
Стекловата изготавливается из волокон, полученных в результате расплавления кварцевого песка (стеклянного боя) и некоторых добавок. Средняя длина волокон составляет 30÷50 мм. Получаемые маты имеют достаточно высокую стабильность форм и виброустойчивость.
Стекловата обладает хорошими звукоизоляционными качествами и химической стойкостью, высокими термоизоляционными показателями. Диапазон рабочих температур материала составляет от — 60 до + 180 °С. При превышении данной температуры сами волокна остаются целыми, но связующее смолистое вещество подвергается деструктуризации, поэтому волокнистая структура может спекаться или распадаться.
Стекловату применяют в основном для утепления нежилых помещений, так как ее волокна отличаются особой ломкостью, и нежелательно их попадание в воздух обитаемых комнат.
Кроме того, в слоях стекловаты вполне могут поселиться мыши, устроив в ней гнезда и ходы. Поэтому в дачных домах ее можно использовать в том случае, если предприняты меры, защищающие строение от грызунов.
Утеплители на основе базальтовой ваты
Подобные утеплители изготавливаются из расплава габбро-базальтовых пород, и считается оптимальным вариантом для утепления стен и других поверхностей изнутри помещений частных домов. Теплопроводность базальтовых волокнистых материалов сравнима со стекловатой, но они имеет куда более подходящие качества для применения в жилых помещениях. Например, «каменные» волокна не такие ломкие, как стеклянные, а плиты обычно обладают более высокой плотностью, а это значит, что и прочностные качества базальтового утеплителя существенно выше.
Базальтовая вата производится в плитах и рулонах, которые могут быть дополнительно прошиты и оснащены фольгированным слоем, усиливающий утеплительный эффект. Общие характеристики базальтовой ваты были представлены в таблице, а конкретные качества для отдельных ее разновидностей будут показаны ниже.
Экструдированный пенополистирол</t>
    </r>
    <r>
      <rPr>
        <rFont val="Arial"/>
        <color theme="1"/>
      </rPr>
      <t xml:space="preserve">
</t>
    </r>
    <r>
      <rPr>
        <rFont val="Arial"/>
        <b/>
        <color theme="1"/>
      </rPr>
      <t>Всем знаком весьма ходовой утеплительный материал – пенопласт, который широко применяется в частном строительстве. Но с его применением нужно быть предельно осторожным, так как он имеет ряд очень серьезных недостатков, из-за которых от него полностью отказались во многих европейских странах.
К таким негативным свойствам пенополистирола относятся:
Высокая горючесть материала. Причем, при горении идет его активное плавление и растекание, а также выделение токсичного дыма, который смертельно опасен для жизни человека.
При длительном использовании пенопласт также начинает выделять в окружающую среду токсичные испарения (его химическую структуру нельзя отнести к стабильным органическим соединениям). Такие испарения, содержащее токсичный свободный стирол, способны проникнуть даже сквозь бетонные стены.
Кроме того, обычный пенопласт легко прогрызают мыши, а если он имеет толщину в 80÷100 мм, то они вполне могут устроить в нем свое жилище.
Вместо пенопласта рекомендовано применять экструдированный пенополистирол, относящийся к категории слабогорючих, самозатухающих синтетических утеплителей.</t>
    </r>
    <r>
      <rPr>
        <rFont val="Arial"/>
        <color theme="1"/>
      </rPr>
      <t xml:space="preserve">
</t>
    </r>
    <r>
      <rPr>
        <rFont val="Arial"/>
        <color theme="1"/>
        <sz val="1.0"/>
      </rPr>
      <t>Экструдированный пенополистирол имеет мелкоячеистую структуру и получается путем расплавления гранул полистирола при их нагревании до высоких температур, введения в расплав вспенивающего агента, а затем придания нужной формы продавливанием через сопла экструдера. . Причем, важно заметить, что если раньше вспенивание происходило с использованием небезвредных для человека фреонов, то сегодня они заменены бесфреонными составами на основе обычного углекислого газа.
В отличие от пенопласта, экструдированный пенополистирол из-за своей плотности и отсутствию паропроницаемости не привлекает грызунов в качестве постоянного места жительства, и они могут только погрызть его в нескольких местах.
Экструдированный пенополистирол имеет низкий коэффициент влагопоглощения и теплопроводности, высокую прочность при его сжатии, отличную морозостойкость и химическую устойчивость. Кроме этого, материал не подвержен гниению, поэтому он отлично подходит как для внутренних, так и для наружных работ.
Пенополиуретан
Пенополиуретан – это высокоэффективный утеплительный материал, который напыляется на стены с помощью специального оборудования. Для того, чтобы добиться нужного теплоизолирующего эффекта, пенополиуретан может быть нанесен на стену одним слоем нужной толщины или в несколько слоев. При напылении пена расширяется и заполняет все просветы, технологические зазоры и щели, образуя полностью герметичное покрытие. Материал имеет высокие адгезионные качества, поэтому можно обойтись без предварительной подготовки поверхности стен перед его нанесением.
Этот утеплитель используется для термоизоляции стен как снаружи, так и изнутри здания и применяется для этой цели даже в регионах с очень суровыми зимними условиями. Как и любой утеплитель, пенополиуретан, требует закрытия его отделочными материалами. Его уязвимое место – неустойчивость к воздействию ультрафиолетовых лучей.
Основные эксплуатационные характеристики этого напыляемого утеплителя указаны в представленной выше таблице, но в дополнение к ним можно добавить то, что пенополиуретан благодаря низкому влагопоглощению сохраняет свои теплоизоляционные свойства даже при очень высокой влажности воздуха.
Напыление утеплителя может осуществляться на стену, возведенную из любого материала – адгезионны качества от этого нисколько не пострадают. Для лучшего распределения материала по поверхности и соблюдения необходимой толщины слоя, стену разделяют на отдельные зоны с помощью закрепления вертикальных направляющих. После расширения и затвердевания пенополиуретана, его излишек, вышедший за пределы установленной обрешетки, срезается при помощи обычного острого строительного ножа.
Эковата
Эковата еще не стала настолько популярной, как минеральная вата, пенополистирол или пенополиуретан, но в последнее время ее все чаще применяют для утепления различных элементов зданий. Материал изготавливается из волокон целлюлозы и поступает в продажу в россыпи или в сформированных плитах. Измельченный утеплитель монтируется «сухим» или «мокрым» способом.
«Сухой» способ чаще применяется для утепления горизонтальных поверхностей – это чердачное перекрытие или же полы, но иногда по такой технологии утепляют и полые стены. «Мокрый» же метод нанесения позволяет использовать материал на любых поверхностях, но для этого потребуется специальное оборудование.
Готовые сформованные плиты монтируются таким же образом, как и другие виды минеральных утеплителей.
Эковата состоит из экологически чистых ингредиентов, и не будет выделять вредных для человека испарений. Кроме этого, за счет наличия в составе материала борной кислоты, у эковаты появляется способность «консервировать» поверхности, защищая их от образования колоний плесени.
Утеплитель, нанесенный «мокрым» способом, не теряет своих теплоизолирующих качеств на протяжении всего периода эксплуатации. При этом эковата образует на поверхности герметичное бесшовное покрытие, поэтому хорошо защищает помещения дома от холода и перегревания.
При укладке «сухим» методом и недостаточно хорошем уплотнении, материал может давать усадку, но его слой, при необходимости, можно увеличить, досыпав и распределив дополнительный утеплитель.
Сухой утеплительный материал в процессе производства обязательно обрабатывается антипиренами и имеет категорию Г1, то есть является слабо горючим и самозатухающим. Он не дает большого задымления и не выделяет продуктов сгорания с токсическими веществами. Целлюлоза, являющаяся основой для этого утеплителя – это «дышащий» материал, поэтому влага внутри его задерживаться не будет.
Если эковатой утепляется частный дом, в котором планируется круглогодичное проживание, производители гарантируют окупаемость затрат в течение уже двух-трех лет.</t>
    </r>
  </si>
  <si>
    <t>https://vk.com/wall794647961_30</t>
  </si>
  <si>
    <t xml:space="preserve">Здравствуйте! В ответе на сообщение, которые вы репостнули, мы уже писали об ошибках, допущенных в описании негативных сторон пенопласта. Токсичных испарений он не выделяет ни в нормальном состоянии, ни при нагревании. Современный пенопласт обязательно содержит антипирены, которые позволяют ему самостоятельно затухать в течение максимум 4 секунд после потери контакта с открытым пламенем. Что же качается мышей, они селятся в любом несыпучем утеплителе — в том числе в минвате и ЭППС. Но только при одном условии — если у них есть доступ к теплоизоляционному материалу. Следовательно, мышиные гнёзда в утеплителе — результат погрешностей в монтаже. </t>
  </si>
  <si>
    <t>https://prnt.sc/UHp6zwaHbX6X</t>
  </si>
  <si>
    <t>Репост стр. 111, нужен короткий ответ для физлиц</t>
  </si>
  <si>
    <r>
      <rPr>
        <rFont val="Arial"/>
        <color theme="1"/>
      </rPr>
      <t xml:space="preserve">Рушанин
</t>
    </r>
    <r>
      <rPr>
        <rFont val="Arial"/>
        <i/>
        <color theme="1"/>
      </rPr>
      <t xml:space="preserve"> Gab11 сказал(а): ↑
 Я бы и вату положил на ОСБ, но не хочу её "запирать"</t>
    </r>
    <r>
      <rPr>
        <rFont val="Arial"/>
        <color theme="1"/>
      </rPr>
      <t xml:space="preserve">
 учить матчасть, однозначно. Тут ваши нехотелки ваще не понятны.
 Ну ок купили ППС, привезли. Нарезали по лагам. Изловчились и нарезали так что плотненько встало. Из доски вы даже строитесь сухой. Все смонтировали сверху полом закрыли.
 И через полгода год. Опа, а чей то от пола холодно?
 ППС</t>
    </r>
    <r>
      <rPr>
        <rFont val="Arial"/>
        <b/>
        <color theme="1"/>
      </rPr>
      <t xml:space="preserve"> меняет размер после установки, подсыхает. Пусть чуть-чуть, но будет щелка.</t>
    </r>
    <r>
      <rPr>
        <rFont val="Arial"/>
        <color theme="1"/>
      </rPr>
      <t xml:space="preserve">
 И доска СС тоже иногда гуляет, подсыхает, ну так бывает.
 PS кстати, пропенивание ППС надо осуществлять на всю толщину примыкания его к деревяхе. Ну то есть высота ППС 100мм, шов пены по высоте тоже 100мм. а не 5 по верху </t>
    </r>
  </si>
  <si>
    <t>https://www.forumhouse.ru/posts/31376274/</t>
  </si>
  <si>
    <t xml:space="preserve">Добрый день! 
Сам пенопласт усадки на даёт. Подтверждением этому служат многочисленные вскрытия фасадов, утеплённых пенополистиролом. Их производят специальные комиссии по контролю за качеством строительных работ, лаборатории в рамках исследовательских задач, либо когда возникает необходимость модернизировать имеющееся строение — например, сделать пристройку к дому. В этих многочисленных случаях было выявлено, что через 10-15 лет эксплуатации ППС-16Ф с фактической плотностью 16,2-18 кг/м³ усадки не давал. 
Если хотите пропенивать ППС на всю толщину, резать его надо заведомо в минус, иначе подать пену по всей толщине утеплителя будет невозможно. </t>
  </si>
  <si>
    <t>https://prnt.sc/ZBjRDoM6Dydw</t>
  </si>
  <si>
    <t xml:space="preserve"> Станислав Троицкий ответил Алексею
Алексей, https://www.ais.by/article/produkty-termicheskoy-dest..
"Подчеркнем следующее. В случае термической деструкции высокотоксичные гетероорганические соединения из химически чистого ППС не выделяются. Источником их образования в условиях пиролиза, применяемого в строительстве ППС, являются добавляемые в него антипирены: хлор- или броморганические соединения. В России именно такие соединения и добавляют в ППС, получая ППС-С [3, 4]. При этом производители зачастую не раскрывают ни химический состав, ни концентрацию антипиренов."</t>
  </si>
  <si>
    <t>https://vk.com/wall-186692794_183339?reply=183474&amp;thread=183383</t>
  </si>
  <si>
    <t>Ответ на стр 104</t>
  </si>
  <si>
    <t>Д Е Дответил Валерию
констатирую факт. Теория-не по моей части.
Д Е Дответил Валерию
не мору сказать о питательности, НО КУРЫ склевывают пенопласт и застывшую пену с удовольствием.(например термоизоляция электротитанов)</t>
  </si>
  <si>
    <t xml:space="preserve">Пенопласт, лежащий на земле, может напоминать курам известковый компонент их рациона — отсюда и интерес. А пенопласт, находящийся в середине стены, они склёвывать не могут — он же закрыт внешними отделочными слоями. </t>
  </si>
  <si>
    <t>https://prnt.sc/pEMSKHtOgI2h</t>
  </si>
  <si>
    <t>Ответ на стр 107 Валера</t>
  </si>
  <si>
    <r>
      <rPr/>
      <t xml:space="preserve">ГенаТверской
 Уважаемые спецы, подскажите пожалуйста, плитный фундамент под основной дом, перед домом терраса шириной 3 метра во всю длину дома тоже плита на которую будут опираться крыша.
 Вопросы: какую толщину плиты под террасу, нужны ли рёбра вниз, утеплитель ППС нужен,
 Или проще под столбы сваи а саму террасу под что нибудь лёгенькое типа доски или плитки.
 Спасибо.
 -Забыл добавить- фундаменты будут на разной высоте, чистый пол на 250мм выше чем на террасе- 
</t>
    </r>
    <r>
      <rPr>
        <color rgb="FF1155CC"/>
        <u/>
      </rPr>
      <t>https://prnt.sc/4pFQXM91MPK_</t>
    </r>
    <r>
      <rPr/>
      <t xml:space="preserve"> </t>
    </r>
  </si>
  <si>
    <t>https://www.forumhouse.ru/posts/31379026/</t>
  </si>
  <si>
    <t xml:space="preserve">на сваи будет дешевле и лучше, раз в пять, чем первый вариант строительства с заливкой. </t>
  </si>
  <si>
    <t xml:space="preserve"> Момент на 3:29 и далее:
многие помнят наверное случае с
Хромой лошадью Когда в клубе очень много
людей случилось какое-то возгорание даже
не помню По какой причине и внутри этого
клуба Была выполнена отделка или
пенопластом самом обычном именно из-за
того что пенопласт очень быстро
вспыхивал в нем очень много тех самых
ядовитых веществ люди к сожалению там
произошел несчастный случай люди погибли
И после этого в российском
законодательстве по отношению к таким
технологиям были введены определенные
правки на основании которых теперь
производителям СИП панельных домов в
принципе в гражданском строительстве
запрещен запрещено использование
пенопласта он выделяет те самые опасные
соединения при возгорании в случае
пенополистирола таких веществ уже как
таковых нет</t>
  </si>
  <si>
    <t>https://www.youtube.com/watch?v=XxfSfoIbJtY</t>
  </si>
  <si>
    <t xml:space="preserve">Здравствуйте! СФТК, имеющие класс пожарной опасности КО с теплоизоляционным материалом из плитного пенополистирола или пенополиуретана, допускается применять
в зданиях и сооружениях всех степеней огнестойкости, всех классов функциональной и конструктивной пожарной опасности, за исключением зданий классов функциональной пожарной опасности Ф1.1 и Ф4.1 (п. 5.2.3 СП 2.13130.2012).
Что касается "Хромой лошади" — причинами пожара в кафе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t>
  </si>
  <si>
    <t>https://prnt.sc/wFyASm7dXakC</t>
  </si>
  <si>
    <t xml:space="preserve"> Андрей Неумывайченко ответил Валерию
Валерий, просто годами люди туда и не заглядывают,а потом у них небольшой шок будет</t>
  </si>
  <si>
    <t>https://vk.com/wall-175286792_79435?reply=79517&amp;thread=79445</t>
  </si>
  <si>
    <t xml:space="preserve">Почему не заглядывают: стены вскрывают при ремонте, обновлении отделки — по множеству причин. И в большинстве случаев пенопласт в замене не нуждается. </t>
  </si>
  <si>
    <t>https://prnt.sc/Yyx2pHWg-LbJ</t>
  </si>
  <si>
    <t>Ответ Валере на стр. 110</t>
  </si>
  <si>
    <t xml:space="preserve">Рушанин
 За всех производителей сейчас отвечаете? А то у некоторых даже на сайтах есть информация о изменении размеров блока через некоторое время. Незначительных, но. </t>
  </si>
  <si>
    <t>https://www.forumhouse.ru/posts/31381016/</t>
  </si>
  <si>
    <t xml:space="preserve">Отвечать мы можем за продукцию партнёров Ассоциации производителей и поставщиков пенополистирола. В любом случае шанс, что деформируется древесина, гораздо выше, чем шанс "усадки" ППС. </t>
  </si>
  <si>
    <t>https://prnt.sc/UGqlGYy0okgn</t>
  </si>
  <si>
    <t>Ответ на стр 113</t>
  </si>
  <si>
    <t>Строим для себя
вчера в 23:07 · от Никиты Хозяинова
приветствую всех!Может есть совет,как быть!летом буду утеплять дом пенопластом,дом из газоблоков,живу первую зиму!В ноябре начали штукатурить и шпаклевать,влажные работы,и с окон текла вода на подоконник(на его место) ,блоки напитались водой,и вдарили морозы,соответственно куски блоков поотрывало ,довольно прилично,вот думаю просто запенить эти места,а потом будет пенопласт 15см!</t>
  </si>
  <si>
    <t>https://vk.com/wall-97639222_173456</t>
  </si>
  <si>
    <t xml:space="preserve">Здравствуйте! Вы можете заштукатурить образовавшиеся выемки, затем на клей для теплоизоляции приклеить пенопласт. Основная задача — выровнять плоскость и не оставить пустот под утеплителем. </t>
  </si>
  <si>
    <t>https://prnt.sc/jX38sUMpwHnc</t>
  </si>
  <si>
    <t>эксперту
Валера</t>
  </si>
  <si>
    <t xml:space="preserve"> Владимир Белов
Есть правила работы с газобетоном. Дом из газобетона должен в зиму уходить сухим. Внутренняя отделка делается летом после наружной. Пенопластом фасад не утепляют. Особое внимание уделяют вентиляции.</t>
  </si>
  <si>
    <t>https://vk.com/wall-97639222_173456?reply=173460</t>
  </si>
  <si>
    <t xml:space="preserve">Добрый день, ППС-ом фасадных марок (ППС13ф и ППС16Ф) отлично утепляют дома из газобетона. Закрывают "мокрым фасадом". А вот насчёт вентиляции вы совершенно правы: она должна быть, какой бы теплоизоляционный материал ни был использован. </t>
  </si>
  <si>
    <t>https://prnt.sc/S2HckNJIO9Cr</t>
  </si>
  <si>
    <t>Комментарий к посту из стр. 120, ответ нужен с учетом вопроса в посте эксперту Валера</t>
  </si>
  <si>
    <r>
      <rPr/>
      <t xml:space="preserve"> Алексей Чеховский
Как не потерять деньги на каждом этапе строительства: честный разговор с директором строительной фирмы. (часть 2)
Интервью с Алексеем Чеховским
</t>
    </r>
    <r>
      <rPr>
        <sz val="1.0"/>
      </rPr>
      <t xml:space="preserve">Мы продолжаем разговор с собственником Чеховским Алексеем, одной из столичных строительных фирм на тему «Как не потерять деньги на каждом этапе строительства». В этот раз поговорим о том, какие строительные материалы лучше использовать, и кто должен контролировать весь процесс строительства в целом.
— Про выбор проекта и участка мы уже поговорили. Теперь давайте разберемся, с чего начать строительство?
— Перед началом строительства необходимо согласовать эскизный проект в администрации района, в котором расположен участок строительства, — пояснил директор строительной фирмы PrivateHouse Алексей Чеховский. — После получения всех необходимых разрешений производится разбивка участка строительства с нанесением на местность проектных строительных осей. Как правило, для этой работы необходим геодезист со специальным оборудованием.
После того, как оси нанесены, выполняются земляные и бетонные работы и разводятся коммуникации внутри фундамента. Только после этого можно приступать к основным строительным работам.
Общие строительные работы условно можно разделить на следующие этапы:
 возведение фундаментов и устройство полов по грунту;
 возведение стен и перегородок первого этажа и устройство перекрытия над ним;
 возведение стен и перегородок второго этажа (если он предусмотрен проектом);
 возведение кровли; заполнение оконных и дверных проемов и наружная отделка (утепление фасада и фасадные работы);
 внутренняя разводка коммуникаций и инженерных сетей и внутренняя отделка.
На первый взгляд, все эти стадии кажутся довольно очевидными и простыми. Однако на деле каждая из них обладает целым списком нюансов, от грамотного исполнения которых зависит качество строительства. Именно поэтому очень важно исполнение авторского и технического надзоров за строительством. Авторский надзор выполняют архитекторы и конструкторы, разработавшие проектную документацию. Это контроль соответствия строительных работ проектным решениям. Технический надзор выполняет лицо, имеющее соответствующую аттестацию. Это контроль соответствия строительных работ требованиям нормативных правовых актов, регулирующих технологию и качество строительства, а также контроль расхода материалов.
— Тогда давайте подробнее: кто во время строительства должен быть на участке и контролировать весь процесс?
— Если дом строится бригадой, то на участке в первую очередь должен быть бригадир, который отвечает за все этапы строительства, — рассказал Алексей. — Однако бригадир — это заинтересованное лицо, который не захочет указывать на ошибки своей команды, даже если они есть. Если же вам повезло найти честного бригадира, то он просто может ошибиться и не увидеть каких-то серьезных недочетов, ведь все люди могут ошибаться.
По опыту могу сказать: если человека постоянно контролировать, то он сделает свою работу намного лучше, чем мог бы. Это касается любой сферы. Поэтому очень хороший совет: наймите стороннюю организацию в качестве технадзора. Они сэкономят очень много денег в процессе строительства.
Первое, что должен потребовать технадзор — проектное решение. Если он чего-то не увидит, то сразу потребует доработки. Это, конечно, приведет к дополнительным затратам. Но лучше это сделать сразу, чем находить какие-либо недочеты или несостыковки уже после возведения дома или решать эти вопросы во время строительства.
Второе — технадзор сразу проверит, насколько точно выполняется весь объем работ. Строители вряд ли смогут обмануть специалистов из технадзора. Здесь уже не получится объяснить: «Надо было залить бетона на 5 кубов больше, потому что технология такая». Технадзор будет задавать неудобные вопросы и осуществлять реальный контроль. Кроме того, они будут отчитываться перед заказчиком по материалам, срокам строительства и качеству работ. Поверьте, это стоит своих денег. Вы заплатите за свое спокойствие в среднем от $ 500 до $ 2 тысяч, а можете сэкономить в 2, а то и в 3 раза больше.
— Есть ли общие советы по выбору строительных материалов? На каких можно сэкономить, а на каких не стоит?
— При выборе строительных материалов нужно руководствоваться бюджетом строительства. Для каждого конструктивного элемента можно подобрать несколько вариантов материалов в каждом ценовом сегменте. Так, например, с кровлей: для низкого бюджета выбирают гибкую битумную черепицу или бюджетную металлочерепицу, для среднего бюджета — металлочерепицу(композитную) или польскую керамику, метробонд, а для высокого бюджета — керамика (германия/франция) и фальцевая кровля. Каждый вариант имеет свои преимущества и недостатки в рамках своей ценовой категории, и выбор того или иного материала зависит чаще всего от суммы, которую готов потратить заказчик.
В вопросах экономии существует одно главное правило: лучше не экономить на материалах, из которых возводится несущий каркас здания. Также не стоит покупать некачественные гидро- и теплоизолирующие материалы, т.к. их постоянный ремонт и замена будут стоить дорого, и иногда это невозможно сделать. К тому же, плохое утепление ведет к повышенным затратам на отопление. То же относится и к заполнению оконных и наружных дверных проемов. Сэкономить можно на возведении внутренних ненесущих перегородок, сделав их, например, из гипсокартона вместо кладочных материалов. Однако и здесь нужно быть осторожным: перегородки помещений с влажным режимом делать нужно только из керамического кирпича.
Также можно сократить расходы, заменив монолитные элементы сборными (или сочетанием сборных с монолитными). Например, вместо монолитных колонн можно возводить кирпичные колонны с монолитной сердцевиной, а вместо монолитных поясов использовать лотковые блоки с монолитным заполнением. Монолитный ленточный фундамент можно заменить сборным фундаментом из блоков ФБС или свайно-ростверковый, а монолитное перекрытие — перекрытием из пустотных плит либо деревянными перекрытиями. Однако такие конструктивные элементы должны быть изначально заложены в проект и проверены расчетами. Иначе такие замены могут привести к снижению несущей способности элементов, неравномерной усадке здания и трещинам.
— Какие отделочные работы можно произвести дешево? На каких нельзя экономить и к чему «неправильная» экономия может привести в дальнейшем?
— Любая отделка также зависит от бюджета строительства. Например, все материалы по отделке фасада можно разделить на две основные группы по типу монтажа: это материалы, которые наносятся непосредственно на фасад (штукатурка, камень, клинкерная плитка), и материалы, для монтажа которых используется система »навесного фасада» (планкен, всевозможные панели, сайдинг). Второй тип материалов, на первый взгляд, может показаться более дорогим за счет стоимости подсистемы креплений. Но на самом деле »навесной фасад» достаточно прост в монтаже, гораздо менее требователен к качеству поверхности стены, не исключает установку во влажную или морозную погоду, и, кроме того, большинство материалов (кроме натуральной древесины), крепящихся на систему »навесного фасада», имеют гораздо более длинные гарантийные сроки. </t>
    </r>
    <r>
      <rPr>
        <b/>
      </rPr>
      <t>Утепление пенопластом вообще рекомендуем исключить — только вата. Так что для наружной отделки фасада справедливо заявление: »скупой платит дважды». Лучше изначально заплатить больше за хорошие современные материалы, чем после бороться с последствиями.</t>
    </r>
    <r>
      <rPr/>
      <t xml:space="preserve">
</t>
    </r>
    <r>
      <rPr>
        <sz val="1.0"/>
      </rPr>
      <t xml:space="preserve">После разговора с директором строительной фирмы стало ясно, что сэкономить на строительстве можно даже в самых неожиданных моментах. Но как поведет себя такая экономия в будущем — неизвестно. Как и к любому делу, к каждому этапу строительства нужно подходить с умом, несколько раз проверяя всю полученную информацию.
https://realt.by/news/article/23790/
Подписывайтесь на наш много интересного будет публиковаться 😎
</t>
    </r>
    <r>
      <rPr>
        <color rgb="FF1155CC"/>
        <sz val="1.0"/>
        <u/>
      </rPr>
      <t>https://www.youtube.com/@privatehouse6827/shorts</t>
    </r>
  </si>
  <si>
    <t>https://vc.ru/u/1765012-aleksey-chehovskiy/670555-kak-ne-poteryat-dengi-na-kazhdom-etape-stroitelstva-chestnyy-razgovor-s-direktorom-stroitelnoy-firmy-chast-2</t>
  </si>
  <si>
    <t xml:space="preserve">Здравствуйте! И современный пенопласт, и минеральная вата являются эффективными утеплителями. У них разные характеристики, способы и правила монтажа, требования к эксплуатации. Они не являются взаимозаменяемыми и служат каждый своей цели. Поэтому странно противопоставлять их так, будто пенопласт — это сплошные недостатки, а вот минеральная вата состоит только из достоинств. Там, где выстоит пенопласт, вата во многих случаях потеряет свои свойства. Поэтому к выбору теплоизоляционного слоя действительно надо подходить с умом и полной осведомлённостью о свойствах материалов. </t>
  </si>
  <si>
    <t>https://prnt.sc/LdTKUxOW-WuK</t>
  </si>
  <si>
    <r>
      <rPr>
        <rFont val="Arial"/>
        <color theme="1"/>
      </rPr>
      <t xml:space="preserve">Три шурупа | Строительные материалы
</t>
    </r>
    <r>
      <rPr>
        <rFont val="Arial"/>
        <color theme="1"/>
        <sz val="6.0"/>
      </rPr>
      <t>Как правильно утеплить баню
В банном помещении микроклимат уникален. Грамотное обустройство постройки предполагает утепление бани внутри. Процесс этот хоть и кажется тяжелым, но выполним самостоятельно.
Принимая решение как утеплить деревянную баню изнутри своими руками, следует учесть ряд факторов:
1. Свойства материала, используемого для обеспечения теплозащиты;
2. Личные строительные навыки и возможности;
3. Собственные предпочтения.
✅Чтобы определиться, каким образом и чем лучше утеплить баню изнутри необходимо знать, в каких условиях будут эксплуатироваться материалы:
- В первую очередь нужно принять во внимание, что и в парилке и в моечной комнате воздух отличается повышенной влажностью. В предбаннике он вряд ли будет сухим. С учетом этих факторов можно сделать вывод: нужно выбирать не гигроскопичный утеплитель или материал должен иметь надежную паро- и гидроизоляцию.</t>
    </r>
    <r>
      <rPr>
        <rFont val="Arial"/>
        <color theme="1"/>
      </rPr>
      <t xml:space="preserve">
</t>
    </r>
    <r>
      <rPr>
        <rFont val="Arial"/>
        <b/>
        <color theme="1"/>
      </rPr>
      <t xml:space="preserve">- В парной температура воздуха часто достигает более 100 градусов. Такие утеплители как экструдированный полистирол и пенопласт в условиях сильного нагрева начнут выделять вредные для здоровья человека вещества. </t>
    </r>
    <r>
      <rPr>
        <rFont val="Arial"/>
        <color theme="1"/>
        <sz val="6.0"/>
      </rPr>
      <t>По этой же причине нельзя использовать для отделки парилки панели из пластика и линолеум. В первом случае изделия даже при 80 градусах тепла подвергаются деформации.
- Значительная часть тепловой энергии в условиях высокой температуры начинает теряться как за счет теплообмена, так и в виде теплового излучения. Чтобы предотвратить теплопотери, утеплитель для бани на стены изнутри должен иметь фольгированную поверхность или в схеме теплоизоляции нужно предусмотреть отражающий слой, состоящий из фольги.
✅Выбор, чем утеплить стены бани изнутри, зависит от вида материала, из которого она возведена:
- Если это кирпич, камень или бетонные изделия, требуется теплозащита. Дело в том, что, когда отсутствует теплоизоляция — баня будет иметь мокнущие стены и в результате колебания температур они быстро начнут разрушаться. Выбирать толщину утеплителя следует с учетом параметров несущих конструкций и климата в регионе. Чаще всего специалисты рекомендуют 10-сантиметровый слой.
- Необходимо ли утепление деревянной бани. С одной стороны теплозащита строения не помешает, а с другой – древесину можно назвать одним из лучших материалов для стен парной и предбанника. Безусловно, требуется утепление бань из бруса, имеющих толщину стен не больше 15 сантиметров. Банные бревенчатые постройки теплоизолируют, когда сечение бревна не превышает 20 сантиметров.
Актуальные цены на базальтовый утеплитель, тепло- и звукоизоляцию можете узнать по следующей ссылке— https://vk.cc/clegJd
#тришурупа #3шурупа #строительныематериалы #стройматериалы #башкортостан #башкирия #октябрьский #туймазы</t>
    </r>
  </si>
  <si>
    <t>https://vk.com/wall-180537552_288</t>
  </si>
  <si>
    <t>https://prnt.sc/thO4QmWhzo9N</t>
  </si>
  <si>
    <r>
      <rPr>
        <rFont val="Arial"/>
        <color theme="1"/>
      </rPr>
      <t xml:space="preserve">Мастер стройки-ремонта-творчество
Чем утеплить дом.
</t>
    </r>
    <r>
      <rPr>
        <rFont val="Arial"/>
        <color theme="1"/>
        <sz val="1.0"/>
      </rPr>
      <t>Дом— это не только крепость, но и место где мы живем, а потому в нем должно быть тепло и уютно. Из-за сильных холодов в зимний период, характерных для большей части территории России, сложно обойтись без утепления. Поэтому человек, ответивший утвердительно на вопрос: ”Утеплять дом или нет? ” – вновь оказывается на распутье. Теперь необходимо выбрать подходящий теплоизоляционный материал.
Такое обилие материалов, казалось бы, упрощает, но вместе с тем, и усложняет выбор. С одной стороны, существует большое количество материалов, которые способны удовлетворить потребностям любого строителя. Но в тоже время обилие утеплителей говорит и о том, что каждый из материалов несовершенен и имеет недостаток. Именно недостаток одного, позволяет существовать другому, который обладает превосходством, но, как ни парадоксально, имеет свое слабое место.
Поэтому при выборе утеплителя стоит отдавать себе отчет, что именно вы ждете от материала, что для вас является приоритетным, а что вы отодвигаете на второй план. Ну и, конечно, выбор теплоизоляционного материала во многом определяется частью конструкции, которую вы решили утеплить.
Давайте рассмотрим несколько наиболее часто встречающихся материалов.</t>
    </r>
    <r>
      <rPr>
        <rFont val="Arial"/>
        <color theme="1"/>
      </rPr>
      <t xml:space="preserve">
</t>
    </r>
    <r>
      <rPr>
        <rFont val="Arial"/>
        <b/>
        <color theme="1"/>
      </rPr>
      <t>Пенопласт
Основное преимущество пенопласта в его небольшой стоимости по сравнению с конкурентными материалами. Он обладает малым весом и в некоторых случаях весьма удобными размерами, кратными 0.5 м, а не 0.6 м, как это принято у большинства теплоизоляционных материалов.
Теплоизоляционные характеристики материала на вполне приемлемом уровне и тут он не уступает конкурентам. Но не лишен данный материал и недостатков. Первый из которых – это выделение стирола. Он, кстати, так и называется пенополистирол.
Несмотря на заверение многих производителей о том, что объемы выделяемого стирола не превышают ПДН или отсутствуют вовсе, для многих потребителей сам факт его наличия в составе пенопласта действует отпугивающее. Кроме того, материал очень хрупкий. Так что, тут каждый сам решает покупать пенопласт или нет.
Использовать его можно для утепления внешних и внутренних стен, а также в других местах, где материал не будет испытывать нагрузку.</t>
    </r>
    <r>
      <rPr>
        <rFont val="Arial"/>
        <color theme="1"/>
      </rPr>
      <t xml:space="preserve">
</t>
    </r>
    <r>
      <rPr>
        <rFont val="Arial"/>
        <color theme="1"/>
        <sz val="1.0"/>
      </rPr>
      <t>Экструдированный пенополистирол
Это материал, для которого пенопласт стал прародителем. Он немного отличается от него по составу, а так же по способу производства. Этот вид утеплителя дороже пенопласта, но сохранил все его основные преимущества. Кроме того, по заявлениям некоторых производителей, не выделяет паров стирола и имеет нулевое водопоглощение.
Благодаря последнему свойству он наилучшим образом подходит для утепления подземных частей здания, дорог, отмостки, подвала, полов по грунту и т.д. Довольно часто его применяют для утепления стен, с чем он прекрасно справляется. Но стоит иметь ввиду, что, благодаря отличным гидроизоляционным свойствам материала, вы окажетесь не только в теплом, но и слегка увлажненном коконе. Поэтому нужно обязательно оборудовать дом искусственной вентиляционной системой. Это касается и межэтажных перекрытий, кровли и других элементов здания.
Минеральная вата
Минеральной ватой сейчас называют утеплители как произведенные на основе базальта или других минералов, так и на основе стекловолокна. Материалы выпускаются как в рулонах, так и плитами (матами). Этот материал всем хорош: не горюч, долговечен, экологичен и химически стоек.
Но как показывает практика, при утеплении стен большинство рулонных утеплителей со временем сползают, растягиваются. Тем самым, нарушается равномерность покрова, создаются воздушные карманы и т.д. Поэтому, лучше для таких целей использовать маты или плиты средней плотности. Рулонные же утеплители прекрасно подойдут для утепления межэтажных перекрытий, но при условии, что не будут испытывать нагрузку полов, мансарды и т.д.
Данный вид теплоизоляции плохо переносит влажность. При накоплении влаги он теряет свои теплоизоляционные свойства, а это вместе с высокой впитывающей способностью не позволяет применять его, например, для утепления фундамента.
Существует еще достаточно большое количество утеплителей, но эти три вида получили наибольшее распространение и зарекомендовали себя с наилучшей стороны. Как видно, из всего выше изложенного, каждый обладает преимуществами и недостатками. Но комплексное утепление возможно лишь при использовании нескольких разновидностей.</t>
    </r>
  </si>
  <si>
    <t>https://ok.ru/stroimsamis/topic/156079211745295</t>
  </si>
  <si>
    <t xml:space="preserve">Добрый день! Как представитель Ассоциации производителей и поставщиков пенополистирола хочу развеять ваши сомнения относительно выделения стирола из пенополистирольных плит, использованных для утепления.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пенопласта можно в ГОСТ 15588-2014.
Ассоциация производителей и поставщиков пенополистирола рекомендует материал для наружного утепления. Оптимально "закрывать" ППС по системе "мокрый фасад". </t>
  </si>
  <si>
    <t>https://prnt.sc/kWAwj7sBY66I</t>
  </si>
  <si>
    <r>
      <rPr/>
      <t xml:space="preserve"> Андрей Неумывайченко ответил Валерию
Валерий, да я вас понял вам ничего не докажешь Так как вы им тогруете,и вам ничего плохого нельзя говорить про пенопласт а только нахваливать надо
Андрей Неумывайченко ответил Валерию
Валерий, Мыши любят пенопласт! Миф или правда? Каркасник и мыши.
</t>
    </r>
    <r>
      <rPr>
        <color rgb="FF1155CC"/>
        <u/>
      </rPr>
      <t>https://www.youtube.com/watch?v=VOi-eVHvRjE</t>
    </r>
    <r>
      <rPr/>
      <t xml:space="preserve"> 
Андрей Неумывайченко ответил Валерию
Валерий, Едят ли мыши ПЕНОПЛЕКС, ЭППС ?
</t>
    </r>
    <r>
      <rPr>
        <color rgb="FF1155CC"/>
        <u/>
      </rPr>
      <t>https://www.youtube.com/watch?v=71-CLu42Nw0</t>
    </r>
    <r>
      <rPr/>
      <t xml:space="preserve"> 
Андрей Неумывайченко ответил Валерию
Валерий, про муравьев прислать ???</t>
    </r>
  </si>
  <si>
    <t>https://vk.com/wall-175286792_79435?reply=79557&amp;thread=79445</t>
  </si>
  <si>
    <t xml:space="preserve">Мне не нужно ничего доказывать — именно потому, что я работаю с материалом. И вижу: есть доступ для вредителей — вероятнее всего будут проблемы. Нет доступа — нет проблем. Точно так же мыши селятся в любом несыпучем утеплителе, включая минвату. Но не потому, что материал такой. А потому, что у них есть к нему доступ. Если планируете выполнять теплоизоляцию с огрехами монтажа, к этому, да, нужно быть готовым. </t>
  </si>
  <si>
    <t>https://prnt.sc/sUAj5M0lYhPU</t>
  </si>
  <si>
    <t>Ответ Валере на стр. 118</t>
  </si>
  <si>
    <t xml:space="preserve">Галина Мунакова
Утеплитель пенопласт, это значит, что все мыши будут Ваши. Мне с пенопластом дом даже даром не нужен. </t>
  </si>
  <si>
    <t>https://www.youtube.com/watch?v=H9NnO34YlJI&amp;lc=UgySoYxU6hPad-xhomN4AaABAg.9oisW_i37A49ojHce-FwmE</t>
  </si>
  <si>
    <t xml:space="preserve">Добрый день! Мыши и другие вредители портят пенопласт, только если могут к нему подобраться. То есть если теплоизоляционный материал не изолирован в середине стенового "пирога". То же самое произойдет с любым несыпучим утеплителем, и причина тому — огрехи монтажа, а не свойства материала. </t>
  </si>
  <si>
    <t>https://prnt.sc/iVI-LREtOSPO</t>
  </si>
  <si>
    <t>Д Е Дответил Валерию
Не надо передергивать тему. (мгновенно теряется кредит уважения к собеседнику). Вы утверждаете, что его ни кто не ест. У меня практические знания об обратном.
Д Е Д
вы это расскажите дятлам и синичкам, которые с удовольствием долбят крашенные ульи, стоящие на подставках(не на земле).</t>
  </si>
  <si>
    <t>не отвечаем</t>
  </si>
  <si>
    <t>Ответ Валере на стр. 115</t>
  </si>
  <si>
    <r>
      <rPr>
        <rFont val="Arial"/>
        <color theme="1"/>
      </rPr>
      <t xml:space="preserve">ПРО РЕМОНТ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</si>
  <si>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t>https://vk.com/wall-108555584_65320</t>
  </si>
  <si>
    <t>https://prnt.sc/B2rwdf-pqgEp</t>
  </si>
  <si>
    <t>Валера
Аналог стр 130 март</t>
  </si>
  <si>
    <r>
      <rPr>
        <rFont val="Arial"/>
        <color theme="1"/>
      </rPr>
      <t xml:space="preserve">Мастер стройки-ремонта-творчество
Чем утеплить дом.
</t>
    </r>
    <r>
      <rPr>
        <rFont val="Arial"/>
        <color theme="1"/>
        <sz val="1.0"/>
      </rPr>
      <t>Дом— это не только крепость, но и место где мы живем, а потому в нем должно быть тепло и уютно. Из-за сильных холодов в зимний период, характерных для большей части территории России, сложно обойтись без утепления. Поэтому человек, ответивший утвердительно на вопрос: ”Утеплять дом или нет? ” – вновь оказывается на распутье. Теперь необходимо выбрать подходящий теплоизоляционный материал.
Такое обилие материалов, казалось бы, упрощает, но вместе с тем, и усложняет выбор. С одной стороны, существует большое количество материалов, которые способны удовлетворить потребностям любого строителя. Но в тоже время обилие утеплителей говорит и о том, что каждый из материалов несовершенен и имеет недостаток. Именно недостаток одного, позволяет существовать другому, который обладает превосходством, но, как ни парадоксально, имеет свое слабое место.
Поэтому при выборе утеплителя стоит отдавать себе отчет, что именно вы ждете от материала, что для вас является приоритетным, а что вы отодвигаете на второй план. Ну и, конечно, выбор теплоизоляционного материала во многом определяется частью конструкции, которую вы решили утеплить.
Давайте рассмотрим несколько наиболее часто встречающихся материалов.</t>
    </r>
    <r>
      <rPr>
        <rFont val="Arial"/>
        <color theme="1"/>
      </rPr>
      <t xml:space="preserve">
</t>
    </r>
    <r>
      <rPr>
        <rFont val="Arial"/>
        <b/>
        <color theme="1"/>
      </rPr>
      <t>Пенопласт
Основное преимущество пенопласта в его небольшой стоимости по сравнению с конкурентными материалами. Он обладает малым весом и в некоторых случаях весьма удобными размерами, кратными 0.5 м, а не 0.6 м, как это принято у большинства теплоизоляционных материалов.
Теплоизоляционные характеристики материала на вполне приемлемом уровне и тут он не уступает конкурентам. Но не лишен данный материал и недостатков. Первый из которых – это выделение стирола. Он, кстати, так и называется пенополистирол.
Несмотря на заверение многих производителей о том, что объемы выделяемого стирола не превышают ПДН или отсутствуют вовсе, для многих потребителей сам факт его наличия в составе пенопласта действует отпугивающее. Кроме того, материал очень хрупкий. Так что, тут каждый сам решает покупать пенопласт или нет.
Использовать его можно для утепления внешних и внутренних стен, а также в других местах, где материал не будет испытывать нагрузку.</t>
    </r>
    <r>
      <rPr>
        <rFont val="Arial"/>
        <color theme="1"/>
      </rPr>
      <t xml:space="preserve">
</t>
    </r>
    <r>
      <rPr>
        <rFont val="Arial"/>
        <color theme="1"/>
        <sz val="1.0"/>
      </rPr>
      <t>Экструдированный пенополистирол
Это материал, для которого пенопласт стал прародителем. Он немного отличается от него по составу, а так же по способу производства. Этот вид утеплителя дороже пенопласта, но сохранил все его основные преимущества. Кроме того, по заявлениям некоторых производителей, не выделяет паров стирола и имеет нулевое водопоглощение.
Благодаря последнему свойству он наилучшим образом подходит для утепления подземных частей здания, дорог, отмостки, подвала, полов по грунту и т.д. Довольно часто его применяют для утепления стен, с чем он прекрасно справляется. Но стоит иметь ввиду, что, благодаря отличным гидроизоляционным свойствам материала, вы окажетесь не только в теплом, но и слегка увлажненном коконе. Поэтому нужно обязательно оборудовать дом искусственной вентиляционной системой. Это касается и межэтажных перекрытий, кровли и других элементов здания.
Минеральная вата
Минеральной ватой сейчас называют утеплители как произведенные на основе базальта или других минералов, так и на основе стекловолокна. Материалы выпускаются как в рулонах, так и плитами (матами). Этот материал всем хорош: не горюч, долговечен, экологичен и химически стоек.
Но как показывает практика, при утеплении стен большинство рулонных утеплителей со временем сползают, растягиваются. Тем самым, нарушается равномерность покрова, создаются воздушные карманы и т.д. Поэтому, лучше для таких целей использовать маты или плиты средней плотности. Рулонные же утеплители прекрасно подойдут для утепления межэтажных перекрытий, но при условии, что не будут испытывать нагрузку полов, мансарды и т.д.
Данный вид теплоизоляции плохо переносит влажность. При накоплении влаги он теряет свои теплоизоляционные свойства, а это вместе с высокой впитывающей способностью не позволяет применять его, например, для утепления фундамента.
Существует еще достаточно большое количество утеплителей, но эти три вида получили наибольшее распространение и зарекомендовали себя с наилучшей стороны. Как видно, из всего выше изложенного, каждый обладает преимуществами и недостатками. Но комплексное утепление возможно лишь при использовании нескольких разновидностей.</t>
    </r>
  </si>
  <si>
    <t>https://ok.ru/profile/576020108974/statuses/156522079432878</t>
  </si>
  <si>
    <t xml:space="preserve">Добрый день! Как мы уже ответили в посте, который вы цитируете, современные марки пенопласта не выделяют стирол ни при нормальной температуре, ни при нагревании. Кроме того, материал не хрупок: у него достойные показатели прочности на сжатие и на изгиб. Что касается области утепления — мы советуем использовать пенопласт только в качестве наружной теплоизоляции. </t>
  </si>
  <si>
    <t>https://prnt.sc/FwLcw5184ll5</t>
  </si>
  <si>
    <t>Репост стр. 124, нужна короткая версия ответа</t>
  </si>
  <si>
    <r>
      <rPr>
        <rFont val="Arial"/>
        <color theme="1"/>
      </rPr>
      <t xml:space="preserve">Реверспрей
Стены должны дышать! — говорили они 🙂
Многие до сих пор, полагают, что деревянные стены имеют свойства "дышать". Считают, что если утеплить деревянный дом пенополиуретаном, то он быстро сгниет. 
На самом деле, брус поперек волокна пропускает через себя столько же воздуха, сколько пропускает пенопласт. Дерево — достаточно герметичный материал.
Из дерева делают бочки, и годами хранят в них воду, вино и т.п. 
Деревянный дом по настоящему дышит только межвенцовыми щелями, через которые тепло из дома устремляется на улицу. 
Когда мы утепляем деревянные стены пенополиуретаном Reverspray, то закрываем все возможные щели, создавая единый теплоизоляционный контур. Теплоизоляционный слой в данном случае, должен быть несколько больше, чем слой пены для утепления например кирпичной стены. 
Задача теплоизоляции — не допустить охлаждение межвенцового стыка во всем его сечении, до достижения условного значения "точки росы". </t>
    </r>
    <r>
      <rPr>
        <rFont val="Arial"/>
        <b/>
        <color theme="1"/>
      </rPr>
      <t>Если слой утеплителя будет тоньше необходимого, либо если деревянные стены утеплить листовым пенопластом или пенополистиролом, то в результате охлаждения стыка, в нем будет образовываться конденсат. По итогу, брус начнет гнить.</t>
    </r>
    <r>
      <rPr>
        <rFont val="Arial"/>
        <color theme="1"/>
      </rPr>
      <t xml:space="preserve">
Таким образом, если все сделать правильно, то пена Reverspray будет долгие годы, надежно защищать дом от холода, ветра, дождя и прочих неблагоприятных условий, сохраняя брус в сухом состоянии.
Что касается "дыхания" дерева, то оно работает по другому. Дерево имеет свойства вбирать в себя влагу из воздуха и отдавать ее обратно в помещение, поддерживая при этом оптимальную влажность воздуха. 
Если убрать все межвенцовые стыки и заглушить вентиляцию, то через короткое время, вы не сможете в нем находится. </t>
    </r>
  </si>
  <si>
    <t xml:space="preserve">Добрый день! При правильном монтаже ППС с соблюдением всех технологий и рекомендаций теплотехнического расчёта по толщине слоя неприятных последствий для древесины удастся избежать. </t>
  </si>
  <si>
    <t>https://prnt.sc/lMT7T-6mb18x</t>
  </si>
  <si>
    <r>
      <rPr>
        <rFont val="Arial"/>
        <color theme="1"/>
      </rPr>
      <t xml:space="preserve">SipGrand
</t>
    </r>
    <r>
      <rPr>
        <rFont val="Arial"/>
        <color theme="1"/>
        <sz val="1.0"/>
      </rPr>
      <t>Один из МИФОВ среди противников SIP — горючесть 🔥🔥🔥🔥
Среди множества материалов для индивидуального строительства потребители выбирают самые надежные, в том числе и по критерию стойкости к возгоранию. При сравнении материалов современные варианты оставляют позади традиционные дерево и кирпич. Например, у СИП панели горючесть ниже, чем у привычных нам стройматериалов.
Какие материалы устойчивы к горению👇🏻
Строго говоря, нет строительных материалов, которые не боятся пожара. Возгорание возможно в любом доме, так как горят прежде всего не стены, а то, что внутри. Именно внутренняя отделка и обстановка дома позволяют огню активно распространяться. При условии, что в доме и так есть чему гореть, материал стен не так уж и важен.
🧯Конечно, потушить пожар в кирпичном доме проще, чем в деревянном. При крупном пожаре в деревянном доме уцелеет лишь фундамент, а в кирпичном останутся ещё и стены, но они потеряют до 70% своей прочности, так что их все равно придется снести. Даже если пожарные успеют потушить дом до прогорания кирпичных стен, придется заменять всё внутреннее оснащение – перекрытия, коммуникации, кровлю и т. п. Плюс – останется запах пожара, так что жить в таком доме будет очень неприятно.
‼Специалисты советуют после пожара сносить дом полностью и строиться заново на старом фундаменте.
Безопасность людей и их эвакуация от горючести материала стен зависит только в многоквартирных домах. Там необходимо, чтобы успели эвакуироваться люди с высоких этажей. В индивидуальном доме это свойство не так важно. Для обеспечения пожарной безопасности намного большее значение имеет профилактика пожаров (например, исправная проводка, нагревательные приборы) и наличие средств тушения (огнетушители, пожарный водоем), чем стойкость к горению материала стен. Важно использовать средства для огнезащитной обработки строений и помещений, а также соблюдать правила противопожарной безопасности и учить им своих детей. Возгорание и распространение пожара зависит не от стен, а от поведения хозяев дома.
Что безопаснее – дерево или SIP панели
👇🏻👇🏻👇🏻👇🏻
Традиционный материал для индивидуального домостроения – древесина. С ней часто сравнивают СИП панели. Древесина – горючий, пожароопасный и токсичный при горении материал. При горении древесина выделяет много вредных для здоровья веществ. Однако эти факты при своей очевидности не пугают людей, которые тысячелетиями используют дерево не только для строительства, но и для приготовления пищи.
🏠Для создания СИП панелей используют древесину, а значит, панели без специальной обработки имеют ту же огнестойкость, что и дерево. Строительные нормативы разрешают использовать SIP панели для возведения индивидуальных или сблокированных домов – как и дерево. Однако нормативы пересматриваются. Специалисты считают возможным увеличить область использования сэндвич-панелей и разрешить строить из них многоквартирные дома. Учитывая низкую горючесть OSB-плит, это разумно.</t>
    </r>
    <r>
      <rPr>
        <rFont val="Arial"/>
        <color theme="1"/>
      </rPr>
      <t xml:space="preserve">
</t>
    </r>
    <r>
      <rPr>
        <rFont val="Arial"/>
        <b/>
        <color theme="1"/>
      </rPr>
      <t>✅Пенополистирол, выполняющий роль утеплителя в СИП панелях, почти полностью состоит из воздуха, содержание стирола (горючего вещества) в ПСБ-С-25 всего 2% (вреден ли пенополистирол для СИП панелей для здоровья?). Вот почему СИП панели – менее горючий материал, чем древесина. Пенополистирол при возгорании выделяет гораздо меньше опасных веществ и тепла, чем древесина при одинаковом весе. Всегда нужно учитывать разницу в весе этих материалов – при одинаковом объеме пенополистирол весит в 30 раз меньше. К тому же для воспламенения пенополистирола нужна температура, в 2 раза большая, чем для древесины. Это свидетельствует о большей пожароопасности дерева.
✅Противники пенополистирола утверждают, что при горении этого материала выделяются токсичные вещества. Однако, при пожаре опасные пары будут источать все без исключения материалы. И если сравнивать пенополистирол с деревом, кожей, шерстью, стекловатой, то ПСБ менее токсичен. Он не источает фосген – боевое отравляющее вещество.
✅При производстве SIP панелей используется самозатухающий пенополистирол – ПСБ-С. Он горит не больше 1 секунды. Его не поджечь спичкой, он не воспламенится от упавшего на него окурка. Горит самозатухающий пенополистирол в одном случае – если он находится в уже активном пожаре. Сам этот материал источником пожара быть не может.</t>
    </r>
    <r>
      <rPr>
        <rFont val="Arial"/>
        <color theme="1"/>
      </rPr>
      <t xml:space="preserve">
С нами-безопасно👍🏼</t>
    </r>
  </si>
  <si>
    <t>https://vk.com/wall-219818813_17</t>
  </si>
  <si>
    <t xml:space="preserve">Здравствуйте! 
Спасибо за позитивную оценку материала, который представляет Ассоциация производителей и поставщиков пенополистирола. Хотелось бы внести лишь небольшую поправку: мы рекомендуем использовать для обозначения материала современную аббревиатуру, закрепленную в ГОСТ 15588-2014: ППС.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В современных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t>
  </si>
  <si>
    <t>https://prnt.sc/6vycZ3v3XBhx</t>
  </si>
  <si>
    <r>
      <rPr>
        <rFont val="Arial"/>
        <color theme="1"/>
      </rPr>
      <t xml:space="preserve"> Pravda ponemnogu
 4 частых вопроса о СИП-панелях: отвечают производители</t>
    </r>
    <r>
      <rPr>
        <rFont val="Arial"/>
        <color theme="1"/>
        <sz val="1.0"/>
      </rPr>
      <t xml:space="preserve">
В России строят дома из СИП-панелей уже 20 лет, а люди все еще не пришли к единому мнению об этой технологии. Кто-то считает, что она мало в чем уступает капитальным, другие говорят, что СИП-панели не подходят для жилых домов, третьи — вообще не понимают, о чем речь.
Попробуем поставить точку в некоторых популярных вопросах и спорах об этой технологии строительства вместе со специалистами компании «СИП-панель Строй» в Еганово, которые строят дома из СИП-панелей и сами их изготавливают.
Из чего делают СИП-панели?
СИП-панели устроены по принципу трехслойного сэндвича.
Наружные слои — это ориентированно-стружечные плиты (ОСП) . Их делают из древесной стружки, склеенной смолами. За счет разной ориентации слоев стружки плиты получаются очень прочные. Кстати, стружка — это не отходы производства, а расщепленная в заводских условиях древесина высокого качества.
Иногда внешние слои делают из более прочных и дорогих цементно-стружечных плит (ЦСП) .
Между плитами в СИП-панелях — утеплитель из пенополистирола (вспененного пластика) .
Почему технология так популярна?
 Дешево.
Экономия достигается за счет небольшого веса и простой сборки панелей. Стандартная плита 3,5 м×1,5 м×22 см весит всего 15 кг. Для дома из таких панелей подойдет легкий свайный фундамент, который обойдется в 4 раза дешевле, чем монолит под кирпичный дом.
Сборка домокомплекта тоже не связана с большими расходами — на этом этапе обычно работают всего 3 специалиста и никакой габаритной техники.
 Быстро.
Сжатые сроки возведения домов из СИП-панелей объясняется быстрой укладкой фундамента, простой сборкой домокомплекта и отсутствием усадки.
Точный срок строительных работ зависит от размеров и сложности проекта, к тому же, разные бригады работают в разном темпе. Например, в компании «СИП-панель Строй» ориентируют на 1-3 месяца.
 Тепло.
Полистирол между стружечными плитами отлично сохраняет тепло, поэтому в домах из таких панелей можно жить круглый год без дополнительного утепления.
Панель толщиной 12 см по теплоизоляции соответствует кирпичной кладке в 2,5 м.
СИП-панели — это вредно и опасно?
При выборе технологии строительства, с которой раньше не сталкивались, всегда есть опасения. В случае с СИП-панелями сомнения обычно вызывает огнеустойчивость и безопасность полистирола.
 Пожарная безопасность.
Большинство СИП-панелей относятся к группе горючести Г4, как и все строительные конструкции на основе древесины. При этом каждая плита пропитана антипиреном, который в 7 раз замедляет горение по сравнению с необработанной древесиной.
Утеплитель же сам по себе достаточно огнеустойчив и при температуре до 700°C не горит, а тлеет.
Конечно, в любом доме необходимо соблюдать пожарную безопасность, но небольшой очаг возгорания на СИП-панели скорее погаснет, чем распространится.</t>
    </r>
    <r>
      <rPr>
        <rFont val="Arial"/>
        <color theme="1"/>
      </rPr>
      <t xml:space="preserve">
 Бе</t>
    </r>
    <r>
      <rPr>
        <rFont val="Arial"/>
        <b/>
        <color theme="1"/>
      </rPr>
      <t>зопасность.
Есть мнение, что полистирол в составе СИП-панелей выделяет в воздух вредный стирол. Это так, но только при горении — то есть при температуре выше 700°C. В обычных условиях полистирол стабилен и безопасен для людей и окружающей среды.
Конечно, всегда есть вероятность поставки некачественного материала. Поэтому стоит убедиться, что у поставщика есть сертификаты соответствия и гарантия на продукцию, а не только хорошие отзывы о панелях — рекомендуют специалисты «СИП-панель Строй».
Чтобы дополнительно убедиться в безопасности материалов, можно запросить результаты исследований воздуха в уже реализованных домах (некоторые компании могут их предоставить) . Если СИП-панели качественные, а подрядчик добросовестный, на его объектах уровень вредных веществ в воздухе намного ниже допустимых уровней.</t>
    </r>
    <r>
      <rPr>
        <rFont val="Arial"/>
        <color theme="1"/>
      </rPr>
      <t xml:space="preserve">
</t>
    </r>
    <r>
      <rPr>
        <rFont val="Arial"/>
        <color theme="1"/>
        <sz val="1.0"/>
      </rPr>
      <t>Какие минусы?
 СИП-панели отлично проводят звук, поэтому в доме может потребоваться дополнительная звукоизоляция.
 В домах из СИП-панелей обязательно нужно оборудовать полноценную вентиляционную систему, иначе будет слишком влажно.
 Есть ограничение по высоте — из СИП-панелей можно строить дома не выше двух этажей.
Для своих сильных сторон и в первую очередь стоимости, у СИП-панелей не так много минусов. Однако есть риск нарваться на некачественный материал — выбирайте подрядчика с умом!</t>
    </r>
  </si>
  <si>
    <t>https://vc.ru/u/1002477-pravda-ponemnogu/674217-4-chastyh-voprosa-o-sip-panelyah-otvechayut-proizvoditeli</t>
  </si>
  <si>
    <t xml:space="preserve">Добрый день! Качественный пенопласт действительно не выделяет стирол.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стирол вообще не обнаруживается. </t>
  </si>
  <si>
    <t>https://prnt.sc/b_eLKkGuLRbd</t>
  </si>
  <si>
    <t>Вадим Караваев
сегодня в 0:17 · в Стройка: СТРОИМ ДОМ!
Можно уложить фанеру на пенопласт, для монтажа пола?</t>
  </si>
  <si>
    <t>https://vk.com/wall-382108_400855</t>
  </si>
  <si>
    <t xml:space="preserve">Здравствуйте! Да, такой вариант вполне возможен. Лаги обработайте биозащитой и не забудьте пропенить швы. </t>
  </si>
  <si>
    <t>https://prnt.sc/tulH91D3471k</t>
  </si>
  <si>
    <t xml:space="preserve">Валера Полтавец
Зря используете пенопласт для утепления стен, гораздо лучше по свойствам более современный материал пеноплекс, а швы по краю монтажной пеной заделывать. </t>
  </si>
  <si>
    <t>https://www.youtube.com/watch?v=yQ_tDp3xhTQ&amp;lc=UgxuMR81by0KVGcmR6V4AaABAg</t>
  </si>
  <si>
    <t xml:space="preserve">Здравствуйте! Пенопласт и пеноплэкс — не взаимозаменяемые материалы, у них разные характеристики и разные сферы применения. По показателям паропроницаемости пенопласт гораздо лучше подходит для фасадных работ. </t>
  </si>
  <si>
    <t>https://prnt.sc/g9D7evXOTvmK</t>
  </si>
  <si>
    <t xml:space="preserve">vigus8383
 У меня стены пеноблок. Потом на клей приклеен пенопласт, сверху затянут клеем с сеткой. Выдержит ли такие стены такой фасад? 
Пенопласт прибит грибками, приклее на клей. Сверху сетка затянутая клеем. Покрашено грунт краской. Вот думаю чё делать с фасадом. </t>
  </si>
  <si>
    <t>https://www.forumhouse.ru/posts/31343124/</t>
  </si>
  <si>
    <t xml:space="preserve">Добрый день! Если есть "грибки" (по технологии не менее 5 шт. на м2), а пеноблок прогрунтован, все будет отлично держаться. Ассоциация производителей и поставщиков пенополистирола рекомендует для внешней отделки систему "мокрого фасада". </t>
  </si>
  <si>
    <t>https://prnt.sc/TsO8xNbMhrcr</t>
  </si>
  <si>
    <r>
      <rPr>
        <rFont val="Arial"/>
        <color theme="1"/>
      </rPr>
      <t xml:space="preserve">BAUF.RU
Какие материалы вредны при ремонте?
Недавно проводили небольшой опрос про опасные материалы, вы все верно написали в комментариях. Расскажем немного подробнее.
</t>
    </r>
    <r>
      <rPr>
        <rFont val="Arial"/>
        <b/>
        <color theme="1"/>
      </rPr>
      <t xml:space="preserve"> 1. Теплоизоляционные материалы: пенопласт и пенополистирол. Применяется для утепления стен. При повышенных температурах материал выделяет в воздух вредные вещества (стирол). Быстро возгораются при пожаре.</t>
    </r>
    <r>
      <rPr>
        <rFont val="Arial"/>
        <color theme="1"/>
      </rPr>
      <t xml:space="preserve">
</t>
    </r>
    <r>
      <rPr>
        <rFont val="Arial"/>
        <color theme="1"/>
        <sz val="6.0"/>
      </rPr>
      <t xml:space="preserve"> 2. Синтетические лаки и клей. Могут быть токсичны при вдыхании (толуол, ксилол). Важно защищать дыхательные пути средствами защиты, использовать перчатки.
 3. ПВХ плёнка. При производстве некачественной пленки используется диэтилгексилфталат. Данный компонент не могут содержать пленки ПВХ, прошедшие сертификацию по европейским системам RoHS и REACH. В то время как в России таких требований к отсутствию компонента нет. Вот почему важно выбирать экологичную пленку. BAUF прошла данную сертификацию и является безопасной.
 4. Виниловые обои. Содержат фталаты, которые особенно опасны во влажных помещениях, вызывают астму. Важно заранее уточнить микроклимат помещения.
 5. ПВХ окна. Опасны при нагреве — могут выделять токсичные компоненты. Рекомендовано на солнечной стороне устанавливать более качественные материалы.
 6. Полиуретановая пена. Может вызвать аллергию у наиболее чувствительных , а также быстро возгорается. Опасно использовать при высокой температуре. Используйте респираторы. </t>
    </r>
    <r>
      <rPr>
        <rFont val="Arial"/>
        <color theme="1"/>
      </rPr>
      <t xml:space="preserve">
</t>
    </r>
    <r>
      <rPr>
        <rFont val="Arial"/>
        <b/>
        <color theme="1"/>
      </rPr>
      <t>Вывод: проверяйте сертификаты, уточняйте условия эксплуатации, изучайте состав.
Всем безопасных работ!</t>
    </r>
  </si>
  <si>
    <r>
      <rPr>
        <color rgb="FF1155CC"/>
        <u/>
      </rPr>
      <t>https://telegram.me/bauf_ru/366</t>
    </r>
    <r>
      <rPr>
        <color rgb="FF000000"/>
      </rPr>
      <t xml:space="preserve"> 
</t>
    </r>
    <r>
      <rPr>
        <color rgb="FF1155CC"/>
        <u/>
      </rPr>
      <t>https://vk.com/wall-203373159_669</t>
    </r>
    <r>
      <rPr>
        <color rgb="FF000000"/>
      </rPr>
      <t xml:space="preserve"> </t>
    </r>
  </si>
  <si>
    <t xml:space="preserve">Добрый день! Позвольте прокомментировать от лица официального представителя Ассоциации производителей и поставщиков пенополистирола. 
Пенопласт и экструдированный пенополистирол (по всей видимости, вы говорите именно о нём, хотя и сам пенопласт является пенополистиролом, только вспененным) — разные материалы с разными характеристиками и сферами применения. Я бы не стал ставить между ними знак равенства. По поводу ЭППС лучше уточнять у его производителей или их представителей. А вот современный пенопласт совершенно точно ничего не выделяет. Это подтверждают многочисленные исследования. Так,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Все современные марки пенопласта выпускают с антипиренами. Эти присадки позволяют материалу самостоятельно затухать в течение максимум 4 секунд после потери контакта с открытым пламенем. А при длительном воздействии высоких температур ППС оплавляется, не вспыхивая и не способствуя распространению огня. 
А вот в выводе вы совершенно правы. При покупке стройматериалов всегда необходимо проверять сертификаты и прочую документацию. Кроме того, приобретать их стоит только в точках официальной продажи — не с рук, и не в местах стихийной торговли. Тогда вы получите действительно современный и качественный материал, выполненный с соблюдением всех требований ГОСТ. </t>
  </si>
  <si>
    <r>
      <rPr>
        <color rgb="FF1155CC"/>
        <u/>
      </rPr>
      <t>https://prnt.sc/jMm3TMXvBqPM</t>
    </r>
    <r>
      <rPr/>
      <t xml:space="preserve"> 
</t>
    </r>
    <r>
      <rPr>
        <color rgb="FF1155CC"/>
        <u/>
      </rPr>
      <t>https://prnt.sc/GK5Dj42mefoJ</t>
    </r>
    <r>
      <rPr/>
      <t xml:space="preserve"> </t>
    </r>
  </si>
  <si>
    <t>Как правильнее заменить внешнюю обшивку щитового дома с утеплением?
Добрый день! Имеется щитовой домик 8,5 х 4 м с мансардным этажом, у которого внутренняя и внешняя обшивка выполнена из вагонки по брускам 40х40 мм. 
В качестве утеплителя проложен пенопласт, который практически пришел в негодность, и проложен пергамином. Состояние внешней обшивки с южной стороны дома плачевное, вагонка рассохлась и начала деформироваться, создавая щели между собой.
Думаю оторвать внешнюю вагонку и зашить по брускам OSB, далее утеплитель между брусками доп обрешетки, ветровлагозащиту и виниловый сайдинг.
Подскажите по правильности пирога утепления, хотелось бы приезжать и зимой в дом. И насколько это реально — снять внешнюю вагонку, в смысле выдержит ли дом такую замену, если снимать вагонку постепенно по одному стеновому щиту, к примеру?
Да, пол и крышу буду утеплять 150 мм. По полу такая возможность конструкционно есть, крышу буду переделывать.</t>
  </si>
  <si>
    <t>https://7dach.ru/atreg/kak-pravilnee-zamenit-vneshnyuyu-obshivku-schitovogo-doma-s-utepleniem-300855.html</t>
  </si>
  <si>
    <t xml:space="preserve">Здравствуйте! Ассоциация производителей и поставщиков пенополистирола не рекомендует использовать пенопласт под вентфасад. </t>
  </si>
  <si>
    <t>https://prnt.sc/8AvJkkLFDUf_</t>
  </si>
  <si>
    <t>а в Оренбурге прошла международная выставка строительство и дизайн местные производители представили свои разработки в сфере современной теплоизоляции утеплить дом на долгие годы при минимальных затратах мечта каждого владельца сегодня это реально на помощь приходит пенополистирол по словам производителей он на 98 процентов состоит из воздуха природного изоляционного материала за счет этого достигается оптимальное соотношение цены качество и износостойкости по всем характеристикам парапроницаемости и долговечности нас полностью устраивает в сравнении с другими материалами пенополистирол обладает лучшей влагозащитой специалисты отмечают стойкость к высоким температурам и горению материалы легкие не оставляет пыли и позволяет ускорить процесс сборки конструкции при этом экономить как при покупке так и при дальнейшем использовании эти качества оценили не только строители но и рядовые пользователи теплоизоляционные материалы позволяют потребителю экономить в будущем до 40 процентов на стоимости отопления своего дома крупные предприятия застройщики или частный сектор пенополистирол подойдет для любых целей компания теплый дом ждет вас по адресу улица Инструментальная 5 специалисты готовы провести экскурсию по производству ответить на все вопросы и подобрать подходящие именно вам вариант теплоизоляции</t>
  </si>
  <si>
    <t>https://www.youtube.com/watch?v=6w3mCNAD-IQ</t>
  </si>
  <si>
    <t xml:space="preserve">Здравствуйте! От лица Ассоциации производителей и поставщиков пенополистирола благодарю за доверие и высокую оценку материала, который мы представляем! </t>
  </si>
  <si>
    <t>Комментарии закрыты</t>
  </si>
  <si>
    <t xml:space="preserve"> Анатолий Зайцев
Отсутствие полное сертификации на строительный материал и нормы строительства.
Пенопласт в утеплителе, пенопласт в голове</t>
  </si>
  <si>
    <t>https://vk.com/wall-117402024_9276?reply=9281</t>
  </si>
  <si>
    <t>не отвечаем обобщенный негатив</t>
  </si>
  <si>
    <t xml:space="preserve">	АртёмКрасноярск
 По пароизоляции пола вопрос. Первый этаж. Лаги 50х200. Снизу хочу перекрёстное утепление пенопластом 50 мм по след. причинам:
 1. отсечь грунтовую влагу из подполья (0,4-0,8 м пространство)
 2. Т. к работать придется приимущественно лёжа, минвату даже не хочу рассматривать (и в глаза, и рот, короче везде насыпется в меня)
 3. размеры листа 3х1,2. Простота монтажа.
 Между лагами утеплитель, обрешетка, сверху ОСБ, линолеум.
 Нужна ли пароизоляция или защита от протечек? Из воды имеется только подвод на раковину. Отопление воздушное- печное + электричество.
 Делать ли под ОСБ пароизоляцию корытом, с нахлёстом на стены? </t>
  </si>
  <si>
    <r>
      <rPr>
        <color rgb="FF1155CC"/>
        <u/>
      </rPr>
      <t>https://www.forumhouse.ru/posts/31398236/</t>
    </r>
    <r>
      <rPr>
        <color rgb="FF000000"/>
      </rPr>
      <t xml:space="preserve"> </t>
    </r>
  </si>
  <si>
    <t xml:space="preserve">Добрый день! В данном случае в пароизоляции от земли необходимости нет. Гидроизоляцию делайте между ОСБ и финишным покрытием с заходом на стены. Если не уверены, что к ППС не будет доступа грызуну, защитите его мелкоячеистой металлической сеткой. И обработайте лаги биозащитой. </t>
  </si>
  <si>
    <t>https://prnt.sc/t59fGNoiDrkA</t>
  </si>
  <si>
    <t>эксперту
Проверьте плиз ссылку, не могу найти сообщение по ссылке</t>
  </si>
  <si>
    <t xml:space="preserve">Валера Полтавец
 @EPS Russia а для утепления стен, как в данном случае? </t>
  </si>
  <si>
    <t>https://www.youtube.com/watch?v=yQ_tDp3xhTQ&amp;lc=UgxuMR81by0KVGcmR6V4AaABAg.9optYf8SRtG9ovRdVTLem2</t>
  </si>
  <si>
    <t xml:space="preserve">В данном случае, как вы совершенно правильно заметили, нужно было пропенить швы. И под ОСБ изнутри со стороны помещения проложить пароизоляцию. </t>
  </si>
  <si>
    <t>https://prnt.sc/tM80ZeeQSYTP</t>
  </si>
  <si>
    <t>Ответ на стр. 134 эксперту</t>
  </si>
  <si>
    <t>Igor Bourdel
Современный пенопласт можно использовать в качестве звукизоляции в гипсокартоновых перегородках? В прошлом наблюдал примеры, когда пожарные инспекторы заставляли сносить перегородки с пенопластом и отстраивать их заново, но с разрешённым звукоизолятором (на основе минваты). В результате организация "попадала" на огромные издержки.
Как обстоит дело сейчас?</t>
  </si>
  <si>
    <t>https://t.me/bauf_ru/366?comment=3759</t>
  </si>
  <si>
    <t xml:space="preserve">Здравствуйте! Хотя ППС и обладает некоторыми звукоизолирующими свойствами, это не основная его функция. Существуют специальные звукопоглощающие плиты/маты, которые предназначены именно для звукоизоляции. </t>
  </si>
  <si>
    <t>https://prnt.sc/1w86T-wtQSYB</t>
  </si>
  <si>
    <t>Ответ на стр. 136 эксперту</t>
  </si>
  <si>
    <t xml:space="preserve"> Вадим Караваев
Валерий, лаг нет . плиты, пенопласт самый плотный, фанэра</t>
  </si>
  <si>
    <t>https://vk.com/wall-382108_400855?reply=400858&amp;thread=400856</t>
  </si>
  <si>
    <t>А какое планируете финишное покрытие? В любом случае между пенопластом и фанерой нужно уложить гидроизоляцию.</t>
  </si>
  <si>
    <t>https://prnt.sc/dTpbB-SlczPI</t>
  </si>
  <si>
    <t xml:space="preserve">Ответ на стр. 133 Валере
Давайте уточним, раз уж болтаем? </t>
  </si>
  <si>
    <t xml:space="preserve">
Строй-Фрост — гаражи из сэндвич-панелей
28 минут назад
🧐Почему именно пенополистирол?
В качестве основного теплоизоляционного материала в сэндвич-панелях мы используем пенополистирол – ППС. И на то есть причины:
• срок службы 40 лет,
• легкий монтаж за счет небольшого веса: панели устанавливаются без использования спецтехники,
• не впитывает влагу, устойчив к сырости и осадкам,
• не дает усадку,
• не образует мостики холода,
• стоит недорого,
• отличные теплоизоляционные свойства.
❗Резюмируем: использование пенополистирола в качестве заполнителя в сэндвич-панелях обеспечивает широкие возможности для создания легких, энергоэффективных и прочных стеновых и кровельных панелей.</t>
  </si>
  <si>
    <t>https://vk.com/wall-187476397_403</t>
  </si>
  <si>
    <t>https://prnt.sc/5m4qhRfPG86u</t>
  </si>
  <si>
    <t xml:space="preserve">_zerg_
 Утепление пола
 Доброго дня.
 стал владельцем дома. дом стоит уже 30 лет, без отопления. фундамент лента. на ленте кирпич высотой 50 см. Предполагается перевести дом в ПМЖ, отопление пока электричеством.
 начал обследовать дом. залез в подпол высота подпола 50 см, черновой пол сгнил. почти весь. почти весь отвалился. утепление была вата типа Урса. её благополучно сожрали мыши. пароизоляции не было вообще. лаги уставшие, но относительны живые.
 как я предположил, надо утеплить пол. чистовые полы не снять. поэтому решил листы пенопласта приклеить снизу к чистовому полу и щели запенить. без пароизоляции и без сетки от мышей.
 дайте совет, плиз. верно ли моё решение. </t>
  </si>
  <si>
    <t>https://www.forumhouse.ru/posts/31402634/</t>
  </si>
  <si>
    <t xml:space="preserve">он крутанёт колесо сансары, и ППС ждёт та же участь, что и урсу. На какое-то время ему может хватить, но через три года он встанет с дивана и вместе с окончательно догнившим полом и изгрызенным пенопластом уйдёт в подпол. Давайте пока не соваться, его идея очень плоха, а для грамотного совета не хватает информации. </t>
  </si>
  <si>
    <t>Денис Никольский
Вентилируемый фасад с пенополистиролом на фасадах будущего магазина Верный 1-я Хуторская дом 8, монтаж пожароопасного фасада. Это опасно!
8-903-743-27-96 8-903-724-77-28 n-dom.ru ceresit.msk.ru baumit.msk.ru
Вентилируемый фасад с пенополистиролом на фасадах будущего магазина Верный 1-я Хуторская дом 8, монтаж пожароопасного фасада. В НФС, в Навесных Фасадных Системах вентилируемый зазор обеспечивает большой приток воздуха, в случае пожара данная конструкция приведёт к быстрому забросу пламени с этажа на этаж, люди не успеют эвакуироваться, погибнут! Никто не реагирует, всем наплевать на опасное здание!</t>
  </si>
  <si>
    <r>
      <rPr>
        <color rgb="FF1155CC"/>
        <u/>
      </rPr>
      <t>https://dzen.ru/video/watch/644984033db65d584bb3bde1</t>
    </r>
    <r>
      <rPr/>
      <t xml:space="preserve"> 
</t>
    </r>
    <r>
      <rPr>
        <color rgb="FF1155CC"/>
        <u/>
      </rPr>
      <t>https://www.youtube.com/watch?v=KQlB9jncvao</t>
    </r>
    <r>
      <rPr/>
      <t xml:space="preserve"> 
</t>
    </r>
    <r>
      <rPr>
        <color rgb="FF1155CC"/>
        <u/>
      </rPr>
      <t>https://dzen.ru/b/ZEuZSkWBmGv07Kbv</t>
    </r>
    <r>
      <rPr/>
      <t xml:space="preserve"> </t>
    </r>
  </si>
  <si>
    <t xml:space="preserve">Здравствуйте, Денис! Поддержим вас в том, что согласно правилам, пенопласт монтируется в закрытых фасадных системах: находиться он должен в середине стенового "пирога". Использовать ППС под вентилируемые фасады Ассоциация производителей и поставщиков пенополистирола действительно не рекомендует. Оптимальной считается система "мокрый фасад". </t>
  </si>
  <si>
    <r>
      <rPr>
        <color rgb="FF1155CC"/>
        <u/>
      </rPr>
      <t>https://prnt.sc/KaSmdB3Nfpy-</t>
    </r>
    <r>
      <rPr/>
      <t xml:space="preserve"> 
</t>
    </r>
    <r>
      <rPr>
        <color rgb="FF1155CC"/>
        <u/>
      </rPr>
      <t>https://prnt.sc/P_w4OTtUj7lP</t>
    </r>
    <r>
      <rPr/>
      <t xml:space="preserve"> 
</t>
    </r>
    <r>
      <rPr>
        <color rgb="FF1155CC"/>
        <u/>
      </rPr>
      <t>https://prnt.sc/YrpxxmIwG3Ko</t>
    </r>
    <r>
      <rPr/>
      <t xml:space="preserve"> </t>
    </r>
  </si>
  <si>
    <r>
      <rPr>
        <rFont val="Arial"/>
        <color theme="1"/>
      </rPr>
      <t xml:space="preserve">Строительство- ремонт своими руками- творчество
Какие ошибки допускают при утеплении дома
</t>
    </r>
    <r>
      <rPr>
        <rFont val="Arial"/>
        <color theme="1"/>
        <sz val="6.0"/>
      </rPr>
      <t>1. Необдуманный выбор утеплителя
Когда вы посещаете строительный магазин, вам может показаться, что на полках представлено огромное количество различных теплоизоляционных материалов. Однако на самом деле существует всего три основных типа таких материалов:
• минеральная вата;
• стекловата;</t>
    </r>
    <r>
      <rPr>
        <rFont val="Arial"/>
        <color theme="1"/>
      </rPr>
      <t xml:space="preserve">
•</t>
    </r>
    <r>
      <rPr>
        <rFont val="Arial"/>
        <b/>
        <color theme="1"/>
      </rPr>
      <t xml:space="preserve"> пенополистирол.
Первые два вида сильно похожи по своим характеристикам и применяются чаще всего, поэтому нет смысла их обсуждать. А вот о пенополистироле стоит поговорить отдельно. Дело в том, что пенополистирол – это отличный утеплитель, который к тому же не впитывает влагу.
Но проблема в том, что при контакте с огнем, он начинает оплавляться, образуя небезопасные газообразные соединения. Поэтому пенополистирол стоит применять исключительно в местах, куда огонь точно не доберется.</t>
    </r>
    <r>
      <rPr>
        <rFont val="Arial"/>
        <color theme="1"/>
      </rPr>
      <t xml:space="preserve">
</t>
    </r>
    <r>
      <rPr>
        <rFont val="Arial"/>
        <color theme="1"/>
        <sz val="6.0"/>
      </rPr>
      <t>2. Неправильное хранение теплоизоляционного материала
Мокрый материал проводит тепло лучше, нежели сухой. Это актуально и для теплоизоляционных материалов, которые при намокании утрачивают свои свойства. Дабы сего избежать, достаточно выполнять ряд условий:
Не покупать утеплитель «с рук» в распакованном виде.
Снимать упаковку с материала только непосредственно перед его монтажом.
Не оставлять установленный теплоизоляционный материал надолго открытым.
Если есть предпосылки считать, что будет дождь, то работы по монтажу утеплителя лучше перенести на другой день.
3. Выбор эластичных матов
Дело в том, что из-за своей пластичности маты со временем провисают под своей тяжестью, что приводит к образованию щелей и промежутков между ними. Потому для вертикальных поверхностей вернее употреблять твердые теплоизоляционные плиты.
4. Утепление только «важных» мест
На каждом этапе строительства загородного дома у большинства владельцев возникает желание как-нибудь сэкономить. В случае с утеплителем это чаще всего выливается в утепление исключительно «особо важных» мест в доме, например, только северной стены и в углах.
Итог у этого всегда одинаков, теплоизоляция постройки нарушается и становится крайне неэффективной. В свою очередь, это приводит к большим затратам на отопление, которые ничуть не окупаются экономией на материалах.
5. Маленькая толщина теплоизоляции
Другой не менее редкий прием для «экономии» на утеплении – уменьшение теплоизоляционного слоя. Результат у этой ошибки такой же – повышение расходов на отопление. Важно запомнить, что универсального значения толщины утеплителя нет и быть не может, так как данный параметр рассчитывается на основании массы характеристик дома и окружающих погодных условий.</t>
    </r>
  </si>
  <si>
    <r>
      <rPr>
        <color rgb="FF1155CC"/>
        <u/>
      </rPr>
      <t>https://vk.com/wall-5984561_133719</t>
    </r>
    <r>
      <rPr>
        <color rgb="FF000000"/>
      </rPr>
      <t xml:space="preserve"> 
</t>
    </r>
    <r>
      <rPr>
        <color rgb="FF1155CC"/>
        <u/>
      </rPr>
      <t>https://ok.ru/group/55249872027877/topic/155384475481061</t>
    </r>
    <r>
      <rPr>
        <color rgb="FF000000"/>
      </rPr>
      <t xml:space="preserve"> </t>
    </r>
  </si>
  <si>
    <r>
      <rPr>
        <color rgb="FF1155CC"/>
        <u/>
      </rPr>
      <t>https://prnt.sc/xyxxk6lOdO0H</t>
    </r>
    <r>
      <rPr/>
      <t xml:space="preserve"> 
</t>
    </r>
    <r>
      <rPr>
        <color rgb="FF1155CC"/>
        <u/>
      </rPr>
      <t>https://prnt.sc/DYCEe7NZwh1I</t>
    </r>
    <r>
      <rPr/>
      <t xml:space="preserve"> </t>
    </r>
  </si>
  <si>
    <t>Igor Bourdel
Спасибо</t>
  </si>
  <si>
    <t>https://t.me/bauf_ru/366?comment=3764</t>
  </si>
  <si>
    <t>https://prnt.sc/ePXF_48KuAnT</t>
  </si>
  <si>
    <t xml:space="preserve">
Изделия из пенопласта.Киров 77-10-93
Горит 🔥 или не горит? 😳
☝Пенопласт бывает обычным и самозатухающим.
Обычный действительно может воспламеняться и поддерживать горение.
✅ Мы производим пенопласт по ГОСТу из сертифицированного сырья.
⚠ Вспенивающийся полистирол содержит специальные добавки для защиты от воспламенения — антипирены. Антипирены позволяют производить пожаробезопасный пенополистирол, который не поддерживает самостоятельного горения.
Провели испытания , повторять не стоит может быть опасно!</t>
  </si>
  <si>
    <t>https://vk.com/wall-108814823_601</t>
  </si>
  <si>
    <t xml:space="preserve">Здравствуйте! В состав современных марок фасадного пенопласта антипирены добавляются обязательно. Такой пенопласт действительно не поддерживает горения и затухает в течение максимум 4 секунд после потери контакта с открытым огнём. </t>
  </si>
  <si>
    <t>https://prnt.sc/hKKXDMyDafUM</t>
  </si>
  <si>
    <t xml:space="preserve">фабрикаSW
 EPS Russia сказал(а): ↑
 Добрый день! Если есть "грибки" (по технологии не менее 5 шт. на м2), а пеноблок прогрунтован, все будет отлично держаться. Ассоциация производителей и поставщиков пенополистирола рекомендует для внешней отделки систему "мокрого фасада".
 Как я понимаю, по системе “мокрый фасад” следующим этапом будет нанесение декоративной штукатурки, если так, то что вам мешает (грубо сказать), заштукатуриться 4мм пластичного клея с фиброй, на который клеиться «гибкий клинкер»?Прошу обратить внимание на два оч. важных параметра гибкого клинкера, первое это вес (около 90 грамм плитка) и паропроницаемость (от 13 до 17 мг/м*ч*Па!). Благодаря высокой паропроницаемости, он хорошо приклеивается (клей при нажатии проникает в поры, размер которых зависит от фракции кварцевого или мраморного песка. Из за легкого веса, снижается вертикальная нагрузка (сползание) Важно еще при выборе клея, обратить внимание, лучше если в маркировке клея будет буква Т, она обозначает что клей с повышенной устойчивостью к смещению (для вертикальных поверхностей) и букву Е это клей с увеличенным открытым временем. Как минимум с таким клеем будет удобнее работать. Приведенные параметры есть в открытом доступе (если поискать),они заверены лабораторными исследованиями. Имея такие в вводные, вы считаете это не будет уверенно держаться на подготовленной поверхности? Метр квадратный короеда, весит потяжелее. Адгезия плюс минус одинаковая. Еще один не маловажный параметр, клинкер сам по себе гибкий плюс выбрать клей с параметрами S1 (поперечная деформация от 2,5 мм до 5 мм) или S2 (держит поперечную деформацию выше 5 мм) это супер фикс, Мега фикс и т. п. и в итоге получаем фасад (4-5 мм клея + гибкий клинкер) который держит легкую деформацию (расширение замерзшей воды если даже допустили не проклей плитки укладывая способом без затирки швов). </t>
  </si>
  <si>
    <t>https://www.forumhouse.ru/posts/31408932/</t>
  </si>
  <si>
    <t xml:space="preserve">Добрый день, да, описанный вами вариант тоже может быть применён. Главное, чтобы пенопласт был надежно закрыт от грызунов, птиц, ультрафиолета. И не применялся вентфасад. </t>
  </si>
  <si>
    <t>https://prnt.sc/xbypXCos7fpy</t>
  </si>
  <si>
    <t>Ответ на стр. 135</t>
  </si>
  <si>
    <t>Альпгруп. Утепление фасадов.
Расскажем вам о главных заблуждениях по поводу применения пенопласта в утеплении фасада.
За последние двадцать лет пенопласт, или по правильному, пенополистирол прочно вошел в нашу с вами жизнь. Самым ценным качеством пенополистирола является его низкая теплопроводность. Он великолепно держит тепло! Это свойство стали использовать в строительной индустрии.
Первое — "пенопласт не дышит".
Есть такое свойство материалов как паропроницаемость. Именно это свойство определяет дышит материал или не дышит.Посмотрим на цифры.
Паропроницаемость пенополистирола 0,05 Мг/(м*ц*Пв)
Минваты 0,5-0,6
Бетона 0,03
Кирпича 0,11-0,17
Пенобетона 0,11-0,26
А теперь внимание! Сосна или ель поперек волокон--0,06!
То есть паропроницаемость у пенопласта такая же как у деревянного сруба! И даже лучше чем у бетона!</t>
  </si>
  <si>
    <t>https://vk.com/wall-219280167_36</t>
  </si>
  <si>
    <t>Здравствуйте! Вы совершенно правы: вспененный пенополистирол обладает паропроницаемостью, схожей с паропроницаемостью сосны поперёк волокон.</t>
  </si>
  <si>
    <t>https://prnt.sc/CppWDyKu8Cg_</t>
  </si>
  <si>
    <r>
      <rPr>
        <rFont val="Arial"/>
        <color theme="1"/>
      </rPr>
      <t xml:space="preserve">
Магазин Мой-Дом
Знаете, из-за чего дом теряет львиную долю тепла?
Из-за неутепленной или неправильно утепленной кровли.
Хорошая новость: их можно значительно сократить, если сделать правильный пирог утепления.
В качестве основного утеплителя можно использовать:
</t>
    </r>
    <r>
      <rPr>
        <rFont val="Arial"/>
        <b/>
        <color theme="1"/>
      </rPr>
      <t>▪ Пенопласт – дешево и сердито. Легкий, удобный в монтаже, обладает отличными теплоизоляционными свойствами. Однако он относится к горючим материалам, еще и выделяет в процессе горения токсические вещества.</t>
    </r>
    <r>
      <rPr>
        <rFont val="Arial"/>
        <color theme="1"/>
      </rPr>
      <t xml:space="preserve">
▪ Экструдированный пенополистирол – уже лучше. Прочный, влагостойкий. Но он не пропускает пар, из-за чего может создаваться эффект термоса.
▪ Минвата – ее качества зависят от типа. Например, шлаковата совершенно не подходит для утепления кровли. Стекловата – легкая и гибкая, поэтому отлично подходит для сложных кровель. Но гигроскопична: нуждается в дополнительной защите от воды.
▪ Базальтовая вата – самый дорогой, но и самый долговечный и безопасный вид минват.
▪ Напыляемые утеплители – без мостиков холода. Утеплитель наносится плотным слоем, но требует специального оборудования.
Что выбрали вы для своего дома? Делитесь мнениями в комментариях!</t>
    </r>
  </si>
  <si>
    <r>
      <rPr>
        <color rgb="FF1155CC"/>
        <u/>
      </rPr>
      <t>https://vk.com/wall285217868_1500</t>
    </r>
    <r>
      <rPr/>
      <t xml:space="preserve"> 
</t>
    </r>
    <r>
      <rPr>
        <color rgb="FF1155CC"/>
        <u/>
      </rPr>
      <t>https://ok.ru/altaprofil/topic/155888009872213</t>
    </r>
    <r>
      <rPr/>
      <t xml:space="preserve"> 
</t>
    </r>
    <r>
      <rPr>
        <color rgb="FF1155CC"/>
        <u/>
      </rPr>
      <t>https://vk.com/wall-96349291_28120</t>
    </r>
    <r>
      <rPr/>
      <t xml:space="preserve"> </t>
    </r>
  </si>
  <si>
    <r>
      <rPr>
        <color rgb="FF1155CC"/>
        <u/>
      </rPr>
      <t>https://prnt.sc/3T2eUsKfNdfF</t>
    </r>
    <r>
      <rPr/>
      <t xml:space="preserve"> 
</t>
    </r>
    <r>
      <rPr>
        <color rgb="FF1155CC"/>
        <u/>
      </rPr>
      <t>https://prnt.sc/t7asGyvJODFu</t>
    </r>
    <r>
      <rPr/>
      <t xml:space="preserve"> 
</t>
    </r>
    <r>
      <rPr>
        <color rgb="FF1155CC"/>
        <u/>
      </rPr>
      <t>https://prnt.sc/qGo156lQPLx8</t>
    </r>
    <r>
      <rPr/>
      <t xml:space="preserve"> </t>
    </r>
  </si>
  <si>
    <t>Реверспрейответил Алексею
Вы правы. Существует не один способ монтажа ППС. Возможно Вы говорите о каком-то новом способе. О способе монтажа, который не дает ППС давать усадку. Поделитесь, если не трудно.</t>
  </si>
  <si>
    <t xml:space="preserve">Здравствуйте! Современный ППС, изолированный от ультрафиолета, не даёт усадки в принципе. Подтверждением этому служат многочисленные вскрытия фасадов, утеплённых пенополистиролом. Их производят специальные комиссии по контролю за качеством строительных работ, лаборатории в рамках исследовательских задач, либо когда возникает необходимость модернизировать имеющееся строение — например, сделать пристройку к дому. В этих многочисленных случаях было выявлено, что через 10-15 лет эксплуатации ППС-16Ф с фактической плотностью 16,2-18 кг/м³ усадки не давал. 
Ощущение усадки материала могут давать широкие швы между плитами ППС, заполненные монтажной пеной. 
Кроме того, усадку может давать само дерево — этот материал гораздо более склонен к деформации. </t>
  </si>
  <si>
    <t>https://prnt.sc/Wzjmq9nTt8Uj</t>
  </si>
  <si>
    <t>Ответ на стр. 130</t>
  </si>
  <si>
    <r>
      <rPr>
        <rFont val="Arial"/>
        <color theme="1"/>
      </rPr>
      <t>AlexeyFH99
Сложная планировка дома и её последствия
 Добрый день, али вечер, форумчане.
 Планирую стройку и поэтому прошу немного конструктивной критики.
 Нарисовал план дома для ПМЖ 14*12м, как я это себе вижу и теперь вопрос конструктивных решений.
 плон.PNG
 Стены планирую из газоблока 300mm D500 (минималка по теплу) и через год-два вент фасад.
 Перегородки все из кирпича для теплоёмкости (в доме печь кирпичная)
 Подвал под домом.
 Кровля двускатная — деревянный каркас, в ней середина высотой 240см — второй этаж (каркас)
 Образуются 3 холодных чердачных пространства.
 Основной вопрос перекрытие — хочу залить ЖБ плиту, используя все стены и перегородки как несущие..Но смущает разное тепловое расширение кирпича и газоблока. Будет ли играть? Можно ли под несущие перегородки демпфирование проложить?
 И второй вопрос фундамент. Участок ровный как стол. Сначала в подвале делаю пол и стены, затем фундамент — перевёрнутую чашу планирую залить за 1 приём. Для удешевления напрашиваются рёбра, чтобы толщину поменьше лить. Но для тепла буду делать утепление ППС 100-200мм и здесь рёбра сильно усложняют утепление. Под печью дополнительно 4 ЖБ</t>
    </r>
    <r>
      <rPr>
        <rFont val="Arial"/>
        <b/>
        <color theme="1"/>
      </rPr>
      <t xml:space="preserve"> сваи. Какие могут быть подводные камни если весь фундамент на ППС будет </t>
    </r>
    <r>
      <rPr>
        <rFont val="Arial"/>
        <color theme="1"/>
      </rPr>
      <t xml:space="preserve">стоять? Можно ли сразу залить въезд для авто или разделить въезд и фундамент? Снимок3.PNG
 Фундамент сверху
 Ф1.JPG
 Фундамент снизу:
 изображение_2023-04-29_154444524.png
 Извиняюсь, что много букв), Заранее спасибо за советы,
 </t>
    </r>
  </si>
  <si>
    <t>https://www.forumhouse.ru/threads/557695/</t>
  </si>
  <si>
    <t xml:space="preserve">у него как-то непонятно, что он имеет в виду под "весь вундамент будет стоять на ППС" — так делать нельзя. Не очень понятно, к какому материалу у него претензии — ЭППС так не делает. 
Правильно в его случае, если он хочет именно ставить фундамент, то надо на ЭППС (под ним подушка). Причем самый-самый плотный и качественный. 
А подшивать из подвала — сложно представить, как он будет обходить рёбра. Можно выровнять между ребрами, снивелировать, а потом заложить утепление по ровной плоскости. Тогда какую высоту подвала он планирует. </t>
  </si>
  <si>
    <r>
      <rPr/>
      <t xml:space="preserve">Иван Краснов, открыт 3 дня назад
Чем закрыть стену из пенопласта внутри квартиры под поклейку обоев
Клеить прямо на пенопласт идея ужасная) Фото прилагаю
</t>
    </r>
    <r>
      <rPr>
        <color rgb="FF1155CC"/>
        <u/>
      </rPr>
      <t>https://prnt.sc/RpjC6A5Xj-es</t>
    </r>
  </si>
  <si>
    <t>https://otvet.mail.ru/question/233305597</t>
  </si>
  <si>
    <t xml:space="preserve">Здравствуйте! Ассоциация производителей и поставщиков пенополистирола рекомендует использовать пенопласт в качестве среднего слоя строительной ограждающей конструкции для утепления здания снаружи. </t>
  </si>
  <si>
    <t>ПОДСЛУШАНО КАРМАСКАЛЫ
Подскажите какой плотности пенопласт ППС использовать в качестве утеплителя, стена будет состоять из обл кирпича, ППС, керамзитный блок 30 см? Анон.</t>
  </si>
  <si>
    <r>
      <rPr>
        <color rgb="FF1155CC"/>
        <u/>
      </rPr>
      <t>https://vk.com/wall-106443152_268326</t>
    </r>
    <r>
      <rPr>
        <color rgb="FF000000"/>
      </rPr>
      <t xml:space="preserve"> 
</t>
    </r>
    <r>
      <rPr>
        <color rgb="FF1155CC"/>
        <u/>
      </rPr>
      <t>https://vk.com/wall-143692369_27000</t>
    </r>
    <r>
      <rPr>
        <color rgb="FF000000"/>
      </rPr>
      <t xml:space="preserve"> </t>
    </r>
  </si>
  <si>
    <t xml:space="preserve">Здравствуйте! Для фасадных работ рекомендуется ППС-13Ф и ППС-16Ф. Лучше покупать у надежных продавцов/производителей: тогда будет уверенность, что пенопласт хорошего качества, с антипиренами и произведен с соблюдением технологий. </t>
  </si>
  <si>
    <r>
      <rPr>
        <color rgb="FF1155CC"/>
        <u/>
      </rPr>
      <t>https://prnt.sc/Qcmkq2TOTiLh</t>
    </r>
    <r>
      <rPr/>
      <t xml:space="preserve"> 
</t>
    </r>
    <r>
      <rPr>
        <color rgb="FF1155CC"/>
        <u/>
      </rPr>
      <t>https://prnt.sc/Nou9gqCKCW7e</t>
    </r>
    <r>
      <rPr/>
      <t xml:space="preserve"> </t>
    </r>
  </si>
  <si>
    <t>vinni, решён 3 дня назад
Станет ли квартира теплее если ее обклеить пенопластом и заштукатурить?
когда выключают батареи а за окном длительные дожди то в квартире прохладно и сыро,если залить пол с пенопластом,на потолок наклеить пенопласт под штукатурку что б тепло которое поднимается вверх не уходило в бетон</t>
  </si>
  <si>
    <t>https://otvet.mail.ru/question/233303629</t>
  </si>
  <si>
    <t xml:space="preserve">Здравствуйте! Ассоциация производителей и поставщиков пенополистирола рекомендует пенопласт только для внешнего утепления. </t>
  </si>
  <si>
    <t>https://prnt.sc/h3d0TU7l7r6V</t>
  </si>
  <si>
    <t>Михаил Юшков
В чём экономия? Кощеев бессмертных НЕТ! Лечить через некоторое время рак лёгких или гортани, или другие болячки, которые вызваны воздействием фенолов обойдется гораздо-гораздо дороже. Моему другу 10 лет даже не рассматривают присвоение группы, а он без аэрозолек за 1500р и ингалятора за 2000р не обходится и 2 часов; на месяц по две штуки каждого не хватает, и это без других таблеток от сердца и сосудов — половина пенсии! Главное ходить быстро и работать не может вообще! Результат применения в отделке дачи утеплителя из ППС. Почитайте в инете о причинах сноса нового района в городе Березники Пермского края. Может дойдёт, что в жилом помещении НЕЛЬЗЯ применять ППС — речь о Вашем собственном здоровье — Кощеев бессмертных НЕТ!</t>
  </si>
  <si>
    <t>https://dzen.ru/video/watch/644d28abb032303fb06171ee#comment_1634580132</t>
  </si>
  <si>
    <t xml:space="preserve">Здравствуйте!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фенола, ни хлора, ни гидрохлорида. Содержание стирола в нем минимально и соответствует всем санитарным нормам. </t>
  </si>
  <si>
    <r>
      <rPr>
        <rFont val="Arial"/>
        <color theme="1"/>
      </rPr>
      <t>частный прораб
Михаил Юшков, у вашего друга проблемы имеют другие причины.</t>
    </r>
    <r>
      <rPr>
        <rFont val="Arial"/>
        <b/>
        <color theme="1"/>
      </rPr>
      <t xml:space="preserve"> Дело в том, что в ППС нет фенолов.
ППС выделяет стинол. Это менее токсичное вещество. Но... Если открытую упаковку оставить примерно на месяц (зависит от производителя), выделение стинола сокращается в сто двадцать раз, значительно ниже порогового значения предельно допустимых норм. Утепление ППС должно производиться снаружи здания. Это и с точки зрения теплотехники гораздо правильней.</t>
    </r>
    <r>
      <rPr>
        <rFont val="Arial"/>
        <color theme="1"/>
      </rPr>
      <t xml:space="preserve">
В Березняках сносят КАРКАСНЫЕ ДОМА!!! При строительстве ППС НЕ ИСПОЛЬЗОВАЛСЯ.
Причины две. 1. Превышение по формальдегиду (мин вата, ЦСП). причем в отдельности каждый материал соответствует нормам, 2. микрорайон построен на болоте. Причем, по мнению специалистов, именно повышенная влажность является основной причиной превышения норм по формальдегиду.
Кстати, повсеместно используемая мебель из ЛДСП, выделяющая формальдегиды и кучу еще всякого разного, гораздо вреднее. И происходит это в течение всего срока эксплуатации. Но вы же не отказываетесь от её использования? Не находите это несколько странным?</t>
    </r>
  </si>
  <si>
    <t>https://dzen.ru/video/watch/644d28abb032303fb06171ee#comment_1635295202</t>
  </si>
  <si>
    <t xml:space="preserve">Добрый день! В современных качественных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И эти показатели замеряются ещё на производстве. То есть нет необходимости оставлять пенопласт открытым, тем более на месяц. Это может даже повредить материалу, ведь он может разрешаться под действием ультрафиолета. Именно поэтому и Ассоциация производителей и поставщиков пенополистирола, и ГОСТ рекомендуют использовать его изолированным от внешней среды, оптимально — в системах "мокрого фасада". </t>
  </si>
  <si>
    <t>https://prnt.sc/_toFhbbVfn7b</t>
  </si>
  <si>
    <t>Ответ пользователю из стр. 158, нужен отличный от того ответ.</t>
  </si>
  <si>
    <t xml:space="preserve"> Gari Medveditskov
А насколько безопасно утепление домов пенопластом? При нагревании выше 40 градусов пенополистирол начинает выделять фенолы.</t>
  </si>
  <si>
    <t>https://vk.com/wall-173832709_133502?reply=133528</t>
  </si>
  <si>
    <t xml:space="preserve">Добрый день! Исследования доказали, что ни при нормальной температуре, ни при нагреве современный пенопласт ничего не выделяет. По ГОСТ его можно использовать до 80 градусов. </t>
  </si>
  <si>
    <t>https://prnt.sc/mVkGqrmZY2aW</t>
  </si>
  <si>
    <t xml:space="preserve">Татьяна *****
Мыши грызут любое утепление вообще-то. Но пенопласт быстрее всего превратят в ничто. </t>
  </si>
  <si>
    <t>https://www.youtube.com/watch?v=cKzCP_4oStA&amp;lc=UgzjTLYvsglx37zOR5p4AaABAg</t>
  </si>
  <si>
    <t xml:space="preserve">Татьяна, здравствуйте! Мыши действительно могут испортить любой несыпучий утеплитель. Однако только в том случае, если у них есть доступ к материалу. Если же пенопласт изолирован в середине стенового "пирога", у вредителей не будет шанса. </t>
  </si>
  <si>
    <t>https://prnt.sc/vqFFbafDXTkX</t>
  </si>
  <si>
    <t>Другие</t>
  </si>
  <si>
    <t>май</t>
  </si>
  <si>
    <t>Наши</t>
  </si>
  <si>
    <t>общ</t>
  </si>
  <si>
    <t>поз</t>
  </si>
  <si>
    <t>нег</t>
  </si>
  <si>
    <t>встр</t>
  </si>
  <si>
    <t>ИЛ осн</t>
  </si>
  <si>
    <t>поз / нег</t>
  </si>
  <si>
    <t>ИЛ аль</t>
  </si>
  <si>
    <t>поз — нег / общ</t>
  </si>
  <si>
    <t>апрель</t>
  </si>
  <si>
    <t>июнь</t>
  </si>
  <si>
    <t>янв-июль</t>
  </si>
  <si>
    <t>июль</t>
  </si>
  <si>
    <t>Август</t>
  </si>
  <si>
    <t>Апрель</t>
  </si>
  <si>
    <t>Май</t>
  </si>
  <si>
    <t>Июнь</t>
  </si>
  <si>
    <t>Позитив594</t>
  </si>
  <si>
    <t>Нейтрально292</t>
  </si>
  <si>
    <t>Негатив202</t>
  </si>
  <si>
    <t>август</t>
  </si>
  <si>
    <t>scorpick
Почитай про "Хромую лошадь". Там даже пластиковые тарелки на столах не оплавились. Было задымление от горящего пенопласта. Все выбежали на улицу, говорили по телефону, не подозревая, что они уже трупы. Пенопласт и всякие пенополистиролы потом запретили в строительстве, но лоббисты сделали его "негорючим" и протолкнули разрешение. Ведь он дешевле каменной, действительно негорючей ваты в 2 раза.</t>
  </si>
  <si>
    <t>https://fishki.net/4415281-na-jugo-zapade-moskvy-polyhaet-strojawijsja-zhiloj-kompleks.html/comment-46217096/</t>
  </si>
  <si>
    <r>
      <rPr/>
      <t xml:space="preserve">Можно ссылку, пожалуйста, на запрет? А то одна бабушка сказала. Строительный пенопласт всегда с антипиренами, и потому не горит, а плавится. А вот если "экономить" и утеплять кустарным материалом, тогда возможно всё.
Источник: https://fishki.net/4415281-na-jugo-zapade-moskvy-polyhaet-strojawijsja-zhiloj-kompleks.html/comment-46217096/ © </t>
    </r>
    <r>
      <rPr>
        <color rgb="FF1155CC"/>
        <u/>
      </rPr>
      <t>Fishki.net</t>
    </r>
  </si>
  <si>
    <t>https://prnt.sc/IlzAQWxNVs7k</t>
  </si>
  <si>
    <t>Alexbux1 Пенополистирол. Выделяет синильную кислоту, при горении.</t>
  </si>
  <si>
    <t xml:space="preserve">Угу, а еще кураре и батрахотоксин. Такое чувство, что все используют пенопласт, оставшийся в сарае от прадедушки, и нормальных стройматериалов в глаза не видели. Современные пенопласты с антипиренами в СФТК вообще относятся к группе К0. </t>
  </si>
  <si>
    <t>https://prnt.sc/SsOT7dACvgzg</t>
  </si>
  <si>
    <t>Горят квартиры, не дома целиком. Верне сейчас, когда сплошь экономя, строить снижая издержки, потому вместо утеплителя из камня используют пенопласт, и даже при использовании камня, нарушают технологию и не ставят перемычек через три этажа, которые бы исключали продув как в доменную печь</t>
  </si>
  <si>
    <r>
      <rPr>
        <color rgb="FF1155CC"/>
        <u/>
      </rPr>
      <t>https://telegram.me/kriminalblag/8435?comment=81180</t>
    </r>
    <r>
      <rPr/>
      <t xml:space="preserve"> </t>
    </r>
  </si>
  <si>
    <t>Что-то у вас все технологии смешались. А перемычки из чего у вас в каменной вате? Пенопласт используют во всем мире и если он качественный и с антипиренами, то не горит, а плавится. Полно видео с экспериментами.</t>
  </si>
  <si>
    <t>https://skr.sh/sJjtYEBpiBP</t>
  </si>
  <si>
    <t>Да, пожары случаются в любых зданиях, но пенопласт (пенополистирол) применяемый в строительстве при возникновении пожара в здании, способствует быстрому распространению огня, скорость которого во много раз больше чем при горении того же дерева и спастись при его горении шансов мало, учитывая ещё и его возгораемость, объем выделяемого тепла, количество и токсичность дыма. Поэтому так много людей гибнут на пожарах где горел пенополистирол.</t>
  </si>
  <si>
    <t>https://telegram.me/kriminalblag/8435?comment=81175</t>
  </si>
  <si>
    <t xml:space="preserve">Как раз-таки пенопласт, применяемый в строительстве, распространению не способствует. Он напичкан антипиренами. Плюс если он в СФТК, у него индекс К0. И на секундочку — древесина гораздо более пожароопасна. Если ППС нормальный, а не на коленке сделанный, он будет плавиться, а не полыхать. </t>
  </si>
  <si>
    <t>https://prnt.sc/AcS-3rK6XdO6</t>
  </si>
  <si>
    <t>Если утеплитель из каменной ваты, качественный, дорогой, то гореть не будет, а вот плиты из полистерола(пенопласт) именно так и горят</t>
  </si>
  <si>
    <t>https://telegram.me/Ateobreaking/87415?comment=9559205</t>
  </si>
  <si>
    <t>комментарии закрыты</t>
  </si>
  <si>
    <t xml:space="preserve">пенопласт горит для фасада
</t>
  </si>
  <si>
    <t>https://news.rambler.ru/incidents/50696979-v-moskve-zagorelsya-stroyaschiysya-zhk/comments/</t>
  </si>
  <si>
    <t>Херасе дым что там горит?
Негорючие фасады.
Утепленные пенопластом. moderator.gif</t>
  </si>
  <si>
    <t>https://www.yaplakal.com/findpost/123782151/forum3/topic2610745.html</t>
  </si>
  <si>
    <t xml:space="preserve">Пруф есть? Что пенопласт? Нормальный пенопласт просто плавится, а не вот это вот всё. </t>
  </si>
  <si>
    <t>https://prnt.sc/SJsHqSw6jKWu</t>
  </si>
  <si>
    <t>Тимур Муродов
У нас в Челябинске такое было, утеплитель ( пенопласт) загорелся</t>
  </si>
  <si>
    <t>https://telegram.me/warhistoryalconafter/99798?comment=12147033</t>
  </si>
  <si>
    <t xml:space="preserve">Значит, пенопласт был у вас в Челябинске такого качества. Нормальный так не горит и так не дымит. Оплавится себе тихонько, пока все остальное будет полыхать. </t>
  </si>
  <si>
    <t>https://prnt.sc/_tWdb6A-iagq</t>
  </si>
  <si>
    <t>Taata
Утеплитель из пенопласта так горит или кровельный материал…</t>
  </si>
  <si>
    <t>https://telegram.me/chat_troparevo/8604</t>
  </si>
  <si>
    <t xml:space="preserve"> Качественный пенопласт не горит, тем более так. Там антипирены. Так что он плавится только</t>
  </si>
  <si>
    <t>https://skr.sh/sJjIhOF6TVG</t>
  </si>
  <si>
    <t>Павел Музляев 
Утеплитель из пенопласта так горит или кровельный материал</t>
  </si>
  <si>
    <t>https://telegram.me/RAMENKIZAO/32401</t>
  </si>
  <si>
    <t xml:space="preserve">Для фасада пенопласты с антипиренами. Конечно, купленные не у знакомого дядь Васи, а у нормальных производителей. </t>
  </si>
  <si>
    <t>https://prnt.sc/Wcx3AmmAfOjh</t>
  </si>
  <si>
    <t xml:space="preserve">Нормальный качественный ППС тоже гореть не будет — проверено. В нем столько антипиренов, что максимум — он стечёт вниз в "пироге". А пожар такого масштаба ни одна вата не остановит. </t>
  </si>
  <si>
    <t xml:space="preserve"> Валерия Лайкова ответила Алексею
Алексей, то есть, если я в костер брошу и вдохну- ничего не будет? Только углекислый газ выделяет? Не стирол? Мы, как многие дачники, обычным ппс потолок утеплили. И что теперь, штукатурить его нужно было обязательно? Кто вагонкой закрывает, кто пвх- панелями, кто чем.</t>
  </si>
  <si>
    <t>https://vk.com/wall-136958443_442713?reply=443037&amp;thread=442842</t>
  </si>
  <si>
    <t xml:space="preserve">Валерия, 
мы бы не стали рекомендовать вам проводить такие эксперименты ни с пенопластом, ни с любым другим материалом, включая обычное дерево. 
Что касается вариантов внешней отделки для пенополистирола: мы говорим об оптимальном, закрепленном в нормативных документах (ГОСТ 15588-2014). И не рекомендуем использовать ППС снаружи под вентилируемый фасад или оставлять открытым. В остальном выбор отделки остаётся за покупателем. </t>
  </si>
  <si>
    <t>https://prnt.sc/o73FjuCLR_Yl</t>
  </si>
  <si>
    <t>Ответ на стр. 97 февраль</t>
  </si>
  <si>
    <r>
      <rPr>
        <rFont val="Arial"/>
        <color theme="1"/>
      </rPr>
      <t>Alex Akita
Добрый день! Как вы относитесь к панелям ЦСП-ПИР-ЦСП и планируете ли расширять ассортимент в этом направлении?</t>
    </r>
    <r>
      <rPr>
        <rFont val="Arial"/>
        <b/>
        <color theme="1"/>
      </rPr>
      <t xml:space="preserve"> Полистирол огнеопасен и при пожаре (да и не только) выделяет вредные вещества. </t>
    </r>
    <r>
      <rPr>
        <rFont val="Arial"/>
        <color theme="1"/>
      </rPr>
      <t xml:space="preserve">Минвата экологична и не горит, но, как я писал в вопросе под другим видео (вы ещё не успели ответить), СИП панель с минватой не защищена от проникновения влаги с торцов — идеальное примыкание к деревянным конструкциям невозможно, да и стыки между панелями тоже не возможно герметично и навсегда изолировать от влаги. В этом контексте использование ПИР (полиизоцианурата) выглядит очень интересным. Панель получается чуть дороже, но обладает лучшими теплоизоляционными свойствами, не поддерживает горение, не впитывает влагу, может выступать несущим элементом конструкции и т.д., и т.п. </t>
    </r>
  </si>
  <si>
    <t>https://www.youtube.com/watch?v=sa7u4krOYzY&amp;lc=UgwkXj3pAZjQJVGfedZ4AaABAg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</si>
  <si>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Современный пенопласт — по всей видимости, именно его вы имеете в виду, когда говорите о полистироле — производится с обязательным добавлением антипиренов — специальных присадок, благодаря которым материал самостоятельно затухает в течение максимум 4 секунд после потери контакта с открытым пламенем. Под воздействием высоких температур он не вспыхивает, а оплавляется. 
Что касается токсичности,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</si>
  <si>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t>https://prnt.sc/aPmBFOJ8iRdT</t>
  </si>
  <si>
    <t>Владимир Кустов
Да я чисто для примера. Материалов сейчас море, были бы "бабульки". Но не маловажно учитывать противопожарные мероприятия. Пенопласты на основе фенолов — 15-20 минут горения и человеку кирдык.</t>
  </si>
  <si>
    <t>https://ok.ru/ideiipolez/topic/155796646352205</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</si>
  <si>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Кроме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Что же касается горючести, современные марки ППС производятся с обязательным добавлением антипиренов — специальных присадок, благодаря которым материал самостоятельно затухает в течение максимум 4 секунд после потери контакта с открытым пламенем. Под воздействием высоких температур он не вспыхивает, а оплавляется. </t>
  </si>
  <si>
    <t>https://prnt.sc/0RgzhobpD3nC</t>
  </si>
  <si>
    <t>Сергей Валерьевич
для начала разбери его проверь столбики очисти их и проложи между ними и лагами гидроизоляцию ,в качестве утеплителя можешь брать то на что есть деньги хоть мин вату хоть керамзит можно и шлак можно и стружку в вперемешку с опилками и известью но ни в коем случае ни пенопласт ни пеноплекс ,утеплитель должен пропускать влагу</t>
  </si>
  <si>
    <t>https://ok.ru/ideiipolez/topic/155776770856269</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</si>
  <si>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случае, описанном автором, для теплоизоляции подойдёт и вспененный пенополистирол, который будет эффективно выполнять свои функции. Порядок действий для утепления, который позволит достичь желаемого результата, мы бы предложили такой:
- разобрать имеющийся пол, 
- усилить конструкцию дополнительными лагами, 
- по ним пустить черновой пол, 
- сверху смонтировать слой пенопласта, 
- поставить систему новых лаг по толщине используемого пенопласта, 
- поверх утеплителя проложить гидроизоляционную плёнку 
- и из имеющейся доски смонтировать пол. 
Утеплитель пропускать влагу не должен (водопоглощение ППС за 24 часа всего 2%). Половую доску предварительно нужно обработать биозащитой. </t>
  </si>
  <si>
    <t>https://prnt.sc/ujltXWsDAYL8</t>
  </si>
  <si>
    <t xml:space="preserve"> Сергей Шилов
Пенополистирол не укладывают на пол</t>
  </si>
  <si>
    <t>https://vk.com/wall-158018939_442121?reply=442165</t>
  </si>
  <si>
    <t xml:space="preserve">Здравствуйте, Сергей! Позвольте прокомментировать в качестве официального представителя Ассоциации производителей и поставщиков пенополистирола. 
Пенополистирол высокой плотности (от 17 кг/м3 по ГОСТ 15588-2014) вполне может применяться для теплоизоляции пола в частном строительстве, в т.ч. и под бетонную стяжку. </t>
  </si>
  <si>
    <t>https://prnt.sc/amGlEqf9Zjd4</t>
  </si>
  <si>
    <t xml:space="preserve"> Владимир Исаев ответил Александру
Александр, не соглашусь
По мне, пенопласт задушит стены, особенно если блоки ещё влажные
Классный парник получится</t>
  </si>
  <si>
    <t>https://vk.com/wall-142955675_178745?reply=179366&amp;thread=178763</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</si>
  <si>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Если в доме не будет эффективной вентиляции, а блоки будут сырыми, влага из них пойдёт внутрь помещения, даже если в качестве теплоизоляции применена минвата. 
Для утепления газобетонного дома может использоваться вспененный пенополистирол. В отличие от экструдированного, его паропроницаемость — до 0,05 м*ч*Па (у ЭППС — до 0,005 м*ч*Па). Паропроницаемость ППС сравнима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t>
  </si>
  <si>
    <t>https://prnt.sc/xXZPNqAdzpO4</t>
  </si>
  <si>
    <t xml:space="preserve"> Владимир Белов
В жарком климате не рекомендуется из пенопласта строить. При комнатной температуре он безопасен, при нагревании фонить начинает.</t>
  </si>
  <si>
    <t>https://vk.com/wall-90351338_316566?reply=316581</t>
  </si>
  <si>
    <t>Здравствуйте! Позвольте прокомментировать в качестве официального представителя Ассоциации производителей и поставщиков пенополистирола.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</si>
  <si>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https://prnt.sc/0zQhzWxUR5b4</t>
  </si>
  <si>
    <t xml:space="preserve">Куры против ПЕНОПЛАСТА
чем на фасад из пенопласта и на то как
его любят кушать всяческие животные что
с ним происходит смотрите
вот такие вот вещи
не успели там вовремя дозакрыть что-то и
все Вон они Вон они куда стоят
куда они делали
тоже жрут когда понимаешь это он да и
мыши и мыши но
такого честно говоря не видел так это и
куры и куры это жрут Да и мышки мыши
вообще там внутри </t>
  </si>
  <si>
    <t>https://www.youtube.com/watch?v=_GCMrrY3sMU</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</si>
  <si>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Одно из важных условий эксплуатации ППС — изоляция его внутри стенового "пирога". Если все сделано по правилам, ни грызуны, ни птицы до материала не доберутся. </t>
  </si>
  <si>
    <t>https://prnt.sc/oNk5E0brH5mI</t>
  </si>
  <si>
    <t>Строим для себя
Доброго времени суток, может кто подскажет, что нибудь ещё? Ситуация следующая, мауэрлат получился ниже чернового потолка, между мауэрлатом и стеной проложен вспененый полиэтилен 10мм. Ветер не дует но в морозы есть отпотевание. Потолок утепление 200мм. Есть мысли по периметру на клей пену приклеить 100 пенопласт, а пустоты между пенопластом и стеной запенить.</t>
  </si>
  <si>
    <t>https://vk.com/wall-97639222_167349</t>
  </si>
  <si>
    <t xml:space="preserve">собирается класть изнутри, не советуем. Идеальный вариант — экструдер, он не пропустит пар из помещения. </t>
  </si>
  <si>
    <t>Строим для себя
Всем привет.
Подскажите ребят планирую весной утеплить ленту и цоколь, пенополистиролом какую толщину сделать, думал 5см +5 в шахматном порядке, знакомые советуют только 5 см сделать. Отмостку тоже планирую теплую</t>
  </si>
  <si>
    <t>https://vk.com/wall-97639222_167346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</si>
  <si>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Для расчета толщины утеплителя важен не только регион проживания, но и ряд других параметров, в том числе уровень грунтовых вод, состав почвы, глубина промерзания, наличие подвала или цокольного этажа и т.д. Точно рассчитать толщину утеплителя может только специалист на местности. 
Дополнительные 50 мм теплоизоляционного материала могут сыграть ключевую роль, если случится резкое понижение температуры, нехарактерное для вашей местности. Поэтому все сомнения лучше трактовать в пользу увеличения слоя. </t>
  </si>
  <si>
    <t>https://prnt.sc/HUSfPI04suL8</t>
  </si>
  <si>
    <t xml:space="preserve">не хватает данных для полноценного расчета
</t>
  </si>
  <si>
    <t xml:space="preserve"> Лекс Вин ответил Серёге
Серёга, основа панелей пенопласт, он не паропроницаем. Зимой когда на улице минус20 а в доме плюс 25 в стене образуется точка росы т.е. 0 градусов, эта влага должна куда то выходить. Снаружи закупорено пенопластом, как следствие влага накапливается в тене и двигается во внутрь стены. Со временем стены начинают плесневеть от избытка влаги</t>
  </si>
  <si>
    <t>https://vk.com/wall-70275937_350679?reply=350709&amp;thread=350683</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</si>
  <si>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Современный пенопласт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если соблюдены все условия монтажа и отделки, воздухообмену ничего не помешает. </t>
  </si>
  <si>
    <t>https://prnt.sc/yDb5C5jBnaDW</t>
  </si>
  <si>
    <r>
      <rPr>
        <rFont val="Arial"/>
        <color theme="1"/>
      </rPr>
      <t xml:space="preserve">СМПИ. Утепление пенополиуретаном г. Челябинск
</t>
    </r>
    <r>
      <rPr>
        <rFont val="Arial"/>
        <color theme="1"/>
        <sz val="8.0"/>
      </rPr>
      <t>Металл обладает высокой теплопроводностью и при недостаточном или некачественном утеплении теплый воздух сталкиваясь с холодным приводит к конденсату. Что и произошло у заказчика на видео.</t>
    </r>
    <r>
      <rPr>
        <rFont val="Arial"/>
        <color theme="1"/>
      </rPr>
      <t xml:space="preserve">
</t>
    </r>
    <r>
      <rPr>
        <rFont val="Arial"/>
        <b/>
        <color theme="1"/>
      </rPr>
      <t>Пенопласт — не подходит для утепления металлической кровли!</t>
    </r>
    <r>
      <rPr>
        <rFont val="Arial"/>
        <color theme="1"/>
      </rPr>
      <t xml:space="preserve">
</t>
    </r>
    <r>
      <rPr>
        <rFont val="Arial"/>
        <color theme="1"/>
        <sz val="8.0"/>
      </rPr>
      <t>Напыление пенополиуретана толщиной даже в 30-40 мм будет достаточно для предотвращения образования конденсата
Здесь не нужен каркас, не нужна гидроизоляция, не нужно «многовремени» на весь комплекс работ
Плюс, пенополиуретан является отличной антикоррозийной защитой для металлов
У вас подобная проблема? Напишите нам — произведем качественную теплоизоляцию пенополиуретаном
Работаем по всей Челябинской области</t>
    </r>
  </si>
  <si>
    <t>https://vk.com/wall-182030015_2219</t>
  </si>
  <si>
    <t>непосредственный контакт с металлической кровлей. ППС не советуем</t>
  </si>
  <si>
    <t>Kirill Kyznetsov, [24.02.2023 0:48]
Не по сабжу можно ваше мнение узнать :) как считаете стена из керамзитобетнных блоков 20см с утеплением пенопластом псб25 толщиной 100мм для одноэтажного дома нормально по несущей способности, будет ли в таком доме тело?</t>
  </si>
  <si>
    <t>https://t.me/rosalmaz/813?comment=2682</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</si>
  <si>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Не совсем понятно, что вы имеете в виду под несущей способностью стены с пенопластом. Однако хотелось бы заметить, что, если собираетесь использовать для утепления вспененный пенополистирол, лучше ориентироваться на современные марки. Они обозначаются аббревиатурой ППС. Указанная для марок плотность означает минимальный показатель (то есть ППС16 — это пенопласт с плотностью от 16 кг/м3). Такой материал производится по ГОСТ 15588-2014. Материал же с маркировкой ПСБ произведен по ГОСТ 15588-86, для него указывалась максимально возможная плотность (до 25 кг/м3 в вашем случае). 
Расчет толщины утеплителя лучше производить "на местности": с привлечением специалистов, которые оценят не только состояние дома, но и другие параметры: уровень грунтовых вод, состав почвы, глубина промерзания, наличие подвала или цокольного этажа и т.д. В любом случае при выборе толщины утеплителя все сомнения должны трактоваться в сторону увеличения. </t>
  </si>
  <si>
    <t>https://prnt.sc/6FHxBtUMhH_N</t>
  </si>
  <si>
    <r>
      <rPr>
        <rFont val="Arial"/>
        <color theme="1"/>
      </rPr>
      <t xml:space="preserve">Град. Строительство домов|каркас|кирпич
УШП расшифровывается как утеплённая шведская плита это — технологичный, технически сложный и многокомпонентный фундамент. Это интересное комплексное решение. УШП представляет собой полноценный нулевой цикл под ключ, со всеми коммуникациями: отопление, канализация, водопровод и дренажная система.
Плюсы УШП:
• долгое сохранение тепла
• подходит для сложных участков
• экономия времени. Ещё до начала строительства дома уже готовы все основные коммуникации первого этажа
• защита от промерзания фундамента
• есть готовая утеплённая отмостка дома с дренажом
Минусы УШП:
• высокая стоимость
• это технически сложный проект
•в случае разрушения вмонтированных в бетон коммуникаций будет сложно их ремонтировать
</t>
    </r>
    <r>
      <rPr>
        <rFont val="Arial"/>
        <b/>
        <color theme="1"/>
      </rPr>
      <t>• пенополистирол в основании фундамента может стать средой обитания для вредителей</t>
    </r>
    <r>
      <rPr>
        <rFont val="Arial"/>
        <color theme="1"/>
      </rPr>
      <t xml:space="preserve">
Даже с учётом очевидных преимуществ УШП не пользуется в нашей стране популярностью. Особой проблемой этого типа фундамента является сложность реализации. В остальном утеплённая шведская плита — это современное, высокотехнологичное решение для строительства дома, являющееся заманчивой альтернативой обычной монолитной плиты.
Оставляйте заявку на сайте и мы проконсультируем и подберем для вас лучшее техническое решение.</t>
    </r>
  </si>
  <si>
    <t>https://vk.com/wall-157729152_576</t>
  </si>
  <si>
    <t>Грызуны, фундамент</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</si>
  <si>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Грызуны действительно могут селить в неосыпающемся утеплителе. Однако если перекрыть им доступ (а по ГОСТ 15588-2014, ППС должен быть изолирован) беспокоиться о его состоянии не стоит. Нет доступа — нет и грызунов. </t>
  </si>
  <si>
    <t>https://prnt.sc/VWZRDmXCp6MP</t>
  </si>
  <si>
    <r>
      <rPr>
        <rFont val="Arial"/>
        <color theme="1"/>
      </rPr>
      <t xml:space="preserve">Бытовки, дачные домики от производителя (Москва)
Дачная бытовка — привычный формат для лета, когда большинство счастливых обладателей приусадебных участков отправляются на свои фазенды. Встаёт вопрос ночлега, если он был не обустроен ранее, и многие решают приобрести бытовку. Но вот утеплять её или нет — вопрос отдельный. Не все приезжают на дачу зимой.​
В ассортименте компании “Бытовка 50” самые разные дачные бытовки. Это одно- и двухкомнатные бытовки, хозяйственные, строительные и ряд других. В базовой комплектации вагончики оснащаются 50 мм слоем утеплителя, чего вполне достаточно для прохладных ночей летом. Но вот для зимы бытовку, конечно, стоит утеплить дополнительно.​
Какие же типы утеплителей существуют?
Эковата. Бюджетный вариант, в основе которого — целлюлоза, обработанная борной кислотой и антипиренами для защиты от возгорания. Минус: эковата требует определённых временных затрат для грамотной укладки.
Базальтовая, или минеральная вата. Экологичная и огнестойкая, не впитывает влагу и запахи, а также отличается высоким коэффициентом теплоизоляции. Минус один — цена.
</t>
    </r>
    <r>
      <rPr>
        <rFont val="Arial"/>
        <b/>
        <color theme="1"/>
      </rPr>
      <t>Пенопласт (либо полистирол) — самый недорогой вариант, но минусы перевешивают плюсы: горючесть, недолговечность.​</t>
    </r>
    <r>
      <rPr>
        <rFont val="Arial"/>
        <color theme="1"/>
      </rPr>
      <t xml:space="preserve">
Наши бытовки мы утепляем минеральной ватой Ursa. Она зарекомендовала себя как современный термостойкий, экологически чистый (не содержит формальдегидных смол) и устойчивый к грызунам утеплитель.​
Самое главное при выборе утеплителя учесть, чтобы материал был долговечным, ведь дачная бытовка эксплуатируется далеко не один или два сезона. Её срок службы — до 10 лет, а при грамотном уходе за деревом и дольше.​</t>
    </r>
  </si>
  <si>
    <t>https://vk.com/wall-141226206_181</t>
  </si>
  <si>
    <t>Пожароопасность, срок службы</t>
  </si>
  <si>
    <t>Здравствуйте! Позвольте прокомментировать в качестве официального представителя Ассоциации производителей и поставщиков пенополистирола.
Современные марки пенопласта содержат антипирены. Благодаря им материал затухает самостоятельно в течение максимум 4 секунд после потери контакта с открытым пламенем. А при контакте не вспыхивает, а оплавляется. 
Что касается долговечности: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Все эти факты говорят о том, что пенополистирол — материал долговечный и надёжный. Самое главное — выбрать марку и тип пенополистирола,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t>
  </si>
  <si>
    <t>https://prnt.sc/eOrWr4Srswu9</t>
  </si>
  <si>
    <t xml:space="preserve"> Теплопотери стен из ц/п блоков с утеплением пенопластом
Расшифровка видео
цементно-песчаных блоков толщина 400 мм
светится весь
теплопотери колоссальные
по 40 тысяч платят в месяц
люди</t>
  </si>
  <si>
    <t>https://www.youtube.com/watch?v=sTYOPhe9ubY</t>
  </si>
  <si>
    <t>Проблемный дом, утеплением дом не спасти. Невозможно даже сделать экспертизу дома</t>
  </si>
  <si>
    <t>https://ok.ru/profile/467949168884/statuses/156147469089780</t>
  </si>
  <si>
    <r>
      <rPr>
        <color rgb="FF1155CC"/>
        <u/>
      </rPr>
      <t>https://prnt.sc/7P6Td2lLK9Tm</t>
    </r>
    <r>
      <rPr/>
      <t xml:space="preserve"> </t>
    </r>
  </si>
  <si>
    <t>100 Домов | Каркасные дома | Тюмень
Конденсат на крыше, утеплённой пенопластом. Почему капает вода внутрь дома? Выезд на диагностику кровли.
Из видео:
Ни в коем случае нельзя утеплять крыши пенопластом, причины и пожароопасность, и токсичность и выделение вредных веществ</t>
  </si>
  <si>
    <t>https://vk.com/wall-185877936_583</t>
  </si>
  <si>
    <t xml:space="preserve">​Здравствуйте! Как официальный представитель Ассоциации производителей и поставщиков пенополистирола выскажу несколько своих комментариев.
В видео очевидны ошибки монтажа и использование материалов низкого качества. К сожалению, недобросовестным строительством можно испортить любой дом. 
Что же касается недостатков пенопласта, о которых вы упоминаете, здесь согласиться сложно.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Современные пенополистирольные плиты не содержат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О горючести: все современные марки ППС производятся с добавлением специальных присадок — антипиренов. Благодаря им материал не поддерживает горения и затухает в течение 4 секунд после потери контакта с открытым пламенем. Что касается выделения вредных веществ при горении — этим "грешат" все материалы, и не только строительные. Если учесть, что пенополистирол рекомендован ГОСТ в качестве среднего слоя ограждающих конструкций, эвакуироваться из горящего помещения необходимо будет ещё до того, как пламя доберётся до утеплителя.
Конечно, всё это касается качественного современного пенопласта. Какой использовала строительная компания вашего заказчика, сказать не можем. Можем только напомнить покупателям, что приобретать ППС (равно как и другие строительные материалы) нужно только в официальных точках продаж или напрямую у производителя. </t>
  </si>
  <si>
    <t>https://prnt.sc/DRb3ZeJPzt3B</t>
  </si>
  <si>
    <t>Klay8.88
Защита от влажных стен⁠⁠
Ситуация следующая.
Частный дом, выполнен в 90х годах из известняковых блоков 2000х1000х400, по фундаменту из фбс. Минерал нуммулит. Сильная влажность в доме. 66-67% показывает мне китайский прибор. Смотрю в сети составы... есть дорогой итальянский "Мапей" и много разного подобного.
У кого был подобный опыт, подскажите, чем обработать стены изнутри от влаги. Стены поштукатурены изнутри, снаружи утеплитель (пенопласт) тоже заштукатурен.
Требуется снизить влажность процентов на 15.
Отопление в доме водяное, электрокотел. Вентиляции нет.
Или может быть есть другой эффективности
Спасибо!!!</t>
  </si>
  <si>
    <r>
      <rPr>
        <color rgb="FF1155CC"/>
        <u/>
      </rPr>
      <t>https://pikabu.ru/story/zashchita_ot_vlazhnyikh_sten_9999321#comments</t>
    </r>
    <r>
      <rPr/>
      <t xml:space="preserve"> </t>
    </r>
    <r>
      <rPr>
        <color rgb="FF000000"/>
      </rPr>
      <t xml:space="preserve">
</t>
    </r>
    <r>
      <rPr>
        <color rgb="FF1155CC"/>
        <u/>
      </rPr>
      <t>https://dzen.ru/a/ZABF-6TA02U6EO-4</t>
    </r>
  </si>
  <si>
    <t xml:space="preserve">Здравствуйте!
Вы сами указали основную причину высокого уровня влажности в доме. Это — отсутствие вентиляции. Она — главное, о чём стоит сейчас побеспокоиться. Другие меры желаемого результата не принесут. </t>
  </si>
  <si>
    <r>
      <rPr>
        <color rgb="FF1155CC"/>
        <u/>
      </rPr>
      <t>https://prnt.sc/jGEhxcVGXeBF</t>
    </r>
    <r>
      <rPr/>
      <t xml:space="preserve"> 
</t>
    </r>
    <r>
      <rPr>
        <color rgb="FF1155CC"/>
        <u/>
      </rPr>
      <t>https://prnt.sc/rFjLWFVss73f</t>
    </r>
    <r>
      <rPr/>
      <t xml:space="preserve"> </t>
    </r>
  </si>
  <si>
    <r>
      <rPr>
        <rFont val="Arial"/>
        <color theme="1"/>
      </rPr>
      <t xml:space="preserve"> ivanovap
Открытая стропильная система
 Здравствуйте!
 Проектирую бюджетный курятник на 20 курочек.
 Завис на стропильной системе, хотелось бы для красоты сделать двухскатную
 Угол наглона 15 градусов
 Габариты строения 2.5х2.6
 Высота коньке 190, по стенам 165
 свесы по 20 см
 Я высокий, чтобы более менее ходить можно было.
 Каркас с двух сторон обошьется осп 9 мм, утеплится все понопластом 50 мм.
 По стенам еще добавлю стоек, возможно еще горизонтальные перемычку поставлю и скреплю с осп.
 Утепление крыши по стропилам и также обшивка ОСП.
 Стропила из доски 40х70 мм.
 Нужны ли стяжки на стропилах, если не делать коньковй брус.
 Брус размером также 40х70мм (экономия пространства), а если ставить его, не провиснет ли в середине?
 Или уже сделать стены повыше и поставить стякжки, тогда строение получается высоковатое, как бы от ветра каркас не качался.
 Ну если я пожадничал с материалами, тогда может сделать односкатную из стропил 40х150 (с разницой высот в 50 см) с шагом 60 см под утеплитель как раз.
 Что посоветуете?
 Не провиснет ли такая балка? Или лучше стяжки? А может вообще такая коробочка за счет жесткости стен все выдержит?
 изображение_2023-03-01_115544484.png
3484070
 @ivano</t>
    </r>
    <r>
      <rPr>
        <rFont val="Arial"/>
        <b/>
        <color theme="1"/>
      </rPr>
      <t xml:space="preserve">vap, мыши пенопласт прогрызут — и нет утепления. А они табунами будут. Крысы тоже весьма и весьма вероятны.
 Плюс, от всяких хищных хорьков и ты пы ОСП защитит? Не очень в курсе. </t>
    </r>
  </si>
  <si>
    <t>https://www.forumhouse.ru/posts/31198229/</t>
  </si>
  <si>
    <t>​Здравствуйте! 
Согласно ГОСТ 15588-2014, пенопласт должен использоваться в качестве среднего слоя строительной ограждающей конструкции и изолироваться внутри стенового "пирога" с помощью внешнего отделочного слоя. Применительно к описанному проекту — это глухая зашивка пенопласта ОСП. Если все сделано по правилам, грызуны не смогут. подобраться к утеплителю.</t>
  </si>
  <si>
    <t>https://prnt.sc/3ASoIx1iIdnt</t>
  </si>
  <si>
    <r>
      <rPr/>
      <t xml:space="preserve">	
nezhbayka
Монолитный дом в два этапа
 Добрый день.
 подскажите пожалуйста, можно ли построить монолитный дом (фундамент плита, стены монолит, потолок монолитная плита) в два этапа — на картинке обозначил первым этапом синий — плита под ним, стены монолит утепленные ппс, монолитная плита сверху, при этом оставляются выпуски арматуры везде, где это необходимо для присоединения (года через 2-3) вторым этапом желтого, так же с плитой под ним, стенами монолит, монолитная плита сверху и далее облицовка кирпичом обеих.
 Возможно ли так сделать, насколько высоки риски с неравномерной усадкой и всеми возможными с этим проблемами, разломами, трещинами и вообще фатальными вещами? так же конечно в прокладке коммуникаций тоже вопрос в этом плане не простой, т. к. в синей части будет котельная и нужно предусмотреть выпуск всех необходимых труб и прочего в будущую плиту и стены желтой части дома.
 Подскажите пожалуйста, кто занимается монолитным строительством.
</t>
    </r>
    <r>
      <rPr>
        <color rgb="FF1155CC"/>
        <u/>
      </rPr>
      <t>https://prnt.sc/TWFMSVUR59IT</t>
    </r>
  </si>
  <si>
    <t>https://www.forumhouse.ru/threads/555229/</t>
  </si>
  <si>
    <t>как рассчитать</t>
  </si>
  <si>
    <t xml:space="preserve">Автора интересует, как прилепить одно здание к другому, а не что станет с пенопластом. С ним ничего не станет, даже если дома отлепятся в итоге один от другого. Нашего участия не требует. </t>
  </si>
  <si>
    <t xml:space="preserve"> Николай Андросов ответил Алексею
Алексей, ну вот всякие температурные расширения не порвут его?? потом наверное полистирол впитает влагу из арбалита, и чего с ним будет😇</t>
  </si>
  <si>
    <t>https://vk.com/wall-29538032_332364?reply=333900&amp;thread=333417</t>
  </si>
  <si>
    <t xml:space="preserve">Николай, 
с пенопластом ничего не случится, трещин в арболите он не даст. В 2001 году в лаборатории НИИСФ РФ были проведены такие испытания: образцы ППС подверглись 80 циклам, включавшим двукратное понижение температуры до -40 °С, последующее нагревание до +40 °С и выдержку в воде, то есть цикл был аналогичен 1 условному году. Существенных изменений характеристик материала обнаружено не было.
А вот что точно стоит сделать — это обеспечить правильный режим высыхания наружных слоёв. </t>
  </si>
  <si>
    <t>https://prnt.sc/RotuMZmNJGb8</t>
  </si>
  <si>
    <t xml:space="preserve">Ответ на стр. 81 февраль
</t>
  </si>
  <si>
    <t>Kirill Kyznetsov, [02.03.2023 17:58]
Спасибо большое за столь развернутый ответ, очень познавательно, суть вопроса была не то чтобы к утеплителю, он как бы в дополнение идеи, скорее к блокам, продается дом с 20см керамзитбетон, везде пишут что надо 40-60 делать, но продавец уверяет, что все будет хорошо и переживать не стоит, так как канал компании смотрю на ютубе очень давно СДК Алмаз, отношусь к их деятельности лояльно, в связи с этим за неимением в своем окружении опытных специалистов, решил задать вопрос тут. Вдруг ответят и помогут понять, что хорошо, а что плохо. Вопрос про утеплитель тут наверное только про то что там вот такой тип и такой толщины, для такой толщины стены, он будет нормально или нет? Почва глино-песчаная, уровень вод низкий, прям сильно. зимой до -30 крайне редко и на неделю максимум бывает это по промерзанию, не знаю как оно оценивается.</t>
  </si>
  <si>
    <t>https://t.me/rosalmaz/813?comment=2714</t>
  </si>
  <si>
    <t xml:space="preserve">Kirill, 
при этих вводных для Московской области и желаемой температуры в помещении около 22 градусов, мы бы рекомендовали утепление от 130 мм. Но повторюсь: необходим более точный теплотехнический расчет на местности. Он будет включать утепление полов, кровли, перекрытий. Площадь остекления дома тоже важна. </t>
  </si>
  <si>
    <t>https://prnt.sc/M_jc7uLCUdOQ</t>
  </si>
  <si>
    <t>Всё о СТРОИТЕЛЬСТВЕ — МечтаСтрой!
Ремонт отслаивающейся штукатурки на фасаде дома..
Сегодня попробуем разобраться в причинах такого явления, как растрескивание и отслаивание штукатурки на фасаде дома, а также познакомимся с основными способами приведения фасадной отделки к приемлемому виду, позволяющими упредить разрушение штукатурки в дальнейшем.
Трескаются стены — в чём причина?
Возникновение трещин может быть следствием как недостаточной прочности отделочного слоя на подвижном основании, так и недостаточно надёжной сцепки между слоями. В зависимости от используемых материалов, типа утепления и способа подготовки базы можно выделить несколько наиболее распространённых причин.
Наиболее частая причина — образование конденсата в структуре отделки. Одна из предпосылок тому — это пренебрежительное отношение к грунтовке. https://vk.com/cvoy_dom?z=photo-99100640_457267407/al.. фасад — многослойная структура, и производители недаром рекомендуют обеспыливание каждого слоя отделки с покрытием составами для повышения адгезии. В местах плохой сцепки слоёв скапливается влага, которая не успевает испаряться. Это приводит к образованию и увеличению полостей: при циклическом замораживании вода разрушает связующее вещество. Ну а иссыхание и растрескивание расслоившейся отделки — вполне закономерное следствие. Поэтому при нанесении штукатурки на фасад нужно стремиться к максимальной гомогенности покрытия.
Другой причиной появления трещин может быть высокая подвижность основания, а если точнее — несоответствие характеристик материала условиям применения. Такая ошибка наиболее характерна при отделке каркасных домов и срубов. Необходимо не только дать время на усадку фундамента и ограждающих конструкций, но также обустроить демпферный слой, а также достаточно прочную и жёсткую корку армированной базы.
В отдельных случаях причиной отслаивания штукатурки могут быть ламинарные сдвиги в несущем слое стены. Они появляются как следствие недостаточной прочности связующего раствора, иногда по причине разрушения бетонного фундамента. В таких случаях косметический ремонт ничего не даст — подобные разрушительные воздействия не удастся устранить без серьёзного вмешательства в несущую конструкцию дома.
Когда нужно решать проблему «изнутри»?
Наиболее ярким свидетельством недостаточной прочности и устойчивости стен служат широкие вертикальные трещины, появляющиеся на осях сосредоточения нагрузок, возникающих от противодействия опоры. Например, при подмоченном (просевшем) угле здания трещины распространяются от карниза к фундаменту на расстоянии в 4–6 м от общего ребра. Подобная картина, но уже при пучении грунта, вызывает идентичное распространение двух трещин, но только по направлению от фундамента к кровле.
При наличии армирования в базе дефекты несущего слоя определить достаточно просто. Сетка будет рваться примерно по линии трещины в несущем слое, а внутренние разрушения хорошо видны извне. Если база не была армирована, отделка может отслаиваться пластами, при этом трещина в несущем слое будет закрыта цельными осколками внешнего слоя — на поверхности фасада трещины появляются по соседству с линией разрушения основы.
Выхода из ситуации два: если фундамент цел — дренировать участок и дать зданию 1–2 года на усадку. Если фундамент повреждён, он подвергается общему или локальному ремонту и укреплению. Чтобы установить факт раскрытия трещин в бетоне необходимо раскопать часть фундамента. Отметим дополнительно, что наиболее часто фундамент повреждается именно из-за морозного пучения: если в районе цоколя ширина трещины превышает 15–20 мм, значит основа, точно, разрушена.
Виды повреждений и адекватные методы их устранения
Неприятно, но факт: большинство повреждений отделочного слоя протекают изнутри наружу: к моменту, кода трещины и вздутия становятся видны невооруженным глазом, внутренние слои окончательно приходят в негодность. Так происходит часто, но не всегда, в любом случае следует разобрать участок стены, прежде чем приступить к дальнейшим действиям.
Достаточно легко предположить, что оценка повреждения стены проводится по количеству разрушенных слоев и их состоянию. Всего различают три случая отслаивания штукатурки, простейший из которых — когда отходит только наружное декоративное покрытие, например, короед или шуба. В этих случаях снятие разрушенной отделки — единственное верное решение. Ни разделка трещин, ни фрагментарное восстановление обширных вздутий не дадут долговременного результата. Если отделка всей стены выполнялась по одной технологии, появление подобных дефектов в других местах — лишь вопрос времени.
Если после вскрытия декоративного слоя оказалось, что трещины имеются и в базе, последнюю нужно подвергать ремонту. Глубина реставрации может быть разной. Если армирование уцелело, разделка трещин без повреждения сетки и их заполнение, а также наращивание толщины базы. Если сетка порвана, требуется более глубокий ремонт, при этом верхний укрепляющий слой наносят с дополнительным армированием.
Отслаивание базы — так же довольно распространённый тип повреждения фасадной отделки. В основном такой дефект характерен для мокрых фасадов, нанесённых на утепление из пенополистирола, простоявшего несколько месяцев под воздействием воздушной эрозии и солнечного света. Здесь уже ничего не поделать: вся штукатурка подлежит демонтажу, затем следует повышение адгезии стен (зашкуривание ППС) и укрепление основы, новая база и новый отделочный слой. Очень важно при этом проверить, является ли расчёт теплопередачи и влагонакопления корректным, качественные ли используются материалы и соответствуют ли они области применения. Довольно часто застройщики принимают решение использовать альтернативный вид или способ отделки.
Ремонт базового армирующего слоя
При повреждениях сетки участки базы отбивают на расстоянии в 30–40 см в обе стороны от трещины. При этом наиболее мелкие и слабые фрагменты покрытия окончательно отслаиваются. На этом этапе важно проверить, насколько надёжна сцепка уцелевших областей отделки с основой. Незатронутые повреждениями участки можно оставить, отшлифовав края, чтобы свести их на нет полосой около 15–20 см.
Восстановление фасада подразумевает фрагментарное или полное нанесение базы заново. При том новую сетку нужно укладывать с нахлёстом в 20–30 см на участки, где сохранилась старая. Подобные латки выполняются по основной технологии нанесения фасадной штукатурки: сперва смесью протирается вся открытая поверхность утеплителя и смежные участки сохранившейся базы, затем прикладывается и разглаживается сетка, в конце наносится тонкий выравнивающий слой. После ремонта стене нужно дать высохнуть, и укрепить дополнительными тарельчатыми дюбелями при необходимости. После вся поверхность грунтуется и скрепляется ещё одним слоем базы, обычно с дополнительным армированием.
При отсутствии повреждений сетки ремонт базы выполнить несравненно проще. Края трещин нужно аккуратно зачистить абразивной тёркой и хорошо погрунтовать. Важно, чтобы заделка проводилась составом такого же типа, которым выполнена база. После ремонта трещин вся поверхность базы грунтуется до прекращения впитывания и покрывается одним общим выравнивающим слоем толщиной около 3 мм.
Устранение разрушений декоративного слоя
Появление вздутий на декоративном покрытии наиболее часто возникает из-за накопления под ним влаги. Чаще всего это происходит из-за недостаточной паропроницаемости выбранного вида штукатурки. Следствием этого может быть образование на поверхности базы осыпающегося слоя, подвергшегося водной и морозной эрозии. В таких ситуациях лучше пересмотреть своё решение относительно выбора отделочных материалов.
Одним из исключений можно назвать выявление брака после 3–4 лет эксплуатации фасада. Проявляется подобное в виде вздутий, видных только при взгляде, направленном близко к плоскости стены. Обычно таких дефектов крайне мало, в этих местах попросту нарушена технология грунтования или срок выдержки на открытом воздухе. В таких вариантах можно аккуратно проделать отверстия в верхней части вздутий, залить в полости герметик низкой вязкости и прокатать бугры валиком, прижимая отслоившиеся фрагменты к базе.
Если отслоившиеся участки обширны (более 1–1,5 м2), оптимальный способ ремонта — демонтаж разрушенного отделочного слоя и нанесение нового состава по всей плоскости. Напомним ещё раз, что такой подход возможен при соблюдении двух условий: армирование и сама база не нарушены, а сцепка между ней и подготовительным (выравнивающим) слоем отделки не вызывает сомнений. При этом ремонт не выполняется фрагментарно: отслоившиеся участки удаляют полностью, а с уцелевших просто снимают верхнюю декоративную маску. После этого вся плоскость стены грунтуется и покрывается выравнивающим слоем, на который после высыхания наносится новое декоративное покрытие.
Поможет ли поверхностное укрепление?
Часто можно встретить мнение, что для восстановления внешнего вида фасада его просто достаточно ещё раз покрыть декоративным составом, но это лишь временное решение. Из-за образования воздушной прослойки между более глубокими слоями подобные действия лишь усугубят ситуацию, к тому же нельзя предугадать заранее, как увеличение толщины защитно-декоративного слоя повлияет на паропроницаемость стены в целом.
Даже при условии нанесения новой базы поверх фасада и попытках сэкономить на демонтаже покрытия, ремонт не даст ожидаемого результата. Да, поверх покрытия образуется новая крепкая корка, которая вполне возможно сможет выдержать общий вес отделки и отрывное усилие в течение некоторого времени. Однако все наружные отделочные слои должны соответствовать правилу увеличения гигроскопичности от внутренних к наружным, что при выполнении двойного оштукатуривания категорически невозможно. При этом нужно помнить, что только эстетический срок эксплуатации штукатурных фасадов составляет не менее 10 лет, после чего здание попросту красят снова. Механическая же долговечность «мокрого» фасада составляет не менее 30 лет, поэтому последовательный и вдумчивый подход к проблеме разрушения отделки, как правило, оказывается более целесообразным экономически, нежели принятие временных мер.</t>
  </si>
  <si>
    <t>https://vk.com/wall-83050581_39561</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</si>
  <si>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правы: ППС нельзя оставлять надолго под воздействием солнечного света, от этого материал начинает разрушаться, и штукатурный слой действительно может впоследствии отслаиваться. 
Если же всё сделано по правилам, с использованием хороших материалов и армирующей сетки, с соблюдением температурных значений, система "мокрый фасад" будет прочной и не отслоится от ППС. </t>
  </si>
  <si>
    <t>https://prnt.sc/TQogLQpoiR7Z</t>
  </si>
  <si>
    <t xml:space="preserve">Аналог стр. 77 февраль
</t>
  </si>
  <si>
    <r>
      <rPr>
        <rFont val="Arial"/>
        <color theme="1"/>
      </rPr>
      <t xml:space="preserve">Энергосберегающее отопление Никатэн в г.Пермь
Пенопласт – универсальный утеплитель, который используют и в частных домах, и в квартирах. Легкость плит позволяет применять их для домов на простом фундаменте, они экологически чистые, да и стоят недорого. Для утепления чаще всего используется экструдированный пенополистирол, который имеет более высокую цену, чем классический пенопласт, но отличается современными эксплуатационными характеристиками.
Плюсы:
1. Материал не боится влажности, грибка.
2. Минимальный вес.
3. Не дает усадку.
4. Долговечность.
5. Хорошие звукоизоляционные свойства.
6. Пенопласт и его разновидности – неблагоприятная среда для размножения бактерий.
7. Простой монтаж.
</t>
    </r>
    <r>
      <rPr>
        <rFont val="Arial"/>
        <b/>
        <color theme="1"/>
      </rPr>
      <t>Минусы:
1. Высокая горючесть.
2. Пенопласт могут испортить грызуны или насекомые.
3. Плиты, произведенные из пенопласта, легкие, но толстые. Поэтому, выполняя внутреннее утепление, приготовьтесь к тому, что материал «отберет» от 5 до 10 см площади.</t>
    </r>
  </si>
  <si>
    <t>https://vk.com/wall-161437951_696</t>
  </si>
  <si>
    <t>​Здравствуйте! Позвольте прокомментировать видео в качестве официального представителя Ассоциации производителей и поставщиков пенополистирола. 
Вы совершенно точно указали плюсы ППС. А вот с "минусами" готовы поспорить: 
1. Пенопласт относится к группе горючести Г3. Однако все современные марки (мы говорим о качественном, не контрафактном материале) производятся с добавлением антипиренов, благодаря которым ППС самостоятельно затухает в течение максимум 4 секунд после потери контакта с открытым пламенем. А подвергаясь воздействию высоких температур, он не вспыхивает, а оплавляется. 
2. Пенопласт действительно любят грызуны. Питательной ценности он для них не представляет, но они могут оборудовать в материале гнёзда. Однако в соответствии с требованиями ГОСТ, пенопласт должен использоваться в качестве среднего слоя строительной ограждающей конструкции и изолироваться между материалом стены и внешними слоями. В таком случае — если все сделано правильно — мыши до него не доберутся. 
3. Ассоциация не рекомендует использовать ППС для внутреннего утепления, так как это не соответствует ГОСТ.</t>
  </si>
  <si>
    <t>https://prnt.sc/nA_6BcQPVnVG</t>
  </si>
  <si>
    <t>Сергей Валерьевичответил Алексею
сложно, дорого для данного хозяина, это видно по полу
Сергей Валерьевичответил Алексею
предложенный вариант мог бы подойти но тут так не получится это частный дом стоит на земле под полом земля и как бы то не было влага под полом будет и если пол не дышит то дерево будет гнить и в первую очередь там где контактирует с утеплителем который не пропускает влагу которая будет накапливаться а гидроизоляция которую вы решили положить сверху этому будет очень хорошо способствовать ,ваш вариант с пенополистиролом подойдет для бетонного перекрытия с последующим устройством теплых полов</t>
  </si>
  <si>
    <t xml:space="preserve">Сергей Валерьевич, 
1. Подполье засыпано песком. 
2. Продухи в фундаменте
3. Отмостка вокруг дома
4. Водосточная система на крыше
Если соблюдены эти 4 условия, под полом будет всегда сухо. Гидроизоляция сверху не задерживает влагу, а охраняет утеплитель от внезапных протечек со стороны помещения. </t>
  </si>
  <si>
    <t>https://prnt.sc/UBRvJvX8XUJz</t>
  </si>
  <si>
    <t xml:space="preserve">Ответ на стр. 5
</t>
  </si>
  <si>
    <t>Хитрости жизни
🔥 Как утеплить дымоход в загородном доме: технология и особенности
1. ПОЧЕМУ НУЖНО УТЕПЛЯТЬ ДЫМОВЫЕ ТРУБЫ
Прежде чем искать ответ на этот вопрос, надо рассмотреть физику процесса утилизации печных газов.
В их состав входят самые разнообразные вещества, окисленные в процессе горения, такие, как:
- Пары кислот — серной, угольной, азотной.
- Угарный газ или двуокись углерода — чрезвычайно опасное для жизни человека вещество.
- Твёрдые продукты в мелкодисперсном состоянии.
- Пары воды, испарившиеся в процессе горения, снижающие температуру в топке и в дымоходе.
При разжигании холодного очага создаются условия для образования конденсата. Это происходит при достижении в дымоходе температуры, при которой начинается образование конденсата — точки росы. Первоначально такая температурная зона всегда находится внутри трубы и конденсат оседает на её стенках. В состав конденсата входят все вещества, перечисленные выше, поэтому он химически активен. По мере прогрева точка росы смещается вверх и в какой-то момент выходит за пределы дымохода, при этом образование конденсата в нём прекращается.
Это особенно характерно для массивных кирпичных дымоходов и быстро охлаждающихся тонкостенных металлических. Образование конденсата происходит в любом дымоходном канале. Имеет значение время сохранения неблагоприятных условий. В утеплённом дымоходе оно значительно меньше.
Низкотемпературные тепловые агрегаты — газовые колонки и пиролизные печи медленного горения с температурой печных газов порядка 300 градусов практически постоянно образуют конденсат в неутепленных дымоходах. Если Вы читаете эту статью в какой то другой группе — то рекомендуем найти группу Книга ремонта, в ней подобные статьи выходят раньше.
Влияние конденсата на процесс горения
Конденсат оказывает различное негативное влияние на состояние стенок дымохода в зависимости от материала:
В кирпичных трубах он впитывается в тело материала вплоть до выхода на наружную поверхность труб или стен. В морозы влага конденсата замерзает, разрывая кладку.
В металлических трубах из чёрного металла химически активный конденсат быстро разъедает внутреннюю поверхность, образуя каверны и сквозные отверстия.
Более устойчивы дымовые трубы из нержавеющей стали, чему способствует химическая инертность материала и высокое качество поверхности. По ней конденсат по мере образования стекает вниз к накопителю или непосредственно в топку при прямом дымоходе.
Конденсат способствует оседанию на стенках дымовой трубы твёрдых частиц из дымовых газов, в результате чего образуется твёрдый осадок, постепенно сужающий сечение трубы и ухудшающий тягу вплоть до полного прекращения.
Самым опасным событием является возгорание трубы, при котором возможно повышение температуры до 700–1000 градусов. При таких обстоятельствах пожар с полной утратой недвижимости практически неизбежен.
Очевидно, что утепление дымоходов в условиях загородного дома является жизненно необходимой мерой.
2. МАТЕРИАЛЫ ДЛЯ УТЕПЛЕНИЯ ДЫМОХОДОВ
Решение проблемы образования конденсата имеется. Оно не устраняет всех рисков, но помогает эффективно сдерживать большинство из них. Таким способом является утепление дымовых труб, позволяющее уменьшить выделение конденсата за счёт смещения точки росы во внешнее пространство.
Утепление дымохода не только снижает влияние вредных факторов, но и способствует повышению эффективности процесса отопления здания. Понеся затраты на утепление, можно существенно снизить расходы по обслуживанию и ремонту дымоходов.
Выбор материала для утепления дымохода — ответственный момент. От него зависит эффективность самого мероприятия, трудоёмкость процесса и внешний вид, достойный интерьера помещения.
Для утепления дымовых труб применяются следующие материалы:
- минеральные ваты из различных составляющих, в частности — базальтовая;
- волокнистые утепляющие материалы из негорючих веществ;
- шлакобетон и его производные, а также элементы конструкции из шлакобетонных блоков;
- битые кирпичи;
- вспененное стекло.
Каждый предлагаемый вариант имеет свою ценовую категорию, плотность и механические свойства. Нужно также учитывать тот факт, что работы производятся на высоте и это требует особого отношения в плане безопасности их исполнения.
Критерии выбора материала
При подборе утеплителя для дымовой трубы следует учитывать следующие обстоятельства:
В категорической форме запрещено использовать для этой цели легковоспламеняющиеся и плавящиеся материалы.
Утеплитель должен легко поддаваться обработке и быть довольно лёгким. Профессионалы используют шлакоблоки, основываясь на просчитанных допустимых нагрузках на кровлю. Альтернативой шлакобетону может служить минеральная вата, работать с которой гораздо проще, даже не обладая квалификацией.
Важно учитывать рекомендации производителя материала об условиях его применения.
Не стоит нагружать конструкцию кровли. Старайтесь подходить к делу с точки зрения максимально лёгкой утепляющей конструкции.
Какой материал выбрать для утепления
Выбор материала зависит от конструкции трубы дымохода и способа её установки.
Минеральная вата
Лучшим средством для утепления дымоходов принято считать минеральные ваты. Они наиболее технологичны. Это касается не только внутренних дымовых каналов, но и наружных. Длительность эксплуатации такой изоляции зависит от надёжности его укрытия во избежание воздействия внешних факторов. Поверх слоя утеплителя нужно сделать защитную рубашку из оцинкованного листового металла. А также допускается использование медного, латунного или алюминиевого листа. Чаще всего минвата применяется для утепления металлических труб.
Шлакобетонные блоки
Для изоляции дымоходов из кирпича часто используются шлакоблоки уменьшенного размера с лицевой отделкой. В ряде случаев приходится демонтировать старый дымоход и выкладывать новый с использованием утепляющих материалов.
Штукатурка как утеплитель
Для покрытия поверхности применяется специальная сухая смесь, размешанная с водой до консистенции густой сметаны. Раствор наносится на поверхность толстым слоем. После предварительного разравнивания слой штукатурки укрывается арматурой в виде сетки из стекловолокна. Предварительная сушка производится в течение суток, после чего выполняется отделка поверхности. В состав смеси входят асбестовые волокна.
Без сеточного каркаса слой штукатурки будет растрескиваться и быстро разрушится.
Утепление пенопластом
Этот материал в качестве утеплителя вызывает у исполнителей неоднозначные мнения. Сам по себе пенополистирол при воздействии температуры выделяет в атмосферу своё основное вещество — стирол, который ядовит. Поэтому использование его для утепления дымовых труб внутри помещений нежелательно. Другое дело — наружное строение кирпичных дымоходов. Решающим фактором при этом является способность плит из полистирола успешно противостоять воздействию атмосферы. Для утепления дымовых труб его желательно использовать по штукатурке.
Двойные металлические трубы
Популярным способом утепления дымохода является использование покупных или самодельных труб с двойной стенкой. Внутренняя труба является дымовым каналом. Она вставляется внутрь второй трубы, выполняющей роль обечайки. Зазор между стенками двойной трубы должен быть не менее 3–5 сантиметров. Эта полость заполняется негорючим волокнистым материалом. При монтаже трубы просто поочерёдно соединяются одна с другой снизу вверх, стыки укрепляются хомутами из металлической ленты. Использование труб из нержавеющей стали обеспечивает многолетнюю службу дымохода при условии постоянного должного ухода.
В продаже всегда имеется выбор готовых дымоходных труб такой конструкции в любом исполнении и любых размеров.
3. ОСОБЕННОСТИ УТЕПЛЕНИЯ ДЛЯ ДЫМОХОДОВ РАЗНЫХ КОНСТРУКЦИЙ
Для каждого материала применяется особый вид изоляции с учётом его индивидуальных особенностей.
Изоляция дымоходов из стальной трубы
Перед началом монтажа дымохода трубы нужно подвергнуть антикоррозионной обработке. На практике это производится преобразователем ржавчины. При нанесении на поверхность в результате химической реакции с металлом он создаёт плакирующую плёнку, способную на длительное время защитить её от коррозии. Далее:
Труба монтируется по месту установки. Вставляя звенья по очереди снизу вверх, нужно обеспечить перекрытие на сочленении величиной 50–70 миллиметров. Верхняя труба вставляется в нижнюю, что позволит предотвратить подтекание воды в стык.
По окончании сборки дымохода производится утепление наматыванием утепляющего материала в один слой с перекрытием краёв на стыке.
Фиксация утепляющего слоя производится проволокой. Нельзя применять изолированный электрический провод. Под воздействием высоких температур изоляция может расплавиться, ослабляя крепление. По той же причине не используются пластиковые строительные хомуты. Проволока для фиксации может быть стальной, медной или алюминиевой.
Для наружной обечайки используют стальной оцинкованный лист толщиной 0,5–0,7 миллиметра. Изолирующий слой покрывается им с нахлёстом 70–100 миллиметров. Фиксация производится стяжными хомутами с шагом 15–25 сантиметров. Порядок установки обечаек такой же, как при монтаже трубы — снизу вверх.
Изоляция для труб из нержавейки
При использовании этого материала изоляция производится в таком же порядке, как и для чёрной трубы. Исключение составляет этап подготовки с использованием преобразователя ржавчины, который в этом случае не применяется. Нержавеющая сталь сама по себе химически пассивна и выдерживает воздействие агрессивного конденсата.
Утепление асбестовых труб
Для проведения такой операции необязательно обкладывать трубу кирпичом, как это часто практикуется. Достаточно приобрести базальтовый утеплитель россыпью и трубу-обечайку диметром на 100 миллиметров больше соответствующего размера дымохода из асбестового материала. Обечайка устанавливается на основной дымоход, промежутки между стенками заполняются изолятором. В процессе засыпки материал несколько раз трамбуется для уплотнения. Популярно также утепление из минваты. Напоминаем, что данная статья составлялась для группы Книга ремонта. Если Вы ещё не подписаны на неё — то срочно подпишитесь — в ней подобные статьи выходят раньше.
Таким же образом может быть выполнено утепление металлических дымоходов.
4. ТЕХНОЛОГИЯ УТЕПЛЕНИЯ ДЫМОХОДОВ
Порядок выполнения работ и принцип действия при изоляции каналов сходен для всех конструкций отопительных агрегатов:
Части дымохода, расположенные внутри жилого пространства, как правило, не изолируются. Они являются частью теплообменных поверхностей, обогревающих помещение. Это относится к тепловым агрегатам из кирпича — каминам, голландским и русским печам и прочим объектам подобного рода. Касательно металлических печей это правило не всегда срабатывает, обязанность изолировать часть дымовой трубы налагается в случае расположения дымохода у стены из горючих материалов. Дымоход должен быть изолирован асбестовым шнуром или пластиной на расстояние не менее метра от стены.
Обязательным условием нормальной работы наружных частей дымохода является его изоляция по описанным выше причинам. При этом пристенные дымовые каналы обязательно оборудуются сборниками конденсата с краном для его периодического слива.
Любой дымоход в верхней части должен быть оборудован колпаком, предотвращающим его загрязнение мусором. В идеальном случае должен применяться дефлектор, создающий дополнительную тягу в дымоходе. Это способствует смещению точки росы вверх, вплоть до вывода её за пределы дымохода.
При прохождении дымохода сквозь перекрытие, отверстие для него должно быть минимум вдвое больше, чем размер самой трубы. Пространство заполняется изолирующими материалами в целях не только утепления, но и устранения возможности возгорания.
При пересечении дымоходом кровельного пирога принимаются такие же меры. Кроме того, труба снабжается конусом для предотвращения протекания воды по ней внутрь помещения.
Утепление дымовых труб необходимо для увеличения срока их службы и правильной работы дымоходов. Подобрав нужный материал и учитывая особенности конструкции, утепление дымохода можно сделать своими руками. Важно помнить, что это мероприятие не избавляет хозяина от регулярного обслуживания систем утилизации продуктов горения.</t>
  </si>
  <si>
    <t>https://ok.ru/lifecheater/topic/155753188513879</t>
  </si>
  <si>
    <t>https://prnt.sc/x5Gp1CLWAKvc</t>
  </si>
  <si>
    <t xml:space="preserve">Аналог стр. 44 февраль
</t>
  </si>
  <si>
    <r>
      <rPr>
        <rFont val="Arial"/>
        <color theme="1"/>
      </rPr>
      <t xml:space="preserve">Мужская стройка
</t>
    </r>
    <r>
      <rPr>
        <rFont val="Arial"/>
        <color theme="1"/>
        <sz val="1.0"/>
      </rPr>
      <t>Утепление фасада дома: материалы, технологии и инструкции по монтажу
Рассказываем о преимуществах внешнего утепления и какими способами его лучше обустроить. Даем полезные советы по монтажу разных типов теплоизоляции.
Чтобы дома всегда было тепло и уютно, хозяева задолго до наступления холодов должны заботиться о его утеплении. Самый важный этап этого процесса — теплоизоляция стен. Можно утеплить комнаты с внутренней стороны, но строители рекомендуют утеплять стены снаружи. Разберем, как сделать это правильно и какие материалы лучше всего использовать в качестве теплоизолятора.
Преимущества внешнего утепления
Строительные СНиПы регламентируют проведение работ по утеплению только с наружной части здания. При этом запрета на внутренние работы нет, поскольку не всегда есть возможность утеплить фасад. К примеру, это не разрешено для исторических построек, сложно выполнить для конструкций с большим количеством декоративных элементов, т.п. Поэтому внутренние работы все-таки проводятся, но предпочтительнее внешняя изоляция. Перечислим преимущества такого варианта.
- Площадь внутренних помещений не изменяется.
- Продление срока службы несущей коробки, которая не будет подвергаться регулярному намоканию/высыханию.
- Защита теплоизоляционного слоя от влаги, предотвращение появления конденсата на внутренней части стен.
- Здание получает привлекательную отделку, даже если коробка после возведения была непрезентабельной.
- Устранение мостиков холода, которые появляются в результате ошибок при выборе стройматериалов или при их монтаже.
- Улучшение шумоизоляции.
- Снижение теплообмена между внешней и внутренней частями постройки, что приведет к созданию комфортного микроклимата внутри постройки, уменьшению расходов на отопление.
Значимых недостатков внешнего утепления практически нет. Надо понимать, что это трудоемкий процесс, который не терпит ошибок. Они снижают эффект от работ и трудно устраняются. Поэтому необходимо точно выполнять все технологические требования.
Чем лучше утеплить стены дома снаружи
Для внешней изоляции можно использовать не каждый утеплитель. Он должен обладать определенными свойствами. Кратко охарактеризуем каждое.
- Высокие теплоизоляционные характеристики. Изолятор должен надежно удерживать тепло.
- Нечувствительность к влаге и прочность. Иначе изоляционный слой долго не прослужит.
- Длительный срок эксплуатации.
- Непривлекательность для грызунов, насекомых, других живых организмов.
Все эти свойства нужно учитывать при выборе утеплителя. Перечислим варианты самых эффективных фасадных изоляторов.
Минвата
Волокнистый материал из силикатных отходов, смесей осадочных пород или металлургических шлаков. Исходя из этого, различают три вида материала: стекловата, шлаковата и каменная вата. Для жилых домов чаще всего применяют последний вариант. Каменная, она же базальтовая вата, наиболее экологична, эффективно удерживает тепло, долговечна. Стекловата не горит, это хорошее решение, как утеплить деревянную стену снаружи. Шлаковата содержит токсичные ингредиенты, ее выбирают для теплоизоляции сараев, надворных построек, т.п. Минеральную вату выпускают в виде плит или свернутых в рулон полотен разной плотности.
Плюсы
- Хорошая шумо- и теплоизоляция.
- Достаточная огнестойкость, особенно у изделий с маркировкой «НГ» (низкая горючесть).
- Хорошая воздухопроницаемость.
- Эксплуатация в течение 30-50 лет.
Минусы
- Гигроскопичность. Впитывает влагу и намокает. В таком состоянии теряет все изоляционные свойства.
- Крошится в очень мелкую пыль, которая раздражает слизистые и органы дыхания.</t>
    </r>
    <r>
      <rPr>
        <rFont val="Arial"/>
        <color theme="1"/>
      </rPr>
      <t xml:space="preserve">
</t>
    </r>
    <r>
      <rPr>
        <rFont val="Arial"/>
        <b/>
        <color theme="1"/>
      </rPr>
      <t>Пенопласт
Материал с ячеистой структурой. Закрытые ячейки заполняет инертный газ или воздух, что придает пенопласту хорошие изоляционные характеристики. Производится в форме плотных плит разной толщины.
Плюсы
- Высокие теплоизоляционные характеристики, звукоизоляция немного хуже.
- Малый вес, нагрузка на несущую конструкцию даже при значительной утепленной площади небольшая.
- В составе синтетические компоненты, что предотвращает развитие микроорганизмов. Пенопласт не гниет, не покрывается плесенью.
- Монтировать материал несложно. Плиты легкие и компактные, средства защиты не требуются.
- Срок службы порядка 50 лет.
- Полная водонепроницаемость.
Минусы
- Низкая паропроницаемость.
- Чувствительность к УФ-излучению. Под прямыми лучами солнца пластик начинает разрушаться.
- Горючесть. Легко воспламеняется, горит с выделением токсичных паров. Они появляются уже при нагреве выше 30˚С.
- Грызуны разгрызают пенопласт и могут в нем поселяться.</t>
    </r>
    <r>
      <rPr>
        <rFont val="Arial"/>
        <color theme="1"/>
      </rPr>
      <t xml:space="preserve">
</t>
    </r>
    <r>
      <rPr>
        <rFont val="Arial"/>
        <color theme="1"/>
        <sz val="1.0"/>
      </rPr>
      <t>Экструдированный пенополистирол, он же пеноплекс
Состав аналогичен пенопласту, но способ изготовления другой. Поэтому изолятор получается более тонким, плотным и прочным. Он немного тяжелее, чем пенопласт. В остальном положительные и отрицательные черты у них похожие. Различают несколько видов пенополистирола, которые выпускают специально для наружных работ.
- Фундамент. Используют для изоляции подземных частей постройки, включая подвалы и цоколь.
- Кровля. Высокоплотный пеноплекс, применяют на крышах любого типа.
- Стена. Разработан для использования в открытых конструкциях. Особо устойчив к негативным воздействиям.
Для фасадных работ подбирают изолятор с маркировкой 31 или 35. Выпускают пенополистироловые панели с клинкерной отделкой. Это решение позволяет обходиться без финишной отделки.
Эковата
Изготавливают из натуральной целлюлозы с добавлением борной кислоты и буры. Эти минеральные вещества защищают натуральный материал от гниения и грызунов.
Плюсы
- Высокие шумо- и теплоизоляционные характеристики.
- Хорошая паропроницаемость, сравнимая с натуральной древесиной. Благодаря этому подходит для утепления деревянных домов.
- Нечувствительность к влаге. Не впитывает воду, не портится под ее воздействием.
- Низкая воспламеняемость за счет добавления в состав антипиренов.
- Срок службы более 70 лет.
Минусы
- Наносится методом мокрого напыления. Для этого нужно специальное оборудование. Ватная масса напыляется на основу. После испарения воды образуется плотный утепляющий слой, надежно закрепленный на основании.
Пенополиуретан
Одно- или двухкомпонентная мастика на основе синтетических смол и отвердителя. Наносится прямо на основание, после отвердения значительно увеличивается в размерах.
Плюсы
- Самый высокий из всех изоляторов коэффициент сохранения тепла.
- Покрытие герметичное, влагонепроницаемое.
- Хорошая адгезия к любым материалам за исключением фторопластов и полиэтиленов.
- Не выделяет токсичные вещества.
- Грызуны и патогенная микрофлора не живут внутри материала.
- Качественная звукоизоляция.
Минусы
- Монтируется только путем напыления. Это быстро, но требуется спецоборудование, с которым работают специалисты. После отвердения изоляционный слой надежно закреплен на основе, дополнительной фиксации не требуется.
Варианты фасадного утепления
Различают две основных технологии утепления стен снаружи. Кратко охарактеризуем обе.
Сухая
Обустройство сборного или навесного фасада. Его собирают из готовых элементов, которые соединяются в общую систему сухим способом. Достоинство технологии — в возможности монтажа в любое время года. Сборка проходит достаточно быстро. Значимый минус — неплотное прилегание обшивки к основе. Это дает небольшие теплопотери.
Мокрая
Изолятор и финишная отделка укладывается с помощью водорастворимых стройматериалов: штукатурки, клея, т.п. Теплоизолирующие и отделочные материалы плотно прилегают к основанию, что предотвращает даже небольшие теплопотери. Недостатки методики — укладка только при плюсовых температурах, низкая скорость монтажных работ.
Система фасадной изоляции бывает двух типов. Разберем оба варианта.
Невентилируемая
Изоляционный пирог представлен в виде целостной системы, где не предусматривается воздушная прослойка между изоляцией и основой. Наиболее часто невентилируемые схемы обустраиваются по мокрой технологии, когда на основание последовательно накладывают теплоизоляцию, клеевой, защитный, а потом и декоративный слои.
Вентилируемая
Ее особенность — наличие между облицовкой и теплоизолятором воздушной прослойки. Для ее формирования обустраивается обрешетка из металла или из дерева. Под нее монтируют утеплитель, отделка укладывается поверх обрешеточных брусков или профилей. Наличие вентилируемого пространства уменьшает количество влаги в изоляторе, что продлевает срок его службы.
Как правильно утеплить стену снаружи разными способами
Фасадную теплоизоляцию проводят после окончания монтажа вентиляции, оконных систем, кровли, окончательной отделки фундамента и полной усадки постройки. «Сухая» отделка возможна в любую погоду, но лучше всего выбирать время, когда на улице сухо и тепло. Выбор технологии работ зависит от типа теплоизолятора. Разберем самые востребованные способы, как утеплить стены снаружи своими руками.
Навесной вентилируемый фасад
Его особенность в наличии вентилируемого пространства, которое находится между теплоизолятором и облицовкой. Процесс сборки системы проводится поэтапно.
- Исследование фасадной поверхности, подготовка ее к работе. Разметка линий-маяков и точек для фиксации крепежей.
- Обустройство каркаса. В намеченных точках устанавливают кронштейны под каркасные крепления.
- Установка теплоизоляции. Должен получиться сплошной изоляционный ковер. Если материал укладывается в два слоя, выполняют смещение второго слоя относительно первого на половину плиты. Это предотвратит появление мостиков холода.
- Обустройство пароизоляции. Материал укладывают поверх утеплителя.
- Установка несущего каркаса. Его монтируют на ранее поставленные кронштейны поверх теплоизоляции. На направляющих фиксируют крепежные элементы для облицовки.
- Монтаж финишной отделки. Это может быть керамогранит, металлические кассеты, фиброцементные плитки, т.п. Облицовку укладывают с нижнего ряда, постепенно поднимаются выше.
Теплоизоляция под сайдинг
Монтаж может проводиться по уже описанной выше сухой технологии, но возможно и применение мокрой методики. В этом случае последовательность работ будет такой.
- Подготовка основы к работе. Стену чистят от грязи, выравнивают, если это нужно, загрунтовывают подходящим праймером.
- Разметка и закрепление кронштейнов под каркас-обрешетку.
- Закрепление изоляции. Для этого по низу основания фиксируют стартовый профиль. На него выставляют ряд теплоизоляционных плит, приклеивают их и дополнительно закрепляют тарельчатыми дюбелями. Аналогично выставляют все ряды плит.
- Установка обрешеточных профилей.
- Монтаж сайдинга. Пластины закрепляют на направляющие каркаса-обрешетки.
Вместо плитного изолятора можно использовать любой напыляемый. В этом случае после подготовки основы ее размечают и ставят кронштейны под обрешеточные направляющие, наносят изоляционный слой. После отвердения его подрезают, дальше делают все так, как описано в инструкции.
Мокрый фасад
Технология предполагает создание единого слоя изоляции и отделки. Разберем, как утеплить фасад под штукатурку.
- Подготовка основания. Очистка стены от загрязнений, заделывание дефектов, выравнивание и грунтование.
- Укладка теплоизоляционного слоя. Плитный материал наклеивают на основу, дополнительно фиксируют тарельчатыми дюбелями. Работу начинают снизу, под первый ряд выставляют стартовый профиль. Напыляемые изоляторы наносят на основание, дают им отвердеть и подрезают.
- Нанесение базового штукатурного слоя с обязательным армированием. Раствор накладывается равномерно поверх полос из армирующей сетки. Ее кладут с нахлестом, полностью утапливают в смесь.
- Выравнивание основы. Поочередно наносят один-два слоя штукатурки с обязательным затиранием подсохшей смеси так, чтобы полностью выровнять стену.
- Грунтование покрытия.
После высыхания грунтовки стена готова к дальнейшей отделке. Ее можно покрасить фасадной краской или уложить любую декоративную штукатурку.</t>
    </r>
  </si>
  <si>
    <t>https://vk.com/wall-216895949_3421</t>
  </si>
  <si>
    <t>Паропроницаемость, хрупкость, грызуны</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</si>
  <si>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Спасибо за внимание к материалу, который мы представляем. Вы абсолютно точно указали его сильные стороны. Единственное, что хотелось бы поправить — это срок службы.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Что касается минусов — их можно оспорить. Современный пенопласт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если соблюдены все условия монтажа и отделки, воздухообмену ничего не помешает. 
ППС действительно чувствителен к УФ-лучам. Поэтому его нужно закрывать внешней отделкой (оптимально — по системе "мокрый фасад") и не оставлять для хранения на открытом воздухе. 
О горючести: все современные марки (мы говорим о качественном, не контрафактном материале) производятся с добавлением антипиренов, благодаря которым ППС самостоятельно затухает в течение максимум 4 секунд после потери контакта с открытым пламенем. А подвергаясь воздействию высоких температур, он не вспыхивает, а оплавляется. Что касается токсичности, по этому поводу существуют результаты исследовательских лабораторий.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Современные пенополистирольные плиты не содержат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Ну, и о мышах. В соответствии с требованиями ГОСТ, пенопласт должен использоваться в качестве среднего слоя строительной ограждающей конструкции и изолироваться между материалом стены и внешними слоями. В таком случае — если все сделано правильно — мыши до него не доберутся. </t>
  </si>
  <si>
    <t>https://prnt.sc/VJXEHYiLhy1_</t>
  </si>
  <si>
    <t xml:space="preserve"> Женя Кузьмин
Алексей, регион Казань, глубина промерзания 1,5,почва глинопесок, без подвала.</t>
  </si>
  <si>
    <t>https://vk.com/wall-97639222_167346?reply=167926&amp;thread=167911</t>
  </si>
  <si>
    <t xml:space="preserve">Здравствуйте, Женя! 
Мы все же настаиваем на том, что слой утеплителя должен быть не менее 100 мм, укладывать его нужно — как вы и планировали — в два слоя со смещением верхнего. Не оставляйте зазоров с утеплителем на фундаменте (стык между утеплителем фундамента и отмостки должен быть беззазорным). </t>
  </si>
  <si>
    <r>
      <rPr>
        <color rgb="FF1155CC"/>
        <u/>
      </rPr>
      <t>https://prnt.sc/jnxKu-KHKHjg</t>
    </r>
    <r>
      <rPr/>
      <t xml:space="preserve"> </t>
    </r>
  </si>
  <si>
    <t xml:space="preserve">Ответ на стр. 11
</t>
  </si>
  <si>
    <t xml:space="preserve"> Сергей Шилов ответил Алексею
Алексей, вполне возможно, но такой пенополистирол, не считая экструдированного, очень высок в цене</t>
  </si>
  <si>
    <t>https://vk.com/wall-158018939_442121?reply=442410&amp;thread=442165</t>
  </si>
  <si>
    <t xml:space="preserve">Здравствуйте, Сергей! 
За экструдированный пенополистирол отвечать не можем: информацию о свойствах материала и цены на него нужно уточнять у производителя. Что касается современного пенопласта, по стоимости он обычно доступнее, чем другие теплоизоляционные материалы. </t>
  </si>
  <si>
    <t>https://prnt.sc/ZzYyJaMnVOOR</t>
  </si>
  <si>
    <t xml:space="preserve">Ответ на стр. 6
</t>
  </si>
  <si>
    <r>
      <rPr>
        <color rgb="FF1155CC"/>
        <u/>
      </rPr>
      <t>https://ok.ru/mikhail.kurbatov.79027649400/statuses/156045217369388</t>
    </r>
    <r>
      <rPr/>
      <t xml:space="preserve"> </t>
    </r>
    <r>
      <rPr>
        <color rgb="FF000000"/>
      </rPr>
      <t xml:space="preserve">
</t>
    </r>
    <r>
      <rPr>
        <color rgb="FF1155CC"/>
        <u/>
      </rPr>
      <t>https://ok.ru/profile/571428993488/statuses/156037482900432</t>
    </r>
    <r>
      <rPr/>
      <t xml:space="preserve"> </t>
    </r>
    <r>
      <rPr>
        <color rgb="FF000000"/>
      </rPr>
      <t xml:space="preserve">
</t>
    </r>
    <r>
      <rPr>
        <color rgb="FF1155CC"/>
        <u/>
      </rPr>
      <t>https://ok.ru/profile/568576292317/statuses/154790558334429</t>
    </r>
    <r>
      <rPr/>
      <t xml:space="preserve"> 
</t>
    </r>
    <r>
      <rPr>
        <color rgb="FF1155CC"/>
        <u/>
      </rPr>
      <t>https://ok.ru/profile/536874302792/statuses/156413978890312</t>
    </r>
    <r>
      <rPr/>
      <t xml:space="preserve"> </t>
    </r>
  </si>
  <si>
    <r>
      <rPr>
        <color rgb="FF1155CC"/>
        <u/>
      </rPr>
      <t>https://prnt.sc/bCsqrPRanfJt</t>
    </r>
    <r>
      <rPr/>
      <t xml:space="preserve"> 
</t>
    </r>
    <r>
      <rPr>
        <color rgb="FF1155CC"/>
        <u/>
      </rPr>
      <t>https://prnt.sc/APlkQfa6KLZa</t>
    </r>
    <r>
      <rPr/>
      <t xml:space="preserve"> 
</t>
    </r>
    <r>
      <rPr>
        <color rgb="FF1155CC"/>
        <u/>
      </rPr>
      <t>https://prnt.sc/_yRYgXLPU08q</t>
    </r>
    <r>
      <rPr/>
      <t xml:space="preserve"> 
</t>
    </r>
    <r>
      <rPr>
        <color rgb="FF1155CC"/>
        <u/>
      </rPr>
      <t>https://prnt.sc/F2Xd5_KgeOJM</t>
    </r>
    <r>
      <rPr/>
      <t xml:space="preserve"> </t>
    </r>
  </si>
  <si>
    <t>Вероника Багдасарова
Свой дом
Почему нельзя утеплять стены изнутри пенопластом?
Пенополистерол или пенопласт часто используется для утепления различных объектов. И это понятно — дешево, просто и быстро. Однако стоит ли утеплять дом или квартиру пенопластом изнутри?
Преимущества и недостатки пенопласта как утеплителя известны наверное всем. Сегодня с помощью этого материала утепляют стены в домах и квартирах. Но насколько это оправдано? Насколько это безопасно? Как правильно утеплять свой дом?
И самый главный вопрос – можно ли утеплять изнутри или только снаружи?
Преимущества и недостатки пенопласта
Основные плюсы пенопласта как утеплителя:
Дешевый;
Хорошо держит тепло;
Удобный в работе.
Основные минусы:
Выделяет вредные вещества при горении;
Его едят мыши.
Наружное утепление
При наружном утеплении пенопластом его недостатки, а именно пожароопасные свойства, вызывают меньше беспокойства. Во-первых, при возгорании продукты горения будут распространяться все же снаружи, а не внутри дома. Во-вторых, слой утеплителя будет закрыт штукатуркой, сайдингом или другим фасадным материалом, что существенно уменьшит вероятность случайного возгорания.
Кроме того, если слой утеплителя аккуратно закрыт отделочными материалами, нет открытых швов, повреждений и дыр, то мышей можно не опасаться.
Внутреннее утепление
Иногда утеплиться снаружи нет никакой возможности. Или исторический фасад здания портить запрещено, или соседи будут против, или еще какая-нибудь причина, но сделать наружное утепление пенопластом невозможно. Остается только вариант внутреннего утепления. Но строители практически единодушны во мнении – нельзя так делать! Почему же?
Во-первых, даже небольшое возгорание может привести к выделению очень вредных веществ из пенопласта. Причины могут быть разные: неисправность электропроводки, бытовых приборов и т.д. Спрашивается: зачем нужны такие риски?
Во-вторых, некоторые специалисты утверждают, что вредные вещества (стирол) выделяются даже при комнатной температуре. Научные исследования не подтверждают этот факт, пенополистирол считается неопасным веществом, из него даже одноразовую посуду и лотки для пищевых продуктов делают. Но это качественный сертифицированный пенопласт. А вы уверены в продукте, который покупаете в своем регионе?
Но даже не это главное. Основная проблема кроется в природных процессах, которые происходят при больших перепадах температур внутри и снаружи.
Утепляют дом для защиты от низких температур зимой. Чтобы сохранить внутри тепло и сэкономить на обогреве. Но что же происходит со стенами при разных видах утепления?
Без утепления
На улице мороз. Что при этом происходит? Снаружи стена начинает охлаждаться и промерзать. Но промерзнет ли она по всей толщине? Конечно, нет. Потому как изнутри она нагревается за счет работы в доме системы отопления. В итоге зимой может сильно охладиться и промерзнуть лишь небольшая часть стены, наружный слой. Да, тепло уходит на прогревание стены.
Утепление снаружи
При наружном утеплении слой пенопласта или другого утеплителя защищает стену от мороза. Изнутри дома идет тепло, стена прогревается, но теплоизоляция не позволяет теплу уходить и стена промерзает меньше или даже не промерзает совсем.
Утепление изнутри
А теперь представим, что утепление установлено изнутри. Слой утеплителя ограждает стену от прогревания из помещения, а от охлаждения снаружи не защищает. Получается, что вы слоем утеплителя оградили стену от прогревания изнутри. В результате чего стена начнет сильно охлаждаться и промерзать. Во всяком случае, значительная ее часть будет стабильно промерзать — это точно.
В сильные морозы стена может промерзнуть почти полностью, по всей толщине. От промерзшей стены будет защищать только слой пенопласта.
Но при таких условиях подстерегает еще одна беда – стена под слоем утеплителя может начать мокнуть и покрываться плесенью. Вот это уже очень серьезно!
Почему стена намокает? Да потому что в помещении воздух всегда содержит водяные пары, а на холодной стене влага конденсируется в виде капелек воды. Точно так же, как запотевают окна.
Даже если очень постараться, то не удастся сделать полностью герметичным пространство между слоем утеплителя и самой стеной. Хотя бы потому, что в стенах всегда есть микротрещины, а от температурных колебаний и стена, и слой утеплителя, и стыки у пола и потолка будут чуть-чуть изменяться. Влажный воздух будет проникать под утеплитель и оседать капельками конденсата на холодной стене. Пенопласт не впитывает и не пропускает влагу, поэтому и не дает стене просохнуть. В некоторых случаях доходит до того, что вода стекает по стене и сочится снизу из под плинтуса. При таких условиях в доме появится сырость и плесень, а сами стены начнут быстро разрушаться.
Именно поэтому любой опытный строитель, который хоть раз в своей жизни видел последствия такого внутреннего утепления дома пенопластом, без колебаний скажет – утеплять изнутри не следует, а пенопластом – тем более.
Но что же делать? Ведь иногда бывает так, что утеплить квартиру снаружи нет никакой возможности, а обогрев в доме недостаточный. Приходится выбирать меньшее из зол. Но в этом случае лучше потратиться больше и утеплить стены не пенополистиролом, а другим материалом, более экологичным и способным поглощать и отдавать влагу – пробковыми матами, например. Есть специальные пробковые утеплители под обои. Они не толстые, легко клеятся на стену, но при этом и тепло сохраняют, и не работают как паробарьер – под ними плесени и сырости не будет.
И еще один совет. Тщательно просчитайте стоимость утепления стен изнутри пенопластом и сравните сумму с текущими расходами на отопление. Пенополистерол сам по себе вполне бюджетный материал, но еще нужен клей, специальный крепеж, декоративная отделка поверх утеплителя. Даже новые обои поклеить и то потратиться придется! И еще к полученной сумме добавьте стоимость работ. Иногда после тщательных подсчетов получается так, что выгоднее купить теплоконвектор в дополнение к существующей системе обогрева помещения. Или сделать теплый пол. Или просто не тратить деньги на сомнительное утепление, а увеличить на 10% расход энергоресурсов, например.
фото из открытых источников в интернете:
1- Без утепления
2 — Утепление изнутри
3 — Утепление изнутри</t>
  </si>
  <si>
    <t>https://vk.com/wall466165729_7928</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</si>
  <si>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Пенопласт — действительно эффективный, удобный в монтаже материал, который используется при теплоизоляции зданий и строений. Он доступен по цене, обладает низкой теплопроводностью и не требует дополнительных средств защиты (респиратора, перчаток) при нарезке.
В качестве минусов в посте упоминаются две характеристики. Первая — выделение вредных веществ при горении. Ядовитые для человека вещества при горении выделяют все материалы, в том числе и самая экологически чистая древесина. Кроме того, если монтировать ППС по ГОСТ, он должен находиться в середине стенового "пирога" и быть изолированным с одной стороны материалом несущей стены, с другой — внешними отделочными слоями. К тому времени, как огонь доберётся до пенопласта, люди из помещения уже должны быть эвакуированы.
Что касается мышей — они не едят ППС, материал не обладает для них никакой питательной ценностью. Но могут селиться в нём, как и в любом несыпучем утеплителе. Поэтому важно полностью изолировать материал от проникновения вредителей.
А монтаж ППС мы рекомендуем производить так, как указано в ГОСТ — в качестве наружного слоя утепления. </t>
  </si>
  <si>
    <r>
      <rPr>
        <color rgb="FF1155CC"/>
        <u/>
      </rPr>
      <t>https://prnt.sc/FHI-8Ohwzvn1</t>
    </r>
    <r>
      <rPr/>
      <t xml:space="preserve"> 
</t>
    </r>
  </si>
  <si>
    <t xml:space="preserve">Репост стр. 62 февраль
</t>
  </si>
  <si>
    <t xml:space="preserve">Ludmila70
 EPS Russia сказал(а): ↑
 Здравствуйте! Позвольте прокомментировать в качестве официального представителя Ассоциации производителей и поставщиков пенополистирола.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Что касается антипиренов, чаще всего в их качестве выступает состав на основе бромированного сополимера бутадиена и стирола.
 Согласно заключению Московского НИИ Гигиены им. Ф. 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 В. Ломоносова и протоколом исследования состава № 338/10 от 24.03.2010 ФГУП ВНИИМ им. Д. И. Менделеева, ППС безопасен как при нормальных условиях эксплуатации, так и при нагревании.
 Нажмите, чтобы раскрыть...
 Большое спасибо за подробный ответ.
 Можно ещё узнать про пенополиуретан.
 В июле 2022 года утеплили стены ППУ.
 Весной еду на дачу.
 Вопрос.
 Будут ли какие-нибудь выделения летучих вредных веществ после зимы ?
 После напыления пены неприятный запах держался целый месяц (слабый запах).
 Пена — закрытая ячейка, 5 см, установка высокого давления, Грако, Химтраст. </t>
  </si>
  <si>
    <t>https://www.forumhouse.ru/posts/31204616/</t>
  </si>
  <si>
    <t>Ludmila70, здравствуйте. Эту информацию мы рекомендуем уточнять уже у производителей или продавцов пенополиуретана.</t>
  </si>
  <si>
    <t>https://prnt.sc/brynS2TC4efV</t>
  </si>
  <si>
    <t xml:space="preserve">Ответ на стр. 94 февраль
</t>
  </si>
  <si>
    <t xml:space="preserve">	petek568
Дом из газоблока (несколько вопросов)
 Здравствуйте.
 Строю для семьи своей дом. Взял за основу готовый типовой проект. Далее отдал на доработку под мои критерии проектировщику.
 Основные параметры:
 — ленточный монолитный фундамент (уже залит)
 — стены 1,5 этажа газоблок Bauroc ecoterm + 375mmплотностью 300 кг/м³ и прочностью при сжатии fb=1,8 Н/мм² (на клей), без утепления (только планирую кладку начать)
 — перекрытие монолитная плита 210мм
 — крыша металлопрофиль
 Возникли следующие вопросы:
 На рисунке желтым обведены опорные монолитные столбы и лестничный марш из монолита также (идут до верха и переходят в армопояс который под монолитным перекрытием). Проектировщик так рассчитал... Не будет ли в наружных углах промерзания, там получается 125мм газоблок + 250 монолитный столб, нужно ли добавить прослойку из каменной ваты или полистирола, например 100мм газоблок + 25мм утеплитель + 250 монолитный столб?(широта такая же как СПб)
 Нужно ли делать привязку стен из газобетона к этим монолитным столбам?
 Часто пишут в интернете, что желательно в армопояс закладывать по периметру внешней стены (между газоблоком и плитой) слой полистирола, почему не используют каменную вату, которая «дышит» и «не горит» хоть немного выше теплопроводность?</t>
  </si>
  <si>
    <t>https://www.forumhouse.ru/threads/555409/</t>
  </si>
  <si>
    <t xml:space="preserve">не комментировать, у него есть расчет для каменной ваты повышенной плотности </t>
  </si>
  <si>
    <t>Блог самостройщика
Чем толще стена из газобетона – тем толще нужен слой пенопласта для утепления. Как это взаимосвязано?
Утепление дома – это необходимое мероприятие, если стены в данном климате не проходят по показателям теплосопротивления. А именно, чтобы были невысокие затраты на отопление (особенно при высокой цене на энергоноситель), чтобы внутри помещений дома было комфортно, не промерзали углы в морозы. Это понятно любому, даже не специалисту.
Частым решением при утеплении дома является фасадный пенопласт. Например, марка ПСБ-С25Ф (ППС16Ф). Утепляют им и стены из газобетона, если они не проходят по теплосопротивлению (например, тонкие или дом в сибирском климате). Он плотный, не горит (добавлены антипирены). Легкий, недорогой (в 2-3 раза дешевле минплиты), удобный в монтаже. Но стены дома нужно утеплять определенной толщиной пенопласта даже если по расчетам проходит намного меньшая его толщина.
Связано это с влагонакоплением и конденсацией влаги внутри стены. Чем толще стена, тем большая зона наружной части попадает в зону конденсации под утеплителем. Легче всего это показать на схемах. Возьмем пример моей стены: газобетон плотностью D500 с толщиной 400 мм плюс пенопласт 100 мм.
Источник: smartcalc.ru
Как видно, под утеплителем происходит конденсация влаги. Не смотря на то, что сопротивление теплоизоляции (5,46 (м²•˚С)/Вт) и превышает норматив в 1,49 раза. Чтобы зону конденсации сместить в утеплитель (чтобы наружняя часть газобетона была всегда при положительных температурах) – нужно увеличить толщину утеплителя.
Здесь видно, чтобы зона конденсации ушла из газобетона – нужен слой пенопласта 260 мм. Это избыточная толщина. Сопротивление теплоизоляции при этом превышает норматив в 2,56 раза. А, вот, если взять толщину газобетона 300 мм, то тогда слой пенопласта понадобится 200 мм в сибирском климате.
Вариант с менее паропроницаемым газобетоном D600 толщиной 300 мм показывает, что понадобится всего 150 мм пенопласта. Можете зайти на smartcalc.ru и по-экспериментировать с толщинами материалов.
Чем страшно влагонакопление или конденсация влаги под утеплителем? Стеновой материал может разрушаться. В лучшем случае, зимой будет ухудшаться его теплосопротивление (мокрый газобетон лучше проводит тепло).
Поэтому, газобетон рекомендуют утеплять более паропроницаемым материалом – базальтовой минплитой. Ее толщина может быть любой (даже под штукатуркой). Рекомендуют от 100 мм, т.к. 50 мм даст слишком маленький эффект, а работы будет сделано много в обоих случаях.
Есть одно «но». Заключение на утепление пенопластом smartcalc.ru дает положительное.
В течение всего года влагонакопление в «пироге» 400 мм газобетона и 100 мм пенопласта не происходит. Летом влага успевает выйти и ее сквозь стену проходит крайне мало для образования конденсата.
В ютубе есть видео, когда вскрывали утепление из ЭППС, который вообще паронепроницаем. И под утеплителем на гозобетоне влаги не было. Хотя, утеплять газобетон ЭППС все же не рекомендуют.
В связи с этой информацией у меня вопрос: утеплять дом под систему мокрого фасада минплитой или пенопластом? Первый вариант имеет меньший срок службы (бывает, что минвата расслаивается через 25 лет). Пенопласт живет 50 лет и более. И стоимость его от 3500 руб./м3. Тогда как минплита – от 10 тыс. руб./м3.</t>
  </si>
  <si>
    <t>https://dzen.ru/a/ZAV5LgrPPAHVfvTk</t>
  </si>
  <si>
    <t>Обсуждение монтажа, паропроницаемость</t>
  </si>
  <si>
    <t>Здравствуйте! В вашем случае пенопласт вполне применим, главное — сделать теплотехнический расчёт "на местности" с учётом всех остальных вводных. При возникновении сомнений в толщине слоя решение лучше принимать в пользу увеличения. 
Срок службы материала даже дольше: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И он действительно доступнее минваты по стоимости.</t>
  </si>
  <si>
    <t>https://prnt.sc/9opDn3qtAotC</t>
  </si>
  <si>
    <t xml:space="preserve"> Яна Бондаренко(воробьева) ответила Алексею
Алексей, сами пишете что должен находиться в нутри стенового" пирога", а здесь пенопласт снаружи. Нестыковочка</t>
  </si>
  <si>
    <t>https://vk.com/wall-136958443_442713?reply=443026&amp;thread=442734</t>
  </si>
  <si>
    <t>Здравствуйте, Яна! Пенопласт всегда закрывают внешним отделочным слоем — оптимально по системе "мокрый фасад", но могут быть варианты. Мы не рекомендуем оставлять материал без отделки, а также закрывать его вентфасадом.</t>
  </si>
  <si>
    <t>https://prnt.sc/fVAvPsmPCWEE</t>
  </si>
  <si>
    <t xml:space="preserve">Ответ на стр 74 февраль
</t>
  </si>
  <si>
    <t xml:space="preserve">БDD GROUP
Пенопласт при пожаре — вся семья в морге. Мы за то чтоб люди жили </t>
  </si>
  <si>
    <t>https://www.youtube.com/watch?v=I8dhmSjfkIQ&amp;lc=UgxkrvhDtvc9dk2PH6l4AaABAg.9mq1HjUlb7Y9mq1dTPP2sP</t>
  </si>
  <si>
    <t xml:space="preserve">Здравствуйте, позвольте прокомментировать это ваше утверждение.
Что бы ни горело в доме, люди должны быть из него немедленно эвакуированы. Пластика в современных домах достаточно, не менее опасны продукты горения мебели, бытовой техники — всего того, что окружает нас каждый день. Только эти предметы находятся в помещении, и при возникновении пожара загорятся гораздо раньше, чем смонтированный по правилам пенопласт в середине стенового пирога. Тем не менее отказываться от них никто не собирается. А вот пенопласту приписываются демонические свойства самовозгораться (?) в середине стены и источать вредные вещества. 
В современном пенопласте есть антипирены: он затухает в течение максимум 4 секунд после потери контакта с открытым пламенем. Если температура высока, а контакт не прекращается, материал оплавляется, не вспыхивая. </t>
  </si>
  <si>
    <t>https://prnt.sc/te5o5tBa9YEn</t>
  </si>
  <si>
    <t>Фасадные термопанели | Тюмень
Почему мы считаем ППС лучшим утеплителем?
Потому что:
Состоит практически из воздуха – всего 2% от общей массы приходится на полистирольные оболочки, а воздух, как известно, лучший теплоизолятор.
Легкий – в прямом смысле слова воздушные плиты не утяжелят любой фасад, даже если здание с хорошим стажем.
Паропроницаемый – не запирает пар "на замок" внутри утепляемых конструкций, что особенно важно, когда при строительстве используют материалы со средней паропроницаемостью.
Влагостойкий – при постоянном прямом контакте или полном погружении некоторое количество воды материал впитает, но не промокнет. Соответственно, его теплосберегающие характеристики не ухудшатся.
Биостойкий – не подвержен поражению грибками и плесенью.
Долговечный – по результатам испытаний прогнозируемый срок службы не менее 50 лет.
Универсальный – подходит и для горизонтальных, и для вертикальных конструкций, способен выдерживать большую нагрузку.
Не поддерживает горение
Т. е не загорится от случайной искры, спички, зажигалки.
Самозатухает при ликвидации источника огня.
Для изготовления своих термопанелей мы выбрали ППС 20 плотности, что является оптимальной плотностью для утепления фасадов.
Мы продумали конструкцию наших панелей таким образом, что не смотря на низкую паропроницаемость ППС стены "Дышат"
Дышит не сама плита из пенопласта, а общая структура фасада за счёт стыков и верхнего ребра воздушной прослойки между стеной и пенопластом. Такая система обеспечивает наиболее оптимальный воздушный поток для вентиляции фасада, «дыхания» стен, но без возможности появления и накапливания влаги внутри.
Мы не экономим на качестве ППС, закупаем его у крупнейшего производителя на Урале. Имеются все необходимые сертификаты качества на каждую партию.
Мы выбрали в качестве утеплителя пенополистирол, и ни разу не пожалели об этом!!!</t>
  </si>
  <si>
    <t>https://prnt.sc/ymA4JsrxYLXG</t>
  </si>
  <si>
    <t xml:space="preserve">Хоум Сапиенс
Какой же утеплитель лучший?
Обычно подобные статьи в интернете, если они не рекламные, заканчиваются этаким примирительным выводом о том, что, мол, у каждого утеплителя есть свои плюсы и минусы, и выбор за читателем. Но я же поступлю почти как рекламщик (хоть им и не являюсь) и скажу, что наилучшим утеплителем является обычный пенополистирол (даже не экструзионный).
Ведь, собственно, какая функция у утеплителя? Утеплять. И вот с точки зрения соотношения эффективности утепления (теплопроводности) и стоимости обычный пенополистирол имеет наилучшие показатели. Поэтому, если хотите что-то утеплить — начинайте в первую очередь рассматривать именно его.
И можно было бы на этом заканчивать статью, кабы не недостатки ППСа, накладывающие определенные ограничения на его использование, о которых я, в отличии от недобросовестных рекламщиков, умалчивать не намерен. Во-первых, он горюч и токсичен при горении. И никакие ухищрения типа антипиренов кардинально ситуацию изменить не в состоянии. Но при этом воздуха содержащегося в пенополистирола недостаточно для протекания реакции горения. Значит, пенополистирол нельзя использовать там, где он может стать источником возгорания, и там, где огонь и воздух при вероятных сценариях пожара могут добраться до него или, по крайней мере, сделают это слишком быстро. То есть ППС, скрытый за слоем негорючих и огнестойких материалов без доступа воздуха, вполне может считаться пожаробезопасным. Такими скрывающими материалами могут быть кирпич и другие кладочные материалы, бетон, цементно-песчаные стяжки, толстая штукатурка. В этом случае даже не стоит обращать внимания на группу горючести утеплителя. Для некоторых марок ППСа указывается группа горючести Г1 и Г2 но это явная попытка ввести в заблуждение. В реальности такие значения недостижимы, а разница между Г3 и Г4 практического значения не имеет.
Правда, пожарные нормы весьма лояльны по отношению к индивидуальным малоэтажным домам и допускают применение пенополистирола не слишком то хорошо защищенного от огня — например, в СИП-панелях за тонким слоем древесного пластика, в тонкослойных штукатурных фасадах без противопожарной рассечки в уровне перекрытий и без противопожарного обрамления проемов из негорючей минеральной ваты.
Устройство противопожарных рассечек из минеральной ваты
Я даже не нашел формального запрета использования ППСа в контакте с воздухом в малоэтажном строительстве. Но это не потому, что нормотворцам не жалко обитателей частных домов, а потому что предполагается, что на эвакуацию из таких строений требуется минимум времени.
Но все-таки вы стоите дом для себя, а не для норм, поэтому желательно избегать по крайней мере открытого расположения ППСа, еще лучше — закрывать его слоем огнестойких материалов со стороны возможного воздействия огня. Там, где это не получается — применяйте минеральную вату. Например — с навесными фасадами с вентазором, или в полу чердака между деревянными балками.
Второй недостаток ППСа — относительно низкая прочность. Поэтому там, где на утеплитель приходится большая механическая нагрузка (под фундаментами, под проездами, полами, на кровле) — следует применять экструзионный пенополистирол. И то в ряде из этих случаев вполне хватает и прочности обычного ППСа.
Шведские чертежи platta på mark, называемой у нас УШП. В качестве утеплителя под плитой заложен cellplast DC80 — аналог нашего ПСБ-25, то есть обычного пенополистирола, а не ЭППС
Ещё ППС отличает низкая стойкость к ультрафиолету. Но как я уже упомянул, ППС надо закрывать от воздуха, а значит — и от солнца.
Другие традиционно приписываемые ППСу недостатки — низкие воздухо- и паропроницаемость — как таковыми недостатками не являются. Низкая воздухопроницаемость — вообще почти что благо, а низкая паропроницаемость станет проблемой только в том случае, если неправильно собран "пирог" ограждающей конструкции, или если недостаточна толщина утеплителя. В последнем случае проблема зачастую "лечится" увеличением толщины утеплителя, то есть наоборот — усилением паробарьера). Рассказы же про его вредность ППСа — откровенное мракобесие.
Таким образом, пенополистирол — лучший утеплитель по соотношению теплопроводность/цена, но не везде это преимущество удается реализовать.
Собственно, я ставил своей задачей прорекламировать не сам пенополистирол, а верный подход к выбору технического решения по утеплению — исключительно холодный, трезвый и по-хорошему эгоистичный расчет без какой-либо строительной эзотерики, к которому не устану взывать на страницах своего канала. </t>
  </si>
  <si>
    <t>https://dzen.ru/a/YK8P3B4H1Wl1iMPr</t>
  </si>
  <si>
    <t>Пожароопасность, хрупкость</t>
  </si>
  <si>
    <t xml:space="preserve">Здравствуйте! В отличие от недобросовестных продавцов мы, Ассоциация производителей и поставщиков пенополистирола, не пытаемся ввести покупателей в заблуждение. Мы стоим на том, чтобы строитель до покупки знал обо всех плюсах и минусах любого строительного материала. Вы совершенно верно указали на сильные стороны пенопласта: стоимость, показатели теплопроводности, легкость монтажа, долговечность — все эти качества выделяют ППС на фоне конкурентов. Что касается ограничений в применении, то они хорошо описаны в ГОСТ и рекомендациях производителей. Пенопласт не стоит: 
- использовать для внутреннего утепления (это возможно лишь в редких случаях и с четким соблюдением правил монтажа); 
- оставлять неизолированным (оптимально закрывать его по системе "мокрый фасад");
- использовать там, где температура доходит до 80 градусов и выше. </t>
  </si>
  <si>
    <t>https://prnt.sc/WqaPIaZ5r9GN</t>
  </si>
  <si>
    <t>Дневничок из родового поместья семьи Карабинских
✅ Вспомнил, что три года назад утеплил кровлю козлятника пенополистиролом. Между стропил, в три слоя по 5 см. Вырезал кусок — всё дерево сухое и без изменений.
📽 Для полноты картины ждите ролик с подробными переживаниями и результатами.
❌ Кто пытался найти истину на ютубе — тот знает, какая бойня идёт ЗА и ПРОТИВ ППС в кровле. Куча сгнивших крыш — заставили поволноваться на фоне того, что сейчас одновременно три кровли так утепляю.
⁉ А у вас есть опыт такого утепления?</t>
  </si>
  <si>
    <r>
      <rPr>
        <color rgb="FF1155CC"/>
        <u/>
      </rPr>
      <t>https://vk.com/wall-95011552_1601</t>
    </r>
    <r>
      <rPr/>
      <t xml:space="preserve"> </t>
    </r>
    <r>
      <rPr>
        <color rgb="FF000000"/>
      </rPr>
      <t xml:space="preserve">
</t>
    </r>
    <r>
      <rPr>
        <color rgb="FF1155CC"/>
        <u/>
      </rPr>
      <t>https://www.youtube.com/watch?v=xOgoa-j-2c8 
https://vk.com/wall-144112602_264</t>
    </r>
    <r>
      <rPr/>
      <t xml:space="preserve"> </t>
    </r>
  </si>
  <si>
    <t xml:space="preserve">Здравствуйте! Как представитель Ассоциации производителей и поставщиков пенополистирола благодарю за доверие к нашему материалу. 
Насчёт контакта пенопласта с деревом — не переживайте: у качественного ППС паропроницаемость сравнима с тем же показателем сосны поперек волокон. Для собственного спокойствия можно обработать деревянные конструкции, которые примыкают к пенопласту, биозащитой. А чтобы сооружение прослужило вам дольше, не забудьте о необходимости вентиляции. </t>
  </si>
  <si>
    <r>
      <rPr>
        <color rgb="FF1155CC"/>
        <u/>
      </rPr>
      <t>https://prnt.sc/ro75Yr_uf2C7</t>
    </r>
    <r>
      <rPr/>
      <t xml:space="preserve"> </t>
    </r>
    <r>
      <rPr>
        <color rgb="FF000000"/>
      </rPr>
      <t xml:space="preserve">
</t>
    </r>
    <r>
      <rPr>
        <color rgb="FF1155CC"/>
        <u/>
      </rPr>
      <t>https://prnt.sc/yOdZidxOwV7b</t>
    </r>
    <r>
      <rPr/>
      <t xml:space="preserve"> 
</t>
    </r>
    <r>
      <rPr>
        <color rgb="FF1155CC"/>
        <u/>
      </rPr>
      <t>https://prnt.sc/5TCtDk4hAhkh</t>
    </r>
    <r>
      <rPr/>
      <t xml:space="preserve"> </t>
    </r>
  </si>
  <si>
    <r>
      <rPr>
        <rFont val="Arial"/>
        <color theme="1"/>
      </rPr>
      <t xml:space="preserve">Идеи для дома и дачи
</t>
    </r>
    <r>
      <rPr>
        <rFont val="Arial"/>
        <color theme="1"/>
        <sz val="1.0"/>
      </rPr>
      <t xml:space="preserve">Как правильно настелить деревянный пол?
Прежде чем стелить полы из досок в качестве финишного покрытия, надо в первую очередь правильно выбрать материал, подготовить основание и заложить в пирог несколько изоляционных слоев. Деревянный пол может укладываться на перекрытия по балкам или пустотные, полнотелые монолитные плиты. 
В обязательном порядке используется гидро- и пароизоляция, акустические материалы и утеплитель применяются по мере необходимости. Водяной теплый пол под шпунтованной доской не эффективен. 
При изготовлении шпунта производители обязаны соблюдать требования ГОСТ 8242: 
- маркировка БП или ДП – брусок и доска покрытия пола, соответственно; 
- толщина пиломатериала – 2,7 см брусок, 2,1 см, 2,7 см или 3,5 см доска; 
- ширина шпунта – 4 – 6 см брусок, 6,4 – 14 см доска; 
- размеры замкового соединения – паз 6 х 7 мм у бруска, 7 х 7 мм у доски 2,1 см и 2,7 см, 7 х 10 мм у доски 3,5 см толщиной; 
- длина доски – 2,1 – 4 м для лиственных пород, до 6 м для сосны. Размеры шпунтованной доски 
Важно! Толщина шпунта влияет на его жесткость и прочность, поэтому для бруска БП-27 и доски ДП-35 шаг балок/лаг составляет 0,6 м, а для шпунта ДП-21 снижается до 30 см. 
Качество пиломатериала 
Изготавливается шпунт из доски обрезной сортности Экстра, А или В, на выходе контролируются параметры в соответствии с ГОСТ 8242: 
- целостность – доска шириной 6 – 14 см обычно цельная, более широкие изделия клееные по технологии мебельного щита; 
- чистота обработки – шероховатость 120 микрон под лакировку, 200 микрон под окрашивание, 500 мкм имеют тыльные поверхности пиломатериала; 
- влажность – 8% при упаковке в пленку или 12%.
Широкая доска гораздо удобнее в работе, обычно изготавливается склеиванием, поэтому менее подвержена короблению. Хвойные породы сосна/ель считаются бюджетными, лиственница и кедр относятся к ценным породам, по умолчанию пропитанным природным антисептиком. Цельный по длине шпунт без сращивания из лиственных пород всегда короче хвойного. Это объясняется структурой древесины. 
Запрещенными породами для половой доски являются: 
1. липа, тополь для всего ассортимента; 
2. БП-27 и ДП-27 из осины и ольхи пригодны исключительно для жилых помещений; 
3. ДП-35 из ольхи и осины не делают. 
Обратите внимание! С тыльной стороны шпунт имеет несколько узких или один широкий пропил, необходимый для циркуляции воздуха и компенсации внутренних напряжений древесины. 
Подготовка основания 
Шпунт укладывается либо на лаги/балки, реже на черный пол в зависимости от конкретных решаемых задач и дополнительных условий, которые нужно учесть: 
1) сплошной настил чернового пола дороже подсистемы из бруска или доски на ребро в качестве лаг, уложенных через 30 – 60 см; 
2) чердачное и цокольное перекрытие необходимо утеплить, изолировать от влажных паров; 
3) внутрь межэтажных перекрытий часто закладываются акустические материалы с отражающими и поглощающими свойствами. 
В случае, если шпунтованная доска планируется в качестве финишного покрытия по плитам перекрытия, лаги монтируются на стяжку. Либо поперек балок на перекрытиях этого типа, только если шаг балок не соответствует проектному размеру (больше 60 см). 
Гидроизоляция 
Независимо от этажа, в перекрытия возможно проникновение влаги, поэтому, изготавливая деревянный пол своими руками по балкам или железобетонным плитам, необходимо учесть нюансы конструкции: 
- гидроизоляция создается из плотных мембран, наплавляемых рулонных материалов или полиэтиленовых пленок (2 слоя по 150 микрон минимум); 
- наносится непрерывным слоем; 
- заходит на стены на 15 см; 
- стыки герметизируются. 
Если деревянный пол изготавливается по лагам на плитном перекрытии, гидроизоляция укладывается на выравнивающий слой (стяжка или керамзитный песок). После монтажа плиты перекрытия имеют значительные неровности, без выравнивающего слоя пленку можно порвать подошвами при хождении. 
Балки перекрытия не обеспечивают сплошной жесткий горизонтальный слой. Поэтому к ним крепится подшивка: 
1) обрезная доска снизу, являющаяся потолком нижнего этажа 
2) куски обрезной доски поверх черепного бруска, закрепленного вдоль балок в нижнем уровне 
3) Гидроизоляция пола по балкам 
4) Пароизоляция деревянного пола по балкам. 
Обратите внимание! Пароизоляция в этом случае укладывается поверх дощатого настила подшивки и поверх балок, то есть, не в одном уровне, а ступенями. </t>
    </r>
    <r>
      <rPr>
        <rFont val="Arial"/>
        <color theme="1"/>
      </rPr>
      <t xml:space="preserve">
Теплоизоляция 
Поскольку под деревянными финишными напольными покрытиями не используются контуры водяного теплого пола, межэтажные перекрытия по балкам не утепляются. Однако теплоизоляция необходима внутри перекрытий, контактирующих с не отапливаемыми уровнями – чердак, подполье. На неэксплуатируемом и не отапливаемом чердаке шпунтованная доска не используется, поскольку помещение нежилое. Однако для хождения здесь может настилаться обрезная доска или щиты из этого материала. При этом следует учесть нюансы: 
- слой гидроизоляции не в состоянии полностью предотвратить проникновение внутрь конструкции перекрытия влаги; 
-</t>
    </r>
    <r>
      <rPr>
        <rFont val="Arial"/>
        <b/>
        <color theme="1"/>
      </rPr>
      <t xml:space="preserve"> древесина (балки и лаги) эту влагу впитывает, а испарить обратно не может, если вокруг нее уложен паронепроницаемый пенополистирол; 
- начинается гниение, размножение плесени, грибка, болезнетворных микроорганизмов. </t>
    </r>
    <r>
      <rPr>
        <rFont val="Arial"/>
        <color theme="1"/>
      </rPr>
      <t xml:space="preserve">
Утепление деревянного пола 
Поэтому внутрь деревянного перекрытия или между лагами из бруска по железобетонной плите необходимо стлать минвату или Эковату. Эти утеплители обладают гигроскопичностью, так же впитывают влагу, и не мешают ее испарению из прилежащих деревянных конструкций. 
</t>
    </r>
    <r>
      <rPr>
        <rFont val="Arial"/>
        <color theme="1"/>
        <sz val="1.0"/>
      </rPr>
      <t>Звукоизоляция 
В обычном минераловатном утеплителе волокна базальта или стекловолокна ориентированы горизонтально. В специальных звукоизоляционных минватах они имеют вертикальную ориентацию. Поэтому один слой тепло- или звукоизоляции не решает всех задач. 
В стяжках по плитам перекрытия используется комплексная звукоизоляция: 
- слой упругого материала – частичное поглощение воздушного и структурного шума; 
- слой бетона толщиной 5 – 6 см минимум – стяжка обладает большой массой, отражает часть проникшей сквозь предыдущих слой волны. 
Звукоизоляция деревянного пола 
Звукоизоляция пола. 
При изготовлнии своими силами дощатого настила массивная бетонная стяжка по умолчанию отсутствует, эффективность звукоизолирующей конструкции резко снижается, намного повысить уровень шумоизоляции не получится. 
Пароизоляция 
После того, как дерево и утеплитель впитали проникшую в них влагу, эти материалы начинают ее испарять. Задача пароизоляции в данном случае сводится к тому, чтобы беспрепятственно вывести влагу от балок и утеплителя, но не пустить избыточную влагу из помещения назад. Для этого используются специальные мембраны, которые пропускают пар только в одном направлении. 
- она свободно пропускает сквозь себя влагу; 
- на наружной поверхности мембраны влага конденсируется; 
- отводится естественной вентиляцией в специально предусмотренном воздушном слое внутри деревянного пола. 
Пароизоляция пола 
Пароизоляция дощатого настила. 
За циркуляцию под шпунтованной доской отвечают пропилы на ее тыльной поверхности. Для того, чтобы воздух мог поступать внутрь конструкции и свободно выходить наружу, в дощатом настиле изготавливаются вентиляционные лючки, декорируемые решетками. Их размещают по диагонали комнаты около плинтуса в наименее видимых местах. 
Назначение лаг 
В разных конструкциях пола лагами решаются одинаковые задачи: 
плиты перекрытия – под финишное покрытие необходимо спрятать утеплитель, звукоизоляцию и обеспечить вентилируемое пространство, поэтому шпунт прибивают или прикручивают саморезами к лагам; 
- деревянное перекрытие – лаги нужны при большом расстоянии между балками, чтобы исключить прогиб шпунтованной доски; 
- обеспечение горизонтального уровня – используются прокладки, полимерные клинья или шпильки выравнивающегося пола; 
- обеспечение пространственного короба – внутрь которого можно заложить изоляционные материалы. 
Регулируемые лаги 
Регулируемые лаги. 
Лаги изготавливаются или из доски 50 х 150 мм или из бруска подходящего сечения. Для обеспечения вертикальной устойчивости между ними могут монтироваться укосины, распорки. 
Перед укладкой деревянного пола в комнатах, следует учесть нюансы: 
- даже после специальной обработки древесину не рекомендуется эксплуатировать в помещениях с повышенной влажностью; 
- по аналогии со срубом, напольное покрытие неизбежно даст усадку, поэтому крепят не все доски подряд, а лишь в первом, каждом четвертом и последнем ряду; 
- через 6 – 12 месяцев покрытие перебирают, щели между половицами ликвидируются повторным стягиванием, изогнутые и покоробленные доски заменяют новыми. 
Пиломатериал в деревянном доме проще всего обработать антипиреном и антисептиком перед укладкой, а затем лишь пропитывать места реза при его крое. Для удобства застройщиков производители выпускают цветную огнебиозащиту, чтобы поверхность была обработана защитным составом равномерно. 
Схема укладки 
Ряды шпунтованной доски располагаются поперек балок или лаг. В конструкциях деревянных перекрытий выбор ориентации половиц относительно оконных и дверных проемов отсутствует. На железобетонных плитах лаги можно сориентировать в любом направлении. 
- в сложных проектах комнаты имеют оригинальную конфигурацию; 
- при строительстве допускаются ошибки, из-за которых противоположные стены не параллельны друг другу; 
- при наличии возможности выбора ориентации половиц лучше расположить их торцом к не параллельным стенам. 
Совет! Диагональную раскладку шпунтованной доски не рекомендуется использовать. Иначе при сплачивании через 6 – 12 месяцев для ликвидации щелей от усадки пиломатериала половицы в каждом ряду придется подрезать возле стен. 
Монтаж шпунтованной доски 
Чтобы постелить деревянный пол из профилированного шпунта, необходимо выполнить последовательность действий: 
- первый ряд – необходимо использовать цельную доску без сращивания по длине, обеспечить зазор между стеной и настилом 2 см, крепление гвоздями/саморезами обязательно, гребень срезается, паз направлен от стены; 
Первый ряд шпунта 
Первый ряд шпунта. 
следующие 4 – 5 рядов – можно сращивать по длине, половицы сплачиваются замковым соединением, к лагам/балкам не фиксируются; 
Сплачивание досок 
Сплачивание без щелей. 
5 – 6 ряд – желательно использовать цельную половицу, которая крепится саморезами/гвоздями к лагам или балкам; 
Фиксация шпунта 
Фиксация каждого 5 – 6 ряда. 
следующие ряды – операция повторяется, пока не останется участок меньше ширины доски; 
последний ряд – подрезается по ширине с учетом величины замкового соединения и обеспечения зазора у стены 2 см. 
Последний ряд шпунта 
Последний ряд. 
Для сплачивания используются струбцины, домкраты или клинья. Зазоры между половицами не допускаются. Доски стандартной ширины 6,4 – 14 см крепятся с одной стороны, с более широкой пластью – с двух сторон по ширине половицы. Крепление осуществляется насквозь с утапливанием головки гвоздя/самореза или под 45 градусов внутрь паза. В последнем случае резко снижается ремонтопригодность напольного покрытия. 
Поскольку настеленный шпунт неизбежно придется дополнительно сплачивать после полугодичного – годичного усыхания, при первичной укладке лучше крепить его вертикально, а при окончательном монтаже через указанный срок – в замок под 45 градусов. В 85% случаев шпунт окрашивается, реже вскрывается двумя слоями лака.
© Идеи для дома и дачи</t>
    </r>
  </si>
  <si>
    <t>https://vk.com/wall-62375617_331387</t>
  </si>
  <si>
    <t>Пол, паропроницаемость</t>
  </si>
  <si>
    <t xml:space="preserve">Здравствуйте! Позвольте уточнить, что пенополистирол бывает двух видов: вспененный (он же пенопласт, ППС, EPS) и экструдированный (XPS). И если второй имеет действительно нулевую паропроницаемость, то первый — пенопласт — по этому показателю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Вспененный пенополистирол вполне может использоваться для утепления деревянных перекрытий и полов. Древесина, которая контактирует с пенопластом, должна быть обработана биозащитой. При утеплении чердачного перекрытия со стороны жилого помещения прокладывается пароизоляционный слой. </t>
  </si>
  <si>
    <t>https://prnt.sc/b2w7HMXwLhmi</t>
  </si>
  <si>
    <t xml:space="preserve"> Алексей Нагаев
Я вам поражаюсь🤷‍♂🤦‍♂.... Пенопластом и пеноплексом можно утеплять стены из бетона,кирпича,ракушки, шлакоблока. Одним словом из очень плотных материалов. Любые пористые блоки утеплять только ватой. Нельзя чтоб паропроницаемость утеплителя была меньше, чем у стен. У пеноплекса она почти нулевая ,пеонпласт тоже недалеко ушел по показателям. Таблицы есть в сети,там все цифры есть</t>
  </si>
  <si>
    <t>https://vk.com/wall-161529175_928722?reply=929607</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</si>
  <si>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этом случае вполне возможно утепление качественным фасадным пенопластом. Главное — произвести точный теплотехнический расчёт. Пенопласт ошибочно считают материалом с нулевой паропроницаемостью.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если соблюдены все условия монтажа и отделки, воздухообмену ничего не помешает. Изолировать его ГОСТ рекомендует по системе "мокрый фасад". 
Еще один важный момент, которым не стоит пренебрегать — эффективная вентиляция. </t>
  </si>
  <si>
    <t>https://prnt.sc/8gz1_-5CFLSZ</t>
  </si>
  <si>
    <r>
      <rPr>
        <rFont val="Arial"/>
        <color theme="1"/>
      </rPr>
      <t xml:space="preserve">Реалстрой М-Владимир
</t>
    </r>
    <r>
      <rPr>
        <rFont val="Arial"/>
        <color theme="1"/>
        <sz val="6.0"/>
      </rPr>
      <t>ВАРИАНТЫ УТЕПЛЕНИЯ ДОМА 🌞🏠
Мероприятия по утеплению дома позволяют сэкономить до 30%❗ средств, затрачиваемых на отопление в зимнее время.
Различаются несколько наиболее популярных и долговечных (15-50 лет) видов утеплителей.
✅Минеральная вата (каменная, шлаковая, базальтовая) – один из распространенных вариантов утепления домов.
В ее составе минеральные волокна толщиной до 7 мкм, получаемые из жидкого расплава (при температуре 1500 градусов по Цельсию) твердых горных пород. В качестве связующих элементов используются синтетические смолы.
Коэффициент теплопроводности – 0,035-0,039 Вт/м*К, паропроницаемость – 0,25-0,35 мг/кв.м.•ч•Па, водопоглощение – до 2%.
Различается по степени жесткости и выпускается в виде плит, рулонов, цилиндров.
Важно☝: материал негорючий, температура плавления – 870 градусов по Цельсию.</t>
    </r>
    <r>
      <rPr>
        <rFont val="Arial"/>
        <color theme="1"/>
      </rPr>
      <t xml:space="preserve">
✅Пенополистирол (пенопласт) принято считать универсальным утеплителем.
Ячеистая структура ,при наличии до 98 % воздуха, делает материал предельно легким, обеспечивая при этом низкую теплопроводность (0,036-0,04 Вт/м*К) и звукопроницаемость, устойчивость к воздействию влаги и к колебаниям температур.
Существует два основных вида пенопласта:
▪экструдированный, чаще используемый для теплозащиты производственных помещений и хозяйственных построек;
▪эспандированный – для утепления жилых и офисных зданий.
Однако, из-за слабой устойчивости к механическим нагрузкам, пенополистирол нуждается в защите от деформаций.</t>
    </r>
    <r>
      <rPr>
        <rFont val="Arial"/>
        <b/>
        <color theme="1"/>
      </rPr>
      <t xml:space="preserve">
Негативными факторами являются также, горючесть материала и подверженность воздействию грызунов.</t>
    </r>
    <r>
      <rPr>
        <rFont val="Arial"/>
        <color theme="1"/>
      </rPr>
      <t xml:space="preserve">
</t>
    </r>
    <r>
      <rPr>
        <rFont val="Arial"/>
        <color theme="1"/>
        <sz val="6.0"/>
      </rPr>
      <t>✅Вспененный (напыляемый) пенополиуретан.
Популярен при наружном утеплении домов, трубопроводов и разнообразных поверхностей со сложной конфигурацией.
Смешивание составляющих ППУ осуществляется непосредственно на месте выполнения работ, при этом обеспечивается высокая механическая прочность и отличная связка с любыми материалами.
Коэффициент теплопроводности 0,02-0,032 Вт/(м•К), плотность – 20-200 кг/куб.м., водопоглощение – 1,0-2,0% объема.
В последние годы на рынке появляются все новые экологичные и эффективные материалы для утепления домов.
Среди них – льняные плиты, листовая пробка, эковата, пеностекло, отличающие повышенной экологичностью, тепло- и пароизоляционными качествами. Однако,недостаточно универсальные, в сравнении с перечисленными выше утеплителями.
Строительная компания "РЕАЛСТРОЙ-М"
г. Владимир, ул. Мира, д. 25, оф. 49, ТЦ "Эра-2000"
☎ 8-920-620-56-17
☎ 8(4922)42-33-68
Эл.почта: info@realstroi-m.ru
Наш сайт: https://realstroi-m.ru/</t>
    </r>
  </si>
  <si>
    <r>
      <rPr>
        <color rgb="FF1155CC"/>
        <u/>
      </rPr>
      <t>https://vk.com/wall716836281_78</t>
    </r>
    <r>
      <rPr>
        <color rgb="FF000000"/>
      </rPr>
      <t xml:space="preserve"> 
</t>
    </r>
    <r>
      <rPr>
        <color rgb="FF1155CC"/>
        <u/>
      </rPr>
      <t>https://vk.com/wall-213309735_68</t>
    </r>
    <r>
      <rPr>
        <color rgb="FF000000"/>
      </rPr>
      <t xml:space="preserve"> </t>
    </r>
  </si>
  <si>
    <t>Пожароопасность, грызуны, хрупкость</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</si>
  <si>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Что касается горючести, в современные марки ППС добавляются антипирены — вещества, благодаря которым материал затухает в течение максимум 4 секунд после потери контакта с открытым пламенем. А при воздействии высоких температур не вспыхивает, а оплавляется, не поддерживая горения. 
Ну, и о грызунах: они селятся в ППС (и любом другом несыпучем утеплителе) только в случае, если у них есть доступ к материалу. Поэтому мы рекомендуем изолировать материал в середине стенового "пирога", как того требует ГОСТ — оптимально по системе "мокрый фасад". </t>
  </si>
  <si>
    <r>
      <rPr>
        <color rgb="FF1155CC"/>
        <u/>
      </rPr>
      <t>https://prnt.sc/EuHlv1Mg3pBf</t>
    </r>
    <r>
      <rPr/>
      <t xml:space="preserve"> 
</t>
    </r>
    <r>
      <rPr>
        <color rgb="FF1155CC"/>
        <u/>
      </rPr>
      <t>https://prnt.sc/Jn_aMx5MPVAN</t>
    </r>
    <r>
      <rPr/>
      <t xml:space="preserve"> </t>
    </r>
  </si>
  <si>
    <t xml:space="preserve"> Анатолий Ряшенцев ответил Игнату
Игнат, ну а почему бы и нет , как один из вариантов. Только надо посидеть подумать. А вы обратили внимание, чем поднимали пол? Пенополистиролом, по пожарной безопасности запрещено. А какая сверху типа "стяжка"?, год, два и все потрескается. Эту работу выполняют не для людей , а для рекламы материалов.</t>
  </si>
  <si>
    <t>https://vk.com/wall-22400097_31049?reply=31127&amp;thread=31054</t>
  </si>
  <si>
    <t>Здравствуйте! Позвольте прокомментировать в качестве официального представителя Ассоциации производителей и поставщиков пенополистирола.
Для использования современного пенополистирола нет законодательно закреплённых запретов. И нет оснований для них: согласно многочисленным исследованиям, он не выделяет вредных веществ, а благодаря антипиренам способен затухать в течение 4 секунд после потери контакта с открытым пламенем. 
Что касается конкретно этого случая, мы заметили две погрешности: оптимальней было бы уложить плиты в шахматном порядке — это первая. А вторая гораздо серьёзнее: мы не увидели армирующей сетки в стяжке. Вот это действительно упущение.</t>
  </si>
  <si>
    <t>https://prnt.sc/P-1L8ONhrsjK</t>
  </si>
  <si>
    <t>Блог самостройщика
автор
Можете сделать свой расчёт влагонакопления в моем случае для ПСБ-25: D500, 40 см.</t>
  </si>
  <si>
    <t>https://dzen.ru/media/samstroy24/chem-tolsce-stena-iz-gazobetona--tem-tolsce-nujen-sloi-penoplasta-dlia-utepleniia-kak-eto-vzaimosviazano-6405792e0acf3c01d57ef4e4?&amp;comments_data=n_reply</t>
  </si>
  <si>
    <t>Здравствуйте, Александр! Для полноценного теплотехнического расчета необходимо множество различных вводных: от количества градусо-суток отопительного периода в вашем регионе до количества конкретных слоёв стенового "пирога". Поверхностные же расчёты от ваших отличаться не будут: вы выполнили их абсолютно корректно с помощью калькулятора-помощника.
Наша рекомендация — обращаться за теплорасчетом к специалистам, которые учтут все необходимые вводные и ваши пожелания.</t>
  </si>
  <si>
    <t>https://prnt.sc/LudD3qc_Ssxp</t>
  </si>
  <si>
    <t>Новости недвижимости и строительства, №521r
Ядовитый дым: крупномасштабное использование полимеров в строительстве увеличивает токсическое воздействие пожаров
/FOTODOM
Начало зимы ознаменовалось сразу двумя крупными пожарами в торговых центрах: 9 декабря сгорел строительный гипермаркет OBI в Химках, а уже 12 декабря в Балашихе загорелся ТЦ «СтройТракт». В обоих случаях возгорания привели к катастрофическим разрушениям (площади пожара составили: 18 тыс. кв. метров и 10 тыс. кв. метров, соответственно), и только по счастливой случайности обошлось без массовых жертв. Эксперты компании «ROCKWOOL Россия» рассказали «Стройгазете» почему опасно использовать полимеры при строительстве.
Широкое применение химических материалов в строительстве, помимо положительных аспектов, имеет и серьезные негативные последствия, делая жилую и производственную среду экологически опасной для человека. Кроме того, из-за значительного применения полимеров в строительстве пожары становятся все опаснее. Если такие вещества воспламеняются, риск отравлений с тяжелыми последствиями для здоровья резко возрастает.
Как следует из статистики Научно-исследовательского института противопожарной обороны МЧС России (ВНИИПО МЧС России), количество пожаров в 2019-2021 году в стране заметно увеличилось по сравнению с предыдущими годами. Вместе с ростом числа пожаров выросло и количество жертв. По данным МЧС, за неполный 2022 год в России произошло больше 5 тыс. пожаров в зданиях общественного назначения, их число выросло почти на 25%, а число погибших в них ― на 15,7% по сравнению с прошлым годом.
Эксперты считают, что рост смертности на пожарах может быть связан с массовым использованием горючих токсичных материалов в жилых и общественных зданиях. В МЧС России отметили, в 2021 году более 60% случаев гибели людей на пожаре произошло из-за отравления токсичными продуктами горения.
Из-за масштабного использования полимеров проблема только обострилась. Сегодня они применяются во всех сферах деятельности человека, в том числе при строительстве и ремонте зданий. Например, пенополистирол используют для утепления стен и потолков, вспененный каучук — для утепления труб, пенополиэтилен — для выравнивания и утепления полов. Это общая практика. В МЧС России указали, что в нормативных документах по пожарной безопасности отсутствует категорическое запрещение на применение пенополистирола в качестве утеплителя. Там указано лишь, что одним из основополагающих условий применения пенополистирола является исключение попадания в соприкосновение с ним источника зажигания, а также недопущение устройства незащищенных транзитных проходок через строительные конструкции.
«К сожалению, даже при соблюдении всех норм ни одно здание не имеет абсолютной защиты от пожара. Причин может быть множество – от короткого замыкания до случайного окурка, а результат один: в помещении возникает экстремально высокая температура. Полимеры в такой среде выделяют токсичные вещества: не только СО и СО2, но и стирол, цианистый водород и другие», — рассказал «Стройгазете» менеджер по развитию направления «Фасады» «Rockwool Россия» Григорий Громаков.
Специалисты отмечают, что клиническую картину отравления продуктами горения на современных пожарах нельзя объяснить только образованием оксидов углерода. Так, анализ продуктов окислительного пиролиза самозатухающего пенополистирола, проведенный после резонансного пожара в клубе «Хромая лошадь», доказал образование высокотоксичных веществ. Их присутствие в продуктах горения может приводить к летальному исходу.
Кстати, как сообщают СМИ, возгорание в торговом центре «СтройТракт» возникло под навесом, где хранился пенополистирол (по предварительным данным, причиной стало короткое замыкания электропроводки). На месте ЧП наблюдалось сильное задымление, и сейчас специалисты Роспотребнадзора проводят анализ на содержание загрязняющих веществ в воздухе.
Вдыхание ядовитых веществ при пожаре влияет и на здоровье тех людей, которым повезло спастись. Так, по оценкам ученых, отравление продуктами горения, содержащими вещества общеядовитого и нейротоксического действия, может приводить к нарушению структуры и функций центральной нервной системы и к другим негативным последствиям.
«Исследования воздействия токсичных продуктов горения ряда полимерных строительных материалов продемонстрировали нарушение в центральной нервной и сердечно-сосудистой системе, дыхательном аппарате. Было отмечено снижение концентрации и обучаемости подопытных животных в постинтоксикационном периоде, что говорит о серьезных последствиях для организма», ― рассказал майор медицинской службы Военно-медицинской академии Павел Толкач, во время выступления на V Всероссийской научно-технической конференции по пожарной безопасности.
Цена экономии
Зачастую из-за стремления сэкономить огнезащита зданий оказывается под угрозой. Желание урезать расходы приводит, в том числе, и к нарушениям строительных норм и требований к пожарной безопасности. Так, например, массовое использование полимеров объясняется не уникальными свойствами этого материала, а его дешевизной. Однако здесь как никогда права пословица о том, что скупой платит дважды — ведь возможный ущерб от огня обходится гораздо дороже.
Ситуация с пожаром в строительном гипермаркете OBI это еще раз подтвердила. По оценкам Всероссийского союза страховщиков, ущерб составит рекордные 20-30 млрд рублей. Можно ли было избежать столь разрушительных последствий? Вероятнее всего, да — если бы при строительстве торгового центра применялись другие материалы.
Специалисты еще дадут достоверный ответ на вопрос о причине столь стремительного распространения огня, однако уже сейчас одной из версий является не только обилие горючих материалов на территории гипермаркета (лаки, краски, аэрозоли, дерево и т.п.), но и сомнительное качество использовавшихся при строительстве материалов.
Так, руководитель проектов интегрированных систем безопасности Сергей Победоносцев не исключил, что была экономия средств при возведении этого здания. По его словам, ТЦ «Мега Химки», где и находился сгоревший OBI, строился с использованием быстровозводимых металлоконструкций, которые снаружи обшиты сэндвич-панелями. А кровля комплекса, которая при пожаре рухнула за считанные минуты, состояла преимущественно из пенополиуретана.
В МЧС России отметили, что основными обстоятельствами, способствующими наступлению тяжелых последствий на крупных пожарах, являются несоблюдение области применения фасадных систем при проектировании, нарушение технологии и отступление от проекта по производству монтажных работ, а также несоответствие применяемых материалов.
«Панели PIR (популярный вариант утеплителя из пенополиизоцианурата), относят к слабогорючим материалам, что позволяет использовать их при строительстве различных зданий, в том числе, складов и торговых центров – при строгом соблюдении противопожарных нормативов. Но соблюдаются они не всегда, PIR на практике выдерживают температуру лишь до 140-150°С, а при пожаре температура внутри помещения достигает 800-900 °C. Если этот материал загорается, потушить его крайне сложно, а огонь и задымление распространяются с чрезвычайно высокой скоростью, что, вероятно, и случилось при пожаре в OBI», — пояснил Григорий Громаков.
Камень против огня
Чтобы обезопасить здание от быстрого распространения огня при его возникновении, специалисты Научно-исследовательского института противопожарной обороны МЧС России рекомендуют использовать для изоляции максимально огнестойкие материалы, в частности, минеральную вату.
«Каменная вата является не только негорючим, но и огнезащитным материалом: она выдерживает температуру более 1 тыс. градусов и играет роль своеобразного барьера, буквально блокируя огонь в одном помещении. Это дает дополнительное время для спасения людей и имущества. Кроме того, этот материал при нагревании не дымит и не выделяет токсичные вещества, а значит, снижает риск отравления продуктами горения», — рассказывает Григорий Громаков.
Представители ассоциации Росизол указали, что сейчас обсуждаются меры по смягчению требований пожарной безопасности, что вызывает еще большую настороженность экспертов.
«Производители полимерной отрасли инициировали внесение изменений в ФЗ 123 Технический регламент “О требованиях к пожарной безопасности” с целью снизить пожарные требования к зданиям в России, что на наш взгляд недопустимо. Размытые формулировки и исключение ключевых таблиц, регламентирующих классы огнестойкости строительных конструкций и классы пожарной опасности, снижение требований пожарной безопасности к применению теплоизоляционных материалов даст возможность применения в жилых зданиях горючих токсичных материалов, а это может привести к масштабным трагедиям, учитывая, что достаточно несколько вдохов токсичного вещества для гибели», — резюмировал Григорий Громаков.
По материалам</t>
  </si>
  <si>
    <r>
      <rPr>
        <color rgb="FF1155CC"/>
        <u/>
      </rPr>
      <t>https://vk.com/wall-216193129_1237</t>
    </r>
    <r>
      <rPr>
        <color rgb="FF000000"/>
      </rPr>
      <t xml:space="preserve"> 
</t>
    </r>
    <r>
      <rPr>
        <color rgb="FF1155CC"/>
        <u/>
      </rPr>
      <t>https://vk.com/wall-219062379_61</t>
    </r>
    <r>
      <rPr>
        <color rgb="FF000000"/>
      </rPr>
      <t xml:space="preserve"> </t>
    </r>
  </si>
  <si>
    <t>Пожары, опасность для здоровья, пожароопасность</t>
  </si>
  <si>
    <t>ждем ответа клиента?
не отвечаем</t>
  </si>
  <si>
    <r>
      <rPr>
        <rFont val="Arial"/>
        <color theme="1"/>
      </rPr>
      <t xml:space="preserve">Идеи для дома и дачи
</t>
    </r>
    <r>
      <rPr>
        <rFont val="Arial"/>
        <color theme="1"/>
        <sz val="1.0"/>
      </rPr>
      <t xml:space="preserve">Как правильно настелить деревянный пол?
Прежде чем стелить полы из досок в качестве финишного покрытия, надо в первую очередь правильно выбрать материал, подготовить основание и заложить в пирог несколько изоляционных слоев. Деревянный пол может укладываться на перекрытия по балкам или пустотные, полнотелые монолитные плиты. 
В обязательном порядке используется гидро- и пароизоляция, акустические материалы и утеплитель применяются по мере необходимости. Водяной теплый пол под шпунтованной доской не эффективен. 
При изготовлении шпунта производители обязаны соблюдать требования ГОСТ 8242: 
- маркировка БП или ДП – брусок и доска покрытия пола, соответственно; 
- толщина пиломатериала – 2,7 см брусок, 2,1 см, 2,7 см или 3,5 см доска; 
- ширина шпунта – 4 – 6 см брусок, 6,4 – 14 см доска; 
- размеры замкового соединения – паз 6 х 7 мм у бруска, 7 х 7 мм у доски 2,1 см и 2,7 см, 7 х 10 мм у доски 3,5 см толщиной; 
- длина доски – 2,1 – 4 м для лиственных пород, до 6 м для сосны. Размеры шпунтованной доски 
Важно! Толщина шпунта влияет на его жесткость и прочность, поэтому для бруска БП-27 и доски ДП-35 шаг балок/лаг составляет 0,6 м, а для шпунта ДП-21 снижается до 30 см. 
Качество пиломатериала 
Изготавливается шпунт из доски обрезной сортности Экстра, А или В, на выходе контролируются параметры в соответствии с ГОСТ 8242: 
- целостность – доска шириной 6 – 14 см обычно цельная, более широкие изделия клееные по технологии мебельного щита; 
- чистота обработки – шероховатость 120 микрон под лакировку, 200 микрон под окрашивание, 500 мкм имеют тыльные поверхности пиломатериала; 
- влажность – 8% при упаковке в пленку или 12%.
Широкая доска гораздо удобнее в работе, обычно изготавливается склеиванием, поэтому менее подвержена короблению. Хвойные породы сосна/ель считаются бюджетными, лиственница и кедр относятся к ценным породам, по умолчанию пропитанным природным антисептиком. Цельный по длине шпунт без сращивания из лиственных пород всегда короче хвойного. Это объясняется структурой древесины. 
Запрещенными породами для половой доски являются: 
1. липа, тополь для всего ассортимента; 
2. БП-27 и ДП-27 из осины и ольхи пригодны исключительно для жилых помещений; 
3. ДП-35 из ольхи и осины не делают. 
Обратите внимание! С тыльной стороны шпунт имеет несколько узких или один широкий пропил, необходимый для циркуляции воздуха и компенсации внутренних напряжений древесины. 
Подготовка основания 
Шпунт укладывается либо на лаги/балки, реже на черный пол в зависимости от конкретных решаемых задач и дополнительных условий, которые нужно учесть: 
1) сплошной настил чернового пола дороже подсистемы из бруска или доски на ребро в качестве лаг, уложенных через 30 – 60 см; 
2) чердачное и цокольное перекрытие необходимо утеплить, изолировать от влажных паров; 
3) внутрь межэтажных перекрытий часто закладываются акустические материалы с отражающими и поглощающими свойствами. 
В случае, если шпунтованная доска планируется в качестве финишного покрытия по плитам перекрытия, лаги монтируются на стяжку. Либо поперек балок на перекрытиях этого типа, только если шаг балок не соответствует проектному размеру (больше 60 см). 
Гидроизоляция 
Независимо от этажа, в перекрытия возможно проникновение влаги, поэтому, изготавливая деревянный пол своими руками по балкам или железобетонным плитам, необходимо учесть нюансы конструкции: 
- гидроизоляция создается из плотных мембран, наплавляемых рулонных материалов или полиэтиленовых пленок (2 слоя по 150 микрон минимум); 
- наносится непрерывным слоем; 
- заходит на стены на 15 см; 
- стыки герметизируются. 
Если деревянный пол изготавливается по лагам на плитном перекрытии, гидроизоляция укладывается на выравнивающий слой (стяжка или керамзитный песок). После монтажа плиты перекрытия имеют значительные неровности, без выравнивающего слоя пленку можно порвать подошвами при хождении. 
Балки перекрытия не обеспечивают сплошной жесткий горизонтальный слой. Поэтому к ним крепится подшивка: 
1) обрезная доска снизу, являющаяся потолком нижнего этажа 
2) куски обрезной доски поверх черепного бруска, закрепленного вдоль балок в нижнем уровне 
3) Гидроизоляция пола по балкам 
4) Пароизоляция деревянного пола по балкам. 
Обратите внимание! Пароизоляция в этом случае укладывается поверх дощатого настила подшивки и поверх балок, то есть, не в одном уровне, а ступенями. </t>
    </r>
    <r>
      <rPr>
        <rFont val="Arial"/>
        <color theme="1"/>
      </rPr>
      <t xml:space="preserve">
Теплоизоляция 
Поскольку под деревянными финишными напольными покрытиями не используются контуры водяного теплого пола, межэтажные перекрытия по балкам не утепляются. Однако теплоизоляция необходима внутри перекрытий, контактирующих с не отапливаемыми уровнями – чердак, подполье. На неэксплуатируемом и не отапливаемом чердаке шпунтованная доска не используется, поскольку помещение нежилое. Однако для хождения здесь может настилаться обрезная доска или щиты из этого материала. При этом следует учесть нюансы: 
- слой гидроизоляции не в состоянии полностью предотвратить проникновение внутрь конструкции перекрытия влаги; 
-</t>
    </r>
    <r>
      <rPr>
        <rFont val="Arial"/>
        <b/>
        <color theme="1"/>
      </rPr>
      <t xml:space="preserve"> древесина (балки и лаги) эту влагу впитывает, а испарить обратно не может, если вокруг нее уложен паронепроницаемый пенополистирол; 
- начинается гниение, размножение плесени, грибка, болезнетворных микроорганизмов. </t>
    </r>
    <r>
      <rPr>
        <rFont val="Arial"/>
        <color theme="1"/>
      </rPr>
      <t xml:space="preserve">
Утепление деревянного пола 
Поэтому внутрь деревянного перекрытия или между лагами из бруска по железобетонной плите необходимо стлать минвату или Эковату. Эти утеплители обладают гигроскопичностью, так же впитывают влагу, и не мешают ее испарению из прилежащих деревянных конструкций. 
</t>
    </r>
    <r>
      <rPr>
        <rFont val="Arial"/>
        <color theme="1"/>
        <sz val="1.0"/>
      </rPr>
      <t>Звукоизоляция 
В обычном минераловатном утеплителе волокна базальта или стекловолокна ориентированы горизонтально. В специальных звукоизоляционных минватах они имеют вертикальную ориентацию. Поэтому один слой тепло- или звукоизоляции не решает всех задач. 
В стяжках по плитам перекрытия используется комплексная звукоизоляция: 
- слой упругого материала – частичное поглощение воздушного и структурного шума; 
- слой бетона толщиной 5 – 6 см минимум – стяжка обладает большой массой, отражает часть проникшей сквозь предыдущих слой волны. 
Звукоизоляция деревянного пола 
Звукоизоляция пола. 
При изготовлнии своими силами дощатого настила массивная бетонная стяжка по умолчанию отсутствует, эффективность звукоизолирующей конструкции резко снижается, намного повысить уровень шумоизоляции не получится. 
Пароизоляция 
После того, как дерево и утеплитель впитали проникшую в них влагу, эти материалы начинают ее испарять. Задача пароизоляции в данном случае сводится к тому, чтобы беспрепятственно вывести влагу от балок и утеплителя, но не пустить избыточную влагу из помещения назад. Для этого используются специальные мембраны, которые пропускают пар только в одном направлении. 
- она свободно пропускает сквозь себя влагу; 
- на наружной поверхности мембраны влага конденсируется; 
- отводится естественной вентиляцией в специально предусмотренном воздушном слое внутри деревянного пола. 
Пароизоляция пола 
Пароизоляция дощатого настила. 
За циркуляцию под шпунтованной доской отвечают пропилы на ее тыльной поверхности. Для того, чтобы воздух мог поступать внутрь конструкции и свободно выходить наружу, в дощатом настиле изготавливаются вентиляционные лючки, декорируемые решетками. Их размещают по диагонали комнаты около плинтуса в наименее видимых местах. 
Назначение лаг 
В разных конструкциях пола лагами решаются одинаковые задачи: 
плиты перекрытия – под финишное покрытие необходимо спрятать утеплитель, звукоизоляцию и обеспечить вентилируемое пространство, поэтому шпунт прибивают или прикручивают саморезами к лагам; 
- деревянное перекрытие – лаги нужны при большом расстоянии между балками, чтобы исключить прогиб шпунтованной доски; 
- обеспечение горизонтального уровня – используются прокладки, полимерные клинья или шпильки выравнивающегося пола; 
- обеспечение пространственного короба – внутрь которого можно заложить изоляционные материалы. 
Регулируемые лаги 
Регулируемые лаги. 
Лаги изготавливаются или из доски 50 х 150 мм или из бруска подходящего сечения. Для обеспечения вертикальной устойчивости между ними могут монтироваться укосины, распорки. 
Перед укладкой деревянного пола в комнатах, следует учесть нюансы: 
- даже после специальной обработки древесину не рекомендуется эксплуатировать в помещениях с повышенной влажностью; 
- по аналогии со срубом, напольное покрытие неизбежно даст усадку, поэтому крепят не все доски подряд, а лишь в первом, каждом четвертом и последнем ряду; 
- через 6 – 12 месяцев покрытие перебирают, щели между половицами ликвидируются повторным стягиванием, изогнутые и покоробленные доски заменяют новыми. 
Пиломатериал в деревянном доме проще всего обработать антипиреном и антисептиком перед укладкой, а затем лишь пропитывать места реза при его крое. Для удобства застройщиков производители выпускают цветную огнебиозащиту, чтобы поверхность была обработана защитным составом равномерно. 
Схема укладки 
Ряды шпунтованной доски располагаются поперек балок или лаг. В конструкциях деревянных перекрытий выбор ориентации половиц относительно оконных и дверных проемов отсутствует. На железобетонных плитах лаги можно сориентировать в любом направлении. 
- в сложных проектах комнаты имеют оригинальную конфигурацию; 
- при строительстве допускаются ошибки, из-за которых противоположные стены не параллельны друг другу; 
- при наличии возможности выбора ориентации половиц лучше расположить их торцом к не параллельным стенам. 
Совет! Диагональную раскладку шпунтованной доски не рекомендуется использовать. Иначе при сплачивании через 6 – 12 месяцев для ликвидации щелей от усадки пиломатериала половицы в каждом ряду придется подрезать возле стен. 
Монтаж шпунтованной доски 
Чтобы постелить деревянный пол из профилированного шпунта, необходимо выполнить последовательность действий: 
- первый ряд – необходимо использовать цельную доску без сращивания по длине, обеспечить зазор между стеной и настилом 2 см, крепление гвоздями/саморезами обязательно, гребень срезается, паз направлен от стены; 
Первый ряд шпунта 
Первый ряд шпунта. 
следующие 4 – 5 рядов – можно сращивать по длине, половицы сплачиваются замковым соединением, к лагам/балкам не фиксируются; 
Сплачивание досок 
Сплачивание без щелей. 
5 – 6 ряд – желательно использовать цельную половицу, которая крепится саморезами/гвоздями к лагам или балкам; 
Фиксация шпунта 
Фиксация каждого 5 – 6 ряда. 
следующие ряды – операция повторяется, пока не останется участок меньше ширины доски; 
последний ряд – подрезается по ширине с учетом величины замкового соединения и обеспечения зазора у стены 2 см. 
Последний ряд шпунта 
Последний ряд. 
Для сплачивания используются струбцины, домкраты или клинья. Зазоры между половицами не допускаются. Доски стандартной ширины 6,4 – 14 см крепятся с одной стороны, с более широкой пластью – с двух сторон по ширине половицы. Крепление осуществляется насквозь с утапливанием головки гвоздя/самореза или под 45 градусов внутрь паза. В последнем случае резко снижается ремонтопригодность напольного покрытия. 
Поскольку настеленный шпунт неизбежно придется дополнительно сплачивать после полугодичного – годичного усыхания, при первичной укладке лучше крепить его вертикально, а при окончательном монтаже через указанный срок – в замок под 45 градусов. В 85% случаев шпунт окрашивается, реже вскрывается двумя слоями лака.
© Идеи для дома и дачи</t>
    </r>
  </si>
  <si>
    <r>
      <rPr>
        <color rgb="FF1155CC"/>
        <u/>
      </rPr>
      <t>https://vk.com/wall277273230_9702</t>
    </r>
    <r>
      <rPr/>
      <t xml:space="preserve"> 
</t>
    </r>
    <r>
      <rPr>
        <color rgb="FF1155CC"/>
        <u/>
      </rPr>
      <t>https://vk.com/wall787810077_9</t>
    </r>
    <r>
      <rPr/>
      <t xml:space="preserve"> 
</t>
    </r>
    <r>
      <rPr>
        <color rgb="FF1155CC"/>
        <u/>
      </rPr>
      <t>https://vk.com/wall787991173_18</t>
    </r>
    <r>
      <rPr/>
      <t xml:space="preserve"> 
</t>
    </r>
    <r>
      <rPr>
        <color rgb="FF1155CC"/>
        <u/>
      </rPr>
      <t>https://vk.com/wall786026550_3</t>
    </r>
  </si>
  <si>
    <t xml:space="preserve">Здравствуйте! В качестве официального представителя Ассоциации производителей и поставщиков пенополистирола хочу уточнить: в основном посте упоминается пенополистирол. Он бывает двух видов — вспененный (пенопласт) и экструдированный. Второй действительно обладает практически нулевой паропроницаемостью, и у него — другие сферы применения. А вот паропроницаемость ППС сравнима с тем же показателем древесины (сосны) поперёк волокон. 
Вспененный пенополистирол вполне может использоваться для утепления деревянных перекрытий и полов. </t>
  </si>
  <si>
    <r>
      <rPr>
        <color rgb="FF1155CC"/>
        <u/>
      </rPr>
      <t>https://prnt.sc/l1-aWmNX2R1C
https://prnt.sc/1fESihIWEvRR</t>
    </r>
    <r>
      <rPr>
        <color rgb="FF000000"/>
      </rPr>
      <t xml:space="preserve"> 
</t>
    </r>
    <r>
      <rPr>
        <color rgb="FF1155CC"/>
        <u/>
      </rPr>
      <t>https://prnt.sc/BGHoMJ5JtbjK</t>
    </r>
    <r>
      <rPr>
        <color rgb="FF000000"/>
      </rPr>
      <t xml:space="preserve"> 
</t>
    </r>
    <r>
      <rPr>
        <color rgb="FF1155CC"/>
        <u/>
      </rPr>
      <t>https://prnt.sc/qjNMMJSMspGm</t>
    </r>
    <r>
      <rPr>
        <color rgb="FF000000"/>
      </rPr>
      <t xml:space="preserve"> </t>
    </r>
  </si>
  <si>
    <t>Строим для себя
4 мар в 7:33 · от Артёма Малых
Здравствуйте,подскажите кто утеплял мансарду пенопластом ,не хочу ватой потому что дачный дом зимой не эксплуатируется, а хочется сделать хорошо дом свежий из бруса,а меж этажное буду утеплять ватой т.к первый раз возможно пару раз будет за зиму эксплуатироваться, а второй этаж мансарды точно нет.И если утеплять пенопластом нужна потом пароизоляция?</t>
  </si>
  <si>
    <t>https://vk.com/wall-97639222_168283</t>
  </si>
  <si>
    <t xml:space="preserve">Здравствуйте! Позвольте ответить в качестве официального представителя Ассоциации производителей и поставщиков пенополистирола. 
Какой бы утеплитель вы ни выбрали, между финишной отделкой мансарды и утеплителем нужна пароизоляция, которая отсекает водяной пар из жилого помещения в выбранный утеплитель. </t>
  </si>
  <si>
    <t>https://prnt.sc/za0_HsRBPr6Z</t>
  </si>
  <si>
    <t xml:space="preserve"> Владимир Шабанов
А плане пароизоляции ПСБ-15 продувается ртом. Думаю пары тоже пройдут. На него пароизоляцию надо. На ЭППС если уложите герметично можно не делать.
У меня часть мансарды было утеплено пенопластом ПСБ-15. Мыши его съели как попкорн. Норы продоль. За полгода от него не осталось практически ничего. Часть утепленно ватой — по вате тоже бегали, местами дырки на сквозь находил, затыкаются но надо отдирать пленку. Где ЭППС там дырки насквозь, но они легко пенятся. Самый неплохой вариант показали опилки в плане мышей, они от них не страдают. Но их надо подсыпать, этот процесс очень грязен в жилом помещении, особенно при мансардном утеплении скатов кровли опилками. Сейчас стараюсь уходить от опилок в сторону ваты.
Ну и пенопласт начинает разлагаться при температуре выше 60. Если будете делать крышу из металла то она на солнышке спокойно больше раскаляется. Думайте как обеспечить температурные режимы. Я бы не стал ПСБ-15 класть на скаты кровли. Да и вообще не стал бы никуда его класть. Если денег совсем мало то рассмотрите опилки, если есть где брать их бесплатно.</t>
  </si>
  <si>
    <t>https://vk.com/wall-97639222_168283?reply=168310</t>
  </si>
  <si>
    <t>Паропроницаемость, грызуны, опасность для здоровья</t>
  </si>
  <si>
    <t xml:space="preserve">Здравствуйте! Позвольте ответить в качестве официального представителя Ассоциации производителей и поставщиков пенополистирола. 
Грызуны не едят пенопласт: он не имеет для них никакой питательной ценности. А вот селиться в нём могут — как и в любом несыпучем утеплителе. Поэтому мы рекомендуем изолировать ППС по системе "мокрый фасад". Если всё сделано правильно, у вредителей не будет доступа к материалу. Соответственно в нём не будет и их нор. 
Что касается температурных режимов использования: ГОСТ рекомендует использовать ППС там, где температура не поднимается выше 80 градусов. Металлическая крыша действительно может нагреваться слишком сильно: это нужно учитывать при выборе материала для утепления. </t>
  </si>
  <si>
    <t>https://prnt.sc/F3pIP7rZStxT</t>
  </si>
  <si>
    <r>
      <rPr>
        <rFont val="Arial"/>
        <color theme="1"/>
      </rPr>
      <t xml:space="preserve">Печи для бани | Каминные двери | ТермоСфера
🔥 КАРКАСНАЯ БАНЯ. В ЧЕМ ПРЕИМУЩЕСТВА?
Каркасная баня — легкая и простая в монтаже, не нужно долго ждать усадку, не требует усиленного фундамента. Но так ли все радужно? Давайте разбираться...
👉 Преимущества каркасной бани:
- быстрота и лёгкость возведения, не требуется специальная техника
- малый вес постройки, не требуется усиления фундамента
- отсутствует усадка стен
- большой выбор дизайн-проектов
- при качественной термоизоляции каркасная баня быстро нагревается и хорошо сохраняет тепло
👉 Недостатки каркасной бани:
- часто оказывается строительство дороже, чем планировалось изначально. Сумма расходов увеличивается за счет внутренней отделки. Требуется хорошая теплоизоляция, по сравнению с бревенчатой баней
- каркасные бани требуют качественного проекта и умелых строителей. При неправильной сборке, строение может перекосить
- чрезмерная экономия на утеплителе, может привести к быстрому остыванию бани, лишних расходов на протопку
🖊 Брус из натурального соснового дерева сам по себе чистый и безопасный. При нагревании выделяет в воздух полезные и лечебные вещества.
Перед постройкой необходимо тщательно все рассчитать.
Цена на брус значительно дешевле, чем цены на цельное бревно, пеноблок, кирпич. Но, цена может значительно вырасти за счет отделки.
Для утепления хорошо подойдет: эковата, фольгированные утеплители.
</t>
    </r>
    <r>
      <rPr>
        <rFont val="Arial"/>
        <b/>
        <color theme="1"/>
      </rPr>
      <t>Использование минеральной ваты, пенопласта лучше ограничить, по причине того, что минвата при воздействии высоких температур начинает выделять фенолформальдегидные смолы, а пенопласт — токсичные и вредные вещества.</t>
    </r>
    <r>
      <rPr>
        <rFont val="Arial"/>
        <color theme="1"/>
      </rPr>
      <t xml:space="preserve">
Сохраняйте пост, чтоб не потерять ✅
#СтроительствоБани@pechi102</t>
    </r>
  </si>
  <si>
    <r>
      <rPr>
        <color rgb="FF1155CC"/>
        <u/>
      </rPr>
      <t>https://vk.com/wall-144427580_14554</t>
    </r>
    <r>
      <rPr>
        <color rgb="FF000000"/>
      </rPr>
      <t xml:space="preserve"> 
</t>
    </r>
    <r>
      <rPr>
        <color rgb="FF1155CC"/>
        <u/>
      </rPr>
      <t>https://ok.ru/termosfera/topic/155685062055224</t>
    </r>
    <r>
      <rPr>
        <color rgb="FF000000"/>
      </rPr>
      <t xml:space="preserve"> </t>
    </r>
  </si>
  <si>
    <t xml:space="preserve">Здравствуйте! Позвольте ответить в качестве официального представителя Ассоциации производителей и поставщиков пенополистирола.
Мы рекомендуем использовать пенопласт для утепления там, где температура гарантированно не поднимется выше 80 градусов. Внешнее утепление бань с помощью ППС возможно, но только с соблюдением этого условия, а также правил монтажа и эксплуатации. 
Что касается выделения вредных веществ: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</si>
  <si>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r>
      <rPr>
        <color rgb="FF1155CC"/>
        <u/>
      </rPr>
      <t>https://prnt.sc/3jXDUMEknlOt</t>
    </r>
    <r>
      <rPr/>
      <t xml:space="preserve"> 
</t>
    </r>
    <r>
      <rPr>
        <color rgb="FF1155CC"/>
        <u/>
      </rPr>
      <t>https://prnt.sc/HVgB0ZrnTuPQ</t>
    </r>
    <r>
      <rPr/>
      <t xml:space="preserve"> </t>
    </r>
  </si>
  <si>
    <r>
      <rPr/>
      <t xml:space="preserve">АЛЕКСАНДР СИМОНЕНКО
ответил Алексею
Всё же уложить пенопласт в толщину лаг(H) Лаги всё-таки выдерживают нагрузки, а не компенсируют пустоты.:-D Про песок конечно правильное замечание. Я считаю надо поддувки закрыть шторкам обеспечивающими ограничение притока внешнего холодного воздуха.
АЛЕКСАНДР СИМОНЕНКО
ответил Алексею
Зимний вариант. Надо рассчитать поток тёплого воздуха и площадь ячеи.
</t>
    </r>
    <r>
      <rPr>
        <color rgb="FF1155CC"/>
        <u/>
      </rPr>
      <t>https://prnt.sc/m2Kc_LzyZsfQ</t>
    </r>
  </si>
  <si>
    <t>Здравствуйте, Александр! Мы ни в коем случае не имели в виду избавляться от лаг. Пенопласт следует уложить в пространства между ними.</t>
  </si>
  <si>
    <t>https://prnt.sc/4A_GCeUp8_EF</t>
  </si>
  <si>
    <t>Сергей Валерьевич
ответил Алексею
а теперь ответьте везде и всегда на все 100% соблюдены и работают ваши идеальные условия ? и они гарантировано будут работать на всем протяжении времени которое будет стоять здание ? эти условия ,а самое главное когда это произойдет хозяин узнает в самый последний момент когда пол прогниет</t>
  </si>
  <si>
    <t xml:space="preserve">Здравствуйте, Сергей Валерьевич! 
Условия эксплуатации материала задокументированы для того, чтобы их выполнять: по крайней мере, если покупатель хочет, чтобы в полной мере проявились все его положительные качества. Чем больше погрешностей при монтаже и использовании, тем больше вероятности, что что-то пойдёт не так. Но это правило касается всех без исключения строительных (и не только строительных) материалов. </t>
  </si>
  <si>
    <t>https://prnt.sc/8kIrTIFx_Gaj</t>
  </si>
  <si>
    <t xml:space="preserve">Красатуля)
Умница,молодец!Пенопласт на фундаменте,это зря,он разрушится ,лучше его убрать и цементом заделать и влага не попадет и вид лучше. </t>
  </si>
  <si>
    <t>https://www.youtube.com/watch?v=O2B7F6rkbEI&amp;lc=UgzJAdYDcKksCAkDt994AaABAg</t>
  </si>
  <si>
    <t>Здравствуйте! Позвольте ответить в качестве официального представителя Ассоциации производителей и поставщиков пенополистирола.
Плотные марки современного пенопласта (от ППС 17) с успехом используются для теплоизоляции, в том числе и фундаментов. Если соблюдать технологию монтажа и следовать рекомендациям производителей, материал не разрушится: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t>
  </si>
  <si>
    <t>https://prnt.sc/biJKJ8G-WxHn</t>
  </si>
  <si>
    <t>Стройматериалы | ГринХаус | Киров
7 фактов доказывающих, что пенопласт является хорошим, бюджетным теплоизолятором:
✅Достойные теплоизолирующие свойства;
✅Пенопласт водонепроницаем, поэтому ему не страшны атмосферные воздействия;
✅Пенопласт листовой широко используется в качестве внутренней теплоизоляции при изготовлении трехслойных панелей для крупнопанельного домостроения, а также при монолитном строительстве.
✅Устойчив к воздействию спиртов, растворов щелочей и кислот, он не вступает в реакцию с неорганическими материалами, такими как бетон, цемент, песок или известь.
✅Применение пенопласта не требует специальных инструментов и навыков.Материал лёгок в обработке. Пенопласт режется струной и обычным ножом
✅Лёгкий вес — плиты пенопласта легко монтировать на стену, возможно использование клея; Не увеличивает нагрузку на фундамент и несущие конструкции
✅Он имеет невысокую цену, благодаря этому является лидером в сегменте бюджетных теплоизоляционных материалов.
_________________________________________
Весь март в нашем магазине действуют стоп-цены на пенопласт толщиной от 20 до 100мм цена за лист от 40 рублей.
Для консультации пишите менеджеру в сообщения группы https://vk.me/stroimaterialy43
или звоните по телефону 644-655</t>
  </si>
  <si>
    <t>https://vk.com/wall-203364716_899</t>
  </si>
  <si>
    <t xml:space="preserve">Здравствуйте! Позвольте от имени Ассоциации производителей и поставщиков пенополистирола поблагодарить вас за внимание к пенопласту и подробное описание его качеств. </t>
  </si>
  <si>
    <t>https://prnt.sc/S-YsUiuQ5hJ-</t>
  </si>
  <si>
    <r>
      <rPr>
        <rFont val="Arial"/>
        <color theme="1"/>
      </rPr>
      <t xml:space="preserve">Свой дом
</t>
    </r>
    <r>
      <rPr>
        <rFont val="Arial"/>
        <color theme="1"/>
        <sz val="1.0"/>
      </rPr>
      <t>Ремонт отслаивающейся штукатурки на фасаде дома..
Сегодня попробуем разобраться в причинах такого явления, как растрескивание и отслаивание штукатурки на фасаде дома, а также познакомимся с основными способами приведения фасадной отделки к приемлемому виду, позволяющими упредить разрушение штукатурки в дальнейшем.
Трескаются стены — в чём причина?
Возникновение трещин может быть следствием как недостаточной прочности отделочного слоя на подвижном основании, так и недостаточно надёжной сцепки между слоями. В зависимости от используемых материалов, типа утепления и способа подготовки базы можно выделить несколько наиболее распространённых причин.
Наиболее частая причина — образование конденсата в структуре отделки. Одна из предпосылок тому — это пренебрежительное отношение к грунтовке. Мокрый фасад — многослойная структура, и производители недаром рекомендуют обеспыливание каждого слоя отделки с покрытием составами для повышения адгезии. В местах плохой сцепки слоёв скапливается влага, которая не успевает испаряться. Это приводит к образованию и увеличению полостей: при циклическом замораживании вода разрушает связующее вещество. Ну а иссыхание и растрескивание расслоившейся отделки — вполне закономерное следствие. Поэтому при нанесении штукатурки на фасад нужно стремиться к максимальной гомогенности покрытия.
Другой причиной появления трещин может быть высокая подвижность основания, а если точнее — несоответствие характеристик материала условиям применения. Такая ошибка наиболее характерна при отделке каркасных домов и срубов. Необходимо не только дать время на усадку фундамента и ограждающих конструкций, но также обустроить демпферный слой, а также достаточно прочную и жёсткую корку армированной базы.
В отдельных случаях причиной отслаивания штукатурки могут быть ламинарные сдвиги в несущем слое стены. Они появляются как следствие недостаточной прочности связующего раствора, иногда по причине разрушения бетонного фундамента. В таких случаях косметический ремонт ничего не даст — подобные разрушительные воздействия не удастся устранить без серьёзного вмешательства в несущую конструкцию дома.
Когда нужно решать проблему «изнутри»?
Наиболее ярким свидетельством недостаточной прочности и устойчивости стен служат широкие вертикальные трещины, появляющиеся на осях сосредоточения нагрузок, возникающих от противодействия опоры. Например, при подмоченном (просевшем) угле здания трещины распространяются от карниза к фундаменту на расстоянии в 4–6 м от общего ребра. Подобная картина, но уже при пучении грунта, вызывает идентичное распространение двух трещин, но только по направлению от фундамента к кровле.
При наличии армирования в базе дефекты несущего слоя определить достаточно просто. Сетка будет рваться примерно по линии трещины в несущем слое, а внутренние разрушения хорошо видны извне. Если база не была армирована, отделка может отслаиваться пластами, при этом трещина в несущем слое будет закрыта цельными осколками внешнего слоя — на поверхности фасада трещины появляются по соседству с линией разрушения основы.
Выхода из ситуации два: если фундамент цел — дренировать участок и дать зданию 1–2 года на усадку. Если фундамент повреждён, он подвергается общему или локальному ремонту и укреплению. Чтобы установить факт раскрытия трещин в бетоне необходимо раскопать часть фундамента. Отметим дополнительно, что наиболее часто фундамент повреждается именно из-за морозного пучения: если в районе цоколя ширина трещины превышает 15–20 мм, значит основа, точно, разрушена.
Виды повреждений и адекватные методы их устранения
Неприятно, но факт: большинство повреждений отделочного слоя протекают изнутри наружу: к моменту, кода трещины и вздутия становятся видны невооруженным глазом, внутренние слои окончательно приходят в негодность. Так происходит часто, но не всегда, в любом случае следует разобрать участок стены, прежде чем приступить к дальнейшим действиям.
Достаточно легко предположить, что оценка повреждения стены проводится по количеству разрушенных слоев и их состоянию. Всего различают три случая отслаивания штукатурки, простейший из которых — когда отходит только наружное декоративное покрытие, например, короед или шуба. В этих случаях снятие разрушенной отделки — единственное верное решение. Ни разделка трещин, ни фрагментарное восстановление обширных вздутий не дадут долговременного результата. Если отделка всей стены выполнялась по одной технологии, появление подобных дефектов в других местах — лишь вопрос времени.
Если после вскрытия декоративного слоя оказалось, что трещины имеются и в базе, последнюю нужно подвергать ремонту. Глубина реставрации может быть разной. Если армирование уцелело, разделка трещин без повреждения сетки и их заполнение, а также наращивание толщины базы. Если сетка порвана, требуется более глубокий ремонт, при этом верхний укрепляющий слой наносят с дополнительным армированием.</t>
    </r>
    <r>
      <rPr>
        <rFont val="Arial"/>
        <color theme="1"/>
      </rPr>
      <t xml:space="preserve">
</t>
    </r>
    <r>
      <rPr>
        <rFont val="Arial"/>
        <b/>
        <color theme="1"/>
      </rPr>
      <t>Отслаивание базы — так же довольно распространённый тип повреждения фасадной отделки. В основном такой дефект характерен для мокрых фасадов, нанесённых на утепление из пенополистирола, простоявшего несколько месяцев под воздействием воздушной эрозии и солнечного света. Здесь уже ничего не поделать: вся штукатурка подлежит демонтажу, затем следует повышение адгезии стен (зашкуривание ППС) и укрепление основы, новая база и новый отделочный слой. Очень важно при этом проверить, является ли расчёт теплопередачи и влагонакопления корректным, качественные ли используются материалы и соответствуют ли они области применения. Довольно часто застройщики принимают решение использовать альтернативный вид или способ отделки.</t>
    </r>
    <r>
      <rPr>
        <rFont val="Arial"/>
        <color theme="1"/>
      </rPr>
      <t xml:space="preserve">
</t>
    </r>
    <r>
      <rPr>
        <rFont val="Arial"/>
        <color theme="1"/>
        <sz val="1.0"/>
      </rPr>
      <t>Ремонт базового армирующего слоя
При повреждениях сетки участки базы отбивают на расстоянии в 30–40 см в обе стороны от трещины. При этом наиболее мелкие и слабые фрагменты покрытия окончательно отслаиваются. На этом этапе важно проверить, насколько надёжна сцепка уцелевших областей отделки с основой. Незатронутые повреждениями участки можно оставить, отшлифовав края, чтобы свести их на нет полосой около 15–20 см.
Восстановление фасада подразумевает фрагментарное или полное нанесение базы заново. При том новую сетку нужно укладывать с нахлёстом в 20–30 см на участки, где сохранилась старая. Подобные латки выполняются по основной технологии нанесения фасадной штукатурки: сперва смесью протирается вся открытая поверхность утеплителя и смежные участки сохранившейся базы, затем прикладывается и разглаживается сетка, в конце наносится тонкий выравнивающий слой. После ремонта стене нужно дать высохнуть, и укрепить дополнительными тарельчатыми дюбелями при необходимости. После вся поверхность грунтуется и скрепляется ещё одним слоем базы, обычно с дополнительным армированием.
При отсутствии повреждений сетки ремонт базы выполнить несравненно проще. Края трещин нужно аккуратно зачистить абразивной тёркой и хорошо погрунтовать. Важно, чтобы заделка проводилась составом такого же типа, которым выполнена база. После ремонта трещин вся поверхность базы грунтуется до прекращения впитывания и покрывается одним общим выравнивающим слоем толщиной около 3 мм.
Устранение разрушений декоративного слоя
Появление вздутий на декоративном покрытии наиболее часто возникает из-за накопления под ним влаги. Чаще всего это происходит из-за недостаточной паропроницаемости выбранного вида штукатурки. Следствием этого может быть образование на поверхности базы осыпающегося слоя, подвергшегося водной и морозной эрозии. В таких ситуациях лучше пересмотреть своё решение относительно выбора отделочных материалов.
Одним из исключений можно назвать выявление брака после 3–4 лет эксплуатации фасада. Проявляется подобное в виде вздутий, видных только при взгляде, направленном близко к плоскости стены. Обычно таких дефектов крайне мало, в этих местах попросту нарушена технология грунтования или срок выдержки на открытом воздухе. В таких вариантах можно аккуратно проделать отверстия в верхней части вздутий, залить в полости герметик низкой вязкости и прокатать бугры валиком, прижимая отслоившиеся фрагменты к базе.
Если отслоившиеся участки обширны (более 1–1,5 м2), оптимальный способ ремонта — демонтаж разрушенного отделочного слоя и нанесение нового состава по всей плоскости. Напомним ещё раз, что такой подход возможен при соблюдении двух условий: армирование и сама база не нарушены, а сцепка между ней и подготовительным (выравнивающим) слоем отделки не вызывает сомнений. При этом ремонт не выполняется фрагментарно: отслоившиеся участки удаляют полностью, а с уцелевших просто снимают верхнюю декоративную маску. После этого вся плоскость стены грунтуется и покрывается выравнивающим слоем, на который после высыхания наносится новое декоративное покрытие.
Поможет ли поверхностное укрепление?
Часто можно встретить мнение, что для восстановления внешнего вида фасада его просто достаточно ещё раз покрыть декоративным составом, но это лишь временное решение. Из-за образования воздушной прослойки между более глубокими слоями подобные действия лишь усугубят ситуацию, к тому же нельзя предугадать заранее, как увеличение толщины защитно-декоративного слоя повлияет на паропроницаемость стены в целом.
Даже при условии нанесения новой базы поверх фасада и попытках сэкономить на демонтаже покрытия, ремонт не даст ожидаемого результата. Да, поверх покрытия образуется новая крепкая корка, которая вполне возможно сможет выдержать общий вес отделки и отрывное усилие в течение некоторого времени. Однако все наружные отделочные слои должны соответствовать правилу увеличения гигроскопичности от внутренних к наружным, что при выполнении двойного оштукатуривания категорически невозможно. При этом нужно помнить, что только эстетический срок эксплуатации штукатурных фасадов составляет не менее 10 лет, после чего здание попросту красят снова. Механическая же долговечность «мокрого» фасада составляет не менее 30 лет, поэтому последовательный и вдумчивый подход к проблеме разрушения отделки, как правило, оказывается более целесообразным экономически, нежели принятие временных мер.
фото из открытых источников в интернете</t>
    </r>
  </si>
  <si>
    <r>
      <rPr>
        <color rgb="FF1155CC"/>
        <u/>
      </rPr>
      <t>https://vk.com/wall536370064_32034</t>
    </r>
    <r>
      <rPr/>
      <t xml:space="preserve"> 
</t>
    </r>
    <r>
      <rPr>
        <color rgb="FF1155CC"/>
        <u/>
      </rPr>
      <t>https://vk.com/wall536370064_32033</t>
    </r>
    <r>
      <rPr/>
      <t xml:space="preserve"> </t>
    </r>
  </si>
  <si>
    <t xml:space="preserve">Здравствуйте!
В комментариях к основному посту от лица Ассоциации производителей и поставщиков пенополистирола я упоминал, что ППС нельзя оставлять под воздействием ультрафиолета: это одно из базовых правил его использования. В таким случае действительно впоследствии может потребоваться демонтаж отделочного слоя. </t>
  </si>
  <si>
    <r>
      <rPr>
        <color rgb="FF1155CC"/>
        <u/>
      </rPr>
      <t>https://prnt.sc/u5Q-Y8FLbmfO</t>
    </r>
    <r>
      <rPr/>
      <t xml:space="preserve"> 
</t>
    </r>
    <r>
      <rPr>
        <color rgb="FF1155CC"/>
        <u/>
      </rPr>
      <t>https://prnt.sc/YPwENfl9MAGC</t>
    </r>
    <r>
      <rPr/>
      <t xml:space="preserve"> </t>
    </r>
  </si>
  <si>
    <t xml:space="preserve"> Евгений Карамов
Смысл использовать керамический кирпич на внутренние стены,если его задушили пенополистиролом🤦‍♂</t>
  </si>
  <si>
    <t>https://vk.com/wall-205425670_86?reply=850</t>
  </si>
  <si>
    <t>Здравствуйте! Позвольте прокомментировать в качестве официального представителя Ассоциации производителей и поставщиков пенополистирола.
Вопреки расхожему мнению (или из-за того, что часто путают вспененный и экструдированный пенополистирол), пенопласт — материал паропроницаемый. По этому показателю материал сравним с древесиной.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t>
  </si>
  <si>
    <t>https://prnt.sc/V1TRUkteuuEM</t>
  </si>
  <si>
    <t>Леонид Орлов
Утеплитель. Пенопласт, Минеральная вата. Тепло или Угроза жизни?</t>
  </si>
  <si>
    <t>https://ok.ru/profile/578792196387/statuses/156135061900579</t>
  </si>
  <si>
    <r>
      <rPr>
        <color rgb="FF1155CC"/>
        <u/>
      </rPr>
      <t>https://prnt.sc/ObJUkxJlQJPK</t>
    </r>
    <r>
      <rPr/>
      <t xml:space="preserve"> </t>
    </r>
  </si>
  <si>
    <t xml:space="preserve">Аналог стр. 58 февраль
</t>
  </si>
  <si>
    <r>
      <rPr>
        <rFont val="Arial"/>
        <color theme="1"/>
      </rPr>
      <t xml:space="preserve">Елена Левченко
Мебельная фабрика "ФОКУС"
КАК ЗАЩИТИТЬ СВОЙ ДОМ ОТ ЯДОВ?
</t>
    </r>
    <r>
      <rPr>
        <rFont val="Arial"/>
        <b/>
        <color theme="1"/>
      </rPr>
      <t>Фенол, формальдегид, стирол, полистирол — эта «химия» нередко встречается в составе самых привычных отделочных материалов. Узнайте, как не отравить жизнь себе и близким во время ремонта.
Просто запомните наши рекомендации:</t>
    </r>
    <r>
      <rPr>
        <rFont val="Arial"/>
        <color theme="1"/>
      </rPr>
      <t xml:space="preserve">
</t>
    </r>
    <r>
      <rPr>
        <rFont val="Arial"/>
        <color theme="1"/>
        <sz val="6.0"/>
      </rPr>
      <t>1. Откажитесь от линолеума в пользу пробкового покрытия или паркета. Подойдет и ламинат — как правило, он менее токсичен (хотя и при его изготовлении без формальдегида, увы, не обошлось).
Отличные напольные покрытия, с точки зрения безопасности — камень и керамогранит.
2. Выбирая краску, отдавайте предпочтение водоэмульсионным, алкидным, латексным и полиэфирным быстросохнущим составам.
3. Бумажные обои не так практичны, как моющиеся, но точно более безопасны. Отлично себя зарекомендовали и стеклообои: в некоторых европейских странах их используют для отделки медицинских учреждений.</t>
    </r>
    <r>
      <rPr>
        <rFont val="Arial"/>
        <color theme="1"/>
      </rPr>
      <t xml:space="preserve">
</t>
    </r>
    <r>
      <rPr>
        <rFont val="Arial"/>
        <b/>
        <color theme="1"/>
      </rPr>
      <t xml:space="preserve">4. Не используйте в качестве утеплителя пенопласт, лучше купите безопасную минеральную вату.
</t>
    </r>
    <r>
      <rPr>
        <rFont val="Arial"/>
        <color theme="1"/>
        <sz val="6.0"/>
      </rPr>
      <t>5. Пластиковые окна и натяжные потолки содержат ПВХ, фенол и толуол. Правда, производители уверяют, что концентрация этих веществ чрезвычайно мала, и выделяются они лишь при значительном нагревании. Но если есть возможность, почему бы не купить деревянные рамы и не окрасить потолок водоэмульсионной краской?
6. Покупая клей для плитки, обращайте внимание на то, чтобы в составе не было растворителя.
7. Не используйте смывку для старой краски в помещении. Да и вообще лучше от нее отказаться. Но, если это невозможно, работайте в перчатках и респираторе – пожалейте свой организм.
Экологичные материалы, как правило, дороже прочих, но есть ли что-то ценнее здоровья? Подумайте об этом, прежде чем отправиться в магазин стройматериалов.</t>
    </r>
  </si>
  <si>
    <t>https://vk.com/wall599810720_1913</t>
  </si>
  <si>
    <t>​Здравствуйте! Позвольте прокомментировать видео в качестве официального представителя Ассоциации производителей и поставщиков пенополистирола.
Современные марки пенопласта, произведенные в соответствии с ГОСТ 15588-2014, безопасны и экологичны. Об этом говорят результаты исследований, проведенных российскими и зарубежными лабораториями. Так,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</si>
  <si>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https://prnt.sc/TjlDWddp-UzW</t>
  </si>
  <si>
    <t>Горыныч...
Цитата:
Деревянный очень сложно сделать хорошо, соответственно процентов 80 деревянных домов на продаже — это по сути брак. Помимо качества сборки, огромнейшую роль играет качество проводки. Так что никогда бы не купила дом из дерева, очень опасная лотерея.
Да ладно так категорично, дерево хоть и хорошо горит, но не так быстро разгорается, как иная отделка (в кирпичных домах) из "ядовитой химии" (пенопласт, пластик), которая в случае, не дай бог, пожара, так быстро разгорается, что даже выскочить можно не успеть — задохнёшься.</t>
  </si>
  <si>
    <t>https://72.ru/text/realty/2023/03/08/72116915/comments/</t>
  </si>
  <si>
    <t xml:space="preserve">Здравствуйте! 
К счастью, в отношении пенопласта вы заблуждаетесь. Современные марки ППС содержат антипирены, благодаря которым материал затухает самостоятельно в течение максимум 4 секунд после потери контакта с открытым пламенем. А при воздействии высоких температур он не вспыхивает, а оплавляется. 
Что касается выделения "ядовитой химии": при пожаре продукты горения ППС те же, что и при горении древесины. Однако в отличие от многих других строительных и бытовых материалов, ППС находится в середине стенового "пирога": это значит, что огонь не доберется до него, не разрушив внешние и\или внутренние отделочные слои. К этому времени все люди из горящего помещения должны быть эвакуированы. </t>
  </si>
  <si>
    <t>https://prnt.sc/0A7W8P6HGddV</t>
  </si>
  <si>
    <t xml:space="preserve">Диляра Кабанова
Алексей, Добрый вечер, Вы совершенно своевременно внесли поправки, т.к. конечный покупатель должен знать и учитывать все + и — того материала, который собирается использовать, разрешите дополнить статью вашим комментарием? </t>
  </si>
  <si>
    <t>https://vk.com/im?sel=193148886</t>
  </si>
  <si>
    <t>Диляра, здравствуйте! Уточните, пожалуйста, какую статью вы имеете в виду?</t>
  </si>
  <si>
    <t>https://prnt.sc/3ky1M6duhFi0</t>
  </si>
  <si>
    <r>
      <rPr>
        <rFont val="Arial"/>
        <color theme="1"/>
      </rPr>
      <t xml:space="preserve">Шпаргалка строителя — Школа ремонта
</t>
    </r>
    <r>
      <rPr>
        <rFont val="Arial"/>
        <color theme="1"/>
        <sz val="1.0"/>
      </rPr>
      <t>Тexнoлoгия утeплeния лoджии — шaг зa шaгoм.
Спocoбы утeплeния cтeн, пoлa и пoтoлкa.
Сaмый пepвый и ocнoвнoй шaг к пoлучeнию тёплoй лoджии — этo ocтeклeниe ee тeплыми плacтикoвыми кoнcтpукциями. Нe зaбудьтe, чтo в кoнcтpукцияx дoлжeн cтoять имeннo двуxкaмepный cтeклoпaкeт тoлщинoй 32мм. или бoлee. Пpи ocтeклeнии лoджии мoгут пoнaдoбитьcя пpeдвapитeльныe paбoты. К тaким paбoтaм oтнocятcя paбoты пo клaдкe пapaпeтa (ecли имeющийcя нa лoджии пapaпeт мeтaлличecкий или oн нe coвпaдaeт c вepxним пepeкpытиeм пo вepтикaльнoму уpoвню) и бoкoвыx cтeн из пeнoблoкa или oблeгчeннoгo кepaмичecкoгo киpпичa.
Лoджия пocлe уcтaнoвки плacтикoвoгo ocтeклeния cтaнoвитьcя бoлee кoмфopтaбeльнoй и кpacивoй, нo нe тёплoй. Чтoбы лoджия cтaлa тёплoй и cуxoй нужнo утeплить пapaпeт, бoкoвыe cтeны, пoтoлoк и пoл.
Тeплoизoляциoнныe paбoты нa лoджии нeвoзмoжны бeз пpимeнeния coвpeмeнныx экcтpудиpoвaнныx и pулoнныx утeплитeлeй. Этo тaкиe утeплитeли, кaк Пeнoплэкc, Пeнoфoл, Изoлoн ППЭ. Мaлaя тoлщинa и уникaльныe тeплocбepeгaющиe cвoйcтвa этиx утeплитeлeй дeлaют иx нeзaмeнимыми пpи утeплeнии нeбoльшoгo пpocтpaнcтвa, гдe вaжeн кaждый caнтимeтp.
Для пoлучeния тёплoй лoджии нeoбxoдимым уcлoвиeм являeтcя иcпoльзoвaниe экcтpудиpoвaннoгo Пeнoплэкca тoлщинoй, кaк минимум 30 — 50мм. Пeнoплэкc тoлщинoй 50мм. лучшe пpимeнять пpи coвмeщeнии кoмнaты и лoджии в oднo eдинoe пpocтpaнcтвo и для бoлee xoлoдныx (ceвepныx) peгиoнoв нaшeй cтpaны. Пeнoплэкc уcтaнaвливaeтcя пepвым cлoeм к бeтoннoй cтeнe и кpeпитcя пpи пoмoщи плacтикoвыx «гpибoв». Вce швы и пpимыкaния oбpaбaтывaютcя мoнтaжнoй пeнoй.
Втopым cлoeм, пoвepx Пeнoплэкca, уcтaнaвливaeтcя Пeнoфoл, фoльгoй внутpь пoмeщeния. Пeнoфoл пpи нaшeй тexнoлoгии игpaeт oчeнь вaжную poль и coчeтaeт в ceбe двe функции. Он являeтcя втopым дoпoлнитeльным утeплитeлeм и пpи этoм выпoлняeт функцию пapoизoляции, чтoбы пapы из вoздуxa в пoмeщeнии нe пpoникaли в зoну coпpикocнoвeния Пeнoплэкca и бeтoннoй cтeны. Пpи мoнтaжe Пeнoфoлa вaжнo избeгaть нaxлёcтoв, мoнтaж в cтык – нaибoлee пoдxoдящий вapиaнт. Для пoлнoй тeплoизoляции нeoбxoдимo cтыки пoлoтeн Пeнoфoлa пpoклeивaть aлюминиeвым cкoтчeм.
Пoмнитe, чтo нeoбxoдимo coздaть cooтвeтcтвующий тeплoизoляциoнный пaкeт, cocтoящий из мaccивнoгo утeплитeля Пeнoплэкc тoлщинoй 30 — 50мм., oтpaжaющeй изoляции Пeнoфoл тoлщинoй 10мм., вoздушнoй пpocлoйки мeжду фoльгoй и внутpeннeй oблицoвкoй тoлщинoй нe мeнee 15мм. пocpeдcтвoм дepeвяннoгo кapкaca (cм.фoтo). Нeoбxoдимo oбpaбaтывaть мoнтaжнoй пeнoй швы мeжду плитaми Пeнoплэкca (ecли иcпoльзуютcя плиты бeз чeтвepти) и пpимыкaния к oгpaждaющим кoнcтpукциям, фoльгиpoвaнным cкoтчeм cтыки пoлoтeн в cлoe Пeнoфoлa! Иными cлoвaми, нeoбxoдимo coздaть тaк нaзывaeмый «эффeкт тepмoca», блaгoдapя кoтopoму и будeт coxpaнятьcя тeплo нa лoджии. Пo этoй cxeмe нeoбxoдимo выпoлнить утeплeниe бoкoвыx cтeн, пapaпeтa, пoтoлкa и пoлa.
Утeплeниe пoлa нa лoджии – этo двa вapиaнтa утeплeния пoлa нa лoджии. Пepвый вapиaнт – этo coздaниe утeплённoгo пoлa c дepeвяннoй ocнoвoй. Втopым вapиaнтoм являeтcя мoнтaж тёплoгo элeктpичecкoгo пoлa нa лoджии.У этoй cиcтeмы ecть oгpoмныe пpeимущecтвa, a имeннo:
Утeплeниe лoджии
пoльзoвaтьcя тёплым пoлoм мoжнo нaчинaть cpaзу пocлe мoнтaжa, a нe ждaть цeлый мecяц, кaк в вapиaнтe co cтяжкoй;
нaгpузкa нa пepeкpытиe (пoл) лoджии oблeгчaeтcя в 2-3 paзa (в зaвиcимocти oт пoкpывaeмoй плoщaди пoлa нa лoджии);
мoнтaж пpoизвoдитcя в тeчeниe oднoгo paбoчeгo дня;
мoнтaж мoжнo пpoизвoдить пpи любoй oтpицaтeльнoй тeмпepaтуpe oкpужaющeй cpeды, чeгo нeльзя пoзвoлить в вapиaнтe co cтяжкoй.
Нe зaбудьтe, чтo нa вaшeй лoджии дoлжны быть уcтaнoвлeны cвeтoвыe пpибopы. Этo мoгут быть кaк вcтpoeнныe тoчeчныe cвeтильники, тaк и нaклaдныe пoтoлoчныe/нacтeнныe cвeтильники, выключaтeли и poзeтки. Для иx мoнтaжa изнaчaльнo нeoбxoдимo пpoвecти элeктpичecкий кaбeль нужнoгo ceчeния (oбычнo дocтaтoчнo 2 x 1,5 или 3 x 1,5), кoтopый пpoтягивaeтcя и нaxoдитьcя пoд oтдeлкoй. В нeкoтopыx cлучaяx нeoбxoдимым уcлoвиeм являeтcя зaпиткa вceй элeктpики нa лoджии oтдeльным кaбeлeм (2 x 2,5 или 3 x 2,5) нaпpямую oт элeктpичecкoгo щиткa нa плoщaдкe c уcтaнoвкoй oтдeльнoгo aвтoмaтa. Элeктpoмoнтaжныe paбoты нa лoджияx cлeдуeт пpoвoдить гpaмoтнo и в cooтвeтcтвии c coвpeмeнными нopмaми и тpeбoвaниями.
Пoмнитe, кaк бы xopoшo Вы нe пoзaбoтилиcь o coxpaнeнии тeплa нa лoджии – тeплa нe будeт, ecли нa лoджии нeт тeплoвoгo иcтoчникa (утeплитeли мoгут тoлькo coxpaнить тeплo, нo нe гeнepиpoвaть eгo).
1. Сaмым pacпpocтpaнённым peшeниeм являeтcя иcпoльзoвaниe и мoнтaж элeктpoнaгpeвaтeльныx пpибopoв. Этo тaкиe пpибopы кaк мacляныe пepeдвижныe oбoгpeвaтeли, элeктpoкaмины или элeктpичecкиe кoнвeктopa Этo oбecпeчит бoлee быcтpoe и paвнoмepнoe пpoгpeвaниe вceй плoщaди лoджии.
2. Тaкжe pacпpocтpaнённым peшeниeм являeтcя мoнтaж и иcпoльзoвaниe cиcтeмы кaбeльнoгo oбoгpeвa нa пoлу – тёплый элeктpичecкий пoл DEVI нa лoджии Пoвepx тёплoгo пoлa мoжнo нacтилaть кepaмичecкую плитку, лaминaт и дaжe линoлeум. Нo лучшим пoкpытиeм для тёплoгo пoлa вceгдa ocтaнeтcя кepaмичecкaя плиткa.
Пpoблeмa выбopa мaтepиaлoв
Пpoфeccиoнaльнoe пoшaгoвoe утeплeниe лoджии пoдpaзумeвaeт иcпoльзoвaниe кaчecтвeнныx изoлятopoв, кaк pулoннoгo, тaк и экcтpудиpoвaннoгo типa. К ним, в чacтнocти, oтнocятcя пeнoфoл, пeнoплacт, пeнoплeкc и пp. Дoвoльнo чacтo нeльзя oбoйтиcь кaким-тo oдним мaтepиaлoм. Для coздaния утeплитeльнoй cиcтeмы нaдo пpимeнять нecкoлькo. В этoм cлучae нepeдкo вoзникaют cпopы, чтo лучшe, oбычный пeнoплacт или пeнoплeкc?</t>
    </r>
    <r>
      <rPr>
        <rFont val="Arial"/>
        <color theme="1"/>
      </rPr>
      <t xml:space="preserve">
</t>
    </r>
    <r>
      <rPr>
        <rFont val="Arial"/>
        <b/>
        <color theme="1"/>
      </rPr>
      <t>Пeнoплacт пpoтив пeнoплeкca
Пo бoльшoму cчёту, мaтepиaлы пpaктичecки paвнoзнaчны дpуг дpугу. Отличиe кpoeтcя в тexнoлoгии пpoвeдeния paбoт. Скaжeм, oбыкнoвeнный пeнoплacт, ecли cpaвнить мaтepиaл c пeнoплeкcoм, xapaктepизуeтcя бoльшeй пapoвoй пpoпуcкaeмocтью. Рaзницa cocтoит и в тoлщинe. У пeнoплeкca oнa мoжeт быть мeньшeй, чтo нeкoтopым oбpaзoм экoнoмит пoлeзнoe пpocтpaнcтвo пoмeщeния.
Чтo кacaeтcя дoлгoвeчнocти, мнoгиe гoвopят, у пeнoплeкca oнa в двa paзa бoльшe. Спopный мoмeнт, тaк кaк учёныe дoкaзaли, чтo пeнoплacт coxpaняeт экcплуaтaциoнныe кaчecтвa нa пpoтяжeнии 80 лeт и дoльшe. Вoзмoжнo, пeнoплeкc – 160 лeт. Дeйcтвитeльнo, в этoм плaнe oн пoлучaeтcя лучшe. Кaк знaть. Нaкoнeц, пeнoплeкc oблaдaeт cвoйcтвoм caмoзaтуxaния. Вecьмa вaжнo пpи пoжapax.</t>
    </r>
    <r>
      <rPr>
        <rFont val="Arial"/>
        <color theme="1"/>
      </rPr>
      <t xml:space="preserve">
</t>
    </r>
    <r>
      <rPr>
        <rFont val="Arial"/>
        <color theme="1"/>
        <sz val="1.0"/>
      </rPr>
      <t>Уклaдкa изoлятopa
Пpиклeивaниe лёгкиx плит пeнoплeкca пpoизвoдитcя мoнтaжнoй пeнoй, a дoпoлнитeльнaя фикcaция ocущecтвляeтcя пpи пoмoщи тapeльчaтыx дюбeлeй.
Утeплeниe лoджии cпocoбы
Пopядoк утeплeния лoджии пoдpaзумeвaeт, чтo мoнтaж изoляциoнныx мaтepиaлoв ocущecтвляeтcя пocлe пoлнoгo ocтeклeния co вceми пoдгoтoвитeльными мepoпpиятиями. Сaм пpoцecc инcтaлляции утeплитeля нe cлишкoм cлoжный. Плиты, чтo из пeнoплacтa, чтo из пeнoплeкca, пpиклeивaютcя к cтeнe, пoкpывaютcя paзными зaщитными cocтaвaми, дюбeлиpуютcя и пp. Зaтeм нacтaёт чepёд oтдeлки cтeнныx кoнcтpукций.
Отдeлкa cтeннoй пoвepxнocти пeнoплeкcoм
Пpoдoлжaeм paccмoтpeниe вoпpoca утeплeния лoджии шaг зa шaгoм. В пoдpaздeлe paccкaжeм пoдpoбнee o coздaнии oтдeлoчнoгo cлoя, ecли в кaчecтвe утeплитeля пpимeнить пeнoплeкc. Для финишнoй oтдeлки пoдxoдят тaкиe мaтepиaлы, кaк aквaпaнeли, ВГКЛ и ГВЛ. Пocлe иx мoнтaжa cтeну peaльнo пoкpыть oбoями или выпoлнить дpугиe paбoты, opиeнтиpoвaнныe нa дeкop.
Тeплoизoляция – этo xopoшo, нo чтo нacчёт шумoизoляции?
Оcущecтвляя пoэтaпнoe утeплeниe лoджии, ecть cмыcл пpoдумaть дoпoлнитeльную звукoвую изoляцию. Нa pынкe пpeдcтaвлeнo нeмaлo мaтepиaлoв, кoтopыe и нe дaют тeплу тeчь нapужу, и зaщищaют пoмeщeния oт пocтopoнниx звукoв. Единcтвeннoe, чтo нaдo учecть, этo вид изoлятopa. Нeкoтopыe из ниx, cкaжeм тaк, «пoлoвинчaтыe», тo ecть в paвнoй cтeпeни cocpeдoтoчeны нa тeплoзaщитe и шумoпoглoщeнии. Дpугиe, нaoбopoт, имeют cвoйcтвa, peшaющиe кaкиe-тo oпpeдeлённыe зaдaчи.
Нeoбxoдимo ли двуcтopoннee утeплeниe?
Инoгдa изoляция c двуx cтopoн нeoбxoдимa. К пpимepу, кoгдa peчь идёт o пapaпeтax. Пpoблeмa в тoм, чтo cдeлaть нopмaльный утeплитeльный cлoй c нapужнoй cтopoны нe вceгдa пpeдcтaвляeтcя вoзмoжным. Объяcняeтcя этo тpудoёмкocтью paбoт. Еcли paccмaтpивaть пopядoк утeплeния лoджии, двoйную изoляцию пpимeняют, кoгдa xoтят coздaть cлoй нужнoй тoлщины бeз пoтepи пoлeзнoгo пpocтpaнcтвa пoмeщeния.
Нe тaк вaжнo, являeтcя утeпляющий cлoй нepaзpывным или пpepывaeтcя пo тoлщинe. Глaвнoe, чтoбы c внутpeннeй чacти pacпoлaгaлacь пapoзaщитнaя пpocлoйкa. Нacкoлькo удacтcя cэкoнoмить плoщaдь? Слoжнo cкaзaть, нe видя caму лoджию. Иcxoдитe из тoгo, чтo утeплeниe пepeгopoдки и бeтoннoй плиты paвнo 5 cм, a нapужнoй чacти – 10 cм. Нo вoзникaeт дpугoй вoпpoc – кaкoй изoлятop иcпoльзoвaть?
Пpи утeплeнии пoлa пeнoплacтoм(пeнoплэкc) cлoй гидpoизoляции уклaдывaть нe oбязaтeльнo.
Нeплoxo ceбя зapeкoмeндoвaли плиты, изгoтoвлeнныe из кaмeннoй вaты. Тoлщинa пoдoбныx издeлий – 5 cм. Издeлия мoнтиpуютcя в кapкac пpиcтpoйки, кoтopый, в cвoю oчepeдь, нaбивaeтcя пo пapaпeту. Дaлee нaдo зaщитить мaтepиaл пapoвoй изoляциeй и oбшить кaким-либo мaтepиaлoм oтдeлки.
Тeплoзaщитa бeтoннoгo пoлa
Чтoбы пpaвильнo зaизoлиpoвaть пoл из бeтoнa, мoжнo вocпoльзoвaтьcя cпocoбoм, в ocнoвe кoтopoгo лeжaт лaги. В нaчaлe пpoцecca oбуcтpoйcтвa кoнcтpукции уcтaнaвливaeтcя гидpoизoляция. Лaги cтaвятcя имeннo нa нeё. Мeжду кapкacными элeмeнтaми пpoклaдывaeтcя утeплитeль. Свepxу – бapьep, пpeднaзнaчeнный для пpeпятcтвoвaния пpoникнoвeнию пapa. В caмoм кoнцe выпoлняeтcя oблицoвкa.
Вce paбoты пo утeплeнию cдeлaны, чтo дaльшe?
Вышe мы вкpaтцe paccмoтpeли пoшaгoвoe утeплeниe лoджии, кoтopoe, нaпoмним, включaeт уcтaнoвку oкoннoгo блoкa, пoдгoтoвитeльныe paбoты, инcтaлляцию изoлятopoв, oтдeлку. Нa этoм, oднaкo, пpoцecc пpeвpaщeния пpиcтpoйки в жилую кoмнaту нe oкaнчивaeтcя. Нужнo внeдpить иcтoчник oтoплeния, инaчe тeплoизoляциoннoй пpocлoйкe пoпpocту нeчeгo будeт cдepживaть. Тeплa-тo нeт. Нe зaбудьтe пpo ocвeщeниe.
Утeплeниe лoджии
Спocoбoв oтoплeния лoджий, пpeвpaщённыx в жилыe кoмнaты, cущecтвуeт дocтaтoчнo мнoгo. Сaмый пpocтoй – уcтaнoвить в пpиcтpoйкe кaкoй-тo oбoгpeвaтeльный пpибop, paбoтaющий oт элeктpoceти. Нo oн нe oтличaeтcя экoнoмичнocтью. Гopaздo цeлecooбpaзнee иcпoльзoвaть, нaпpимep, cиcтeму тёплoгo пoлa.
Изoляция + тёплый пoл = гapaнтиpoвaннoe coxpaнeниe тeплa нa лoджии
Еcли peшили дeлaть тaк нaзывaeмый «тёплый пoл», oбязaтeльнo пpимeняйтe тeплoизoляцию. Бoлee тoгo, этaпы утeплeния лoджии, гдe пpeдпoлaгaeтcя мoнтaж пoдoбнoй cиcтeмы, вceгдa включaют cooтвeтcтвующиe paбoты. Пуcть вac нe ввoдят в зaблуждeниe cлуxи, чтo тёплoму пoлу тeплoзaщитa нe тpeбуeтcя.
Единcтвeнный cлучaй, кoгдa нa пoл нe peкoмeндуeтcя мoнтиpoвaть дoпoлнитeльную тeплoизoляциoнную cиcтeму, этo нaгpeвaтeльныe мaты. Пpи нaличии утeплeния pacтвop, пoкpывaющий издeлия, имeeт вce шaнcы пoйти тpeщинaми. В дpугиx cитуaцияx тaкoe пoчти нepeaльнo.
Тёплaя cтeнa – миф или peaльнocть?
Пo aнaлoгии c пoлoм, cущecтвуют тёплыe cтeны. Сдeлaть иx дeйcтвитeльнo мoжнo. Для этoгo бepутcя упoмянутыe paнee нaгpeвaтeльныe мaты и кpeпятcя к cтeннoй пoвepxнocти. Уклaдывaя издeлия, нaдo cлeдить, чтoбы в углax нe пoявилиcь пepeгибы, cпocoбныe нaвpeдить элeктpичecкoму кaбeлю. Сгибaниe пoд пpямым углoм нeдoпуcтимo. Пoмимo этoгo, нe paзpeшaeтcя нepaвнoмepнaя уклaдкa плитoчнoй cмecи c пуcтoтaми. Впocлeдcтвии cтoль нeбpeжнoe oтнoшeниe к мoнтaжу cтaнoвитcя пpичинoй пepeгpeвa.
Еcть ли бoлee экoнoмичныe вapиaнты тeплoизoляции?
Нe вceм пo кapмaну пpoдeлaть утeплeниe лoджии шaг зa шaгoм, кaк мы oпиcaли в публикaции. Пpeдлaгaeм выxoд – oднa пoлoвинa пpиcтpoйки утeпляeтcя, дpугaя – нeт. Кaк этoгo дocтичь? Вo-пepвыx, нeукocнитeльнo coблюдaть утeплитeльныe нopмы. Вo-втopыx, тoлщинa мaтepиaлa дoлжнa cocтaвлять нe мeньшe 5 cм. В-тpeтьиx, нaдo изoлиpoвaть пoтoлoк, пoл, cтeны и cмoнтиpoвaть cтeклoпaкeты. Нaкoнeц, cиcтeмa тёплoгo пoлa являeтcя oбязaтeльнoй. В peзультaтe paбoты oбoйдутcя дeшeвлe, a эффeкт будeт тeм жe.</t>
    </r>
  </si>
  <si>
    <r>
      <rPr>
        <color rgb="FF1155CC"/>
        <u/>
      </rPr>
      <t>https://vk.com/wall-142955675_180542</t>
    </r>
    <r>
      <rPr>
        <color rgb="FF000000"/>
      </rPr>
      <t xml:space="preserve"> 
</t>
    </r>
    <r>
      <rPr>
        <color rgb="FF1155CC"/>
        <u/>
      </rPr>
      <t>https://vk.com/wall-197102695_38</t>
    </r>
    <r>
      <rPr>
        <color rgb="FF000000"/>
      </rPr>
      <t xml:space="preserve"> </t>
    </r>
  </si>
  <si>
    <t>Пол, балкон</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</si>
  <si>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Вспененный (ППС) и экструдированный (ЭППС) пенополистирол — материалы с разными задачами. Они не равнозначны. Однако вы правы в том, что паропроницаемость у пенопласта (ППС) гораздо выше, чем у ЭППС. Этот показатель у ЭППС составляет до 0,005 м*ч*Па, ППС — до 0,05 м*ч*Па. Более высокая паропроницаемость ППС позволяет шире использовать его в наружном утеплении зданий. 
Что касается экономии полезной площади помещения, ГОСТ рекомендует использовать ППС в качестве среднего слоя строительной ограждающей конструкции — то есть для наружного утепления. Изолировать пенопласт снаружи оптимально по системе "мокрый фасад". И в этом случае полезная площадь помещения не уменьшается. 
А вот насчет срока службы (до 100 лет) и способности к самостоятельному затуханию благодаря антипиренам, которые обязательно добавляются в современный пенопласт, — не можем не согласиться. </t>
  </si>
  <si>
    <r>
      <rPr>
        <color rgb="FF1155CC"/>
        <u/>
      </rPr>
      <t>https://prnt.sc/H8RYF0HhqGy1</t>
    </r>
    <r>
      <rPr/>
      <t xml:space="preserve"> 
</t>
    </r>
    <r>
      <rPr>
        <color rgb="FF1155CC"/>
        <u/>
      </rPr>
      <t>https://prnt.sc/0VK3T0uI0-6K</t>
    </r>
    <r>
      <rPr/>
      <t xml:space="preserve"> </t>
    </r>
  </si>
  <si>
    <t>Юра Иванов
Выведи фундамент из минуса 50 пенополистиролом , заодно и на отоплении сэкономишь — теплорасчётрф в помощь</t>
  </si>
  <si>
    <t>https://ok.ru/ideiipolez/topic/155831253161293</t>
  </si>
  <si>
    <t xml:space="preserve">Здравствуйте, Юрий! Позвольте прокомментировать в качестве официального представителя Ассоциации производителей и поставщиков пенополистирола. 
Перед тем, как заняться утеплением, автору поста нужно разобраться с трещинами на фундаменте. Утеплив фундамент в таком состоянии, он не сможет контролировать дальнейшее развитие событий. </t>
  </si>
  <si>
    <t>https://prnt.sc/jWng6FNhIZtK</t>
  </si>
  <si>
    <r>
      <rPr>
        <rFont val="Arial"/>
        <color theme="1"/>
      </rPr>
      <t xml:space="preserve">Поделки для дома и дачи- все своими руками Л
</t>
    </r>
    <r>
      <rPr>
        <rFont val="Arial"/>
        <color theme="1"/>
        <sz val="1.0"/>
      </rPr>
      <t xml:space="preserve">#БаняДуш
Каркасная баня своими руками: преимущества и недостатки, схемы и проекты. 
Многие приверженцы попариться от души мечтают обзавестись хорошей, но недорогой собственной баней. Местом, где можно и помыться, и отдохнуть, и получить хороший заряд бодрости. Один из доступных и бюджетных вариантов — каркасная баня своими руками: пошаговая инструкция строительства откроет секреты каркасной технологии, станет примером для самостоятельного возведения начиная от фундамента и заканчивая правильным подбором теплоизоляционных материалов. 
Преимущества каркасной технологии 
Сооружение каркасной бани решает сразу несколько задач, так как это: простая методика строительства, доступность используемых материалов и быстрая скорость возведения. К преимуществам каркасной технологии относят такие: 
*самая бюджетная стоимость строительства; 
*использование облегченных видов фундамента; 
*низкая теплопроводность сооружения способствует быстрому нагреву; 
*возможность проведения коммуникаций внутри стен, что положительным образом сказывается на эстетической составляющей сооружения бани; 
*отсутствие усадки дает возможность эксплуатировать баню сразу после ее возведения и отделки; 
*использование экологически безопасных материалов; 
*нет надобности в привлечении специальной строительной техники; 
*не требуется специальных строительных навыков при самостоятельном возведении каркасной бани. Видео, выложенные в сети, отлично это демонстрируют; 
*отсутствие мокрых циклов возведения дает возможность вести строительство независимо от температуры воздуха и наличия воды; 
*множество способов отделки сооружения. 
Все эти достоинства способствуют все большей популярности каркасных бань. Отзывы владельцев, которые использовали при строительстве такую технологию, свидетельствуют о том, что такие сооружения экономичны и при правильном возведении способны создать отличные условия для комфортного использования. 
Слабые стороны каркасных бань, отзывы владельцев 
Чтобы взвесить все за и против технологии строительства каркасной бани, можно поинтересоваться отзывами владельцев. На интернет-форумах имеется много информации от тех, кто уже имеет такую баню и пользуется ею какое-то время. Некоторые оставляют негативные отзывы: каркасные бани, по их мнению, имеют свойство быстро терять внешний вид из-за образования грибка на стенах. Это происходит вследствие быстрого остывания помещения, как бы хорошо оно ни было утеплено. 
Этот недостаток можно ликвидировать с помощью применения для теплоизоляции только высококачественных утеплителей. </t>
    </r>
    <r>
      <rPr>
        <rFont val="Arial"/>
        <b/>
        <color theme="1"/>
      </rPr>
      <t xml:space="preserve">Подойти к выбору материала теплоизоляции необходимо со всей серьезностью. Ведь дешевый пенопласт или минеральная вата не будут в должной степени выполнять свои функции. Использование пенопласта экономкласса может стать причиной возгорания конструкции из-за легкой воспламеняемости утеплителя. </t>
    </r>
    <r>
      <rPr>
        <rFont val="Arial"/>
        <color theme="1"/>
      </rPr>
      <t xml:space="preserve">
</t>
    </r>
    <r>
      <rPr>
        <rFont val="Arial"/>
        <color theme="1"/>
        <sz val="1.0"/>
      </rPr>
      <t>К одному из отрицательных моментов, описанных в отзывах, относится усадка бани. Многие свидетельствуют, что со временем (приблизительно в течение 1,5-2 лет) каркасная конструкция дает усадку, величина которой достигает 8-10 см. Это, в свою очередь, может вызвать деформацию внутренней и внешней отделки строения. 
Полезный совет! Чтобы минимизировать последствия усадки каркасной бани, следует использовать при строительстве пиломатериалы, подвергшиеся камерной сушке. 
Обобщая сказанное, можно сделать вывод, что основными недостатками являются значительные расходы на утепление стен каркасной бани, необходимость в тщательной антисептической обработке и низкая огнестойкость. Однако, учитывая огромный перечень преимуществ, возведение каркасных бань по популярности не уступает конструкциям из сруба или кирпича. 
Проекты, фото каркасных бань своими руками 3х4 , 4х4 м 
При строительстве своими руками каркасной бани 3х4 м необходимо учитывать, что пространство внутри помещения должно быть использовано максимально эргономично. Такие мини-бани можно возвести на небольшой даче или участке с загородным домом, где есть необходимость в экономии территории. Предаться банным процедурам здесь смогут не более двух человек. 
Перед тем как построить каркасную баню быстро и недорого, необходимо иметь готовый проект, на который можно ориентироваться при возведении. В принципе, баня может состоять из одного помещения, в котором будут объединены парилка, душевая и раздевалка. Это не совсем удобно, так как одеваться после принятия процедур в комнате с высокой температурой воздуха и большой влажностью не очень комфортно. 
Типовыми проектами каркасных бань 3х4 м предусмотрены такие планировки, где под парилку, помывочную и комнату отдыха отводятся отдельные комнаты. Обогрев такой бани можно осуществить одной дровяной печью или котлом. Чертежи каркасной бани могут учитывать и наличие скромной веранды. 
Строительство своими руками каркасных бань 4х4 или 3х4, ввиду их малогабаритности, имеет свои преимущества: 
+приличная экономия на строительных материалах — если длина стены сооружения составляет 3 м, шестиметровый брус разрезают пополам и отходов практически не остается; 
+скорость возведения — имея в наличии проект и чертеж каркасной бани, возвести конструкцию возможно в течение 2 недель; 
+прочность и долговечность — учитывая, что материалов потребуется минимум, можно не экономить на качестве древесины и выбрать добротный материал с хорошей пропиткой. 
Полезный совет! Любое новое сооружение на вашем участке, даже небольшая баня, подлежит обязательной регистрации в кадастровом реестре. 
Ознакомиться с проектами и выбрать вариант по душе поможет обзор фото каркасных бань небольшой площади. 
Проекты каркасных бань 6х6 с мансардой 
Если вы обладатель большого приусадебного участка, имеет смысл построить красивую и просторную баню. В ней можно попариться самому и пригласить друзей — места хватит всем. В проектах каркасных бань с мансардой разработана планировка, где комната для отдыха, как правило, занимает до 20 кв. м. В этой же комнате находится лестница, ведущая на мансардный этаж, который обычно используют как спальную комнату. 
Преимущество бани с мансардой перед одноэтажной постройкой состоит в том, что можно получить дополнительную жилую площадь на втором этаже. Там обустраивают гостевую комнату, спальню или бильярдную, где можно комфортно провести время с друзьями. А по стоимости такое сооружение будет ненамного отличаться от одноэтажного, так как основные расходы будут связаны со строительством фундамента. 
Технической документацией предусмотрен опорно-столбчатый фундамент из бетонных блоков с последующей гидроизоляцией основания. Для пола в каркасной бане предлагается использовать обрезную доску 22 мм (черновой настил) и шпунтованную доску 30 мм для чистового покрытия пола. Материал пола должен подвергаться антисептической обработке и утеплению минеральной ватой слоем 10 см. 
Для стен, перегородок и перекрытий используется брус 100 х 150 мм, доска 50 х 100 мм, 40 х 100 мм. Перегородки и потолок обшивают вагонкой, подвергшейся камерной обработке. Под обшивкой предполагается утепление плитами минваты толщиной 10 см и устройство пароизоляции в два слоя. Из таких же материалов возводится и мансардное помещение. 
Полезный совет! Наличие грамотного проекта позволит возвести надежную конструкцию в кратчайшие сроки и без необоснованного перерасхода материалов. 
Согласно спецификации, стропильная система выполняется из доски 100х50, обрешетки из доски 22 мм. В качестве кровельного покрытия используется ондулин волнового профиля в трех вариантах расцветки (на выбор). Окна возможно использовать деревянные или пластиковые, в зависимости от предпочтений. Для парной применяется печь на дровах с баком для воды. В месте расположения топки — кирпичная кладка. 
Если вы обладаете некоторыми навыками возведения конструкций по каркасной технологии, типовые проекты можно использовать для строительства каркасной бани своими руками. Кроме того, не запрещается вносить некоторые корректировки в готовую документацию или предложить свои чертежи и эскизы для изготовления индивидуального проекта. Не исключен вариант присоединения к основному строению небольшой террасы или веранды.</t>
    </r>
  </si>
  <si>
    <t>https://vk.com/wall-43282681_45586</t>
  </si>
  <si>
    <t>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правы в том, что выбирать любой строительный материал нужно вдумчиво и с пониманием, где, как и с какой целью будете его использовать. И самое главное — не вестись на уловки недобросовестных производителей. А приобретать материалы — в том числе и пенопласт — в официальных точках продаж или непосредственно у крупного производителя. Только в этом случае материалы проявят все свои качества. Например, пенопласт не будет воспламеняться: ведь в современный материал обязательно добавляются антипирены, которые позволяют ему самостоятельно затухать в течение максимум 4 секунд после потери контакта с открытым пламенем.</t>
  </si>
  <si>
    <t>https://prnt.sc/h8tqu5oGt5Sq</t>
  </si>
  <si>
    <t>Ирина
Да уж, для бани пенополистирол 😱 Во время стройки валялся кусок пенотекса на улице летом, как — то произошло преломление солнечных лучей ( может стекло какое) и он начал плавиться. А однажды рабочие над ним заливали бензин и пролили, так он на глазах начал растекаться, как плазма.... А если использовать фольгу для утепления, то внутреннюю отделку выгонкой нужно выполнять не впритык к полу, чтобы конденсат по фольге мог стекать вниз и всё это дело проветриваться.</t>
  </si>
  <si>
    <t>https://dzen.ru/a/ZAb0LXSxbB5AClEV#comment_1557191973</t>
  </si>
  <si>
    <t>Здравствуйте! Скорее всего, ваш опыт связан с экструдированным пенополистиролом.
Однако вы правы в том, что использовать пенополистирол — сейчас мы говорим о вспененном, пенопласте — для бани нужно с осторожностью.
ГОСТ 15588-2014 регламентирует пороговые значения температур, пригодных для пенопласта. Это — 80 градусов. Там, где используется ППС, температура не должна подниматься выше, то есть бани им утеплять снаружи можно, но с учетом особенностей строения. 
Ну, а утепление ППС изнутри мы не рекомендуем в принципе: материал создан для наружной теплоизоляции и, согласно ГОСТ, должен быть изолирован под внешней отделкой (оптимально по системе "мокрый фасад").</t>
  </si>
  <si>
    <t>https://prnt.sc/2B4MRvVGKlum</t>
  </si>
  <si>
    <t>Строительство домов Брянск
🤷‍♂ Горит ли утеплитель фасадный ?
☺Часто мы что-то ломаем, деформируем, разбиваем , сжигаем!
⏩Эти маленькие шалости нацелены лишь на то, чтобы подтвердить или опровергнуть некоторые возможные сомнения по каждому конкретному узлу строения.
⏩В этот раз испытаниям подвергся фасадный пенопласт — Пенополистирол ПСБ-С.
🔑По Строительству дома и запрос сметы в любой комплектации задайте вопрос в комментариях или пишите вопросы в сообщения группы!
Брянск, ул. Ульянова, дом.103 офис 5.
8-(4832)52-30-82 или 8-950-695-21-11
Проектирование и Строительство
Больше проектов здесь:
📍http://dom032.ru
📍 https://proect32.ru/selo_ipoteka
#проектирование #строительстводомов #красивыйдом #строимдом #доммечты #инженер #строительнаяфирма #строительствоснуля #строительная_компания #строительство_дома
#проектирование #дача #терраса #доммилыйдом #строительстводомов #каркасныедома #домизблоков #теплаякерамика #ландшафтныйдизайн #домиквдеревне #освещение</t>
  </si>
  <si>
    <t>https://vk.com/wall-75897481_4689</t>
  </si>
  <si>
    <t xml:space="preserve">Здравствуйте! От имени Ассоциации производителей и поставщиков пенополистирола благодарим за интерес к материалу, который мы представляем. Мы рады, что вы смогли убедиться (и, надеемся, убедить подписчиков) в пожаробезопасности пенопласта. Благодаря антипиренам он действительно затухает в течение максимум 4 секунд после потери контакта с открытым пламенем. А при воздействии высоких температур не вспыхивает, а оплавляется. </t>
  </si>
  <si>
    <t>https://prnt.sc/pM3fmqrmVOYQ</t>
  </si>
  <si>
    <r>
      <rPr>
        <rFont val="Arial"/>
        <color theme="1"/>
      </rPr>
      <t xml:space="preserve">Идея Плюс | Шарыпово | Дубинино | Тисуль
</t>
    </r>
    <r>
      <rPr>
        <rFont val="Arial"/>
        <color theme="1"/>
        <sz val="6.0"/>
      </rPr>
      <t xml:space="preserve">ИСТИНА: для постоянного проживания деревянный загородный дом необходимо дополнительно утеплять😇
Поэтому, мы подготовили КРАТКУЮ рекомендацию по наружному утеплению дома.😉
📞 8-929-331-27-86
🌐 ideaplus24.ru
#шарыпово #ремонтшарыпово #тисуль #селопарная #дубинино #идеяплюс #ОднаИдеяМногоПлюсов
</t>
    </r>
    <r>
      <rPr>
        <rFont val="Arial"/>
        <b/>
        <color theme="1"/>
      </rPr>
      <t xml:space="preserve">Текст на картинке:
Не используйте синтетические утеплители: древесина не дружит с синтетикой и полиэтиленовой пленкой, а пенопласт подойдет только для утепления цоколя </t>
    </r>
  </si>
  <si>
    <r>
      <rPr>
        <color rgb="FF1155CC"/>
        <u/>
      </rPr>
      <t>https://vk.com/wall-53096630_9334</t>
    </r>
    <r>
      <rPr>
        <color rgb="FF000000"/>
      </rPr>
      <t xml:space="preserve"> 
</t>
    </r>
    <r>
      <rPr>
        <color rgb="FF1155CC"/>
        <u/>
      </rPr>
      <t>https://ok.ru/group/51642371932314/topic/155423149151130</t>
    </r>
    <r>
      <rPr>
        <color rgb="FF000000"/>
      </rPr>
      <t xml:space="preserve"> </t>
    </r>
  </si>
  <si>
    <t>Область применения</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</si>
  <si>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Современный пенопласт можно использовать не только для утепления цоколя и отмостки. Фасадные марки с успехом используются для теплоизоляции стен, в том числе, и деревянных зданий. Для этого нужно подбирать толщину утеплителя по результатам теплотехнического расчёта, соблюдать правила монтажа и эксплуатации и обязательно обустроить в доме качественную приточно-вытяжную вентиляцию (это правило действует не только при утеплении ППС, но и при использовании любого теплоизолятора). </t>
  </si>
  <si>
    <r>
      <rPr>
        <color rgb="FF1155CC"/>
        <u/>
      </rPr>
      <t>https://prnt.sc/79H1PsGYCXNI</t>
    </r>
    <r>
      <rPr>
        <color rgb="FF000000"/>
      </rPr>
      <t xml:space="preserve"> 
</t>
    </r>
    <r>
      <rPr>
        <color rgb="FF1155CC"/>
        <u/>
      </rPr>
      <t>https://prnt.sc/V_I8NLFv_eM5</t>
    </r>
    <r>
      <rPr>
        <color rgb="FF000000"/>
      </rPr>
      <t xml:space="preserve"> </t>
    </r>
  </si>
  <si>
    <t xml:space="preserve"> Анатолий Артеменко ответил Last
Last, почему вы считаете что утеплитель не пропускает тепло,только пенопласт и его производные отталкивают от себя тепло,любой базальт впитывае и пропускает через себя тепло,а то городили бы утепление дома или крыши в три слоя,значит и плита ОСП а под ней пенопласт будут нагреваться ,а при нагреве и ОСП и пенопласт выделяет формальдегид -яд.</t>
  </si>
  <si>
    <t>https://vk.com/wall-72891995_1033922?reply=1033994&amp;thread=1033935</t>
  </si>
  <si>
    <t>Здравствуйте! Позвольте прокомментировать в качестве официального представителя Ассоциации производителей и поставщиков пенополистирола.
Говорить, что пенопласт "отталкивает от себя тепло", не совсем корректно. Однако теплопроводность у него действительно невысока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Низкая теплопроводность является положительным качеством теплоизоляционного материала: именно для этого — чтобы задерживать тепло — теплоизоляцию и укладывают. Сочетание свойств современного ППС делает его эффективным теплоизолятором, доступным по стоимости, долговечным и простым в монтаже. 
Что касается вредных выделений: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t>
  </si>
  <si>
    <t>https://prnt.sc/tlFcOFM9hstz</t>
  </si>
  <si>
    <t>Диляра Кабанова
Комментарий на стене. Вы его поправили, т.к. там было написано в минусах что ППС горит.</t>
  </si>
  <si>
    <t>https://vk.com/im?sel=193148886&amp;msgid=9</t>
  </si>
  <si>
    <t>Конечно, можете использовать эту информацию в статье.</t>
  </si>
  <si>
    <t>https://prnt.sc/TcGj2KgpfiEK</t>
  </si>
  <si>
    <t xml:space="preserve"> Евгений Карамов ответил Алексею
Алексей, не спорю,даже более того,соглашусь,что белый (в народе пенопласт) или серый (вспененный) обладает хорошей паропроницаемостью. Но на видео экструдированный пенополистирол,который вообще не дышит. Или назовите хоть одну марку вспененного пенополистирола рыжего цвета?</t>
  </si>
  <si>
    <t>https://vk.com/video-205425670_456239101</t>
  </si>
  <si>
    <t xml:space="preserve">Здравствуйте, Евгений! 
В ответе мы подчеркнули, что многие покупатели путают два разных материала: вспененный пенополистирол (он же пенопласт, EPS, ППС) и пенополистирол экструдированный. Соответственно и ждут от экструдированного свойств пенопласта и наоборот. А это — в корне неверно: и не просто потому, что материалы разного цвета, а потому что области применения у них совершенно разные. </t>
  </si>
  <si>
    <t>https://prnt.sc/yOl78n6Vic-T</t>
  </si>
  <si>
    <t xml:space="preserve">Ответ на стр 60
</t>
  </si>
  <si>
    <t>Диляра Кабанова
Спасибо</t>
  </si>
  <si>
    <r>
      <rPr>
        <rFont val="Arial"/>
        <color theme="1"/>
      </rPr>
      <t xml:space="preserve">ПРО РЕМОНТ
</t>
    </r>
    <r>
      <rPr>
        <rFont val="Arial"/>
        <color theme="1"/>
        <sz val="1.0"/>
      </rPr>
      <t>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kak-uteplit-potolok-v-bane-1024x768Хотите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t>
    </r>
    <r>
      <rPr>
        <rFont val="Arial"/>
        <color theme="1"/>
      </rPr>
      <t xml:space="preserve">
</t>
    </r>
    <r>
      <rPr>
        <rFont val="Arial"/>
        <b/>
        <color theme="1"/>
      </rPr>
      <t>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t>
    </r>
    <r>
      <rPr>
        <rFont val="Arial"/>
        <color theme="1"/>
      </rPr>
      <t xml:space="preserve">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t>
    </r>
    <r>
      <rPr>
        <rFont val="Arial"/>
        <b/>
        <color theme="1"/>
      </rPr>
      <t>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t>
    </r>
    <r>
      <rPr>
        <rFont val="Arial"/>
        <color theme="1"/>
      </rPr>
      <t xml:space="preserve">
</t>
    </r>
    <r>
      <rPr>
        <rFont val="Arial"/>
        <color theme="1"/>
        <sz val="1.0"/>
      </rPr>
      <t>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t>
    </r>
    <r>
      <rPr>
        <rFont val="Arial"/>
        <color theme="1"/>
      </rPr>
      <t xml:space="preserve">
</t>
    </r>
    <r>
      <rPr>
        <rFont val="Arial"/>
        <b/>
        <color theme="1"/>
      </rPr>
      <t>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
подписаться!</t>
    </r>
  </si>
  <si>
    <t>https://vk.com/wall-108555584_64456</t>
  </si>
  <si>
    <t>https://prnt.sc/3gU_JLXgdZpX</t>
  </si>
  <si>
    <t>Термопанели Гибкий-Камень
Вреден ли пенополистирол?
☛ Безусловно, если сравнивать пенополистирол с натуральной древесиной, он уступает природному материалу в экологичности. Но рассматриваемая разновидность пенопласта абсолютно безопасна для человека, как и другие используемые нами изделия из полимеров. Единственная ситуация, в которой пенополистирол может принести вред – его горение. Но для изготовления термопанелей используется самозатухающий вид материала . Это значит, что листы затухают, если нет постоянного источника огня и горение не продолжается. Если рассматривать конструктивные особенности термопанелей, они полностью исключают доступ огня к материалу. С одной стороны плиты находится стена дома, с другой — мраморная крошка.
В качестве вывода отметим, что пенополистирол нельзя назвать самым экологичным материалом, но он полностью безопасен для человека и окружающей среды, отличается приемлемой ценой, достойными эксплуатационными характеристиками. Также плиты максимально удобны в монтаже, что стоит отнести к их преимуществам. Это отличный вариант для утепления фасада.</t>
  </si>
  <si>
    <r>
      <rPr>
        <color rgb="FF1155CC"/>
        <u/>
      </rPr>
      <t>https://vk.com/wall661610347_463</t>
    </r>
    <r>
      <rPr>
        <color rgb="FF000000"/>
      </rPr>
      <t xml:space="preserve"> 
</t>
    </r>
    <r>
      <rPr>
        <color rgb="FF1155CC"/>
        <u/>
      </rPr>
      <t>https://vk.com/wall-204440588_88</t>
    </r>
    <r>
      <rPr>
        <color rgb="FF000000"/>
      </rPr>
      <t xml:space="preserve"> </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</si>
  <si>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Благодарим вас за внимание и точное описание всех плюсов нашего материала. Он действительно эффективен, лёгок, удобен в монтаже. Все современные марки ППС выпускаются с антипиренами: главное — приобретать пенопласт у проверенных продавцов или напрямую у производителей. </t>
  </si>
  <si>
    <r>
      <rPr>
        <color rgb="FF1155CC"/>
        <u/>
      </rPr>
      <t>https://prnt.sc/5aAeyjyUU2Ao</t>
    </r>
    <r>
      <rPr/>
      <t xml:space="preserve"> 
</t>
    </r>
    <r>
      <rPr>
        <color rgb="FF1155CC"/>
        <u/>
      </rPr>
      <t>https://prnt.sc/BOg5qJbmH5zg</t>
    </r>
    <r>
      <rPr/>
      <t xml:space="preserve"> </t>
    </r>
  </si>
  <si>
    <t>САЙДИНГ Кострома | ЦЕНТР САЙДИНГА
Самые популярные утеплители для фасада: пенопласт и минеральная вата. Какой из них лучше выбрать?
Мало выбрать материал, который идеально подойдёт дому — нужно ещё позаботиться об утеплителе, чтобы потом не тратиться на отопление. Мы расскажем о том, как сделать ваш дом тёплым, чтобы он простоял не меньше 10 лет.
Самые популярные утеплители для фасада: пенопласт и минеральная вата. Какой из них лучше выбрать?
ТЕПЛОПРОВОДНОСТЬ
Пенопласт — это спрессованные воздушные шарики, которые не дают воздуху проходить мимо них, поэтому здание медленнее остывает. Структура минваты — волокна, поэтому тепло не задерживается и быстро уходит. 1:0 — пенопласт открывает счет.
ГОРЮЧЕСТЬ
Пенопласт поддерживает горение и плавится — использовать его рискованно с точки зрения пожаробезопасности. Минеральная вата ни огня, ни искр не боится (её предел: +1000°C). 1:1 — минвата догоняет.
ПАРОПРОНИЦАЕМОСТЬ
Пропуск пара пенопласта в 10 раз ниже, чем у минваты. Это значит, что под пенопластом с большей вероятностью заведется грибок. Если вы не делаете пропитку стен антигрибковыми составами, то проигрываете вместе с пенопластом: 1:2 в пользу минваты.
ВЛАГОПОГЛОЩЕНИЕ
Пенопласт не подвержен влиянию влаги, в отличие от минваты. При влажности она теряет свои утепляющие свойства — поэтому при монтаже дополнительно устанавливают пароизоляцию. Если вы заморачиваетесь ещё и пароизоляцией, тогда минвата уходит в отрыв: 1:3. Если махнете рукой, то это преимущество теряется.
МОНТАЖ
Лёгкий и упругий пенопласт удобно резать и шлифовать. Но установить плиты ровно не получится — останутся зазоры, которые придётся дополнительно закрывать. Монтировать минвату проще: она плотно прилегает к стене. Но проигрывает по упругости. Поэтому по одному баллу каждому материалу: 2:4.
ЭКОЛОГИЧНОСТЬ
Пенопласт токсичен и при горении выделяет вредные вещества. Минеральная вата содержит химические вещества, но в очень низком количестве, поэтому ее можно считать безопасной. В итоге 2:5 в пользу минваты.
ШУМОИЗОЛЯЦИЯ
Минвата хорошо защищает от шума снаружи, чего не скажешь о пенопласте. Чтобы он хоть немного приглушил звуки, нужно использовать очень толстый слой утеплителя. И это ещё один плюс минваты: 2:6.
СРОК СЛУЖБЫ
Пенопласт прослужит 30 лет, минвата — 50, но так будет, если есть защитный слой. Без него разрушение начнется менее чем через 10 лет. Минвата уверенно прослужит до 50 лет при правильном монтаже. Вы же всё сделаете правильно или пригласите профессионалов. Поэтому минвате ещё одно очко: 2:7.
СТОИМОСТЬ
В цене пенопласт как правило опережает минвату. Пожалуй, единственный существенный плюс пенопласта: 3:7.
Подведем итоги: при условии правильного монтажа и использования пароизоляции минвата – лучший выбор. Да, в итоге получается дороже, но эти вложения распределяются на 50 лет, а не на 10, как у пенопласта.
Пенопласт чаще используют для кирпичных домов, минвату — для деревянных и каркасных. Если местность влажная, частые дожди и нет никакой защиты от влаги, то лучше использовать пенопласт. А если такого нет, но нужна дополнительная защита от возгорания, мы рекомендуем минвату.
Хорошие монтажники всегда заранее скажут, какой материал для утепления вам подойдёт больше. Например, под сайдинг чаще всего устанавливается минеральная вата.
Огромный выбор утеплителя по выгодным ценам.
📌 Звоните: 8(4942)466-156 ЦЕНТР САЙДИНГА
🏫Приезжайте: КОСТРОМА Галичская, 124
🌍 http://центр-сайдинга.рф</t>
  </si>
  <si>
    <t>https://vk.com/wall-84540388_712</t>
  </si>
  <si>
    <t>Пожароопасность, паропроницаемость, опасность для здоровья, звукоизоляция, срок службы</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</si>
  <si>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качестве отрицательных свойств ППС вы упоминаете горючесть. Материал действительно принадлежит к группе горения Г3. Однако все современные качественные марки выпускаются с антипиренами — веществами, благодаря которым пенопласт самостоятельно затухает в течение максимум 4 секунд после потери контакта с открытым пламенем. Если же огонь воздействует на него беспрерывно, ППС плавится, не воспламеняясь. И горения не поддерживает. 
О грибке: сам по себе материал бионейтрален. При соблюдении условий монтажа и эксплуатации грибок на нём не селится. 
О токсичности: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Ну, и о сроке службы.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Все эти факты говорят о том, что пенополистирол — материал долговечный и надёжный. Самое главное — выбрать марку и тип пенополистирола,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
Однако мы в любом случае не рекомендуем использовать пенопласт и сайдинг в паре. Материал оптимально закрывать по системе "мокрый фасад". Вентфасады для него не используются. </t>
  </si>
  <si>
    <t>https://prnt.sc/ZltHZ_A30lZz</t>
  </si>
  <si>
    <r>
      <rPr>
        <rFont val="Arial"/>
        <color theme="1"/>
      </rPr>
      <t xml:space="preserve">ИЗ ЧЕГО ПОСТРОИТЬ ДОМ — Варианты фундаментов каменных малоэтажных домов
</t>
    </r>
    <r>
      <rPr>
        <rFont val="Arial"/>
        <color theme="1"/>
        <sz val="1.0"/>
      </rPr>
      <t>Сегодня
Во большинстве типовых проектов домов мы используем монолитный ленточный железобетонный фундамент на глубину промерзания грунта.
👇 Материалы каменных стен и отделки
ИЗ ЧЕГО ПОСТРОИТЬ ДОМ — ВАРИАНТЫ КАМЕННЫХ СТЕН
Инваполис — проекты рациональных домов Вчера
В случае необходимости и при наличии заключения по геологии грунтов (ИГИ) мы можем изменить конструкцию фундамента, примененную в типовом проекте.
👉 Информация о возможности корректировки проектов
ВЫБОР ИНВАПОЛИС -
Монолитный ленточный фундамент ниже глубины промерзания
Ленточный фундамент — наиболее пригодный и универсальный для возведения каменного дома.
• Он равномерно передаёт вес дома на грунт, причём нагрузка минимизирована за счёт расширения основания.
Расположение основания ниже уровня промерзания грунта, а также слой песка вокруг стен фундамента препятствуют деформации конструкций от морозного пучения грунта, обеспечивая сохранение правильной геометрии дома со стенами из газобетона или керамики на весь период его эксплуатации.
👉 смотреть каталог домов из газобетона
• Это классическая традиционная и очень надежная конструкция фундамента. При схожести физических характеристик, наиболее универсален монолитный фундамент (он может повторить любую конфигурацию стен), поэтому он применяется в типовых проектах ИНВАПОЛИС.
Кроме того, он прост в исполнении и наиболее легко прощает строительные ошибки, связанные с недостаточной квалификацией строительной бригады. В подавляющем большинстве случаев глубокий ленточный фундамент может не армироваться (армируется только основание), что позволяет значительно снизить строительные затраты.
• При использовании ленточного фундамента между землёй и низом перекрытия образуется просвет (50-70 см), который удобно использовать для прокладки любых инженерных коммуникаций. Или для ремонта. Не нужно разрушать ремонт на этажах или вскрывать полы и долбить бетон.
 Часто застройщики просят выполнить вместо монолитного ленточного фундамента плиту, мелко заглублённый или столбчато — ростверковый фундамент. 
 Эти варианты меньше подходят для каменных домов, но, если по ряду причин нужны именно такие конструкции, то проектировать их нужно индивидуально, по результатам инженерно-геологического обследования грунтов (ИГИ) в месте строительства.
Рассмотрим эти варианты фундаментов немного подробнее.
Столбчато-ростверковый фундамент
Пленившись дешевизной и легкостью возведения столбчато — ростверкового фундамента, и не уделив должного внимания инженерным расчетам и грамотному проекту,в дальнейшем можно получить его осадку и разрушение дома.
• Столбик стандартного столбчатого фундамента (буронабивного или ТИСЭ) имеет глубину около полутора метров и расширенное основание, и передаёт вес стен вниз.
• Давление от дома на каждый столбик различно, состав грунта под каждым из них может отличаться. Они подвержены проседанию и выпучиванию, причём каждый по-своему.
• Смещение одного столбика на несколько миллиметров вызовет нарушение геометрии ростверка и разрушение каменных стен.
Эти фундаменты очень хороши для каркасных и брусовых домов, но для каменных редко пригодны. Во всяком случае, они должны быть индивидуально рассчитаны.
При расчёте частоты столбиков (зависит от веса дома и свойств грунта) часто получается такое их количество, что конструкция утрачивает экономическую целесообразность.
Свайный фундамент
Столбчатые фундаменты часто ошибочно считают свайными. Это неверно.
• Принцип работы свайных фундаментов таков: сваи забиваются или завинчиваются на большую глубину (более 3 — 4 метров) в грунт, и, распирая его, передают нагрузку от стен в стороны (в то время как столбики не сжаты с боков и спокойно давят на грунт сверху, просто стоят в земле); в дальнейшем сваи сохраняют своё положение и обеспечивают стабильность и неподвижность вышележащих конструкций за счёт бокового сжатия и трения грунта и сваи.По верху сваи обвязываются ростверком, или на них отливается плита перекрытия.
• Сваи применяют на подвижных грунтах (болотистые, оползневые), доходя ими до прочного нижнего слоя и глубоко в него проникая. На обычных грунтах использование свай нецелесообразно.
• Вторая весомая причина (кроме грунта) использовать сваи — когда нужно сохранить грунт или окружение будущего дома (близко расположенные постройки и ценные деревья). То есть, когда невозможно копать котлован и траншеи.
Мелко заглублённый фундамент
Мелко заглублённый фундамент легко деформируется при морозном пучении грунта.
• Его использование его сопряжено с необходимостью устройства сложных слоёв грунта, песка, битумной заливкой и обязательным дренажом периметра дома.
• При правильном устройстве мелкозаглублённого фундамента совокупность сопутствующих мер по обеспечению его неподвижности приблизит итоговую стоимость фундаментных работ к стоимости фундамента глубокого заложения.
Но есть гидрогеологические ситуации, когда такой фундамент — единственно возможный.
Плита основания
Плита привлекает своей экономичностью за счёт совмещения в одной конструкции фундамента и пола.
• Плита может быть тонкой или с рёбрами жесткости, направленными как вниз, так и вверх. Толщина плиты и высота рёбер определяется конструктивным расчётом)
• На приподнятом грунте, на песчано-гравийной подушке заливается монолитная плита и утепляется периметр. Но плита требует абсолютно неподвижной поверхности под собой, этот тип фундамента изобретён для строительства на скальных основаниях в Альпах. И для его устройства на обычных грунтах нужны подготовительные грунтовые работы.
• На обычном грунте плита может накрениться вместе с домом. К тому же под плитой проблематично прокладывать или ремонтировать трубы коммуникаций.
• Возвышение пола над уровнем земли при использовании плиты основания получается примерно 20 см. Это мало для нашего климата. Нормы диктуют не менее 30. Комфортно — 3 ступеньки, т.е. 45 см.
• Кроме того, кладка из пеноблока начинается от плиты, т.е. в тех же 20, от силы 30 см. от земли. Соответственно, от дождевых брызг и снега низ кладки часто будет отсыревать, что экологически вредно, плесневеть может. А при замораживании/оттаивании зимой, и от плесени ещё и разрушительно.
• Ещё один неудобный момент — устройство плиты в зоне террас в случаях, когда терраса и дом — под одной кровлей (почти во всех наших проектах одноэтажных домов крыша общая). В зоне террасы плита попадает под воздействие отрицательных температур, и работает не так, как плита под тёплой части дома. Можно утеплить всю плиту, но это дорого и трудоёмко.
Вывод — использование плиты уместно только в тех случаях, когда не годится никакой другой фундамент, — при слабых грунтах или плывунах на участке. Качество строительных работ по устройству плиты и подстилающих слоёв должно быть наивысшим, а утепление — грамотным.
УШП — утеплённая шведская плита
УШП — плита с термической отсечкой — утеплителем между землёй и бетоном.
УШП популярна сегодня, и нас иногда просят заменить в готовых проектах домов «добрую старую» ленту глубокого заложения на модную УШП.
Про плюсы УШП расскажут строители. А про "подводные камни» умолчат. Хотя о некоторых недостатках они могут не знать.
УШП — один из самых дорогих и технически сложных фундаментов, и с непредсказуемым эксплуатационным поведением:
• Необходимо идеальное качество подготовительных работ — ровная и плотная поверхность грунта (с уклоном 1% для стока воды) и песчаной подушки, чтоб не было просадки и вымывания песка в углах из-за неравномерной трамбовки/проливки.
• Нужна высокая квалификация специалистов (особенно при прокладке коммуникаций и армировании). И всё равно сохраняется опасность морозного пучения грунта и деформации плиты, ведь она полностью находится в зоне промерзания;</t>
    </r>
    <r>
      <rPr>
        <rFont val="Arial"/>
        <color theme="1"/>
      </rPr>
      <t xml:space="preserve">
•</t>
    </r>
    <r>
      <rPr>
        <rFont val="Arial"/>
        <b/>
        <color theme="1"/>
      </rPr>
      <t xml:space="preserve"> Пенополистирол в основании УШП имеет меньший срок эксплуатации, чем сам дом — производители заявляют 30 — 50 лет (хотя ещё нет УШП возрастом 30 лет, эта конструкция моложе). Далее он крошится постепенно. Заменить его в случае износа невозможно. Экологичность пенополистирола, особенно разрушающегося — сомнительна.</t>
    </r>
    <r>
      <rPr>
        <rFont val="Arial"/>
        <color theme="1"/>
      </rPr>
      <t xml:space="preserve">
</t>
    </r>
    <r>
      <rPr>
        <rFont val="Arial"/>
        <color theme="1"/>
        <sz val="1.0"/>
      </rPr>
      <t>Есть более долговечный и дорогой материал — пеностекло, который минимизирует эту проблему. Если материал не слишком качественный, то может начать портиться уже через 10-15 лет, причем не под всем домом одновременно, а начиная с краёв. Проконтролировать качество подготовительных работ и утеплителя — очень сложно.</t>
    </r>
    <r>
      <rPr>
        <rFont val="Arial"/>
        <color theme="1"/>
      </rPr>
      <t xml:space="preserve">
</t>
    </r>
    <r>
      <rPr>
        <rFont val="Arial"/>
        <b/>
        <color theme="1"/>
      </rPr>
      <t>• Нужно ОЧЕНЬ МНОГО утеплителя. Кроме 2-3 слоев в основании дома и утепленных торцов УШП, нужна утеплённая отмостка, что тоже дорого и недолговечно.</t>
    </r>
    <r>
      <rPr>
        <rFont val="Arial"/>
        <color theme="1"/>
      </rPr>
      <t xml:space="preserve">
</t>
    </r>
    <r>
      <rPr>
        <rFont val="Arial"/>
        <color theme="1"/>
        <sz val="1.0"/>
      </rPr>
      <t>• Пол первого этажа низко расположен над землёй.
Это некомфортно. Либо на плиту нужно сверху что-то класть для поднятия пола. А это — удорожание.
• Точность прокладки и сложность ремонта "вмурованных" в пол и лежащих в песчаной подготовке под полом коммуникаций (то есть, фатальность строительной ошибки) требует заблаговременного устройства резервных линий. Попадание выводов в нужное место — почти чудо. Успешная починка испортившегося — и того больше.
• Сопоставимость по цене с капитальным фундаментом-лентой.
По стоимости монолитная полно-заглублённая лента + (деревянное перекрытие или бетонный пол по грунту) примерно та же, что у плиты, но не требует такой точности работ, и более долговечна, т.к. не основана на пенопласте. При наличии подполья все коммуникации удобно проверять и ремонтировать.
Поэтому мы считаем, что единственное обстоятельство, делающее оправданным строительство дома на УШП — невозможность использования других решений по геологическим условиям. В нашей более чем 20-летней практике такой вынужденный случай был всего ОДИН РАЗ!</t>
    </r>
  </si>
  <si>
    <t>https://dzen.ru/a/ZAnC-Bg4XSLmFdY-</t>
  </si>
  <si>
    <t xml:space="preserve">Добрый день! 
Ассоциация производителей и поставщиков пенополистирола располагает результатами исследований международных и отечественных научных лабораторий. Так,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Что касается экологичности, на 98% плиты современного пенопласта состоят из воздуха. Все их показатели находятся в пределах, установленных санитарными нормами. 
Насчёт стоимости тоже готовы спорить: по сравнению с другими теплоизоляционными материалами цены на ППС более чем демократичны. </t>
  </si>
  <si>
    <t>https://prnt.sc/_xQ0PsS25Wvr</t>
  </si>
  <si>
    <t xml:space="preserve"> Александр Гребенников
Хороший фасад из пенопласта получается
 Александр Гребенников ответил Светлане
Светлана, звучит так будто вы ответственная на этой стройке. Конечно МЧС ошибается и такой черный дым от кирпича с твинблоком, а пенопласта на стройке вообще не было. в вагончиках говорит у нас пенопласт складируется</t>
  </si>
  <si>
    <t>https://vk.com/wall-53911449_3595770?reply=3597309&amp;thread=3596856</t>
  </si>
  <si>
    <t>Добрый день! Позвольте прокомментировать от лица Ассоциации производителей и поставщиков пенополистирола. 
 Из пенопласта получается хорошим не фасад, но утепление. Согласно ГОСТ, этот материал должен использоваться как средний слой строительной ограждающей конструкции, закрытый внешней отделкой, оптимально — по системе "мокрый фасад". Мы не можем без результатов экспертизы сказать, что горело на объекте, и как произошло возгорание. Однако точно уверены, что если при строительстве использовался качественный современный материал, в него должны были быть добавлены антипирены. Это специальные вещества, которые позволяют ППС самостоятельно затухать в течение максимум 4 секунд после потери контакта с открытым огнем. А при воздействии высоких температур не полыхать, а оплавляться.</t>
  </si>
  <si>
    <t>https://prnt.sc/1rnm5TgNFieS</t>
  </si>
  <si>
    <t>Обсуждение пожара</t>
  </si>
  <si>
    <t xml:space="preserve"> Ирина Карпова
Это вообще законно, пенопластом обшивать? Люди так и задыхаются в этом чёрном дыме в подъездах 😟</t>
  </si>
  <si>
    <t>https://vk.com/wall-53911449_3595770?reply=3596122</t>
  </si>
  <si>
    <t xml:space="preserve">Здравствуйте, Ирина! Да, пенопласт используется для теплоизоляции как частных, так и многоэтажных домов. Но Ассоциация производителей и поставщиков пенополистирола настаивает, что важным условием этого использования является соблюдение всех нормативов и требований ГОСТ и производителей материала. 
Согласно первому, ППС должен располагаться в середине так называемого "стенового пирога". Согласно вторым, при производстве работ с пенопластом (как и с любым другим строительным материалом) важно соблюдать технику безопасности, не курить рядом с ним, не оставлять в зоне воздействия огня. 
Пожар такого масштаба не может не охватить все слои "пирога". Однако если был использован качественный ППС, он оплавится внутри стены, не распространяя огонь на другие элементы здания. </t>
  </si>
  <si>
    <t>https://prnt.sc/eUrcUq5jj1fo</t>
  </si>
  <si>
    <r>
      <rPr>
        <rFont val="Arial"/>
        <color theme="1"/>
      </rPr>
      <t xml:space="preserve">Строим дом за городом
</t>
    </r>
    <r>
      <rPr>
        <rFont val="Arial"/>
        <color theme="1"/>
        <sz val="1.0"/>
      </rPr>
      <t>Дом из досок – это лучший вариант деревянного дома, потому что его можно утеплить один раз и на века
В цивилизованном мире возникла такая тенденция, что частному бюджетному застройщику дом из бревна и бруса просто не по карману, а каркасник, набитый минеральной ватой – это вообще моветон. Поэтому стесненному в средствах будущему домовладельцу лучше поставить стены из досок, утеплив их внутри глиной с опилками. В статье освещаются азы технологии создания таких «деревянно-глиняных» стен.
Дом из досок эпохи коллективизации. Находится в Нижегородской области, правда, появились слухи, что его пару месяцев назад уже снесли
Я намеренно решил поднять эту тему снова, потому что вокруг нее постоянно разгораются бурные дискуссии, причем всяких критиков в комментариях набегает столько, что нормальным строителям, знакомым с нормальными отечественными технологиями, никак со своими замечаниями сквозь эту завесу не пробиться. В общем, поэтому я и поднимаю сей вопрос заново, но с более подробными подробностями, и в расширенном варианте.
А чтобы всякие противники излагаемой мной темы не начинали давить своих не искушенных в маркетинговых баталиях оппонентов своим «авторитетом», я их просто буду удалять из дискуссии разными методами – или удаление комментариев, или вообще баном, ну, для самых невоспитанных.
И пусть кто-то потом начнет обижаться типа я никого не пердупердил.
Так вот – пердуперждаю. Всяких «опытных строителей» попрошу не распоясываться сильно, иначе придется мне принимать меры, для агрессоров очень неприятные.
В общем, начинаю без предисловий и прочих эпиграфов. Несмотря на то, что я не очень люблю деревянные дома жилищно-зимнего типа, я все же люблю о них писать, причем не всегда в критическом тоне. Есть деревянные дома, которые можно было бы посоветовать застройщикам, выбирающим между бревнобрусом и каркасником некоторых забугорных типов. Это дом из досок, наподобие «сталинских бараков».
Ясно, что «сталинский барак» — это вовсе не барак, и тем более не сталинский. Такие дома строили испокон веков не только на Руси, и никто их не называл бараками. Это были приличные дома, и во многих из них люди живут и сегодня, несмотря на то, что этим строениям уже лет по 50, 70, а то и все 100. Ну, разве может современный каркасный дом столько простоять? Даже дом из бревна и бруса, построенный по современным технологиям, столько не простоит. А кто считает, что простоит, то тот просто не в теме современного деревянного домостроения — и жилищного, и сарайного, и курятникового.
Дом с засыпными стенами под Ленинградом, пардон — Санкт-Петербургом. Стоит уже 70 лет и не гниет
Ладно, оставим каркасники в покое, по моему мнению, это вообще не дома, а летние дачи. Но советские летние дачи никогда не строились как современные каркасные дома по забугорным технологиям, потому во многих из них можно было жить и зимой. Пример – дачные писательские поселки под Москвой и Ленинградом, вот там стояли такие дачи, в которых советские писатели творили и зимой, и летом. Я бывал в доме-музее Анны Ахматовой в Комарово под Петербургом, в котором она проживала и писала зимой – вполне приличный деревянный домик, хорошо утепленный, и вовсе не стекловатой или пенопластом.
Вот во что превращается минераловатный утеплитель буквально за пару лет
А чем? – спросит кто-то?
Вот в этом и состоит великая сермяжная правда об отечественном каркасном домостроении, которую я пытался донести в прошлых своих научно-строительных исследованиях, но всякие «опытные строители» на службе производителей минеральной ваты и сырых досок забивали все площадки для обсуждения как мыши в амбаре.
В общем, тем, кто хочет раскошелиться на бревно и брус для возведения своего первого загородного жилища, следовало бы напомнить о том, что в доме с такими стенами жизнь совершенно не комфортная. При этом я не обращаюсь к тем, кто собирается покупать клееный брус – это далеко не бюджетный сегмент домовладельцев, поэтому очень узкий. А вот обычные натуральные «деревяшки» многим могут быть по карману.
Самое дурацкий вариант утепления — залить бревно какими-нибудь полимерами
Но нужно обратить внимание на тот факт, что натуральное дерево, использующееся в качестве главного конструктива, приведет к тому, что стены будет постоянно продувать. Щели между бревнами или брусом будут появляться все время, и с этим не побороться. Можно, конечно, обшить дом снаружи или изнутри чем-нибудь, но тогда какой смысл покупать бревно или брус? В общем, деревянный дом не подлежит утеплению за разумные деньги, и это аксиома, то есть теорема, не нуждающееся в доказательствах.
Итак, если хотите построить деревянный дом, который не будет продуваться даже антарктическими ураганами, то лучше сделать его по каркасной технологии. Но не по американской, и тем более не по современной российской, а по древнерусской. То есть обшивать стены нужно не фанерой, как очень любят сегодня делать, чтобы сократить свои труды, а досками. И внутрь надо закладывать не минеральную вату, которую все равно придется менять через несколько лет, а опилки с глиной.
Дома из досок стоят прекрасно и сегодня, и им уже более 80 лет
Нет, если хотите, то можете и кирпичей в стены накидать, как это делали со своими каркасниками древние немцы и прочие французы, но глина с опилками все же лучше. Может, кто не знал, то опилки, смешанные с глиной, не только утепляют дом, но и придают его стенам прочности камня. В итоге получается фактически каменный дом, но обладающий теплосберегающими возможностями лучших современных утеплителей. При этом долговечность такого утепления сравнима с долговечностью кирпичного дома.
Монтируются стены такого дома так же, как и при создании монолитных стен из арболита, только доски, выступающие в случае арболита съемной опалубкой, при утеплении глиной являются обшивкой – фасадной и внутренней. По сути, глиняно-опилочная смесь просто засыпается внутрь стен и хорошо трамбуется. В результате получаются монолитные теплые стены, обшитые досками. Ну, а кому не нравятся доски в качестве обшивки, могут использовать какой-нибудь дешевый, но симпатичный блок-хаус.
Вот так примерно трамбуется глиняно-опилочная смесь внутри стен дома из досок
Итак, главным компонентом в таких стенах является именно утеплитель. Как его приготовить?
Для этого потребуется глина (накопайте возле дома), опилки (выпросите бесплатно с лесопилки), известь (придется купить) и бетономешалка (тоже даром не валяется). В принципе, можно использовать ручной миксер, правда, производительность труда несколько снизится, зато по финансам выйдет экономия.
Делаем смесь:
10 ведер опилок;
5 ведер глины
1/2 ведра извести;
7 ведер воды.
Схема устройства засыпных стен из досок
Сначала в глину добавляется вода и размешивается до консистенции густой сметаны без комков. Затем в опилки наливают известь, хорошо перемешивают и соединяют это все с глиняной кашей. В итоге должна получиться равномерная смесь такой консистенции, чтобы в ней стояла палка. Если палка не стоит, значит, раствор получился слишком жидкий. Чтобы не ждать, пока он загустеет, нужно добавить немного глины, опилок, извести и снова все замешать до нужной консистенции.
Ну а дальше все просто – постепенно возводим «опалубку» из досок и методически набиваем стены тем, что у нас получилось из глины с опилками.
Вот примерно так замешивается глина с опилками
Дело, в принципе, простое, главное – соблюдать технологию и получше трамбовать. В таких стенах никогда не заведется плесень и всякая насекомая зараза, которая любит портить дерево. Мыши не переваривают вкус извести, поэтому о них тоже можно не беспокоиться. При этом дерево останется в своем первозданном состоянии, потому что его не надо будет обрабатывать антисептиком. И еще такой дом не будет «дышать», как деревянный сруб, поэтому можно не бояться вечных сквозняков, которые обычно гуляют внутри срубов.
Так как прочный каркас с глиной внутри не демонстрирует вечную усадку, то производить отделку стен, как снаружи, так и внутри, можно сразу же после их возведения. «Деревянно-каменные» стены такие же вечные и неподвижные, как и московский Кремль.</t>
    </r>
    <r>
      <rPr>
        <rFont val="Arial"/>
        <color theme="1"/>
      </rPr>
      <t xml:space="preserve">
</t>
    </r>
    <r>
      <rPr>
        <rFont val="Arial"/>
        <b/>
        <color theme="1"/>
      </rPr>
      <t xml:space="preserve">Кто-то наверняка сейчас начнет рассказывать, что я занимаюсь ерундой и ввожу зеленых застройщиков в заблуждение. Но я прекрасно знаю, что эти мои критики наверняка продают всякие современные утеплители типа пенополистирола и минеральной ваты, поэтому им конкуренция со стороны глины и опилок совсем не нужна. Они хорошо знают, что ни одна современная химия сегодня не заменит по качеству и долговечности натуральных материалов, и если бы им платили деньги за рекламу глины и песка, они бы с радостью хаяли бы пластмассу и минвату.
</t>
    </r>
    <r>
      <rPr>
        <rFont val="Arial"/>
        <b/>
        <color theme="1"/>
        <sz val="1.0"/>
      </rPr>
      <t>Набивные стены "каркасного" дома</t>
    </r>
    <r>
      <rPr>
        <rFont val="Arial"/>
        <b/>
        <color theme="1"/>
      </rPr>
      <t xml:space="preserve">
Но я не буду хаять пеноплистирол и минеральную вату, потому что это прекрасные утеплители. Их не надо замешивать в тазике, чтобы забить между досками, использовав их, даже можно пару лет понаслаждаться теплыми стенами. Но они совершенно не годятся для утепления хорошего дома, они стоят больших денег, быстро выходят из строя, прекрасно горят, источают вредные флюиды и вместе с тем в них хорошо живут мыши и тараканы.</t>
    </r>
    <r>
      <rPr>
        <rFont val="Arial"/>
        <color theme="1"/>
      </rPr>
      <t xml:space="preserve">
</t>
    </r>
    <r>
      <rPr>
        <rFont val="Arial"/>
        <color theme="1"/>
        <sz val="1.0"/>
      </rPr>
      <t>Бревенчатые дома, как я писал выше, утеплить стандартными методами не получится, потому что тогда пропадет весь смысл использования бревна – дешевле будет просто накупить газобетонных блоков. Но, к слову сказать, строят дома из бревна только как летние дачи, а кто утверждает, что прекрасно в них живет и зимой при минус 30 по Цельсию – тот просто пыжится, потому что в деревянных домах зимой НИКОГДА за всю историю человечества зимой не жили как люди.
Прекрасный дом из досок
Для того чтобы жить зимой в деревянном доме полноценно, нужно в каждой комнате поставить по печи. Обычные люди таких трат себе позволить не могли, потому и жили зимой все на одной печи гуртом, а остальные комнаты использовали как холодильники для продуктов. А вот если вы видите деревянный дом с двумя или тремя дымоходами на крыше, то знайте – в этом доме живут магнаты, которые денег не считают.
То ли дело жить в деревянном доме с глиняным утеплителем! Такой дом такой же прочный, как и бетонный, и такой же теплый, как и газоблочный, но при этом не промокает и не собирает зимой под своей крышей мышей и насекомых. При этом он дешевле, чем каркасный дом и долговечней, чем кирпичный. А кто имеет другие аргументы, о которых я не знаю, то попрошу изложить их в комментариях.</t>
    </r>
  </si>
  <si>
    <t>https://dzen.ru/a/ZA4JpjUq-GLEk-7m</t>
  </si>
  <si>
    <t>Экономия, срок службы, пожароопасность, опасность для здоровья, грызуны</t>
  </si>
  <si>
    <t xml:space="preserve">Здравствуйте! Понимаем, что вы предвосхитили своими словами ответ Ассоциации производителей и поставщиков пенополистирола, но всё же прокомментируем. 
Вспененный пенополистирол, минеральная вата и другие современные утеплители действительно удобны в применении: "их не надо замешивать в тазике". Наслаждаться теплом после теплоизоляции дома пенополистиролом можно 100 лет: именно такой срок эксплуатации установлен для материала после испытаний ГУП «НИИМосстрой» и Научно-исследовательским институтом строительной физики (НИИСФ РФ). Вряд ли опилки могут конкурировать с ППС по этому показателю. 
А вот с привлекательностью для мышей — могут. Разница лишь в том, что в ППС мыши (конечно, при наличии доступа в середину стены) строят гнёзда. А вот опилками грызуны могут даже питаться. 
Что касается горения, в современные марки ППС добавлены антипирены. А в опилки (древесина, кстати, имеет группу горючести Г4 и группу токсичности Т3, является легковоспламеняемой (группа воспламеняемости В3), её способность к дымообразованию классифицирована как Д2 при горении и Д3 при тлении) антипирены, насколько нам известно, не добавляют. Поэтому и гореть они будут гораздо веселее. 
Ну и о "вредных флюидах":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Мы уверены, что каждый покупатель вправе выбирать тот материал, который кажется ему наиболее подходящим. Однако чтобы выбор был осознанным, необходимо владеть достоверной информацией о материалах, между которыми предстоит выбирать. </t>
  </si>
  <si>
    <t>https://prnt.sc/_rALKNfS2b7r</t>
  </si>
  <si>
    <r>
      <rPr>
        <rFont val="Arial"/>
        <color theme="1"/>
      </rPr>
      <t xml:space="preserve">Строительство Домов Бань Под Ключ Екатеринбург
</t>
    </r>
    <r>
      <rPr>
        <rFont val="Arial"/>
        <color theme="1"/>
        <sz val="1.0"/>
      </rPr>
      <t>ЧЕМ МОЖНО УТЕПЛИТЬ ДОМ ИЗ БРУСА СНАРУЖИ
Разнообразие материалов может запутать непосвященного человека, поэтому всегда важно четко разобраться в основных отличиях, плюсах и минусах основных материалов. При всем многообразии ключевых видов не так много.
При выборе материала достаточно учесть несколько ключевых характеристик:
морозостойкость (этот показатель отвечает за сохранение эксплуатационных свойств в условиях низких температур. Иначе говоря — сохранит ли все свои свойства после зимы);
прочность на сжатие (показывает объем нагрузки до того, как может начаться разрушение материала, или произойдет ощутимая деформация. Чем значение этого параметра выше — тем лучше, это значит что тем большую нагрузку материал способен выдержать);
коэффициент теплопроводности;
срок эксплуатации (по крайней мере тот, что указывает на упаковке производитель);
пористость — для утеплителя это хорошо, т.к. в порах содержится воздух, а он отлично держит тепло. Соответственно чем больше пор, тем лучше, и в теплоизоляционных материалах этот параметр начинается от 50%.
МИНЕРАЛЬНАЯ ВАТА
Минвата — таков ответ многих опытных владельцев домов и строителей на вопрос “чем лучше утеплить дом из бруса снаружи”. Имеет несколько подвидов — стеклянная, шлаковая и каменная. Придает дополнительную шумоизоляцию, обладает хорошей паропроницаемостью (то есть брусовой дом все еще “дышит”), а также вполне экологична. Плюс ко всему — имеет хорошую огнестойкость, что конечно плюс.
Особенно стойкая по сравнению с другими материалами в плане устойчивости к механическим воздействиям. Обладает одними из самых высоких показателей по утеплению, так как обладает очень высокой пористостью — порядка 95%.
Вместе с тем важно учитывать, что ее важно полностью закрывать мембранами, ведь если дать ей намокнуть, то полностью она может и не высохнуть. А также некоторые грызуны могут рассмотреть минвату в качестве и своего жилища на зиму (что решаемо с помощью отдельных средств).
При выборе минваты рекомендуем присмотреться к матам, нежели рулонам — это сэкономит ваши силы и нервы на разворачивании и удерживании.
Если вы присматриваетесь к минеральной вате, то учитывая ее гидроскопичность важно учесть средний уровень влажности в конкретном регионе, и итоговый вариант облицовки. Как правило утеплитель просто дополнительно защищают гидроизоляцией со стороны фундамента и крыши — то есть всех сторон. Также минвата применима именно к вентилируемым фасадам (так снижается вероятность накопления влаг</t>
    </r>
    <r>
      <rPr>
        <rFont val="Arial"/>
        <color theme="1"/>
      </rPr>
      <t xml:space="preserve">
</t>
    </r>
    <r>
      <rPr>
        <rFont val="Arial"/>
        <b/>
        <color theme="1"/>
      </rPr>
      <t>ПЕНОПЛАСТ
Самый экономичный и легкий. Правда стоит учесть, что он гораздо менее огнеупорен (будем честны — относительно хорошо горит, а при горении выделяет вредные вещества). Вместе с тем важно понимать что не все так уж страшно: ранее в народе ходило множество мифов, что материал сам по себе выделяет вредные вещества, опасные для человека. Вместе с тем проведено уже множество лабораторных исследований и проверок в самых различных условиях — этот миф не получил ни одного подтверждения, то есть сам по себе материал ничего в окружающую среду не выделяет. Безопасность пенопласта подтверждена санитарно-эпидемиологическим заключением Заключением № 03/ПМ8 Московского НИИ Гигиены и заключением 01-188 НИИ Гигиены и Охраны Здоровья Детей и Подростков РАМН, то есть в целом, в нормальном состоянии материал более чем безопасен.</t>
    </r>
    <r>
      <rPr>
        <rFont val="Arial"/>
        <color theme="1"/>
      </rPr>
      <t xml:space="preserve">
</t>
    </r>
    <r>
      <rPr>
        <rFont val="Arial"/>
        <b/>
        <color theme="1"/>
      </rPr>
      <t>При выборе пенопласта рекомендуем обратить внимание на цифровой показатель его маркировки — чем цифра выше, тем выше плотность и теплоизоляционные свойства. То есть 35-я марка толщиной в 5 см для вас выгоднее, чем 25-я марка толщиной в 10 см. При этом как ни странно, цена вариантов малоощутима.</t>
    </r>
    <r>
      <rPr>
        <rFont val="Arial"/>
        <color theme="1"/>
      </rPr>
      <t xml:space="preserve">
</t>
    </r>
    <r>
      <rPr>
        <rFont val="Arial"/>
        <color theme="1"/>
        <sz val="1.0"/>
      </rPr>
      <t>ЭКСТРУДИРОВАННЫЙ ПЕНОПОЛИСТИРОЛ
Очень похожий материал, вместе с тем эдакий пенопласт-про. Он сохраняет больше тепла, меньше поглощает влаги, сохраняет все свойства при температурах от -50 до +75 градусов, что обеспечивает довольно хороший задел на долговечность. Поэтому если ищете относительно недорогой вариант как утеплить стену из бруса — это вполне подходящий и часто применяемый материал. Его требуется по расчетным данным в 2 раза меньше толщины, чем минеральной ваты для того же показателя теплоизоляции.
При монтаже используется клей, вместе с тем важно внимательно отнестись к его выбору. Нельзя использовать клеи, имеющие в составе ацетон и любые растворители в целом, этилацетат или воду. Также не рекомендуется в составе нефтяной тотуол. Проще всего просто приобрести клей, специально предназначенный для пенополистерола.
ТЕПЛАЯ ШТУКАТУРКА
Тоже один из относительно молодых материалов, состоит из различного вида гранул. Защищает дом от основных внешних природных воздействий, не горит (что хорошо).
ВСПЕНЕННЫЙ ПОЛИЭТИЛЕН
Легкий, дешевый, хорошо держит тепло — казалось бы, вполне заметный кандидат.
Бывают подвиды — низкого и высокого давления, а также с фольгой либо и одной, либо с обеих сторон. А также есть бонус — не требуют гидро-пароизоляции, так как абсолютно негигроскопичный — дождь и влага ему не страшны, а также грызунам он гораздо менее по вкусу, чем минвата.
И ВСЕ-ТАКИ, КАК ПРАВИЛЬНО УТЕПЛИТЬ ДОМ ИЗ БРУСА СНАРУЖИ?
Чтобы работы принесли нужный результат, важно учитывать некоторые нюансы, которые порой решают все.
Брус, если вы выбрали естественной влажности при постройке, имеет некоторую усадку. Поэтому важно выждать как минимум первый год после постройки не только для установки остекления, но и перед установкой сайдинга.
Как уже говорилось в пунктах выше — при любом способе утепления перво-наперво перед непосредственно основными работами — тщательно обрабатывайте антисептиками!
Важна заделка всех щелей и трещин, даже маленьких.
Перед закупкой еще раз проверьте расчеты количества — лучше брать с небольшим запасом.
Важно не пренебрегать слоем мембран для ветро- и влагозащиты. Этот тонкий материал может определить долговечность службы вашего дома.
С основной частью стены понятно, вместе с тем часто остро встает вопрос как утеплить углы дома из бруса снаружи, ведь при проверке тепловизором чаще всего основной мостик холода именно там, и важно уделить углам особое внимание.
На самом же деле если вы утепляете весь фасад целиком, то уже решаете эту проблему. Главное — проявите усердность при проработке щелей при конопатке, а также чтобы при укладке мембран именно на угле лежал цельный кусок материала.
Позволит несколько легче понять, как утеплить дом из бруса снаружи видео — посмотрите, там наглядно показаны некоторые моменты.</t>
    </r>
  </si>
  <si>
    <t>https://vk.com/wall-135465398_3069</t>
  </si>
  <si>
    <t xml:space="preserve">Добрый день! Позвольте от лица Ассоциации производителей и поставщиков пенополистирола внести некоторые коррективы. 
Пенопласт действительно экономичен и лёгок. А вот огнеупорности ожидать от него не стоит: он создан для утепления зданий, а не для того, чтобы предотвращать пожары. Согласно ГОСТ 15588-2014, ППС должен находиться в середине строительной ограждающей конструкции: это значит, что огонь может до него добраться только после того, как разрушит внешний и\или внутренний слои стены. 
А вот насчёт безопасности материала — правда. Согласно исследованиям, ППС не выделяет вредных веществ ни при нормальных температурах, ни при нагревании. 
При выборе пенопласта руководствоваться нужно теплотехническим расчетом, который проводят специалисты. ППС плотностью 35 кг\м3 достаточно плотный, чтобы использовать его для утепления цоколей, подвалов, эксплуатируемых крыш. А чем ППС плотнее, тем он дороже. Кроме того, в своих рекомендациях о выборе той или иной плотности специалисты ориентируются не только на платежеспособность заказчика: в свои расчеты они включают множество параметров от зоны влажности, в которой построен дом, до всех материалов в стене послойно. </t>
  </si>
  <si>
    <t>https://prnt.sc/YrKloRcrx2LR</t>
  </si>
  <si>
    <t>Евгений Карамов
Приветствую,Алексей) я там под постом вопрос вам оставил) целый день жду ответа)
vk.com/clip-205425670_456239101?access_key=a667546fcaa3757dd8?c=1</t>
  </si>
  <si>
    <t>https://vk.com/im?sel=4023768&amp;msgid=14</t>
  </si>
  <si>
    <t>Здравствуйте, Евгений! Ответил на ваш комментарий.</t>
  </si>
  <si>
    <t xml:space="preserve">Ралия Мурзабаева(Галиева)
11 марта
60 лет, с. Мишкино (Мишкинский район), Россия
Хитрости жизни
Хитрости жизни
🔥 Как утеплить дымоход в загородном доме: технология и особенности
1. ПОЧЕМУ НУЖНО УТЕПЛЯТЬ ДЫМОВЫЕ ТРУБЫ
Прежде чем искать ответ на этот вопрос, надо рассмотреть физику процесса утилизации печных газов.
В их состав входят самые разнообразные вещества, окисленные в процессе горения, такие, как:
- Пары кислот — серной, угольной, азотной.
- Угарный газ или двуокись углерода — чрезвычайно опасное для жизни человека вещество.
- Твёрдые продукты в мелкодисперсном состоянии.
- Пары воды, испарившиеся в процессе горения, снижающие температуру в топке и в дымоходе.
При разжигании холодного очага создаются условия для образования конденсата. Это происходит при достижении в дымоходе температуры, при которой начинается образование конденсата — точки росы. Первоначально такая температурная зона всегда находится внутри трубы и конденсат оседает на её стенках. В состав конденсата входят все вещества, перечисленные выше, поэтому он химически активен. По мере прогрева точка росы смещается вверх и в какой-то момент выходит за пределы дымохода, при этом образование конденсата в нём прекращается.
Это особенно характерно для массивных кирпичных дымоходов и быстро охлаждающихся тонкостенных металлических. Образование конденсата происходит в любом дымоходном канале. Имеет значение время сохранения неблагоприятных условий. В утеплённом дымоходе оно значительно меньше.
Низкотемпературные тепловые агрегаты — газовые колонки и пиролизные печи медленного горения с температурой печных газов порядка 300 градусов практически постоянно образуют конденсат в неутепленных дымоходах. Если Вы читаете эту статью в какой то другой группе — то рекомендуем найти группу Книга ремонта, в ней подобные статьи выходят раньше.
Влияние конденсата на процесс горения
Конденсат оказывает различное негативное влияние на состояние стенок дымохода в зависимости от материала:
В кирпичных трубах он впитывается в тело материала вплоть до выхода на наружную поверхность труб или стен. В морозы влага конденсата замерзает, разрывая кладку.
В металлических трубах из чёрного металла химически активный конденсат быстро разъедает внутреннюю поверхность, образуя каверны и сквозные отверстия.
Более устойчивы дымовые трубы из нержавеющей стали, чему способствует химическая инертность материала и высокое качество поверхности. По ней конденсат по мере образования стекает вниз к накопителю или непосредственно в топку при прямом дымоходе.
Конденсат способствует оседанию на стенках дымовой трубы твёрдых частиц из дымовых газов, в результате чего образуется твёрдый осадок, постепенно сужающий сечение трубы и ухудшающий тягу вплоть до полного прекращения.
Самым опасным событием является возгорание трубы, при котором возможно повышение температуры до 700–1000 градусов. При таких обстоятельствах пожар с полной утратой недвижимости практически неизбежен.
Очевидно, что утепление дымоходов в условиях загородного дома является жизненно необходимой мерой.
2. МАТЕРИАЛЫ ДЛЯ УТЕПЛЕНИЯ ДЫМОХОДОВ
Решение проблемы образования конденсата имеется. Оно не устраняет всех рисков, но помогает эффективно сдерживать большинство из них. Таким способом является утепление дымовых труб, позволяющее уменьшить выделение конденсата за счёт смещения точки росы во внешнее пространство.
Утепление дымохода не только снижает влияние вредных факторов, но и способствует повышению эффективности процесса отопления здания. Понеся затраты на утепление, можно существенно снизить расходы по обслуживанию и ремонту дымоходов.
Выбор материала для утепления дымохода — ответственный момент. От него зависит эффективность самого мероприятия, трудоёмкость процесса и внешний вид, достойный интерьера помещения.
Для утепления дымовых труб применяются следующие материалы:
- минеральные ваты из различных составляющих, в частности — базальтовая;
- волокнистые утепляющие материалы из негорючих веществ;
- шлакобетон и его производные, а также элементы конструкции из шлакобетонных блоков;
- битые кирпичи;
- вспененное стекло.
Каждый предлагаемый вариант имеет свою ценовую категорию, плотность и механические свойства. Нужно также учитывать тот факт, что работы производятся на высоте и это требует особого отношения в плане безопасности их исполнения.
Критерии выбора материала
При подборе утеплителя для дымовой трубы следует учитывать следующие обстоятельства:
В категорической форме запрещено использовать для этой цели легковоспламеняющиеся и плавящиеся материалы.
Утеплитель должен легко поддаваться обработке и быть довольно лёгким. Профессионалы используют шлакоблоки, основываясь на просчитанных допустимых нагрузках на кровлю. Альтернативой шлакобетону может служить минеральная вата, работать с которой гораздо проще, даже не обладая квалификацией.
Важно учитывать рекомендации производителя материала об условиях его применения.
Не стоит нагружать конструкцию кровли. Старайтесь подходить к делу с точки зрения максимально лёгкой утепляющей конструкции.
Какой материал выбрать для утепления
Выбор материала зависит от конструкции трубы дымохода и способа её установки.
Минеральная вата
Лучшим средством для утепления дымоходов принято считать минеральные ваты. Они наиболее технологичны. Это касается не только внутренних дымовых каналов, но и наружных. Длительность эксплуатации такой изоляции зависит от надёжности его укрытия во избежание воздействия внешних факторов. Поверх слоя утеплителя нужно сделать защитную рубашку из оцинкованного листового металла. А также допускается использование медного, латунного или алюминиевого листа. Чаще всего минвата применяется для утепления металлических труб.
Шлакобетонные блоки
Для изоляции дымоходов из кирпича часто используются шлакоблоки уменьшенного размера с лицевой отделкой. В ряде случаев приходится демонтировать старый дымоход и выкладывать новый с использованием утепляющих материалов.
Штукатурка как утеплитель
Для покрытия поверхности применяется специальная сухая смесь, размешанная с водой до консистенции густой сметаны. Раствор наносится на поверхность толстым слоем. После предварительного разравнивания слой штукатурки укрывается арматурой в виде сетки из стекловолокна. Предварительная сушка производится в течение суток, после чего выполняется отделка поверхности. В состав смеси входят асбестовые волокна.
Без сеточного каркаса слой штукатурки будет растрескиваться и быстро разрушится.
Утепление пенопластом
Этот материал в качестве утеплителя вызывает у исполнителей неоднозначные мнения. Сам по себе пенополистирол при воздействии температуры выделяет в атмосферу своё основное вещество — стирол, который ядовит. Поэтому использование его для утепления дымовых труб внутри помещений нежелательно. Другое дело — наружное строение кирпичных дымоходов. Решающим фактором при этом является способность плит из полистирола успешно противостоять воздействию атмосферы. Для утепления дымовых труб его желательно использовать по штукатурке.
Двойные металлические трубы
Популярным способом утепления дымохода является использование покупных или самодельных труб с двойной стенкой. Внутренняя труба является дымовым каналом. Она вставляется внутрь второй трубы, выполняющей роль обечайки. Зазор между стенками двойной трубы должен быть не менее 3–5 сантиметров. Эта полость заполняется негорючим волокнистым материалом. При монтаже трубы просто поочерёдно соединяются одна с другой снизу вверх, стыки укрепляются хомутами из металлической ленты. Использование труб из нержавеющей стали обеспечивает многолетнюю службу дымохода при условии постоянного должного ухода.
В продаже всегда имеется выбор готовых дымоходных труб такой конструкции в любом исполнении и любых размеров.
3. ОСОБЕННОСТИ УТЕПЛЕНИЯ ДЛЯ ДЫМОХОДОВ РАЗНЫХ КОНСТРУКЦИЙ
Для каждого материала применяется особый вид изоляции с учётом его индивидуальных особенностей.
Изоляция дымоходов из стальной трубы
Перед началом монтажа дымохода трубы нужно подвергнуть антикоррозионной обработке. На практике это производится преобразователем ржавчины. При нанесении на поверхность в результате химической реакции с металлом он создаёт плакирующую плёнку, способную на длительное время защитить её от коррозии. Далее:
Труба монтируется по месту установки. Вставляя звенья по очереди снизу вверх, нужно обеспечить перекрытие на сочленении величиной 50–70 миллиметров. Верхняя труба вставляется в нижнюю, что позволит предотвратить подтекание воды в стык.
По окончании сборки дымохода производится утепление наматыванием утепляющего материала в один слой с перекрытием краёв на стыке.
Фиксация утепляющего слоя производится проволокой. Нельзя применять изолированный электрический провод. Под воздействием высоких температур изоляция может расплавиться, ослабляя крепление. По той же причине не используются пластиковые строительные хомуты. Проволока для фиксации может быть стальной, медной или алюминиевой.
Для наружной обечайки используют стальной оцинкованный лист толщиной 0,5–0,7 миллиметра. Изолирующий слой покрывается им с нахлёстом 70–100 миллиметров. Фиксация производится стяжными хомутами с шагом 15–25 сантиметров. Порядок установки обечаек такой же, как при монтаже трубы — снизу вверх.
Изоляция для труб из нержавейки
При использовании этого материала изоляция производится в таком же порядке, как и для чёрной трубы. Исключение составляет этап подготовки с использованием преобразователя ржавчины, который в этом случае не применяется. Нержавеющая сталь сама по себе химически пассивна и выдерживает воздействие агрессивного конденсата.
Утепление асбестовых труб
Для проведения такой операции необязательно обкладывать трубу кирпичом, как это часто практикуется. Достаточно приобрести базальтовый утеплитель россыпью и трубу-обечайку диметром на 100 миллиметров больше соответствующего размера дымохода из асбестового материала. Обечайка устанавливается на основной дымоход, промежутки между стенками заполняются изолятором. В процессе засыпки материал несколько раз трамбуется для уплотнения. Популярно также утепление из минваты. Напоминаем, что данная статья составлялась для группы Книга ремонта. Если Вы ещё не подписаны на неё — то срочно подпишитесь — в ней подобные статьи выходят раньше.
Таким же образом может быть выполнено утепление металлических дымоходов.
4. ТЕХНОЛОГИЯ УТЕПЛЕНИЯ ДЫМОХОДОВ
Порядок выполнения работ и принцип действия при изоляции каналов сходен для всех конструкций отопительных агрегатов:
Части дымохода, расположенные внутри жилого пространства, как правило, не изолируются. Они являются частью теплообменных поверхностей, обогревающих помещение. Это относится к тепловым агрегатам из кирпича — каминам, голландским и русским печам и прочим объектам подобного рода. Касательно металлических печей это правило не всегда срабатывает, обязанность изолировать часть дымовой трубы налагается в случае расположения дымохода у стены из горючих материалов. Дымоход должен быть изолирован асбестовым шнуром или пластиной на расстояние не менее метра от стены.
Обязательным условием нормальной работы наружных частей дымохода является его изоляция по описанным выше причинам. При этом пристенные дымовые каналы обязательно оборудуются сборниками конденсата с краном для его периодического слива.
Любой дымоход в верхней части должен быть оборудован колпаком, предотвращающим его загрязнение мусором. В идеальном случае должен применяться дефлектор, создающий дополнительную тягу в дымоходе. Это способствует смещению точки росы вверх, вплоть до вывода её за пределы дымохода.
При прохождении дымохода сквозь перекрытие, отверстие для него должно быть минимум вдвое больше, чем размер самой трубы. Пространство заполняется изолирующими материалами в целях не только утепления, но и устранения возможности возгорания.
При пересечении дымоходом кровельного пирога принимаются такие же меры. Кроме того, труба снабжается конусом для предотвращения протекания воды по ней внутрь помещения.
Утепление дымовых труб необходимо для увеличения срока их службы и правильной работы дымоходов. Подобрав нужный материал и учитывая особенности конструкции, утепление дымохода можно сделать своими руками. Важно помнить, что это мероприятие не избавляет хозяина от регулярного обслуживания систем утилизации продуктов горения.
Показать еще
2 комментария
9 раз поделились
64 класса
</t>
  </si>
  <si>
    <r>
      <rPr>
        <color rgb="FF1155CC"/>
        <u/>
      </rPr>
      <t>https://ok.ru/profile/552895726340/statuses/155086404584196</t>
    </r>
    <r>
      <rPr/>
      <t xml:space="preserve"> </t>
    </r>
  </si>
  <si>
    <r>
      <rPr>
        <color rgb="FF1155CC"/>
        <u/>
      </rPr>
      <t>https://prnt.sc/cLPBy7d7FOBj</t>
    </r>
    <r>
      <rPr/>
      <t xml:space="preserve"> </t>
    </r>
  </si>
  <si>
    <t>Аналог стр. 32</t>
  </si>
  <si>
    <t xml:space="preserve"> Вячеслав Тропин
Хороший токсичный пол. При температуре 50 градусов выделяется финол из пенопласта.</t>
  </si>
  <si>
    <t>https://vk.com/wall-153058317_446902?reply=446951</t>
  </si>
  <si>
    <t>Пол, опасность для здоровья</t>
  </si>
  <si>
    <t xml:space="preserve">Добрый день! Вредные вещества из пенопласта не выделяются ни при нормальных температурах, ни при нагревании: это подтверждено многочисленными исследованиями, в том числе, заключением Московского НИИ Гигиены им. Ф.Ф. Эрисмана № 03/ПМ8, протоколом № 37-2010 от 02.04.2010 МГУ им. М.В. Ломоносова и протоколом исследования состава № 338/10 от 24.03.2010 ФГУП ВНИИМ им. Д.И. Менделеева.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фенола, ни акриловых смол, ни хлора, ни гидрохлорида.
Но вот температурные ограничения по эксплуатации — есть. Ассоциация производителей и поставщиков пенополистирола, официальным представителем которой я являюсь, и ГОСТ 15588-2014 не рекомендуют использовать ППС при температурах свыше 80 градусов. </t>
  </si>
  <si>
    <t>https://prnt.sc/1PqWpDQqgKMZ</t>
  </si>
  <si>
    <t xml:space="preserve"> Алексей Чигвинцев
Горючий пенополистирол нельзя использовать в жилом строительстве</t>
  </si>
  <si>
    <t>https://vk.com/wall-169263197_726049?reply=726463</t>
  </si>
  <si>
    <t xml:space="preserve">Добрый день, Алексей. Пенопласт действительно считается горючим материалом — он относится к группе Г3. А древесина имеет группу горючести Г4 и группу токсичности Т3, является легковоспламеняемой (группа воспламеняемости В3), её способность к дымообразованию классифицирована как Д2 при горении и Д3 при тлении. И даже эти характеристики не приводят к запрету её в строительстве. 
Современный пенопласт производится с обязательным добавлением антипиренов и, согласно ГОСТ 15588-2014, должен находиться в середине стенового "пирога". Огонь добирается до него, только разрушив основной материал стены и внешнюю отделку. К этому времени все люди должны быть из помещения эвакуированы. Поэтому, если использовать его согласно рекомендациям, он, по мнению Ассоциации производителей поставщиков пенополистирола, абсолютно безопасен. </t>
  </si>
  <si>
    <t>https://prnt.sc/OxrAzj128UV6</t>
  </si>
  <si>
    <t xml:space="preserve"> Дима Лобарев
Потом этот пенопласт начинает гнить, ломается фундамент, кладка дома расходиться по швам, нормальный такой вариант для временного дома либо гаражах😅</t>
  </si>
  <si>
    <t>https://vk.com/wall-138308445_260400?reply=260425</t>
  </si>
  <si>
    <t>Хрупкость, фундамент</t>
  </si>
  <si>
    <t>экструдированный пенополистирол УРСА + мат</t>
  </si>
  <si>
    <r>
      <rPr>
        <rFont val="Arial"/>
        <color theme="1"/>
      </rPr>
      <t xml:space="preserve">Дачные хитрости
</t>
    </r>
    <r>
      <rPr>
        <rFont val="Arial"/>
        <color theme="1"/>
        <sz val="6.0"/>
      </rPr>
      <t>Внутреннее утепление стен: когда допустимо и как производится
Внутреннее утепление стен – это вынужденная мера, когда внешнее утепление по каким-либо причинам не возможно. Если же вы стоите перед выбором: внутреннее или внешнее утепление, то лучше отдать предпочтение последнему. Если же выбор перед вами такой не стоит, то эта статья для вас. 
Когда уместно:
- если запрещено менять внешний облик здания на законодательном уровне, например, это культурный объект или фасад выходит на центральную улицу города;
- архитектура здания не позволяет, деформационный шов или шахта лифта;
- если эта возможность заложена в проекте строительства, такое бывает у каркасных домов (просто используется еще один слой идентичного изолятора);
Особенности утепления изнутри
Главная проблема внутреннего утепления – это то, что основная стена не только не становится от этого процесса более теплой, а даже наоборот, промерзает сильнее, в результате образуется конденсат, а дальше — сырость, стена начнет разрушаться, утеплитель начнет разрушаться, теплоизляция снова будет нарушена, это особенно касается фасада из кирпича. 
 Решить проблему сможет только утеплитель с небольшой паропроницаемостью и без монтажных швов.
Точно не подойдет: мин. вата, керамика жидкая, теплая штукатурка и гипсокартон, потому что это паропроницаемые материалы. 
Пеноплекс тоже вряд ли может использоваться, из-за неровных стыков, а значит герметичность обеспечить не получится
Процесс внутреннего утепления стен обязательно должен проходить при сухих стенах, изолятор должен быть влагостойкий, без паропроницаемости. Не должно быть стыков, пустот, наслоения края теплоизолятора.
 Универсальное средство — еще одна внутренняя стена внутри помещения, но такой способ очень крадет полезную площадь.
Выбор материалов для утепления и их особенности 
Пенополиуретан — это влагостойкий изолятор, хорошо держит тепло, но сложности в нанесении: нужно применять опалубку, наносить пенополиуретан по частям. Каркасы не подойдут. А для гидрозащиты используют полиэтиленовую пленку, ее устанавливают на рейки: крепят к полу, потолку и соседним стенам, приклеивают герметиком. Пенополиуретан — материал слабый и непрочный, штукатурку не выдержит. Поэтому финишную отделку реально сделать только на дополнительной стене из гипсокартона. Она монтируется на каркасе к потолку, полу, соседним стенам. 
Двойная стена из различных материалов
 Тут используется элементы теплого пола, они крепятся на внешнюю стену, такой обогрев можно включать только в лютые морозы, для прогрева внутренней поверхности стены. При этом точка росы перемещается в центр. Вторая стена делается из гипсокартона или из полкирпича. Утеплитель крепится на фальш-стену в промежуток между внешней стеной. Большой минус — счет за электричество. 
П</t>
    </r>
    <r>
      <rPr>
        <rFont val="Arial"/>
        <color theme="1"/>
      </rPr>
      <t/>
    </r>
    <r>
      <rPr>
        <rFont val="Arial"/>
        <b/>
        <color theme="1"/>
      </rPr>
      <t>енополистирол — не подходящий материал для утепления внутренних стен, но если выбор остановлен на нем, то важно знать: 
- ответственно подойдите к монтажу, 
- стыки нужно подгонять друг к другу по-максимуму, а на торец наносить герметик. 
Клеящий состав наносится равномерно и на весь лист, без воздушных пустот, это важно. Используйте специальный игольчатый валик для перфорации и лучшего сцепления. Обязательно перед утеплением надо выровнять стену с использованием специальной смеси, создающей влагозащитный слой. 
Не используйте анкерные крепления, у них негерметичные переходы на теплоизолятор.</t>
    </r>
    <r>
      <rPr>
        <rFont val="Arial"/>
        <color theme="1"/>
      </rPr>
      <t xml:space="preserve">
</t>
    </r>
    <r>
      <rPr>
        <rFont val="Arial"/>
        <color theme="1"/>
        <sz val="6.0"/>
      </rPr>
      <t xml:space="preserve">Порядок проведения работ по утеплению
Любая попытка в этом вопросе сэкономить на материалах может привести к большим проблемам. Утепление стен изнутри можно проводить только летом или поздней весной-ранней осенью, когда нет дождя. С помощью тепловых пушек нужно по максимуму просушить стену. Снимаются все декоративные покрытия, даже штукатурку лучше снять, остаются только кирпичи или бетонная плита. 
Уберите строительную пыль со стены при помощи пылесоса. Затем обработайте стены антисептиком и прогрунтуйте грунтовкой глубокого проникновения. Если вы выбрали способ утепления нагревательными элементами или пенопластом необходимо выровнять стены растворами, предназначенными для ванных комнат. Дайте хорошенько просохнуть. Загрунтуйте штукатурку. Если стена бетонная — ее не придется ровнять, просто обработайте стыки герметиком. Все, можно утеплять, по схемам, описанным выше. Обязательно все должно хорошо просохнуть перед установкой внутренней стены для финишной отделки.
Какой бы способ вы ни выбрали — необходимо сделать каркас под гипсокартонные плиты и присоединить к полу, потолку и соседним стенам. Между второй стенкой и утеплителем должен быть промежуток в 2-5 сантиметров. </t>
    </r>
    <r>
      <rPr>
        <rFont val="Arial"/>
        <color theme="1"/>
      </rPr>
      <t xml:space="preserve">
</t>
    </r>
    <r>
      <rPr>
        <rFont val="Arial"/>
        <b/>
        <color theme="1"/>
      </rPr>
      <t xml:space="preserve">Если утепляете пенополистеролом, то можно не делать вторую стену, а сделать армирование сеткой, насколько это будет прочная конструкция — зависит от монтажа. Не забудьте обработать стыки листов герметиком, а листы укрепить по всей поверхности ровным слоем раствора. </t>
    </r>
  </si>
  <si>
    <t>https://ok.ru/mir.idei/topic/156026953577934</t>
  </si>
  <si>
    <t xml:space="preserve">Здравствуйте! 
От лица Ассоциации производителей и поставщиков пенополистирола хочу заметить, что пенопласт не рекомендуется для работ по внутренней теплоизоляции. Он создан как внешний утеплитель и должен находиться в середине стенового "пирога": между основным материалом стены и внешней отделкой. </t>
  </si>
  <si>
    <t>https://prnt.sc/NgNp6YggZ9Mm</t>
  </si>
  <si>
    <t xml:space="preserve"> Ильдар Валиев
Не понимаю, зачем пенополистирол. И без него температура нормальная будет + бетон не дышит, грибок может пойти.</t>
  </si>
  <si>
    <t>https://vk.com/wall-35061943_52262?reply=52265</t>
  </si>
  <si>
    <t>Плесень, паропроницаемость</t>
  </si>
  <si>
    <t xml:space="preserve">Здравствуйте! При наличии приточно-вытяжной вентиляции (как заявлено на эскизном проекте) сырости и, соответственно, грибка не будет. В данном случае пенополистирол необходим как изолятор от окружающей среды. Он поможет сохранить в погребе постоянную температуру практически без колебаний. Без скачков температуры конденсат внутри погреба образовываться не будет. 
Владельцу погреба, как официальный представитель Ассоциации производителей и пенополистирола, могу порекомендовать отделать пенополистиролом помимо кровли верхнюю часть погреба по периметру на глубину промерзания почвы. </t>
  </si>
  <si>
    <t>https://prnt.sc/iw3pdyuRLSmj</t>
  </si>
  <si>
    <t xml:space="preserve"> Александр Пузаков ответил Борису
Борис, странные предрассудки. Дешевая внутренняя отделка и дешевая мебель затравят тебя химией куда больше, чем пенопласт, скрытый в недрах стены</t>
  </si>
  <si>
    <t>https://vk.com/wall-139135007_73902?reply=73961&amp;thread=73910</t>
  </si>
  <si>
    <t>Здравствуйте, Александр! Ассоциация производителей и поставщиков пенополистирола совершенно с вами согласна. Вокруг человека — в обиходе — столько материалов, которые действительно способны выделять вредные вещества, что беспокоиться о правильно смонтированном качественном пенопласте как минимум нелогично. Тем более, что вредные вещества из пенопласта не выделяются ни при нормальных температурах, ни при нагревании: это подтверждено многочисленными исследованиями.</t>
  </si>
  <si>
    <t>https://prnt.sc/mqi0TLKhgsdv</t>
  </si>
  <si>
    <t xml:space="preserve"> Борис Наливайко ответил Владу
Влад, я немного представляю, что такое пенопласт и прочие наполнители и какую химию они обеспечивают в жилище, сталкиваюсь с грызунами и насекомыми в сельской местности, непосредственно "поучаствовал" в трёх пожарах на производстве и наблюдал некоторые последствия для систем отопления в Новочеремшанске в 2010г., когда не было электричества 13 дней. Так что я не подвержен втюхиванию "суперсовременных технологий" и сожалением смотрю на тех, кто восторженно возводит всё, перенятое из рекламных роликов... до поры- до времени...</t>
  </si>
  <si>
    <t>https://vk.com/wall-139135007_73902?reply=73942&amp;thread=73910</t>
  </si>
  <si>
    <t xml:space="preserve">Добрый день! 
У Ассоциации производителей и поставщиков пенополистирола другие данные: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Что касается вредителей: они селятся в любом несыпучем материале, если имеют возможность к нему добраться. По ГОСТ, пенопласт должен быть изолирован внутри стенового "пирога". И если все сделано правильно, доступа к нему у мышей и насекомых не будет. 
Мы не владеем информацией по поводу последствий для систем отопления в Новочеремшанске и производственных пожаров, о которых вы говорите. Однако уверены, что если в строительстве используется действительно качественный пенопласт, если он монтируется и эксплуатируется по ГОСТ, проблем быть не должно. </t>
  </si>
  <si>
    <t>https://prnt.sc/y3PfpVb76A3h</t>
  </si>
  <si>
    <t>Ответ пользователю из стр. 90</t>
  </si>
  <si>
    <t xml:space="preserve"> Утепление Фасадов
Я не пойму.Вроде бы рабство отменили.Так кто вас утырков заставляет работать по таким ценам 400,500,600 и т.д. !?
А те заказчики что приглашают этих профессеАНАЛОВ!Вам разве не жалко своих денег?
В данном случае двухрублёвые цпецы не один не написал что Пеноплекс не применяется в данном виде утепления.
Соглашусь лишь с Иван Викторович коментировавший выше а так же добавлю что Пеноплекс является уплотнительным материалом и используется в цоколях,подвалах и полах.
В вашем случае лучше использовать пенопласт или вату,пенопласт выйдет дешевле если вы уж и захотите экономить приглашая "цпециалистов".
И к слову ,попросите составить договор в котором будет указано что фасадчики несут гарантийные обязательства в течение года,и увидите что за 600 рублей желающих работать поубавится.
Удачи заказчику и адекватным строителям.</t>
  </si>
  <si>
    <t>https://vk.com/wall-172892353_313356?reply=313394</t>
  </si>
  <si>
    <t>Экономия, простота монтажа</t>
  </si>
  <si>
    <t>не отвечаем. лексика</t>
  </si>
  <si>
    <t>Изделия из пенопласта.Киров 77-10-93
❄Снег, дождь, опять снег. Погода за окном полна сюрпризов. А между тем, не загорами новый строительный сезон! 👷‍♂
🤫Пенопласт или пеноплекс, что выбрать?
Пожалуй, одними из самых популярных утеплителей являются пенопласт и пеноплекс. Их свойства во многом похожи, но в чем-то разные.
🏐Пенопласт состоит из шариков пенополистирола, которые скрепляются между собой под воздействием пара. Примерно на 90% состоит из воздуха, этим и обусловлены его отличные теплоизоляционные характеристики.
🏀Пенополистирол экструдированный, он же пеноплекс, формируется из полистирольных шариков, которые предварительно расплавляют. Это позволяет получить спрессованный материал с высокой плотностью. Его часто стравнивают с застывшей монтажной пеной. Это довольно прочный и устойчивый к механическим повреждениям материал.
🥊По ряду характеристик пеноплекс выигрывает у пенопласта, однако, для наружной теплоизоляции подходит именно второй вариант.☝Материал лёгок в обработке, имеет хорошие теплоизоляционные свойства, водостойкий, не боится коррозии и воздействия других наружных факторов, например, растрескивания от перепадов уличных температур.
💥Но одним из главных преимуществ пенопласта является конечно же его цена. Этот вид утеплителя является самым доступным по стоимости из всех известных, включая привычную минеральную или стекловату.
📏Кроме того, пенопласт выпускается различной плотности и толщины. Мы производим пенопласт плотностью от ПСБ С-15 до ПСБ 50, толщиной от 20 до 100 мм, также режем по вашим размерам.
👉🏻 Приходите, поможем рассчитать необходимое количество.
ТЦ "Загородний Дом" ул. Солнечная, 8В
Пн — Пт с 8.30 до 18 ч Сб с 9 до 15 ч
Оставьте заявку в л/с или📱Viber +7 901 419 0896</t>
  </si>
  <si>
    <t>https://vk.com/wall-108814823_563</t>
  </si>
  <si>
    <t xml:space="preserve">Добрый день! 
От лица Ассоциации производителей и поставщиков пенополистирола благодарим за внимание к материалу, который мы представляем. Позвольте внести лишь одну поправку. 
Современный пенопласт на 98% состоит из воздуха. В остальном вы совершенно правы: он обладает отличными теплоизоляционными характеристиками, легок в монтаже, доступен по цене, не боится перепадов температур. Единственное, от чего его нужно беречь — солнечные лучи, поэтому мы рекомендуем изолировать его внутри стенового "пирога". </t>
  </si>
  <si>
    <t>https://prnt.sc/8pJiAIGAFMA5</t>
  </si>
  <si>
    <t xml:space="preserve"> gevalo29
Крепление пенопласта к стене на клей </t>
  </si>
  <si>
    <t>https://dzen.ru/video/watch/640b6bc3d4e137214a1f2530</t>
  </si>
  <si>
    <t xml:space="preserve">Здравствуйте, благодарим вас за внимание к материалу, который мы представляем. Вы действуете совершенно правильно. Не забудьте только закрепить плиты утеплителя специальными дюбелями для теплоизоляции (грибки, зонтики). Не бойтесь применить клей-пену, если вам кажется, что прилегание плит друг к другу неплотное (зазоры больше 2 мм лучше запенить). </t>
  </si>
  <si>
    <t>https://prnt.sc/yyUJ3ifT8yym</t>
  </si>
  <si>
    <t xml:space="preserve">	sania056
Вопрос по цоколю
 Всем привет. не знал в какую именно тему записать поэтому отпишу сюда. Собственно вопрос вот в чем, когда укладывали цоколь (3 ряда фундаментных керамзитоблоков) то между керамзитоблоками ложили пенопласт, так нарисовал проектировщик, хз зачем так, но узнавал тут перед укладкой, сказали что способ рабочий. не суть. т. к. при укладке между блоками был пенопласт, получается толщина цоколя 45 см, далее пошли стены, в блок это 40 см, и вот эти вот 5 см у меня сделали внутрь дома и сейчас по контуру всех комнат у меня выступ. я хочу срезать часть блока а точнее 5 см высоты, чтобы в дальнейшем чистовая стяжка уже была залита монолитно, а не до вот этого вот выступа и в процессе эксплуатации между стяжкой и этим выступом стеснуло бы. что посоветуете?
 если я срежу высоту выпирающую на 5-7 см то ничего с прочностью не станет? </t>
  </si>
  <si>
    <t>https://www.forumhouse.ru/threads/555657/</t>
  </si>
  <si>
    <t xml:space="preserve">вопрос не по нашей специальности. У автора внутренний стеновой блок из-за неправильной проектировки зашел внутрь дома, и он интересуется, можно ли безболезненно его срубить. </t>
  </si>
  <si>
    <r>
      <rPr>
        <rFont val="Arial"/>
        <color theme="1"/>
      </rPr>
      <t xml:space="preserve">Строй Двор
От качества теплоизоляции напрямую зависит микроклимат дома и расходы на отопление. Чтобы в помещении было комфортно даже в сильные морозы и счета за теплоснабжение были меньше, нужно купить утеплитель проверенной марки. Но как выбрать именно то, что вам нужно?
Основание виды утеплителей:
1️⃣Пенопласт:
По особой технологии гранулы полистирола вспенивают и прессуют в плиты, которые, как правило, используют для утепления стен, фундаментов и чердачных перекрытий с дальнейшим оштукатуриванием, т.к. данный материал является пожароопасным и боится попадания на него прямых лучей солнца.
Плюсы пенопласта:
* Низкая теплопроводимость
* Легкость материала и монтажа
* Хорошая прочность
* Не пропускает пар (поэтому его не рекомендуют для утепления фасада жилых домов)
* Не гниет
* Не деформируется и не слеживается
* Не разрушается под действием ультрафиолета
* Дешевая стоимость
</t>
    </r>
    <r>
      <rPr>
        <rFont val="Arial"/>
        <color theme="1"/>
        <sz val="1.0"/>
      </rPr>
      <t>2️⃣ Экструдированный пенополистирол:
Особые технологии производства позволяют получать экструдированный пенополистирол, который обладает всеми теми же свойствами, что и пенопласт, только он намного прочнее, обладает свойствами паропроницаемости, небольшого водопоглащения и не горит, поэтому он отлично подойдет для утепления оштукатуренных фасадов, цокольных помещений, плоских кровель и полов.
3️⃣Каменная базальтовая стекловата:
Базальт и горные породы группы габбро являются самыми прочными в мире. Из их расплава делается каменная вата, которая выпускается в матах и плитах, с применением связующих смол, безвредных для здоровья человека, и поэтому она применяется для утепления домов во всех элементах конструкций.
 Плюсы базальтового утеплителя:
* Не проводит тепло
* Пропускает пар и не впитывает влагу
* Не горит
* Не ядовит
* Не слеживается
* Намного плотнее и прочнее минеральной ваты
* Температура применения от -160 до 1000 градусов
Итак, мы рассмотрели основные виды утеплителей, места применения и характеристики, на которые стоит обратить внимание при выборе утеплителя для дома. 
Из этого стоит сделать следующие выводы:
1. Все утеплители обладают разными характеристиками и свойствами
2. Перед утеплением нужно определиться с тем, какую конструкцию нужно утеплять, т.к. От этого будет зависеть, какой утеплитель можно будет использовать, а какой нет.
3. Соблюдайте технологию монтажа, и это в разы поможет Вам увеличить срок эксплуатации утеплителя.
Обратившись за помощью к нашим менеджерам, по телефонам указанным на сайте, Вы всегда сможете получить консультацию по интересующим Вас утеплителям, узнать какие понадобятся Вам сопутствующие товары, и как все это можно приобрети на крупнейшей базе стройматериалов в Переславле-Залесском «СтройДвор».</t>
    </r>
  </si>
  <si>
    <t>https://ok.ru/stroy.dvor/statuses/159837455300022</t>
  </si>
  <si>
    <t xml:space="preserve">Добрый день! 
Позвольте прокомментировать от лица Ассоциации производителей и поставщиков пенополистирола. Мы заметили у вас всего две неточности. Современные марки ППС паропроницаемы. По этому показателю пенопласт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Таким образом, его можно с успехом использовать для утепления фасадов зданий и строений. Для фасадных работ рекомендуем марки с литерой Ф.
А вот под действием УФ-лучей пенопласт разрушается. Поэтому его нельзя оставлять без внешнего отделочного слоя. Рекомендуем изолировать его по системе "мокрый фасад". </t>
  </si>
  <si>
    <t>https://prnt.sc/OclCJXLITUqj</t>
  </si>
  <si>
    <r>
      <rPr>
        <rFont val="Arial"/>
        <color theme="1"/>
      </rPr>
      <t xml:space="preserve">Дачный СтройРемонт
Прекрасный заменитель минеральной ваты и пенополистирола, причем почти бесплатно. Выгодно и удобно, учитывая нынешние цены на утеплители
</t>
    </r>
    <r>
      <rPr>
        <rFont val="Arial"/>
        <color theme="1"/>
        <sz val="6.0"/>
      </rPr>
      <t>За последние десятилетия сложилось устойчивое мнение о том, что пол в своем доме лучше всего утеплять, либо пенополистиролом, либо минеральной ватой. А как действовать в тех случаях, когда этих материалов под рукой нет? Мне память подсказывает старый способ утепления при помощи обыкновенной глины. Этот материал отличается абсолютной экологичностью и весьма неплохими характеристиками.</t>
    </r>
    <r>
      <rPr>
        <rFont val="Arial"/>
        <color theme="1"/>
      </rPr>
      <t xml:space="preserve">
 </t>
    </r>
    <r>
      <rPr>
        <rFont val="Arial"/>
        <b/>
        <color theme="1"/>
      </rPr>
      <t>Минусы минеральной ваты и пенопласта в том, что их "любят" разнообразные грызуны и всякие насекомые. Часто от них неприятно пахнет, а в случае горения в воздух выбрасываются вредные фракции. Если в доме случиться протечка в трубах, то минеральная вата может впитать в себя огромное количество воды, и высушить ее будет непросто.</t>
    </r>
    <r>
      <rPr>
        <rFont val="Arial"/>
        <color theme="1"/>
      </rPr>
      <t xml:space="preserve">
 </t>
    </r>
    <r>
      <rPr>
        <rFont val="Arial"/>
        <b/>
        <color theme="1"/>
      </rPr>
      <t xml:space="preserve">Срок эксплуатации этих материалов ограничен. К примеру, в домах каркасного типа часто случаются вибрации, которые постепенно разрушают данные теплоизоляционные материалы и через пару — тройку лет их надо будет менять. </t>
    </r>
    <r>
      <rPr>
        <rFont val="Arial"/>
        <color theme="1"/>
      </rPr>
      <t xml:space="preserve">
</t>
    </r>
    <r>
      <rPr>
        <rFont val="Arial"/>
        <color theme="1"/>
        <sz val="6.0"/>
      </rPr>
      <t>Будем откровенны, в теплых регионах страны этих факторов можно не бояться. В более же холодных районах от надежного утепления зависит очень многое. Давайте вспомним, как утепляли полы наши деды в своих избах. А делали они это глиной, смешанной с опилками.
Смесь глины с опилками отличается высокой прочностью, превышающей, например, опилкобетон. Кстати, на бетоне, через непродолжительное время, обязательно появятся трещины. На глине этого не произойдет. Стоимость такой смеси достаточно низкая, особенно в сравнении с другими материалами, а теплоизоляционные способности, наоборот, высоки.
В частности, теплоизоляционная пленка со временем может просто лопнуть. Минеральную вату может покрыть плесень. Смесь глины с опилками не надо даже изолировать. Ею утрамбовывают поверхность и устраняют зазоры и ходы. Если вдруг через какое-то время на глине и образуются трещины, то их устранить очень просто, а на свойствах материала это не отразится.
 Этот утеплитель, сделанный по старинному способу, хорошо пропускает воздух, а это значит, что в помещении будет нужная влажность. Глина, это идеальный материал в плане экологии. Она не выбрасывает в атмосферу ничего вредного для людей и домашних животных.
Осуществлять укладку утеплителя из глины проще простого. Материал замешивается и выкладывается на пол. После этого его тщательно утрамбовывают. На этом вся работа заканчивается.
Надеюсь, что вам будет полезной данная статья. Буду безгранично рад вашему лайку 👍 и подписке на канал.</t>
    </r>
  </si>
  <si>
    <r>
      <rPr>
        <color rgb="FF1155CC"/>
        <u/>
      </rPr>
      <t>https://ok.ru/skidyvayte/topic/155921862103055</t>
    </r>
    <r>
      <rPr/>
      <t xml:space="preserve"> 
</t>
    </r>
    <r>
      <rPr>
        <color rgb="FF1155CC"/>
        <u/>
      </rPr>
      <t>https://ok.ru/group/55520655311005/topic/155189837288349</t>
    </r>
    <r>
      <rPr/>
      <t xml:space="preserve"> 
</t>
    </r>
    <r>
      <rPr>
        <color rgb="FF1155CC"/>
        <u/>
      </rPr>
      <t>https://vk.com/wall-81095087_24594</t>
    </r>
    <r>
      <rPr/>
      <t xml:space="preserve"> 
</t>
    </r>
    <r>
      <rPr>
        <color rgb="FF1155CC"/>
        <u/>
      </rPr>
      <t>https://vk.com/wall-60597778_39169</t>
    </r>
    <r>
      <rPr/>
      <t xml:space="preserve"> 
</t>
    </r>
    <r>
      <rPr>
        <color rgb="FF1155CC"/>
        <u/>
      </rPr>
      <t>https://ok.ru/group/55117539901453/topic/155677079866125</t>
    </r>
    <r>
      <rPr/>
      <t xml:space="preserve"> 
</t>
    </r>
    <r>
      <rPr>
        <color rgb="FF1155CC"/>
        <u/>
      </rPr>
      <t>https://ok.ru/profile/546523035405/statuses/155677080062733</t>
    </r>
    <r>
      <rPr/>
      <t xml:space="preserve"> </t>
    </r>
  </si>
  <si>
    <t>Грызуны, опасность для здоровья, срок службы</t>
  </si>
  <si>
    <t>Здравствуйте! Грызуны и насекомые действительно могут селиться в пенопласте, но только если у них есть возможность добраться до утеплителя. Если использовать ППС по правилам, в качестве среднего слоя ограждающей строительной конструкции, он будет полностью изолирован: снаружи — отделочными слоями, изнутри — материалом стены. Тогда ни грызуны, ни птицы, ни насекомые ему не страшны. 
Что касается неприятного запаха. Он — непосредственный признак низкого качества материала. Вспененный пенополистирол, как и любой строительный материал, необходимо покупать только в местах официальных продаж. 
То же самое с горением: в современные марки ППС обязательно добавляются антипирены. Под воздействием высоких температур он не горит, а оплавляется. Если же на него не воздействовать открытым пламенем, материал самостоятельно затухает в течение максимум 4 секунд после потери контакта с огнём. 
И о сроках эксплуатации.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Все эти факты говорят о том, что пенополистирол — материал долговечный и надёжный. Самое главное — выбрать марку и тип пенополистирола,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t>
  </si>
  <si>
    <r>
      <rPr>
        <color rgb="FF1155CC"/>
        <u/>
      </rPr>
      <t>https://prnt.sc/Mrr3aMPcJP2J</t>
    </r>
    <r>
      <rPr/>
      <t xml:space="preserve"> 
</t>
    </r>
    <r>
      <rPr>
        <color rgb="FF1155CC"/>
        <u/>
      </rPr>
      <t>https://prnt.sc/eHz84NPSSfhf</t>
    </r>
    <r>
      <rPr/>
      <t xml:space="preserve"> 
</t>
    </r>
    <r>
      <rPr>
        <color rgb="FF1155CC"/>
        <u/>
      </rPr>
      <t>https://prnt.sc/PsRcb6x6UwoV</t>
    </r>
    <r>
      <rPr/>
      <t xml:space="preserve"> 
</t>
    </r>
    <r>
      <rPr>
        <color rgb="FF1155CC"/>
        <u/>
      </rPr>
      <t>https://prnt.sc/ageLu95xocFY</t>
    </r>
    <r>
      <rPr/>
      <t xml:space="preserve"> 
</t>
    </r>
    <r>
      <rPr>
        <color rgb="FF1155CC"/>
        <u/>
      </rPr>
      <t>https://prnt.sc/hhx7T2j9XB-8</t>
    </r>
    <r>
      <rPr/>
      <t xml:space="preserve"> 
</t>
    </r>
    <r>
      <rPr>
        <color rgb="FF1155CC"/>
        <u/>
      </rPr>
      <t>https://prnt.sc/AsiA5nk-O8uQ</t>
    </r>
    <r>
      <rPr/>
      <t xml:space="preserve"> </t>
    </r>
  </si>
  <si>
    <t>Аналог стр. 84 февраль</t>
  </si>
  <si>
    <r>
      <rPr>
        <rFont val="Arial"/>
        <color theme="1"/>
      </rPr>
      <t xml:space="preserve">Дачный СтройРемонт
Прекрасный заменитель минеральной ваты и пенополистирола, причем почти бесплатно. Выгодно и удобно, учитывая нынешние цены на утеплители
</t>
    </r>
    <r>
      <rPr>
        <rFont val="Arial"/>
        <color theme="1"/>
        <sz val="6.0"/>
      </rPr>
      <t>За последние десятилетия сложилось устойчивое мнение о том, что пол в своем доме лучше всего утеплять, либо пенополистиролом, либо минеральной ватой. А как действовать в тех случаях, когда этих материалов под рукой нет? Мне память подсказывает старый способ утепления при помощи обыкновенной глины. Этот материал отличается абсолютной экологичностью и весьма неплохими характеристиками.</t>
    </r>
    <r>
      <rPr>
        <rFont val="Arial"/>
        <color theme="1"/>
      </rPr>
      <t xml:space="preserve">
 </t>
    </r>
    <r>
      <rPr>
        <rFont val="Arial"/>
        <b/>
        <color theme="1"/>
      </rPr>
      <t>Минусы минеральной ваты и пенопласта в том, что их "любят" разнообразные грызуны и всякие насекомые. Часто от них неприятно пахнет, а в случае горения в воздух выбрасываются вредные фракции. Если в доме случиться протечка в трубах, то минеральная вата может впитать в себя огромное количество воды, и высушить ее будет непросто.</t>
    </r>
    <r>
      <rPr>
        <rFont val="Arial"/>
        <color theme="1"/>
      </rPr>
      <t xml:space="preserve">
 </t>
    </r>
    <r>
      <rPr>
        <rFont val="Arial"/>
        <b/>
        <color theme="1"/>
      </rPr>
      <t xml:space="preserve">Срок эксплуатации этих материалов ограничен. К примеру, в домах каркасного типа часто случаются вибрации, которые постепенно разрушают данные теплоизоляционные материалы и через пару — тройку лет их надо будет менять. </t>
    </r>
    <r>
      <rPr>
        <rFont val="Arial"/>
        <color theme="1"/>
      </rPr>
      <t xml:space="preserve">
</t>
    </r>
    <r>
      <rPr>
        <rFont val="Arial"/>
        <color theme="1"/>
        <sz val="6.0"/>
      </rPr>
      <t>Будем откровенны, в теплых регионах страны этих факторов можно не бояться. В более же холодных районах от надежного утепления зависит очень многое. Давайте вспомним, как утепляли полы наши деды в своих избах. А делали они это глиной, смешанной с опилками.
Смесь глины с опилками отличается высокой прочностью, превышающей, например, опилкобетон. Кстати, на бетоне, через непродолжительное время, обязательно появятся трещины. На глине этого не произойдет. Стоимость такой смеси достаточно низкая, особенно в сравнении с другими материалами, а теплоизоляционные способности, наоборот, высоки.
В частности, теплоизоляционная пленка со временем может просто лопнуть. Минеральную вату может покрыть плесень. Смесь глины с опилками не надо даже изолировать. Ею утрамбовывают поверхность и устраняют зазоры и ходы. Если вдруг через какое-то время на глине и образуются трещины, то их устранить очень просто, а на свойствах материала это не отразится.
 Этот утеплитель, сделанный по старинному способу, хорошо пропускает воздух, а это значит, что в помещении будет нужная влажность. Глина, это идеальный материал в плане экологии. Она не выбрасывает в атмосферу ничего вредного для людей и домашних животных.
Осуществлять укладку утеплителя из глины проще простого. Материал замешивается и выкладывается на пол. После этого его тщательно утрамбовывают. На этом вся работа заканчивается.
Надеюсь, что вам будет полезной данная статья. Буду безгранично рад вашему лайку 👍 и подписке на канал.</t>
    </r>
  </si>
  <si>
    <r>
      <rPr>
        <color rgb="FF1155CC"/>
        <u/>
      </rPr>
      <t>https://ok.ru/profile/562452005863/statuses/155369522981095</t>
    </r>
    <r>
      <rPr/>
      <t xml:space="preserve"> 
</t>
    </r>
    <r>
      <rPr>
        <color rgb="FF1155CC"/>
        <u/>
      </rPr>
      <t>https://ok.ru/profile/573568806817/statuses/155197542002081</t>
    </r>
    <r>
      <rPr/>
      <t xml:space="preserve"> 
</t>
    </r>
    <r>
      <rPr>
        <color rgb="FF1155CC"/>
        <u/>
      </rPr>
      <t>https://ok.ru/profile/465051516858/statuses/155281384915130</t>
    </r>
    <r>
      <rPr/>
      <t xml:space="preserve"> 
</t>
    </r>
    <r>
      <rPr>
        <color rgb="FF1155CC"/>
        <u/>
      </rPr>
      <t>https://ok.ru/profile/124873169238/statuses/155999668313430</t>
    </r>
    <r>
      <rPr/>
      <t xml:space="preserve"> 
</t>
    </r>
    <r>
      <rPr>
        <color rgb="FF1155CC"/>
        <u/>
      </rPr>
      <t>https://ok.ru/profile/467316078710/statuses/156396326306678</t>
    </r>
    <r>
      <rPr/>
      <t xml:space="preserve"> 
</t>
    </r>
    <r>
      <rPr>
        <color rgb="FF1155CC"/>
        <u/>
      </rPr>
      <t>https://ok.ru/profile/327915860933/statuses/155092143535557</t>
    </r>
    <r>
      <rPr/>
      <t xml:space="preserve"> 
</t>
    </r>
    <r>
      <rPr>
        <color rgb="FF1155CC"/>
        <u/>
      </rPr>
      <t>https://ok.ru/profile/526603028453/statuses/155244920501221</t>
    </r>
    <r>
      <rPr/>
      <t xml:space="preserve"> </t>
    </r>
  </si>
  <si>
    <t xml:space="preserve">Добрый день! 
Как уже отвечала Ассоциация производителей и поставщиков пенополистирола в исходном посте, любовь грызунов к ППС проявляется только тогда, когда у них есть доступ к материалу. Современные марки пенопласта экологически безопасны и производятся с добавлением антипиренов, которые позволяют материалу самостоятельно затухать. Никаких вредных фракций ни в обычном, ни в нагретом состоянии ППС, согласно исследованиям, не выделяет. Что касается замены через 2-3 года — это тоже неправда. Срок службы для вспененного пенополистирола составляет около 100 лет. </t>
  </si>
  <si>
    <r>
      <rPr>
        <color rgb="FF1155CC"/>
        <u/>
      </rPr>
      <t>https://prnt.sc/XnqETkPkKUjy</t>
    </r>
    <r>
      <rPr/>
      <t xml:space="preserve"> 
</t>
    </r>
    <r>
      <rPr>
        <color rgb="FF1155CC"/>
        <u/>
      </rPr>
      <t>https://prnt.sc/dHaAxDLo2qwl</t>
    </r>
    <r>
      <rPr/>
      <t xml:space="preserve"> 
</t>
    </r>
    <r>
      <rPr>
        <color rgb="FF1155CC"/>
        <u/>
      </rPr>
      <t>https://prnt.sc/WQErdOYxRPQo</t>
    </r>
    <r>
      <rPr/>
      <t xml:space="preserve"> 
</t>
    </r>
    <r>
      <rPr>
        <color rgb="FF1155CC"/>
        <u/>
      </rPr>
      <t>https://prnt.sc/QZNC3ld97tqR</t>
    </r>
    <r>
      <rPr/>
      <t xml:space="preserve"> 
</t>
    </r>
    <r>
      <rPr>
        <color rgb="FF1155CC"/>
        <u/>
      </rPr>
      <t>https://prnt.sc/xcRjOSsuNqnR</t>
    </r>
    <r>
      <rPr/>
      <t xml:space="preserve"> 
</t>
    </r>
    <r>
      <rPr>
        <color rgb="FF1155CC"/>
        <u/>
      </rPr>
      <t>https://prnt.sc/dW2IR2v3e0Ji</t>
    </r>
    <r>
      <rPr/>
      <t xml:space="preserve"> 
</t>
    </r>
    <r>
      <rPr>
        <color rgb="FF1155CC"/>
        <u/>
      </rPr>
      <t>https://prnt.sc/9nR8-1bD6BbM</t>
    </r>
    <r>
      <rPr/>
      <t xml:space="preserve"> </t>
    </r>
  </si>
  <si>
    <t>Репосты стр. 97, нужна короткая версия ответа для физлиц</t>
  </si>
  <si>
    <t xml:space="preserve">е к
Этот дом можно назвать термосом если затопив вечером и оставив дом утром будет та же температура. Но с утеплением в 10 см это невозможно. У меня в доме ППС стены 250 см а крыша как это требует технология 750мм и то я бы не сказал что у меня термос.😊 </t>
  </si>
  <si>
    <t>https://www.youtube.com/watch?v=BXyVMswvbOQ&amp;lc=Ugy8o5uHvG0nmVHPwG94AaABAg</t>
  </si>
  <si>
    <t xml:space="preserve">Добрый день! Значит, у вас отлично работает вентиляция. Термосом дом и не должен быть: водяной пар и конденсат, которые обязательно присутствуют в доме, должны эффективно удаляться. А вентиляция (даже рекуперационные системы) работать без потерь тепла не может. </t>
  </si>
  <si>
    <t>https://prnt.sc/-WeYifQT3jVt</t>
  </si>
  <si>
    <t xml:space="preserve"> Максим Белобородько
Пенопласт вроде запрещён в строительстве жилых объектов внутри помещения.</t>
  </si>
  <si>
    <t>https://vk.com/wall-110565914_124193?reply=124286</t>
  </si>
  <si>
    <t xml:space="preserve">Здравствуйте! Пенопласт не запрещён, но не рекомендован Ассоциацией производителей и поставщиков пенополистирола для внутреннего утепления. Согласно ГОСТ он должен находиться в середине ограждающей стеновой конструкции, с одной стороны закрытый материалом стены, а с другой — слоями внешней отделки. </t>
  </si>
  <si>
    <t>https://prnt.sc/5WJnEYUTip-C</t>
  </si>
  <si>
    <t>нейтрал? действительно не советуем изнутри</t>
  </si>
  <si>
    <t xml:space="preserve">gevalo29
Утеплення фасада гаража пенопластом 5 см. </t>
  </si>
  <si>
    <t>https://dzen.ru/video/watch/640c39db352af862c47caebe</t>
  </si>
  <si>
    <t xml:space="preserve">Добрый день! Вам необходимо закрепить пенопласт дополнительно — специальными дюбелями (зонтиками, грибками). Не забудьте также утеплить откосы (это также можно сделать с помощью пенопласта). И самое главное — закрыть ППС внешним отделочным слоем, оптимально — по системе "мокрый фасад". Так рекомендуют ГОСТ 15588-2014 и мы, Ассоциация производителей и поставщиков пенополистирола. </t>
  </si>
  <si>
    <t>https://prnt.sc/i9mJwXH9wiFj</t>
  </si>
  <si>
    <t>Возможно есть что прокомментировать на видео</t>
  </si>
  <si>
    <t>Денис Никольский
Как выполняется армирование фасадных декоративных элементов из пенопласта ППС16ф, в клей втапливается Архитектурная Стеклотканевая Сетка
8-903-743-27-96 8-903-724-77-28 n-dom.ru ceresit.msk.ru baumit.msk.ru
Как правильно выполняется армирование фасадных декоративных элементов вырезанных из фасадного пенополистирола ППС16ф, в клей для СФТК Мокрый Фасад при помощи кисти и шпателя втапливается Архитектурная Стеклотканевая Сетка Bautex Krepix Архитектурная 3х3 мм, 80 гр/м2</t>
  </si>
  <si>
    <t>https://dzen.ru/video/watch/6409a2557422a10d63d3c7ba</t>
  </si>
  <si>
    <t xml:space="preserve">Здравствуйте! От лица Ассоциации производителей и поставщиков пенополистирола хочу поблагодарить вас за доверие к пенопласту. </t>
  </si>
  <si>
    <t>https://prnt.sc/HvKLTPBMEaCC</t>
  </si>
  <si>
    <t>Позитив от блогера,</t>
  </si>
  <si>
    <t>Денис Никольский
Утепление фасадов пенопластом, как трехметровым правилом проверить ровность, как наждачными тёрками выровнить, сошкурить неровности фасадов
8-903-743-27-96 8-903-724-77-28 n-dom.ru ceresit.msk.ru baumit.msk.ru
Технология СФТК Мокрый Фасад, Школа Утепления и Отделки Фасадов. Обучаю рабочих заказчика правильно утеплять фасады, обучаю приклеивать пенопласт, выравнивать плоскости фасадов за счёт толщины пенополистирола ППС16ф 150мм.
Утепление фасадов пенопластом, как трехметровым правилом проверить ровность, как наждачными тёрками выровнить, сошкурить неровности фасадов</t>
  </si>
  <si>
    <t>https://dzen.ru/video/watch/63f4dd3fcdd48e720f428e02</t>
  </si>
  <si>
    <t xml:space="preserve">Добрый день! Строгое соблюдение технологии монтажа гарантирует отличный результат. Спасибо от Ассоциации производителей и поставщиков пенополистирола за то, что выбираете пенопласт! </t>
  </si>
  <si>
    <t>https://prnt.sc/kroKVbIrRXLs</t>
  </si>
  <si>
    <t xml:space="preserve"> Dimix Беляков
Не ставь пенопласт НИ В коем случае!!! Поверь моему опыту! Утеплял цокольный этаж ( типа сэкономил, не стал тратиться на пеноплекс) Как итог в первую же зиму появились норки и крошки по всему участку. Думал мало ли покращшилось. Но ведь нет, в доме где стояли 4 листа друг к другу по середине так же образовалась машинная хижина. Мало того, считай для них это отличное жильё, так в голодные времена они его ещё и тупо жрут! Вообщем рассказал, про то где грабли, а путь выбирай сам
Илья Донецков
Dimix, пенополистирол — это, грубо говоря пластмасса, энергитической ценности не имеет и по идее как пища он им не интересен. А жрут они любой утеплитель и вату и пенопласт в качестве прохода к еде или к месту обитания. Для моего дома применял пеноплэкс — за 3 года ни муравьёв, ни мышей не обнаружено</t>
  </si>
  <si>
    <t>https://vk.com/wall-97639222_168283?reply=168287</t>
  </si>
  <si>
    <t xml:space="preserve">Добрый день! 
Питательной ценности ППС для животных, насекомых, грызунов не имеет. Они могут прогрызать в нём ходы, чтобы оборудовать гнёзда или сокращать путь до пищи. Для защиты материала от посягательств вредителей мы в Ассоциации производителей и поставщиков пенополистирола рекомендуем изолировать теплоизоляционный материал в середине стенового "пирога" — оптимально по системе "мокрый фасад". И, конечно, не оставлять его открытым "постоять" на год без какой-либо защиты. </t>
  </si>
  <si>
    <t>https://prnt.sc/sWkYXsU1frfv</t>
  </si>
  <si>
    <r>
      <rPr>
        <rFont val="Arial"/>
        <color theme="1"/>
      </rPr>
      <t xml:space="preserve">
БАРНХАУСЫ l КАРКАСНЫЕ ДОМА l ДВУТАВРОВЫЕ БАЛКИ
Рубрика #правдамиф
Сколько лет в среднем служит дом (неважно какого типа) ?
Любой строитель вам ответит: от 30 до 100 лет.
Но так ли это?🧐
Данный показатель полностью зависит от того, насколько качественными являются каркас и утеплитель. Зависит долговечность эксплуатации и от долговременности и сохранности в рамках его конструкции. Чтобы сделать такие материалы более долговечными, необходимо исключить попадание влаги внутрь стены.
</t>
    </r>
    <r>
      <rPr>
        <rFont val="Arial"/>
        <b/>
        <color theme="1"/>
      </rPr>
      <t>Подвести строителей, уменьшив надежность дома, в данной ситуации может только утеплитель. Если изготовлен он из пенополистирола, то срок его эксплуатации составит как минимум 30 лет. Но мы все же советуем не экономить!А использовать в качестве утеплителя использован жесткий минераловатный материал.И ваш дом прослужит два раза больше.</t>
    </r>
    <r>
      <rPr>
        <rFont val="Arial"/>
        <color theme="1"/>
      </rPr>
      <t xml:space="preserve">
Аналогичные сроки соблюдаются и в том случае, когда все защитные и крепежные элементы отличаются повышенной степенью надежности и способны обеспечить должный уровень герметичности.
Еще вдвое увеличит срок службы,если в каркасе вместо досок и бруса использовать #деревянныедвутавровыебалки Компания @eastwesthome одна из немногих компаний, кто внедрил эту технологию в строительстве барнхаусов .
А вот использование для создания каркаса сырого дерева недопустимо, так как в результате может нарушиться геометрия строения в целом, повреждается обшивка и появляются щели на стыках.</t>
    </r>
  </si>
  <si>
    <t>https://vk.com/wall-212720873_108</t>
  </si>
  <si>
    <t xml:space="preserve">Добрый день! 
В качестве официального представителя Ассоциации производителей и поставщиков пенополистирола хочу сказать, что минераловатные утеплители и пенопласт обладают разными свойствами и для каждого из них есть оптимальная сфера использования. Материалы не заменяют друг друга безоговорочно, и дело здесь не только в их стоимости, а в абсолютно разных характеристиках. 
Что касается срока эксплуатации ППС, при правильном монтаже он простоит до 100 лет: именно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t>
  </si>
  <si>
    <t>https://prnt.sc/1YRVNTbOutDh</t>
  </si>
  <si>
    <r>
      <rPr>
        <rFont val="Arial"/>
        <color theme="1"/>
      </rPr>
      <t xml:space="preserve">Печи для бани | Каминные двери | ТермоСфера
🔥 КАРКАСНАЯ БАНЯ. В ЧЕМ ПРЕИМУЩЕСТВА?
Каркасная баня — легкая и простая в монтаже, не нужно долго ждать усадку, не требует усиленного фундамента. Но так ли все радужно? Давайте разбираться...
👉 Преимущества каркасной бани:
- быстрота и лёгкость возведения, не требуется специальная техника
- малый вес постройки, не требуется усиления фундамента
- отсутствует усадка стен
- большой выбор дизайн-проектов
- при качественной термоизоляции каркасная баня быстро нагревается и хорошо сохраняет тепло
👉 Недостатки каркасной бани:
- часто оказывается строительство дороже, чем планировалось изначально. Сумма расходов увеличивается за счет внутренней отделки. Требуется хорошая теплоизоляция, по сравнению с бревенчатой баней
- каркасные бани требуют качественного проекта и умелых строителей. При неправильной сборке, строение может перекосить
- чрезмерная экономия на утеплителе, может привести к быстрому остыванию бани, лишних расходов на протопку
🖊 Брус из натурального соснового дерева сам по себе чистый и безопасный. При нагревании выделяет в воздух полезные и лечебные вещества.
Перед постройкой необходимо тщательно все рассчитать.
Цена на брус значительно дешевле, чем цены на цельное бревно, пеноблок, кирпич. Но, цена может значительно вырасти за счет отделки.
Для утепления хорошо подойдет: эковата, фольгированные утеплители.
</t>
    </r>
    <r>
      <rPr>
        <rFont val="Arial"/>
        <b/>
        <color theme="1"/>
      </rPr>
      <t>Использование минеральной ваты, пенопласта лучше ограничить, по причине того, что минвата при воздействии высоких температур начинает выделять фенолформальдегидные смолы, а пенопласт — токсичные и вредные вещества.</t>
    </r>
    <r>
      <rPr>
        <rFont val="Arial"/>
        <color theme="1"/>
      </rPr>
      <t xml:space="preserve">
Сохраняйте пост, чтоб не потерять ✅
#СтроительствоБани@pechi102</t>
    </r>
  </si>
  <si>
    <r>
      <rPr>
        <color rgb="FF1155CC"/>
        <u/>
      </rPr>
      <t>https://vk.com/wall275446643_1002</t>
    </r>
    <r>
      <rPr>
        <color rgb="FF000000"/>
      </rPr>
      <t xml:space="preserve"> </t>
    </r>
  </si>
  <si>
    <r>
      <rPr>
        <color rgb="FF1155CC"/>
        <u/>
      </rPr>
      <t>https://prnt.sc/iGomPFIlk4lo</t>
    </r>
    <r>
      <rPr/>
      <t xml:space="preserve"> </t>
    </r>
  </si>
  <si>
    <t>Репост стр. 54</t>
  </si>
  <si>
    <r>
      <rPr>
        <rFont val="Arial"/>
        <color theme="1"/>
      </rPr>
      <t xml:space="preserve">Baumit Russia
</t>
    </r>
    <r>
      <rPr>
        <rFont val="Arial"/>
        <color theme="1"/>
        <sz val="6.0"/>
      </rPr>
      <t>Главные ошибки при утеплении фасада, которые не стоит повторять
Давайте разберем, какие ошибки при утеплении и отделке фасада частного дома могут привести к серьезным последствиям – какие действия лучше не совершать при таких ответственных работах?
 Локальное утепление
Иногда утепление дома выполняют частично, чтобы сэкономить и не затевать масштабные работы. Например, только в углах или на северной стороне. Но для качественного утепления нужно полностью замыкать тепловой контур, то есть стены утеплять по всей площади. Только полноценная теплоизоляция позволит снизить потери драгоценного тепла, сделать проживание в доме комфортным и снизить затраты на коммунальные услуги.
 Неправильные материалы</t>
    </r>
    <r>
      <rPr>
        <rFont val="Arial"/>
        <color theme="1"/>
      </rPr>
      <t xml:space="preserve">
</t>
    </r>
    <r>
      <rPr>
        <rFont val="Arial"/>
        <b/>
        <color theme="1"/>
      </rPr>
      <t>При выборе утеплителя нужно учитывать множество факторов: коэффициент теплопроводности, способность впитывать влагу, паропроницаемость. Материал подбирают с учётом типа стен: так, если нужен «дышащий» утеплитель, то используют минеральные плиты, в противном случае подойдёт пенополистирол.</t>
    </r>
    <r>
      <rPr>
        <rFont val="Arial"/>
        <color theme="1"/>
      </rPr>
      <t xml:space="preserve">
 Э</t>
    </r>
    <r>
      <rPr>
        <rFont val="Arial"/>
        <color theme="1"/>
        <sz val="6.0"/>
      </rPr>
      <t>кономия на толщине утеплителя
Цена на утеплитель зависит от его толщины, поэтому некоторые подрядчики покупают материал потоньше, желая снизить траты. Но такая экономия приводит к неэффективной теплоизоляции дома. Фасад нужно закрывать слоем утеплителя толщиной минимум 100 мм. Профессионалы высчитывают этот параметр по формулам с учётом конструктива стен и климатических условий.
 Незаконченный ремонт
Не всегда удаётся закончить ремонт своими силами до наступления холодов, и стройка замораживается до весны. В такой ситуации иногда забывают о необходимости защиты материалов от контакта с осадками и солнечными лучами. Так, минеральный утеплитель обязательно нужно защищать плёнкой, а лучше специальной мембраной с УФ-стабилизаторами, иначе материал потеряет свои теплоизоляционных свойства.
 Неправильный монтаж
Выбирая утепление по системе СФТК («мокрый фасад»), соблюдайте технологию и очерёдность работ. Плиты теплоизоляции монтируют не только на клей, но и дюбеля. Обязательно выполняют армирование базового штукатурного слоя, вдавливая сетку в штукатурку.
Baumit предлагает фасадные системы — StarSystem EPS, StarSystem Mineral и ProSystem. В их состав входят эффективные изоляционные материалы, проверенные на прочность клеевые составы и инновационные финишные покрытия. Также вы всегда можете проконсультироваться у наших специалистов по вопросам выполнения работ и выбора материалов.
Подробнее познакомиться с продукцией Baumit вы можете в нашем интернет-магазине, на официальном сайте, в шоуруме в Москве по адресу: Лялин переулок, 11-13/1с2, у партнеров и региональных менеджеров компании.
Телефон для справок: 8-800-770-00-45.</t>
    </r>
  </si>
  <si>
    <t>https://dzen.ru/a/Y9uWFTpmO2yKESr1</t>
  </si>
  <si>
    <t xml:space="preserve">Добрый день! 
Вспененный пенополистирол часто путают с пенополистиролом экструдированным, и приписывают ему те же свойства. На самом же деле ППС "дышит": по паропроницаемости он сравним с древесиной сосны поперек волокон (0,05 к 0,06 м*ч*Па). А у ЭППС — до 0,005 м*ч*Па, и это действительно про "не дышит". </t>
  </si>
  <si>
    <t>https://prnt.sc/NjRIPCB9lLGm</t>
  </si>
  <si>
    <r>
      <rPr>
        <rFont val="Arial"/>
        <color theme="1"/>
      </rPr>
      <t xml:space="preserve">Мастер ...
Утепление стен под гипсокартон
</t>
    </r>
    <r>
      <rPr>
        <rFont val="Arial"/>
        <color theme="1"/>
        <sz val="1.0"/>
      </rPr>
      <t>Многие люди сталкиваются с промерзанием стен в квартирах, частных домах, на балконах или цокольных этажах. Проблема решается монтажом утеплителя на внешней стороне здания, но иногда целесообразнее, дешевле и надежнее сделать это изнутри. В статье мастер сантехник расскажет, как выбрать и монтировать утеплитель под гипсокартон.
Особенности внутреннего утепления
К сожалению, внутреннее утепление не является таким же эффективным, как и наружное утепление помещений, однако при правильном подходе способно стать хорошим выходом из ситуации. Главной проблемой при таком методе становится то, что сама стена, граничащая с улицей, при этом теплее не становится.
Вместе с тем, при своих минусах, утепление стен изнутри имеет и свои положительные стороны:
 Такие работы можно осуществить своими руками;
 Утепление внутренних стен минеральной ватой можно производить в любое время и при любой погоде;
 Не возникает необходимости завершения всех работ сразу — его можно осуществлять постепенно;
 Утепление при таком устройстве играет роль звукоизоляции и препятствует проникновению в жилье посторонних уличных звуков.
Какой утеплитель выбрать
Выбор утеплителя напрямую зависит от того, какой степени утепления необходимо добиться, если жилье находится в достаточно теплой климатической зоне, то сильные утеплители не понадобятся, в этом случае для крепления можно воспользоваться клеем. Если же жилье находится в холодной, суровой климатической зоне, то к вопросу утепления нужно будет подойти максимально серьезно и выбрать самые лучшие материалы, потому что от этого во многом будет завить комфорт и здоровье всей семьи. Виды утеплителей:</t>
    </r>
    <r>
      <rPr>
        <rFont val="Arial"/>
        <color theme="1"/>
      </rPr>
      <t xml:space="preserve">
 Пе</t>
    </r>
    <r>
      <rPr>
        <rFont val="Arial"/>
        <b/>
        <color theme="1"/>
      </rPr>
      <t>нопласт, полистирол – это очень легкий и удобный материал, который не прихотлив в установке. Стоит отметить, что они подвержены порче мелкими грызунами, при этом он плохо звукоизолирует. На сегодняшний день до сих пор не выяснено, как он влияет на окружающую среду и здоровье людей;</t>
    </r>
    <r>
      <rPr>
        <rFont val="Arial"/>
        <color theme="1"/>
      </rPr>
      <t xml:space="preserve">
</t>
    </r>
    <r>
      <rPr>
        <rFont val="Arial"/>
        <color theme="1"/>
        <sz val="1.0"/>
      </rPr>
      <t xml:space="preserve"> Стекловата – это достаточно недорогой материал, который обладает низкой теплопроводностью, но он очень прихотлив в монтаже, потому что волокна могут попасть на открытые участки кожи или слизистые тем самым вызвать раздражения, зуд и неприятные ощущения, поэтому работать с ним нужно обязательно в защитных очках и одежде;
 Изолон – это материал, который считается наиболее эффективным, потому что обладает демократичной ценой, превосходной звуко- и теплоизоляцией, а также позволяет экономии пространство в комнате из-за своей небольшой толщины;
 Вата из базальта – это материл, который производят их горных пород, он комфортен в работе, при этом хорошо сохраняет тепло, обладает повышенной огнестойкостью. Это отличный вариант для людей с аллергией, потому что он полностью гипоаллергенный.
Стоит отметить, что при ремонте лучше использовать утеплитель, который изготовлен в виде листов, особенно они подойдут для самостоятельной работы (стандартная ширина их равна 60 см, оно оптимально для установки между стойками каркаса).
Материалы в виде рулонов необходимо предварительно мерить и резать, это отнимает больше времени и сил, поэтому с ними предпочитают работать профессиональные бригады из нескольких человек.
Способы утепления
В домашней практике используют два способа:
 Бескаркасный.
 Каркасный.
Сразу необходимо сказать, что если стены повреждены плесенью от нее в обязательном порядке необходимо избавиться. Чтобы это сделать, нужно насухо высушить стены, используя строительный фен, после чего нужно будет соскоблить всю плесень подходящим инструментом, после чего обязательно нужно будет обработать все поверхности специальным средством из класса фунгицидов.
Заключительным этапом избавления стен от плесени является их шпатлевание гидроизоляционной шпаклевкой, которая предотвратит повторное заражение, после этого нужно будет дождаться ее высыхания. Только после этого можно приступать к монтажу.
Монтаж утеплителей
Перед началом работ необходимо рассчитать необходимое количество материала, приобрести его, а также подготовить все инструменты.
Бескаркасный способ
Распространенный вариант утепления. Не нужен металлический или деревянный каркас. Применяется для утепления небольших ровных поверхностей: внутренних стен квартир в панельных домах, цокольных этажей, гаражей; балконов и лоджий.
Рассмотрим последовательность действий по утеплению:
 Подготовка стены к оклейке пеноплексом. Для бескаркасного способа нужна ровная поверхность, без сильных выбоин отчищенная от обоев, штукатурки, краски. Если надо оклеить неоштукатуренную стену из кирпича, то сбиваем весь выступающий кладочный раствор. Рыхлое основание из старой штукатурки можно обработать бетоноконтактом. Это его укрепит. Крупные выбоины и трещины заделываем цементно-песчаным раствором или монтажной пеной.
 Монтаж пеноплекса. Используем для этого «Пеноплекс-35», который обладает всеми необходимыми свойствами. Стандартный размер листа – 600-1200 мм, толщина – 20 – 100 мм. В качестве клея используем специальные составы, которые можно купить в магазине. В крайнем случае подойдет плиточный клей. Перед приклеиванием обрабатываем поверхность листа жесткой щеткой. Это повысит коэффициент сцепления между стеной и утеплителем. Клей наносим тонким слоем по всей площади при помощи зубчатного шпателя. Оклейку начинаем из нижнего угла. Сначала прикладываем лист, немного надавливаем, держим несколько секунд. Затем отпускаем. Стыки заделываем монтажной пеной. Дополнительно можно закрепить утеплитель пластиковыми дюбелями. Количество точек крепления – 3–4 на 1 м².
 Монтаж гипсокартона. Используем сухой клей, смешанный с водой. Наносим его зубчатым шпателем на всю поверхность или полосками. Он застывает в течение 24 часов.
 Финишная отделка. Швы между листами проклеиваем серпянкой. Затем шпаклюем, красим или оклеиваем стену обоями.
Видео
В сюжете — Как утеплить стены балкона изнутри пеноплексом
Каркасный способ
Утепление стены пеноплексом и обшивка ее гипсокартоном по каркасу актуальны для больших неровных стен.
Всю работу можно разделить на несколько этапов:
 Подготовка поверхности. Ее можно не зачищать, мелкие выбоины не замазывать.
 Монтаж каркаса. Он бывает металлический и деревянный. Популярностью у потребителей пользуется металлический профиль. Его размер зависит от толщины утеплителя. Сначала монтируем нижние направляющие, затем верхние. Крепим их к стене и потолку с помощью дюбель-саморезов 40 – 50 мм с шагом 2 – 3 шт. на 1 метр погонный. Затем устанавливаем вертикальные стойки. Сначала вставляем их в направляющий профиль. Затем прикручиваем к стене с помощью подвесов. Крепление на подвесы нивелирует все неровности стены. Шаг установки вертикальных стоек зависит от размера листа утеплителя. В нашем случае это 600 мм. Деревянный каркас для утепления стен изнутри гипсокартоном монтируется по тем же правилам, что и металлический. Деревянные брусья обрабатываем антисептиком. Это позволит избежать гниения, образования грибка и плесени.
 Монтаж утеплителя. Одну сторону листа пеноплекса обрабатываем металлической щеткой для улучшения сцепления со стеной. Зубчатым шпателем наносим клей на лист. Затем вставляем его в промежуток между вертикальными стойками, надавливаем и держим несколько секунд. После отпускаем. Клей высохнет примерно через 24 часа. Швы заделываем силиконовым герметиком. Если они широкие, то используем монтажную пену. Металлический профиль – это мостик холода. Заполняем полости профиля кусками утеплителя или пеной, чтобы избежать промерзания.
 Монтаж листов гипсокартона. Каждый лист прикладываем к металлическому профилю или деревянному брусу. Затем прикручиваем его саморезами размером 20 – 25 мм. Между внешней обшивкой и утеплителем можно наклеить слой пароизоляции.
 Финишная отделка. Готовую поверхность шпаклюем, красим, оклеиваем обоями.
Видео
В сюжете — Как утеплить стену минватой
В итоге
Предложенные технологии помогут утеплить стену и обшить гипсокартоном. Главное, соблюдать правила и не нарушать технологию производства работ.
В продолжение темы посмотрите также наш обзор Утепление трубы дымохода базальтовой ватой</t>
    </r>
  </si>
  <si>
    <r>
      <rPr>
        <color rgb="FF1155CC"/>
        <u/>
      </rPr>
      <t>https://dzen.ru/a/ZA_GKABjeSVjFZiK</t>
    </r>
    <r>
      <rPr/>
      <t xml:space="preserve"> 
</t>
    </r>
    <r>
      <rPr>
        <color rgb="FF1155CC"/>
        <u/>
      </rPr>
      <t>https://www.liveinternet.ru/users/2546267/post498552411</t>
    </r>
    <r>
      <rPr/>
      <t xml:space="preserve"> 
</t>
    </r>
    <r>
      <rPr>
        <color rgb="FF1155CC"/>
        <u/>
      </rPr>
      <t>https://santekhnik-moskva.mirtesen.ru/blog/43682892581/Uteplenie-sten-pod-gipsokarton?&amp;utm_referrer=mirtesen.ru</t>
    </r>
    <r>
      <rPr/>
      <t xml:space="preserve"> </t>
    </r>
  </si>
  <si>
    <t>Грызуны, опасность для здоровья</t>
  </si>
  <si>
    <t xml:space="preserve">Добрый день! 
Почему же не выяснено? Ассоциация производителей и поставщиков пенополистирола располагает результатами многочисленных исследований, в которых независимые лаборатории вынесли свой вердикт: ни в обычном состоянии, ни при нагревании пенопласт стирола не выделяет. А ещё его можно утилизировать без вреда для экологии. 
Ну а про мышей: перекрывайте им доступ, и проблем не будет. Пенопласт нужно изолировать в стене. Если в изоляции будут дыры, могут впоследствии быть и мыши. </t>
  </si>
  <si>
    <r>
      <rPr>
        <color rgb="FF1155CC"/>
        <u/>
      </rPr>
      <t>https://prnt.sc/knZ8fNP4OtRh</t>
    </r>
    <r>
      <rPr/>
      <t xml:space="preserve"> 
</t>
    </r>
    <r>
      <rPr>
        <color rgb="FF1155CC"/>
        <u/>
      </rPr>
      <t>https://prnt.sc/OhJ-4yH7GPM4</t>
    </r>
    <r>
      <rPr/>
      <t xml:space="preserve"> 
</t>
    </r>
    <r>
      <rPr>
        <color rgb="FF1155CC"/>
        <u/>
      </rPr>
      <t>https://prnt.sc/JXF4-KjRfay2</t>
    </r>
    <r>
      <rPr/>
      <t xml:space="preserve"> </t>
    </r>
  </si>
  <si>
    <r>
      <rPr>
        <rFont val="Arial"/>
        <color theme="1"/>
      </rPr>
      <t xml:space="preserve">Нюта Зверева
Фермерство наизнанку I Нубийские козы .
Постройка козлятника является важным подготовительным моментом в козоводстве и в фермерском деле в общем. </t>
    </r>
    <r>
      <rPr>
        <rFont val="Arial"/>
        <color theme="1"/>
        <sz val="1.0"/>
      </rPr>
      <t>Грамотный и ответственный подход к строительству на этапе проектирования поможет избежать проблем и непредвиденных затрат при строительных работах и последующей эксплуатации сарая. Для животных крайне важны благоприятные и комфортные условия и, поверьте, их благодарность виде высоких удоев и здоровой плодовитостью не заставит себя ждать.
Чтобы сарай для коз получился долговечным, функциональным для животных, и одновременно, не бил по карману, вот вам лайфхаки (в условиях нынешних цен на стройматериалы- это максимальный минимум) :
1. Если вы новичок в козоводстве, не стройте больших фундаментальных сараев.
Возведите козлятник из того, что есть из материалов или выделите место в общем сарае с другими животными (вот соседство с птицей будет не лучшей затеей. Так как у птиц своя «атмосфера» и она совсем не подойдет козам). Если на следующий сезон вы не перегорите энтузиазмом разводить коз, тогда следующий блок вам в помощь. Там как раз будет про то, как сделать «красиво». 
2. Когда возьметесь за кирпич, учитывайте, что кирпичные постройки хоть и долговечнее деревянных, но все же имеют недостатки. Например, кирпич может сыреть в зимнее время и сильно промерзает, поэтому стены придется обшить изнутри влагостойкой фанерой или покрыть слоем штукатурки, а снаружи обить листовым металлом.
3. Деревянные строения отлично держат тепло внутри помещения, прохладны в летний период. Опять же, помним про утепление и бережем животных от сквозников. Для повышения эксплуатационного срока, деревянные постройки, требуют пропиток специальными антигрибковыми и влагоотталкивающими составами. Напольное покрытие из досок меняется по мере прогнивания или истончения. Их тоже не мешает обработать от влаги. Ее будет много.</t>
    </r>
    <r>
      <rPr>
        <rFont val="Arial"/>
        <color theme="1"/>
      </rPr>
      <t xml:space="preserve">
</t>
    </r>
    <r>
      <rPr>
        <rFont val="Arial"/>
        <b/>
        <color theme="1"/>
      </rPr>
      <t>4. При утеплении сарая учитывайте, что применение пенопласта дёшево, но в нём заводятся грызуны, способные свести все работы на нет ( они и так будут , потому что козьи кормушки с зерном для них райское место, но не создавайте еще и уютное жилище). Поэтому выгоднее самое то применить минеральную вату или стекловату.</t>
    </r>
    <r>
      <rPr>
        <rFont val="Arial"/>
        <color theme="1"/>
      </rPr>
      <t xml:space="preserve">
</t>
    </r>
    <r>
      <rPr>
        <rFont val="Arial"/>
        <color theme="1"/>
        <sz val="1.0"/>
      </rPr>
      <t>5. Не экономьте на возведении фундамента и крыши. Чем выше козлятник над уровнем земли, тем более защищен от сырости и влаги.
Более подробные моменты строительства я буду освещать в материалах курса #PROкоз , а так же, предоставлю вам 3D модели готовых построек. И вы наглядно сможете понять как все должно быть устроено.
Старт курса 14 ноября.
Приобрести участие в курсе можно до 16 ноября включительно!!!
И самая главная новость — по многочисленным просьбам, мы увеличиваем доступ к урокам после прохождения курса, на 6 месяцев !!!</t>
    </r>
  </si>
  <si>
    <t>https://vk.com/wall749618463_45</t>
  </si>
  <si>
    <t>Здравствуйте! 
Грызуны могут селиться в любом несыпучем утеплителе. Поэтому мы в Ассоциации производителей и поставщиков пенополистирола рекомендуем использовать материал по ГОСТ — в качестве среднего слоя строительной ограждающей конструкции. Если пенопласт с одной стороны изолирован материалом стены, а с другой — внешними отделочными слоями, вредители до него не доберутся.</t>
  </si>
  <si>
    <t>https://prnt.sc/FNuqf9qNvWVu</t>
  </si>
  <si>
    <t>Репост статьи от 2022 года, нужна простая версия ответа для физлиц.</t>
  </si>
  <si>
    <t>Andrius в ответ Дима, 
Дима, Единственное посоветую.
Не используйте пенопласт, ни в коем случае.
Во-первых: вряд-ли получится по всему дому его уложить без малейшей щелочки, через которую в итоге будет сквозить и грош цена такому утеплению.
Во-вторых: пенопласт любят мыши. Они разгрызут его и сделают те самые дыры, а занит мостики холода. Эту пену, что у меня, они не грызут и я в этом убедился.
Вату тоже не желательно.
Я очень долго и скрупулёзно выбирал утеплитель и остановился на двухкомпонентном.
И ещё один утеплитель, который я категорически не рекомендую ПЕНОИЗОЛ, у которого бывают другие названия. Он со Временем трескается и осыпается.
Я с этим материалом имел дело.
Погуглите и увидите фото, как он выглядит через пару-тройку лет, когда люди вскрывают стены.</t>
  </si>
  <si>
    <t>https://otvet.mail.ru/answer/2028989629</t>
  </si>
  <si>
    <t>Обсуждение монтажа, грызуны</t>
  </si>
  <si>
    <t xml:space="preserve">Добрый день, Andrius! 
Ассоциация производителей и поставщиков пенополистирола рекомендует изолировать пенопласт в середине стенового "пирога": тогда грызуны не смогут до него добраться. Что касается щёлочек: швы более 2 мм между плитами должны запениваться. </t>
  </si>
  <si>
    <t>https://prnt.sc/I8kCsirpo2Gc</t>
  </si>
  <si>
    <r>
      <rPr>
        <rFont val="Arial"/>
        <color theme="1"/>
      </rPr>
      <t xml:space="preserve">АртурДуМ
</t>
    </r>
    <r>
      <rPr>
        <rFont val="Arial"/>
        <b/>
        <color theme="1"/>
      </rPr>
      <t xml:space="preserve">Пенопласт от надежных производителей служит не менее 25-30 лет, а некоторые плотные разновидности – и до 50 лет. Продавцы утверждают что осядет за два. Мыши съели за год. </t>
    </r>
    <r>
      <rPr>
        <rFont val="Arial"/>
        <color theme="1"/>
      </rPr>
      <t xml:space="preserve">
Минеральная вата — Рулонный утеплитель, срок службы материала от 10 до 25 лет. Через два года превратилась в тонкую пленку. 
Каменная вата — Плиточный утеплитель, срок службы материала 50 лет. Не проверял. Вскрытие покажет. 
Кирпич — дома времен СССР, стоят по сей день.</t>
    </r>
  </si>
  <si>
    <t>https://otvet.mail.ru/answer/2028947693</t>
  </si>
  <si>
    <t>Грызуны, срок службы</t>
  </si>
  <si>
    <t xml:space="preserve">Здравствуйте, АртурДуМ! 
Правильно уложенный пенопласт будут менять ваши правнуки: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Что касается мышей: они испортят любой несыпучий теплоизолятор. Если смогут до него добраться. А если не смогут — не испортят, поэтому ППС нужно изолировать в середине стенового "пирога". 
А! И усадке он не подвержен. По этому поводу тоже есть исследования. </t>
  </si>
  <si>
    <t>https://prnt.sc/W-7RDE1oFdHg</t>
  </si>
  <si>
    <t xml:space="preserve">kamenton
Снизу лучше положить пенопласт вместо песка. Тогда его никогда не поднимет, пенопласт бужет сжиматься. Плюс, утепление небольшое. Плюс, отсекает капилярный подьем влаги.
Сваи на видео не набивные, а забивные. </t>
  </si>
  <si>
    <t>https://www.youtube.com/watch?v=X1VqfxfTqaQ&amp;lc=Ugx7CvjTCVPqp-7Dkvd4AaABAg</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</si>
  <si>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Вы правы, в этом случае можно использовать пенопласт плотностью от 17 кг\м3 (ГОСТ 15588-2014 с изм.1). Под пенопласт насыпается слой трамбованного песка, на него — гидроизоляция с запуском на стены. Поверх ППС — стяжка с армированием сварной сеткой. По периметру стяжки необходимо уложить демпферную ленту во избежание контакта стяжки с вертикальной частью фундамента. </t>
  </si>
  <si>
    <t>https://prnt.sc/6pw9SvodZqfr</t>
  </si>
  <si>
    <t>Ответ нужен с учетом фундамента на видео</t>
  </si>
  <si>
    <t xml:space="preserve"> Александр Гребенников ответил Алексею
Алексей, я понимаю как должно быть и чем пенопласт отличается от ппс. но как строитель который работает не первый десяток лет я на деле вижу что некоторые дома видимо в целях экономии вместо мин ваты используют пенопласт на фасадах. ватой лишь обкладывают окна и балконы чтобы хоть какая-то пожарная безопасность была.</t>
  </si>
  <si>
    <t>https://vk.com/wall-53911449_3595770?reply=3601445&amp;thread=3596856</t>
  </si>
  <si>
    <t>Пожароопасность, экономия</t>
  </si>
  <si>
    <t xml:space="preserve">Здравствуйте, Александр!
Пенопласт ничем не отличается от ППС (вспененного пенополистирола) — это два названия одного и того же материала. «Мокрые» фасадные системы (которые и Ассоциация, и ГОСТ рекомендуют в качестве оптимального варианта, и которые чаще всего применяются для жилых домов) с минватой и ППС имеют одинаковый класс пожарной опасности. При утеплении фасадов пенополистиролом в многоэтажных и многоквартирных домах обязательны противопожарные рассечки из минваты, в частном строительстве их обычно не применяют. 
И повторюсь: современный пенопласт, особенно фасадные его марки, обязательно содержат антипирены. В течение 4 секунд после потери контакта с открытым огнём такой материал затухает самостоятельно. Если же пламя уже распространилось, пенопласт будет плавиться, а не гореть. </t>
  </si>
  <si>
    <t>https://prnt.sc/0Qxpem7w4_ou</t>
  </si>
  <si>
    <t>Обсуждение пожара
Ответ на стр. 79</t>
  </si>
  <si>
    <r>
      <rPr>
        <rFont val="Arial"/>
        <color theme="1"/>
      </rPr>
      <t xml:space="preserve">Татьяна Поляницина
</t>
    </r>
    <r>
      <rPr>
        <rFont val="Arial"/>
        <color theme="1"/>
        <sz val="6.0"/>
      </rPr>
      <t>ПОЖАРОБЕЗОПАСНОСТЬ КАРКАСНОГО ДОМА, ЭФФЕКТИВНЫЕ МЕРЫ
Каркасный дом хорошо противостоит огню. Ведь из дерева у такого строения сделан только каркас. Он скрыт внутри стен, которые возводят из устойчивых к возгоранию материалов. Для большего противодействия огню применяют дополнительные меры.
ПРОПИТКА СПЕЦИАЛЬНЫМИ СОСТАВАМИ
Повысить пожаробезопасность помогает обработка дерева антипиренами — составами, сдерживающими действие пламени. До их появления с той же целью применялись природные материалы, например песчано-глиняная смесь или березовый деготь.
Современные пропитки эффективны и безопасны для здоровья. Нанесенный состав образует пленку, которая служит стойким барьером для огня. Если незащищенное дерево воспламеняется за несколько секунд, то при обработке пропиткой это время заметно увеличивается. Появляется возможность быстро потушить возгорание.</t>
    </r>
    <r>
      <rPr>
        <rFont val="Arial"/>
        <color theme="1"/>
      </rPr>
      <t xml:space="preserve">
ПРИМЕНЕНИЕ ОГНЕСТОЙКИХ УТЕПЛИТЕЛЕЙ
Материалы этой категории обладают разной способностью противостоять огню. В полной мере требованиям пожарной безопасности отвечает минеральная базальтовая вата. Она относится к классу негорючих материалов. </t>
    </r>
    <r>
      <rPr>
        <rFont val="Arial"/>
        <b/>
        <color theme="1"/>
      </rPr>
      <t>Другой популярный утеплитель — пенополистирол. Его огнеупорность ниже. Под действием высоких температур выделяются токсичные вещества.</t>
    </r>
    <r>
      <rPr>
        <rFont val="Arial"/>
        <color theme="1"/>
      </rPr>
      <t xml:space="preserve">
</t>
    </r>
    <r>
      <rPr>
        <rFont val="Arial"/>
        <color theme="1"/>
        <sz val="6.0"/>
      </rPr>
      <t>Меньше способна сопротивляться огню эковата. При горении она осыпается и оставляет незащищенным деревянный каркас, в отличие от негорючей базальтовой ваты.
ВЫБОР МАТЕРИАЛА ДЛЯ ВНУТРЕННЕЙ ОТДЕЛКИ
При желании поддерживать высокую пожаробезопасность рекомендуется отделать стены гипсокартоном, для которого характерна низкая горючесть. Под воздействием огня он почти не дымит, вредные вещества не выделяются. Гипсокартоном неплохо покрыть и потолок. Тогда в случае чрезвычайной ситуации пламя не будет быстро распространяться на верхние части строения.
Вагонка и имитация бруса не отличаются такой огнестойкостью. Они склонны быстро вспыхивать. Рекомендуется сочетать эти материалы с другими, более стойкими к возгоранию, чтобы повысить пожарную безопасность.
ПРОКЛАДКА ЭЛЕКТРОПРОВОДКИ
Часто причиной пожара становятся неисправности в электропроводке. Важно ее правильно проложить. Безопаснее всего — протянуть по поверхности стен. Проводящие элементы прячут в кабель-каналы для защиты и эстетики. Прокладка внутри стен небезопасна, так повышается риск возгорания.
Необходимо использовать кабель нужного сечения. Он должен выдерживать мощность, потребляемую бытовыми приборами. Следует также установить в электрощите систему, автоматически отключающую подачу тока при возникновении неполадок в проводке.
УСТАНОВКА ДАТЧИКОВ ДЫМА
Такое нехитрое оснащение помогает быстро обнаружить возгорание и ликвидировать его. Датчики моментально реагируют на дым и сообщают о проблеме громким сигналом. Единственное условие — в доме должен кто-то находиться, чтобы среагировать на тревожный звук.
Более сложное и затратное, но в то же время максимально эффективное решение — установка полноценной системы пожарной безопасности. Она защищает дом даже в отсутствие хозяев. Такая система связана или с автоматической ликвидацией возгорания, или с вызовом пожарных.
Важно также, чтобы печи, котлы, нагревательные устройства были установлены и эксплуатировались в строгом соответствии с правилами пожарной безопасности. Вся необходимая информация изложена в инструкциях. Предусмотрительные хозяева смогут обеспечить безопасное и комфортное проживание в каркасном доме.</t>
    </r>
  </si>
  <si>
    <r>
      <rPr>
        <color rgb="FF1155CC"/>
        <u/>
      </rPr>
      <t>https://vk.com/wall709260180_250</t>
    </r>
    <r>
      <rPr>
        <color rgb="FF000000"/>
      </rPr>
      <t xml:space="preserve"> 
</t>
    </r>
    <r>
      <rPr>
        <color rgb="FF1155CC"/>
        <u/>
      </rPr>
      <t>https://vk.com/wall-211249538_276</t>
    </r>
    <r>
      <rPr>
        <color rgb="FF000000"/>
      </rPr>
      <t xml:space="preserve"> </t>
    </r>
  </si>
  <si>
    <t xml:space="preserve">Здравствуйте! 
Задача теплоизоляционного материала — сохранять тепло, а не противостоять огню. Но понимая всю ответственность, производители добавляют в пенопласт антипирены — специальные вещества, благодаря которым материал затухает в течение максимум 4 секунд после потери контакта с открытым пламенем. Антипирены сейчас обязательны для всех видов ППС. В итоге «мокрые» фасадные системы с минватой и ППС имеют одинаковый класс пожарной опасности.
</t>
  </si>
  <si>
    <r>
      <rPr>
        <color rgb="FF1155CC"/>
        <u/>
      </rPr>
      <t>https://prnt.sc/NQd4pB8Sgx13</t>
    </r>
    <r>
      <rPr/>
      <t xml:space="preserve"> 
</t>
    </r>
    <r>
      <rPr>
        <color rgb="FF1155CC"/>
        <u/>
      </rPr>
      <t>https://prnt.sc/ceMgGRJZey24</t>
    </r>
    <r>
      <rPr/>
      <t xml:space="preserve"> </t>
    </r>
  </si>
  <si>
    <r>
      <rPr>
        <rFont val="Arial"/>
        <color theme="1"/>
      </rPr>
      <t xml:space="preserve">Вурнары Новости
</t>
    </r>
    <r>
      <rPr>
        <rFont val="Arial"/>
        <b/>
        <color theme="1"/>
      </rPr>
      <t xml:space="preserve">Возможно, кто-то этого не знал, но в прошлом, например в советское время, скоропортящаяся минеральная вата и пенополистирол никогда не использовались для утепления зданий. Это было не экономично, не практично и вообще глупо. Но сегодня все домовладельцы буквально сошли с ума, причем в прямом смысле, и используют при утеплении фасадов своих домов совершенно непригодные для этого материалы. </t>
    </r>
    <r>
      <rPr>
        <rFont val="Arial"/>
        <color theme="1"/>
      </rPr>
      <t>Отсюда столько банкротств наших подмосковных частников и нервных срывов наших малоэтажных домовладельцев.Изначально дома строились без утепления, но сегодня появилась новая технология, совсем не подходящая ...
Чуть подробнее тут: http://evrookna-mos.ru/uteplenie-sten-minvatoy-i-epps..</t>
    </r>
  </si>
  <si>
    <r>
      <rPr>
        <color rgb="FF1155CC"/>
        <u/>
      </rPr>
      <t>https://vk.com/wall-81095087_24621</t>
    </r>
    <r>
      <rPr/>
      <t xml:space="preserve"> 
</t>
    </r>
    <r>
      <rPr>
        <color rgb="FF1155CC"/>
        <u/>
      </rPr>
      <t>https://ok.ru/interyernaya/topic/155680468667149</t>
    </r>
    <r>
      <rPr/>
      <t xml:space="preserve"> 
</t>
    </r>
    <r>
      <rPr>
        <color rgb="FF1155CC"/>
        <u/>
      </rPr>
      <t>https://ok.ru/profile/546523035405/statuses/155680468732685</t>
    </r>
    <r>
      <rPr/>
      <t xml:space="preserve"> </t>
    </r>
  </si>
  <si>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К счастью, технологии не стоят на месте. Аналогия проста: раньше пользовались счетами, потом перешли на калькуляторы, а сейчас все операции можно выполнить на экране смартфона. То же самое и со строительными материалами. И тот пенопласт, который производился в СССР по устаревшим ГОСТам, имеет такое же отношение к сегодняшнему, как счеты к смартфону. 
Поэтому, выбирая современный ППС, домовладельцы не "сходят с ума", а отдают предпочтение легкому в монтаже, надежному, долговечному и доступному материалу с отличными теплоизоляционными характеристиками. </t>
  </si>
  <si>
    <r>
      <rPr>
        <color rgb="FF1155CC"/>
        <u/>
      </rPr>
      <t>https://prnt.sc/MBn8NgqeLMdb</t>
    </r>
    <r>
      <rPr/>
      <t xml:space="preserve"> 
</t>
    </r>
    <r>
      <rPr>
        <color rgb="FF1155CC"/>
        <u/>
      </rPr>
      <t>https://prnt.sc/pvJoIZvmJJqi</t>
    </r>
    <r>
      <rPr/>
      <t xml:space="preserve"> 
</t>
    </r>
    <r>
      <rPr>
        <color rgb="FF1155CC"/>
        <u/>
      </rPr>
      <t>https://prnt.sc/OM4SP-pEjzX1</t>
    </r>
    <r>
      <rPr/>
      <t xml:space="preserve"> </t>
    </r>
  </si>
  <si>
    <t>Строим для себя
Всем привет! Прошу совета. Отапливаемый в переспективе гараж пристроен к дому, межэтажное перекрытие — плита. Над гаражом — терраса. Планирую утеплить потолок гаража пенополистиролом 100 мм, клеить его к плите изнутри. А потом обшить панелями ПВХ. Как лучше сделать обрешетку для монтажа панелей? Только крепить обрешетку сечением по одной стороне 100 мм к плите и в ячейки вставлять листы ппс? Или есть еще рабочие варианты?</t>
  </si>
  <si>
    <t>https://vk.com/wall-97639222_169163</t>
  </si>
  <si>
    <t>Как рассчитать, гараж</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</si>
  <si>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Мы рекомендуем использовать ППС в качестве наружного утеплителя. Для вас возможен такой вариант: утепление пола террасы ППС (плотность не менее 17 кг\м3, ГОСТ 15588-2014 с изм.1) в таком порядке: на плиту со стороны террасы укладывается пенопласт. Затем — гидроизоляция, поверх — стяжка, армированная сварной сеткой. Снаружи стены гаража можно утеплить ППС фасадных марок и изолировать по системе "мокрый фасад". Не забудьте про обустройство вентиляции в гараже. </t>
  </si>
  <si>
    <t>https://prnt.sc/7eIbB4dFQ37H</t>
  </si>
  <si>
    <t xml:space="preserve"> Владимир Белов
По науке — утепляйте пол терассы. Уложите полистирол, сверху наплавляемый ковер и стяжка. Стыки полистирола проходите монтажной пеной, чтобы не было мостиков холода. При утеплении неважно чего помните, что зимой шубу одевают снаружи, а не глотают внутрь.</t>
  </si>
  <si>
    <t>https://vk.com/wall-97639222_169163?reply=169210</t>
  </si>
  <si>
    <t xml:space="preserve">Здравствуйте, Владимир! 
Спасибо за столь образное и точное сравнение. Вы совершенно верно описали технологию. Единственное, что при таком способе стоит помнить: ППС нельзя нагревать свыше 80 градусов и использовать для него мастики (клеи, и т. д.) на основе растворителей. </t>
  </si>
  <si>
    <t>https://prnt.sc/ObcoTJPbneHi</t>
  </si>
  <si>
    <t>Комментарий к посту из стр. 118, возможно есть что дополнить</t>
  </si>
  <si>
    <t>Строим дом за городом
автор
Сообщество производителей и поставщиков пенополистирола, разве можно пенополистиролом утеплять деревянный дом?</t>
  </si>
  <si>
    <t>https://dzen.ru/a/ZA4JpjUq-GLEk-7m#comment_1563889582</t>
  </si>
  <si>
    <t xml:space="preserve">Здравствуйте, 
Да, вспененным пенополистиролом утепляют и деревянные дома. Конечно, после теплотехнического расчета, при наличии вентиляции и с соблюдением технологии монтажа. </t>
  </si>
  <si>
    <t>https://prnt.sc/LDgpnByBR9RI</t>
  </si>
  <si>
    <t>Ответ нам на стр. 81</t>
  </si>
  <si>
    <t>Инваполис — проекты рациональных домов
автор
Сообщество производителей и поставщиков пенополистирола, 50 циклов замораживания и оттаивания — это не 50 лет :)
Зимой это может происходить хоть через день. То есть, все 50 циклов могут завершиться к концу первого холодного сезона.
Насчет 98% воздуха вообще странно. Потому что в оставшихся 2% как раз, может быть, и весь цимес 🤩
В общем, все аргументы немного сомнительные и лучше в основании дома всё же иметь что-то более прочное и традиционное.</t>
  </si>
  <si>
    <t>https://dzen.ru/media/invapolis_project/iz-chego-postroit-dom-varianty-fundamentov-kamennyh-maloetajnyh-domov-6409c2f818385d22e615d63e?&amp;comments_data=n_reply</t>
  </si>
  <si>
    <t xml:space="preserve">Добрый день, 
В исследованиях, о которых идёт речь, один цикл был равен одному условному году. Их результаты подтверждают испытания, в 2001 году проведённые в лаборатории НИИСФ РФ. Образцы ППС подверглись 80 циклам, включавшим двукратное понижение температуры до -40 °С, последующее нагревание до +40 °С и выдержку в воде, то есть цикл был аналогичен 1 условному году. Существенных изменений характеристик материала обнаружено не было.
98% — это не странно, это данность. Именно обычный воздух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А содержание стирола в пенополистирольных плитах —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t>
  </si>
  <si>
    <t>https://prnt.sc/aO-ZT1zYHKB9</t>
  </si>
  <si>
    <t>Ответ нам на стр. 78</t>
  </si>
  <si>
    <t>Алексей Коростелев
Глаза боятся руки делают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
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
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
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
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 негатив</t>
  </si>
  <si>
    <t>https://vk.com/wall140552637_9621</t>
  </si>
  <si>
    <t>https://prnt.sc/v9moWmhOJZH8</t>
  </si>
  <si>
    <t>Аналог стр. 39 октябрь 2022</t>
  </si>
  <si>
    <t>Каркасные бани во Владивостоке и Приморском крае
Какой утеплитель лучше для каркасного дома?
Пенополистирол или классическая минеральная или каменная вата?
В этом вопросе все очевидно.
Делимся с вами 👇
Пенополистерол — прекрасный материал. Но предназначен он только для утепления грунта или бетона, то есть использовать его в каркасном доме необходимо только для утепления всего, что находится ниже плинтуса.
Все что выше, в деревянном каркасе и в качестве перекрестного утепления — это ватные утеплители👌
‼ Важно
Обращайте внимание не на бренд утеплителя, а на самый главный его параметр — плотность.
Она должна быть от 35 до 45 кг на куб.
Только такая плотность позволит вашему утеплителю хорошо стоять враспорку, он не будет вываливаться или скатываться между стропил.
Все вопросы по утеплителя вы можете задать прямо под этим постом 👇
Или звоните и приезжайте ✅
Обсудим ваш впроект индивидуально 👍</t>
  </si>
  <si>
    <t>https://vk.com/wall-211062955_159</t>
  </si>
  <si>
    <t xml:space="preserve">Добрый день! 
Паропроницаемость вспененного пенополистирола сравнима с этим же показателем древесины: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Блоки пенополистирола закрепляются клей-пеной, щели между ППС и древесиной пропениваются. Это позволяет компенсировать возможные неточности в размерах. </t>
  </si>
  <si>
    <t>https://prnt.sc/BIi2HC2ueCpc</t>
  </si>
  <si>
    <t>Nadegniy Школа утепления фасадов
8-903-743-27-96 8-903-724-77-28 n-dom.ru ceresit.msk.ru baumit.msk.ru
Интересное видео для тех, кто интересуется как ведёт себя система СФТК Мокрый Фасад на пенополистироле ППС16ф вовремя пожара. В непосредственной близости от фасада, утеплённого пенопластом происходило открытое горение, горела деревянная веранда. Пенополистирол под воздействием высокой температуры превращался в газ и уходил из зоны горения, в горении и пожаре не участвовал. Последующее вскрытие собственно это и доказало.</t>
  </si>
  <si>
    <r>
      <rPr>
        <color rgb="FF1155CC"/>
        <u/>
      </rPr>
      <t>https://www.youtube.com/watch?v=MRHE9jixkn4</t>
    </r>
    <r>
      <rPr/>
      <t xml:space="preserve"> 
</t>
    </r>
    <r>
      <rPr>
        <color rgb="FF1155CC"/>
        <u/>
      </rPr>
      <t>https://dzen.ru/b/ZBH06sLfVizVfenb</t>
    </r>
    <r>
      <rPr/>
      <t xml:space="preserve"> 
</t>
    </r>
    <r>
      <rPr>
        <color rgb="FF1155CC"/>
        <u/>
      </rPr>
      <t>https://ok.ru/denis.nikolsky3/statuses/155730995181003</t>
    </r>
    <r>
      <rPr/>
      <t xml:space="preserve"> 
</t>
    </r>
    <r>
      <rPr>
        <color rgb="FF1155CC"/>
        <u/>
      </rPr>
      <t>https://vk.com/wall209020174_6704</t>
    </r>
    <r>
      <rPr/>
      <t xml:space="preserve"> </t>
    </r>
  </si>
  <si>
    <t xml:space="preserve">Здравствуйте! 
Спасибо за честную оценку и доверие к материалу, который представляет Ассоциация производителей и поставщиков пенополистирола. Современные марки ППС с антипиренами действительно способных к самозатуханию и огня не распространяют. </t>
  </si>
  <si>
    <r>
      <rPr>
        <color rgb="FF1155CC"/>
        <u/>
      </rPr>
      <t>https://prnt.sc/VDWlp9P_G30l</t>
    </r>
    <r>
      <rPr/>
      <t xml:space="preserve"> 
</t>
    </r>
    <r>
      <rPr>
        <color rgb="FF1155CC"/>
        <u/>
      </rPr>
      <t>https://prnt.sc/71lckwh9pddx</t>
    </r>
    <r>
      <rPr/>
      <t xml:space="preserve"> 
</t>
    </r>
    <r>
      <rPr>
        <color rgb="FF1155CC"/>
        <u/>
      </rPr>
      <t>https://prnt.sc/T4LyzN1TzPtU</t>
    </r>
    <r>
      <rPr/>
      <t xml:space="preserve"> 
</t>
    </r>
    <r>
      <rPr>
        <color rgb="FF1155CC"/>
        <u/>
      </rPr>
      <t>https://prnt.sc/sb6YPyWRlr11</t>
    </r>
    <r>
      <rPr/>
      <t xml:space="preserve"> </t>
    </r>
  </si>
  <si>
    <t xml:space="preserve"> Надежда Басова
Евгений, ППС самый лучший материал для утепления фасада, во-первых, он паропроницаемый, соответственно благодаря этому не образуется плесени и грибка.
Надежда Басова
Евгений, во-вторых, самозатухающийся, без очага горения, он затухает, а ЭППС продолжает плавится. Помимо того, что эти свойства везде прописаны в интернете, мы сами проводили эксперименты😎</t>
  </si>
  <si>
    <t>https://vk.com/wall-207737153_600?reply=639&amp;thread=626</t>
  </si>
  <si>
    <t xml:space="preserve">Здравствуйте, Надежда! 
От лица Ассоциации производителей и поставщиков пенополистирола спасибо за внимание к нашему материалу и за доверие к нему. </t>
  </si>
  <si>
    <t>https://prnt.sc/4PYr74YqCJwf</t>
  </si>
  <si>
    <r>
      <rPr>
        <rFont val="Arial"/>
        <color theme="1"/>
      </rPr>
      <t xml:space="preserve">НА ДАЧЕ ЖИТЬ! Дом своими руками
Чем лучше утеплять стену ?
Утепление стен может значительно улучшить теплоизоляцию и уменьшить потребление энергии на отопление, что позволит вам экономить на коммунальных платежах и сделать ваш дом более комфортным.
Вот несколько вариантов, как лучше всего утеплить стену:
1. Минеральная вата. Минеральная вата – это популярный материал для утепления стен, который обладает хорошей теплоизоляцией и звукоизоляцией. Он доступен в виде плит и рулонов, и может быть легко установлен на стены.
</t>
    </r>
    <r>
      <rPr>
        <rFont val="Arial"/>
        <b/>
        <color theme="1"/>
      </rPr>
      <t>2. Пенопласт. Пенопласт – это еще один распространенный материал для утепления стен. Он имеет высокую теплоизоляцию и легок в установке. Однако, пенопласт не является экологически чистым материалом и может быть опасным для здоровья, если он загорается.</t>
    </r>
    <r>
      <rPr>
        <rFont val="Arial"/>
        <color theme="1"/>
      </rPr>
      <t xml:space="preserve">
3. Экструдированный пенополистирол. Этот материал имеет высокую теплоизоляцию, но он более дорогой, чем обычный пенопласт. Экструдированный пенополистирол может быть использован для утепления стен как внутри, так и снаружи здания.
4. Эко-утеплители. Эко-утеплители, такие как целлюлозная вата, шерсть, конопля или льняное волокно, являются экологически чистыми и безопасными для здоровья материалами. Они также имеют хорошую теплоизоляцию и могут быть использованы для утепления стен.
5. Сендвич-панели. Сендвич-панели – это панели из двух слоев металла с промежуточным слоем утеплителя, таким как минеральная вата или пенополистирол. Они могут быть использованы для утепления как внутренних, так и наружных стен, и обладают высокой теплоизоляцией и прочностью.
Выбор материала для утепления стен зависит от ваших индивидуальных потребностей и бюджета.</t>
    </r>
  </si>
  <si>
    <t>https://vk.com/wall-218983821_12</t>
  </si>
  <si>
    <t xml:space="preserve">Здравствуйте! Позвольте прокомментировать от имени Ассоциации производителей и поставщиков пенополистирола. Пенопласт — действительно очень распространенный и популярный материал. И именно его теплоизоляционные свойства, а также простота монтажа и доступная цена привлекают к нему покупателей. 
А вот то, что он неэкологичен — заблуждение.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При возгорании опасной для здоровья является даже самая экологически чистая древесина и любые строительные (и не только) материалы, которые окружают человека в быту. Пенопласт же — согласно рекомендациям ГОСТ — находится внутри стенового "пирога". К тому моменту, как до него доберется огонь, все люди должны быть эвакуированы. </t>
  </si>
  <si>
    <t>https://prnt.sc/3xOYCTf36qnA</t>
  </si>
  <si>
    <t>Блог самостройщика
Фасадный пенопласт или минплита? Какой утеплитель выбрал, изучив характеристики этих материалов
Продолжаю изучение свойств материалов, чтобы определиться в решении, каким утеплителем утеплять дом. Минватой (минплитой) или фасадным пенопластом? Рассматриваю фасадный пенопласт ПСБ-С25Ф (ППС16Ф) и базальтовую минплиту плотность не менее 120 кг/м3. Критерии сравнения такие.
1. Долговечность
Пенополистирол имеет срок службы под штукатурным фасадом до 50 лет. Тогда как минплита – до 30 лет в лучшем случае. Она постепенно начинает расслаиваться. Происходит это более интенсивно в том случае, если под фасадным материалом (штукатуркой и покраской) происходит влагонакопление. Влага растворяет фенолформальдегидные смолы, которые скрепляют частицы базальтовой ваты и минплита теряет механическую прочность. Материал штукатурного фасада будет держаться только на фасадном крепеже, грибках и «бухтеть».
2. Простота монтажа
Минплита режется ножовкой или специальным ножом. Режется достаточно легко. Но края минплиты часто деформированы. Пыль от этого утеплителя при попадании на кожу вызывает раздражение (от микроиголок). Работать лучше в маске. При приклеивании и оштукатуривании базовым слоем расход цементной штукатурки больше, чем при работе с пенопластом.
Пенопласт лучше резать приспособлением с нагретой нихромовой нитью. Нужно сооружать и приобретать это приспособление. При механической резке он крошится и края тоже будут рваные. В остальном крепление к стене одинаковое. Фасадный дюбель (5 шт. на лист) – обязательно.
3. Огнеопасность
Понятно, что минплита не горит и не плавится и полностью удовлетворяет противопожарным нормам. Многоэтажные дома сейчас утепляют только минплитой. В фасадный пенопласт ПСБ-С25Ф добавлены антипирены. Этот пенопласт не горит, а лишь плавится при контакте с огнем.
4. Влагонакопление под утеплителем
Важный показатель, если стена «дышащая». Например, сруб из бруса или газобетон. Из помещений к фасадному слою могут проникать пары воды и конденсироваться в точке росы. Минвата – паропроницаемый материал и влагонакопление под этим утеплителем никогда не происходит.
Коэффициент паропроницаемости у этих утеплителй следующий: пенополистирол плотностью от 10 до 38 кг/м3 — 0,05 мг/(м*ч*Па). Минвата плотностью 140-175 кг/м3 — 0,32 мг/(м*ч*Па). Т.е. пенопласт тоже паропроницаем, но этот показатель в 6 раз хуже минплиты. Расчет в smartcalc показывает, что влагонакопление под пенопластом при пироге стены 40 см газобетон и 10 см пенопласт — не происходит.
Минплита при намокании сильно теряет теплосберегающие свойства. Пенопласт практически не впитывает влагу.
5. Теплосопротивление
Этот показатель при одинаковой толщине схожий. Лучше всего сравнение можно показать на диаграмме утепления стены из газобетона:
Показатели отличаются всего на 0,12 (м²•˚С)/Вт в пользу минплиты.
6. Цена
Пожалуй, самый главный показатель при выборе утепления, если все остальные критерии проходные для стен вашего дома. Пенопласт примерно в два раза дешевле минплиты. (4000-5000 руб./м3 против 10000 руб./м3).
Вывод. Еще два месяца назад для утепления дома я рассматривал только минплиту из-за ее паропроницаемости. Но срок службы (возможное расслоение), цена и более дорогостоящий монтаж склонили в сторону пенопласта. Какой материал вы выбрали для утепления и почему – напишите в комментариях.</t>
  </si>
  <si>
    <r>
      <rPr>
        <color rgb="FF1155CC"/>
        <u/>
      </rPr>
      <t>https://dzen.ru/a/ZBPcW_yPJC-dT5Sd</t>
    </r>
    <r>
      <rPr>
        <color rgb="FF000000"/>
      </rPr>
      <t xml:space="preserve"> 
</t>
    </r>
    <r>
      <rPr>
        <color rgb="FF1155CC"/>
        <u/>
      </rPr>
      <t>https://vk.com/wall303066046_1627</t>
    </r>
    <r>
      <rPr>
        <color rgb="FF000000"/>
      </rPr>
      <t xml:space="preserve"> </t>
    </r>
  </si>
  <si>
    <t>Пожароопасность, паропроницаемость, срок службы, простота монтажа</t>
  </si>
  <si>
    <t xml:space="preserve">Здравствуйте! Хотим ещё раз от лица Ассоциации производителей и поставщиков пенополистирола поблагодарить вас за подробный анализ свойств пенопласта и за доверие к нему. Надеемся, материал оправдает все ваши ожидания. </t>
  </si>
  <si>
    <r>
      <rPr>
        <color rgb="FF1155CC"/>
        <u/>
      </rPr>
      <t>https://prnt.sc/bkCbQsVQ4qOZ</t>
    </r>
    <r>
      <rPr/>
      <t xml:space="preserve"> 
</t>
    </r>
    <r>
      <rPr>
        <color rgb="FF1155CC"/>
        <u/>
      </rPr>
      <t>https://prnt.sc/BFvm4ZTSKUXI</t>
    </r>
    <r>
      <rPr/>
      <t xml:space="preserve"> </t>
    </r>
  </si>
  <si>
    <t>√Сергей Руфов
Вот так горел дом в Красноярске.Пеноополистирол это напалм .Полиуретан тоже легко горючий ,его будут выпускать в Усть Куте. Это теплые тапочки и сапоги из вспененного полиуретана.
Пенополистирол приносит смерть. Опасные утеплители. Горючий и ядовитый утеплитель.</t>
  </si>
  <si>
    <t>https://ok.ru/profile/558960412140/statuses/155924727152108</t>
  </si>
  <si>
    <t>Здравствуйте! 
К счастью, ваши опасения совершенно напрасны. Современный ППС благодаря антипиренам не полыхает. Он оплавляется. Кстати та же древесина имеет группу горючести Г4 и группу токсичности Т3, является легковоспламеняемой (группа воспламеняемости В3), её способность к дымообразованию классифицирована как Д2 при горении и Д3 при тлении.</t>
  </si>
  <si>
    <t>https://prnt.sc/DmgA7FgWYjbE</t>
  </si>
  <si>
    <t>Каркасные бани во Владивостоке и Приморском крае
Почему пенополистеролы (и прочие "стеролы") нельзя использовать как утеплители в каркасном доме?
Ловите аргументы 👇
⃣ Они горючи. А это очень опасно как вы понимаете.
⃣ Они паронепрозрачны.
А каркасная стена должна выпускать то количество пара, которое проникло через огрехи пароизоляции (электрик что-то повредил и тп)
И этот пар через вензазор будет улетучиваться в атмосферу.
Пенополистрирол на такое не способен.
⃣ Пенополистерол не обладает упругостью, как каменная вата, а значит плотно уложить его между стойками каркаса не получится 👌
Самое ужасное, что обычно делают — это запенивают все монтажной пеной.
Но ведь влага при включении отопления и влага, которая есть в самой доске (а она там есть!) должны выходить куда то...
А если там пенополистирол и все запенено, то выйти ей некуда 😱
Что в итоге? Бактерии, грибки, плесень...
Вам это надо? 😊
Напомним, что пенополистирол используется для утепления грунта и бетона. И все.
Утепляйте дом правильно.
Ну или доверьте все сделать профессионалам 👍</t>
  </si>
  <si>
    <t>https://vk.com/wall-211062955_161</t>
  </si>
  <si>
    <t>Пожароопасность, паропроницаемость, опасность для здоровья, плесень</t>
  </si>
  <si>
    <t xml:space="preserve">Добрый день! Прокомментирую от лица Ассоциации производителей и поставщиков пенополистирола. 
Современный ППС относится к группе горючести Г3. А древесина — для сравнения — имеет группу горючести Г4 и группу токсичности Т3, является легковоспламеняемой (группа воспламеняемости В3), её способность к дымообразованию классифицирована как Д2 при горении и Д3 при тлении. В пенопласт, произведенный по ГОСТ, обязательно добавляются антипирены, которые позволяют ему самостоятельно затухать в течение максимум 4 минут после потери контакта с открытым пламенем, а при длительном воздействии высоких температур оплавляться, не полыхая. 
Что касается паропроницаемости (по всей видимости, именно её вы имеете в виду, говоря о паропрозрачности), здесь также уместно сравнение с древесиной. По этому показателю ППС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Таким образом, он пропускает влагу и не приводит к появлению грибка. 
Именно поэтому профессионалы по всему миру используют ППС в роли эффективного утеплителя. Доказательство — 8 из 10 домов в Европе утеплены именно им. </t>
  </si>
  <si>
    <t>https://prnt.sc/48WFzg00cYZp</t>
  </si>
  <si>
    <r>
      <rPr>
        <rFont val="Arial"/>
        <color theme="1"/>
      </rPr>
      <t xml:space="preserve">Строим САМИ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</si>
  <si>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r>
      <rPr>
        <color rgb="FF1155CC"/>
        <u/>
      </rPr>
      <t>https://ok.ru/ideiipolez/topic/155869329184077</t>
    </r>
    <r>
      <rPr/>
      <t xml:space="preserve"> 
</t>
    </r>
    <r>
      <rPr>
        <color rgb="FF1155CC"/>
        <u/>
      </rPr>
      <t>https://ok.ru/group56149332721897/topic/156145775377897</t>
    </r>
    <r>
      <rPr/>
      <t xml:space="preserve"> 
</t>
    </r>
    <r>
      <rPr>
        <color rgb="FF1155CC"/>
        <u/>
      </rPr>
      <t>https://ok.ru/group56149332721897/topic/156145514741225</t>
    </r>
    <r>
      <rPr/>
      <t xml:space="preserve"> </t>
    </r>
  </si>
  <si>
    <r>
      <rPr>
        <color rgb="FF1155CC"/>
        <u/>
      </rPr>
      <t>https://prnt.sc/PCz8NPEvvMr3</t>
    </r>
    <r>
      <rPr/>
      <t xml:space="preserve"> 
</t>
    </r>
    <r>
      <rPr>
        <color rgb="FF1155CC"/>
        <u/>
      </rPr>
      <t>https://prnt.sc/DHYCp42jZqU1</t>
    </r>
    <r>
      <rPr/>
      <t xml:space="preserve"> 
</t>
    </r>
    <r>
      <rPr>
        <color rgb="FF1155CC"/>
        <u/>
      </rPr>
      <t>https://prnt.sc/CMjePT2st_cl</t>
    </r>
    <r>
      <rPr/>
      <t xml:space="preserve"> </t>
    </r>
  </si>
  <si>
    <t>Ответ нужен в контексте утепления под сайдинг</t>
  </si>
  <si>
    <t xml:space="preserve"> БАРНХАУСЫ l КАРКАСНЫЕ ДОМА l ДВУТАВРОВЫЕ БАЛКИ
Алексей, в первую очередь спасибо за комментарий и вашу точку зрения.Смеем заметить, что в нашем посте мы не исключаем в целях экономии использовать пенополистирол в строительстве каркасных домов.Но у нас есть факты, подтвержденные опытом.Именно поэтому наша компания предпочитает минераловатный материал
-1-Пожарная безопасность.Пенополистирол вспыхивает, как спичка, за считанные минуты;
-2- Соседство дерева и пенополистирола , как правило приводит к "оранжерее" грибов и плесени.Независимо от пропитки древесного материала
-3-Может кому-то покажется маловажным,но мы не исключаем этот факт-полевые грызуны.Уж очень этим зверькам нравятся тепловые характеристики данного материала.</t>
  </si>
  <si>
    <t>https://vk.com/wall-212720873_108?reply=112&amp;thread=111</t>
  </si>
  <si>
    <t>Пожароопасность, плесень, грызуны</t>
  </si>
  <si>
    <t xml:space="preserve">Добрый день! 
Все современные марки ППС выпускаются с обязательным добавлением антипиренов. Благодаря этим веществам материал способен самостоятельно затухать в течение максимум 4 секунд после потери контакта с открытым пламенем. Если же он подвергается длительному воздействию высоких температур, он оплавляется не вспыхивая. Загореться в полном смысле этого слова могут только некачественные образцы. 
В случае с деревом утепление тоже возможно. Главное — не пренебрегать теплотехническим расчетом, требованиями к монтажу, а также эффективной вентиляцией (которая нужна не только при применении ППС, но и других утеплителей). Сам по себе ППС нейтрален, грибок на нем не селится. Но точка росы в стеновом пироге должна быть просчитана верно. 
Грызуны — совсем немаловажный фактор. Но и тут есть выход: по ГОСТ материал должен изолироваться в середине стенового "пирога". Оптимально — по системе "мокрый фасад". Если всё сделано правильно, мышь до ППС не доберётся. Кстати, в минеральной вате, если она не закрыта от проникновения, вредители тоже селятся — как и в любом другом неосыпающемся утеплителе. 
В любом случае выбор материала для утепления остается за покупателем. Ассоциация производителей и поставщиков пенополистирола уверена, что потребитель должен быть осведомлен о всех плюсах, минусах и особенностях использования того или иного материала до покупки. </t>
  </si>
  <si>
    <t>https://prnt.sc/SKF83lqRFfOz</t>
  </si>
  <si>
    <t xml:space="preserve"> Виталий Юшкин
Алексей, а ппу чем отличается от ппс?</t>
  </si>
  <si>
    <t>https://vk.com/wall-218983821_12?reply=15</t>
  </si>
  <si>
    <t xml:space="preserve">Виталий, ППУ от ППС отличается всем: составом, технологией производства, способом нанесения/монтажа, основными характеристиками. И тот, и другой материал с успехом могут применяться на стройке: только условия их применения будут разными. </t>
  </si>
  <si>
    <t>https://prnt.sc/cy-J0zVjySgn</t>
  </si>
  <si>
    <t>Ответ на стр. 125</t>
  </si>
  <si>
    <t xml:space="preserve"> Алексей Титов
Алексей, а как представитель ассоциации производителей пенополистирола, вы не рекомендуете использовать отсечную гидроизоляцию между бетоном и ППС в целях предотвращения т.н. "капилярного подсоса влаги"?</t>
  </si>
  <si>
    <t>https://vk.com/wall-97639222_169163?reply=169633&amp;thread=169324</t>
  </si>
  <si>
    <t xml:space="preserve">Здравствуйте, Алексей! 
Явление капиллярного течения влаги по бетону более характерно для фундаментной части здания (там, где фундамент может набирать влагу из грунта). В этом же случае, когда гараж утеплён и заизолирован, особой необходимости в отсечной гидроизоляции, по нашему мнению, нет. Если автор допускает, что плита при каких-либо условиях будет промокать, можно проложить и отсечную гидроизоляцию: хуже от неё не будет. </t>
  </si>
  <si>
    <t>https://prnt.sc/v6Bt5D57P-BC</t>
  </si>
  <si>
    <t>Ответ на стр. 117
эксперту</t>
  </si>
  <si>
    <t xml:space="preserve">е к
 @EPS Russia в моем климате зимой очень низкая влажность. На моей площади ещё и увлажнять надо. Вентиляция при этом естественная, приток через щели, расход через котёл. Проблем с конденсатом нет. </t>
  </si>
  <si>
    <t>https://www.youtube.com/watch?v=BXyVMswvbOQ&amp;lc=Ugy8o5uHvG0nmVHPwG94AaABAg.9nEEt41wR9e9nTTzxg6dgI</t>
  </si>
  <si>
    <t>Здравствуйте! Значит, в ваших условиях естественная вентиляция действительно отлично справляется. Мы бы не рекомендовали всем идти этим путём, но допускаем, что сочетание климатических условий и характеристик дома позволяет в вашем случае обойтись без искусственной приточно-вытяжной вентиляции. 
Спасибо за доверие к нашему материалу! Пусть ваш дом всегда будет тёплым и уютным!</t>
  </si>
  <si>
    <t>Ответ на стр. 99</t>
  </si>
  <si>
    <r>
      <rPr>
        <rFont val="Arial"/>
        <color theme="1"/>
      </rPr>
      <t xml:space="preserve">Строим САМИ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</si>
  <si>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r>
      <rPr>
        <color rgb="FF1155CC"/>
        <u/>
      </rPr>
      <t>https://ok.ru/profile/557350100035/statuses/154816805774147</t>
    </r>
    <r>
      <rPr/>
      <t xml:space="preserve"> 
</t>
    </r>
    <r>
      <rPr>
        <color rgb="FF1155CC"/>
        <u/>
      </rPr>
      <t>https://ok.ru/profile/567682329424/statuses/156103440536912</t>
    </r>
    <r>
      <rPr/>
      <t xml:space="preserve"> 
</t>
    </r>
    <r>
      <rPr>
        <color rgb="FF1155CC"/>
        <u/>
      </rPr>
      <t>https://ok.ru/profile/592362858005/statuses/155774950381589</t>
    </r>
    <r>
      <rPr/>
      <t xml:space="preserve"> 
</t>
    </r>
    <r>
      <rPr>
        <color rgb="FF1155CC"/>
        <u/>
      </rPr>
      <t>https://ok.ru/profile/573568806817/statuses/155233392553377</t>
    </r>
    <r>
      <rPr/>
      <t xml:space="preserve"> 
</t>
    </r>
    <r>
      <rPr>
        <color rgb="FF1155CC"/>
        <u/>
      </rPr>
      <t>https://ok.ru/profile/590636782900/statuses/155685232057140</t>
    </r>
    <r>
      <rPr/>
      <t xml:space="preserve"> 
</t>
    </r>
    <r>
      <rPr>
        <color rgb="FF1155CC"/>
        <u/>
      </rPr>
      <t>https://ok.ru/profile/359963634140/statuses/155353314718684</t>
    </r>
    <r>
      <rPr/>
      <t xml:space="preserve"> 
</t>
    </r>
    <r>
      <rPr>
        <color rgb="FF1155CC"/>
        <u/>
      </rPr>
      <t>https://ok.ru/profile/361603187407/statuses/155980266787023</t>
    </r>
    <r>
      <rPr/>
      <t xml:space="preserve"> 
</t>
    </r>
    <r>
      <rPr>
        <color rgb="FF1155CC"/>
        <u/>
      </rPr>
      <t>https://ok.ru/profile/589866220843/statuses/156213205769003</t>
    </r>
    <r>
      <rPr/>
      <t xml:space="preserve"> 
</t>
    </r>
    <r>
      <rPr>
        <color rgb="FF1155CC"/>
        <u/>
      </rPr>
      <t>http://www.ok.ru/profile/465051516858/statuses/155320592154810</t>
    </r>
    <r>
      <rPr/>
      <t xml:space="preserve"> 
</t>
    </r>
    <r>
      <rPr>
        <color rgb="FF1155CC"/>
        <u/>
      </rPr>
      <t>http://www.ok.ru/profile/576020108974/statuses/156401666928814</t>
    </r>
    <r>
      <rPr/>
      <t xml:space="preserve"> 
</t>
    </r>
    <r>
      <rPr>
        <color rgb="FF1155CC"/>
        <u/>
      </rPr>
      <t>https://ok.ru/profile/567241573186/statuses/155048388151362</t>
    </r>
    <r>
      <rPr/>
      <t xml:space="preserve"> 
</t>
    </r>
    <r>
      <rPr>
        <color rgb="FF1155CC"/>
        <u/>
      </rPr>
      <t>https://ok.ru/profile/354783439153/statuses/156525907450673</t>
    </r>
    <r>
      <rPr/>
      <t xml:space="preserve"> </t>
    </r>
  </si>
  <si>
    <r>
      <rPr>
        <color rgb="FF1155CC"/>
        <u/>
      </rPr>
      <t>https://prnt.sc/a4kLWy2hVgzK</t>
    </r>
    <r>
      <rPr/>
      <t xml:space="preserve"> 
</t>
    </r>
    <r>
      <rPr>
        <color rgb="FF1155CC"/>
        <u/>
      </rPr>
      <t>https://prnt.sc/IhCHsmrHcFPN</t>
    </r>
    <r>
      <rPr/>
      <t xml:space="preserve"> 
</t>
    </r>
    <r>
      <rPr>
        <color rgb="FF1155CC"/>
        <u/>
      </rPr>
      <t>https://prnt.sc/VYSVJCoc-hRU</t>
    </r>
    <r>
      <rPr/>
      <t xml:space="preserve"> 
</t>
    </r>
    <r>
      <rPr>
        <color rgb="FF1155CC"/>
        <u/>
      </rPr>
      <t>https://prnt.sc/2UZPFTQ6Lg6t</t>
    </r>
    <r>
      <rPr/>
      <t xml:space="preserve"> 
</t>
    </r>
    <r>
      <rPr>
        <color rgb="FF1155CC"/>
        <u/>
      </rPr>
      <t>https://prnt.sc/B5rYW6pWosoA</t>
    </r>
    <r>
      <rPr/>
      <t xml:space="preserve"> 
</t>
    </r>
    <r>
      <rPr>
        <color rgb="FF1155CC"/>
        <u/>
      </rPr>
      <t>https://prnt.sc/WrLyFELyGUNz</t>
    </r>
    <r>
      <rPr/>
      <t xml:space="preserve"> 
</t>
    </r>
    <r>
      <rPr>
        <color rgb="FF1155CC"/>
        <u/>
      </rPr>
      <t>https://prnt.sc/n9Hzyj7kajSg</t>
    </r>
    <r>
      <rPr/>
      <t xml:space="preserve"> 
</t>
    </r>
    <r>
      <rPr>
        <color rgb="FF1155CC"/>
        <u/>
      </rPr>
      <t>https://prnt.sc/4CQWZ9MbTPe0</t>
    </r>
    <r>
      <rPr/>
      <t xml:space="preserve"> 
</t>
    </r>
    <r>
      <rPr>
        <color rgb="FF1155CC"/>
        <u/>
      </rPr>
      <t>https://prnt.sc/esRlAdpO2TpY</t>
    </r>
    <r>
      <rPr/>
      <t xml:space="preserve"> 
</t>
    </r>
    <r>
      <rPr>
        <color rgb="FF1155CC"/>
        <u/>
      </rPr>
      <t>https://prnt.sc/AvxPQ_M7Rema</t>
    </r>
    <r>
      <rPr/>
      <t xml:space="preserve"> 
</t>
    </r>
    <r>
      <rPr>
        <color rgb="FF1155CC"/>
        <u/>
      </rPr>
      <t>https://prnt.sc/GDYHw6cHFVuF</t>
    </r>
    <r>
      <rPr/>
      <t xml:space="preserve"> 
</t>
    </r>
    <r>
      <rPr>
        <color rgb="FF1155CC"/>
        <u/>
      </rPr>
      <t>https://prnt.sc/W8Qc8oHY4jnm</t>
    </r>
    <r>
      <rPr/>
      <t xml:space="preserve"> </t>
    </r>
  </si>
  <si>
    <t xml:space="preserve"> Владимир Нестеров-Переверзев
Утепление фасадов пенопластом запрещено СНиП. Завтра это всё может загореть за 5 минут ☝🤣 вот так и работаем</t>
  </si>
  <si>
    <t>https://vk.com/wall-134655935_267062?reply=267070</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</si>
  <si>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Согласно действующему ГОСТ 15588-2014, в составе строительных теплоизоляционных плит из ППС обязательны антипирены. Благодаря этому фасадные марки пенополистирола вне источника огня затухают в течение максимум 4 секунд. Фасадные системы, имеющие класс пожарной опасности К0 с теплоизоляционным материалом из плитного пенополистирола, могут применяться в зданиях и сооружениях всех степеней огнестойкости и практически любых классов функциональной и конструктивной пожарной опасности. Исключение составляют здания классов функциональной пожарной опасности Ф1.1 и Ф4.1. Это дошкольные, образовательные и больничные учреждения (данные — по Противопожарным требованиям при применении в строительстве систем фасадных теплоизоляционных композиционных с наружными защитно-декоративными штукатурными слоями от 2014 года). </t>
  </si>
  <si>
    <t>https://prnt.sc/Y5IojPBl9mhN</t>
  </si>
  <si>
    <t>Тут нормативка, пусть Алексеем</t>
  </si>
  <si>
    <t>Татьяна Жидова (Сергеева)
то что сейчас все дома стали обшивать пенопластом это не утепление а вредительство. Мало того что он горит так еще скрывают недостатки. Вода попадает между стеной и пенопластом разрушает стену и жильцы это не могут увидеть . Так красиво зашили разрушающеюся стену в доме то теперь нельзя видеть что там может уже и кирпича то нет.</t>
  </si>
  <si>
    <t>https://ok.ru/saratov.life/topic/154762504377122</t>
  </si>
  <si>
    <t xml:space="preserve">Здравствуйте, Татьяна! 
Если между теплоизоляционным слоем и стеной скапливается влага — это огрехи монтажа, а не свойство теплоизоляционного слоя. Современный пенопласт паропроницаем наравне с древесиной. И не горит благодаря антипиренам. Оплавляется, но не вспыхивает. 
Если недобросовестные строительные организации укладывают ППС чтобы закрыть недостатки дома, вряд ли в этом можно обвинить сам пенопласт, не правда ли? </t>
  </si>
  <si>
    <t>https://prnt.sc/E8PqUKvJIrE0</t>
  </si>
  <si>
    <t xml:space="preserve"> Владимир Нестеров-Переверзев
История пожаров говорит о том что после возгорания пенополистирол за счёт тяги горения и при наличии ветра горит как напалм,т.е. выделяет большое количество теплоты,и многоэтажки горят как спички. Смотреть видео в интернете. Т.е. получается горение под постоянным воздействием огня,и это печальная статистика применения пенополистирола. Да и у строителей в нашей стране идёт постоянно подмена материалов для получения дополнительной прибыли. Так как при строительстве отсутствует полная система контроля при выполнении монтажных работ,о чём свидетельствуют выше приведенный ролик</t>
  </si>
  <si>
    <t>https://vk.com/wall-134655935_267062?reply=267525&amp;thread=267070</t>
  </si>
  <si>
    <t xml:space="preserve">Здравствуйте, Владимир! Согласно ГОСТ, при теплоизоляции пенопласт не оставляют незакрытым. Его изолируют (оптимально — по системе "мокрый фасад"). Это невентилируемая система, при которой исключен постоянный поддув, усиливающий горение. 
Насчёт подмены материалов — возможно, вы правы. Недобросовестные продавцы реализуют контрафактный товар, недобросовестные строители могут этим пользоваться. Ассоциация производителей и поставщиков пенополистирола рекомендует поэтому приобретать стройматериалы только в точках официальных продаж или непосредственно у производителей. </t>
  </si>
  <si>
    <t>https://prnt.sc/ByhJsHQYUggO</t>
  </si>
  <si>
    <t xml:space="preserve"> Алексей Артемов
Как думаете пенопласт с 35 пойдёт для утепления фундамента?</t>
  </si>
  <si>
    <t>https://vk.com/wall-72891995_1034845?reply=1034853</t>
  </si>
  <si>
    <t xml:space="preserve">Добрый день, согласно ГОСТ 1588-2014 с изм.1, пенопласт плотностью 35 кг/м3 подходит для теплоизоляции фундаментов. </t>
  </si>
  <si>
    <t>https://prnt.sc/E8NO8JhHJm6r</t>
  </si>
  <si>
    <t>Строим для себя
Господа строители!! Нужен дельный совет. Имеем производственное помещение, стены в 1.5 кирпича. Необходимо утеплить. Утеплять снаружи нет возможности (соседи), надо изнутри. 2 варианта: pir плиты или ппс. Вопрос 1: если pir, то лучше фольгой внутрь или наружу? Вопрос 2: есть ли вообще в данной ситуации переплачивать за pir или просто ппс закрыть все?</t>
  </si>
  <si>
    <t>https://vk.com/wall-97639222_169929</t>
  </si>
  <si>
    <t xml:space="preserve">Здравствуйте! Ассоциация производителей и поставщиков пенополистирола не рекомендует утепление пенопластом изнутри, это противоречит нормам ГОСТ. Но какой бы материал вы ни выбрали, не забудьте о необходимости эффективной вентиляции в строении. </t>
  </si>
  <si>
    <t>https://prnt.sc/Xuh5w9Gxc6_D</t>
  </si>
  <si>
    <r>
      <rPr>
        <rFont val="Arial"/>
        <color theme="1"/>
      </rPr>
      <t xml:space="preserve">Идеи для творчества и поделок @@@ Л
Утепление пола
</t>
    </r>
    <r>
      <rPr>
        <rFont val="Arial"/>
        <color theme="1"/>
        <sz val="1.0"/>
      </rPr>
      <t>Если вы закончили строительство своего дома, но еще не приступили к внутренней отделке, то не стоит спешить. Самое время задуматься об утеплении сооружения. Не забывайте, что важно позаботиться не только о теплоизоляции фундамента, стен и крыши, но и перегородок. Утеплительные работы пола первого этажа проводятся уже в последнюю очередь, но это не столь принципиально. Если в проекте сооружения имеется подвал, то в большинстве случаев, от укладки утеплителя можно отказаться. Как правило, именно на цокольном этаже в нежилом помещении располагаются отопительные приборы, которые должным образом обеспечивают комфорт и уют всем жильцам. vk.com/aidacha Специалисты утверждают, что за счет правильного утепления пола, появляется возможность от 20 до 30 процентов природного тепла. Если провести числовые расчеты, то подобное решение оправдает все вложенные средства, за счет дополнительной экономии на ресурсах. Ниже мы рассмотрим основные методы и современные технологии, которые будут полезны в решении данного вопроса.
Какой материал подойдет лучше всего?
Сразу стоит сказать, что единственно правильного ответа на данный вопрос нет. Сегодня существует огромное разнообразие сверх современных материалов, которые помогут осуществить утепление пола. Разумеется, выбор за вами, потому как все предлагаемые варианты отличаются не только своим внешним видом, качественными характеристиками, но и стоимостью соответственно. Специалисты в области строительства настоятельно не рекомендуют экономить на напольном утеплителе, именно поэтому в этой статье, мы рассмотрим все критерии выбора, особенности укладки, а также возможности сделать весь спектр работ максимально бюджетным.
Каким же должен быть идеальный утеплитель? Как минимум, он должен соответствовать следующим критериям:
Безопасность. Самый лучший материал для утеплительных работ – этот тот, который экологически безопасен. Так как он будет постоянно поддавать механическому и климатическому воздействию, важно, чтобы в процессе эксплуатации он не выделял никаких токсических веществ.
Простота и легкость монтажа. vk.com/aidacha Как правило, строительные работы, которые связанные с утеплением пола, могут занимать от одного до трех дней в зависимости от выбранного вами материала.
Устойчивость к воздействию влаги, а также перепадам температурных показателей.
Огнеустойчив. Особенно этот критерий важен, если речь идет не о жилых помещениях, а об утеплении полов на промышленных предприятиях и объектах.</t>
    </r>
    <r>
      <rPr>
        <rFont val="Arial"/>
        <color theme="1"/>
      </rPr>
      <t xml:space="preserve">
</t>
    </r>
    <r>
      <rPr>
        <rFont val="Arial"/>
        <b/>
        <color theme="1"/>
      </rPr>
      <t>Пенопласт как бюджетный и надежный утеплитель
Не секрет, что пенопласт пользуется огромной популярностью во время строительства совершенно любых сооружений. Он легкий, доступный и весьма долговечный. Но многие люди осознано отказываются от его применения для утеплительных работ, сомневаясь в его безопасности для человеческого здоровья. Многолетние научные исследования доказали, что никаких токсических веществ во время непосредственной эксплуатации материала в качестве основного утеплителя, не выделяется, поэтому если вы рассматриваете пенопласт, как один из вариантов, то присмотритесь к нему повнимательней. Он обеспечит прекрасную защиту бетонного перекрытия пола первого этажа, но не в коем случае не рекомендуется применять его для утепления лаг, потому что из-за отсутствия зазоров, под листами материала будет скапливаться влага, в результате чего, повысится вероятность появления грибковых образований.
Разумеется, слой утеплителя необходимо размещать с внешних сторон ограждаемых элементов. vk.com/aidacha Таким образом, для пола первого этажа – это снизу. Ни в каких других утеплительных работах пенопласт не рекомендуется использовать, потому что он не сможет обеспечить поддержания уровня температуры на должном уровне.
Пенопласт – это бюджетный и весьма популярный строительный материал, особенно в сфере частного домостроения. Наиболее подходящая толщина утеплителя для пола — 200-300 мм.</t>
    </r>
    <r>
      <rPr>
        <rFont val="Arial"/>
        <color theme="1"/>
      </rPr>
      <t xml:space="preserve">
</t>
    </r>
    <r>
      <rPr>
        <rFont val="Arial"/>
        <color theme="1"/>
        <sz val="1.0"/>
      </rPr>
      <t>Базальтовая вата – наиболее подходящий вариант для утепления пола в деревянном доме
Если вы задумались над выбором материала для теплоизоляционных работ в деревянном доме, то обратите внимание на базальтовую вату. Этот вариант также отличается своей доступностью, но при этом имеет больше преимуществ по сравнению с пенопластом. Стоит отметить, что под слоем ваты не образовывается влага, что чрезвычайно важно для деревянного пола. Именно поэтому утепление может проводиться в любое время года, а также не только снизу напольного основания, но и по лагам.
Специалисты в области строительства настоятельно рекомендуют полностью заполнять пространство между материалом и верхним слоем чернового пола во избежание нарушения теплоизоляции. Оставив промежуток, желая сэкономить, вы можете получить в итого лишь холод от пола первого этажа. Толщина базальтового утеплителя должна быть не менее 250-350 мм. vk.com/aidacha Если вы решите проводить аналогичные работы на втором этаже, мансарде или же чердаке, то слой можно делать в половину тоньше. Кроме того, необходимо отметить также и то, что базальтовая вата признана прекрасным звукоизолятором, поэтому ее можно применять и для других видов работ.
Проведите утепление пола и навсегда забудьте о мышах
Частные дома, как правило, располагаются в небольших коттеджных поселках, около водоемов и лесов. Именно этот, казалось бы, на первый взгляд, положительный фактор, как правило становится причиной появления мышей в подвальных помещениях и не только. Когда грызуны обитают в нежилых комнатах, проблема не кажется столь огромной, но, когда они начинают перебираться выше, жильцы начинают браться за голову и искать экстренные способы борьбы с нежелательными гостями. Но сегодня существует несколько способов, которые помогают предотвратить нашествия грызунов еще на этапе строительных работ. Самый действенный и проверенный вариант – утепление пола первого этажа. Базальтовая вата средней плотности – это то, что так не любят мыши. Они попросту теряют интерес ко всему дому, если на их пути встречается данный материал. Но не забывайте, что такие утеплители как пенопласт и его производные, не званным гостям по вкусу и они без проблем прогрызают его за короткий промежуток времени.
Из всего сказанного, можно сделать вывод, что если вам стало известно, что для вашей местности характерны регулярные нашествия грызунов на участи, то лучше всего предотвратить проблему за счет утепления пола первого этажа, нежели потом искать эффективные способы решения.
Разумеется, в статье перечислены далеко не все материалы, которые можно применять для обеспечения теплоизоляции пола. vk.com/aidacha Если вы решите использовать какой-то малоизвестный утеплитель, то лучше всего проконсультируйтесь предварительно со специалистом. Он оценит эффективность теплоизолятора и даст наверняка точный ответ относительно целесообразности его использования конкретно в вашем случае</t>
    </r>
  </si>
  <si>
    <r>
      <rPr>
        <color rgb="FF1155CC"/>
        <u/>
      </rPr>
      <t>https://vk.com/wall-100607967_43729</t>
    </r>
    <r>
      <rPr/>
      <t xml:space="preserve"> 
</t>
    </r>
    <r>
      <rPr>
        <color rgb="FF1155CC"/>
        <u/>
      </rPr>
      <t>https://ok.ru/group55743773999131/topic/155143802593307</t>
    </r>
    <r>
      <rPr/>
      <t xml:space="preserve"> 
</t>
    </r>
    <r>
      <rPr>
        <color rgb="FF1155CC"/>
        <u/>
      </rPr>
      <t>http://www.ok.ru/group/55519273484312/topic/156192590274584</t>
    </r>
    <r>
      <rPr/>
      <t xml:space="preserve"> 
</t>
    </r>
    <r>
      <rPr>
        <color rgb="FF1155CC"/>
        <u/>
      </rPr>
      <t>https://vk.com/wall-202156808_2025</t>
    </r>
    <r>
      <rPr/>
      <t xml:space="preserve"> </t>
    </r>
  </si>
  <si>
    <t>Пол, плюсы и минусы</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</si>
  <si>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1. Лаги не утепляют. Утепляют пол либо перекрытие. 
2. Зазоры предусмотрены только в системах вентфасадов и кровельного утепления. Никаких зазоров при утеплении пола быть не должно. Лаги должны быть обработаны биозащитой. Появлению грибка пенопласт способствовать не может: он бионейтрален и обладает паропроницаемостью, сравнимой с тем же показателем древесины (сосна, ель поперек волокон). Грибок и плесень возникают из-за отсутствия вентиляции в помещении, а также из-за выпадения конденсата из-за неправильного либо некачественного утепления. 
3. Рисунок 1: гидроизоляция укладывается между полом и утеплителем, чтобы исключить попадание воды со стороны помещения. А со стороны грунта и воздушной прослойки, между черновым полом и утеплителем, укладывается пароизоляция. 
4. Перекрытие между отапливаемым помещением и холодным чердаком выполняется аналогично полу. От тёплого помещения ставится пароизоляция, со стороны холодного на слой утеплителя — гидроизоляция. 
Что касается грызунов: они поселятся в любом несыпучем утеплителе, если оставить им возможность добраться до него. Если же слой будет изолирован, как того требуют ГОСТ и рекомендации производителей, у грызунов не будет к нему доступа. </t>
  </si>
  <si>
    <r>
      <rPr>
        <color rgb="FF1155CC"/>
        <u/>
      </rPr>
      <t>https://prnt.sc/t7HxMmea5Xlc</t>
    </r>
    <r>
      <rPr/>
      <t xml:space="preserve"> 
</t>
    </r>
    <r>
      <rPr>
        <color rgb="FF1155CC"/>
        <u/>
      </rPr>
      <t>https://prnt.sc/qdxwAqxD1yiD</t>
    </r>
    <r>
      <rPr/>
      <t xml:space="preserve"> 
</t>
    </r>
    <r>
      <rPr>
        <color rgb="FF1155CC"/>
        <u/>
      </rPr>
      <t>https://prnt.sc/HgJjDHRIFPUS</t>
    </r>
    <r>
      <rPr/>
      <t xml:space="preserve"> 
</t>
    </r>
    <r>
      <rPr>
        <color rgb="FF1155CC"/>
        <u/>
      </rPr>
      <t>https://prnt.sc/p8Xcj4niGzjW</t>
    </r>
    <r>
      <rPr/>
      <t xml:space="preserve"> </t>
    </r>
  </si>
  <si>
    <t>Строим для себя
от Данила Сюрсина
Подскажите пожалуйста чем лучше утеплять фасад вата или пенопласт. Всю голову сломала!</t>
  </si>
  <si>
    <t>https://vk.com/wall-97639222_170007</t>
  </si>
  <si>
    <t xml:space="preserve">Добрый день! Используя пенопласт фасадных марок можно утеплить ваши стены по системе "мокрый фасад" (ГОСТ 15588-2014). </t>
  </si>
  <si>
    <t>https://prnt.sc/409ljtxC9he4</t>
  </si>
  <si>
    <t xml:space="preserve"> Сергей Мосин
Вот тут наглядно и доходчиво разобран вопрос пенопласт или минвата: https://youtu.be/-12_IGqAMJ4
Я выбрал пенопласт +мокрый фасад. Ни минуты не пожалел. Про паропроницаемость можно не беспокоится при правильном теплотехническом расчете толщины утеплителя.
Если у вас дом из камня/газобетона, то есть ещё вариант — газобетонный утеплитель плотности D200.</t>
  </si>
  <si>
    <t>https://vk.com/wall-97639222_170007?reply=170141</t>
  </si>
  <si>
    <t xml:space="preserve">Здравствуйте! Спасибо от Ассоциации производителей и поставщиков пенополистирола за доверие к материалу, который мы представляем. </t>
  </si>
  <si>
    <t>https://prnt.sc/1yAbR25Cz8HZ</t>
  </si>
  <si>
    <t>https://vk.com/wall-129279589_302855</t>
  </si>
  <si>
    <t>https://prnt.sc/lHnsuvIRXOKf</t>
  </si>
  <si>
    <t xml:space="preserve"> Илья Минаков
Если нет проблем с грызунами то пенопласт, если рядом поля и море грызунов, то каменная вата.</t>
  </si>
  <si>
    <t>https://vk.com/wall-97639222_170007?reply=170217&amp;thread=170008</t>
  </si>
  <si>
    <t xml:space="preserve">Даже если вокруг поля и море грызунов, достаточно будет изолировать материал внутри стенового "пирога", чтобы не дать проникнуть вредителям. Если же к утеплителю будет доступ, мыши поселятся и в каменной вате. </t>
  </si>
  <si>
    <t>https://prnt.sc/E-NL-it5wUwY</t>
  </si>
  <si>
    <t xml:space="preserve"> Александр Моисейкин
Я выбрал пенопласт и мокрый фасад. Дом стоит уже лет 7. Баню прошлой осенью утеплил, надо ещё слой клея нанести и короед.</t>
  </si>
  <si>
    <t>https://vk.com/wall-97639222_170007?reply=170196</t>
  </si>
  <si>
    <t xml:space="preserve">Добрый день, Александр, спасибо за выбор пенопласта! Этот эффективный и недорогой теплоизоляционый материал будет поддерживать тепло в вашем доме в течение долгих лет! </t>
  </si>
  <si>
    <t>https://prnt.sc/lrCa4btQ5Ydx</t>
  </si>
  <si>
    <t>Строительство домов Воскресенск | ГК Подворье
Минвата или пенопласт: какой утеплитель лучше?
Разбираем оба варианта по разным характеристикам.
1. Теплопроводность.
Чем интенсивнее происходит отдача тепла от нагретого предмета к холодному, тем ниже теплопроводность утеплителя, а дом холоднее.
Пенопласт ― это вспененная пластмасса. В его составе множество 15-ти миллиметровых гранул и воздух, задерживающий тепло.
Минеральная вата — волокнистый материал, который получают из расплава минералов: кварц, базальт, сода, известь и др.
Спрессованные гранулы пенопласта задерживают воздух и тепло в доме гораздо дольше, чем волокна минеральной ваты.
По техническим характеристикам теплопроводность минваты 0,035-0,039 Вт/(м*К), а пенополистирола — 0,037-0,042 Вт/(м*К).
Итог: хоть разница в цифрах и незначительная, но все же в этом раунде побеждает пенопласт.
Счет в раунде: 1:0 в пользу пенопласта.
2. Паропроницаемость
Паропроницаемый утеплитель не препятствует выходу водяного пара из дома, что важно для правильного и долговечного функционирования фасада.
Волокна минваты «дышат» и не препятствуют выходу пара и влаги через стены. То есть в доме поддерживается комфортный уровень влажности, под слоем утеплителя не скапливается конденсат и стены остаются сухими. Минвату можно использовать для утепления деревянного дома.
Пенопласт — практически не дышащий материал. Водяной пар, проникающий из дома на улицу, сталкивается с плотным утеплителем, и это влияет на повышенную влажность.
Пенопластом не рекомендуется утеплять деревянные дома, потому что от скапливающейся влаги древесина начинает гнить. Его можно использовать для газобетонных, железобетонных и кирпичных стен. Но с обязательной пропиткой и грамотно организованной вентиляцией.
Итог: минвата пропускает пар, а пенопласт — материал с низкой паропроницаемостью.
Счет в этом раунде: 0:1 (пенопласт:минвата).
3. Огнестойкость минваты и пенопласта
При пожаре огнестойкий утеплитель не становится дополнительным источником возгорания.
Волокна минеральной ваты начинают плавиться только при температуре выше 1000 С. Материал не дымит и не выделяет токсичных веществ. Поэтому его используют при конструировании противопожарных перегородок. Класс горючести утеплителя минвата — НГ.
Пенопласт при пожаре разжигает пламя и поддерживает горение. Он может быть обработан антипиренами, но все же будет гореть и выделять ядовитые соединения при активном источнике возгорания. Класс горючести пенопласта — Г4, Г1.
Итог: минеральная вата огнестойкая, пенопласт — горючий и выделяет токсичные вещества.
Полный разбор вариантов утеплителя в нашей статье:
https://vk.com/@gk_podvorie-minvata-ili-penoplast-vyb..
Там же понятная таблица с результатами.
Приглашаем к прочтению!
А с каким утеплителем вы уже имели дело?
#советытехнадзора_гкподворье
#строительство_гкподворье
Автор: Анастасия Дорофеева.</t>
  </si>
  <si>
    <t>https://vk.com/wall-83057957_9209</t>
  </si>
  <si>
    <t xml:space="preserve">Добрый день! 
Паропроницаемость современного пенопласта сравнима с тем же показателем древесины: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Что касается пожароопасности: антипиренами качественный ППС не обрабатывают, они входят в его состав. Поэтому он не "разжигает пламя" и не "поддерживает горение". Он самостоятельно затухает в течение максимум 4 секунд после потери контакта с открытым огнем, а при высоких температурах оплавляется и стекает внутри стенового "пирога". «Мокрые» фасадные системы (которые и Ассоциация производителей и поставщиков пенополистирола, и ГОСТ рекомендуют в качестве оптимального варианта, и которые чаще всего применяются для жилых домов) с минватой и ППС имеют одинаковый класс пожарной опасности. </t>
  </si>
  <si>
    <t>https://prnt.sc/AeMX9PtHaEbA</t>
  </si>
  <si>
    <r>
      <rPr>
        <rFont val="Arial"/>
        <color theme="1"/>
      </rPr>
      <t xml:space="preserve">Идеи для творчества и поделок @@@ Л
Утепление пола
</t>
    </r>
    <r>
      <rPr>
        <rFont val="Arial"/>
        <color theme="1"/>
        <sz val="1.0"/>
      </rPr>
      <t>Если вы закончили строительство своего дома, но еще не приступили к внутренней отделке, то не стоит спешить. Самое время задуматься об утеплении сооружения. Не забывайте, что важно позаботиться не только о теплоизоляции фундамента, стен и крыши, но и перегородок. Утеплительные работы пола первого этажа проводятся уже в последнюю очередь, но это не столь принципиально. Если в проекте сооружения имеется подвал, то в большинстве случаев, от укладки утеплителя можно отказаться. Как правило, именно на цокольном этаже в нежилом помещении располагаются отопительные приборы, которые должным образом обеспечивают комфорт и уют всем жильцам. vk.com/aidacha Специалисты утверждают, что за счет правильного утепления пола, появляется возможность от 20 до 30 процентов природного тепла. Если провести числовые расчеты, то подобное решение оправдает все вложенные средства, за счет дополнительной экономии на ресурсах. Ниже мы рассмотрим основные методы и современные технологии, которые будут полезны в решении данного вопроса.
Какой материал подойдет лучше всего?
Сразу стоит сказать, что единственно правильного ответа на данный вопрос нет. Сегодня существует огромное разнообразие сверх современных материалов, которые помогут осуществить утепление пола. Разумеется, выбор за вами, потому как все предлагаемые варианты отличаются не только своим внешним видом, качественными характеристиками, но и стоимостью соответственно. Специалисты в области строительства настоятельно не рекомендуют экономить на напольном утеплителе, именно поэтому в этой статье, мы рассмотрим все критерии выбора, особенности укладки, а также возможности сделать весь спектр работ максимально бюджетным.
Каким же должен быть идеальный утеплитель? Как минимум, он должен соответствовать следующим критериям:
Безопасность. Самый лучший материал для утеплительных работ – этот тот, который экологически безопасен. Так как он будет постоянно поддавать механическому и климатическому воздействию, важно, чтобы в процессе эксплуатации он не выделял никаких токсических веществ.
Простота и легкость монтажа. vk.com/aidacha Как правило, строительные работы, которые связанные с утеплением пола, могут занимать от одного до трех дней в зависимости от выбранного вами материала.
Устойчивость к воздействию влаги, а также перепадам температурных показателей.
Огнеустойчив. Особенно этот критерий важен, если речь идет не о жилых помещениях, а об утеплении полов на промышленных предприятиях и объектах.</t>
    </r>
    <r>
      <rPr>
        <rFont val="Arial"/>
        <color theme="1"/>
      </rPr>
      <t xml:space="preserve">
</t>
    </r>
    <r>
      <rPr>
        <rFont val="Arial"/>
        <b/>
        <color theme="1"/>
      </rPr>
      <t>Пенопласт как бюджетный и надежный утеплитель
Не секрет, что пенопласт пользуется огромной популярностью во время строительства совершенно любых сооружений. Он легкий, доступный и весьма долговечный. Но многие люди осознано отказываются от его применения для утеплительных работ, сомневаясь в его безопасности для человеческого здоровья. Многолетние научные исследования доказали, что никаких токсических веществ во время непосредственной эксплуатации материала в качестве основного утеплителя, не выделяется, поэтому если вы рассматриваете пенопласт, как один из вариантов, то присмотритесь к нему повнимательней. Он обеспечит прекрасную защиту бетонного перекрытия пола первого этажа, но не в коем случае не рекомендуется применять его для утепления лаг, потому что из-за отсутствия зазоров, под листами материала будет скапливаться влага, в результате чего, повысится вероятность появления грибковых образований.
Разумеется, слой утеплителя необходимо размещать с внешних сторон ограждаемых элементов. vk.com/aidacha Таким образом, для пола первого этажа – это снизу. Ни в каких других утеплительных работах пенопласт не рекомендуется использовать, потому что он не сможет обеспечить поддержания уровня температуры на должном уровне.
Пенопласт – это бюджетный и весьма популярный строительный материал, особенно в сфере частного домостроения. Наиболее подходящая толщина утеплителя для пола — 200-300 мм.</t>
    </r>
    <r>
      <rPr>
        <rFont val="Arial"/>
        <color theme="1"/>
      </rPr>
      <t xml:space="preserve">
</t>
    </r>
    <r>
      <rPr>
        <rFont val="Arial"/>
        <color theme="1"/>
        <sz val="1.0"/>
      </rPr>
      <t>Базальтовая вата – наиболее подходящий вариант для утепления пола в деревянном доме
Если вы задумались над выбором материала для теплоизоляционных работ в деревянном доме, то обратите внимание на базальтовую вату. Этот вариант также отличается своей доступностью, но при этом имеет больше преимуществ по сравнению с пенопластом. Стоит отметить, что под слоем ваты не образовывается влага, что чрезвычайно важно для деревянного пола. Именно поэтому утепление может проводиться в любое время года, а также не только снизу напольного основания, но и по лагам.
Специалисты в области строительства настоятельно рекомендуют полностью заполнять пространство между материалом и верхним слоем чернового пола во избежание нарушения теплоизоляции. Оставив промежуток, желая сэкономить, вы можете получить в итого лишь холод от пола первого этажа. Толщина базальтового утеплителя должна быть не менее 250-350 мм. vk.com/aidacha Если вы решите проводить аналогичные работы на втором этаже, мансарде или же чердаке, то слой можно делать в половину тоньше. Кроме того, необходимо отметить также и то, что базальтовая вата признана прекрасным звукоизолятором, поэтому ее можно применять и для других видов работ.
Проведите утепление пола и навсегда забудьте о мышах
Частные дома, как правило, располагаются в небольших коттеджных поселках, около водоемов и лесов. Именно этот, казалось бы, на первый взгляд, положительный фактор, как правило становится причиной появления мышей в подвальных помещениях и не только. Когда грызуны обитают в нежилых комнатах, проблема не кажется столь огромной, но, когда они начинают перебираться выше, жильцы начинают браться за голову и искать экстренные способы борьбы с нежелательными гостями. Но сегодня существует несколько способов, которые помогают предотвратить нашествия грызунов еще на этапе строительных работ. Самый действенный и проверенный вариант – утепление пола первого этажа. Базальтовая вата средней плотности – это то, что так не любят мыши. Они попросту теряют интерес ко всему дому, если на их пути встречается данный материал. Но не забывайте, что такие утеплители как пенопласт и его производные, не званным гостям по вкусу и они без проблем прогрызают его за короткий промежуток времени.
Из всего сказанного, можно сделать вывод, что если вам стало известно, что для вашей местности характерны регулярные нашествия грызунов на участи, то лучше всего предотвратить проблему за счет утепления пола первого этажа, нежели потом искать эффективные способы решения.
Разумеется, в статье перечислены далеко не все материалы, которые можно применять для обеспечения теплоизоляции пола. vk.com/aidacha Если вы решите использовать какой-то малоизвестный утеплитель, то лучше всего проконсультируйтесь предварительно со специалистом. Он оценит эффективность теплоизолятора и даст наверняка точный ответ относительно целесообразности его использования конкретно в вашем случае</t>
    </r>
  </si>
  <si>
    <t>https://ok.ru/profile/590636782900/statuses/155690996407092</t>
  </si>
  <si>
    <t xml:space="preserve">Здравствуйте! Спасибо за доверие к ППС! В комментарии к посту, который вы разместили у себя, мы от имени Ассоциация производителей и поставщиков пенополистирола пояснили некоторые моменты, касающиеся неточностей в описании пенопласта. Хочется только напомнить, что толщина слоя утеплителя подбирается в соответствии с теплотехническим расчётом, произведённым специалистами на местности. </t>
  </si>
  <si>
    <t>https://prnt.sc/yhEliRHLVtQ3</t>
  </si>
  <si>
    <t>Репост стр. 140, нужна короткая версия ответа для физлиц</t>
  </si>
  <si>
    <t>House Forest
Почему для каркасных бань нужно использовать только дорогой утеплитель?
Тут стоит сразу сказать, что дорогой=хороший. Если использовать дешевый, то эффект от бани будет совсем другой. К тому же если использовать совсем дешевый утеплитель — пенопласт, то это будет еще и пожароопасно.</t>
  </si>
  <si>
    <t>https://vk.com/wall-219184294_13</t>
  </si>
  <si>
    <t xml:space="preserve">Добрый день! 
В качестве официального представителя Ассоциации производителей и поставщиков пенополистирола хочу напомнить, что ни мы, ни ГОСТ не рекомендуют использовать ППС в случаях, когда материал может нагреться свыше 80 градусов. Для утепления бань мы рекомендуем использовать его с осторожностью. </t>
  </si>
  <si>
    <t>https://prnt.sc/okuevRFUezli</t>
  </si>
  <si>
    <t xml:space="preserve">Петр Винник
Сергей подскажите пожайлуста.
Если сверху между пенопластом и стеной проникла вода. Нужно что то предпринять?
Или стена высохнет со временем? </t>
  </si>
  <si>
    <t>https://www.youtube.com/watch?v=Mzi2Fq4ONvk&amp;lc=UgyRdjUUEagC_00P1E14AaABAg</t>
  </si>
  <si>
    <t>Здравствуйте! Стена просохнет без дополнительных мер. Если стена состоит из керамзитобетона, газобетона — материалов, которые хорошо впитывают воду, основной объем воды испарится через внутреннюю вентиляцию дома, и часть — через фасад. Постарайтесь не допускать дальнейших протечек.</t>
  </si>
  <si>
    <t>https://prnt.sc/RGla7jsys7KT</t>
  </si>
  <si>
    <t xml:space="preserve"> Алексей Титов ответил Алексею
Алексей, интересно, почему же тогда ваши коллеги, например из технониколь, в своих технологических картах рекомендуют делать гидроизоляцию даже под ЭППС? В разговоре чаще всего ссылаются на СП 28.13330.2017, например пункт 5.3.4.</t>
  </si>
  <si>
    <t>https://vk.com/wall-97639222_169163?reply=170283&amp;thread=169324</t>
  </si>
  <si>
    <t xml:space="preserve">Здравствуйте! О свойствах экструдированного пенополистирола и рекомендациях по его применению стоит узнавать у производителя этого материала. Методы монтажа ЭППС для фасадов отличаются от правил по укладке пенопласта из-за разных характеристик этих утеплителей. 
Если вы имеете в виду подпункт о мерах по предотвращению увлажнения конструкций, он применим ко всем теплоизоляционным материалам. </t>
  </si>
  <si>
    <t>https://prnt.sc/_828_Kq3TAE1</t>
  </si>
  <si>
    <t>Ответ на стр. 132</t>
  </si>
  <si>
    <r>
      <rPr>
        <rFont val="Arial"/>
        <color theme="1"/>
      </rPr>
      <t xml:space="preserve">Строим САМИ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</si>
  <si>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r>
      <rPr>
        <color rgb="FF1155CC"/>
        <u/>
      </rPr>
      <t>https://vk.com/wall-136129068_130146</t>
    </r>
    <r>
      <rPr/>
      <t xml:space="preserve"> 
</t>
    </r>
    <r>
      <rPr>
        <color rgb="FF1155CC"/>
        <u/>
      </rPr>
      <t>https://ok.ru/group/64207064924392/topic/155444580875240</t>
    </r>
    <r>
      <rPr/>
      <t xml:space="preserve"> </t>
    </r>
  </si>
  <si>
    <r>
      <rPr>
        <color rgb="FF1155CC"/>
        <u/>
      </rPr>
      <t>https://prnt.sc/m8-BCZLtvwMh</t>
    </r>
    <r>
      <rPr>
        <color rgb="FF000000"/>
      </rPr>
      <t xml:space="preserve"> 
</t>
    </r>
    <r>
      <rPr>
        <color rgb="FF1155CC"/>
        <u/>
      </rPr>
      <t>https://prnt.sc/1Hneer1R3iXK</t>
    </r>
    <r>
      <rPr>
        <color rgb="FF000000"/>
      </rPr>
      <t xml:space="preserve"> </t>
    </r>
  </si>
  <si>
    <t>Аналог стр. 125, вынесено в новую строку т.к. началась новая декада</t>
  </si>
  <si>
    <r>
      <rPr>
        <rFont val="Arial"/>
        <color theme="1"/>
      </rPr>
      <t xml:space="preserve">Дачный СтройРемонт
"Зачем вообще утеплять дом из газобетона? Пустая трата денег это..."- уверял бригадир строительной бригады. Какой, всё же утеплитель выбрать
</t>
    </r>
    <r>
      <rPr>
        <rFont val="Arial"/>
        <color theme="1"/>
        <sz val="6.0"/>
      </rPr>
      <t>Газобетон очень плохо пропускает тепло. Говоря научным языкам, он имеет низкую теплопроводность. Это характеристика материала делает дома, построенные из него, очень теплыми. Возникает вопрос, а надо ли дополнительно утеплять такой дом? И какой материал использовать в таком случае?
 Специалисты утверждают, что если толщина стен из газобетона рассчитана правильно, то никакого утепления такому дому не требуется. Какая же должна быть «правильная» толщина стены, чтобы у его жильцов не возникли проблемы с теплом в доме в зимнее время? 
Понятно, что определяющим моментом в данном вопросе является климат того места, где идет стройка. Утверждается, что, например, для дома из газобетона Московской области достаточно строить стены толщиной не меньше 450 мм. При этом марка газобетонных блоков должны быть D500.
Если взять южный регион, например, Краснодар, то там для стен дома хватит ширины в 400 мм. Дома в таком городе, как Новосибирск, должны иметь газобетонные стены толщиной в 500 мм.
Практика показывает, что в южных районах для домов не требуется утепление, а в северных его лучше установить. Это будет дешевле, чем делать стены из более широкого материала.
Для утепления газобетонных блоков применяют минеральные материалы (вату) или пенопласт. Либо используют блоки, обладающие плотностью от D200 до D400.
 Лучший вариант утепления – газобетон с низкой плотностью. Специалисты утверждают, что марки газобетона с небольшой плотностью идеально работают как утеплители. Этот материал имеет отличные характеристики для данной задачи:
 у него высокая морозостойкость;
 долгий срок службы;
 пропускает пар;
 стойкость к открытому пламени;
 отлично «держит» тепло.
Помимо этого, блоки с невысокой плотностью не требуют сложного монтажа. Их крепят к «главной» стене тем же клеем, который применяется для кладки. Такой утеплитель будет служить до конца эксплуатации самого дома.
 Большим плюсом является то, что свойства этого утеплителя идентичны свойствам газобетона, из которого возведены стены и между ними не возникает никаких противоречий.
Утепление минеральной ватой
Этот материал отлично «работает» в качестве утеплителя. Он пропускает пар, что очень важно для климата в доме. Толщина данного утеплителя — не меньше ста миллиметров. Это нужно для того, чтобы точка росы возникала в нем, а не в стене.
Смещение точки росы при утеплении. Источник изображения: сайт 1beton.info
Минвата – не горит и является экологичным материалом. Служит до 25 лет. На стены вата приклеивается особым клеем, который не нарушает паропроницаемость. Крепление ваты усиливают дюбелями – зонтиками. С внешней стороны вату крепят сеткой и подвергают оштукатуриванию.
После этого ее можно облицевать кирпичом или сделать вентилируемый фасад. Уменьшению мостиков холода способствует наклейка плит минваты в шахматном порядке.</t>
    </r>
    <r>
      <rPr>
        <rFont val="Arial"/>
        <color theme="1"/>
      </rPr>
      <t xml:space="preserve">
</t>
    </r>
    <r>
      <rPr>
        <rFont val="Arial"/>
        <b/>
        <color theme="1"/>
      </rPr>
      <t>Пенопласт в роли утеплителя
Этот материал не пропускает пар, поэтому использовать его в качестве наружного утеплителя не получится. Если все таки сделать такое утепление, то влага, уходя из дома, будет остановлена пенопластом и начнется процесс ее конденсации. В доме станет сыро и со временем начнется образование плесени.
Плачевного результата можно не допустить, если в доме будет организована вентиляционная система, однако, это приведет к значительным дополнительным расходам.</t>
    </r>
    <r>
      <rPr>
        <rFont val="Arial"/>
        <color theme="1"/>
      </rPr>
      <t xml:space="preserve">
</t>
    </r>
    <r>
      <rPr>
        <rFont val="Arial"/>
        <color theme="1"/>
        <sz val="6.0"/>
      </rPr>
      <t xml:space="preserve"> Что бы подвести окончательные итоги я объединил все показатели различных утеплителей в общую таблицу:
Вывод можно сделать следующий – минеральная вата, это более дешевый вариант утепления. Однако, если есть желание утеплить дом раз и навсегда, то лучше использовать качественный газобетон низкой плотности.
Спасибо, что дочитали статью до конца! Буду очень рад вашему лайку 👍 и подписке на канал.</t>
    </r>
  </si>
  <si>
    <t>https://dzen.ru/a/ZBlCGWn-0lmBo7-O</t>
  </si>
  <si>
    <t xml:space="preserve">Добрый день! 
Большая ошибка считать, что выбрав в качестве теплоизоляции материал с высокими показателями паропроницаемости, можно обойтись без вентиляции. Её требует любое здание с любым материалом утепления. 
Также ошибочно мнение о полной паронепроницаемости пенопласта. Паропроницаемость ППС сравнима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Сам по себе пенопласт бионейтрален: плесень на нём не селится, если монтаж был произведён в соответствии с требованиями производителя и ГОСТ, рекомендациями Ассоциации производителей и поставщиков пенополистирола и данными теплотехнического расчета. </t>
  </si>
  <si>
    <t>https://prnt.sc/X3jxfkQndojD</t>
  </si>
  <si>
    <t xml:space="preserve"> Дмитрий Вилков
А что от отделки стен пенопластом теплее становится? На фото первый этаж. А плесень, а пожароопасность пенопласта и вред от него.
Руслан Абдуллоев
Дмитрий, если квартира или дом сухой не какой плесени не будет , во-вторых теплей в разы !
Дмитрий Вилков ответил Руслану
Руслан, писали про это што иза разницы температуры стены образуется на пенопласте конденсат и т.к он не впитывает влагу развиваеца плесень.</t>
  </si>
  <si>
    <t>https://vk.com/wall-61399475_462335?reply=462410</t>
  </si>
  <si>
    <t>Плесень, пожароопасность, опасность для здоровья</t>
  </si>
  <si>
    <t>Добрый день! Позвольте прокомментировать в качестве официального представителя Ассоциации производителей и поставщиков пенополистирола. 
Хотелось бы начать с того, что на фото не пенопласт, а пеноплэкс — одна из марок экструдированного пенополистирола, который имеет отличные от пенопласта характеристики и сферы применения. 
А вот использование пенопласта в качестве теплоизоляции действительно эффективно для сохранения тепла. Всё дело в его низкой теплопроводности. У современного пенопласта вообще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поперёк волокон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О вреде ППС: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И о пожароопасности: все современные марки ППС содержат антипирены. Благодаря этим добавкам материал самостоятельно затухает в течение максимум 4 секунд после потери контакта с открытым пламенем. А при воздействии высоких температур оплавляется, но не вспыхивает.</t>
  </si>
  <si>
    <t>https://prnt.sc/SVEGUEjy_eD1</t>
  </si>
  <si>
    <t>Евгений
Я не согласен, что пенополистирол не обладает паропроницаемостью, в отличие от экструдированного. Очень много построено домов из многослойных панелей, например (ОСП-пенополистирол-ОСП). В США такие дома стоят десятки лет. У нас в России их построено огромное количество. Не слышал, чтобы даже один из них не выполняет свои функции. Пенополистирол может утрачивать свои свойства только под воздействием солнечного излучения. Внутри панелей он прекрасно сохраняется, если правильно всё построить с применением защитных пленок мембранного типа с односторонним удаления пара из помещения.</t>
  </si>
  <si>
    <t>https://dzen.ru/a/ZBlCGWn-0lmBo7-O#comment_1575212694</t>
  </si>
  <si>
    <t xml:space="preserve">Здравствуйте, Евгений!
Вы совершенно правы! Спасибо за такой детальный ответ и доверие к материалу, который мы в Ассоциации производителей и поставщиков пенополистирола представляем. </t>
  </si>
  <si>
    <t>https://prnt.sc/H49ooq1kHf9H</t>
  </si>
  <si>
    <t>Комментарий к статье в стр. 153</t>
  </si>
  <si>
    <t>Фасад Плюс
Добрый день!!! Настало время утеплить свой дом и конечно выбор между различными утеплителями. И так каким утеплителем утеплять дом. Минватой (минплитой) или фасадным пенопластом ПСБ-С25Ф (пенополистерол который используем мы ППС16Ф)
1. Долговечность
Пенополистирол имеет срок службы под штукатурным фасадом до 50 лет. Тогда как минплита – до 30 лет в лучшем случае. Она постепенно начинает расслаиваться. Происходит это более интенсивно в том случае, если под фасадным материалом (штукатуркой и покраской) происходит влагонакопление. Влага растворяет фенолформальдегидные смолы, которые скрепляют частицы базальтовой ваты и минплита теряет механическую прочность. Материал штукатурного фасада будет держаться только на фасадном крепеже, грибках и «бухтеть».
2. Простота монтажа
Минплита режется ножовкой или специальным ножом. Режется достаточно легко. Но края минплиты часто деформированы. Пыль от этого утеплителя при попадании на кожу вызывает раздражение (от микроиголок). Работать лучше в маске. При приклеивании и оштукатуривании базовым слоем расход цементной штукатурки больше, чем при работе с пенополистеролом.
Пенополистерол лучше резать приспособлением с нагретой нихромовой нитью. Нужно сооружать и приобретать это приспособление. При механической резке он крошится и края тоже будут рваные. В остальном крепление к стене одинаковое. Фасадный дюбель, пена-клей и другие материалы.
3. Огнеопасность
Понятно, что минплита не горит и не плавится и полностью удовлетворяет противопожарным нормам. Многоэтажные дома сейчас утепляют только минплитой. В фасадный пенопласт добавлены антипирены он не горит, а лишь плавится при контакте с огнем.
4. Влагонакопление под утеплителем
Важный показатель, если стена «дышащая». Например, сруб из бруса или газобетон. Из помещений к фасадному слою могут проникать пары воды и конденсироваться в точке росы. Минвата – паропроницаемый материал и влагонакопление под этим утеплителем никогда не происходит.
Коэффициент паропроницаемости у этих утеплителй следующий: пенополистирол плотностью от 10 до 38 кг/м3 — 0,05 мг/(м*ч*Па). Минвата плотностью 140-175 кг/м3 — 0,32 мг/(м*ч*Па). Т.е. пенопласт тоже паропроницаем, но этот показатель в 6 раз хуже минплиты. Расчет в smartcalc показывает, что влагонакопление под пенопластом при пироге стены 40 см газобетон и 10 см пенопласт — не происходит.
Минплита при намокании сильно теряет теплосберегающие свойства. Пенополистерол практически не впитывает влагу..
5. Цена
Пожалуй, самый главный показатель при выборе утепления, если все остальные критерии проходные для стен вашего дома. Пенополистерол примерно в два раза дешевле минплиты. (4000-5000 руб./м3 против 10000 руб./м3).
Вывод. Многие рассматривают только минплиту из-за ее паропроницаемости. Но срок службы (возможное расслоение), цена и более дорогостоящий монтаж стоят внимания пенополистерола.</t>
  </si>
  <si>
    <t>https://vk.com/wall-219357652_18</t>
  </si>
  <si>
    <t xml:space="preserve">Здравствуйте! Хотим от лица Ассоциации производителей и поставщиков пенополистирола поблагодарить вас за подробный анализ свойств пенопласта и за доверие к нему. Надеемся, материал оправдает все ваши ожидания. </t>
  </si>
  <si>
    <t>https://prnt.sc/MWcXAfVMFvUg</t>
  </si>
  <si>
    <t>Аналог стр. 122 с небольшими изменениями.</t>
  </si>
  <si>
    <t>Евгений Комаров
Хорошо, что утепление было не из пенопласта. Огонь от горящей машины между стеной и панелями как по трубе шёл. Вонь в офисах жуткая, без спец. химии похоже не обойтись.</t>
  </si>
  <si>
    <t>https://vk.com/wall389860972_304</t>
  </si>
  <si>
    <t>Здравствуйте! Очень неприятная ситуация. Однако по поводу свойств пенопласта вы заблуждаетесь: современный материал производится с антипиренами и не поддерживает горения. Он самостоятельно затухает в течение максимум 4 секунд после потери контакта с открытым пламенем. Если бы здание было утеплено пенопластом по системе "мокрый фасад", подобных последствий можно было бы избежать. ППС оплавился бы в месте воздействия высоких температур и пламя не пошло бы вверх.</t>
  </si>
  <si>
    <t>https://prnt.sc/Oqz63IPftn5I</t>
  </si>
  <si>
    <t xml:space="preserve"> Виталий Темников
Панели с пенопласта кучу лет назад запретили. Не производство не склад в этом здании не организуешь. Тех. Надзор ни когда не примет это строение.</t>
  </si>
  <si>
    <t>https://vk.com/wall-184544231_6463?reply=6468</t>
  </si>
  <si>
    <t>не отвечаем. на фото кустарные сип панели, хранятся на улице</t>
  </si>
  <si>
    <r>
      <rPr/>
      <t xml:space="preserve">ОчУмелые ручки Творчество Сделай сам.
Как утеплить стены пенопластом
Пошаговые рекомендации по утеплению стен пенопластом
Утепление своего дома — одна из важнейших задач, с которой сталкиваются его владельцы. Для чего нужно утепление? В первую очередь это связано с тем, что через стены уходит большое количество тепла. Утепление может быть разным. Его можно сделать внутри дома и снаружи. Самое хорошее заключается в том, что вам не нужно вызывать специально обученных людей, которые будут проводить все работы. Утеплить стены можно своими руками. Для этого вам нужны будут множество инструментов, например, молоток, шпатель, дрель, а также пластмассовые дюбеля. Также не забываем про клей.
Что представляет собой пенопласт для утепления? Это специальный материал, который состоит из множества небольших шариков. Такой пенопласт можно использовать для многих работ. Можно утеплять стены, а еще его применяют во время транспортировки товаров, чтобы они не получили повреждения. Этот материал хорош для защиты стены или дома от жары, а также холода. Большим плюсом является тот факт, что вам не нужно проводить особых подготовительных работ, чтобы начать утепление стен. Хотя если у вас есть оштукатуренные стены, то вам необходимо обработать их грунтовкой.
Сначала приобретите все необходимые инструменты. Потом нужно измерить стены, чтобы понять, сколько вам потребуется плит для утепления. Кстати, не забывайте, что для работ вам понадобится очень качественный клей. Существуют специальные марки, которые сделаны специально для пенопласта. Хотя они и стоят дорого, но зато у них хорошее качество. Когда будет происходить установка листов, необходимо проверить, чтобы под ними не было различного рода пустот.
Самое сложное — это отделать оконные проемы, а также подоконник. Внимательно все осмотрите и проследите, чтобы нигде не было щелей и трещин. Клеить листы довольно просто: сначала наносим на них клей, а потом укладываем в шахматном порядке. Это поможет избежать различного рода трещин. После чего нужно использовать дюбеля для того, чтобы закрепить стену. Некоторые советуют подождать, когда высохнет клей. Так будет проще работать с дюбелями. Сами дюбеля устанавливаются при помощи буров. Последний штрих вашей работы будет связан с обработками щелей шпаклевкой. Чтобы убрать трещины, вам нужно будет использовать пену.
Еще можно использовать затирку, чтобы стена стала более гладкой. Обработанная стена станет смотреться лучше, если для нее приобрести уголки из пластика. Это значительно улучшит вид дома. Шпаклевка пенопласта практически такая же, что и при обычной стене. Главное отличие заключается в более толстом слое шпаклевки. Хотя для пенопласта предусмотрен специальный клей, который будет увеличивать срок его службы. Шпаклевать нужно через специальную сетку, которая может быть сделана из металла или пластика. Таким образом вы увеличите срок службы вашей конструкции.
Как можно заметить, такая работа под силу любому человеку, который ранее не занимался ремонтными работами. Пенопласт довольно легкий материал, а это значит, что вам не нужны помощники.
</t>
    </r>
    <r>
      <rPr>
        <color rgb="FF1155CC"/>
        <u/>
      </rPr>
      <t>https://citywomancafe.com/repair/27/01/2016/kak-uteplit-steny-penoplastom?source=menwom</t>
    </r>
  </si>
  <si>
    <r>
      <rPr>
        <color rgb="FF1155CC"/>
        <u/>
      </rPr>
      <t>https://ok.ru/forumdedmoroz/topic/155606791555850</t>
    </r>
    <r>
      <rPr/>
      <t xml:space="preserve"> 
</t>
    </r>
    <r>
      <rPr>
        <color rgb="FF1155CC"/>
        <u/>
      </rPr>
      <t>https://vk.com/wall-60741883_32385</t>
    </r>
    <r>
      <rPr/>
      <t xml:space="preserve"> 
</t>
    </r>
    <r>
      <rPr>
        <color rgb="FF1155CC"/>
        <u/>
      </rPr>
      <t>https://vk.com/wall-69433119_17183</t>
    </r>
    <r>
      <rPr/>
      <t xml:space="preserve"> </t>
    </r>
  </si>
  <si>
    <t xml:space="preserve">Добрый день! Несмотря на некоторые неточности в описании работ, вы правильно описали главное: работать с пенопластом легко, и с этим справится даже тот, кто ни разу до этого не занимался утеплением дома. </t>
  </si>
  <si>
    <r>
      <rPr>
        <color rgb="FF1155CC"/>
        <u/>
      </rPr>
      <t>https://prnt.sc/PQqMmErkL8qq</t>
    </r>
    <r>
      <rPr/>
      <t xml:space="preserve"> 
</t>
    </r>
    <r>
      <rPr>
        <color rgb="FF1155CC"/>
        <u/>
      </rPr>
      <t>https://prnt.sc/8ovPgnEHwv3Z</t>
    </r>
    <r>
      <rPr/>
      <t xml:space="preserve"> 
</t>
    </r>
    <r>
      <rPr>
        <color rgb="FF1155CC"/>
        <u/>
      </rPr>
      <t>https://prnt.sc/fn85HmzAd1oJ</t>
    </r>
    <r>
      <rPr/>
      <t xml:space="preserve"> </t>
    </r>
  </si>
  <si>
    <r>
      <rPr>
        <rFont val="Arial"/>
        <color theme="1"/>
      </rPr>
      <t xml:space="preserve">Каркас-Мастер — каркасное строительство дом,баня
</t>
    </r>
    <r>
      <rPr>
        <rFont val="Arial"/>
        <color theme="1"/>
        <sz val="6.0"/>
      </rPr>
      <t xml:space="preserve">
Сегодня мы говорим о ⃣ самых популярных способах утепления каркасного дома.
Утепление дома — это ключевой фактор для создания комфортных условий проживания внутри него в любое время года.
⃣ Минеральная вата — это один из самых популярных и эффективных материалов для утепления каркасных домов. Он прекрасно сохраняет тепло, не горючий и может использоваться даже для утепления фундамента.</t>
    </r>
    <r>
      <rPr>
        <rFont val="Arial"/>
        <color theme="1"/>
      </rPr>
      <t xml:space="preserve">
⃣ </t>
    </r>
    <r>
      <rPr>
        <rFont val="Arial"/>
        <b/>
        <color theme="1"/>
      </rPr>
      <t>Пенопласт — еще один из вариантов, который широко используется для утепления каркасных домов. Он легок в установке и доступен по цене, но не является столь надежным, как минеральная вата.</t>
    </r>
    <r>
      <rPr>
        <rFont val="Arial"/>
        <color theme="1"/>
      </rPr>
      <t xml:space="preserve">
</t>
    </r>
    <r>
      <rPr>
        <rFont val="Arial"/>
        <color theme="1"/>
        <sz val="6.0"/>
      </rPr>
      <t>⃣ Термопанели — это панели из пенополистирола, которые имеют внешний слой из пластика или металла. Они стали популярными из-за своей эстетичности, устойчивости к любым погодным условиям и простоты монтажа.
⃣ Пенополиуретан — это материал, который также популярен в последнее время для утепления каркасного дома. Он обладает очень высокой термической устойчивостью, а его пены-заливки позволяют достигнуть намного более высоких уровней утепления.
⃣ Шерсть известняковая — это экологически чистый материал, который используется для утепления каркасных домов. Его главное преимущество — это высокая паропроницаемость, позволяющая коже свободно дышать, что важно для здоровья при жизни внутри дома.
На этом мы заканчиваем обзор пяти самых популярных способов утепления каркасного дома. Поэтому, учитывая все эти варианты, думаю вы сможете определиться с выбором и утеплить свой каркасный дом с наилучшей стороны!
#каркасмастер #каркасныйдом #каркасник #утепление</t>
    </r>
  </si>
  <si>
    <t>https://vk.com/wall-213142143_201</t>
  </si>
  <si>
    <t xml:space="preserve">Добрый день! 
Пенопласт и минеральная вата — два совершенно разных материала, и свойства у них разные. Если говорить о надежности как о долговечности — здесь однозначно выигрывает пенопласт: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Если как о теплопроводности, то здесь материалы сопоставимы: 0,037 — 0,049 Вт/(м·°С) для пенопласта и 0,038 — 0,046 Вт/(м·°С) для минваты. В водопоглощении также лидирует пенопласт: там, где вата пропитается насквозь и потеряет свои теплоизоляционные свойства, пенопласт за 24 часа впитает не более 2% по объёму. Паропроницаемость у ППС сравнима с тем же показателем древесины. А работать с ним проще: не нужны защитные средства — перчатки, очки, респираторы. </t>
  </si>
  <si>
    <t>https://prnt.sc/KJ2aaHyw4tdW</t>
  </si>
  <si>
    <t xml:space="preserve"> Алексей Титов ответил Алексею
Алексей, да, я имею в виду намокание бетонных конструкций при контакте с материалами с высоким водопоглощением.</t>
  </si>
  <si>
    <t>https://vk.com/wall-97639222_169163?reply=170432&amp;thread=169324</t>
  </si>
  <si>
    <t>Ответ на стр 146</t>
  </si>
  <si>
    <t>Строительство домов Воскресенск | ГК Подворье
Алексей, очень приятно получить экспертное мнение из первых уст. К сожалению, мы с Вами ещё не работали, но, думаю, пора... Очень важно иметь в партнёрах именно профессионалов своего дела.</t>
  </si>
  <si>
    <t>https://vk.com/wall-83057957_9209?reply=9268&amp;thread=9255</t>
  </si>
  <si>
    <t>Здравствуйте! Спасибо! Ассоциация производителей и поставщиков пенополистирола всегда открыта к сотрудничеству!</t>
  </si>
  <si>
    <t>https://prnt.sc/-3tovvsK9T5H</t>
  </si>
  <si>
    <t>продолжение 142</t>
  </si>
  <si>
    <t>Алексей Артемов ответил Алексею
Алексей, наконец то грамотный коммент) спасибо добрый человек👍</t>
  </si>
  <si>
    <t>https://vk.com/wall-72891995_1034845?reply=1035520&amp;thread=1034853</t>
  </si>
  <si>
    <t xml:space="preserve">А вам спасибо за интерес и доверие к пенопласту — материалу, который мы представляем! </t>
  </si>
  <si>
    <t>https://prnt.sc/BR9atUkBmanW</t>
  </si>
  <si>
    <t>продолжение 134</t>
  </si>
  <si>
    <r>
      <rPr>
        <rFont val="Arial"/>
        <color theme="1"/>
      </rPr>
      <t xml:space="preserve">Идёт ремонт!
</t>
    </r>
    <r>
      <rPr>
        <rFont val="Arial"/>
        <color theme="1"/>
        <sz val="1.0"/>
      </rPr>
      <t>Утепляем угловые стены квартиры (внутреннее утепление).
Хотя нормами и предусмотрена установка в угловых квартирах большего количества радиаторов, чем в обычных, им далеко не всегда удается компенсировать значительные теплопотери.
Но если эту проблему еще можно решить увеличением числа секций в радиаторах или применением электрических обогревателей, то против сырости в углу между наружными стенами эти меры будут бессильны. Выход один – помещение нужно утеплять. В этой статье мы поговорим о выборе подходящего теплоизолятора, а также дадим ответ на вопрос о том, как утеплить стену в угловой квартире: изнутри или снаружи?
Чем утеплить угловую квартиру?
Перечень существующих на сегодняшний день теплоизоляционных материалов без преувеличения можно назвать громадным, но в быту применяется только несколько видов:
Минеральная вата
Это название объединяет большую группу волокнистых материалов, которые изготавливаются из расплавленного минерального сырья. Долгое время самым востребованным ее представителем была стекловата, но сегодня она уступила место утеплителю нового поколения – вате базальтовой, иначе – каменной. Ее волокна представляют собой застывшие струйки расплавленного камня, соответственно, они не горят, не повреждаются биологической средой и не выделяют каких-либо опасных веществ.
1Правда, в каменной вате помимо собственно камня присутствует вредное вещество – фенол-формальдегидная смола, склеивающая короткие волокна в длинные нити, но она, как уверяют производители, проходит нейтрализацию на этапе изготовления и не выделяет вредящих здоровью летучих веществ.
Те, кто относится к таким утверждениям с недоверием, могут приобрести специальную разновидность каменной ваты, не содержащую фенол-формальдегидную смолу.
Все разновидности минеральной ваты обладают очень низким коэффициентом теплопроводности – в пределах 0,035 – 0,048 Вт/м*С. Но им, как и всем волокнистым материалам, присущ важный недостаток: они активно впитывают воду и при этом полностью теряют рабочие качества.
Базальтовая вата – исключение: производители сумели сделать ее гидрофобной — путем обработки волокон различными маслами.
В итоге коэффициент водопоглощения материала сократился до 1% — 5%. Важной особенностью данного теплоизолятора является его высокая паропроницаемость – на уровне 0,3 – 0,6 мг/м*ч*Па. О ее роли при утеплении стены будет рассказано ниже.</t>
    </r>
    <r>
      <rPr>
        <rFont val="Arial"/>
        <color theme="1"/>
      </rPr>
      <t xml:space="preserve">
</t>
    </r>
    <r>
      <rPr>
        <rFont val="Arial"/>
        <b/>
        <color theme="1"/>
      </rPr>
      <t>Пенопласты
В обиходе пенопластом принято называть вспененный пенополистирол, но это только одна из разновидностей пенопластов. Вообще это название относится ко всем материалам, которые получают вспениванием полимеров, иначе- пластмасс.
Такие утеплители принципиально отличаются от волокнистых «коллег», так как вместо сообщающихся прослоек воздуха имеют замкнутые поры. Соответственно, паропроницаемость у таких материалов в большинстве случаев очень низкая.
Коэффициент теплопроводности у пенопластов такой же, как у минеральной ваты. Но в отличие от нее, пенопласты горят, при нагреве выделяют вредные летучие вещества, а некоторые разновидности, в том числе и тот самый привычный нам пенопласт — пенополистирол, вдобавок еще и повреждаются грызунами. Но зато влагоустойчивость у них просто превосходная.
Какие виды пенопластов кроме пенополистирола используются в быту чаще всего? Это экструдированный пенополистирол (упрочненный вариант пенополистирола), пенополиуретан и вспененный полиэтилен.</t>
    </r>
    <r>
      <rPr>
        <rFont val="Arial"/>
        <color theme="1"/>
      </rPr>
      <t xml:space="preserve">
</t>
    </r>
    <r>
      <rPr>
        <rFont val="Arial"/>
        <color theme="1"/>
        <sz val="1.0"/>
      </rPr>
      <t xml:space="preserve">Как можно утеплить стены угловой квартиры?
Прежде чем приступить к рассмотрению способов утепления, обратим внимание читателя на важное обстоятельство: кроме тепловой энергии, через стену из помещения уходит и небольшая часть имеющегося там водяного пара.
Чтобы он мог беспрепятственно выйти наружу, а не осесть внутри конструкции в виде конденсата, паропроницаемость всех слоев по ходу движения, то есть изнутри наружу, должна увеличиваться.
Можно ли нарушить это правило? Можно, но тогда стену изнутри нужно зашить пароизоляционной пленкой, а вентиляцию – сделать более производительной, так как теперь задача по удалению избыточной влажности будет всецело лежать на ней одной.
Теперь рассмотрим два способа утепления: изнутри и снаружи.
Утепление снаружи
Этот способ является самым предпочтительным, так как при размещении утеплителя на наружной стороне будет исключено промерзание стены, а значит и губительное воздействие на нее циклов замораживания-оттаивания.
Железобетонную стену панельного дома, паропроницаемость которой составляет 0,03 мг/м*ч*Па, можно утеплять вспененным пенополистиролом, то есть обычным пенопластом. Для кирпичной стены (0,11 – 0,17 мг/м*ч*Па) было бы желательно применение каменной ваты. Но на ограниченном участке довольно трудно защитить ее от попадания атмосферной влаги.
Поэтому и кирпичную стену будем утеплять пенопластом. Чтобы на ее наружной поверхности не появлялась сырость, изнутри закроем стену пароизоляционной пленкой или оклеим виниловыми обоями (они не пропускают пар).
Монтаж
Стену нужно обработать антисептиком, после чего вдоль нижней границы утепляемого участка прикручивают стартовый профиль из оцинкованной стали.
Профиль должен быть закреплен строго горизонтально (выставляем по строительному уровню).
Далее в направлении от стартового профиля вверх начинаем устанавливать листы пенопласта толщиной 5 – 10 см.
Каждый лист нужно предварительно посадить на плиточный клей, а затем прикрутить 5-ю (4 по углам и 1 в центре) дюбелями особого вида – так называемыми «зонтиками». Они имеют шляпку большого диаметра, которая при закручивании не продавливает пенопласт.
Утеплитель лучше укладывать в 2 слоя, так чтобы швы одного слоя перекрывались плитами соседнего.
Отделка
При помощи широкого шпателя на теплоизоляцию из пенополистирола нужно нанести тонкий слой плиточного клея, поверх которого настилается стеклохолст. Он должен укладываться с нахлестом и при этом слегка утапливаться в клее. Сверху можно нанести еще один клеевой слой, чтобы рельеф холста не проявился на штукатурке. Сверху утепляющий слой должен быть защищен оцинкованным отливом или хотя бы зашпаклеван. Затем приступают к чистовой отделке основной поверхности – укладывают на нее структурную штукатурку, затем окрашивают. </t>
    </r>
    <r>
      <rPr>
        <rFont val="Arial"/>
        <b/>
        <color theme="1"/>
      </rPr>
      <t>Утепление изнутри
Очень неудачный способ утепления, но в ряде случаев – единственно возможный. Например, если квартира находится выше первого этажа и вы не намерены тратиться на аренду вышки, или если прямо за стеной расположено соседнее здание.
Определимся с видом теплоизолятора:
Если стена кирпичная, можно уложить тот же пенопласт – его паропроницаемость ниже, чем у кирпича.</t>
    </r>
    <r>
      <rPr>
        <rFont val="Arial"/>
        <color theme="1"/>
      </rPr>
      <t xml:space="preserve">
</t>
    </r>
    <r>
      <rPr>
        <rFont val="Arial"/>
        <color theme="1"/>
        <sz val="1.0"/>
      </rPr>
      <t>Стену панельного дома нужно утеплять экструдированным пенополистиролом, у которого коэффициент паропроницаемости составляет всего 0,005 мг/м*ч*Па.
И в том, и в другом варианте можно применить базальтовую вату, но тогда изнутри ее нужно будет застелить пароизоляцией.
Утеплитель в случае внутреннего утепления лучше размещать на каркасе, а не прикручивать или приклеивать к стене. При этом, во-первых, на стене можно будет закрепить полки, держатели для цветочных горшков и т.д.; а во-вторых, будет обеспечен легкий доступ к зоне контакта утеплителя и стены.
Именно здесь, как правило, проникший в стену пар превращается в конденсат и при установке утеплителя на каркас это легко можно будет проверить.
Монтаж внутреннего утепления
Если в качестве теплоизолятора предполагается использовать каменную вату, то монтаж следует начинать с укладки на стену гидроизоляционной пленки. Она защитит материал от намокания в случае протекания крыши, устроенного соседями потопа и т.п.
6Далее к стене нужно прикрутить дюбелями вертикальные бруски – это и будет каркас.
Шаг между стойками выбирается в соответствии с шириной утеплителя.
Стандартная ширина рулонов или плит из базальтовой ваты – 600 мм.
Пенопласт обычно поставляется в листах шириной 500 мм. Высота брусков должна соответствовать толщине теплоизолятора. При этом важно добиться того, чтобы бруски располагались вертикально, а их грани, обращенные к комнате, оказались в одной плоскости.
Правильность установки следует проверять отвесом и несколькими натянутыми отрезками лески, имитирующими ту самую плоскость.
После установки каркаса остается разместить в нем утеплитель. Для такого способа монтажа производители каменной ваты выпускают плиты с упругим (флексированным) краем. Плита данной модификации будет держаться между рейками за счет распорного усилия.
Поверх каменной ваты нужно будет настелить пароизоляционную пленку – полиэтилен или пергамин. Ее полосы должны укладываться горизонтально и с нахлестом в 50 мм. При этом обшивку начинают с самой нижней полосы. Материал нужно пришивать к каркасу строительным степлером, а швы между полосами проклеиваются скотчем.
Если стена утепляется пенопластом и где-то остались небольшие зазоры, их можно заполнить монтажной пеной.
Отделка
Каркас с утеплителем можно обшить любым листовым материалом: вагонкой; стеновыми панелями и пр. Но самый популярный вариант – гипсокартонные листы (ГКЛ). Они прикручиваются саморезами, шляпки которых при этом нужно утопить в тело материала на 1 мм. Затем гипсокартонную обшивку шпаклюют стартовым и финишным составами и оклеивают обоями либо окрашивают.
фото из открытых источников в интернете</t>
    </r>
  </si>
  <si>
    <r>
      <rPr>
        <color rgb="FF1155CC"/>
        <u/>
      </rPr>
      <t>https://vk.com/wall-106365341_85658</t>
    </r>
    <r>
      <rPr/>
      <t xml:space="preserve"> 
</t>
    </r>
    <r>
      <rPr>
        <color rgb="FF1155CC"/>
        <u/>
      </rPr>
      <t>https://ok.ru/group/64207064924392/topic/155444566457320</t>
    </r>
    <r>
      <rPr/>
      <t xml:space="preserve"> </t>
    </r>
  </si>
  <si>
    <t>Паропроницаемость, пожароопасность, опасность для здоровья, грызуны, утепление изнутри</t>
  </si>
  <si>
    <t xml:space="preserve">Добрый день! 
Паропроницаемость современного пенопласта сравнима с той же характеристикой сосны: 0,05 мг/(м*ч*Па) для ППС и 0.06 мг/(м*ч*Па) для сосны поперёк волокон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говорить о паронепроницаемости вспененного пенополистирола не совсем корректно. 
Что касается горения, современный качественный пенопласт (а именно такой и рекомендует приобретать Ассоциация производителей и поставщиков пенополистирола) производится с антипиренами. Благодаря им материал самостоятельно затухает в течение максимум 4 секунд после потери контакта с открытым пламенем. А при длительном воздействии высоких температур не вспыхивает, а оплавляется. 
И о внутреннем утеплении: мы бы не рекомендовали использовать ППС для утепления изнутри помещения. ГОСТ 15588-2014 рекомендует этот материал в качестве среднего слоя строительных ограждающих конструкций. </t>
  </si>
  <si>
    <r>
      <rPr>
        <color rgb="FF1155CC"/>
        <u/>
      </rPr>
      <t>https://prnt.sc/0dXwuxmq1-7z</t>
    </r>
    <r>
      <rPr/>
      <t xml:space="preserve"> 
</t>
    </r>
    <r>
      <rPr>
        <color rgb="FF1155CC"/>
        <u/>
      </rPr>
      <t>https://prnt.sc/twhgqI3djdXG</t>
    </r>
    <r>
      <rPr/>
      <t xml:space="preserve"> </t>
    </r>
  </si>
  <si>
    <t>Сергей Руденко
Ну во первых 400мм толщина стены по расчетному сопротивлению хватает для Сибири, для Москвы и 300 хватит, вопрос в другом газобетон сегодня нельзя назвать экологическим материалом, более того на ваших фото его утепляют пенопластом и пластмассовым фасадом.И что это за дом такой в котором будешь жить и травится, я удивляюсь легкомыслию людей которые лепят себе такие дома.Дом должен быть из природных материалов дерева или кирпича обожженного .</t>
  </si>
  <si>
    <t>https://dzen.ru/a/ZBlCGWn-0lmBo7-O#comment_1578412514</t>
  </si>
  <si>
    <t>Добрый день! 
Можем вас заверить, что современные марки пенопласта отвечают всем экологическим требованиям и стандартам.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Что касается монтажа ППС под "пластиковый" фасад — использовать ППС с вентфасадами мы не рекомендуем. Оптимальна для этого материала система "мокрый фасад".</t>
  </si>
  <si>
    <t>https://prnt.sc/kcF8eOg9Rf2y</t>
  </si>
  <si>
    <t xml:space="preserve"> Василий Studnev
При утеплении дома пенопластом , весь ваш пар проходящий через блоки упирается в пенопласт , там и конденсируется.</t>
  </si>
  <si>
    <t>https://vk.com/wall-185695075_1914?reply=1926</t>
  </si>
  <si>
    <t xml:space="preserve">Не упирается, а проходит сквозь него. Потому что паропроницаемость пенопласта сравнима с паропроницаемостью сосны. </t>
  </si>
  <si>
    <t>https://prnt.sc/mSBymcRT8bMR</t>
  </si>
  <si>
    <r>
      <rPr>
        <rFont val="Arial"/>
        <color theme="1"/>
      </rPr>
      <t xml:space="preserve">Идёт ремонт!
</t>
    </r>
    <r>
      <rPr>
        <rFont val="Arial"/>
        <color theme="1"/>
        <sz val="1.0"/>
      </rPr>
      <t>Утепляем угловые стены квартиры (внутреннее утепление).
Хотя нормами и предусмотрена установка в угловых квартирах большего количества радиаторов, чем в обычных, им далеко не всегда удается компенсировать значительные теплопотери.
Но если эту проблему еще можно решить увеличением числа секций в радиаторах или применением электрических обогревателей, то против сырости в углу между наружными стенами эти меры будут бессильны. Выход один – помещение нужно утеплять. В этой статье мы поговорим о выборе подходящего теплоизолятора, а также дадим ответ на вопрос о том, как утеплить стену в угловой квартире: изнутри или снаружи?
Чем утеплить угловую квартиру?
Перечень существующих на сегодняшний день теплоизоляционных материалов без преувеличения можно назвать громадным, но в быту применяется только несколько видов:
Минеральная вата
Это название объединяет большую группу волокнистых материалов, которые изготавливаются из расплавленного минерального сырья. Долгое время самым востребованным ее представителем была стекловата, но сегодня она уступила место утеплителю нового поколения – вате базальтовой, иначе – каменной. Ее волокна представляют собой застывшие струйки расплавленного камня, соответственно, они не горят, не повреждаются биологической средой и не выделяют каких-либо опасных веществ.
1Правда, в каменной вате помимо собственно камня присутствует вредное вещество – фенол-формальдегидная смола, склеивающая короткие волокна в длинные нити, но она, как уверяют производители, проходит нейтрализацию на этапе изготовления и не выделяет вредящих здоровью летучих веществ.
Те, кто относится к таким утверждениям с недоверием, могут приобрести специальную разновидность каменной ваты, не содержащую фенол-формальдегидную смолу.
Все разновидности минеральной ваты обладают очень низким коэффициентом теплопроводности – в пределах 0,035 – 0,048 Вт/м*С. Но им, как и всем волокнистым материалам, присущ важный недостаток: они активно впитывают воду и при этом полностью теряют рабочие качества.
Базальтовая вата – исключение: производители сумели сделать ее гидрофобной — путем обработки волокон различными маслами.
В итоге коэффициент водопоглощения материала сократился до 1% — 5%. Важной особенностью данного теплоизолятора является его высокая паропроницаемость – на уровне 0,3 – 0,6 мг/м*ч*Па. О ее роли при утеплении стены будет рассказано ниже.</t>
    </r>
    <r>
      <rPr>
        <rFont val="Arial"/>
        <color theme="1"/>
      </rPr>
      <t xml:space="preserve">
</t>
    </r>
    <r>
      <rPr>
        <rFont val="Arial"/>
        <b/>
        <color theme="1"/>
      </rPr>
      <t>Пенопласты
В обиходе пенопластом принято называть вспененный пенополистирол, но это только одна из разновидностей пенопластов. Вообще это название относится ко всем материалам, которые получают вспениванием полимеров, иначе- пластмасс.
Такие утеплители принципиально отличаются от волокнистых «коллег», так как вместо сообщающихся прослоек воздуха имеют замкнутые поры. Соответственно, паропроницаемость у таких материалов в большинстве случаев очень низкая.
Коэффициент теплопроводности у пенопластов такой же, как у минеральной ваты. Но в отличие от нее, пенопласты горят, при нагреве выделяют вредные летучие вещества, а некоторые разновидности, в том числе и тот самый привычный нам пенопласт — пенополистирол, вдобавок еще и повреждаются грызунами. Но зато влагоустойчивость у них просто превосходная.
Какие виды пенопластов кроме пенополистирола используются в быту чаще всего? Это экструдированный пенополистирол (упрочненный вариант пенополистирола), пенополиуретан и вспененный полиэтилен.</t>
    </r>
    <r>
      <rPr>
        <rFont val="Arial"/>
        <color theme="1"/>
      </rPr>
      <t xml:space="preserve">
</t>
    </r>
    <r>
      <rPr>
        <rFont val="Arial"/>
        <color theme="1"/>
        <sz val="1.0"/>
      </rPr>
      <t xml:space="preserve">Как можно утеплить стены угловой квартиры?
Прежде чем приступить к рассмотрению способов утепления, обратим внимание читателя на важное обстоятельство: кроме тепловой энергии, через стену из помещения уходит и небольшая часть имеющегося там водяного пара.
Чтобы он мог беспрепятственно выйти наружу, а не осесть внутри конструкции в виде конденсата, паропроницаемость всех слоев по ходу движения, то есть изнутри наружу, должна увеличиваться.
Можно ли нарушить это правило? Можно, но тогда стену изнутри нужно зашить пароизоляционной пленкой, а вентиляцию – сделать более производительной, так как теперь задача по удалению избыточной влажности будет всецело лежать на ней одной.
Теперь рассмотрим два способа утепления: изнутри и снаружи.
Утепление снаружи
Этот способ является самым предпочтительным, так как при размещении утеплителя на наружной стороне будет исключено промерзание стены, а значит и губительное воздействие на нее циклов замораживания-оттаивания.
Железобетонную стену панельного дома, паропроницаемость которой составляет 0,03 мг/м*ч*Па, можно утеплять вспененным пенополистиролом, то есть обычным пенопластом. Для кирпичной стены (0,11 – 0,17 мг/м*ч*Па) было бы желательно применение каменной ваты. Но на ограниченном участке довольно трудно защитить ее от попадания атмосферной влаги.
Поэтому и кирпичную стену будем утеплять пенопластом. Чтобы на ее наружной поверхности не появлялась сырость, изнутри закроем стену пароизоляционной пленкой или оклеим виниловыми обоями (они не пропускают пар).
Монтаж
Стену нужно обработать антисептиком, после чего вдоль нижней границы утепляемого участка прикручивают стартовый профиль из оцинкованной стали.
Профиль должен быть закреплен строго горизонтально (выставляем по строительному уровню).
Далее в направлении от стартового профиля вверх начинаем устанавливать листы пенопласта толщиной 5 – 10 см.
Каждый лист нужно предварительно посадить на плиточный клей, а затем прикрутить 5-ю (4 по углам и 1 в центре) дюбелями особого вида – так называемыми «зонтиками». Они имеют шляпку большого диаметра, которая при закручивании не продавливает пенопласт.
Утеплитель лучше укладывать в 2 слоя, так чтобы швы одного слоя перекрывались плитами соседнего.
Отделка
При помощи широкого шпателя на теплоизоляцию из пенополистирола нужно нанести тонкий слой плиточного клея, поверх которого настилается стеклохолст. Он должен укладываться с нахлестом и при этом слегка утапливаться в клее. Сверху можно нанести еще один клеевой слой, чтобы рельеф холста не проявился на штукатурке. Сверху утепляющий слой должен быть защищен оцинкованным отливом или хотя бы зашпаклеван. Затем приступают к чистовой отделке основной поверхности – укладывают на нее структурную штукатурку, затем окрашивают. </t>
    </r>
    <r>
      <rPr>
        <rFont val="Arial"/>
        <b/>
        <color theme="1"/>
      </rPr>
      <t>Утепление изнутри
Очень неудачный способ утепления, но в ряде случаев – единственно возможный. Например, если квартира находится выше первого этажа и вы не намерены тратиться на аренду вышки, или если прямо за стеной расположено соседнее здание.
Определимся с видом теплоизолятора:
Если стена кирпичная, можно уложить тот же пенопласт – его паропроницаемость ниже, чем у кирпича.</t>
    </r>
    <r>
      <rPr>
        <rFont val="Arial"/>
        <color theme="1"/>
      </rPr>
      <t xml:space="preserve">
</t>
    </r>
    <r>
      <rPr>
        <rFont val="Arial"/>
        <color theme="1"/>
        <sz val="1.0"/>
      </rPr>
      <t>Стену панельного дома нужно утеплять экструдированным пенополистиролом, у которого коэффициент паропроницаемости составляет всего 0,005 мг/м*ч*Па.
И в том, и в другом варианте можно применить базальтовую вату, но тогда изнутри ее нужно будет застелить пароизоляцией.
Утеплитель в случае внутреннего утепления лучше размещать на каркасе, а не прикручивать или приклеивать к стене. При этом, во-первых, на стене можно будет закрепить полки, держатели для цветочных горшков и т.д.; а во-вторых, будет обеспечен легкий доступ к зоне контакта утеплителя и стены.
Именно здесь, как правило, проникший в стену пар превращается в конденсат и при установке утеплителя на каркас это легко можно будет проверить.
Монтаж внутреннего утепления
Если в качестве теплоизолятора предполагается использовать каменную вату, то монтаж следует начинать с укладки на стену гидроизоляционной пленки. Она защитит материал от намокания в случае протекания крыши, устроенного соседями потопа и т.п.
6Далее к стене нужно прикрутить дюбелями вертикальные бруски – это и будет каркас.
Шаг между стойками выбирается в соответствии с шириной утеплителя.
Стандартная ширина рулонов или плит из базальтовой ваты – 600 мм.
Пенопласт обычно поставляется в листах шириной 500 мм. Высота брусков должна соответствовать толщине теплоизолятора. При этом важно добиться того, чтобы бруски располагались вертикально, а их грани, обращенные к комнате, оказались в одной плоскости.
Правильность установки следует проверять отвесом и несколькими натянутыми отрезками лески, имитирующими ту самую плоскость.
После установки каркаса остается разместить в нем утеплитель. Для такого способа монтажа производители каменной ваты выпускают плиты с упругим (флексированным) краем. Плита данной модификации будет держаться между рейками за счет распорного усилия.
Поверх каменной ваты нужно будет настелить пароизоляционную пленку – полиэтилен или пергамин. Ее полосы должны укладываться горизонтально и с нахлестом в 50 мм. При этом обшивку начинают с самой нижней полосы. Материал нужно пришивать к каркасу строительным степлером, а швы между полосами проклеиваются скотчем.
Если стена утепляется пенопластом и где-то остались небольшие зазоры, их можно заполнить монтажной пеной.
Отделка
Каркас с утеплителем можно обшить любым листовым материалом: вагонкой; стеновыми панелями и пр. Но самый популярный вариант – гипсокартонные листы (ГКЛ). Они прикручиваются саморезами, шляпки которых при этом нужно утопить в тело материала на 1 мм. Затем гипсокартонную обшивку шпаклюют стартовым и финишным составами и оклеивают обоями либо окрашивают.
фото из открытых источников в интернете</t>
    </r>
  </si>
  <si>
    <r>
      <rPr>
        <color rgb="FF1155CC"/>
        <u/>
      </rPr>
      <t>https://vk.com/wall342447737_13432</t>
    </r>
    <r>
      <rPr/>
      <t xml:space="preserve"> 
</t>
    </r>
    <r>
      <rPr>
        <color rgb="FF1155CC"/>
        <u/>
      </rPr>
      <t>http://vk.com/wall508250151_24876</t>
    </r>
    <r>
      <rPr/>
      <t xml:space="preserve"> </t>
    </r>
  </si>
  <si>
    <t xml:space="preserve">Здравствуйте! Благодарим за интерес к материалу, представляемому Ассоциацией производителей и поставщиков пенополистирола. Как мы уже отвечали в посте, который вы цитируете, современные марки пенопласта производятся с добавлением антипиренов. А по паропроницаемости сравнимы с тем же показателем сосны поперек волокон. Мы рекомендуем использовать ППС для наружного утепления. </t>
  </si>
  <si>
    <r>
      <rPr>
        <color rgb="FF1155CC"/>
        <u/>
      </rPr>
      <t>https://prnt.sc/C6jUsWP-w7fa</t>
    </r>
    <r>
      <rPr/>
      <t xml:space="preserve"> 
</t>
    </r>
    <r>
      <rPr>
        <color rgb="FF1155CC"/>
        <u/>
      </rPr>
      <t>https://prnt.sc/haMyXeIv-oBk</t>
    </r>
    <r>
      <rPr/>
      <t xml:space="preserve"> </t>
    </r>
  </si>
  <si>
    <t>Репосты стр. 159, нужна короткая версия ответа для физлиц</t>
  </si>
  <si>
    <r>
      <rPr>
        <rFont val="Arial"/>
        <color theme="1"/>
      </rPr>
      <t xml:space="preserve">Идёт ремонт!
Как утеплить стены квартиры?
</t>
    </r>
    <r>
      <rPr>
        <rFont val="Arial"/>
        <b/>
        <color theme="1"/>
      </rPr>
      <t>Утепление стен внутри квартиры</t>
    </r>
    <r>
      <rPr>
        <rFont val="Arial"/>
        <color theme="1"/>
      </rPr>
      <t xml:space="preserve"> </t>
    </r>
    <r>
      <rPr>
        <rFont val="Arial"/>
        <color theme="1"/>
        <sz val="6.0"/>
      </rPr>
      <t>является трудоемким технологическим процессом, от правильного выполнения которого будет зависеть комфорт проживающих. Если неправильно утеплить стены, то со временем может появиться грибок и плесень. По статистике, именно квартиры на первых этажах и угловые страдают от сырости и плесени.
Также страдают панельные дома со швами и стыками. Но сегодня появилась прекрасная возможность даже самые сырые комнаты сделать сухими. Какие же материалы использовать при утеплении квартиры?утеплить стену в квартире
Конечно, в идеале, это утепление поверхности не только внутри помещения, но и снаружи. Так, к примеру, минвата может использоваться при утеплении наружных стен. Этот материал имеет высокие эксплуатационные характеристики и обладает хорошими звукоизоляционными свойствами. Для монтажа минваты потребуется немного дополнительного инструмента, достаточно будет купить дюбеля и специальный клей. Специального каркаса для монтажа не требуется.
Удобство данного материала в том, что он продается сегодня в рулонах, плитах и матах, которые практичны в перевозке. Самым надежным вариантом считаются плиты.
Использование данного материала снаружи поможет избежать распространения грибка и сырости внутри квартиры. Если провести подобные работы, то внутри помещения не будет образовываться конденсат.утеплить стену в квартире 1</t>
    </r>
    <r>
      <rPr>
        <rFont val="Arial"/>
        <color theme="1"/>
      </rPr>
      <t xml:space="preserve">
</t>
    </r>
    <r>
      <rPr>
        <rFont val="Arial"/>
        <b/>
        <color theme="1"/>
      </rPr>
      <t>Современный рынок стройматериалов представляет абсолютно разные утеплители для стен, и все они отличаются между собой. Если используется пенопласт, то поверхность необходимо заранее подготовить. Ее следует выровнять, вымыть и оштукатурить неровные участки. Крепится пенопласт к стене при помощи клея и зубчатого шпателя. Сам материал монтируется к поверхности стены и фиксируется пластиковыми дюбелями</t>
    </r>
    <r>
      <rPr>
        <rFont val="Arial"/>
        <color theme="1"/>
      </rPr>
      <t>.</t>
    </r>
    <r>
      <rPr>
        <rFont val="Arial"/>
        <color theme="1"/>
        <sz val="6.0"/>
      </rPr>
      <t>утеплить стену в квартире 2
Утепление стен в квартире при помощи гипсокартона считается одним из распространённых методов теплоизоляции. Здесь совершенно другой принцип утепления, когда между стеной и материалом образуется пустота, которая и выполняет функцию теплоизоляции. Этот метод удобен тем, что в пустотах можно расположить дополнительно теплоизолирующие материалы, предварительно закрепив их дюбелями. Чем больше расстояние между основанием стены и гипсокартоном, тем лучше теплоизоляция.
Важно заметить, что любой материал, укладываемый внутри деревянного или металлического каркаса, должен быть защищен мембраной, которая не будет портиться под воздействием влаги.
фото из открытых источников в интернете</t>
    </r>
  </si>
  <si>
    <r>
      <rPr>
        <color rgb="FF1155CC"/>
        <u/>
      </rPr>
      <t>https://vk.com/wall-106365341_85699</t>
    </r>
    <r>
      <rPr/>
      <t xml:space="preserve"> 
</t>
    </r>
    <r>
      <rPr>
        <color rgb="FF1155CC"/>
        <u/>
      </rPr>
      <t>https://vk.com/wall-210742508_304</t>
    </r>
    <r>
      <rPr/>
      <t xml:space="preserve"> 
</t>
    </r>
    <r>
      <rPr>
        <color rgb="FF1155CC"/>
        <u/>
      </rPr>
      <t>https://vk.com/wall584646242_9234</t>
    </r>
    <r>
      <rPr/>
      <t xml:space="preserve"> 
</t>
    </r>
    <r>
      <rPr>
        <color rgb="FF1155CC"/>
        <u/>
      </rPr>
      <t>https://ok.ru/hitrostidom/topic/156783219437805</t>
    </r>
    <r>
      <rPr/>
      <t xml:space="preserve"> 
</t>
    </r>
    <r>
      <rPr>
        <color rgb="FF1155CC"/>
        <u/>
      </rPr>
      <t>https://ok.ru/profile/573002734199/statuses/155710355334519</t>
    </r>
    <r>
      <rPr/>
      <t xml:space="preserve"> </t>
    </r>
  </si>
  <si>
    <r>
      <rPr>
        <color rgb="FF1155CC"/>
        <u/>
      </rPr>
      <t>https://prnt.sc/ZY2BqrIxMPfh</t>
    </r>
    <r>
      <rPr/>
      <t xml:space="preserve"> 
</t>
    </r>
    <r>
      <rPr>
        <color rgb="FF1155CC"/>
        <u/>
      </rPr>
      <t>https://prnt.sc/l9f5j8DwioJo</t>
    </r>
    <r>
      <rPr/>
      <t xml:space="preserve"> 
</t>
    </r>
    <r>
      <rPr>
        <color rgb="FF1155CC"/>
        <u/>
      </rPr>
      <t>https://prnt.sc/-jjXiedw6xWJ</t>
    </r>
    <r>
      <rPr/>
      <t xml:space="preserve"> 
</t>
    </r>
    <r>
      <rPr>
        <color rgb="FF1155CC"/>
        <u/>
      </rPr>
      <t>https://prnt.sc/QaESToVG94Nm</t>
    </r>
    <r>
      <rPr/>
      <t xml:space="preserve"> 
</t>
    </r>
    <r>
      <rPr>
        <color rgb="FF1155CC"/>
        <u/>
      </rPr>
      <t>https://prnt.sc/72PQU0nf7V0E</t>
    </r>
    <r>
      <rPr/>
      <t xml:space="preserve"> </t>
    </r>
  </si>
  <si>
    <t xml:space="preserve">Татьяна Гордеева
Ваня и Марина здравствуйте. Ч
Хотела узнать вы будете стены утеплять пенопластом, пока не поздно, лучше внутри, чем с улицы, подумайте. </t>
  </si>
  <si>
    <t>https://www.youtube.com/watch?v=odJCXGnO9uE&amp;lc=UgxsTRMUDzlWQvRWQXx4AaABAg</t>
  </si>
  <si>
    <t xml:space="preserve">Здравствуйте, Татьяна! И ГОСТ, и Ассоциация производителей и поставщиков пенополистирола рекомендует использовать пенопласт для наружного утепления. </t>
  </si>
  <si>
    <t>https://prnt.sc/YbXVCNjyrgII</t>
  </si>
  <si>
    <r>
      <rPr/>
      <t xml:space="preserve">Инженерный массив
Сообщество производителей и поставщиков пенополистирола, </t>
    </r>
    <r>
      <rPr>
        <color rgb="FF1155CC"/>
        <u/>
      </rPr>
      <t>https://prnt.sc/_VrcseGx8qyj</t>
    </r>
    <r>
      <rPr/>
      <t xml:space="preserve"> (фото с плесенью на EPS и XPS)</t>
    </r>
  </si>
  <si>
    <t>https://dzen.ru/a/ZBlCGWn-0lmBo7-O#comment_1580313214</t>
  </si>
  <si>
    <t>Добрый день! 
К сожалению, сказать по фото, что за материалы были использованы и в чём именно заключались условия проведения экспериментов нельзя. В своих выводах и рекомендациях мы опираемся на заключения исследований и экспертиз, проведенных российскими и зарубежными лабораториями. То, что на пенопласте не селятся и не размножаются грибок и плесень,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t>
  </si>
  <si>
    <t>https://prnt.sc/bDt2BYVPJe6k</t>
  </si>
  <si>
    <t>Ответ на стр. 148</t>
  </si>
  <si>
    <t xml:space="preserve"> Татьяна Елисеева ответила Льву
Лев, это ужасные,смотрели такие,утеплитель пенопласт-весь пол в нём из щелей сыпется.😐</t>
  </si>
  <si>
    <t>https://vk.com/wall-2167960_2785625?reply=2785761&amp;thread=2785655</t>
  </si>
  <si>
    <t xml:space="preserve">Здравствуйте! Если пенопласт "сыпется из щелей", возможны два варианта: 
1. У грызунов есть к нему доступ. Это значит, есть ошибки в монтаже. 
2. Использован некачественный материал. Покупать ППС нужно у проверенных производителей. </t>
  </si>
  <si>
    <t>https://prnt.sc/SM4DfAbrtYjg</t>
  </si>
  <si>
    <t>Павел Ф
Интересно, как при высокой температуре в парилке будут пахнуть пена, утеплитель и пенополистирол?
😅Вместо естественных ароматов будет запах химии? Спасибо, не надо.</t>
  </si>
  <si>
    <t>https://dzen.ru/video/watch/6420058bed8330624e8d8eee#comment_1583473452</t>
  </si>
  <si>
    <t xml:space="preserve">Добрый день! ГОСТ и Ассоциация производителей и поставщиков пенополистирола не рекомендует использовать пенопласт для утепления помещений, температура в которых может подниматься до 80 градусов и выше. Поэтому бани утепляют ППС снаружи, либо используют для теплоизоляции другие материалы. </t>
  </si>
  <si>
    <t>https://prnt.sc/mNoibObKJysS</t>
  </si>
  <si>
    <t xml:space="preserve">Е
Здравствуйте,Михаил! Хотел поинтересоваться,что лучше будет каменная вата или пенопласт в стене,лицевой кирпич,утеплитель вот не знаю что поставить вату или пенопласт,боюсь как бы вата не намокала и кладка в кирпич </t>
  </si>
  <si>
    <t>https://www.youtube.com/watch?v=RNgaG5U5qj4&amp;lc=Ugzv5zRcInaldbeKWTh4AaABAg</t>
  </si>
  <si>
    <t xml:space="preserve">Добрый день! Позвольте прокомментировать в качестве официального представителя Ассоциации производителей и поставщиков пенополистирола. В вашем случае для утепления вполне может быть использован пенопласт. Естественно — качественный и уложенный с соблюдением технологии. Рассчитать примерную толщину слоя для вашего здания и региона можно в калькуляторе на сайте Ассоциации, а за точным расчётом с учётом всех данных обратитесь к специалистам, которые проведут оценку на местности. </t>
  </si>
  <si>
    <t>https://prnt.sc/okHGxUUPr4ry</t>
  </si>
  <si>
    <t xml:space="preserve">No Name
Проживаю в Ростове-на-Дону, по моему опыту стена в полтора кирпича зимой очень холодная, а летом очень горячая, про лето тоже нужно учитывать! После утепления пенополистиролом 50, зимой стало намного теплее, а летом прохладней, стоимость копеешная если делать самому, в доме стало комфортнее. </t>
  </si>
  <si>
    <t>https://www.youtube.com/watch?v=RNgaG5U5qj4&amp;lc=Ugxw67_Holo7a64CUpl4AaABAg</t>
  </si>
  <si>
    <t xml:space="preserve">Здравствуйте! Спасибо за доверие к материалу, который представляет Ассоциация производителей и поставщиков пенополистирола! </t>
  </si>
  <si>
    <t>https://prnt.sc/2GGkgYckiHC5</t>
  </si>
  <si>
    <t xml:space="preserve"> Георгий Евсеев
Павел, что станет с ППС через 10 лет? Стену разобрать?
Павел Банецкий ответил Георгию
Георгий, а что станет? Что по-вашему с ним, с ппс, произойдёт в зазоре между силикатными блоками? Без доступа ульторофиолета — ничего не происходит и температура там стабильная. Стяжки в домах заливают на эппс или 35 ппс. Условия эксплуатации похожи. Перегородочный блок это 80..100 мм лисикатной массы — хорошая защита. Также я предложил вариант с минеральным утеплителем. Без утеплителя, при использовании плотных силикатных блоков, комфортное жилье не построить, если в вашем регионе температура опускается ниже 5 градусов цельсия. Есть и другие способы утепления — например газосиликат 150 и 200 плотности, но его нужно минимум 150..200мм.
Георгий Евсеев ответил Павлу
Павел, вы понимаете что ппс без ультрафиолета сам по себе разлагается просто от времени , а утеплитель я напомню вам это расходники, которые переодически надо менять
Георгий Евсеев ответил Павлу
Павел, в общем я к тому что к мягкому и лёгкому утеплителю нужен более лёгкий доступ нежели разбирать блоки перегородки
Павел Банецкий ответил Георгию
Георгий, ппс разлагается при определённом воздействии — в присутствии температуры выше 130..150 градусов и ультрофиолете 280 нм. Эта длина волны так же стимулирует рак кожи. По результатам исследований — без интенсивного температурного и ультрофиолитового воздействия долговечность ппс измеряется столетиями. У него есть другой существенный недостаток — коэффициент температурного расширения. При зимнем переходе от +20 к -20 градусов длина 1м уменьшается на 2 мм, а при летнем нагреве до 60 градусов увеличивается на 2мм.
Георгий Евсеев ответил Павлу
Павел, откуда вы знаете нет ни одного ппс листа 80 лет даже
Павел Банецкий ответил Георгию
Георгий, мягкий утеплитель действительно обладает свойством проседать. Особенно это относилось к стекловате 1935..1965годов выпуска. В Америке в каркасниках построенных в те годы действительно наблюдалось оседание материала и раз в 25 лет требовалось её замена. Сейчас технологии обеспечивают 50 лет эксплуатации этого материала.
Павел Банецкий ответил Георгию
Георгий, про отсутствие ппс старше 80 лет!)
Ппс начали производить в 1950 годах (73 года) и в 1970 начали массово утеплить дома в Германии (50 лет).</t>
  </si>
  <si>
    <t>https://vk.com/wall-97639222_170617?reply=170679&amp;thread=170656</t>
  </si>
  <si>
    <t xml:space="preserve">Здравствуйте, Георгий! 
Хочу вас заверить, что от времени ППС не разлагается. Доказательством тому — испытания ГУП «НИИМосстрой» и Научно-исследовательского института строительной физики (НИИСФ РФ). В результате исследования срок жизненного цикла ППС составляет не менее 100 лет. Конечно, при правильной эксплуатации и изначально высоком качестве материала. </t>
  </si>
  <si>
    <t>https://prnt.sc/vJpeo6igQ9x_</t>
  </si>
  <si>
    <t>Дмитрий Парфенов
Всем доброго времени суток.
Есть мысль утеплить крышу гаража. А как известно утеплять лучше снаружи. Что, если постелить на крышу пенопласт, а поверх залить раствором?</t>
  </si>
  <si>
    <t>https://vk.com/wall-108170200_43292</t>
  </si>
  <si>
    <t>Гараж, крыша</t>
  </si>
  <si>
    <t xml:space="preserve">Здравствуйте, вполне рабочий вариант, если вы уверены, что крыша не будет прогреваться до 80+ градусов. И главное — подходящие плотность и качество. Тут экономить не стоит. </t>
  </si>
  <si>
    <t>https://prnt.sc/pousq5AIabEB</t>
  </si>
  <si>
    <r>
      <rPr>
        <rFont val="Arial"/>
        <color theme="1"/>
      </rPr>
      <t xml:space="preserve">Идеи для творчества и поделок @@@ Л
Утепление пола
</t>
    </r>
    <r>
      <rPr>
        <rFont val="Arial"/>
        <color theme="1"/>
        <sz val="1.0"/>
      </rPr>
      <t>Если вы закончили строительство своего дома, но еще не приступили к внутренней отделке, то не стоит спешить. Самое время задуматься об утеплении сооружения. Не забывайте, что важно позаботиться не только о теплоизоляции фундамента, стен и крыши, но и перегородок. Утеплительные работы пола первого этажа проводятся уже в последнюю очередь, но это не столь принципиально. Если в проекте сооружения имеется подвал, то в большинстве случаев, от укладки утеплителя можно отказаться. Как правило, именно на цокольном этаже в нежилом помещении располагаются отопительные приборы, которые должным образом обеспечивают комфорт и уют всем жильцам. vk.com/aidacha Специалисты утверждают, что за счет правильного утепления пола, появляется возможность от 20 до 30 процентов природного тепла. Если провести числовые расчеты, то подобное решение оправдает все вложенные средства, за счет дополнительной экономии на ресурсах. Ниже мы рассмотрим основные методы и современные технологии, которые будут полезны в решении данного вопроса.
Какой материал подойдет лучше всего?
Сразу стоит сказать, что единственно правильного ответа на данный вопрос нет. Сегодня существует огромное разнообразие сверх современных материалов, которые помогут осуществить утепление пола. Разумеется, выбор за вами, потому как все предлагаемые варианты отличаются не только своим внешним видом, качественными характеристиками, но и стоимостью соответственно. Специалисты в области строительства настоятельно не рекомендуют экономить на напольном утеплителе, именно поэтому в этой статье, мы рассмотрим все критерии выбора, особенности укладки, а также возможности сделать весь спектр работ максимально бюджетным.
Каким же должен быть идеальный утеплитель? Как минимум, он должен соответствовать следующим критериям:
Безопасность. Самый лучший материал для утеплительных работ – этот тот, который экологически безопасен. Так как он будет постоянно поддавать механическому и климатическому воздействию, важно, чтобы в процессе эксплуатации он не выделял никаких токсических веществ.
Простота и легкость монтажа. vk.com/aidacha Как правило, строительные работы, которые связанные с утеплением пола, могут занимать от одного до трех дней в зависимости от выбранного вами материала.
Устойчивость к воздействию влаги, а также перепадам температурных показателей.
Огнеустойчив. Особенно этот критерий важен, если речь идет не о жилых помещениях, а об утеплении полов на промышленных предприятиях и объектах.</t>
    </r>
    <r>
      <rPr>
        <rFont val="Arial"/>
        <color theme="1"/>
      </rPr>
      <t xml:space="preserve">
</t>
    </r>
    <r>
      <rPr>
        <rFont val="Arial"/>
        <b/>
        <color theme="1"/>
      </rPr>
      <t>Пенопласт как бюджетный и надежный утеплитель
Не секрет, что пенопласт пользуется огромной популярностью во время строительства совершенно любых сооружений. Он легкий, доступный и весьма долговечный. Но многие люди осознано отказываются от его применения для утеплительных работ, сомневаясь в его безопасности для человеческого здоровья. Многолетние научные исследования доказали, что никаких токсических веществ во время непосредственной эксплуатации материала в качестве основного утеплителя, не выделяется, поэтому если вы рассматриваете пенопласт, как один из вариантов, то присмотритесь к нему повнимательней. Он обеспечит прекрасную защиту бетонного перекрытия пола первого этажа, но не в коем случае не рекомендуется применять его для утепления лаг, потому что из-за отсутствия зазоров, под листами материала будет скапливаться влага, в результате чего, повысится вероятность появления грибковых образований.
Разумеется, слой утеплителя необходимо размещать с внешних сторон ограждаемых элементов. vk.com/aidacha Таким образом, для пола первого этажа – это снизу. Ни в каких других утеплительных работах пенопласт не рекомендуется использовать, потому что он не сможет обеспечить поддержания уровня температуры на должном уровне.
Пенопласт – это бюджетный и весьма популярный строительный материал, особенно в сфере частного домостроения. Наиболее подходящая толщина утеплителя для пола — 200-300 мм.</t>
    </r>
    <r>
      <rPr>
        <rFont val="Arial"/>
        <color theme="1"/>
      </rPr>
      <t xml:space="preserve">
</t>
    </r>
    <r>
      <rPr>
        <rFont val="Arial"/>
        <color theme="1"/>
        <sz val="1.0"/>
      </rPr>
      <t>Базальтовая вата – наиболее подходящий вариант для утепления пола в деревянном доме
Если вы задумались над выбором материала для теплоизоляционных работ в деревянном доме, то обратите внимание на базальтовую вату. Этот вариант также отличается своей доступностью, но при этом имеет больше преимуществ по сравнению с пенопластом. Стоит отметить, что под слоем ваты не образовывается влага, что чрезвычайно важно для деревянного пола. Именно поэтому утепление может проводиться в любое время года, а также не только снизу напольного основания, но и по лагам.
Специалисты в области строительства настоятельно рекомендуют полностью заполнять пространство между материалом и верхним слоем чернового пола во избежание нарушения теплоизоляции. Оставив промежуток, желая сэкономить, вы можете получить в итого лишь холод от пола первого этажа. Толщина базальтового утеплителя должна быть не менее 250-350 мм. vk.com/aidacha Если вы решите проводить аналогичные работы на втором этаже, мансарде или же чердаке, то слой можно делать в половину тоньше. Кроме того, необходимо отметить также и то, что базальтовая вата признана прекрасным звукоизолятором, поэтому ее можно применять и для других видов работ.
Проведите утепление пола и навсегда забудьте о мышах
Частные дома, как правило, располагаются в небольших коттеджных поселках, около водоемов и лесов. Именно этот, казалось бы, на первый взгляд, положительный фактор, как правило становится причиной появления мышей в подвальных помещениях и не только. Когда грызуны обитают в нежилых комнатах, проблема не кажется столь огромной, но, когда они начинают перебираться выше, жильцы начинают браться за голову и искать экстренные способы борьбы с нежелательными гостями. Но сегодня существует несколько способов, которые помогают предотвратить нашествия грызунов еще на этапе строительных работ. Самый действенный и проверенный вариант – утепление пола первого этажа. Базальтовая вата средней плотности – это то, что так не любят мыши. Они попросту теряют интерес ко всему дому, если на их пути встречается данный материал. Но не забывайте, что такие утеплители как пенопласт и его производные, не званным гостям по вкусу и они без проблем прогрызают его за короткий промежуток времени.
Из всего сказанного, можно сделать вывод, что если вам стало известно, что для вашей местности характерны регулярные нашествия грызунов на участи, то лучше всего предотвратить проблему за счет утепления пола первого этажа, нежели потом искать эффективные способы решения.
Разумеется, в статье перечислены далеко не все материалы, которые можно применять для обеспечения теплоизоляции пола. vk.com/aidacha Если вы решите использовать какой-то малоизвестный утеплитель, то лучше всего проконсультируйтесь предварительно со специалистом. Он оценит эффективность теплоизолятора и даст наверняка точный ответ относительно целесообразности его использования конкретно в вашем случае</t>
    </r>
  </si>
  <si>
    <t>https://ok.ru/group55743773999131/topic/155158200655899</t>
  </si>
  <si>
    <t>https://prnt.sc/3lMq0aJt2Ao2</t>
  </si>
  <si>
    <t>Аналог стр. 136</t>
  </si>
  <si>
    <r>
      <rPr>
        <rFont val="Arial"/>
        <color theme="1"/>
      </rPr>
      <t xml:space="preserve">Кровля от РСК-24.Кровельные работы в Москве и МО
</t>
    </r>
    <r>
      <rPr>
        <rFont val="Arial"/>
        <color theme="1"/>
        <sz val="6.0"/>
      </rPr>
      <t xml:space="preserve">
Теплоизоляция плоских крыш: основные виды
Вчера
Типы теплоизоляции плоской крыши:
· Напыляемая пенополиуретановая изоляция
Такой вариант изоляции достаточно популярен из-за ее высокого теплового сопротивления, бесшовного применения и универсальности. Изоляция наносится непосредственно на настил крыши и может соответствовать любой форме, размеру или основанию. Пенополиуретан также может улучшить структурную целостность крыши и действовать как барьер против влаги и утечки воздуха. Однако может быть дорогостоящей и требует профессиональной установки.</t>
    </r>
    <r>
      <rPr>
        <rFont val="Arial"/>
        <color theme="1"/>
      </rPr>
      <t xml:space="preserve">
· Жесткая пенопластовая изоляция
Жесткая пенопластовая изоляция является еще одним распространенным выбором для плоских крыш. Такой изолятор изготовлен из полистирола, полиизоцианурата или экструдированного полистирола и может быть установлен на верхней или нижней стороне настила крыши. Изоляция из жестких пенопластовых плит легкая, простая в установке и имеет неплохие показатели теплопроводности. </t>
    </r>
    <r>
      <rPr>
        <rFont val="Arial"/>
        <b/>
        <color theme="1"/>
      </rPr>
      <t>Но у пенопласта есть ряд минусов: токсичность, пожароопасность.</t>
    </r>
    <r>
      <rPr>
        <rFont val="Arial"/>
        <color theme="1"/>
      </rPr>
      <t xml:space="preserve">
</t>
    </r>
    <r>
      <rPr>
        <rFont val="Arial"/>
        <color theme="1"/>
        <sz val="6.0"/>
      </rPr>
      <t>· Изоляция из стекловолокна
Утеплитель из стекловолокна – хороший вариант для плоских крыш. Он устанавливается между лагами крыши и защищается пароизоляцией и гидроизоляцией. Изоляция из стекловолокна широко доступна, проста в установке и может обеспечить достаточную изоляцию для умеренного климата. При монтаже нужно обязательно иметь защитные приспособления.
· Изоляция каменной ватой
Изоляция из каменной ваты негорюча, устойчива к влаге и вредителям, имеет высокое значение теплового сопротивления. Каменная вата может комбинироваться с другими изоляционными материалами для дополнительной изоляции.
· Изоляция зеленой крыши
Зеленые крыши становятся популярным выбором для плоских крыш, обеспечивая изоляцию, управление ливневыми стоками и эстетические преимущества. Зеленая крыша представляет собой живую кровельную систему, состоящую из гидроизоляционного слоя, дренажного слоя и растительности. Зеленые крыши могут уменьшить эффект городского теплового острова. Однако зеленые крыши тяжелые и требуют специальной установки и обслуживания.
Звоните: +7 (499) 643-49-24
Пишите: info@rsk24.com
Смотрите: рск24.рф</t>
    </r>
  </si>
  <si>
    <t>https://vk.com/wall-149159030_3214</t>
  </si>
  <si>
    <t>https://prnt.sc/4b2Fw3B8icxk</t>
  </si>
  <si>
    <t>Аналог стр. 97 февраль 2022</t>
  </si>
  <si>
    <r>
      <rPr>
        <rFont val="Arial"/>
        <color theme="1"/>
      </rPr>
      <t xml:space="preserve">ДачМех — ежедневные обновления!
Утеплители, которые МЫШИ обходят стороной
</t>
    </r>
    <r>
      <rPr>
        <rFont val="Arial"/>
        <color theme="1"/>
        <sz val="6.0"/>
      </rPr>
      <t>Сейчас в моде каркасное строительство. Цельный дом из кирпича в два ряда никто уже не стоит. Дома из пеноблока и газоблоков тоже не слишком стали распространены.
Говорят, это связано с резким отрицательным ростом благосостояния населения.
А любое каркасное строительство требует утеплителя. Вот только, где утеплитель, там и мыши, а жить в каркасном доме с мышами — удовольствие ниже среднего.
Всякие каменные ваты — это прямо приглашение для мышей устроить в утеплителе свой дом. Что бы не писали производители утеплителей, но любой дом утепленный каменной, минеральной или эковатой — это ходы в стенах и в межэтажных перекрытиях.
Ходы мышей в утеплителе</t>
    </r>
    <r>
      <rPr>
        <rFont val="Arial"/>
        <color theme="1"/>
      </rPr>
      <t xml:space="preserve">
</t>
    </r>
    <r>
      <rPr>
        <rFont val="Arial"/>
        <b/>
        <color theme="1"/>
      </rPr>
      <t>Пенопласты различных марок и плотностей — тоже любимое жилище для мышей.
Мыши и пенопласт
Бытует мнение, что "мыши не едят пенопласт" — это верно, они им не питаются, но ходы прогрызают весьма обширные.</t>
    </r>
    <r>
      <rPr>
        <rFont val="Arial"/>
        <color theme="1"/>
      </rPr>
      <t xml:space="preserve">
</t>
    </r>
    <r>
      <rPr>
        <rFont val="Arial"/>
        <color theme="1"/>
        <sz val="6.0"/>
      </rPr>
      <t>Чего действительно мыши не любят — это сыпучих утеплителей. Если стены засыпаны керамзитом, то ходы в нем не постоишь, ход просто засыпается еще в момент постройки. Но вот по верху такого утеплителя мыши вполне себе гуляют.
Утепление керамзитом
Еще работает старый СССРовский способ, когда утепляя дом опилками их мешали с известью. На куб опилок добавлялось 10 кг извести. Мыши в таком утеплителе не живут, так как известь весьма активно сжигает любую органику. Правда жить в доме с таким утеплителем не только не экологично, но и опасно для органов дыхания.</t>
    </r>
    <r>
      <rPr>
        <rFont val="Arial"/>
        <b/>
        <color theme="1"/>
      </rPr>
      <t xml:space="preserve">
Вот и получается — хочешь жить в доме без мышей — используй нсыпной утеплитель, а самым действенным способом борьбы с мышами, является недопускание их в дом. </t>
    </r>
  </si>
  <si>
    <t>https://dzen.ru/a/ZB6gnvtbZQoEa0U5</t>
  </si>
  <si>
    <t xml:space="preserve">Добрый день! 
Вы правы, мыши в пенопласте именно селятся. Причём с удовольствием — как и в любом неосыпающемся утеплителе. К счастью, есть способ это предотвратить. Согласно рекомендациям ГОСТ и Ассоциации производителей и поставщиков пенополистирола, пенопласт должен быть изолирован в стеновом "пироге" и представлять собой средний слой строительной ограждающей конструкции. Тогда поселиться в нём у вредителей шанса не будет. </t>
  </si>
  <si>
    <t>https://prnt.sc/Rgz1XZVBPx_v</t>
  </si>
  <si>
    <t xml:space="preserve"> Михаил Пирогов
Валерий, Горит и еще как горит. Вспомните завод Камаз, высртный дом в Артеме.....</t>
  </si>
  <si>
    <t>https://vk.com/wall389860972_304?reply=310&amp;thread=306</t>
  </si>
  <si>
    <t xml:space="preserve">Михаил, не совсем понял, какой именно случай в Артёме вы имеете в виду. Что касается КамАЗа — это 93, если не ошибаюсь, год, старый ГОСТ (который про ПСБ, а не про ППС), устаревшие технологии. Всё развивается, прогресс неумолим. 
Но даже если оставить в стороне прогресс. Никто ведь не утверждает, что пенопласт негорюч (группа Г3, это официальная открытая информация). Просто приняты меры для того, чтобы это его свойство минимизировать. Плюс пенопласт — если по правилам — находится внутри стены, где оплавляется под действием высоких температур не загораясь. Это какой силы должен быть пожар, чтобы его горючесть начала иметь хоть какое-то значение? Если огонь добрался до утеплителя в стеновом "пироге", то будь там хоть вата, хоть пенопласт, хоть опилки — какая уже разница? </t>
  </si>
  <si>
    <t>https://prnt.sc/pntLd1n_Hyi8</t>
  </si>
  <si>
    <t>Ответ на стр. 152 (Валера)</t>
  </si>
  <si>
    <t>Фасадные термопанели МРАМОР-Ё-ДЕКОР
🌿ПОЧЕМУ МЫ ВЫБРАЛИ ПЕНОПОЛИСТИРОЛ В КАЧЕСТВЕ УТЕПЛИТЕЛЯ?
Да потому что это лучшее решение для фасада из термопанелей.
1. Влагостойкость.
При контакте с водой данный материал впитывает влагу, а не промокает. Это означает, что его теплосберегающие характеристики не ухудшатся.
2. Легкость.
Воздушные плиты не утяжелят фасад, поэтому его можно применять на любом, даже ветхом здании. Пенополистирол ни оказывает нагрузку на фундамент и стены.
3. Биостойкость.
Пенополистирол не подвержен грибкам и плесени.
4. Широкий допустимый температурный диапазон эксплуатации.
Материал не боится морозов, выдерживает длительный нагрев до 80 градусов по Цельсию и краткосрочный до 95. Когда температура повышается выше данной отметки, то пенополистирол начинает размягчаться.
5. Не поддерживает горение
Т. е не загорится от случайной искры, спички, зажигалки.
Самозатухает при ликвидации источника огня
6. Долговечность
По результатам испытаний срок службы не менее 50 лет.
7. Паропроницаемость.
Не запирает пар "на замок" внутри утепляемых конструкций, что особенно важно, когда при строительстве используют материалы со средней паропроницаемостью.
8. Универсальность.
Подходит и для горизонтальных, и для вертикальных конструкций, способен выдерживать большую нагрузку.
🔥НА ФОТО ПОКАЗАНО СОХРАНЕНИЕ ТЕПЛА МАТЕРИАЛАМИ РАЗНОЙ ТОЛЩИНЫ</t>
  </si>
  <si>
    <t>https://vk.com/wall-219512195_10</t>
  </si>
  <si>
    <t>Добрый день! Все так, хочу внести лишь пару корректировок. 
Пенопласт практически не впитывает влагу. У него очень низкое влагопоглощение — и это плюс для теплоизоляционного материала. ППС рекомендован до 80 градусов. Там, где температуры выше, стоит использовать другой теплоизоляционный материал. Срок службы (если он используется правильно) — до 100 лет. 
Всё остальное — верно.</t>
  </si>
  <si>
    <t>https://prnt.sc/vjeSosJ-mFNh</t>
  </si>
  <si>
    <t>Чем лучше утеплять стены дачи: стекловатой, пенопластом или (см.)?
Наталья Ю [558K] 
Чем лучше утеплять стены дачи: стекловатой, пенопластом или фольгированной губкой? Преимущества и недостатки каждого материала. Планирую ремонт в первого этажа. Очень нужен совет!
Утепление стен возможно только изнутри дачи, снаружи — сайдинг.</t>
  </si>
  <si>
    <t>http://www.bolshoyvopros.ru/questions/4183734-chem-luchshe-utepljat-steny-dachi-steklovatoj-penoplastom-ili-sm.html#answer11927830</t>
  </si>
  <si>
    <t xml:space="preserve">Здравствуйте! Ассоциация производителей и поставщиков пенополистирола не рекомендует пенопласт для внутреннего утепления. Согласно ГОСТ, ППС должен использоваться в качестве среднего слоя строительной ограждающей конструкции. Кроме того, пенопласт не используется под вентфасад, а сайдинг относится именно к этому типу фасадов. </t>
  </si>
  <si>
    <t>https://prnt.sc/CDxo-xp3qESH</t>
  </si>
  <si>
    <r>
      <rPr>
        <rFont val="Arial"/>
        <color theme="1"/>
      </rPr>
      <t xml:space="preserve">Выгна­н за тролл­инг [41.1K]
</t>
    </r>
    <r>
      <rPr>
        <rFont val="Arial"/>
        <color theme="1"/>
        <sz val="6.0"/>
      </rPr>
      <t>Я бы сказал: рынок утеплителей нынче пуст. И если кто решил лепить глиняно-опилочные блоки в гараже, то он успешный монополист, отыскавший золотую жилу.
Не столь важен вопрос чем, куда важнее вопрос как. Любой утеплитель не идеален, но кое-как работает, если использовать правильно. И любой утеплитель не работает совсем, если использовать неправильно. Утеплять стены надо снаружи. Почему — спросите отдельно, отвечу. Исключение — каркасные стены.</t>
    </r>
    <r>
      <rPr>
        <rFont val="Arial"/>
        <color theme="1"/>
      </rPr>
      <t xml:space="preserve">
</t>
    </r>
    <r>
      <rPr>
        <rFont val="Arial"/>
        <b/>
        <color theme="1"/>
      </rPr>
      <t>Синтетика
От пенопласта лучше отказаться в пользу пенополистирола — он тепло медленнее пропускает, пазы имеет, долговечнее, и меньше ядовитых микрочастиц в воздух выпускает. Но при пожаре оба одинаково опасны: говорят, пожарники не работают на месте горения пенопласта, так как это опасно для их жизней.</t>
    </r>
    <r>
      <rPr>
        <rFont val="Arial"/>
        <color theme="1"/>
        <sz val="6.0"/>
      </rPr>
      <t xml:space="preserve"> Еще существует напыляемый пенополиуретан, который отличается от монтажной пены двухкомпонентным составом и наносится из спецоборудования, в котором смешивается непосредственно перед использованием. Это самый теплоемкий вариант, но и самый дорогой. И не экологичный, сколько бы поставщики ни утверждали обратное. И также опасен при пожаре.</t>
    </r>
    <r>
      <rPr>
        <rFont val="Arial"/>
        <color theme="1"/>
      </rPr>
      <t xml:space="preserve">
</t>
    </r>
    <r>
      <rPr>
        <rFont val="Arial"/>
        <color theme="1"/>
        <sz val="6.0"/>
      </rPr>
      <t>Ватные
Стекловата конкурирует с базальтовой ватой, последняя немножечко выигрывает. Обе они тоже не экологичны, так как волокна склеены формальдегидными смолами, частицы которых взлетают в воздух. Также оба вида матовых ватных утеплителей требуют квалификации при работе: монтируя их, необходимо сохранять их геометрию, не заламывать и не трамбовать, не оставлять пустот. Сжимать кусок утеплителя необходимо равномерно, всего на 2%. Значит, мат размерами 600*1200мм утепляет пространство размерами 590*1180мм.
Есть еще эковата — бесформенная, и вот она экологична. Это та же каменная вата, но не склеена в маты. Ее надо забивать под высоким давлением. Вручную не получится — даст усадку.
Все ватные утеплители требуют наличия ветровлагозащитной мембраны, которая располагается между утеплителем и фасадным материалом. Пристреливать ее нужно степлером, логотипом наружу.
А если ватными утепляется каркасник, то изнутри должна быть пароизоляция. Клеить ее надо правильной стороной, это написано на ней самой.
Сыпучие
Керамзит или пеностеколькую крошку можно смешать с цементом, если хотите утеплить снаружи, или с гипсом, если утепляете каркасник. Я не пробовал. Есть опасность, что смесь уменьшится в объеме или треснет, оставив мостик холода.
Дедовские методы
Старые добрые опилки тоже никто не отменял. Или рогоз (растение, которое многие ошибочно считают камышом). Рогоз не гниет. Эти природные утеплители колючие, в них не живут крысы. Их нужно мешать с известью, чтобы антисептировать; с глиной, чтобы заполнить пустоты между опилками/кусочками рогоза; или с гипсом, так как он легче глины, а значит, смесь с ним будет медленнее пропускать тепло.</t>
    </r>
    <r>
      <rPr>
        <rFont val="Arial"/>
        <color theme="1"/>
      </rPr>
      <t xml:space="preserve">
</t>
    </r>
    <r>
      <rPr>
        <rFont val="Arial"/>
        <b/>
        <color theme="1"/>
      </rPr>
      <t>Что выбрать
Каркасные дома утепляются ватными или сыпучими утеплителями. Или напыляемым пенополиуретаном. Пенополистирол неудобен из-за пазов и стоимости.</t>
    </r>
    <r>
      <rPr>
        <rFont val="Arial"/>
        <color theme="1"/>
      </rPr>
      <t xml:space="preserve">
</t>
    </r>
    <r>
      <rPr>
        <rFont val="Arial"/>
        <color theme="1"/>
        <sz val="6.0"/>
      </rPr>
      <t>Блочные дома утепляются снаружи пенополистиролом, под штукатурку, технология "мокрый фасад".
Деревянные дома утепляются снаружи ватными утеплителями под обшивку, технология "вентилируемый фасад".</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</si>
  <si>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Вероятно, вы имеете в виду экструдированный пенополистирол. А пенопласт = вспененный пенополистирол.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Что касается пожароопасности, в современный пенопласт обязательно добавляются антипирены. Благодаря им материал самостоятельно затухает и горения не поддерживает. </t>
  </si>
  <si>
    <t>https://prnt.sc/jcDo3TbZtrDe</t>
  </si>
  <si>
    <t>Ответ топикстартеру из стр. 177</t>
  </si>
  <si>
    <t xml:space="preserve">Ребята, хочу заняться отделкой дома, что можете посоветовать?
Панели ППС, как теплоизоляторы хорошо работают в частных домах или это маркетинг? На какую фирму обратить внимание, если кто-то может посоветовать? </t>
  </si>
  <si>
    <t>https://yandex.ru/q/question/b758fd94-890b-416b-9443-fbf46ed34986/</t>
  </si>
  <si>
    <t xml:space="preserve">Добрый день! Они не просто хорошо работают как теплоизоляторы.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Совета два: закрывать пенопласт в середине стеновой конструкции по системе "мокрый фасад". И покупать его только у надежных продавцов или напрямую у производителей-партнеров Ассоциации производителей и поставщиков пенопласта. </t>
  </si>
  <si>
    <t>https://prnt.sc/B0HmwdB2gkV2</t>
  </si>
  <si>
    <t>Денис Скрыпник
Дом сложен из шлакоблока он сейчас мокрый от дождя можно ли его сейчас утеплить пенопластом,высохнет ли он после этого
и еще пропустит ли пенопласт потом воду через себя в блок</t>
  </si>
  <si>
    <t>https://otvet.mail.ru/answer/2029751245</t>
  </si>
  <si>
    <t xml:space="preserve">Добрый день! Лучше дождаться высыхания. Пенопласт воду не пропустит (влагопоглощение у него минимальное). Если всё же решите утеплять сейчас, просушивайте, вентилируйте дом изнутри. Включите отопление, чтобы просушивание пошло быстрее. </t>
  </si>
  <si>
    <t>https://prnt.sc/rFpGPyIQ9f1D</t>
  </si>
  <si>
    <r>
      <rPr>
        <rFont val="Arial"/>
        <color theme="1"/>
      </rPr>
      <t xml:space="preserve">Свой дом
</t>
    </r>
    <r>
      <rPr>
        <rFont val="Arial"/>
        <color theme="1"/>
        <sz val="1.0"/>
      </rPr>
      <t>Ремонт отслаивающейся штукатурки на фасаде дома..
Сегодня попробуем разобраться в причинах такого явления, как растрескивание и отслаивание штукатурки на фасаде дома, а также познакомимся с основными способами приведения фасадной отделки к приемлемому виду, позволяющими упредить разрушение штукатурки в дальнейшем.
Трескаются стены — в чём причина?
Возникновение трещин может быть следствием как недостаточной прочности отделочного слоя на подвижном основании, так и недостаточно надёжной сцепки между слоями. В зависимости от используемых материалов, типа утепления и способа подготовки базы можно выделить несколько наиболее распространённых причин.
Наиболее частая причина — образование конденсата в структуре отделки. Одна из предпосылок тому — это пренебрежительное отношение к грунтовке. Мокрый фасад — многослойная структура, и производители недаром рекомендуют обеспыливание каждого слоя отделки с покрытием составами для повышения адгезии. В местах плохой сцепки слоёв скапливается влага, которая не успевает испаряться. Это приводит к образованию и увеличению полостей: при циклическом замораживании вода разрушает связующее вещество. Ну а иссыхание и растрескивание расслоившейся отделки — вполне закономерное следствие. Поэтому при нанесении штукатурки на фасад нужно стремиться к максимальной гомогенности покрытия.
Другой причиной появления трещин может быть высокая подвижность основания, а если точнее — несоответствие характеристик материала условиям применения. Такая ошибка наиболее характерна при отделке каркасных домов и срубов. Необходимо не только дать время на усадку фундамента и ограждающих конструкций, но также обустроить демпферный слой, а также достаточно прочную и жёсткую корку армированной базы.
В отдельных случаях причиной отслаивания штукатурки могут быть ламинарные сдвиги в несущем слое стены. Они появляются как следствие недостаточной прочности связующего раствора, иногда по причине разрушения бетонного фундамента. В таких случаях косметический ремонт ничего не даст — подобные разрушительные воздействия не удастся устранить без серьёзного вмешательства в несущую конструкцию дома.
Когда нужно решать проблему «изнутри»?
Наиболее ярким свидетельством недостаточной прочности и устойчивости стен служат широкие вертикальные трещины, появляющиеся на осях сосредоточения нагрузок, возникающих от противодействия опоры. Например, при подмоченном (просевшем) угле здания трещины распространяются от карниза к фундаменту на расстоянии в 4–6 м от общего ребра. Подобная картина, но уже при пучении грунта, вызывает идентичное распространение двух трещин, но только по направлению от фундамента к кровле.
При наличии армирования в базе дефекты несущего слоя определить достаточно просто. Сетка будет рваться примерно по линии трещины в несущем слое, а внутренние разрушения хорошо видны извне. Если база не была армирована, отделка может отслаиваться пластами, при этом трещина в несущем слое будет закрыта цельными осколками внешнего слоя — на поверхности фасада трещины появляются по соседству с линией разрушения основы.
Выхода из ситуации два: если фундамент цел — дренировать участок и дать зданию 1–2 года на усадку. Если фундамент повреждён, он подвергается общему или локальному ремонту и укреплению. Чтобы установить факт раскрытия трещин в бетоне необходимо раскопать часть фундамента. Отметим дополнительно, что наиболее часто фундамент повреждается именно из-за морозного пучения: если в районе цоколя ширина трещины превышает 15–20 мм, значит основа, точно, разрушена.
Виды повреждений и адекватные методы их устранения
Неприятно, но факт: большинство повреждений отделочного слоя протекают изнутри наружу: к моменту, кода трещины и вздутия становятся видны невооруженным глазом, внутренние слои окончательно приходят в негодность. Так происходит часто, но не всегда, в любом случае следует разобрать участок стены, прежде чем приступить к дальнейшим действиям.
Достаточно легко предположить, что оценка повреждения стены проводится по количеству разрушенных слоев и их состоянию. Всего различают три случая отслаивания штукатурки, простейший из которых — когда отходит только наружное декоративное покрытие, например, короед или шуба. В этих случаях снятие разрушенной отделки — единственное верное решение. Ни разделка трещин, ни фрагментарное восстановление обширных вздутий не дадут долговременного результата. Если отделка всей стены выполнялась по одной технологии, появление подобных дефектов в других местах — лишь вопрос времени.
Если после вскрытия декоративного слоя оказалось, что трещины имеются и в базе, последнюю нужно подвергать ремонту. Глубина реставрации может быть разной. Если армирование уцелело, разделка трещин без повреждения сетки и их заполнение, а также наращивание толщины базы. Если сетка порвана, требуется более глубокий ремонт, при этом верхний укрепляющий слой наносят с дополнительным армированием.</t>
    </r>
    <r>
      <rPr>
        <rFont val="Arial"/>
        <color theme="1"/>
      </rPr>
      <t xml:space="preserve">
</t>
    </r>
    <r>
      <rPr>
        <rFont val="Arial"/>
        <b/>
        <color theme="1"/>
      </rPr>
      <t>Отслаивание базы — так же довольно распространённый тип повреждения фасадной отделки. В основном такой дефект характерен для мокрых фасадов, нанесённых на утепление из пенополистирола, простоявшего несколько месяцев под воздействием воздушной эрозии и солнечного света. Здесь уже ничего не поделать: вся штукатурка подлежит демонтажу, затем следует повышение адгезии стен (зашкуривание ППС) и укрепление основы, новая база и новый отделочный слой. Очень важно при этом проверить, является ли расчёт теплопередачи и влагонакопления корректным, качественные ли используются материалы и соответствуют ли они области применения. Довольно часто застройщики принимают решение использовать альтернативный вид или способ отделки.</t>
    </r>
    <r>
      <rPr>
        <rFont val="Arial"/>
        <color theme="1"/>
      </rPr>
      <t xml:space="preserve">
</t>
    </r>
    <r>
      <rPr>
        <rFont val="Arial"/>
        <color theme="1"/>
        <sz val="1.0"/>
      </rPr>
      <t>Ремонт базового армирующего слоя
При повреждениях сетки участки базы отбивают на расстоянии в 30–40 см в обе стороны от трещины. При этом наиболее мелкие и слабые фрагменты покрытия окончательно отслаиваются. На этом этапе важно проверить, насколько надёжна сцепка уцелевших областей отделки с основой. Незатронутые повреждениями участки можно оставить, отшлифовав края, чтобы свести их на нет полосой около 15–20 см.
Восстановление фасада подразумевает фрагментарное или полное нанесение базы заново. При том новую сетку нужно укладывать с нахлёстом в 20–30 см на участки, где сохранилась старая. Подобные латки выполняются по основной технологии нанесения фасадной штукатурки: сперва смесью протирается вся открытая поверхность утеплителя и смежные участки сохранившейся базы, затем прикладывается и разглаживается сетка, в конце наносится тонкий выравнивающий слой. После ремонта стене нужно дать высохнуть, и укрепить дополнительными тарельчатыми дюбелями при необходимости. После вся поверхность грунтуется и скрепляется ещё одним слоем базы, обычно с дополнительным армированием.
При отсутствии повреждений сетки ремонт базы выполнить несравненно проще. Края трещин нужно аккуратно зачистить абразивной тёркой и хорошо погрунтовать. Важно, чтобы заделка проводилась составом такого же типа, которым выполнена база. После ремонта трещин вся поверхность базы грунтуется до прекращения впитывания и покрывается одним общим выравнивающим слоем толщиной около 3 мм.
Устранение разрушений декоративного слоя
Появление вздутий на декоративном покрытии наиболее часто возникает из-за накопления под ним влаги. Чаще всего это происходит из-за недостаточной паропроницаемости выбранного вида штукатурки. Следствием этого может быть образование на поверхности базы осыпающегося слоя, подвергшегося водной и морозной эрозии. В таких ситуациях лучше пересмотреть своё решение относительно выбора отделочных материалов.
Одним из исключений можно назвать выявление брака после 3–4 лет эксплуатации фасада. Проявляется подобное в виде вздутий, видных только при взгляде, направленном близко к плоскости стены. Обычно таких дефектов крайне мало, в этих местах попросту нарушена технология грунтования или срок выдержки на открытом воздухе. В таких вариантах можно аккуратно проделать отверстия в верхней части вздутий, залить в полости герметик низкой вязкости и прокатать бугры валиком, прижимая отслоившиеся фрагменты к базе.
Если отслоившиеся участки обширны (более 1–1,5 м2), оптимальный способ ремонта — демонтаж разрушенного отделочного слоя и нанесение нового состава по всей плоскости. Напомним ещё раз, что такой подход возможен при соблюдении двух условий: армирование и сама база не нарушены, а сцепка между ней и подготовительным (выравнивающим) слоем отделки не вызывает сомнений. При этом ремонт не выполняется фрагментарно: отслоившиеся участки удаляют полностью, а с уцелевших просто снимают верхнюю декоративную маску. После этого вся плоскость стены грунтуется и покрывается выравнивающим слоем, на который после высыхания наносится новое декоративное покрытие.
Поможет ли поверхностное укрепление?
Часто можно встретить мнение, что для восстановления внешнего вида фасада его просто достаточно ещё раз покрыть декоративным составом, но это лишь временное решение. Из-за образования воздушной прослойки между более глубокими слоями подобные действия лишь усугубят ситуацию, к тому же нельзя предугадать заранее, как увеличение толщины защитно-декоративного слоя повлияет на паропроницаемость стены в целом.
Даже при условии нанесения новой базы поверх фасада и попытках сэкономить на демонтаже покрытия, ремонт не даст ожидаемого результата. Да, поверх покрытия образуется новая крепкая корка, которая вполне возможно сможет выдержать общий вес отделки и отрывное усилие в течение некоторого времени. Однако все наружные отделочные слои должны соответствовать правилу увеличения гигроскопичности от внутренних к наружным, что при выполнении двойного оштукатуривания категорически невозможно. При этом нужно помнить, что только эстетический срок эксплуатации штукатурных фасадов составляет не менее 10 лет, после чего здание попросту красят снова. Механическая же долговечность «мокрого» фасада составляет не менее 30 лет, поэтому последовательный и вдумчивый подход к проблеме разрушения отделки, как правило, оказывается более целесообразным экономически, нежели принятие временных мер.
фото из открытых источников в интернете</t>
    </r>
  </si>
  <si>
    <t>https://vk.com/wall789831593_16</t>
  </si>
  <si>
    <t>https://prnt.sc/gw0fqKod3Tb2</t>
  </si>
  <si>
    <t>Аналог стр. 56</t>
  </si>
  <si>
    <t xml:space="preserve"> Василий Studnev ответил Валерию
Валерий, причем тут сосна в многоэтажке ??? Совсем ку ку? Основное правило утепления — паропроницаемость слоев должна увеличиваться по направлению наружу! У нас автоклавный газобетон( газосиликатный блок- скорее всего Борский так как дешевле поритепа Богородского, а возможно даже и другой производитель для удешевления ). Этот блок пропускает больше пара чем пенопласт , пар упирается в пенопласт большим количеством чем он может его пропустить и тем самым конденсируется и от этого последствия , расписывать не буду , а то уж слишком. Да и на фасад многоэтажек должны использовать не горючий пенопласт , а у нас такого почти нет , есть Г1 который ПОДДЕРЖИВАЕТ горение , для фасада многоэтажки тоже самое , что и горючий, но стоить занести кому то , то Г1 превратится в НГ. Возможно про горючесть могу ошибиться.</t>
  </si>
  <si>
    <t>https://vk.com/wall-185695075_1914?reply=1936&amp;thread=1926</t>
  </si>
  <si>
    <t xml:space="preserve">Здравствуйте, сравнение с сосной было для примера того, что паропроницаемость пенопласта далеко не нулевая. Часть пара уйдет через ППС, вторая — через приточно-вытяжную вентиляцию. Если ее не будет, блоки — даже с повышенной паропроницаемостью — не справятся с выводом пара наружу. Мокрые будут все стены изнутри. Но обвинят, конечно, ППС. 
Что касается горючести: все современные марки ППС выпускаются с антипиренами. И благодаря этому самостоятельно затухают без источника огня, а при постоянном воздействии — оплавляются. Внутри стены. Стекают вниз. И горения не поддерживают. Ну и группа горючести материала — абсолютно открытая, доступная информация: это Г3, нормальные производители этого не скрывают. </t>
  </si>
  <si>
    <t>https://prnt.sc/3q0Roe9o9iQ6</t>
  </si>
  <si>
    <t>Ответ Валере на стр. 161</t>
  </si>
  <si>
    <t xml:space="preserve"> Татьяна Елисеева ответила Валерию
Валерий, Понятно,как их проверишь?Продавцов миллион и все продают.Вот и стоят эти дома не кому не нужны.</t>
  </si>
  <si>
    <t>https://vk.com/al_feed.php?w=wall-2167960_2785625_r2786377</t>
  </si>
  <si>
    <t xml:space="preserve">Татьяна, оптимально посмотреть, кто в партнерах у Ассоциации производителей и поставщиков пенополистирола. И заказать напрямую у них или проверить производителя при покупке в точке реализации. А заодно спроситьу продавца документы на материал. </t>
  </si>
  <si>
    <t>https://prnt.sc/nIyt4NEO0bud</t>
  </si>
  <si>
    <t>Ответ Валере на стр. 166</t>
  </si>
  <si>
    <t xml:space="preserve">Антон Мак
Я пока так и не решил чем лучше утеплять кирпич: ппс, пенопласт или минвата. Много говорят про то что кирпич должен дышать чтоб не накапливалась влага, а ппс паронепроницаемый </t>
  </si>
  <si>
    <t>https://www.youtube.com/watch?v=RNgaG5U5qj4&amp;lc=Ugxw67_Holo7a64CUpl4AaABAg.9nkV5vcxUxn9noLBhXC_Bj</t>
  </si>
  <si>
    <t xml:space="preserve">Добрый день, Антон! 
Мы в Ассоциации производителей и поставщиков пенополистирола уверены, что чтобы сделать правильный выбор, покупатель должен быть заранее осведомлён обо всех плюсах и минусах материалов. Так и в случае с пенопластом: его пароНЕпроницаемость не более чем миф. Паропроницаемость ППС сравнима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И еще: ППС и пенопласт — одно и то же. Еще его называют EPS и вспененным пенополистиролом. 
Наверное, вы путаете его с ЭППС (XPS, экструдированным пенополистиролом). Вот его паропроницаемость действительно гораздо ниже. </t>
  </si>
  <si>
    <t>https://prnt.sc/gNLql_Zrjw85</t>
  </si>
  <si>
    <t xml:space="preserve"> ✅Барн Хаус ✅МеталлоКаркас Дома. Этапы постройки. Часть 2. Обшивка проф листом.
revoljucia
Видео со строительством "барн-хауса" с утеплением ППС. </t>
  </si>
  <si>
    <t>https://www.youtube.com/watch?v=iU38RqDhTjk</t>
  </si>
  <si>
    <t xml:space="preserve">Здравствуйте! От лица Ассоциации производителей и поставщиков пенополистирола хочу поблагодарить за доверие к нашему материалу! </t>
  </si>
  <si>
    <t>https://prnt.sc/XIiWoVVm71Rs</t>
  </si>
  <si>
    <t>Строим дом за городом
Как в Германии утепляют частные дома пенополистиролом, несмотря на то, что он горит как напалм
В статье рассказывается о том, что безопасный и негорючий пенополистирол все же, оказывается, горит, причем так ярко, как напалмовая бомба. Если вздумали утеплять свой дом этим материалом, и вам ваша жизнь не дорога, то хоть о семье подумайте.
Вот так горел в Лондоне дом, утепленный пенополистиролом
На этот раз я решил разделаться с пенополистиролом окончательно и бесповоротно. И выбрал я для этого момент, который очень не нравится тем, кто этот материал производит. Они приводят кучу доказательств тому, что пенополистирол не горит, и даже показывают всякие фокусы, где видно, как этот материал не горит.
Однако есть много других фокусов, при демонстрации которых видно, что пенополистирол горит, да еще и как! И последствия от этого горения такие фатальные, что на голову не налазят. Поэтому разобраться с этим делом надо не с помощью фокусов, а с помощью простого соображения. И я это сделаю, хоть и не в интересах истины, но в интересах правды.
Итак, хочу засвидетельствовать тот факт, что проблема его пенополистирола для утепления фасадов частных и не частных жилищ становится все более угрожающей. Начинающему застройщиику постоянно вдалбливают, что пенополистирол (включая и экструдированный) – это самый лучший утеплитель в мире, он не только не горит, но и не портится так долго, как долго и дома не стоят. И вообще этого утеплитель бриллиантовый по всем параметрам. И постоянно приводят в пример Германию, где стены всех жилых домов якобы утепляют только пенополистиролом.
Ну, я не поленился и изучил все доступные материалы по Германии, касающиеся утепления частных домов. И что оказалось?
А оказалось, что сегодня общий удельный вес пенополистирола в указанной сфере среди прочих утеплителей в стране сумрачного германского гения составляет всего… 5%! А еще 10 лет назад составлял 10! Пожалуй, можно дальше не продолжать, потому что в реальности процент еще меньше, просто, наверное, производители этого материала в своих рекламных проспектах учитывают не только стены, но и фундаменты.
А так горел дом с пенополистирольной облицовкой во Владивостоке
Да, для утепления пола или фундамента этот материал, в принципе, подходит, потому что, залитый бетоном и толстым слоем цемента, он просто не может гореть. А вот стены, им утепленные, горят на раз-два-три, а то и четыре, если не пять. Несколько лет назад по Германии прокатилась целая волна возгораний утепленных пенополистиролом стен — чудом никому не довелось сгореть при пожарах. А может кто-то и сгорел, я ведь в немецком не очень разбираюсь, мог что-то и пропустить случайно.
Но дело даже не в этом, а в том, что вопрос о пластмассовых утеплителях неоднократно поднимался в германском парламенте, однако его постоянно гасили лоббисты, которые работают на интересы производителей всей этой синтетики. Все, что удавалось сделать ее противникам — это повысить нормы изготовления и использования, но любой дурак может понять, что безопасность жилищ от повышения норм не зависит. Дело в том, что более безопасным, чем он есть, пенополистирол не сделать, из технологии его производства и так выжато уже больше, чем можно, причем даже с отрицательным результатом. И защитить его от случайного возгорания, особенно в каркасных домах, попросту невозможно.
Таким образом понятно, что немцы, не будучи дураками, прекрасно понимают, кому нужен пенополистирол как утеплитель. Они отлично видят, что производители постоянно пытаются ввести в законы всякие новые нормы по утеплению жилых зданий. Так, в Германии действует требование на обязательное утепление жилищ под угрозой штрафов. Каким чудом дело не дошло до того, чтобы запретить все остальные утеплители, кроме пенополистирола – неясно, хоть немцы и не дураки. Поэтому они чаще всего используют другие варианты, например, минеральную вату, хотя это выбор тоже не из лучших.
Посмотрите, чем занимаются эти "протестанты" в известном месте в известном году — они делают зажигательные бомбы из пенополистирола
Резюмирую: реклама – двигатель торговли, но никогда она не была двигателем истины. Немцы исключают пенополистирол из сферы своих интересов в деле утепления жилищ, но производители не сдаются. Они очень активно переключаются на российский рынок, реклама их продукта весьма агрессивна, и многие отечественные застройщики на нее клюют. При этом примеры негативного использования полимеров для утепления их не особо волнуют. Тут начинает проявляться русское «авось» — утеплю-ка я дом дешево, авось не загорится под штукатуркой.
Да, у кого-то не загорится, а кто-то сгорит, или в лучшем случае станет погорельцем. Не бывает «самозатухающего» пенополистирола – он горит так, что в считанные минуты от дома останутся одни стены, да и то не факт, если дом каркасный.
Поэтому призываю застройщиков подумать еще раз над тем – а зачем надеяться на «авось», когда и кроме этой горючей пластмассы имеется еще множество прекрасных вариантов? Я на своем канале о множестве из них уже писал.</t>
  </si>
  <si>
    <t>https://dzen.ru/a/ZCHzn_oaRmga2IhF#comment_1583116021</t>
  </si>
  <si>
    <t>Здравствуйте! 
Чтобы доказать вам, что далеко не все производители и поставщики пенопласта используют агрессивную рекламу и другие "фокусы", сразу оговорюсь: Ассоциация производителей и поставщиков пенополистирола твёрдо уверена, что выбор утеплителя всегда остаётся за покупателем и должен быть основан на результатах грамотного теплотехнического расчёта. Мы можем дать рекомендации, рассказать о материале, привести нормативные акты (например, ГОСТы и СТО), в которых зафиксировано, каким требованиям должен соответствовать материал, как правильно его монтировать и эксплуатировать. И пояснить, какие последствия могут быть, если этим правилам не следовать. 
Но если отвлечься от "нормативки" и обратиться к логике и опыту: при определённых условиях горит всё. Никакой строительный материал не защитит дом от пожара просто потому, что создан не для этого. Краска — для окрашивания. Кирпич — для возведения стен. Утеплители — для утепления. Поэтому не стоит возлагать на материал какие-то дополнительные надежды, с прямым его функционалом не связанные.
При этом использование качественных материалов, в частности современного пенополистирола с антипиренам, правильный монтаж и соблюдение правил противопожарной безопасности сводят риск возникновения пожара, а также его печальных последствий к минимуму.</t>
  </si>
  <si>
    <t>https://prnt.sc/VrouLqblKtrU</t>
  </si>
  <si>
    <t xml:space="preserve">Второй момент: да, пенопласт горюч, и эта информация открыта и находится в доступе. Группа горючести этого материала — Г3. А у древесины — Г4, и группа токсичности Т3. Она является легковоспламеняемой (группа воспламеняемости В3), её способность к дымообразованию классифицирована как Д2 при горении и Д3 при тлении. Но это не мешает строить дома из бруса, "каркасники" и отделывать древесиной жилища изнутри. При этом даже не всегда используя специальные добавки с антипиренами. 
Плюсы и минусы, повторюсь, есть у любого утеплителя без исключений. Покупатель взвешивает для себя и их, и свою готовность использовать материал по правилам. А ответственный производитель делает всё, чтобы минимизировать слабые стороны материала и сделать его максимально безопасным. </t>
  </si>
  <si>
    <r>
      <rPr>
        <rFont val="Arial"/>
        <color theme="1"/>
      </rPr>
      <t xml:space="preserve">Строим САМИ
🔨 Утепление стен под сайдинг: особенности утепления
</t>
    </r>
    <r>
      <rPr>
        <rFont val="Arial"/>
        <color theme="1"/>
        <sz val="1.0"/>
      </rPr>
      <t xml:space="preserve">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t>
    </r>
    <r>
      <rPr>
        <rFont val="Arial"/>
        <color theme="1"/>
      </rPr>
      <t xml:space="preserve">
</t>
    </r>
    <r>
      <rPr>
        <rFont val="Arial"/>
        <b/>
        <color theme="1"/>
      </rPr>
      <t xml:space="preserve">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t>
    </r>
    <r>
      <rPr>
        <rFont val="Arial"/>
        <color theme="1"/>
      </rPr>
      <t xml:space="preserve">
</t>
    </r>
    <r>
      <rPr>
        <rFont val="Arial"/>
        <color theme="1"/>
        <sz val="1.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r>
  </si>
  <si>
    <t>https://ok.ru/kupalorodas.vansovich/statuses/156009340047501</t>
  </si>
  <si>
    <t xml:space="preserve">Здравствуйте! 
Как раз по паропроницаемости пенопласт существенно отличается от ЭППС. Современный ППС по этой характеристике схож и сравним с деревом. А вот паропроницаемость ЭППС действительно практически нулевая. Это не говорит о том, что какой-то их материалов лучше или хуже: они разные, и использоваться должны для разных целей. 
И долговечность у ППС тоже отличная. Российские лаборатории "отмерили" ему целый век. Конечно, при правильных монтаже и эксплуатации. </t>
  </si>
  <si>
    <t>https://prnt.sc/6J1r2Jh2XnQ8</t>
  </si>
  <si>
    <t>Аналог стр. 130</t>
  </si>
  <si>
    <r>
      <rPr>
        <rFont val="Arial"/>
        <color theme="1"/>
      </rPr>
      <t>Строим САМИ</t>
    </r>
    <r>
      <rPr>
        <rFont val="Arial"/>
        <color theme="1"/>
        <sz val="6.0"/>
      </rPr>
      <t xml:space="preserve">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t>
    </r>
    <r>
      <rPr>
        <rFont val="Arial"/>
        <color theme="1"/>
      </rPr>
      <t xml:space="preserve">
</t>
    </r>
    <r>
      <rPr>
        <rFont val="Arial"/>
        <b/>
        <color theme="1"/>
      </rPr>
      <t>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t>
    </r>
    <r>
      <rPr>
        <rFont val="Arial"/>
        <color theme="1"/>
      </rPr>
      <t xml:space="preserve">
</t>
    </r>
    <r>
      <rPr>
        <rFont val="Arial"/>
        <color theme="1"/>
        <sz val="6.0"/>
      </rPr>
      <t>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t>
    </r>
    <r>
      <rPr>
        <rFont val="Arial"/>
        <color theme="1"/>
      </rPr>
      <t xml:space="preserve">
</t>
    </r>
    <r>
      <rPr>
        <rFont val="Arial"/>
        <b/>
        <color theme="1"/>
      </rPr>
      <t>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t>
    </r>
    <r>
      <rPr>
        <rFont val="Arial"/>
        <color theme="1"/>
      </rPr>
      <t xml:space="preserve">
</t>
    </r>
    <r>
      <rPr>
        <rFont val="Arial"/>
        <color theme="1"/>
        <sz val="6.0"/>
      </rPr>
      <t>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t>
    </r>
  </si>
  <si>
    <r>
      <rPr>
        <color rgb="FF1155CC"/>
        <u/>
      </rPr>
      <t>https://ok.ru/ideiipolez/topic/155903717430605</t>
    </r>
    <r>
      <rPr>
        <color rgb="FF000000"/>
      </rPr>
      <t xml:space="preserve"> 
</t>
    </r>
    <r>
      <rPr>
        <color rgb="FF1155CC"/>
        <u/>
      </rPr>
      <t>https://ok.ru/domiknaok/topic/155725377168759</t>
    </r>
    <r>
      <rPr>
        <color rgb="FF000000"/>
      </rPr>
      <t xml:space="preserve"> </t>
    </r>
  </si>
  <si>
    <r>
      <rPr>
        <color rgb="FF1155CC"/>
        <u/>
      </rPr>
      <t>https://prnt.sc/aFJyBencbaYY</t>
    </r>
    <r>
      <rPr>
        <color rgb="FF000000"/>
      </rPr>
      <t xml:space="preserve"> 
</t>
    </r>
    <r>
      <rPr>
        <color rgb="FF1155CC"/>
        <u/>
      </rPr>
      <t>https://prnt.sc/MAHZwIeoVZe-</t>
    </r>
    <r>
      <rPr>
        <color rgb="FF000000"/>
      </rPr>
      <t xml:space="preserve"> </t>
    </r>
  </si>
  <si>
    <t>Аналог стр. 4 октябрь 2022</t>
  </si>
  <si>
    <t>Евгений Шукаев
Вскрыли стену утепленную пенопластом 50 лет нет повреждений. Пенополистирол наименее гигроскопичен по отношению с другими утеплителями. Он наименее дорогой , он не осыпается , он попроще монтируется, меньшая теплопроводность к любому утеплителю Ну а мыши это страшилки борьба с которыми не вызывает проблем. Антиреклама никогда не приводила к успеху. Дороже не всегда лучше.</t>
  </si>
  <si>
    <t>https://ok.ru/ideiipolez/topic/155903717430605</t>
  </si>
  <si>
    <t>Срок службы, экономия, простота монтажа</t>
  </si>
  <si>
    <t>Добрый день! Вы совершенно правы: если монтировать и эксплуатировать пенопласт по правилам, он будет служить до 100 лет — именно такой срок жизненного цикла установлен для вспененного пенополистирола после испытаний ГУП «НИИМосстрой» и Научно-исследовательским институтом строительной физики (НИИСФ РФ).</t>
  </si>
  <si>
    <t>https://prnt.sc/tuGQ1HMs3f-p</t>
  </si>
  <si>
    <r>
      <rPr>
        <rFont val="Arial"/>
        <color theme="1"/>
      </rPr>
      <t>Строим САМИ</t>
    </r>
    <r>
      <rPr>
        <rFont val="Arial"/>
        <color theme="1"/>
        <sz val="6.0"/>
      </rPr>
      <t xml:space="preserve">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t>
    </r>
    <r>
      <rPr>
        <rFont val="Arial"/>
        <color theme="1"/>
      </rPr>
      <t xml:space="preserve">
</t>
    </r>
    <r>
      <rPr>
        <rFont val="Arial"/>
        <b/>
        <color theme="1"/>
      </rPr>
      <t>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t>
    </r>
    <r>
      <rPr>
        <rFont val="Arial"/>
        <color theme="1"/>
      </rPr>
      <t xml:space="preserve">
</t>
    </r>
    <r>
      <rPr>
        <rFont val="Arial"/>
        <color theme="1"/>
        <sz val="6.0"/>
      </rPr>
      <t>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t>
    </r>
    <r>
      <rPr>
        <rFont val="Arial"/>
        <color theme="1"/>
      </rPr>
      <t xml:space="preserve">
</t>
    </r>
    <r>
      <rPr>
        <rFont val="Arial"/>
        <b/>
        <color theme="1"/>
      </rPr>
      <t>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t>
    </r>
    <r>
      <rPr>
        <rFont val="Arial"/>
        <color theme="1"/>
      </rPr>
      <t xml:space="preserve">
</t>
    </r>
    <r>
      <rPr>
        <rFont val="Arial"/>
        <color theme="1"/>
        <sz val="6.0"/>
      </rPr>
      <t>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t>
    </r>
  </si>
  <si>
    <r>
      <rPr>
        <color rgb="FF1155CC"/>
        <u/>
      </rPr>
      <t>https://ok.ru/profile/545111264592/statuses/156138595226960</t>
    </r>
    <r>
      <rPr/>
      <t xml:space="preserve"> 
</t>
    </r>
    <r>
      <rPr>
        <color rgb="FF1155CC"/>
        <u/>
      </rPr>
      <t>https://ok.ru/profile/553304824175/statuses/157181301649519</t>
    </r>
    <r>
      <rPr/>
      <t xml:space="preserve"> 
</t>
    </r>
    <r>
      <rPr>
        <color rgb="FF1155CC"/>
        <u/>
      </rPr>
      <t>https://ok.ru/profile/524092854933/statuses/155911728819605</t>
    </r>
    <r>
      <rPr/>
      <t xml:space="preserve"> 
</t>
    </r>
    <r>
      <rPr>
        <color rgb="FF1155CC"/>
        <u/>
      </rPr>
      <t>https://ok.ru/profile/590636782900/statuses/155721713130292</t>
    </r>
    <r>
      <rPr/>
      <t xml:space="preserve"> 
</t>
    </r>
    <r>
      <rPr>
        <color rgb="FF1155CC"/>
        <u/>
      </rPr>
      <t>https://ok.ru/profile/573568806817/statuses/155265486056865</t>
    </r>
    <r>
      <rPr/>
      <t xml:space="preserve"> 
</t>
    </r>
    <r>
      <rPr>
        <color rgb="FF1155CC"/>
        <u/>
      </rPr>
      <t>https://ok.ru/profile/570214106247/statuses/155465940306055</t>
    </r>
    <r>
      <rPr/>
      <t xml:space="preserve"> 
</t>
    </r>
    <r>
      <rPr>
        <color rgb="FF1155CC"/>
        <u/>
      </rPr>
      <t>https://ok.ru/profile/462001687114/statuses/155653177382218</t>
    </r>
    <r>
      <rPr/>
      <t xml:space="preserve"> </t>
    </r>
  </si>
  <si>
    <r>
      <rPr>
        <color rgb="FF1155CC"/>
        <u/>
      </rPr>
      <t>https://prnt.sc/QjbxgTS8gxhb</t>
    </r>
    <r>
      <rPr/>
      <t xml:space="preserve"> 
</t>
    </r>
    <r>
      <rPr>
        <color rgb="FF1155CC"/>
        <u/>
      </rPr>
      <t>https://prnt.sc/T8CuFyzkJxXO</t>
    </r>
    <r>
      <rPr/>
      <t xml:space="preserve"> 
</t>
    </r>
    <r>
      <rPr>
        <color rgb="FF1155CC"/>
        <u/>
      </rPr>
      <t>https://prnt.sc/uw_fE1X5q5jv</t>
    </r>
    <r>
      <rPr/>
      <t xml:space="preserve"> 
</t>
    </r>
    <r>
      <rPr>
        <color rgb="FF1155CC"/>
        <u/>
      </rPr>
      <t>https://prnt.sc/d5-ncAIIZATC</t>
    </r>
    <r>
      <rPr/>
      <t xml:space="preserve"> 
</t>
    </r>
    <r>
      <rPr>
        <color rgb="FF1155CC"/>
        <u/>
      </rPr>
      <t>https://prnt.sc/-D-KVtRur0rs</t>
    </r>
    <r>
      <rPr/>
      <t xml:space="preserve"> 
</t>
    </r>
    <r>
      <rPr>
        <color rgb="FF1155CC"/>
        <u/>
      </rPr>
      <t>https://prnt.sc/IDY9nn6PXK2Q</t>
    </r>
    <r>
      <rPr/>
      <t xml:space="preserve"> 
</t>
    </r>
    <r>
      <rPr>
        <color rgb="FF1155CC"/>
        <u/>
      </rPr>
      <t>https://prnt.sc/pupvJeabPuEQ</t>
    </r>
    <r>
      <rPr/>
      <t xml:space="preserve"> </t>
    </r>
  </si>
  <si>
    <t>Репост стр. 189</t>
  </si>
  <si>
    <r>
      <rPr>
        <color rgb="FF1155CC"/>
        <u/>
      </rPr>
      <t>https://ok.ru/shkola.stroitelstva.i.remonta/topic/156475058373494</t>
    </r>
    <r>
      <rPr>
        <color rgb="FF000000"/>
      </rPr>
      <t xml:space="preserve"> </t>
    </r>
  </si>
  <si>
    <r>
      <rPr>
        <color rgb="FF1155CC"/>
        <u/>
      </rPr>
      <t>https://prnt.sc/MQFOoc07rVcG</t>
    </r>
    <r>
      <rPr/>
      <t xml:space="preserve"> </t>
    </r>
  </si>
  <si>
    <t>Аналог стр. 28</t>
  </si>
  <si>
    <t xml:space="preserve"> Фасадные термопанели МРАМОР-Ё-ДЕКОР
Валерий, спасибо за ваш комментарий. Приятно видеть в нашей группе профессионала.
Добро пожаловать! 🤝</t>
  </si>
  <si>
    <t>https://vk.com/id6790346?w=wall-219512195_10_r13</t>
  </si>
  <si>
    <t xml:space="preserve">Здравствуйте, спасибо за тёплый приём :) </t>
  </si>
  <si>
    <t>https://prnt.sc/tj5GdCi6uV0o</t>
  </si>
  <si>
    <t>Ответ Валере на стр. 176</t>
  </si>
  <si>
    <t xml:space="preserve"> Дмитрий Парфенов
Валерий, а вот в этом вопрос. И тут есть два риска: при монтаже наплавляемой кровли и на солнце. И если при монтаже кровли греется сам наплавляемый материал, то что будет на солнце...
На самом деле я все же склоняюсь к такому варианту ещё по одной причине. Складывается у меня впечатление, что мой гаража несколько ниже соседних и вся вода течёт ко мне. Значит надо поднять. Но просто налить слой цемента будет слишком много веса. А так бОльший объем будет занимать пенопласт.</t>
  </si>
  <si>
    <t>https://vk.com/wall-108170200_43292?reply=43332</t>
  </si>
  <si>
    <t xml:space="preserve">Здравствуйте! Обычно, чтобы с соседних гаражей не текло, поднимают стены своего гаража на несколько кирпичей по периметру. Получается так называемая отсечка, которая гидроизолируется и решает вашу проблему с подтеканием. 
Что касается утепления: наплавляемый материал можно покрасить дорожной краской белого цвета: кровля от солнца будет греться гораздо меньше. Не забудьте на слой раствора нанести битумный праймер, иначе наплавляемая гидроизоляция быстро от него отклеится. </t>
  </si>
  <si>
    <t>https://prnt.sc/Rqycr6tmorQX</t>
  </si>
  <si>
    <t>Ответ Валере на стр. 171</t>
  </si>
  <si>
    <r>
      <rPr>
        <color rgb="FF1155CC"/>
        <u/>
      </rPr>
      <t>https://ok.ru/profile/590636782900/statuses/155723401403188</t>
    </r>
    <r>
      <rPr>
        <color rgb="FF000000"/>
      </rPr>
      <t xml:space="preserve"> 
</t>
    </r>
    <r>
      <rPr>
        <color rgb="FF1155CC"/>
        <u/>
      </rPr>
      <t>https://ok.ru/profile/360400053741/statuses/156796777001197</t>
    </r>
    <r>
      <rPr>
        <color rgb="FF000000"/>
      </rPr>
      <t xml:space="preserve"> </t>
    </r>
  </si>
  <si>
    <r>
      <rPr>
        <color rgb="FF1155CC"/>
        <u/>
      </rPr>
      <t>https://prnt.sc/RcDfB82I86w8</t>
    </r>
    <r>
      <rPr>
        <color rgb="FF000000"/>
      </rPr>
      <t xml:space="preserve"> 
</t>
    </r>
    <r>
      <rPr>
        <color rgb="FF1155CC"/>
        <u/>
      </rPr>
      <t>https://prnt.sc/Rjoac8Cre5ax</t>
    </r>
    <r>
      <rPr>
        <color rgb="FF000000"/>
      </rPr>
      <t xml:space="preserve"> </t>
    </r>
  </si>
  <si>
    <t>Аналог стр. 32 (репост)</t>
  </si>
  <si>
    <t>Инженерный массив
Сообщество производителей и поставщиков пенополистирола, 20 лет назад, по заказу и на деньги ПРОДАВЦОВ пенопласта, в другой стране был проведен некий тест, по которому на пенопласт высевалась грибы, а через 28 суток при 40 кратном увеличении (всего 40, Карл!!!!) искали уже плесень. Ну и не нашли, вестимо. 😉
А приведенные мною выше фото из университетской монографии. И таких источников сейчас уже сотни.
P.S. Вы там хоть раз собственными глазами видели «ASTM C1338 Standard Test Method for Determining Fungi Resistance of Insulation Materials and Facings» ? 😉</t>
  </si>
  <si>
    <t>https://dzen.ru/media/dachniyremont/zachem-voobsce-utepliat-dom-iz-gazobetona-pustaia-trata-deneg-eto-uverial-brigadir-stroitelnoi-brigady-kakoi-vse-je-uteplitel-vybrat-6419421969fed25981a3bf8e?&amp;comments_data=n_reply-image</t>
  </si>
  <si>
    <t xml:space="preserve">Добрый день! 28 суток — вполне достаточный срок для образования плесени, видимой невооружённым глазом. И на приведённых вами фотографиях колонии заметны без специальной оптики. Но! Вы забыли упомянуть, что при эксперименте для прорастания плесени создавалась особая среда, не повторяющая реальных условий применения материала. Задача была — вырастить плесень в питательной среде в отсутствие какой-либо вентиляции. Цель была достигнута. Но какое отношение это имеет к слою утеплителя, расположенному внутри стенового "пирога" в доме с нормальной (даже не говорим "хорошей") приточно-вытяжной вентиляцией? 
Не совсем понятен вопрос насчёт ASTM. Описание методики — информация открытая, посмотреть ее можно на просторах интернета. </t>
  </si>
  <si>
    <t>https://prnt.sc/9uorPsCqaXgI</t>
  </si>
  <si>
    <t xml:space="preserve">Дмитрий Истомин
 @EPS Russia Почему пеноплекс стал бледнее? </t>
  </si>
  <si>
    <t>https://www.youtube.com/watch?v=RNgaG5U5qj4&amp;lc=Ugxw67_Holo7a64CUpl4AaABAg.9nkV5vcxUxn9ntZPhYJ_WG</t>
  </si>
  <si>
    <t xml:space="preserve">Добрый день, Дмитрий! О свойствах и качествах экструдированного пенополистирола лучше узнавать у его производителя. Мы можем подсказать по пенопласту — пенополистиролу вспененному. </t>
  </si>
  <si>
    <t>https://prnt.sc/ycszMZitg94z</t>
  </si>
  <si>
    <t>Ответ на стр. 184</t>
  </si>
  <si>
    <t>Фасадное Решение-Кей-Стоун
‼‼‼Можно ли утеплять газобетон пенопластом?‼‼‼
—Можно ли утеплять газобетон пенопластом?
📌Вы, наверное, слышали где-то, возможно от знакомых, возможно от строителей, или просто прочитали, что газобетон нельзя утеплять пенопластом, либо пеноплэксом. Иначе, появится влага и плесень между стеной и пенопластом, потому что пенопласт не «дышит». Под словом «Дышит» в строительстве понимается термин «паропроницаемость». То есть, пенопласт не пропускает пар. А так как, газобетон очень сильно пропускает пар, а пенопласт не пропускает, то влага накапливается на границе, и со временем появляется плесень.
📌Только вот, если открыть справочники по паропроницаемости материалов, выяснится, что у пенопласта коэффициент паропроницаемости равен 0,05 мг/м·ч·Па. У Бетона – 0,03. У пеноплэкса – 0,013. . У газобетона от 0,11 – 0,26 в зависимости от плотности. И внимание, ель или сосна поперек волокон – 0,06. У дуба – 0,05. Получается, что пенопласт пропускает столько же пара, как и дерево. И это означает что пенопласт дышит. Не так сильно как газобетон или минеральная вата, но дышит как дерево.
📌Все мы знаем, что пар в зимнее время стремится наружу. Из- за большой паропроницаемости газобетона, газобетон как губка начинает втягивать влагу из помещения. И где то в толще стены конденсируется, т.е. превращается в воду. И вот, если нет утеплителя, то конденсат выпадает в теле газобетона, и замерзает, постепенно разрушая материал. Вода – хороший проводник тепла. Поэтому эффективность газобетона без утеплителя, сильно снижается.
📌Производители газобетона, чтобы уменьшить паро-насыщаемость и влагонакопление, стараются уменьшить паропроницаемость газобетона. Например, когда утепляется потолок мин ватой, обязательно кладется пароизоляционная пленка, чтобы пар не проникал в минеральную вату. Здесь тоже самое. Вы можете приклеить виниловые обои, у которых практически нулевая паропроницаемость.
📌Когда газобетон утеплен пенопластом, в большинстве случаев конденсат выпадает именно в пенопласт и там замерзает. А пенопласт вообще не боится воды. В некоторых случаях, когда за окном например – 35°С, конденсат будет выпадать в газобетоне, но не будет там замерзать, и со временем выветрится. А выветрится, потому что, пенопласт паропроницаемый материал, как и дерево.
📌Вообще, когда у вас коттедж площадью 150-200 м2, и в нем живет семья из 4-5 человек, и когда в зимнее время батареи сушат воздух, то получается что вместо комфортной влажности в 45-50 %, вы получаете по факту 25-30%. А у вас еще гипсовая штукатурка и газобетонные стены. Поэтому приходится так часто открывать окна, чтобы получить глоток свежего влажного воздуха, или ставить увлажнители воздуха.
📌Поэтому очень важно в доме, устроить правильную приточно-вытяжную вентиляцию. Должен быть приток свежего воздуха и отток. Если же в доме появится лишний пар, то пару легче выйти через вентиляцию, а не сочится в вашу стену.
📌Поэтому, смело утепляйте газо-пенобетонные дома пенопластом. И в любом случае делайте правильную вентиляцию. Единственное наша рекомендация, перед утеплением газобетона и пенобетона пенопластом, после возведения стен подождать 4-8 месяцев для выветривания. Потому что, изначально от завода, газобетон приходит очень влажным. И если закрыть сразу пенопластом, то влаге сложнее будет испарится. И желательно закончить все мокрые процессы внутри дома (штукатурка, наливные полы)</t>
  </si>
  <si>
    <r>
      <rPr>
        <color rgb="FF1155CC"/>
        <u/>
      </rPr>
      <t>https://vk.com/wall742586473_28</t>
    </r>
    <r>
      <rPr>
        <color rgb="FF000000"/>
      </rPr>
      <t xml:space="preserve"> 
</t>
    </r>
    <r>
      <rPr>
        <color rgb="FF1155CC"/>
        <u/>
      </rPr>
      <t>https://vk.com/wall-173669818_10834</t>
    </r>
    <r>
      <rPr>
        <color rgb="FF000000"/>
      </rPr>
      <t xml:space="preserve"> </t>
    </r>
  </si>
  <si>
    <t xml:space="preserve">Здравствуйте! Позвольте поблагодарить вас от лица Ассоциации производителей и поставщиков пенополистирола за столь грамотный анализ и подход. И, конечно, за доверие к материалу, который мы представляем. </t>
  </si>
  <si>
    <r>
      <rPr>
        <color rgb="FF1155CC"/>
        <u/>
      </rPr>
      <t>https://prnt.sc/hsfDJsAHnHIH</t>
    </r>
    <r>
      <rPr/>
      <t xml:space="preserve"> 
</t>
    </r>
    <r>
      <rPr>
        <color rgb="FF1155CC"/>
        <u/>
      </rPr>
      <t>https://prnt.sc/Hk7U2C0Uzg4A</t>
    </r>
    <r>
      <rPr/>
      <t xml:space="preserve"> </t>
    </r>
  </si>
  <si>
    <t>Igor69prestige
Я езжу на Infiniti M (3G)
Металлический гараж или с металлической крышей, как по мне, это гемор полный. Машину в таком гараже в жизни бы никогда не оставил на хранение. Машине просто настанет трындец. Как и в любом другом гараже конечно же должна быть хорошая вентиляция. Любая металлическая крыша конденсатит, на солнце температура достигает более 100гр. Чтобы правильно сделать крышу не достаточно просто, как здесь уже говорили, изнутри положить пенопласт, он НЕ ДЫШИТ ! Крыша это целая наука, и по правильному, должен быть целый "слоеный пирог". Если брать по слоям, то это снизу пароизоляция с проклеенными швами, далее — НЕ ПЕНОПЛАСТ !, а минвата дышащая (я всегда использую УРСУ пурван — это относительно новые технологии, не более 5- лет), если теплое жилое помещение то 25см не меньше в перехлест, если теплое не жилое, то и 15см хватит, ну или 10см холодное, дальше выше хорошую пароветрозащитную мембрану с проклеенными швами. По ней обязательно обработанная контр обрешетка и обрешетка. И вот потом железо. И вот тогда между обрешеткой и железом будет вентилировать воздух. Конденсат будет капать на верхнюю мембрану и стекать вниз. А гараж не будет не сильно нагреваться на жаре, ни промерзать зимой. Как то так, говорю как опытный строитель ) Сырость просто так не побороть, доски уже в грибковой плесени по ходу. А лучше СМЕНИ гараж и желательно на кирпичный )))</t>
  </si>
  <si>
    <t>https://www.drive2.ru/l/643068068276227187/#a643126342392484908</t>
  </si>
  <si>
    <t>Паропроницаемость, гараж, утепление изнутри</t>
  </si>
  <si>
    <t xml:space="preserve">Добрый день! 
Пенопласт действительно лучше использовать в качестве наружного утеплителя — как средний слой "пирога", и только там, где температура не поднимается выше 80 градусов. Это ограничение зафиксировано в ГОСТ 15588-2014. </t>
  </si>
  <si>
    <t>https://prnt.sc/trBE8FE__4HR</t>
  </si>
  <si>
    <r>
      <rPr>
        <rFont val="Arial"/>
        <color theme="1"/>
      </rPr>
      <t xml:space="preserve">Нов6ы­й парол­ь [25.6K]
Вам на этой даче жить и вам надо исходить из того, чтобы все материалы которые вы будете использовать были гигиенически чистыми, будем так говорить или экологичными, то есть не привели к тому, что вы будете болеть. </t>
    </r>
    <r>
      <rPr>
        <rFont val="Arial"/>
        <b/>
        <color theme="1"/>
      </rPr>
      <t xml:space="preserve">Я бы не использовал все современные материалы потому, что это сплошная химия. Те же самые Урса, стекловата который дают воздух мельчайшие частички стекла которые могут привести к чему угодно и к астме и так далее и так далее. Все эти минеральные ваты, которые используют это всё опасно, уж тем более пенополистирол, который закладывает в стены и делают термос, что стены не дышат. </t>
    </r>
    <r>
      <rPr>
        <rFont val="Arial"/>
        <color theme="1"/>
      </rPr>
      <t>Возьмите на поле пойдите соберите сено или солому, купите хорошую качественную глину и сделайте себе внутри глинобитную стену. Размешайте глину с соломой и сделайте как в старые добрые времена. Я например у себя коридор сделал именно так хороший приятный материал, приятно им работать и приятно делать из него стены, к тому же у вас дом почти деревянный. А там дальше уже имея деревянные каркас, я бы уже внутри отделал чем угодно, глина с соломой будет очень хорошем утеплителем. И самое главное не горит. Так что делайте себе глинобитные утеплители, сами можете всё сделать. Посмотрите на ютюб как люди делают себе дома глинобитные, есть каналы посаещены этой теме. Дёшево и сердито и никакой химии.</t>
    </r>
  </si>
  <si>
    <t>http://www.bolshoyvopros.ru/questions/4183734-chem-luchshe-utepljat-steny-dachi-steklovatoj-penoplastom-ili-sm.html#answer11931583</t>
  </si>
  <si>
    <t xml:space="preserve">Добрый день! 
Каждый строитель выбирает себе материал по душе. Однако Ассоциация производителей и поставщиков пенополистирола уверена, что перед покупкой необходимо обладать достоверной информацией о свойствах того или иного материала. Вы упомянули, что пенопласт "не дышит". Это неверно. Паропроницаемость ППС сравнима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Таким образом, ППС "дышит" точно так же, как и экологичная древесина. </t>
  </si>
  <si>
    <t>https://prnt.sc/0y5_IPti3XcF</t>
  </si>
  <si>
    <r>
      <rPr>
        <rFont val="Arial"/>
        <color theme="1"/>
      </rPr>
      <t xml:space="preserve">Кирпичное строительство в Сыктывкаре.
сегодня в 1:59 · от Сергея Гаврилова
Теплоблок (теплостен).
</t>
    </r>
    <r>
      <rPr>
        <rFont val="Arial"/>
        <color theme="1"/>
        <sz val="6.0"/>
      </rPr>
      <t>Основной плюс теплоблока тот, что вы кладете стену сразу с: 1)"несущим" элементом, 2) утеплителем, 3) облицовкой. Т. е. огромная экономия на укладке каждого слоя! Но есть возможность попасть на "холодные" продуваемые швы. Плюс блок делают колхозным способом гаражные минизаводы, поэтому развалится, не развалится... не известно.
Также учтите, что при покупке домo-комплекта вас аккуратно подведут (разведут) к покупке штучных угловых, оконных и т. п. элементов. И ценник за дом неприятно вырастет на 40-50 %.
Если теплоблок брендовый, то его на производстве нарезают фрезами. А в гаражах отливают в формы. Т. к. качество ингредиентов нестабильно, то при литье ВСЕГДА блок будет с плавающими размерами.
Преимущество нарезного, в его идеальной геометрии, кладется на клей, 3 мм слой. Расход клея минимален.
А теплоблок среднего качества требует шов клея от 8мм, т. к. его отливают и размеры неидеальны.
На пену блоки класть лучше, но там, скорее всего, у финов пена другая (возможно полиуретановая), а вы такой не найдете. Или за немалые деньги.</t>
    </r>
    <r>
      <rPr>
        <rFont val="Arial"/>
        <color theme="1"/>
      </rPr>
      <t xml:space="preserve">
</t>
    </r>
    <r>
      <rPr>
        <rFont val="Arial"/>
        <b/>
        <color theme="1"/>
      </rPr>
      <t>Пенополистирол на фасадах имеет неизвестный срок службы -по разным данным от 10 до 30 лет -потом это труха. Пенополистирол в частном строительстве уже давно пытаются запретить вообще!</t>
    </r>
    <r>
      <rPr>
        <rFont val="Arial"/>
        <color theme="1"/>
      </rPr>
      <t xml:space="preserve">
</t>
    </r>
    <r>
      <rPr>
        <rFont val="Arial"/>
        <color theme="1"/>
        <sz val="6.0"/>
      </rPr>
      <t>Нет никаких характеристик блоков, ни по прочности, ни по теплосопротивлению. Только какие-то странные утверждения, что один из типоразмеров блока используется в "энергопассивных домах" (что уже развод).
Плюс трудоемкость, количество операций и ручного дополнительного труда на много выше кладки того же газосиликата.
Опять же! Как получается, что 2 стеночки по 5 и 16 см (и в промежутке пенопласт) расщитаны по нагрузкам?
Возможно, что строго по вертикальной нагрузке пройдет ( и пенопласт нельзя назвать связующим слоем). А вот по нормам несущая стена должна быть от 1,5 кирпичей (для средних размеров дома), с грамотной перевязкой и качественным заполнением швов, исключающим продувание.
Толщина в кирпич (25 см) — нормальна для хоз.постройки и гаража. Какое-то противоречие получается. Или керамзитобетон 5 + 16 см лучше держит нагрузки чем 25 см или 1,5 кирпича?</t>
    </r>
  </si>
  <si>
    <t>https://vk.com/wall-90338053_260</t>
  </si>
  <si>
    <t xml:space="preserve">Здравствуйте! 
Почему неизвестный? Срок службы качественного ППС давно известен и проверен испытаниями ГУП «НИИМосстрой» и Научно-исследовательским институтом строительной физики (НИИСФ РФ). 100 лет. Вполне солидный срок. В труху его может превратить только неправильная эксплуатация. Но это — не вина пенопласта, а человеческий фактор. </t>
  </si>
  <si>
    <t>https://prnt.sc/7sVwCgau9i43</t>
  </si>
  <si>
    <r>
      <rPr>
        <rFont val="Arial"/>
        <color theme="1"/>
      </rPr>
      <t xml:space="preserve">Школа строительства и ремонта
</t>
    </r>
    <r>
      <rPr>
        <rFont val="Arial"/>
        <color theme="1"/>
        <sz val="1.0"/>
      </rPr>
      <t xml:space="preserve">Чердак. Технология чердачного перекрытия
Чердак это техническая зона завершающая строение. Чердак — техническое помещение, оно редко используется как жилое пространство, здесь может размещаться оборудование необходимое для обеспечения жизнедеятельности дома, прокладываться инженерные сети. Разница температур в жилой зоне и технической должна составлять 3°-4° не более. Поэтому техническое помещение требует утепления. 
Строительство мансарды, которая, безусловно, расширяет жилую площадь, обходится значительно дороже, требует определённых знаний, времени и трудозатрат. Устройство холодного чердачного перекрытия в разы дешевле и проще. 
Устройство чердачного перекрытия по деревянным балкам представляет собой слоеный пирог: 
дощатый щит или накат; 
пароизоляция; 
вентиляционный зазор; 
утеплитель; 
вентиляционный зазор; 
пароизоляция; 
пол. 
Вентиляция осуществляется через фронтоны или скаты крыши. Делают также слуховые окна, располагая и на противоположных скатах, чтобы воздух проникал во все уголки помещения. 
Слуховые окна элемент сложный для монтажа, но полезный. Они могут иметь разную форму треугольную, овальную, располагают их на высоте 1 метра от пола, оборудуют решетками, жалюзи. Через них удобно выходить на крышу для её осмотра, обслуживания, проверки дымохода, антенны и прочего. 
Балки для устройства чердака 
Перекрытия чердака делается по деревянным балкам после того как завершен монтаж несущих элементов. Это самый простой и оптимальный способ для грамотного обустройства технической зоны. 
Конструкция чердачного перекрытия делается обычно из деревянных балок. Эти несущие элементы имеют ряд преимуществ: 
максимальное покрытие 4, 5 м между опорами; 
малый вес, нагрузка на здание, экономия на фундаменте; 
простота установки, без использования подъемной техники, крана; 
доступность дерева как недорогого материала; 
скорость в работе, возможность установить чердачное перекрытие за день, два; 
возможность использования любых звукоизоляционных материалов. 
Для изготовления балок используют хвойные породы дерева, устойчивые к влаге, гниению, грибку. Сечение балок для чердачного перекрытия должно соответствовать нагрузке, во внимание следует принимать климатические условия, толщину теплоизолирующего материала. Используют габариты балок 150х200 мм, если предполагается серьёзная нагрузка на чердачное перекрытие. К примеру, планируется установка бака для воды, трансформатора. При минимальной нагрузке используют балки 100х150 мм. 
балки для чердачного перекрытия 
Желание сэкономить и установить балки 50х100 мм не вызывает одобрения. Слишком значимым элементом дома является чердачное перекрытие, обеспечивающее теплоизоляцию, звукоизоляцию и надёжность потолка. Качество перекрытия гарантирует экономию тепла, расходов на отопление. 
Рассчитать количество деревянных балок чердачного перекрытия можно так. Длину помещения разделить на 60-100см (расстояние между балками), к полученному значению добавить 2 штуки, которые будут укладываться на стены. Укладка балок должна приходиться на несущие и наружные стены. 
Монтаж деревянных балок чердачного перекрытия 
Устройство чердачного перекрытия осуществляется в несколько этапов, каждый из которых определяет качество и надёжность конструкции. Алгоритм работы выглядит так: 
1. Подготовка. Отрезается нужная длина, древесина обрабатывается специальным составом, защищающим от гниения, набухания и прочих неприятностей, края балки оборачиваются рубероидом, затем готовый элемент поднимается наверх. 
2. Укладка двумя способами: 
Необходимо положить по длине на нужном расстоянии по отношению к прочим элементам конструкции, при любом способе укладки учитывается: 
максимальная ширина пролёта не должна превышать 4, 5 метра; 
брус укладывается на торцы стен, в некоторых случаях используют мауэрлат — это толстый брус, закрепленный с помощью толстых гвоздей или стальных шпилек в стены по периметру; 
под каждый балочный слой укладывается рубероид для обеспечения гидроизоляции; 
шаг деревянных балок выбирается от размеров теплоизоляционного материала. 
укладка деревянных балок3. Чердачное перекрытие по деревянным балкам осуществляется с учетом устроения наката, который представляет собой покрытие из досок, плит. Между верхним и нижним накатом укладывается гидроизоляция, пароизоляция, утеплитель. Нижний настил перекрытия делается на опорах к которым крепятся доски, но лучше использовать плиты, листы фанеры толщиной 15-20мм. Крепления осуществляются саморезами с шагом в 10-15мм, чтобы надёжно держались теплоизолирующие материалы. 
Для того чтобы смонтировать наиболее прочную конструкцию нужно на низ каждой балки набить деревянные бруски 50х50мм, они образуют выступ, на который кладутся доски или листы. Закрепить накат нужно к брускам также саморезами. Преимущества такой конструкции в исключительной надёжности, недостатки – проявятся в отделке потолков, на которых эти бруски придется заделывать, скрывать. Монтировать такую конструкцию следует в том случае, если планируется активное использование чердака. 
4. Конечным этапом монтажа чердачного перекрытия по деревянным балкам является устройство пола, для чего сверху нашиваются доски, выполняющие роль чернового пола. Для чистового пола используется плотно уложенная шпунтованная доска. 
Черный пол монтируется на всё те же бруски, сверху. Но прежде чем приступать к последнему этапу следует сделать: 
укладку пароизоляции мембранного типа; 
теплоизоляцию; 
ещё слой мембранного полотна. 
Готовая конструкция является важным элементом перекрытия крыши и всего строения. 
этапы монтажа чердачного перекрытия 
Значение пароизоляции и способы её монтажа 
Пароизоляция чердачного перекрытия обеспечивает сохранность деревянного перекрытия. Она продлевает срок эксплуатации кровли, способствует созданию оптимального микроклимата в жилых помещениях, забирая излишнюю влагу, и препятствует потери тепла. Выбирать материал для пароизоляции следует тщательно, без намерений сэкономить. 
Пароизоляционный материал имеет разную структуру сторон. С одной стороны шероховатая поверхность впитывающая влагу, другая сторона с плёнкой препятствует проникновению влаги в теплоизоляционный слой. 
Пароизоляция укладывается как уже понятно, между потолком и утеплителем в чердачные перекрытия. Используются материалы: 
полиэтилен; 
полипропилен. 
Армированные специальной сеткой полотна могут иметь перфорацию. Можно использовать и не перфорированную плёнку, оставляя при укладке зазоры. Армированная плёнка имеет металлизированную поверхность. Стелется плёнка вниз металлизированной поверхностью, чтобы отражать потери тепла. 
Слой, состоящий из волокон, впитывает влагу, испаряя её затем естественным путём. Материалы отличаются прочностью, стойкостью к ультрафиолетовым лучам. 
Существуют также другие пароизоляционные материалы, которые можно использовать, обустраивая перекрытие чердака по деревянным балкам, пароизоляцией. Это лаки и мастики, асфальтовые, битумные, битумно-кукерсольные. Сегодня такие материалы редко используют, предпочитая нетканые полотна синтетического происхождения. Это так называемые «дышащие мембраны», способные пропускать влагу, воздух, многослойные, однослойные, оснащённые алюминиевой фольгой. 
Материал кладут с нахлестом на стену на 20см, крепят степлером, шероховатой стороной вниз. 
Утепление чердачного перекрытия 
Утепление чердачного перекрытия с учётом деревянных балок этап важный, и с точки зрения выбора материала и с точки зрения монтажа. Правильный выбор материала для теплоизоляции должен учитывать следующие факторы: 
стоимость; 
доступность; 
легкость монтажа; 
климатические условия; 
экологичность; 
противопожарная безопасность. 
Не стоит забывать о весе утеплителя, чтобы не создавать лишнего напряжения для всей конструкции строения. 
На современном рынке строительных материалов множество предложений. Вот некоторые виды утеплителя наиболее востребованные: 
Керамзит, сыпучий материал, небольшого веса, с высокими характеристиками теплосбережения, невысокой стоимостью; 
Вермикулит, природный сыпучий утеплитель с аналогичными показателями; 
Перлит, сыпучий утеплитель природного происхождения, имеющий примерно такие же показатели теплопроводности; 
Минеральная вата, выпускается в рулонах и плитах, утеплитель с низкой теплопроводностью, высокими экологическими показателями. Подробнее читайте в статье технология утепления чердака минватой; 
Стекловата, аналог минеральной ваты, имеющий искусственное происхождение, обладает большей химической стойкостью по сравнению с минватой; </t>
    </r>
    <r>
      <rPr>
        <rFont val="Arial"/>
        <color theme="1"/>
      </rPr>
      <t xml:space="preserve">
</t>
    </r>
    <r>
      <rPr>
        <rFont val="Arial"/>
        <b/>
        <color theme="1"/>
      </rPr>
      <t xml:space="preserve">Пенополистирол, выпускается в виде плит, боится грызунов, имеет довольно низкие теплоизоляционные свойства и низкую стоимость; </t>
    </r>
    <r>
      <rPr>
        <rFont val="Arial"/>
        <color theme="1"/>
      </rPr>
      <t xml:space="preserve">
</t>
    </r>
    <r>
      <rPr>
        <rFont val="Arial"/>
        <color theme="1"/>
        <sz val="1.0"/>
      </rPr>
      <t>Экструдированный пенополистирол, не горюч, имеет более высокую способность теплосбережения, чем пенополистирол обычный; 
Пенополиуретан, в плитах выпускается, имеет отличную теплостойкость, при напылении создает сплошную защитную плёнку для тепло и гидроизоляции. 
Торфяные плиты, изготовленные из мха, имеющие природное происхождение бывают влагостойкими, имеют малый вес и отличную теплозащиту; 
Камышит, самый практичный и дешёвый материал, с отличными характеристиками, который можно изготовить своими руками. 
Если толщина утеплителя выше балок, нужно сделать дополнительную укладку реек, чтобы появился воздушный зазор. Насыпные утеплители распределяются между балками равномерно, плиты укладываются встык, без зазоров. 
Гидроизоляция чердака 
После того, как межэтажный пирог готов, смонтирован пол, следует подумать о гидроизоляции холодного помещения чердака. Некоторые советуют вовсе отказаться от неё, но всё же, проложить слой гидроизоляционного материала под кровлю не помешает. Чтобы не было протечек, конденсата следует устанавливать диффузионные мембраны. Не будет попадания снега, дождя, которые значительно снижают теплоизоляционные свойства чердака. Особенно нужна гидроизоляция, если в качестве кровельного материала используют профнастил.</t>
    </r>
  </si>
  <si>
    <t>https://ok.ru/shkola.stroitelstva.i.remonta/topic/156480301384566</t>
  </si>
  <si>
    <t>https://prnt.sc/QfjspYEJWZ51</t>
  </si>
  <si>
    <t>Негатив</t>
  </si>
  <si>
    <t>Позитив</t>
  </si>
  <si>
    <t>Нейтрал</t>
  </si>
  <si>
    <t>Всего</t>
  </si>
  <si>
    <t>Отвечено</t>
  </si>
  <si>
    <t>комментарий клиента</t>
  </si>
  <si>
    <t>Ответ есть</t>
  </si>
  <si>
    <t xml:space="preserve">Tim Tigrion
ППС — до первого пожара! Стройте дальше и не дай Бог — задыхайтесь от дыма... </t>
  </si>
  <si>
    <t>https://www.youtube.com/watch?v=SKvQ7ZhqKiM&amp;lc=Ugws22UNXtMue77hFqx4AaABAg</t>
  </si>
  <si>
    <t xml:space="preserve">Здравствуйте! Хочу прокомментировать в качестве официального представителя Ассоциации производителей и поставщиков пенополистирола.
Всё, что есть в доме — бытовая техника, мебель, декор, текстиль, электроника — горит. А горя — дымит и выделяет опасные вещества. Но мы не отказываемся от них, просто эксплуатируем по правилам. То же самое и со стройматериалами. Дом может быть построен из лучшей, экологически чистой, очень дорогой древесины. Но если случится пожар, даже при невысокой концентрации угарного газа хватит и минуты, чтобы случилось непоправимое. Поэтому главное в строительстве — выбирать качественный материал и следовать рекомендациям производителей и ГОСТов. Использовать и ППС, и другие материалы так, как предписано. Это позволит избежать неприятностей. </t>
  </si>
  <si>
    <t>https://prnt.sc/6ww9kDruwDdh</t>
  </si>
  <si>
    <r>
      <rPr>
        <rFont val="Arial"/>
        <color theme="1"/>
      </rPr>
      <t xml:space="preserve">Пожарная безопасность
Только 18% россиян считают, что знают правила пожарной безопасности
В 2022 году в России произошло более 130 тыс. пожаров в зданиях и сооружениях, около 7 тыс. человек погибли. Как показал опрос компании «Rockwool Россия», только 18% россиян считают, что они точно знают все риски и правила, связанные с профилактикой и поведением во время пожара.
По информации аналитиков, еще 7% населения задумывается о пожарной безопасности, но ничего не делает для ее обеспечения, 4% признались, что пожар ― это их страх.
Эксперты добавили, что только 35% опрошенных рассказали, что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Еще 8% обходятся тем, что не используют свечи и другие потенциально опасные атрибуты.
«Основными факторами возникновения пожаров респонденты назвали невнимательность (34%), алкоголь (26%), курение дома (14%) и электроприборы (13%)», — рассказали аналитики.
</t>
    </r>
    <r>
      <rPr>
        <rFont val="Arial"/>
        <b/>
        <color theme="1"/>
      </rPr>
      <t>В 70% случаев причиной гибели людей на пожаре становится не огонь как таковой, а отравление токсичными продуктами горения, рассказали эксперты.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СО и СО2 — опасные для человека вещества, сказали аналитики. Эту проблему можно попытаться минимизировать, используя при отделке жилья менее вредные материалы, добавили в компании.</t>
    </r>
    <r>
      <rPr>
        <rFont val="Arial"/>
        <color theme="1"/>
      </rPr>
      <t xml:space="preserve">
Ранее, 21 января, в МЧС России подвели статистику по пожарам из-за курения за 2022 год. По данным ведомства, неосторожное обращение с огнем при курении стало причиной более чем 13,5 тыс. пожаров в 2022 году.</t>
    </r>
  </si>
  <si>
    <r>
      <rPr>
        <color rgb="FF1155CC"/>
        <u/>
      </rPr>
      <t>https://vk.com/wall-182682889_1561</t>
    </r>
    <r>
      <rPr/>
      <t xml:space="preserve"> </t>
    </r>
    <r>
      <rPr>
        <color rgb="FF000000"/>
      </rPr>
      <t xml:space="preserve">
</t>
    </r>
    <r>
      <rPr>
        <color rgb="FF1155CC"/>
        <u/>
      </rPr>
      <t>https://vk.com/wall-213561282_253</t>
    </r>
    <r>
      <rPr/>
      <t xml:space="preserve"> </t>
    </r>
    <r>
      <rPr>
        <color rgb="FF000000"/>
      </rPr>
      <t xml:space="preserve">
</t>
    </r>
    <r>
      <rPr>
        <color rgb="FF1155CC"/>
        <u/>
      </rPr>
      <t>https://vk.com/wall-120289702_5197</t>
    </r>
    <r>
      <rPr/>
      <t xml:space="preserve"> </t>
    </r>
    <r>
      <rPr>
        <color rgb="FF000000"/>
      </rPr>
      <t xml:space="preserve">
</t>
    </r>
    <r>
      <rPr>
        <color rgb="FF1155CC"/>
        <u/>
      </rPr>
      <t>https://vk.com/wall-217439692_58</t>
    </r>
    <r>
      <rPr/>
      <t xml:space="preserve"> </t>
    </r>
  </si>
  <si>
    <r>
      <rPr>
        <color rgb="FF1155CC"/>
        <u/>
      </rPr>
      <t>https://prnt.sc/t8a2p_Lv_3RF</t>
    </r>
    <r>
      <rPr/>
      <t xml:space="preserve"> </t>
    </r>
    <r>
      <rPr>
        <color rgb="FF000000"/>
      </rPr>
      <t xml:space="preserve">
</t>
    </r>
    <r>
      <rPr>
        <color rgb="FF1155CC"/>
        <u/>
      </rPr>
      <t>https://prnt.sc/RGW5sRaF7Mju</t>
    </r>
    <r>
      <rPr/>
      <t xml:space="preserve"> </t>
    </r>
    <r>
      <rPr>
        <color rgb="FF000000"/>
      </rPr>
      <t xml:space="preserve">
</t>
    </r>
    <r>
      <rPr>
        <color rgb="FF1155CC"/>
        <u/>
      </rPr>
      <t>https://prnt.sc/w55-9n7Ib78p</t>
    </r>
    <r>
      <rPr/>
      <t xml:space="preserve"> 
</t>
    </r>
    <r>
      <rPr>
        <color rgb="FF1155CC"/>
        <u/>
      </rPr>
      <t>https://prnt.sc/A1FZrxzk7tqC</t>
    </r>
    <r>
      <rPr/>
      <t xml:space="preserve"> </t>
    </r>
  </si>
  <si>
    <t xml:space="preserve"> ППС, ЭППС, пенопласт — что лучше выбрать для утепления? Основные ПЛЮСЫ и МИНУСЫ!
SKY HOME Строительство домов
0:00​ — Вступление
0:25 — Пенопласт и экструдированный пенополистирол
0:38 — Что такое дом из СИП-панелей
1:05 — Почему в домах из СИП-панелей пенопласт
1:56 — Неправильное строительство каркасного дома
3:24 — Утепление дома дешевым пенополистиролом
4:57 — Опасность ППС и ЭППС
5:59 — Когда стоит применять ППС и ЭППС
6:57 — Заключение</t>
  </si>
  <si>
    <t>https://www.youtube.com/watch?v=SKvQ7ZhqKiM</t>
  </si>
  <si>
    <t>https://prnt.sc/szjt1N-9DsvR</t>
  </si>
  <si>
    <t>Анна Степанова
Доброго времени суток!
Кто утеплял частный дом сам?
Летом планируем этим заняться. В качестве утеплителя планируем пенопласт, последующая отделка — штукатуркой.
Толщина стен около 50см. Дом кирпичный, облицован силикатным кирпичем. Живём в Оренбургской области, морозы зимой редко доходят до -35
Какую брать толщину пенопластовых плит?
Можно ли крепить только специальными дюбелями (грибочками)?
Фото для примера</t>
  </si>
  <si>
    <t>https://vk.com/wall-85199833_6120937</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</si>
  <si>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Для ваших условий советуем делать толщину теплоизоляции от 140 мм (для ППС-13Ф). Качество теплоизоляции напрямую зависит от отсутствия щелей и зазоров в слое утеплителя, поэтому оптимально уложить материал в 2 слоя по 70 мм, перекрывая верхним слоем стыки предыдущего. Все щели должны быть заделаны герметиком или монтажной пеной (клей-пеной). Также следует следить за тем, чтобы плиты максимально плотно прилегали к несущим поверхностям. 
По технологии ППС крепится не только на дюбель-зонтики, но и на клей. На сторону прилегания наносятся 5-6 точек состава, а затем плита приклеивается к стене. Дополнительно слои фиксируются дюбель-зонтиками. Ничего сложного здесь нет — вполне можно обойтись своими силами. 
Конечно, расчет толщины у нас приблизительный. Чтобы учесть все тонкости и особенности, лучше вызвать специалистов, которые выполнят точный теплотехнический расчёт. </t>
  </si>
  <si>
    <t>https://prnt.sc/5NFKMbZgXY2p</t>
  </si>
  <si>
    <r>
      <rPr>
        <rFont val="Arial"/>
        <color theme="1"/>
      </rPr>
      <t xml:space="preserve">БDD GROUP
</t>
    </r>
    <r>
      <rPr>
        <rFont val="Arial"/>
        <color theme="1"/>
        <sz val="6.0"/>
      </rPr>
      <t xml:space="preserve">
- Выбрать специалиста и записаться на консультацию можно на сайте клиники: https://mkclinic.ru/nashi-specialisty
- Группа Вконтакте: https://clck.ru/33RREy
- Телеграм-канал клиники "Разговор с психологом" : https://t.me/govorit_psyholog
Юрий Мордвинов
+74912419161
Звонить с 10 до 19 часов
Составление проектов на некапитальные здания, анализ документов, сбор документов, необходимых для строительства
https://pay.cloudtips.ru/p/f7ca1963 — Если вы хотите поддержать любимый канал и ускорить создание видео
https://www.youtube.com/watch?v=Srwnb... — видос про стену
https://www.youtube.com/watch?v=Gm621... — все о мансардах
https://www.youtube.com/watch?v=VOnvS... — фахверк</t>
    </r>
    <r>
      <rPr>
        <rFont val="Arial"/>
        <color theme="1"/>
      </rPr>
      <t xml:space="preserve">
Какой реальный срок службы дома? Как построить дом который простоит 50 — 100 лет и будет в хорошем состоянии? В этом выпуске мы поговорим про ремонтопригодность дома.
Как всегда весело и с приколами.
0:00 -Вступление
0:51 — Вводные данные
3:15 — Утепление фундамента
13:44 — Утепление цоколя
15:27 — Утепление фасада
31:02 — Утепление перекрытий
33:20 — Утепление чердака
38:07 — Выводы
41:28 — Пафосные утеплители
</t>
    </r>
    <r>
      <rPr>
        <rFont val="Arial"/>
        <color theme="1"/>
        <sz val="6.0"/>
      </rPr>
      <t>Проектирование частных домов:
https://design62.ru/proektirovka-zdanij
☎ 8 (800) 350-79-10 (Россия)
▽▽▽▽▽▽▽▽
Разработка дизайна интерьера:
https://design62.ru/dizajn-interera
▽▽▽▽▽▽▽▽
Дизайн и проектирование для владельцев бизнеса :
https://design62.ru/kommercheskii-dizain
▽▽▽▽▽▽▽▽
Мы в ВК — https://vk.com/bdd__group
Мы в Instagram — https://instagram.com/bdd__group
Мы в Facebook — https://www.facebook.com/ArchBuro62</t>
    </r>
  </si>
  <si>
    <t>https://www.youtube.com/watch?v=I8dhmSjfkIQ</t>
  </si>
  <si>
    <t>Пожароопасность, срок службы, эффективность</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</si>
  <si>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Спасибо за такой подробный анализ! И хотя у нас нет цели вас переубедить, всё-таки хотелось бы отметить, что при должном монтаже и правильной эксплуатации вспененный пенополистирол — он же пенопласт — эффективен, долговечен и безопасен.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Высокие теплоизоляционные характеристики ППС позволяют снизить затраты на отопление до 40%. Если учесть, что через стены зданий уходит наибольшее количество тепла (до 36%), сумма получается внушительной. А ведь пенополистиролом можно утеплить не только стены, но и крышу, чердачные перекрытия, коммуникации (он подходит для всех видов труб за исключением дымоходов и трубопроводов, которые нагреваются свыше 80 ℃ ). 
Что касается горючести, современные марки пенопласта производятся с антипиренами — веществами, благодаря которым материал самостоятельно затухает в течение максимум 4 секунд после потери контакта с открытым пламенем. Кроме того, качественный ППС не горит, а оплавляется и не способствует распространению огня. Кроме того, чтобы огонь добрался до пенопласта, он должен разрушить внешние слои стенового "пирога" — несущий материал стен, внешнюю отделку, выполненную по правилам из негорючих материалов. 
Важно, чтобы пенопласт был именно современным и качественным. Ожидать, что кустарно произведённые марки продемонстрируют те же характеристики, что и теплоизоляция от надёжных производителей, конечно, не стоит. </t>
  </si>
  <si>
    <t>https://prnt.sc/IYF43xZLKB8x</t>
  </si>
  <si>
    <t xml:space="preserve"> Влад Землянушнов — опубликовано у БDD GROUP
пенопласт есть без добавки против горения его используют как упаковочный на горящих фасадах он сейчас такой не льзя производить в россии сырье не поддерживающее горение под штукатуркой хрен сожгеш</t>
  </si>
  <si>
    <t>http://www.youtube.com/watch?v=I8dhmSjfkIQ&amp;lc=UgzhvVQCpQY2eQmLIhx4AaABAg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</si>
  <si>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правы: качественный строительный пенопласт сейчас производится только с антипиренами. Если монтировать его по ГОСТ — в качестве среднего слоя ограждающих строительных конструкций — волноваться о его горючести не стоит. </t>
  </si>
  <si>
    <t>https://prnt.sc/ScMtZ7NbkzdN</t>
  </si>
  <si>
    <t>Hirurg — опубликовано у БDD GROUP
Подтверждаю, пенопласт, адски быстро горит. В бытнмть студентом поработал на производстве пенопласта. Пару недель, пока не сгорел.
Вешать на дом плиту пенопласта это превращать дом в печку для кремации, как по мне</t>
  </si>
  <si>
    <t>http://www.youtube.com/watch?v=I8dhmSjfkIQ&amp;lc=Ugz0xCLxUZfcVWmrx-B4AaABAg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</si>
  <si>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Возможно, вы имеете в виду предыдущие поколения материала. Сейчас все марки производятся на современном оборудовании и с добавлением антипиренов. Такой пенопласт затухает в течение максимум 4 секунд после потери контакта с открытым огнём. Более того, он не горит, а оплавляется. </t>
  </si>
  <si>
    <t>https://prnt.sc/2DHRFQ1w2V5t</t>
  </si>
  <si>
    <r>
      <rPr>
        <rFont val="Arial"/>
        <color theme="1"/>
      </rPr>
      <t xml:space="preserve">Известия
Только 18% россиян считают, что знают правила пожарной безопасности
В 2022 году в России произошло более 130 тыс. пожаров в зданиях и сооружениях, около 7 тыс. человек погибли. Как показал опрос компании «Rockwool Россия», только 18% россиян считают, что они точно знают все риски и правила, связанные с профилактикой и поведением во время пожара.
По информации аналитиков, еще 7% населения задумывается о пожарной безопасности, но ничего не делает для ее обеспечения, 4% признались, что пожар ― это их страх.
Эксперты добавили, что только 35% опрошенных рассказали, что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Еще 8% обходятся тем, что не используют свечи и другие потенциально опасные атрибуты.
«Основными факторами возникновения пожаров респонденты назвали невнимательность (34%), алкоголь (26%), курение дома (14%) и электроприборы (13%)», — рассказали аналитики.
</t>
    </r>
    <r>
      <rPr>
        <rFont val="Arial"/>
        <b/>
        <color theme="1"/>
      </rPr>
      <t>В 70% случаев причиной гибели людей на пожаре становится не огонь как таковой, а отравление токсичными продуктами горения, рассказали эксперты.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СО и СО2 — опасные для человека вещества, сказали аналитики. Эту проблему можно попытаться минимизировать, используя при отделке жилья менее вредные материалы, добавили в компании.</t>
    </r>
    <r>
      <rPr>
        <rFont val="Arial"/>
        <color theme="1"/>
      </rPr>
      <t xml:space="preserve">
Ранее, 21 января, в МЧС России подвели статистику по пожарам из-за курения за 2022 год. По данным ведомства, неосторожное обращение с огнем при курении стало причиной более чем 13,5 тыс. пожаров в 2022 году.</t>
    </r>
  </si>
  <si>
    <r>
      <rPr>
        <color rgb="FF1155CC"/>
        <u/>
      </rPr>
      <t>https://vk.com/wall-167477444_2669</t>
    </r>
    <r>
      <rPr/>
      <t xml:space="preserve"> </t>
    </r>
    <r>
      <rPr>
        <color rgb="FF000000"/>
      </rPr>
      <t xml:space="preserve">
</t>
    </r>
    <r>
      <rPr>
        <color rgb="FF1155CC"/>
        <u/>
      </rPr>
      <t>https://vk.com/wall-205074532_490</t>
    </r>
    <r>
      <rPr/>
      <t xml:space="preserve"> </t>
    </r>
    <r>
      <rPr>
        <color rgb="FF000000"/>
      </rPr>
      <t xml:space="preserve">
</t>
    </r>
    <r>
      <rPr>
        <color rgb="FF1155CC"/>
        <u/>
      </rPr>
      <t>https://vk.com/wall-201935946_2122</t>
    </r>
    <r>
      <rPr/>
      <t xml:space="preserve"> </t>
    </r>
    <r>
      <rPr>
        <color rgb="FF000000"/>
      </rPr>
      <t xml:space="preserve">
</t>
    </r>
    <r>
      <rPr>
        <color rgb="FF1155CC"/>
        <u/>
      </rPr>
      <t>https://vk.com/wall-152050653_1177</t>
    </r>
    <r>
      <rPr/>
      <t xml:space="preserve"> 
</t>
    </r>
    <r>
      <rPr>
        <color rgb="FF1155CC"/>
        <u/>
      </rPr>
      <t>https://dzen.ru/b/Y-Doj_ldr2mhTYLZ</t>
    </r>
    <r>
      <rPr/>
      <t xml:space="preserve"> </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</si>
  <si>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Полимеры стали частью жизни современного человека. Элементы декора, бытовая техника, компьютеры — пластик повсюду. Но мы не заменяем ноутбук счётами только потому, что они сделаны из дерева. Просто эксплуатируем его по правилам. 
То же самое и с теплоизоляционными материалами. Если монтировать и использовать их в соответствии с рекомендациями производителей, бояться нечего. ГОСТ рекомендует пенопласт в качестве среднего слоя строительных ограждающих конструкций: это значит, что от огня он защищён и материалом стены, и внешней отделкой. Кроме того, в современный пенопласт добавляют антипирены — вещества, которые позволяют материалу самостоятельно затухать в течение максимум 4 секунд после потери контакта с открытым пламенем. Пенополистирол безопасен как при нормальных условиях эксплуатации, так и при нагревании, что подтверждено научными исследованиями. 
Что касается угарного газа — его выделяют при горении практически все вещества, включая древесину и текстиль. Поэтому необходимо строго следовать правилам пожарной безопасности, какой бы материал для теплоизоляции вы ни выбрали. </t>
  </si>
  <si>
    <r>
      <rPr>
        <color rgb="FF1155CC"/>
        <u/>
      </rPr>
      <t>https://prnt.sc/l78kwspcCZ1X</t>
    </r>
    <r>
      <rPr/>
      <t xml:space="preserve"> </t>
    </r>
    <r>
      <rPr>
        <color rgb="FF000000"/>
      </rPr>
      <t xml:space="preserve">
</t>
    </r>
    <r>
      <rPr>
        <color rgb="FF1155CC"/>
        <u/>
      </rPr>
      <t>https://prnt.sc/IQ2mzB084F1d</t>
    </r>
    <r>
      <rPr/>
      <t xml:space="preserve"> </t>
    </r>
    <r>
      <rPr>
        <color rgb="FF000000"/>
      </rPr>
      <t xml:space="preserve">
</t>
    </r>
    <r>
      <rPr>
        <color rgb="FF1155CC"/>
        <u/>
      </rPr>
      <t>https://prnt.sc/DOXyBzk3CajL</t>
    </r>
    <r>
      <rPr/>
      <t xml:space="preserve"> </t>
    </r>
    <r>
      <rPr>
        <color rgb="FF000000"/>
      </rPr>
      <t xml:space="preserve">
</t>
    </r>
    <r>
      <rPr>
        <color rgb="FF1155CC"/>
        <u/>
      </rPr>
      <t>https://prnt.sc/_uI2Ve84oe6y</t>
    </r>
    <r>
      <rPr/>
      <t xml:space="preserve"> 
</t>
    </r>
    <r>
      <rPr>
        <color rgb="FF1155CC"/>
        <u/>
      </rPr>
      <t>https://prnt.sc/mUaivlzLviLN</t>
    </r>
    <r>
      <rPr/>
      <t xml:space="preserve"> </t>
    </r>
  </si>
  <si>
    <t xml:space="preserve">Denis Morozov
Если представить, что полистирол толщиной 160 мм (в трехслойной панели) прослужит 20 лет, то в течение этого периода каждый кв. метр наружной стены выделит 3 мгр/ч стирола. При поступлении в помещение 10% этого количества и подаче воздуха в количестве 30 м3/м2Чч (согласно СНиП 2.04.05-91*. Отопление, вентиляция и кондиционирование. М., 1994) концентрация стирола составит 0,0075 мгр/м3. При временном пребывании в таком помещении и ориентации на суточное ПДК = 0,002 мгр/м3 превышение ПРЕДЕЛЬНО-ДОПУСТИМЫХ КОНЦЕНТРАЦИЙ по стиролу составит 3,75 раз. Для жилого помещения со временем пребывания в нем 25 лет величина ПРЕДЕЛЬНО-ДОПУСТИМЫХ КОНЦЕНТРАЦИЙ на стирол согласно таблице должна быть уменьшена в 594 раза и составлять 0,0000034 мгр/м3.
Столь низкое значение ПРЕДЕЛЬНО-ДОПУСТИМЫХ КОНЦЕНТРАЦИЙ на стирол и соответственно многократное превышение его норм ПРЕДЕЛЬНО-ДОПУСТИМЫХ КОНЦЕНТРАЦИЙ в помещении вызвано особыми свойствами стирола. Это вещество относится к конденсированным ароматическим соединениям, имеющим в своей молекуле одно или несколько бензольных ядер, и, подобно аналогичным веществам (бензол, бензпирен, безантрацен), имеет повышенные коммулятивные свойства: накапливается в печени и не выводится наружу. Вещества этой группы относятся к особо опасным. Например, бензпирен является активным канцерогенным веществом с ПРЕДЕЛЬНО-ДОПУСТИМЫХ КОНЦЕНТРАЦИЙ 0,000001 мгр/м3.
Выводы:
A. При использовании токсичных веществ в жилищном строительстве их ПРЕДЕЛЬНО-ДОПУСТИМЫХ КОНЦЕНТРАЦИЙ должны быть уменьшены в десятки и сотни раз в соответствии с их коммулятивными свойствами.
B. Среди веществ, содержащихся в строительных материалах, наибольшей степенью коммулятивности обладает стирол (x = 0,7), что требует уменьшения ПДК при использовании его в жилищном строительстве приблизительно в 600 раз, т. е. установления ПДК на уровне 0,0000033 мгр/м3, что равносильно полному запрещению применения стирола в жилищном строительстве. </t>
  </si>
  <si>
    <t>https://www.youtube.com/watch?v=I8dhmSjfkIQ&amp;lc=UgyOk8UnVAMN3Lzm3jF4AaABAg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</si>
  <si>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Раньше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Конечно, данные выводы касаются качественного пенопласта. Поэтому приобретать материал стоит только в официальных точках продаж. </t>
  </si>
  <si>
    <t>https://prnt.sc/_lF9e_KyoLiK</t>
  </si>
  <si>
    <t xml:space="preserve">Vjacheslav Dobro
Спасибо! Есть вопрос: хочу утеплить пенопластом, под вентфасад. Для пожаробезопасности думаю оштукатурить с сеткой в один слой. Имеет право на жизнь такое решение? Одноэтажный дом. Минвата смущает тем, что пылит со временем. </t>
  </si>
  <si>
    <t>https://www.youtube.com/watch?v=I8dhmSjfkIQ&amp;lc=UgwPbT33pr3D2Xrgt6Z4AaABAg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</si>
  <si>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Оптимальной для пенопласта считается система "мокрый фасад". Утеплять ППС под вентфасад мы не рекомендуем. Возможно, вам стоит рассмотреть вариант полноценного оштукатуривания без вентфасада. </t>
  </si>
  <si>
    <t>https://prnt.sc/2zLXYjvRhMKG</t>
  </si>
  <si>
    <t xml:space="preserve">Trixter
Можно ли таким способом утеплить пол на балконе? только без лаг сразу на пол ППС- заармировать его. а на него сделать стяжку пару СМ а в эту стяжку кабель теплого пола под плитку? </t>
  </si>
  <si>
    <t>https://www.youtube.com/watch?v=VOwv1gBMhRs&amp;lc=Ugz8zvzt7-hCMPSSIgR4AaABAg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</si>
  <si>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Да, такой вариант возможен. Вам понадобится пенопласт плотностью от 17 кг/м3. Предусмотрите слой гидроизоляции между утеплителем и стяжкой, и обязательно проармируйте стяжку. </t>
  </si>
  <si>
    <t>https://prnt.sc/jnrc0VrwAMeU</t>
  </si>
  <si>
    <t xml:space="preserve">Виталий Устинов
Здравствуйте. Я вот отмостку с пенопластом делать собрался это разве не лучше для фундамента как считаете..? </t>
  </si>
  <si>
    <t>https://www.youtube.com/watch?v=VOwv1gBMhRs&amp;lc=UgyuiiIxl62nhTJnH6F4AaABAg</t>
  </si>
  <si>
    <t>Здравствуйте! Позвольте прокомментировать в качестве официального представителя Ассоциации производителей и поставщиков пенополистирола.
Использование пенопласта для теплоизоляции отмостки — это хороший способ минимизировать лишнюю нагрузку на фундамент и саму отмостку, вызванную промерзанием почвы и морозным пучением грунта. Важно применять материал высокой плотности, который выдержит вес самой отмостки (от ППС17).</t>
  </si>
  <si>
    <t>Комментарий был удален</t>
  </si>
  <si>
    <t xml:space="preserve"> Алексей Юрьевич
Андрей, ангар построенный из панелей с утеплитеьем Пенопласт вместо негорючих дорогих материалов в виде каменной ваты или стекло ваты — вот и результат, так бы просто масло горело, а так все сгорело нахрен. Когда берете ангар под производство внимательно изучайте из чего сделан он!</t>
  </si>
  <si>
    <t>https://vk.com/wall-67308144_371288?reply=371426&amp;thread=371295</t>
  </si>
  <si>
    <t>Здравствуйте, Алексей Юрьевич! Позвольте прокомментировать в качестве официального представителя Ассоциации производителей и поставщиков пенополистирола. 
В ситуации, когда горящая воздушно-масляная смесь вырывается под давлением, сгорела бы и минвата. Другое дело, что мы не знаем, что за утеплитель был использован при строительстве, и предполагать это только по видео не совсем корректно. Делать выводы стоит только по результатам экспертизы.</t>
  </si>
  <si>
    <t>https://prnt.sc/M2FfjmKqhLdu</t>
  </si>
  <si>
    <t>Серёга Серёгович
Про монтажную пену и прочие пенополистиролы стоит знать, что при горении они выделяют ядовитые газы и что легко получить удушие, так что имейте это ввиду !</t>
  </si>
  <si>
    <t>https://dzen.ru/video/watch/63d7cb12a6f4f15793b808dc#comment_1496108621</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</si>
  <si>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Ядовитые газы выделяются при горении и тлении любого строительного (да и не строительного) материала. Что касается пенополистирола, современные его марки выпускаются с антипиренами — веществами, которые позволяют материалу самостоятельно затухать в течение максимум 4 секунд после потери контакта с открытым пламенем. От высоких температур ППС не вспыхивает, а оплавляется, поэтому горения не поддерживает. А если он использован по ГОСТ — в качестве среднего слоя строительной конструкции, беспокоиться вообще не о чем. Огонь доберется до него, только разрушив несущий материал стены и внешнюю отделку. </t>
  </si>
  <si>
    <t>https://prnt.sc/6iLJVefqzhtI</t>
  </si>
  <si>
    <t>Timur Yanov
EPS Russia, плесень будет не в пенополистироле а в стене за счёт избыточной влажности последней вследствии отсутствия воздухообмена , банально стена набрав влагу сохнуть не будет.</t>
  </si>
  <si>
    <t>https://dzen.ru/media/r_molodost/esce-raz-pro-uteplenie-iznutri-ne-razdeliaiu-skepsisa-6362b6a5c43216787f779540?&amp;comments_data=n_reply</t>
  </si>
  <si>
    <t xml:space="preserve">Здравствуйте, Timur!
Вспененный пенополистирол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если соблюдены все условия монтажа, воздухообмену ничего не помешает. </t>
  </si>
  <si>
    <r>
      <rPr>
        <color rgb="FF1155CC"/>
        <u/>
      </rPr>
      <t>https://prnt.sc/fnnqL5kWlnXN</t>
    </r>
    <r>
      <rPr/>
      <t xml:space="preserve"> </t>
    </r>
  </si>
  <si>
    <t xml:space="preserve">Ответ на стр. 55 ноябрь 2022: https://docs.google.com/spreadsheets/d/1ZikylpUJHIntSM6n0TnsptvTLevqeXhV4dGAEeXy-7c/edit#gid=274922890&amp;range=F55 </t>
  </si>
  <si>
    <t>Каскаринское муниципальное образование
Только 20% людей считают, что знают правила пожарной безопасности, еще 7% населения задумываются о пожарной безопасности, но ничего не делает для ее обеспечения, только 35%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В 70% случаев причиной гибели людей на пожаре становится не огонь как таковой, а отравление токсичными продуктами горения.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опасные для человека вещества. Эту проблему можно попытаться минимизировать, используя при отделке жилья менее вредные материалы. Полимеры стали частью жизни современного человека. Если монтировать и использовать их в соответствии с рекомендациями производителей, бояться нечего. ГОСТ рекомендует пенопласт в качестве среднего слоя строительных ограждающих конструкций: это значит, что от огня он защищен и материалом стены, и внешней отделкой. Кроме того, в современный пенопласт добавляют антипирены — вещества, который позволяют материалу самостоятельно затухать в течение максимум 4 секунд после потери контакта с открытым пламенем. Пенполистирол безопасен как при нормальных условиях, так и при нагревании, что подтверждено научными исследованиями. Что касается угарного газа — его выделяют при горении практически все вещества, включая древесину и текстиль. Поэтому необходимо строго следовать правила пожарной безопасности, какой бы материал для теплоизоляции вы не выбрали.</t>
  </si>
  <si>
    <r>
      <rPr>
        <color rgb="FF1155CC"/>
        <u/>
      </rPr>
      <t>https://vk.com/wall-134915517_3808</t>
    </r>
    <r>
      <rPr/>
      <t xml:space="preserve"> </t>
    </r>
    <r>
      <rPr>
        <color rgb="FF000000"/>
      </rPr>
      <t xml:space="preserve">
</t>
    </r>
    <r>
      <rPr>
        <color rgb="FF1155CC"/>
        <u/>
      </rPr>
      <t>https://vk.com/wall-169046081_2202</t>
    </r>
    <r>
      <rPr/>
      <t xml:space="preserve"> </t>
    </r>
    <r>
      <rPr>
        <color rgb="FF000000"/>
      </rPr>
      <t xml:space="preserve">
</t>
    </r>
    <r>
      <rPr>
        <color rgb="FF1155CC"/>
        <u/>
      </rPr>
      <t>https://vk.com/wall-191575676_1264</t>
    </r>
    <r>
      <rPr/>
      <t xml:space="preserve"> </t>
    </r>
    <r>
      <rPr>
        <color rgb="FF000000"/>
      </rPr>
      <t xml:space="preserve">
</t>
    </r>
    <r>
      <rPr>
        <color rgb="FF1155CC"/>
        <u/>
      </rPr>
      <t>https://vk.com/wall-19872618_934</t>
    </r>
    <r>
      <rPr/>
      <t xml:space="preserve"> </t>
    </r>
    <r>
      <rPr>
        <color rgb="FF000000"/>
      </rPr>
      <t xml:space="preserve">
</t>
    </r>
    <r>
      <rPr>
        <color rgb="FF1155CC"/>
        <u/>
      </rPr>
      <t>https://vk.com/wall-127339668_6954</t>
    </r>
    <r>
      <rPr/>
      <t xml:space="preserve"> 
</t>
    </r>
    <r>
      <rPr>
        <color rgb="FF1155CC"/>
        <u/>
      </rPr>
      <t>https://ok.ru/group70000001083891/topic/155972319049971</t>
    </r>
    <r>
      <rPr/>
      <t xml:space="preserve"> </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</si>
  <si>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Качественный вспененный пенополистирол (пенопласт) не выделяет токсичных веществ при нагревании: это подтверждают протокол № 37-2010 от 02.04.2010 МГУ им. М.В. Ломоносова и протокол исследования состава № 338/10 от 24.03.2010 ФГУП ВНИИМ им. Д.И. Менделеева. Если монтировать и эксплуатировать ППС так, как вы описываете, — в соответствии с требованиями ГОСТ и предписаниями производителей — о безопасности можно не беспокоиться. </t>
  </si>
  <si>
    <r>
      <rPr>
        <color rgb="FF1155CC"/>
        <u/>
      </rPr>
      <t>https://prnt.sc/6d_Dxr8u7ujB</t>
    </r>
    <r>
      <rPr/>
      <t xml:space="preserve"> </t>
    </r>
    <r>
      <rPr>
        <color rgb="FF000000"/>
      </rPr>
      <t xml:space="preserve">
</t>
    </r>
    <r>
      <rPr>
        <color rgb="FF1155CC"/>
        <u/>
      </rPr>
      <t>https://prnt.sc/DL7nXZKG4oED</t>
    </r>
    <r>
      <rPr/>
      <t xml:space="preserve"> </t>
    </r>
    <r>
      <rPr>
        <color rgb="FF000000"/>
      </rPr>
      <t xml:space="preserve">
</t>
    </r>
    <r>
      <rPr>
        <color rgb="FF1155CC"/>
        <u/>
      </rPr>
      <t>https://prnt.sc/MfBDEEUzQX0a</t>
    </r>
    <r>
      <rPr/>
      <t xml:space="preserve"> </t>
    </r>
    <r>
      <rPr>
        <color rgb="FF000000"/>
      </rPr>
      <t xml:space="preserve">
</t>
    </r>
    <r>
      <rPr>
        <color rgb="FF1155CC"/>
        <u/>
      </rPr>
      <t>https://prnt.sc/Ce6Lg6nJ9Qpu</t>
    </r>
    <r>
      <rPr/>
      <t xml:space="preserve"> </t>
    </r>
    <r>
      <rPr>
        <color rgb="FF000000"/>
      </rPr>
      <t xml:space="preserve">
</t>
    </r>
    <r>
      <rPr>
        <color rgb="FF1155CC"/>
        <u/>
      </rPr>
      <t>https://prnt.sc/B2KQagRvC9YC</t>
    </r>
    <r>
      <rPr/>
      <t xml:space="preserve"> 
</t>
    </r>
    <r>
      <rPr>
        <color rgb="FF1155CC"/>
        <u/>
      </rPr>
      <t>https://prnt.sc/bIBmTBar-V4Q</t>
    </r>
    <r>
      <rPr/>
      <t xml:space="preserve"> </t>
    </r>
  </si>
  <si>
    <t>Здравствуйте! Позвольте прокомментировать в качестве официального представителя Ассоциации производителей и поставщиков пенополистирола.
Качественный вспененный пенополистирол (пенопласт) не выделяет токсичных веществ при нагревании: это подтверждают протокол № 37-2010 от 02.04.2010 МГУ им. М.В. Ломоносова и протокол исследования состава № 338/10 от 24.03.2010 ФГУП ВНИИМ им. Д.И. Менделеева. И как вы верно заметили, монтаж и эксплуатация ППС в соответствии с требованиями ГОСТ и предписаниями производителей, а также знание и соблюдение противопожарных правил — важные слагаемые безопасности.</t>
  </si>
  <si>
    <t>Галина Бегаева
☼ ЭкоСвет ☼ — Для тех, Кто тянется к Свету
Утеплитель. Пенопласт, Минеральная вата. Тепло или Угроза жизни</t>
  </si>
  <si>
    <r>
      <rPr>
        <color rgb="FF1155CC"/>
        <u/>
      </rPr>
      <t>https://ok.ru/profile/578187859942/statuses/156339442662886</t>
    </r>
    <r>
      <rPr>
        <color rgb="FF000000"/>
      </rPr>
      <t xml:space="preserve"> 
</t>
    </r>
    <r>
      <rPr>
        <color rgb="FF1155CC"/>
        <u/>
      </rPr>
      <t>https://vk.com/wall401357595_520</t>
    </r>
    <r>
      <rPr>
        <color rgb="FF000000"/>
      </rPr>
      <t xml:space="preserve"> </t>
    </r>
  </si>
  <si>
    <t xml:space="preserve">​Здравствуйте! Позвольте прокомментировать видео в качестве официального представителя Ассоциации производителей и поставщиков пенопласта.
О токсичности: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Современные пенополистирольные плиты не содержат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О горючести: все современные марки ППС производятся с добавлением специальных присадок — антипиренов. Благодаря им материал не поддерживает горения и затухает в течение 4 секунд после потери контакта с открытым пламенем. Что касается выделения вредных веществ при горении — этим "грешат" все материалы, и не только строительные. Если учесть, что пенополистирол рекомендован ГОСТ в качестве среднего слоя ограждающих конструкций, эвакуироваться из горящего помещения необходимо будет ещё до того, как пламя доберётся до утеплителя.
Об "остаточном стироле":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О паропроницаемости: по этому показателю материал сравним с древесиной.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О плесени: материал биологически нейтрален, на нём не селятся и не размножаются грибок и плесень. Этот факт подтверждён испытаниями, проведёнными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О правилах монтажа: пенополистирол рекомендован в качестве среднего слоя ограждающих строительных конструкций с наружными штукатурными слоями (ГОСТ 15588-2014). При соблюдении правил монтажа штукатурные слои не будут ни отваливаться, ни трескаться.
В пользу пенополистирола говорит тот факт, что 8 из 10 частных домов в Европе утеплены именно им. </t>
  </si>
  <si>
    <r>
      <rPr>
        <color rgb="FF1155CC"/>
        <u/>
      </rPr>
      <t>https://prnt.sc/0DO38fE9tEpz</t>
    </r>
    <r>
      <rPr/>
      <t xml:space="preserve"> </t>
    </r>
    <r>
      <rPr>
        <color rgb="FF000000"/>
      </rPr>
      <t xml:space="preserve">
</t>
    </r>
    <r>
      <rPr>
        <color rgb="FF1155CC"/>
        <u/>
      </rPr>
      <t>https://prnt.sc/e2gKIapkCvvi</t>
    </r>
    <r>
      <rPr/>
      <t xml:space="preserve"> </t>
    </r>
  </si>
  <si>
    <t xml:space="preserve">Аналог стр. 100 октябрь
</t>
  </si>
  <si>
    <t xml:space="preserve">Vjacheslav Dobro
 @EPS Russia спасибо! Какой нежелательный эффект может получится из-за такого решения? </t>
  </si>
  <si>
    <t>https://www.youtube.com/watch?v=I8dhmSjfkIQ&amp;lc=UgwPbT33pr3D2Xrgt6Z4AaABAg.9lc4i0-EcVx9lcXfRN-zVJ</t>
  </si>
  <si>
    <t xml:space="preserve">Vjacheslav, здесь всё дело в том, насколько ответственно вы подойдёте к оштукатуриванию под фасадом. Нужно понимать, что это должен быть полноценный слой (как если бы вы делали под покраску, без дефектов). Так вы защитите ППС и от ультрафиолета, и от вредителей. 
В этом случае штукатурный слой будет полностью изолировать ППС, и тогда сверху можно применить вентфасад. 
В своих рекомендациях мы исходим, помимо всего прочего, и из важности экономической составляющей. Однако в постах выше вы объяснили, почему рассматриваете такой необычный способ. </t>
  </si>
  <si>
    <r>
      <rPr>
        <color rgb="FF1155CC"/>
        <u/>
      </rPr>
      <t>https://prnt.sc/g7_PBmZetOiz</t>
    </r>
    <r>
      <rPr/>
      <t xml:space="preserve"> </t>
    </r>
  </si>
  <si>
    <t xml:space="preserve">Ответ на стр. 11
</t>
  </si>
  <si>
    <t xml:space="preserve">Наталья ХоумМарт
 @EPS Russia Подскажите, а каким образом происходит полимеризация стирола на 100 процентов? А как быть с деструкцией материала со временем, а также при нагревании с выделением стирола? Я скептически отношусь к любым исследованиям, проводимыми или заказанными производителями. </t>
  </si>
  <si>
    <t>https://www.youtube.com/watch?v=I8dhmSjfkIQ&amp;lc=UgyOk8UnVAMN3Lzm3jF4AaABAg.9lc4fs1ggRn9lcmbu2_xcm</t>
  </si>
  <si>
    <t>Ответ на стр. 10
занести клиенту</t>
  </si>
  <si>
    <r>
      <rPr/>
      <t xml:space="preserve">Саморучка
автор
По поводу воспламенения от высоких температур согласен -утеплитель плавиться, но не горит.
А ВОТ ПО ПОВОДУ САМО ЗАТУХАНИЯ, НЕ СОГЛАШУСЬ. Не поддерживает горение только Пенополиуретан. Остальные горят, очень даже хорошо.
Вот мой эксперимент
</t>
    </r>
    <r>
      <rPr>
        <color rgb="FF1155CC"/>
        <u/>
      </rPr>
      <t>https://dzen.ru/video/watch/6193ae0a9c58084f5a6ac174</t>
    </r>
  </si>
  <si>
    <t xml:space="preserve">Здравствуйте! 
Внимательно просмотрели вашего видео. Очень подробный и познавательный эксперимент, спасибо! 
Но он всё же подтверждает наши слова. Вы воздействуете на пенопласт горячим гвоздём — материал оплавляется. Воздействуете горелкой — он оплавляется, но не загорается и горения не поддерживает. Практически сразу после того, как ППС теряет контакт с огнём, он затухает. Затем вы кладёте его в костёр — он снова же оплавляется, практически не дымя. И выводы ваши совпадают с нашими. </t>
  </si>
  <si>
    <r>
      <rPr>
        <color rgb="FF1155CC"/>
        <u/>
      </rPr>
      <t>https://prnt.sc/MG9QTwWySvZy</t>
    </r>
    <r>
      <rPr/>
      <t xml:space="preserve"> </t>
    </r>
  </si>
  <si>
    <t xml:space="preserve">Ответ на стр. 15
</t>
  </si>
  <si>
    <t>Paradise Box
Интересная информация. Однако плохо раскрыта безопасность при длительной эксплуатации. 
Тот же ППС выделяет газообразный яд стирол даже при комнатной температуре. А в минеральных утеплителях зачастую связующее из формальдегида, который тоже яд. 
Если покопаться в утеплителях более подробно в этом направлении, то окажется что большую их часть применять опасно для себя, либо преступно, когда строишь для других.</t>
  </si>
  <si>
    <t>https://www.youtube.com/watch?v=I8dhmSjfkIQ&amp;lc=UgxdYHR3qstmh0LdU7N4AaABAg</t>
  </si>
  <si>
    <t xml:space="preserve">Здравствуйте! Позвольте прокомментировать видео в качестве официального представителя Ассоциации производителей и поставщиков пенопласта.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Конечно, речь здесь идёт о качественном пенопласте, смонтированном и эксплуатируемом в соответствии с требованиями ГОСТ и производителей. </t>
  </si>
  <si>
    <t>https://prnt.sc/WdB8YGWiT8-U</t>
  </si>
  <si>
    <t xml:space="preserve"> Анна Степанова
Алексей, а можно использовать например один слой ППС-8 50мм, а второй ППС-16 100мм?
Или спользовать только ППС-8 можно?</t>
  </si>
  <si>
    <t>https://vk.com/wall-85199833_6120937?reply=6127167&amp;thread=6124089</t>
  </si>
  <si>
    <t xml:space="preserve">Анна, мы рекомендуем для фасадных работ выбирать пенопласт с литерой Ф — например, ППС-13Ф, ППС-16Ф. Среди фасадных марок пенопласта с плотностью 8 кг/м3 нет. Кроме того, пенопласта с такой плотностью в принципе нет в ГОСТ 15588-2014 (с Изменением №1). 
Если есть возможность, приобретайте материал у производителей, которые работают в соответствии с нормами ГОСТ. </t>
  </si>
  <si>
    <r>
      <rPr/>
      <t xml:space="preserve">Ответ на стр. 5
</t>
    </r>
    <r>
      <rPr>
        <color rgb="FF1155CC"/>
        <u/>
      </rPr>
      <t>https://prnt.sc/7ASaJ2IhTSQt</t>
    </r>
    <r>
      <rPr/>
      <t xml:space="preserve"> </t>
    </r>
  </si>
  <si>
    <t xml:space="preserve">Anton Gyrt
Видели как многоэтажные дома обшитые не горючим утеплителем из пенопласта обгарают как одуванчик. </t>
  </si>
  <si>
    <t>https://www.youtube.com/watch?v=mYbCx8d3nq4&amp;lc=UgzIO8JQenbBTneHRMd4AaABAg</t>
  </si>
  <si>
    <t xml:space="preserve">Здравствуйте! Позвольте прокомментировать видео в качестве официального представителя Ассоциации производителей и поставщиков пенопласта. 
В соответствии с ГОСТ 15588-2014, пенопласт используется в качестве среднего слоя строительных ограждающих конструкций. Это значит, что с одной стороны он изолирован несущим материалом стены, со второй — внешней отделкой (оптимально по системе "мокрый фасад"). Кроме того, все марки современного ППС выпускаются с добавлением антипиренов — веществ, благодаря которым материал самостоятельно затухает в течение максимум 4 секунд после потери контакта с открытым пламенем. Он не поддерживает горения, не способствует распространению огня, а под воздействием высоких температур не горит, а оплавляется. 
Ситуация, о которой вы говорите, вызвана либо использованием некачественного утеплителя, либо грубыми нарушениями монтажа и эксплуатации. </t>
  </si>
  <si>
    <t>https://prnt.sc/0UqhuIO6I7h7</t>
  </si>
  <si>
    <t xml:space="preserve">Paradise Box
 @EPS Russia дайте ссылки на тексты этих документов и посмотрим чего они стоят. Просто циферки — это не о чем и в пользу бедных. Тексты, фамилии и должности подписавших — это уже хоть что-то что можно обсуждать. Заодно сразу расскажите как вам удалось победить процесс деполимеризации полистирола, вас ждёт Нобелевская премия как минимум. </t>
  </si>
  <si>
    <t>Ответ на стр. 22</t>
  </si>
  <si>
    <t>Здравствуйте, Paradise Box! 
Все эти документы находятся в свободном доступе, и найти их несложно. Например: 
https://epsrussia.ru/uploads/images/zaklyuchenie_moskovskogo_nii_gigieny_imff_erismana_no_03pm8.jpg
в работе</t>
  </si>
  <si>
    <t>mikhail prokofev
Полистерол при высоких температурах (от 160°С и выше) пенополистирол подвергается интенсивной термоокислительной деструкции разлагаясь в основном до высокотоксичного стирола, сильнейшим образом отравляя окружающую среду и людей, что и имеет место при пожарах в зданиях, утеплённых пенополистиролом вспомним "Хромую лошадь" 160 человек отравилось!!</t>
  </si>
  <si>
    <t>https://dzen.ru/a/Y9yWYleUuQp12PMh#comment_1505464063</t>
  </si>
  <si>
    <t>Опасность для здоровья, пожары</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</si>
  <si>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ГОСТ 15588-2014 рекомендует использовать пенопласт для теплоизоляции там, где температура не достигает 80 градусов. При монтаже и эксплуатации мы советуем строго придерживаться рекомендаций ГОСТ и производителей. 
Что касается пожара в "Хромой лошади", его причинами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В кафе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t>
  </si>
  <si>
    <t>https://prnt.sc/gFDWDMEEeviX</t>
  </si>
  <si>
    <r>
      <rPr>
        <rFont val="Arial"/>
        <color theme="1"/>
      </rPr>
      <t xml:space="preserve">Пожарная безопасность
Только 18% россиян считают, что знают правила пожарной безопасности
В 2022 году в России произошло более 130 тыс. пожаров в зданиях и сооружениях, около 7 тыс. человек погибли. Как показал опрос компании «Rockwool Россия», только 18% россиян считают, что они точно знают все риски и правила, связанные с профилактикой и поведением во время пожара.
По информации аналитиков, еще 7% населения задумывается о пожарной безопасности, но ничего не делает для ее обеспечения, 4% признались, что пожар ― это их страх.
Эксперты добавили, что только 35% опрошенных рассказали, что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Еще 8% обходятся тем, что не используют свечи и другие потенциально опасные атрибуты.
«Основными факторами возникновения пожаров респонденты назвали невнимательность (34%), алкоголь (26%), курение дома (14%) и электроприборы (13%)», — рассказали аналитики.
</t>
    </r>
    <r>
      <rPr>
        <rFont val="Arial"/>
        <b/>
        <color theme="1"/>
      </rPr>
      <t>В 70% случаев причиной гибели людей на пожаре становится не огонь как таковой, а отравление токсичными продуктами горения, рассказали эксперты.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СО и СО2 — опасные для человека вещества, сказали аналитики. Эту проблему можно попытаться минимизировать, используя при отделке жилья менее вредные материалы, добавили в компании.</t>
    </r>
    <r>
      <rPr>
        <rFont val="Arial"/>
        <color theme="1"/>
      </rPr>
      <t xml:space="preserve">
Ранее, 21 января, в МЧС России подвели статистику по пожарам из-за курения за 2022 год. По данным ведомства, неосторожное обращение с огнем при курении стало причиной более чем 13,5 тыс. пожаров в 2022 году.</t>
    </r>
  </si>
  <si>
    <r>
      <rPr>
        <color rgb="FF1155CC"/>
        <u/>
      </rPr>
      <t>https://vk.com/wall-196106422_396</t>
    </r>
    <r>
      <rPr/>
      <t xml:space="preserve"> 
</t>
    </r>
    <r>
      <rPr>
        <color rgb="FF1155CC"/>
        <u/>
      </rPr>
      <t>https://vk.com/wall-203895043_740</t>
    </r>
    <r>
      <rPr/>
      <t xml:space="preserve"> </t>
    </r>
  </si>
  <si>
    <r>
      <rPr>
        <color rgb="FF1155CC"/>
        <u/>
      </rPr>
      <t>https://prnt.sc/PZ80P4dmXghY</t>
    </r>
    <r>
      <rPr/>
      <t xml:space="preserve"> 
</t>
    </r>
    <r>
      <rPr>
        <color rgb="FF1155CC"/>
        <u/>
      </rPr>
      <t>https://prnt.sc/loKRXKKNFn0B</t>
    </r>
    <r>
      <rPr/>
      <t xml:space="preserve"> </t>
    </r>
  </si>
  <si>
    <r>
      <rPr>
        <color rgb="FF1155CC"/>
        <u/>
      </rPr>
      <t>https://vk.com/wall636449743_491</t>
    </r>
    <r>
      <rPr/>
      <t xml:space="preserve"> </t>
    </r>
  </si>
  <si>
    <r>
      <rPr>
        <color rgb="FF1155CC"/>
        <u/>
      </rPr>
      <t>https://prnt.sc/_grEEgpYKZC2</t>
    </r>
    <r>
      <rPr/>
      <t xml:space="preserve"> </t>
    </r>
  </si>
  <si>
    <r>
      <rPr>
        <rFont val="Arial"/>
        <color theme="1"/>
      </rPr>
      <t xml:space="preserve">Holzbalken
</t>
    </r>
    <r>
      <rPr>
        <rFont val="Arial"/>
        <color theme="1"/>
        <sz val="6.0"/>
      </rPr>
      <t>Утепление кровли
Грамотное утепление деревянного дома снижает теплопотери конструкции, а следовательно и затраты на отопление дома. Когда домочадцы приступают к утеплению дома, как правило, обращают внимание только на стены и пол, игнорируя утепление крыши. Профессионалы утверждают, что главная причина теплопотери в доме – это не утепленная крыша.
Перечислим главные преимущества утепления крыши деревянного дома:
-во-первых, снижение затрат на отопление деревянного дома из клееного бруса до 30 процентов. Поскольку нагретый воздух, поднимающийся в помещении вверх, не имеет возможности покинуть дом через подкровельное пространство,
- во-вторых, увеличивает уровень шумоизоляции. Теплоизоляция не пропустит внешние шумы в деревянный дом,
- в-третьих, утепление крыши увеличивает площадь для проживания, которая комфортна для жилья зимой и не перегревается в летнее время.
Существует множество разновидностей утеплителей, в которых сложно разобраться не профессионалу. Поэтому утеплением крыши должны заниматься квалифицированные специалисты. Утеплители имеют разные показатели теплопроводности и паропроницаемости и разнообразные методы монтажа, которые зависят от состава материала. Утеплитель может производиться в виде мата, рулона, плиты и даже пены. И выбор разновидности утеплителя зависит от конструкции крыши.
Самый распространенный материал – минеральная вата. Минеральная вата распространена в двух видах шлаковая и каменная. Преимущества данного материала заключаются в том, что она не возгорается, обладает высокой степенью шумоизоляции. Минеральная вата практически не дает усадки на протяжении длительного промежутка времени. Но поскольку минеральная вата имеет свойство паропроницаемости, требуется дополнительная изоляция.
Еще один материал – стекловата. Она изготавливается из отходов стекла и его производства. Стекловата не горит и не впитывает влагу.
Эковата изготавливается из бракованных бумажных изделий (картон, книги) и отходов их производства. К преимуществам можно отнести высокую изоляцию от шума и высокий уровень теплоизоляции. Но эковата имеет свойства уменьшаться со временем в объемах.
Способы монтажа данных материалов практически идентичны и были описаны в предыдущих статьях.</t>
    </r>
    <r>
      <rPr>
        <rFont val="Arial"/>
        <color theme="1"/>
      </rPr>
      <t xml:space="preserve">
</t>
    </r>
    <r>
      <rPr>
        <rFont val="Arial"/>
        <b/>
        <color theme="1"/>
      </rPr>
      <t>Одна из разновидностей утеплителя – пенопласт. Его преимущества заключаются в легкости материала, низкой стоимости и высокой теплоизоляции. Минусы пенопласта играют важную роль при выборе. Пенопласт не возгорается, но выделяет вредные химикаты во время пожара. Он паронепроницаем. И разрушается под солнечным воздействием. Пенопласт, как утеплитель, сложно использовать, поскольку он довольно хрупкий и его сложно уложить между стропил, в отличие от минеральной ваты, стекловаты и эковаты.</t>
    </r>
    <r>
      <rPr>
        <rFont val="Arial"/>
        <color theme="1"/>
      </rPr>
      <t xml:space="preserve">
</t>
    </r>
    <r>
      <rPr>
        <rFont val="Arial"/>
        <color theme="1"/>
        <sz val="6.0"/>
      </rPr>
      <t>Пенофол. Рулонный утеплитель, представляющий собой вспененный полиэтилен со слоем фольги. К преимуществам пенофола относится: низкая теплопроводность, устойчивость к влаге, высокая степень прочности. Но рулонные утеплители походят не для всех видов кровельных конструкций. Профессионалы не рекомендуют использовать рулонные утеплители для крыш с высоким уклоном, поскольку со временем он может сползти вниз.
Последнее достижение в сфере материалов для утепления – это вспененный полиуретан. Утеплитель обладает множеством достоинств. Вспененный полиуретан хорошо поглощает шумы из внешней среды, обладает устойчивостью к влаге. Полиуретан обладает наивысшей степенью теплопроводности на сегодняшний день из всех представленных на рынке материалов. Вспененный утеплитель также обладает легкостью и имеет длительный срок службы.
Главное преимущество, в сравнении с другими материалами – это удобство монтажа, которое позволяет утеплять конструкции сложной формы. Вспененный утеплитель наносится методом распыления. После распыления утеплителя на необходимую поверхность, образуется сплошное покрытие. Данное покрытие хорошо вентилируется и пропускает пар. Главным минусом вспененного полиуретана является дороговизна. Поэтому данный способ утепление в России пока не распространен.
Перечисленные разновидности утеплителя имеют свои достоинства и недостатки, выбор материала зависит от бюджета заказчика и конструкции крыши.</t>
    </r>
  </si>
  <si>
    <t>https://vk.com/wall-204020158_218</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</si>
  <si>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точно указали плюсы пенопласта: он лёгок (это значит, не понадобятся существенные затраты на транспортировку и разгрузку), по сравнению с другими теплоизоляционными материалами стоит недорого и обладает превосходными теплоизоляционными свойствами. Хотелось бы прокомментировать слова о недостатках. 
Во время пожара ядовитый дым выделяют все вещества: например, древесина имеет группу горючести Г4 и группу токсичности Т3, является легковоспламеняемой (группа воспламеняемости В3), её способность к дымообразованию классифицирована как Д2 при горении и Д3 при тлении. Однако пенопласт, согласно ГОСТ 15588-2014, должен находиться в середине стенового "пирога". Огонь добирается до него, только разрушив основной материал стены и внешнюю отделку. К этому времени все люди должны быть из помещения эвакуированы. Поэтому, если использовать его согласно рекомендациям, он абсолютно безопасен. 
Вспененный пенополистирол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Вообще, у современного пенополистирола одна из лучших комбинаций по паропроницаемости, теплопроводности и влагопоглощению. 
Хрупкость — также кажущееся качество этого материала. Пенополистирол имеет высокую прочность на сжатие (при 10%-ной линейной деформации не менее 0,04–0,35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А вот солнечный свет пенопласту действительно не показан. Поэтому при монтаже его изолируют в середине строительной ограждающей конструкции. Оптимально — закрыть слоем штукатурки по системе мокрый фасад. </t>
  </si>
  <si>
    <t>https://prnt.sc/sMddfp398yOG</t>
  </si>
  <si>
    <r>
      <rPr>
        <rFont val="Arial"/>
        <color theme="1"/>
      </rPr>
      <t xml:space="preserve">Пожарная безопасность Бессоновского района
Только 18% россиян считают, что знают правила пожарной безопасности
В 2022 году в России произошло более 130 тыс. пожаров в зданиях и сооружениях, около 7 тыс. человек погибли. Как показал опрос компании «Rockwool Россия», только 18% россиян считают, что они точно знают все риски и правила, связанные с профилактикой и поведением во время пожара.
По информации аналитиков, еще 7% населения задумывается о пожарной безопасности, но ничего не делает для ее обеспечения, 4% признались, что пожар ― это их страх.
Эксперты добавили, что только 35% опрошенных рассказали, что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Еще 8% обходятся тем, что не используют свечи и другие потенциально опасные атрибуты.
«Основными факторами возникновения пожаров респонденты назвали невнимательность (34%), алкоголь (26%), курение дома (14%) и электроприборы (13%)», — рассказали аналитики.
</t>
    </r>
    <r>
      <rPr>
        <rFont val="Arial"/>
        <b/>
        <color theme="1"/>
      </rPr>
      <t>В 70% случаев причиной гибели людей на пожаре становится не огонь как таковой, а отравление токсичными продуктами горения, рассказали эксперты.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СО и СО2 — опасные для человека вещества, сказали аналитики. Эту проблему можно попытаться минимизировать, используя при отделке жилья менее вредные материалы, добавили в компании.</t>
    </r>
    <r>
      <rPr>
        <rFont val="Arial"/>
        <color theme="1"/>
      </rPr>
      <t xml:space="preserve">
Ранее, 21 января, в МЧС России подвели статистику по пожарам из-за курения за 2022 год. По данным ведомства, неосторожное обращение с огнем при курении стало причиной более чем 13,5 тыс. пожаров в 2022 году.</t>
    </r>
  </si>
  <si>
    <r>
      <rPr>
        <color rgb="FF1155CC"/>
        <u/>
      </rPr>
      <t>https://vk.com/wall-218340428_29</t>
    </r>
    <r>
      <rPr/>
      <t xml:space="preserve"> 
</t>
    </r>
    <r>
      <rPr>
        <color rgb="FF1155CC"/>
        <u/>
      </rPr>
      <t>https://vk.com/wall-49248213_11494779</t>
    </r>
    <r>
      <rPr/>
      <t xml:space="preserve"> </t>
    </r>
  </si>
  <si>
    <r>
      <rPr>
        <color rgb="FF1155CC"/>
        <u/>
      </rPr>
      <t>https://prnt.sc/Z76XQQLEV_qo</t>
    </r>
    <r>
      <rPr/>
      <t xml:space="preserve"> 
</t>
    </r>
    <r>
      <rPr>
        <color rgb="FF1155CC"/>
        <u/>
      </rPr>
      <t>https://prnt.sc/lTQjkqQqALHo</t>
    </r>
    <r>
      <rPr/>
      <t xml:space="preserve"> </t>
    </r>
  </si>
  <si>
    <r>
      <rPr>
        <rFont val="Arial"/>
        <color theme="1"/>
      </rPr>
      <t xml:space="preserve">Новости недвижимости и строительства, №521
</t>
    </r>
    <r>
      <rPr>
        <rFont val="Arial"/>
        <color theme="1"/>
        <sz val="6.0"/>
      </rPr>
      <t xml:space="preserve">Лишь каждый пятый россиянин знает все риски и правила поведения при пожаре — исследование
В 2022 году в России произошло более 130 тыс. пожаров в зданиях и сооружениях, около семи тыс. человек погибли. Зачастую это связано с незнанием основ пожарной безопасности. Как показал опрос компании «ROCKWOOL Россия», только 18% россиян уверены, что они точно знают все риски и правила, связанные с профилактикой и поведением во время пожара.
Несмотря на пугающие цифры случаев возгорания, в том числе и с человеческими жертвами, 38% россиян обычно не предпринимают специальных мер бытовой пожарной безопасности и не уделяют этим вопросам особенного внимания. Еще 7%, как показали результаты опроса «ROCKWOOL Россия», задумываются о пожарной безопасности, но ничего не делают для ее обеспечения, а 4% признались, что пожар ― это их страх.
Только 35% опрошенных рассказали, что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Еще 8% обходятся тем, что не используют свечи и другие потенциально опасные атрибуты.
Основными факторами возникновения пожаров респонденты назвали невнимательность (34%), алкоголь (26%), курение дома (14%) и электроприборы (13%).
Показательно, что только 18% опрошенных знают все риски и правила поведения, связанные с основами пожарной безопасности, а 22% вообще ничего не знают о том, как вести себя при пожаре и какие есть меры профилактики. Большинство ― 43% ― помнят только базовые принципы из школьной программы, 25% в общих чертах понимают, как вести себя при пожаре, а 18% знают, какие материалы и предметы при возгорании наиболее опасны.
Чтобы защитить себя и близких, нужно знать и соблюдать основы пожарной безопасности всегда, независимо от времени года, выходных или рабочих дней.
«Даже на этапе отделки квартиры можно частично защитить себя от потенциальной опасности возгорания: например, использовать те материалы, которые не станут источником токсичного дыма. Хорошо, если эти меры предосторожности никогда не пригодятся, но наш опрос показал, что лично с возгораниями в последние два года сталкивался каждый восьмой (13%)! От чрезвычайных ситуаций никто не застрахован: в критический момент та же теплоизоляция из минеральной ваты может сыграть решающую роль и помешать распространению огня. Кроме того, этот материал не выделяет опасные вещества при нагревании», ― рассказал Григорий Громаков, менеджер по развитию направления «Фасады», «ROCKWOOL Россия».
Последнее особенно важно, ведь в 70% случаев причиной гибели людей на пожаре становится не огонь как таковой, а отравление токсичными продуктами горения. На фоне распространения полимеров дым стал особенно ядовитым. </t>
    </r>
    <r>
      <rPr>
        <rFont val="Arial"/>
        <b/>
        <color theme="1"/>
      </rPr>
      <t>Пенополистирол, который используют для утепления стен и потолков, при возгорании и даже при простом нагревании может выделять СО и СО2 – опасные для человека вещества. Именно поэтому специалисты по пожарной безопасности рекомендуют внимательно подходить к отделке квартир и избегать обилия стройматериалов полимерной природы.</t>
    </r>
    <r>
      <rPr>
        <rFont val="Arial"/>
        <color theme="1"/>
      </rPr>
      <t xml:space="preserve">
</t>
    </r>
    <r>
      <rPr>
        <rFont val="Arial"/>
        <color theme="1"/>
        <sz val="6.0"/>
      </rPr>
      <t>Сводки МЧС наглядно показывают, насколько важна и касается каждого тема пожароопасности: о новых жертвах огня и дыма становится известно почти каждый день. Эксперты «ROCKWOOL Россия» отмечают, что исключить возгорание на 100% невозможно, однако можно сделать себя и свою квартиру менее уязвимой. Достаточно не забывать о правилах пожарной безопасности и использовать огнеупорные и нетоксичные материалы при ремонте.
По материалам
#Жилье #ROCKWOOLРоссия #опрос #пожар #пожарнаябезопасность #рискииправила #Строительнаягазета</t>
    </r>
  </si>
  <si>
    <t>https://vk.com/wall-216193129_998</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</si>
  <si>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Возможно, вы говорите о пенопласте предыдущих поколений. Современный материал не выделяет вредных веществ ни при нормальной температуре эксплуатации, ни при нагревании. Это подтверждают многочисленные исследования.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Если говорить о горении, дым от него ядовит вне зависимости от того, что горит. Угарный газ смертелен при концентрации СО 0,5% на протяжении всего одной минуты — а выделяется он даже при горении экологически чистой древесины и других природных материалов.
Согласно ГОСТ 15588-2014 пенопласт рекомендован в качестве среднего слоя строительных ограждающих конструкций. Поэтому мы не рекомендуем использовать его для внутреннего утепления помещений. </t>
  </si>
  <si>
    <t>https://prnt.sc/-pQFrZxtjjt2</t>
  </si>
  <si>
    <t xml:space="preserve"> Alessandr Lebedev
Всё ваши каркасники, это дома для мышей и куча хронических болезней от утеплителя и полистиролов!🙊</t>
  </si>
  <si>
    <t>https://vk.com/wall-195617003_33340?reply=33415</t>
  </si>
  <si>
    <t>Здравствуйте! Позвольте прокомментировать в качестве официального представителя Ассоциации производителей и поставщиков пенополистирола. 
Грызуны действительно могут селиться в несыпучих утеплителях, но только если у них есть к ним доступ. По ГОСТ пенопласт изолируется в середине стенового "пирога", поэтому, если все сделано правильно, ни мыши, ни крысы, ни другие вредители к нему не подберутся.
Что касается "хронических болезней от утеплителя и полистиролов", по данным многочисленных исследований выделения вредных веществ при использовании качественного пенопласта не фиксируется. Примеры — заключение Московского НИИ Гигиены им. Ф.Ф. Эрисмана № 03/ПМ8, согласно которому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Современные марки пенопласта безопасны.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</si>
  <si>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https://prnt.sc/1Eo8uaBCFkzp</t>
  </si>
  <si>
    <t xml:space="preserve">Mel
 Нормально ли то, что в процессе работы фасад из пенопласта как будто идёт волнами? Заметно при искусственном освещении под углом </t>
  </si>
  <si>
    <t>https://stroy-russia.ru/threads/fasad-volnami.13092/</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</si>
  <si>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Во-первых, надо убедиться, что пенопласт не отклеился от фасада. Такое может случиться, если вы не подготовили должным образом фасад (не убрали раствор, выступивший между блоками либо кирпичами, не прогрунтовали стены, нарушили температурные условия использования клея для теплоизоляции, пренебрегли использованием дюбель-зонтиков). Также — в случае, если вы нанесли излишний слой клея для армирующей сетки — возможно её "отщёлкивание" от пенопласта. Это тоже может создавать эффект волны на фасаде. 
Если в процессе монтажа не было допущено ошибок, и стеновой "пирог" остался целостным, возможно, волны — следствие кривизны самих стен. В этом случае ликвидировать "волну" можно на этапе финишной отделки. </t>
  </si>
  <si>
    <t>https://prnt.sc/vMMh6nNPdi2C</t>
  </si>
  <si>
    <t>Сам себе строитель
10 минут назад · от Марата Маратова
Добрый день, вопрос керамзитобетоные стен ,чем лучше утеплять пенопласт или вата?</t>
  </si>
  <si>
    <t>https://vk.com/wall-173816578_158204</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</si>
  <si>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вашем случае вполне возможно использование пенопласта в качестве теплоизоляции. Важно приобретать качественный материал проверенных производителей, монтировать его в соответствии с требованиями ГОСТ 15588-2014 (в качестве среднего слоя строительных ограждающих конструкций) и изолировать от окружающей среды — оптимально по системе "мокрый фасад". 
Вне зависимости от того, какой утеплитель вы выберете, продумайте систему вентиляции в доме. </t>
  </si>
  <si>
    <t>https://prnt.sc/PNswencSf4Xn</t>
  </si>
  <si>
    <t xml:space="preserve"> Юрий Анищук
Пенопласт это затвор для сырости при разных температурах в доме и на улице
Юрий Анищук
Пенопласт материал который не дышит!!!</t>
  </si>
  <si>
    <t>https://vk.com/wall-34460948_74129?reply=74367</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</si>
  <si>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Утеплитель не должен "дышать". Скорее всего, вы говорите о такой характеристике, как паропроницаемость. По этому показателю пенопласт может сравниться с древесиной (0,05 мг/(м*ч*Па) для ППС и 0.06 мг/(м*ч*Па) для сосны поперёк волокон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Сырость в помещении — следствие отсутствия хорошей приточно-вытяжной вентиляции или грубых погрешностей в монтаже утеплителя. </t>
  </si>
  <si>
    <t>https://prnt.sc/2ZvmE_yu1Ikn</t>
  </si>
  <si>
    <t xml:space="preserve"> Андрей Бодров
Странно, что утепление деревянной кровли пенополистиролом сотрудники администрации Центрального района считают безопасным и допустимым.
Возможно, ждут повторения ситуации с "Хромой лошадью" по адресу Лиговский пр. 107.
А может, просто не сильны в знании нормативной базы и применимости материалов...кто знает...</t>
  </si>
  <si>
    <t>https://vk.com/wall-143265175_46682?reply=46683</t>
  </si>
  <si>
    <t>Пожароопасность, пожары</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</si>
  <si>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Таким образом, становится понятным, что не строительные материалы, а пренебрежение всеми правилами пожарной безопасности стало причиной трагедии. Если монтировать и эксплуатировать утеплитель (любой, не только пенопласт) с грубыми ошибками, ждать, что он сможет проявить все свои лучшие качества, не приходится. </t>
  </si>
  <si>
    <t>https://prnt.sc/8pez30a6IJ3X</t>
  </si>
  <si>
    <t>Администрация Богандинского МО (Тюменский р-н)
Госорганизация
МЧС ПРЕДУПРЕЖДАЕТ – СОБЛЮДАЙТЕ ТРЕБОВАНИЯ ПОЖАРНОЙ БЕЗОПАСНОСТИ!
Отдел надзорной деятельности и профилактической работы «Тюменский» УНД и ПР Главного управления МЧС России по Тюменской области информирует:
Только 20 % людей считают, что знают правила пожарной безопасности, еще 7% населения задумываются о пожарной безопасности, но ничего не делает для ее обеспечения, только 35%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В 70% случаев причиной гибели людей на пожаре становится не огонь как таковой, а отравление токсичными продуктами горения.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опасные для человека вещества. Эту проблему можно попытаться минимизировать, используя при отделке жилья менее вредные материалы. Полимеры стали частью жизни современного человека. Если монтировать и использовать их в соответствии с рекомендациями производителей, бояться нечего. ГОСТ рекомендует пенопласт в качестве среднего слоя строительных ограждающих конструкций: это значит, что от огня он защищён и материалом стены, и внешней отделкой. Кроме того, в современный пенопласт добавляют антипирены — вещества, которые позволяют материалу самостоятельно затухать в течение максимум 4 секунд после потери контакта с открытым пламенем. Пенополистирол безопасен как при нормальных условиях эксплуатации, так и при нагревании, что подтверждено научными исследованиями. Что касается угарного газа — его выделяют при горении практически все вещества, включая древесину и текстиль. Поэтому необходимо строго следовать правилам пожарной безопасности, какой бы материал для теплоизоляции вы ни выбрали.</t>
  </si>
  <si>
    <r>
      <rPr>
        <color rgb="FF1155CC"/>
        <u/>
      </rPr>
      <t>https://vk.com/wall-192090731_1967</t>
    </r>
    <r>
      <rPr/>
      <t xml:space="preserve"> </t>
    </r>
  </si>
  <si>
    <r>
      <rPr/>
      <t xml:space="preserve">Аналог стр. 17
</t>
    </r>
    <r>
      <rPr>
        <color rgb="FF1155CC"/>
        <u/>
      </rPr>
      <t>https://prnt.sc/tyLZzWeZp6J7</t>
    </r>
    <r>
      <rPr/>
      <t xml:space="preserve"> </t>
    </r>
  </si>
  <si>
    <t>Земли ИЖС Липецк
Утепление КАРКАСНОГО дома. 🏠
Каркасы домов собираются из плит OSB или дерева.
Чтобы утеплитель не стал причиной порчи конструкций, он должен обладать достаточной паропроницаемостью – не менее 0,32 Мг.
Этому требованию в абсолютной мере соответствуют волокнистые теплоизоляторы – минераловатные материалы.
Популярные синтетические утеплители, такие как пенопласт и аналоги на полимерной основе, нельзя применять в деревянных конструкциях по двум причинам:
Во-первых, из-за отсутствия упругости теплоизолятор не сможет подстроиться под временные деформации древесины (усушка, увеличение объема).
Как результат – образование трещин и мостиков холода. Во-вторых, пенопласт и его аналоги не дают «дышать» дереву. Это приводит к накоплению влаги, появлению плесени и гниению конструктивных элементов.,
Выбирая, чем утеплить каркасный дом, помимо паропроницаемости, следует учесть и дополнительные свойства теплоизолятора.
Приветствуется такие показатели:
🎯пожаробезопасность;
🎯экологичность;
🎯низкая теплопроводность;
🎯стойкость к усадке;
🎯минимальное водопоглощение.
Какие материалы подойдут:
⚙Базальтовая вата,
⚙Тепофол,
⚙Стекловата,
⚙Эковата.______
______
Узнать точное расположение участков и цены можете в сообщениях нашей группы👆</t>
  </si>
  <si>
    <r>
      <rPr>
        <color rgb="FF1155CC"/>
        <u/>
      </rPr>
      <t>https://vk.com/wall-204259411_712</t>
    </r>
    <r>
      <rPr/>
      <t xml:space="preserve"> </t>
    </r>
    <r>
      <rPr>
        <color rgb="FF000000"/>
      </rPr>
      <t xml:space="preserve">
</t>
    </r>
    <r>
      <rPr>
        <color rgb="FF1155CC"/>
        <u/>
      </rPr>
      <t>https://vk.com/wall-192135734_1992</t>
    </r>
    <r>
      <rPr>
        <color rgb="FF000000"/>
      </rPr>
      <t xml:space="preserve"> 
</t>
    </r>
    <r>
      <rPr>
        <color rgb="FF1155CC"/>
        <u/>
      </rPr>
      <t>https://vk.com/wall-194427728_1599</t>
    </r>
    <r>
      <rPr>
        <color rgb="FF000000"/>
      </rPr>
      <t xml:space="preserve"> 
</t>
    </r>
    <r>
      <rPr>
        <color rgb="FF1155CC"/>
        <u/>
      </rPr>
      <t>https://vk.com/wall-196702848_1588</t>
    </r>
    <r>
      <rPr>
        <color rgb="FF000000"/>
      </rPr>
      <t xml:space="preserve"> 
</t>
    </r>
    <r>
      <rPr>
        <color rgb="FF1155CC"/>
        <u/>
      </rPr>
      <t>https://vk.com/wall-195769159_1588</t>
    </r>
    <r>
      <rPr>
        <color rgb="FF000000"/>
      </rPr>
      <t xml:space="preserve"> 
</t>
    </r>
    <r>
      <rPr>
        <color rgb="FF1155CC"/>
        <u/>
      </rPr>
      <t>https://vk.com/wall-193634050_1576</t>
    </r>
    <r>
      <rPr/>
      <t xml:space="preserve"> 
</t>
    </r>
    <r>
      <rPr>
        <color rgb="FF1155CC"/>
        <u/>
      </rPr>
      <t>http://vk.com/wall-195349872_1506</t>
    </r>
    <r>
      <rPr/>
      <t xml:space="preserve"> 
</t>
    </r>
    <r>
      <rPr>
        <color rgb="FF1155CC"/>
        <u/>
      </rPr>
      <t>http://vk.com/wall-198578953_1502</t>
    </r>
    <r>
      <rPr/>
      <t xml:space="preserve"> 
</t>
    </r>
    <r>
      <rPr>
        <color rgb="FF1155CC"/>
        <u/>
      </rPr>
      <t>http://vk.com/wall-195760036_1516</t>
    </r>
    <r>
      <rPr/>
      <t xml:space="preserve"> 
</t>
    </r>
    <r>
      <rPr>
        <color rgb="FF1155CC"/>
        <u/>
      </rPr>
      <t>http://vk.com/wall-195604333_1567</t>
    </r>
    <r>
      <rPr/>
      <t xml:space="preserve"> 
</t>
    </r>
    <r>
      <rPr>
        <color rgb="FF1155CC"/>
        <u/>
      </rPr>
      <t>https://vk.com/wall-198317425_1476</t>
    </r>
    <r>
      <rPr/>
      <t xml:space="preserve"> 
</t>
    </r>
    <r>
      <rPr>
        <color rgb="FF1155CC"/>
        <u/>
      </rPr>
      <t>https://vk.com/wall-196706308_1644</t>
    </r>
    <r>
      <rPr/>
      <t xml:space="preserve"> </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</si>
  <si>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Пенопласт может применяться в качестве наполнителя для деревянного каркаса с тем условием, что древесина будет просушенной и качественно обработанной. Кроме того, при правильном монтаже и эксплуатации в соответствии с требованиями ГОСТ и производителей, пенопласт может использоваться для дополнительного утепления деревянных и каркасных домов. 
Для наружного утепления "каркасника" пенополистирольные плиты крепятся на деревянный каркас как можно плотнее друг к другу с помощью тарельчатых дюбелей. Щели заполняются монтажной пеной. При необходимости укладывается гидроизоляционный слой, после чего можно приступать к наружным отделочным работам.
Что касается паропроницаемости: по этому показателю пенопласт может сравниться с древесиной (0,05 мг/(м*ч*Па) для ППС и 0.06 мг/(м*ч*Па) для сосны поперёк волокон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Пенопласт — бионейтральный материал, при соблюдении правил эксплуатации и монтажа грибок на нём не селится. </t>
  </si>
  <si>
    <r>
      <rPr>
        <color rgb="FF1155CC"/>
        <u/>
      </rPr>
      <t>https://prnt.sc/P1SmOYxK0kEf</t>
    </r>
    <r>
      <rPr/>
      <t xml:space="preserve"> 
</t>
    </r>
    <r>
      <rPr>
        <color rgb="FF1155CC"/>
        <u/>
      </rPr>
      <t>https://prnt.sc/Md7fq3UoFywE</t>
    </r>
    <r>
      <rPr/>
      <t xml:space="preserve"> 
</t>
    </r>
    <r>
      <rPr>
        <color rgb="FF1155CC"/>
        <u/>
      </rPr>
      <t>https://prnt.sc/hS851LwXmyQw</t>
    </r>
    <r>
      <rPr/>
      <t xml:space="preserve"> 
</t>
    </r>
    <r>
      <rPr>
        <color rgb="FF1155CC"/>
        <u/>
      </rPr>
      <t>https://prnt.sc/vBecpCYhNjSj</t>
    </r>
    <r>
      <rPr/>
      <t xml:space="preserve"> 
</t>
    </r>
    <r>
      <rPr>
        <color rgb="FF1155CC"/>
        <u/>
      </rPr>
      <t>https://prnt.sc/jshh8CXnK3aH</t>
    </r>
    <r>
      <rPr/>
      <t xml:space="preserve"> 
</t>
    </r>
    <r>
      <rPr>
        <color rgb="FF1155CC"/>
        <u/>
      </rPr>
      <t>https://prnt.sc/qXm0nJGSWMF5</t>
    </r>
    <r>
      <rPr/>
      <t xml:space="preserve"> 
</t>
    </r>
    <r>
      <rPr>
        <color rgb="FF1155CC"/>
        <u/>
      </rPr>
      <t>https://prnt.sc/6c-8SLw_ST2I</t>
    </r>
    <r>
      <rPr/>
      <t xml:space="preserve"> 
</t>
    </r>
    <r>
      <rPr>
        <color rgb="FF1155CC"/>
        <u/>
      </rPr>
      <t>https://prnt.sc/Ot6RO19x5Byw</t>
    </r>
    <r>
      <rPr/>
      <t xml:space="preserve"> 
</t>
    </r>
    <r>
      <rPr>
        <color rgb="FF1155CC"/>
        <u/>
      </rPr>
      <t>https://prnt.sc/8bhsofjCSS34</t>
    </r>
    <r>
      <rPr/>
      <t xml:space="preserve"> 
</t>
    </r>
    <r>
      <rPr>
        <color rgb="FF1155CC"/>
        <u/>
      </rPr>
      <t>https://prnt.sc/zCIAWiXMF5Oo</t>
    </r>
    <r>
      <rPr/>
      <t xml:space="preserve"> 
</t>
    </r>
    <r>
      <rPr>
        <color rgb="FF1155CC"/>
        <u/>
      </rPr>
      <t>https://prnt.sc/LtNeIxaQR3ME</t>
    </r>
    <r>
      <rPr/>
      <t xml:space="preserve"> 
</t>
    </r>
    <r>
      <rPr>
        <color rgb="FF1155CC"/>
        <u/>
      </rPr>
      <t>https://prnt.sc/b1MkYUk5VZ07</t>
    </r>
    <r>
      <rPr/>
      <t xml:space="preserve"> </t>
    </r>
  </si>
  <si>
    <t xml:space="preserve"> Юрий Анищук ответил Алексею
Алексей, да конечно это же вентиляция виновата в том что у вас проявляется плесень
Алексей, вы видели устройство термоса?
Алексей, это тоже самое
Единственный плюс в пенопластах это отсутствие выхлопа теплого воздуха из помещения. Если только сравнивать у не правильно уложенным утеплителем из минеральной ваты.
Вы сами это понимаете прекрасно
Работа есть работа
Стены из газобетона гораздо Энерго сберегающие. Экологичнее . Пожаро безоснее ……… продолжать?
Требуют банально грамотного подхода к отделке но при этом долговечнее.
Алексей, сайдингом отделать пенопласт это не самое мудрое решение. Далеко не мудро.
Какой есть плюс у пенопласта?
Ответ можно написать в личку
Алексей, пенополистирол очень интересен в качестве теплосбнрежения при использовании теплых полов!!!!!! Пока это единственное место этому материалу!!!!!!
Дальше будем спорить?</t>
  </si>
  <si>
    <t>https://vk.com/wall-34460948_74129?reply=74561&amp;thread=74367</t>
  </si>
  <si>
    <t xml:space="preserve">Здравствуйте, Юрий! 
В появлении плесени виновата не вентиляция, а её отсутствие. Почему-то многие строители не понимают, что дом — это комплексная система, и его качество, микроклимат внутри, долговечность зависят именно от совокупности факторов, а не от одного из использованных стройматериалов.
О сайдинге: ни Ассоциация, ни ГОСТ не рекомендуют укладывать пенопласт под вентфасад (коим и является сайдинг). Оптимальный вариант для пенопласта — система "мокрый фасад". Об этом также говорится в ГОСТ. 
К счастью, сегодня рынок насыщен теплоизоляционными и другими строительными материалами на любой вкус и кошелек. Покупатель сам выбирает, какие из них использовать. Главное — изучить вопрос со всех сторон до покупки. А ещё лучше — вызвать команду специалистов, которые выполнят грамотный теплотехнический расчёт, который будет учитывать теплопроводность и другие характеристики каждого из слоёв стенового "пирога". И выполнять утепление и отделку в соответствии с рекомендациями. </t>
  </si>
  <si>
    <r>
      <rPr/>
      <t xml:space="preserve">Ответ на стр. 36
</t>
    </r>
    <r>
      <rPr>
        <color rgb="FF1155CC"/>
        <u/>
      </rPr>
      <t>https://prnt.sc/aqNy11THlOay</t>
    </r>
  </si>
  <si>
    <t>СтройМастер | Ремонт | Строительство
Применение пенополистиролa в стpoительстве
Выбор изоляционных мaтериaлов и фoрмирoвание изолирyющeго слoя при вoзведении констрyкций социaльного, жилого, кoммеpческoгo назначeния – oдин из этапов, от кoтoрых зависят xарактеристики будущегo стрoения. Один из популяpных и воcтребовaнных мaтериaлов, иcпользуeмых в ĸaчестве изoлирующегo для нeсущих и oграждающих пеpекpытий, фундамента, при утеплении фасадoв, обустpойстве тeплоизоляции кpовeльной кoнстрyкции, полов и подвaлов – вcпeнeнный пoлистиpoл (или пeнопласт в наpoде).
Применение в строительной сфере
Оcновные направления использования вспененного пенoпoлистирoла в строительной сфeрe:
1) изoляция цoкoля, стeн фундамента, формированиe плитного и ленточного фундамента;
2) внутpенняя и внешняя теплoизoляции несущих и огрaждaющих кoнстрyкций;
3) изoляция кpoвли любoй геометpии;
4) иcпользованиe при мнoгoслoйнoй теxнологии строитeльства;
5) изоляция отĸосов и других элементoв зданий.
Расскажeм о применении этого материала нeмного пoдрoбнее.
Однa из основных зaдaч, кoтoрые стaвят пeрeд сoбoй pазpаботчики пpоeктов совpеменных здaний, – облегчение общего весa с целью cнижения нагрузки нa фундaмент, несущие и ограждающиe кoнстрyкции. Именно эту зaдaчу, в пeрвyю очеpедь, позволяeт рeшить зaменa пенополистиролом матеpиалoв, oбеспечивающих тeпло- и звyкоизоляцию. Устойчивость изоляции воздействию влаги и невоспpиимчивость ĸ пeрeпадам темпеpaтуpы oкрyжающей среды позволяет мнoгoĸратнo увeличить срок эксплуатационной пригодности пеpекpытий и стен.
Испoльзoвание этого мaтеpиaлa в кaчестве теплоизолиpующего oбеспечивает энеpгоэффективность здaния. Рacходы нa oбустрoйствo несущиx и oграждающих кoнстрyкций снижаются, пoсĸoльĸу их толщинa, пpи которой достигaется нyжный кoэффициент теплoсбережения, мoжет быть yменьшена, благодаря делегиpовaнию фyнкций теплоизоляции на пeнополистиpольную плиту. При этом увeличиваeтся полезнaя площaдь пoмещений.
Cтоит упомянуть, чтo затраты нa организацию системы oтoпления тaкже значитeльно сoкращаются, так как пенoпoлистирoл слyжит надeжным барьeром для теплoвoй энepгии. Mожно использовать отопительное и кoндициoниpующее oбoрyдoвание меньшей мoщнoсти. При этoм и pасход элеĸтроэнергии или горючих мaтериaлов тaкже умeньшаeтся.
Сoвременные строительные тexнологии предусмaтривaют применение комбинированныx матeриалов, в сoставе кoтopых eсть yтeпляющиe cocтавляющие, или, тaĸ нaзывaемые, сэндвич и SIP пaнели. Hапример, в каpкаснoм домоcтроeнии в кaчестве основы для стен испoльзуются СИП, a для отдeлки – сэндвич-панeли. Имeнно примeнeниe ĸомпозитных мaтериaлов с использовaнием пенополистиролa в качестве изолирующeго нaполнителя позволило пoлучить ширoкoе рaспрострaнение этой технoлoгии. Упрoстилo строительный прoцесс появление трехслoйных плит и в крyпнопaнельных прoектах.
Пенополистирол – популярный материал, служащий тeплоизолиpующeй пpокладкой между бетонными или композитными плитaми, а такжe пpи возвeдeнии стpoений пo треxслойной тeхнологии.
Применяться в качeствe нeсъeмной опaлубки, позволяя соĸрaтить затpаты нa железобетонные ĸoнструĸции.
Испoльзуются пpи сoздании монолитных сooружений. Bнутри cпециaльных полых блoкoв из плотного пенополистиролa мoнтируетcя метaлличеcкaя арматура, кoтoрая заливаeтся высoкoкачественным бетоном с использованиeм цементa повышенной пpочности. Taкaя технoлoгия позволяет cоздавать нaдежную жeлeзобeтонную конcтрукцию с готовым слoем эффективной теплoизoляции.
Что жe тaĸое пенoпoлистирoл EPS (ППC)?
Пpоизводство этoгo мaтеpиaлa прeдставляeт собой особую технoлoгию. Процecc предyсматривает сначала многокpaтное увеличение гранул полистиролa, которые раздyваются, увеличивaясь в 20-50 раз. Получeнныe пориcтые «шарики» пенополиcтиролa (ППС) oбретают такие хаpактepистики кaк эластичность, упругoсть и гибкoсть.
Под вoздействием пeрeгрeтого пара «шaрики» спекaются между cобой в производcтвeнной блoк-фoрме. B прoцессе спекaния, для cцепления гpанул не пpедусмaтpивaется иcпользованиe связyющих cocтавoв. В резyльтате получaется монолитный пенополистирольный блок нeобходимой плoтнocти, который впослeдствии нарезается нa плиты необходимого заказчикy фoрмата. Фасадный пенoпoлиcтирoл с целью приобретения хаpактepистик, трeбуeмых ГОСТом, выстаивается в кубaх нe менее 14 дней, и тoлькo выстoявшийся матeриал в кyбах пoдвергаетcя нарeзкe.
Применение пeнополистиpола зависит от вида этого матeриала, который можeт быть экстрyдирoванным (XPS или ЭППС) или вcпeнeнным (EPS или ППC). Обa материала имeют прaĸтичесĸи oдинаĸoвые xaрaктеристики, однaко пеpвый имeeт нулевой поĸaзaтель парoпрoницаемoсти и выcoкую пpочность нa сжатие, поэтомy пpи изоляции фyндамента использyется преимущественнo ЭППC.
Bспененный пенoпoлистирoл паропроницаeм, то есть «дышит» (по-нaродному), кaк и деревo, обеcпечивaя комфортныe уcловия внутри прострaнствa, ĸоторое имеет ППС-изoляцию. A пoтoму популяpен в cтроитeльной сфере, обeспeчивая при этoм выcокиe покaзaтели парoпрoницаемoсти, теплo- и звуĸoизoляции стpоительных конcтрукций.
Стoимoсть ЭППС пpaктически вдвоe дoрoже и eго примeнeниe нe вcегдa цeлecообразно, пoскoльку характеристики ППC пoлнoстью oбеспечивают проектные задачи строительной oтрасли при вoзведении неспецифических констрyкций. Поэтому применение ППС не тoлькo дoпускается, а и приветствуется.
Прeимущecтва пенополистиpолa
Низкaя теплопроводность пенoпoлистирoла обуcловливаeт применение этого матеpиала для формирования тeплоизолирующeго кoнтуpа в целях сoхpанения энeргии теплa. При этoм толщина матеpиала для достижeния aнaлогичных пoказателей термoизoляции знaчительно меньше, чем в случае применения минеральнoй ваты или других aльтеpнaтивных вариантов теплoизoляции.
K ценным характeриcтикам этого мaтериaлa относят не тoлькo низĸий коэффициeнт тeплопроводности, но и незначительнoе водопоглощeниe. Этот поĸaзaтель обeспeчиваeтся высоĸой когeзиeй пенполистиpольных «шaриков».
Процeсс тления или горения нe приводит к выдeлeнию особых отрaвляющих вeщeств, кoтopых нет, к пpимеpу, в дepeвe.
Нapяду с выcoкими тeплоизоляционными хapaктеpистикaми, к пpеимуществaм вспененного пeнополистирола пpичисляют:
• отcутcтвиe в состaве вpедных для здоровья и внeшнeй сpeды вeщecтв, о чем cвидетельcтвует и пpименение полистирола в сфере yпaковки пищевых продуктов, где требoвания к экологичности и oтсутствию oпасныx вeщeств и пpимесей значительнo вышe стpoительных стандаpтoв;
• самозатуханиe, oбеспечиваемoе дoбавками aнтипиренов;
• отcутcтвиe благoпpиятных условий для размножeния микрооргaнизмов.
Для самовозгоpания вспененнoгo пенoпoлистирoла необходимо доcтижeниe температyры в 460°C. Для возгорания дepeва нужна тeмпepатуpа вдвоe меньше, a дополнитeльнyю опасность пpедставляет спoсoбнoсть рacпроcтрaнять пламя. При отсyтствии вoздействия прямого пламени пенoпoлистирoл c дoбавлением aнтипиренов затуxает, пoэтoму матeриал иcпoльзуетcя дажe в стрoительстве здaний и сооружeний с высоĸими требoваниями пожаробeзопасности.
На совpeмeнном рынке изоляционныx матepиалов вспененный пенополистирол отвоeвываeт позиции у дрyгих мaтериaлов, позволяя знaчительно cнизить бюджeт нa возведение конструкций в любых климатических пoяcах.</t>
  </si>
  <si>
    <t>https://vk.com/wall-175286792_77555</t>
  </si>
  <si>
    <t>Пожароопасность, экологичность, эффективность</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</si>
  <si>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Спасибо за внимание к нашему материалу и столь подробный анализ его качеств. 
Мы рекомендуем использовать пенопласт по ГОСТ — для внешнего утепления, в качестве среднего слоя строительных ограждающих конструкций. Для внутреннего — в редких случаях и только при соблюдении технологий монтажа. 
Пенопласт действительно лёгок, экономичен, устойчив к перепадам температур. Он паропроницаем (и даже сравним по этому показателю с древесиной), обладает низкими теплопроводностью и водопоглощением. ППС экологичен, а при производстве современных марок действительно в обязательном порядке используются антипирены. Благодаря им материал способен самостоятельно затухать в течение максимум 4 секунд после потери контакта с открытым пламенем. 
Добавим лишь, что чтобы в полной мере насладиться всеми свойствами пенопласта, приобретать его нужно в официальных точках продаж и у ответственных производителей. </t>
  </si>
  <si>
    <t>https://prnt.sc/ZV17dCXo7s2Q</t>
  </si>
  <si>
    <t xml:space="preserve"> Утепление Фасадов
Пеноплекс не является материалом для утепления фасадов зданий.Это исключительно уплотнительный материал который применяется в подвалах,на цоколе,под заливку пола и т.п. .
Есть несколько вариантов правильно смонтированного утепления:
1) Пенопласт.Исходя из норм и особенностей несущих стен.
2)Вата.Исходя из норм и особенностей несущих стен.
3)Вентилируемый фасад.Будет удачным решением если несущие стены здания имеют в основе деревянный каркас который позволит выдержать на себе вес смонтированного вентфасада. Именно этот вид утепления и облицовки фасада поможет избежать гниение деревянного каркаса в конструкции стен,чего не скажешь о пенопласте.</t>
  </si>
  <si>
    <t>https://vk.com/wall-97250511_167690?reply=167753</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</si>
  <si>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При соблюдении правил монтажа и эксплуатации пенопласт может с успехом использоваться для утепления в том числе и деревянных, и каркасных домов. Его паропроницаемость сравнима с тем же показателем древесины: 0,05 мг/(м*ч*Па) у ППС,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t>
  </si>
  <si>
    <t>https://prnt.sc/gV3timl1Tevf</t>
  </si>
  <si>
    <t>Kunma
Возможно ли такое крепление фасада?
 В доме будут бетонные стены. Изначально планировалось утепление ППС и штукатурка, но возникли сомнения — захотим поменять фасад (планкен, фальц, плитка еще что-то) и на оштукатуренный фасад уже ничего такого не навесишь. Да и просто, чтоб к нему что-то намертво фиксировать, нужно пробуриться до бетона, а это крайне нежелательно.
 Возникла вот такая идея, пока стены еще не отлиты. Вмонтировать закладные (шпильки или арматура), к ним крепить уголок, к уголкам крепить бруски и между ними вставлять утеплитель.
 Какие тут могут быть подводные камни? Насколько это жизнеспособно?</t>
  </si>
  <si>
    <t>https://www.forumhouse.ru/threads/554820/</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</si>
  <si>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Насколько понятно из видео, вы планируете создать систему без вентиляционных зазоров. В этом случае такой вариант возможен. Главное — обработать закладные деревянные бруски биозащитой, составить точную схему их расположения и для первоначального варианта отделки изолировать ППС под полноценный "мокрый фасад". 
В дальнейшем, если вы захотите сменить внешнюю отделку, по имеющейся схеме закладных брусков сможете сделать практически любой из упомянутых вариантов. Однако мы всё де рекомендуем остановиться на том, что прописан в ГОСТ: он оптимален для такого вида теплоизоляции. </t>
  </si>
  <si>
    <t>https://prnt.sc/a2Fdk506f2BO</t>
  </si>
  <si>
    <r>
      <rPr>
        <rFont val="Arial"/>
        <color theme="1"/>
      </rPr>
      <t xml:space="preserve">Пожарная безопасность Бессоновского района
Только 18% россиян считают, что знают правила пожарной безопасности
В 2022 году в России произошло более 130 тыс. пожаров в зданиях и сооружениях, около 7 тыс. человек погибли. Как показал опрос компании «Rockwool Россия», только 18% россиян считают, что они точно знают все риски и правила, связанные с профилактикой и поведением во время пожара.
По информации аналитиков, еще 7% населения задумывается о пожарной безопасности, но ничего не делает для ее обеспечения, 4% признались, что пожар ― это их страх.
Эксперты добавили, что только 35% опрошенных рассказали, что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Еще 8% обходятся тем, что не используют свечи и другие потенциально опасные атрибуты.
«Основными факторами возникновения пожаров респонденты назвали невнимательность (34%), алкоголь (26%), курение дома (14%) и электроприборы (13%)», — рассказали аналитики.
</t>
    </r>
    <r>
      <rPr>
        <rFont val="Arial"/>
        <b/>
        <color theme="1"/>
      </rPr>
      <t>В 70% случаев причиной гибели людей на пожаре становится не огонь как таковой, а отравление токсичными продуктами горения, рассказали эксперты.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СО и СО2 — опасные для человека вещества, сказали аналитики. Эту проблему можно попытаться минимизировать, используя при отделке жилья менее вредные материалы, добавили в компании.</t>
    </r>
    <r>
      <rPr>
        <rFont val="Arial"/>
        <color theme="1"/>
      </rPr>
      <t xml:space="preserve">
Ранее, 21 января, в МЧС России подвели статистику по пожарам из-за курения за 2022 год. По данным ведомства, неосторожное обращение с огнем при курении стало причиной более чем 13,5 тыс. пожаров в 2022 году.</t>
    </r>
  </si>
  <si>
    <t>https://vk.com/wall-172927784_5772</t>
  </si>
  <si>
    <t>https://prnt.sc/C_42YauoYHkE</t>
  </si>
  <si>
    <r>
      <rPr>
        <rFont val="Arial"/>
        <color theme="1"/>
      </rPr>
      <t xml:space="preserve">Школа строительства и ремонта
</t>
    </r>
    <r>
      <rPr>
        <rFont val="Arial"/>
        <color theme="1"/>
        <sz val="1.0"/>
      </rPr>
      <t>🔥 Как утеплить дымоход в загородном доме: технология и особенности
1. ПОЧЕМУ НУЖНО УТЕПЛЯТЬ ДЫМОВЫЕ ТРУБЫ
Прежде чем искать ответ на этот вопрос, надо рассмотреть физику процесса утилизации печных газов.
В их состав входят самые разнообразные вещества, окисленные в процессе горения, такие, как:
- Пары кислот — серной, угольной, азотной.
- Угарный газ или двуокись углерода — чрезвычайно опасное для жизни человека вещество.
- Твёрдые продукты в мелкодисперсном состоянии.
- Пары воды, испарившиеся в процессе горения, снижающие температуру в топке и в дымоходе.
При разжигании холодного очага создаются условия для образования конденсата. Это происходит при достижении в дымоходе температуры, при которой начинается образование конденсата — точки росы. Первоначально такая температурная зона всегда находится внутри трубы и конденсат оседает на её стенках. В состав конденсата входят все вещества, перечисленные выше, поэтому он химически активен. По мере прогрева точка росы смещается вверх и в какой-то момент выходит за пределы дымохода, при этом образование конденсата в нём прекращается.
Это особенно характерно для массивных кирпичных дымоходов и быстро охлаждающихся тонкостенных металлических. Образование конденсата происходит в любом дымоходном канале. Имеет значение время сохранения неблагоприятных условий. В утеплённом дымоходе оно значительно меньше.
Низкотемпературные тепловые агрегаты — газовые колонки и пиролизные печи медленного горения с температурой печных газов порядка 300 градусов практически постоянно образуют конденсат в неутепленных дымоходах. Если Вы читаете эту статью в какой то другой группе — то рекомендуем найти группу Книга ремонта, в ней подобные статьи выходят раньше.
Влияние конденсата на процесс горения
Конденсат оказывает различное негативное влияние на состояние стенок дымохода в зависимости от материала:
В кирпичных трубах он впитывается в тело материала вплоть до выхода на наружную поверхность труб или стен. В морозы влага конденсата замерзает, разрывая кладку.
В металлических трубах из чёрного металла химически активный конденсат быстро разъедает внутреннюю поверхность, образуя каверны и сквозные отверстия.
Более устойчивы дымовые трубы из нержавеющей стали, чему способствует химическая инертность материала и высокое качество поверхности. По ней конденсат по мере образования стекает вниз к накопителю или непосредственно в топку при прямом дымоходе.
Конднсат способствует оседанию на стенках дымовой трубы твёрдых частиц из дымовых газов, в результате чего образуется твёрдый осадок, постепенно сужающий сечение трубы и ухудшающий тягу вплоть до полного прекращения.
Самым опасным событием является возгорание трубы, при котором возможно повышение температуры до 700–1000 градусов. При таких обстоятельствах пожар с полной утратой недвижимости практически неизбежен.
Очевидно, что утепление дымоходов в условиях загородного дома является жизненно необходимой мерой.
2. МАТЕРИАЛЫ ДЛЯ УТЕПЛЕНИЯ ДЫМОХОДОВ
Решение проблемы образования конденсата имеется. Оно не устраняет всех рисков, но помогает эффективно сдерживать большинство из них. Таким способом является утепление дымовых труб, позволяющее уменьшить выделение конденсата за счёт смещения точки росы во внешнее пространство.
Утепление дымохода не только снижает влияние вредных факторов, но и способствует повышению эффективности процесса отопления здания. Понеся затраты на утепление, можно существенно снизить расходы по обслуживанию и ремонту дымоходов.
Выбор материала для утепления дымохода — ответственный момент. От него зависит эффективность самого мероприятия, трудоёмкость процесса и внешний вид, достойный интерьера помещения.
Для утепления дымовых труб применяются следующие материалы:
- минеральные ваты из различных составляющих, в частности — базальтовая;
- волокнистые утепляющие материалы из негорючих веществ;
- шлакобетон и его производные, а также элементы конструкции из шлакобетонных блоков;
- битые кирпичи;
- вспененное стекло.
Каждый предлагаемый вариант имеет свою ценовую категорию, плотность и механические свойства. Нужно также учитывать тот факт, что работы производятся на высоте и это требует особого отношения в плане безопасности их исполнения.
Критерии выбора материала
При подборе утеплителя для дымовой трубы следует учитывать следующие обстоятельства:
В категорической форме запрещено использовать для этой цели легковоспламеняющиеся и плавящиеся материалы.
Утеплитель должен легко поддаваться обработке и быть довольно лёгким. Профессионалы используют шлакоблоки, основываясь на просчитанных допустимых нагрузках на кровлю. Альтернативой шлакобетону может служить минеральная вата, работать с которой гораздо проще, даже не обладая квалификацией.
Важно учитывать рекомендации производителя материала об условиях его применения.
Не стоит нагружать конструкцию кровли. Старайтесь подходить к делу с точки зрения максимально лёгкой утепляющей конструкции.
Какой материал выбрать для утепления
Выбор материала зависит от конструкции трубы дымохода и способа её установки.
Минеральная вата
Лучшим средством для утепления дымоходов принято считать минеральные ваты. Они наиболее технологичны. Это касается не только внутренних дымовых каналов, но и наружных. Длительность эксплуатации такой изоляции зависит от надёжности его укрытия во избежание воздействия внешних факторов. Поверх слоя утеплителя нужно сделать защитную рубашку из оцинкованного листового металла. А также допускается использование медного, латунного или алюминиевого листа. Чаще всего минвата применяется для утепления металлических труб.
Шлакобетонные блоки
Для изоляции дымоходов из кирпича часто используются шлакоблоки уменьшенного размера с лицевой отделкой. В ряде случаев приходится демонтировать старый дымоход и выкладывать новый с использованием утепляющих материалов.
Штукатурка как утеплитель
Для покрытия поверхности применяется специальная сухая смесь, размешанная с водой до консистенции густой сметаны. Раствор наносится на поверхность толстым слоем. После предварительного разравнивания слой штукатурки укрывается арматурой в виде сетки из стекловолокна. Предварительная сушка производится в течение суток, после чего выполняется отделка поверхности. В состав смеси входят асбестовые волокна.
Без сеточного каркаса слой штукатурки будет растрескиваться и быстро разрушится.</t>
    </r>
    <r>
      <rPr>
        <rFont val="Arial"/>
        <color theme="1"/>
      </rPr>
      <t xml:space="preserve">
</t>
    </r>
    <r>
      <rPr>
        <rFont val="Arial"/>
        <b/>
        <color theme="1"/>
      </rPr>
      <t>Утепление пенопластом
Этот материал в качестве утеплителя вызывает у исполнителей неоднозначные мнения. Сам по себе пенополистирол при воздействии температуры выделяет в атмосферу своё основное вещество — стирол, который ядовит. Поэтому использование его для утепления дымовых труб внутри помещений нежелательно. Другое дело — наружное строение кирпичных дымоходов. Решающим фактором при этом является способность плит из полистирола успешно противостоять воздействию атмосферы. Для утепления дымовых труб его желательно использовать по штукатурке.</t>
    </r>
    <r>
      <rPr>
        <rFont val="Arial"/>
        <color theme="1"/>
      </rPr>
      <t xml:space="preserve">
</t>
    </r>
    <r>
      <rPr>
        <rFont val="Arial"/>
        <color theme="1"/>
        <sz val="1.0"/>
      </rPr>
      <t>Двойне металлические трубы
Популярным способом утепления дымохода является использование покупных или самодельных труб с двойной стенкой. Внутренняя труба является дымовым каналом. Она вставляется внутрь второй трубы, выполняющей роль обечайки. Зазор между стенками двойной трубы должен быть не менее 3–5 сантиметров. Эта полость заполняется негорючим волокнистым материалом. При монтаже трубы просто поочерёдно соединяются одна с другой снизу вверх, стыки укрепляются хомутами из металлической ленты. Использование труб из нержавеющей стали обеспечивает многолетнюю службу дымохода при условии постоянного должного ухода.
В продаже всегда имеется выбор готовых дымоходных труб такой конструкции в любом исполнении и любых размеров.
3. ОСОБЕННОСТИ УТЕПЛЕНИЯ ДЛЯ ДЫМОХОДОВ РАЗНЫХ КОНСТРУКЦИЙ
Для каждого материала применяется особый вид изоляции с учётом его индивидуальных особенностей.
Изоляция дымоходов из стальной трубы
Перед началом монтажа дымохода трубы нужно подвергнуть антикоррозионной обработке. На практике это производится преобразователем ржавчины. При нанесении на поверхность в результате химической реакции с металлом он создаёт плакирующую плёнку, способную на длительное время защитить её от коррозии. Далее:
Труба монтируется по месту установки. Вставляя звенья по очереди снизу вверх, нужно обеспечить перекрытие на сочленении величиной 50–70 миллиметров. Верхняя труба вставляется в нижнюю, что позволит предотвратить подтекание воды в стык.
По окончании сборки дымохода производится утепление наматыванием утепляющего материала в один слой с перекрытием краёв на стыке.
Фиксация утепляющего слоя производится проволокой. Нельзя применять изолированный электрический провод. Под воздействием высоких температур изоляция может расплавиться, ослабляя крепление. По той же причине не используются пластиковые строительные хомуты. Проволока для фиксации может быть стальной, медной или алюминиевой.
Для наружной обечайки используют стальной оцинкованный лист толщиной 0,5–0,7 миллиметра. Изолирующий слой покрывается им с нахлёстом 70–100 миллиметров. Фиксация производится стяжными хомутами с шагом 15–25 сантиметров. Порядок установки обечаек такой же, как при монтаже трубы — снизу вверх.
Изоляция для труб из нержавейки
При использовании этого материала изоляция производится в таком же порядке, как и для чёрной трубы. Исключение составляет этап подготовки с использованием преобразователя ржавчины, который в этом случае не применяется. Нержавеющая сталь сама по себе химически пассивна и выдерживает воздействие агрессивного конденсата.
Утепление асбестовых труб
Для проведения такой операции необязательно обкладывать трубу кирпичом, как это часто практикуется. Достаточно приобрести базальтовый утеплитель россыпью и трубу-обечайку диметром на 100 миллиметров больше соответствующего размера дымохода из асбестового материала. Обечайка устанавливается на основной дымоход, промежутки между стенками заполняются изолятором. В процессе засыпки материал несколько раз трамбуется для уплотнения. Популярно также утепление из минваты. Напоминаем, что данная статья составлялась для группы Книга ремонта. Если Вы ещё не подписаны на неё — то срочно подпишитесь — в ней подобные статьи выходят раньше.
Таким же образом может быть выполнено утепление металлических дымоходов.
4. ТЕХНОЛОГИЯ УТЕПЛЕНИЯ ДЫМОХОДОВ
Порядок выполнения работ и принцип действия при изоляции каналов сходен для всех конструкций отопительных агрегатов:
Части дымохода, расположенные внутри жилого пространства, как правило, не изолируются. Они являются частью теплообменных поверхностей, обогревающих помещение. Это относится к тепловым агрегатам из кирпича — каминам, голландским и русским печам и прочим объектам подобного рода. Касательно металлических печей это правило не всегда срабатывает, обязанность изолировать часть дымовой трубы налагается в случае расположения дымохода у стены из горючих материалов. Дымоход должен быть изолирован асбестовым шнуром или пластиной на расстояние не менее метра от стены.
Обязательным условием нормальной работы наружных частей дымохода является его изоляция по описанным выше причинам. При этом пристенные дымовые каналы обязательно оборудуются сборниками конденсата с краном для его периодического слива.
Любой дымоход в верхней части должен быть оборудован колпаком, предотвращающим его загрязнение мусором. В идеальном случае должен применяться дефлектор, создающий дополнительную тягу в дымоходе. Это способствует смещению точки росы вверх, вплоть до вывода её за пределы дымохода.
При прохождении дымохода сквозь перекрытие, отверстие для него должно быть минимум вдвое больше, чем размер самой трубы. Пространство заполняется изолирующими материалами в целях не только утепления, но и устранения возможности возгорания.
При пересечении дымоходом кровельного пирога принимаются такие же меры. Кроме того, труба снабжается конусом для предотвращения протекания воды по ней внутрь помещения.
Утепление дымовых труб необходимо для увеличения срока их службы и правильной работы дымоходов. Подобрав нужный материал и учитывая особенности конструкции, утепление дымохода можно сделать своими руками. Важно помнить, что это мероприятие не избавляет хозяина от регулярного обслуживания систем утилизации продуктов горения.</t>
    </r>
  </si>
  <si>
    <r>
      <rPr>
        <color rgb="FF1155CC"/>
        <u/>
      </rPr>
      <t>https://vk.com/wall-56270690_530736</t>
    </r>
    <r>
      <rPr>
        <color rgb="FF000000"/>
      </rPr>
      <t xml:space="preserve"> 
</t>
    </r>
    <r>
      <rPr>
        <color rgb="FF1155CC"/>
        <u/>
      </rPr>
      <t>https://vk.com/wall341417683_3549</t>
    </r>
    <r>
      <rPr>
        <color rgb="FF000000"/>
      </rPr>
      <t xml:space="preserve"> </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</si>
  <si>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Сам по себе пенопласт в атмосферу ничего не выделяет: это подтверждено многочисленными исследованиями, в частности, заключением Московского НИИ Гигиены им. Ф.Ф. Эрисмана № 03/ПМ8, протоколом № 37-2010 от 02.04.2010 МГУ им. М.В. Ломоносова и протоколом исследования состава № 338/10 от 24.03.2010 ФГУП ВНИИМ им. Д.И. Менделеева. 
Согласно первом, в пробах воздуха в присутствии стеновых панелей со средним слоем из пенополистирольного утеплителя стирол не обнаружен. Второе и третье исследования подтверждают, что ППС безопасен как при нормальных условиях эксплуатации, так и при нагревании.
Конечно, речь в исследованиях идёт о качественном материале, при монтаже которого соблюдались все требования ГОСТ и производителей. Другое дело, что тот же ГОСТ регламентирует температуру, при которой может применяться пенопласт, и не рекомендует этот материал для теплоизоляции элементов здания, температура которых может превышать 80 градусов. 
Также ГОСТ прописывает и способ использования ППС — в качестве среднего слоя строительной ограждающей конструкции. То есть утеплять им что-либо внутри помещения не стоит. При внешнем же утеплении пенопласт используется не по, а ПОД штукатурный слой. Эта система называется "мокрый фасад". Выполненный по правилам штукатурный слой изолирует пенопласт от воздействия окружающей среды, а также защищает от вредителей. </t>
  </si>
  <si>
    <r>
      <rPr/>
      <t xml:space="preserve">Ответ нужен в контексте утепления дымоходов
</t>
    </r>
    <r>
      <rPr>
        <color rgb="FF1155CC"/>
        <u/>
      </rPr>
      <t>https://prnt.sc/N4ksZsiVjspt</t>
    </r>
    <r>
      <rPr/>
      <t xml:space="preserve"> 
</t>
    </r>
    <r>
      <rPr>
        <color rgb="FF1155CC"/>
        <u/>
      </rPr>
      <t>https://prnt.sc/Ca_KW4MSyTL8</t>
    </r>
    <r>
      <rPr/>
      <t xml:space="preserve"> </t>
    </r>
  </si>
  <si>
    <t>Борис Новиков
Такое утепление ведёт к резкому ускорению процессов гниения и разрушения стен, т.к. паропрозрачную деревянную стену зашили пенополистиролом — материалом с нулевой паропроницаемостью. Конечно если люди внутри бывают только летом и нечасто, то ещё ничего. Иначе — всё плохо.</t>
  </si>
  <si>
    <t>https://ok.ru/prosadiogorod/topic/155291556029830</t>
  </si>
  <si>
    <t xml:space="preserve">Здравствуйте! Позвольте прокомментировать в качестве официального представителя Ассоциации производителей и поставщиков пеноплистирола. 
Пенопласт может использоваться для теплоизоляции деревянных строений. Его паропроницаемость сравнима с тем же показателем древесины: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При этом очень важно должным образом перед проведением работ обработать саму древесину. 
А вот использовать ППС под вентфасад мы не рекомендуем. Закрывать его лучше по системе "мокрый фасад". </t>
  </si>
  <si>
    <t>https://prnt.sc/gPbPyKBUOZHM</t>
  </si>
  <si>
    <r>
      <rPr>
        <rFont val="Arial"/>
        <color theme="1"/>
      </rPr>
      <t xml:space="preserve">СК АлексееВ — каркасные дома Москва и МО
</t>
    </r>
    <r>
      <rPr>
        <rFont val="Arial"/>
        <color theme="1"/>
        <sz val="1.0"/>
      </rPr>
      <t xml:space="preserve">
Какие виды утеплителя есть для каркасного дома.
Начиная строительство каркасного дома стоит задуматься о выборе хорошего утеплителя, так как он на 80% состоит из утеплителя и от него зависит насколько теплоёмким и безопасным будет ваше жилище, как в плане экологичности так и в пожаробезопасности. Сегодня мы вам расскажем о самых популярных утеплителях для каркасного дома. Чаще всего используют пенопопласт, стекловату и каменную вату. Разберём все плюсы и минусы каждого утеплителя. И так присаживайтесь поудобней и погнали.
Утепление дома делается на все время, поэтому не нужно спешить с выбором теплоизоляционных материалов. В целом, они должны отвечать ряду требований, касательно прочности, эффективности удержания тепла и многого другого.
Среди доступных утеплительных материалов для стен дома — пенопласт он до сих пор активно используется в строительстве. Это самый недорогой и простой в монтаже теплоизоляционный материал, позволяет легко утеплить стены и сохранить тем самым тепло в доме.
Но все ли так радужно на самом деле? Ведь, как и любого другого материала есть определенные недостатки. Например, пенопласт хрупкий материал, он совсем не пропускает воздух, из-за чего на стенах может появиться плесень, пенопласт часто портят грызуны.
Что вообще такое пенопласт?
Это вспененный полистирол (пластическая масса наполненная воздухом). Внутри пенопласт состоит из многочисленных гранул. Все остальное — это воздух, который, как известно, является очень плохим проводником тепла. Именно благодаря этому, данный теплоизоляционный материал отличается неплохими теплоизолирующими свойствами.
Он используется для утепления стен и фасадов домов, полов, потолков и других поверхностей. Широко применяют пенопласт для теплоизоляции фундаментов, а также других строительных конструкций, таких как сип панели и прочее. Благодаря оптимальной цене и качеству, данный материал пользуется огромной популярностью.
Стоит ли утеплять дом пенопластом?
К основным преимуществам пенопласта относятся:
Достойные теплоизолирующие свойства;
Лёгкий вес — плиты пенопласта легко монтировать на стену, даже можно использовать клей для этих целей;
Пенопласт имеет хорошие звукоизоляционные качества, благодаря чему можно осуществить качественную шумоизоляцию помещений, не затрачивая большого бюджета;
Материал лёгок в обработке. Пенопласт легко режется обычным ножом, при помощи специального приспособления из него можно создавать декоративные элементы для фасадов;
Пенопласт водонепроницаем, поэтому ему не страшны атмосферные воздействия;
Он имеет невысокую цену, гораздо ниже, чем на другие теплоизоляционные материалы.</t>
    </r>
    <r>
      <rPr>
        <rFont val="Arial"/>
        <color theme="1"/>
      </rPr>
      <t xml:space="preserve">
В чем недостатки пенопласта как утеплителя?
Хоть пенопласт и плохо проводит тепло, он практически не пропускает воздух через себя. Именно по этой причине не рекомендуется утеплять пенопластом стены внутри дома, поскольку они не будут прогреваться, что скорее всего приведёт к скоплению влаги между утеплителем и стеной, в следствии чего у вас в доме появится плесень и гниль, а за ним и неприятные запахи;
Сам по себе, пенопласт, очень хрупкий материал, он не способен выдерживать большие нагрузки. Из-за этого, для отделки пенопласта приходится использовать арматурную сетку, а сам теплоизоляционный материал, дополнительно фиксировать к стене, кроме клея, ещё и на фасадные дюбеля;
Но самый главный недостаток пенопласта связан с тем, что он поддерживает горение. Пенопласт горит не хуже бензина. Не дай бог у вас что то загорится, дом испарится как спичка за считанные минуты, поэтому им не рекомендуется утеплять те помещения, где есть риск возгорания. Кроме всего вышеперечисленного, пенопласт портят грызуны. Вследствие этого ухудшается в целом теплоизоляция дома.
Учитывая все вышесказанное можете сделать для себя вывод, можно ли утеплять свой дом пенопластом или же нет?
</t>
    </r>
    <r>
      <rPr>
        <rFont val="Arial"/>
        <color theme="1"/>
        <sz val="1.0"/>
      </rPr>
      <t>А мы переходим к следующему материалу, это стекловата.
Его главное преимущество универсальность. Может применяться как для фасадных работ (при условии хорошей защиты от влаги), так и для утепления кровли, а также внутренних стен и перегородок. Применяется как в жилых, так и в нежилых помещениях;
Высокая упругость. Данный параметр облегчает транспортировку материала. Вы можете сжать ее в несколько раз, после чего вновь расправить без снижения своих эксплуатационных качеств;
Более низкая цена, чем у минеральной ваты. Собственно, этот параметр зачастую является решающим в выборе стекловаты в качестве материала для утепления;
Пожаробезопасность. Даже при длительном воздействии открытого пламени, данный материал не возгорается, мы специально проводили тесты на горючесть утеплителей, да стекловата плавится, но не возгорает, а это важно. Следовательно, его можно использовать в помещениях, для которых характерна опасность возникновения возгораний;
Удобство монтажа. Ее малый вес облегчает работы на большой высоте или изоляцию потолочных конструкций;
Низкий коэффициент теплопроводности, в этом случае данный параметр является практически таким же, как и у более дорогой минеральной ваты;
В составе материала нет токсичных компонентов. Однако при работе с данным утеплителем необходимо проявлять осторожность. О ней мы поговорим чуть позже, так как по сравнению с минеральной ватой это явный недостаток.
Недостатки Стекловаты.
Высокая степень влагопоглощения. При использовании данного материала в наружной отделке, либо в помещениях, характеризующихся высокой степенью влажности, необходимо использовать гидроизолирующие и пароизолирующие материалы. В противном случае напитавшаяся водой вата ухудшает свои теплоизоляционные свойства на 40 процентов, при этом повышается его хрупкость;
В основе ваты – мельчайшие стеклянные волокна. И пусть они безопасны с экологической точки зрения, но при этом весьма пагубно влияют на здоровье. Работа со стекловатой без должной защиты может стать причиной появления и обострения множества вялотекущих заболеваний. Поэтому работать с материалом рекомендуется в респираторе и защитном костюме, ну а в помещении при этом должны быть открыты окна и обеспечено полноценное движение воздуха;
Хрупкость волокон приводит к тому, что со временем такая вата подвергается усадке. А так как роль утепляющего фактора в ней играет воздух, расположенный между волокнами, то уменьшение пространства снижает и утепляющие свойства материала.
Как итог стекловату можно использовать, но в исключительных случаях, например когда у вас не хватает бюджета на минеральную вату, или же помещение которое вы строите предназначается не для постоянного проживания. Ну и про защиту своего здоровья при монтаже забывать не стоит.
Ну и наконец подходим к лидеру среди утеплителей, это каменная вата.
Технические характеристики этого утеплителя позволяют его использовать как для тепло-, звукоизоляции, так и для защиты от воздействия огня. Рассмотрим основные свойства каменной ваты:
Теплопроводность каменной ваты. Материал имеет воздушную структуру. Большое количество воздушных прослоек делает каменную вату отличным теплоизолятором. По этому показателю вата близка к пробке, вспененному каучуку, экструдированному пенополистиролу.
Гидрофобность. Эта разновидность минеральной ваты практически не впитывает воду. Водопоглащение по объему составляет менее двух процентов. Это позволяет использовать данный материал для утепления влажных помещений — ванных комнат, саун, бань, подвалов.
Паропроницаемость. Вне зависимости от плотности каменной ваты, она обладает отличной паропроницаемостью. Влага, содержащаяся в воздухе, без проблем проникает через утеплитель. При этом конденсат не образуется, а материал не намокает. Это качество каменной ваты гарантирует оптимальные температурно-влажностные условия в помещении, утепленном этим теплоизолятором.
Огнестойкость. Вата из базальтового волокна считается негорючим материалом. Кроме того, она может выступать преградой на пути открытого огня. Максимальная допустимая температура, которую выдерживает материал, не плавясь, составляет 1114 градусов по Цельсию. Поэтому каменную вату можно использовать для изоляции устройств, которые работают при высоких температурах. Согласно нормам пожарной безопасности, этот утеплитель относится к группе негорючих материалов.
Звукоизоляция. Данный утеплитель способен заглушать вертикальные звуковые волны, которые идут внутри стен, и не пропускает звук не только в утепленное помещение, но и в соседние комнаты.
Прочность. Благодаря хаотичному расположению волокон в каменной вате даже материал с невысокой плотностью способен выдерживать большие нагрузки. Данное свойство каменной ваты гарантирует продолжительный срок эксплуатации без изменений форм и размеров.
Химическая и биологическая активность. В химическом плане этот утеплитель пассивен. Он не вступает в реакции с металлом, древесиной, пластиком и прочими материалами. Кроме того, теплоизолятору не свойственны гниение, поражение микроорганизмами, грызунами.
Экологическая безопасность. Согласно последним исследованиям, содержание токсических веществ в базальтовых волокнах крайне мало. Кроме того, они не выделяются из ваты, поскольку нейтрализуются еще на производственных этапах.
Толщина каменной ваты. В последнее время этот утеплитель выпускается толщиной кратной 50 миллиметрам. Такой же является и минимальная толщина материала. Этот теплоизолятор используется под бетонную стяжку, для утепления полов. Максимальная толщина достигает 200 миллиметров. Обычно такую каменную вату применяют на верхних этажах многоэтажных зданий.
Именно поэтому во всех своих построениях мы используем именно каменную вату. Да есть конечно некоторые недостатки при монтаже. При работе с ним в воздух поднимается пыль от каменной стружки, но это вообще мелочи на фоне таких огромных плюсов которые мы перечислили.
А вы бы какой утеплитель выбрали для строительства своего дома, напишите в комментариях, мне интересно почитать ваше мнение.
Бесплатная консультация: https://alekseev-dom.ru/</t>
    </r>
  </si>
  <si>
    <t>https://vk.com/wall-211149593_1247</t>
  </si>
  <si>
    <t>Паропроницаемость, хрупкость, пожароопасность, грызуны</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</si>
  <si>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ГОСТ 15588-2014 рекомендует использовать ППС в качестве среднего слоя строительной ограждающей конструкции. Это значит, что утепление должно проводиться снаружи, а слой пенопласта — изолироваться от внешней среды, оптимально — по системе "мокрый фасад". ППС — паропроницаемый материал. Его паропроницаемость сравнима с тем же показателем древесины: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Хрупкость — также кажущееся качество этого материала. Пенополистирол имеет высокую прочность на сжатие (при 10%-ной линейной деформации не менее 0,04–0,35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Что касается горючести, все современные марки ППС выпускаются с применением антипиренов. Это специальные вещества, благодаря которым пенопласт затухает самостоятельно в течение максимум 4 секунд после потери контакта с открытым пламенем. Конечно, под воздействием высоких температур материал деформируется: но он будет оплавляться, а не полыхать. Кроме того, если ППС эксплуатируется в соответствии с ГОСТ, огонь доберётся до него только после того, как разрушит внешнюю и/или внутреннюю отделку и несущий материал стены. 
И о грызунах. Мыши и крысы действительно могут портить изоляцию из ППС — но точно в той же степени, как и любую другую. Грызуны в принципе ценят материалы, которые подходят для обустройства их собственного жилища. Здесь важно не допустить их проникновения в материал: вполне достаточно изолировать пенопласт под армирующей сеткой и штукатурным слоем, чтобы вредители до него не добрались. </t>
  </si>
  <si>
    <t>https://prnt.sc/ejy65zhQYINW</t>
  </si>
  <si>
    <t>Создание Деловых Экопоселений
ПЕНОПОЛИСТИРОЛ, СТИРОЛ, Пенопласт — оружие геноцида! ☠☠
👉Сообщите друзьям и близким! Делайте репост!
В данной статье раскрываются негативные свойства наиболее широко используемого в строительстве жилья эконом-класса утеплителя – ПЕНОПОЛИСТИРОЛа. Развенчиваются мифы о необычайных свойствах этого материала.
💀ПЕНОПОЛИСТИРОЛ
‼Особая опасность стирола состоит в том, что он обладает эмбриогенным действием, то есть при длительном воздействии вызывает уродство эмбриона в чреве матери (см. работы профессора Бокова А.Н., в трудах кафедры гигиены и токсикологии полимерных материалов Ростовского мединститута).
Известный факт: большинство молодых женщин, живших на БАМе в передвижных домиках (а их утепляли именно ПЕНОПОЛИСТИРОЛом), потеряли способность к рождению детей. А в Белоруссии в домах, с аналогичным утеплителем дети до 14 лет болеют в пять- шесть раз чаще, чем в обычных домах.
Кроме того, стирол обладает ещё одним опаснейшим свойством – высоким коэффициентом кумулятивности (накапливаемости), то есть ярко выраженной способностью накапливаться (концентрироваться) в организме человека. В доказательство приведём таблицу коэффициентов кумулятивности ряда вредных веществ выделяющихся из полимерных строительных материалов.
Изложенные в статье факты показывают, что данный материал воздействует (убивает или делает инвалидами) не только на ныне живущие, но и на будущие поколения. Т.е. по сути ПЕНОПОЛИСТИРОЛ является оружием ГЕНОЦИДА (пятый приоритет обобщенных средств управления/оружия).
Таким образом, применение ПЕНОПОЛИСТИРОЛа в строительстве жилых домов, будь то несъемная опалубка, внутристенный или перегородочный утеплитель, сэндвич-панели (плита ОSВ – ПЕНОПОЛИСТИРОЛ – плита OSB), должно быть полностью ЗАПРЕЩЕНО !!!
‼🆘Конструкции с применением ПЕНОПОЛИСТИРОЛа являются настоящими «газовыми камерами» для людей и представляют исключительно высокую пожароопасность.
В случае пожара, шансы на спасение людей – минимальны.
Использование ПЕНОПОЛИСТИРОЛа в любом виде при строительстве жилых домов должно рассматриваться как экологическое преступление против граждан РФ!!!
Но по заключению Государственного комитета санитарно-эпидемиологического надзора Российской Федерации материал считается абсолютно безвредным. Более того, Московским НИИ гигиены им. Ф.Ф. Эрисмана были (ПРОЛОББИРОВАНЫ) проведены исследования проб воздуха из помещений, для утепления которых использовался ПЕНОПОЛИСТИРОЛ; вредные для человека вещества, в том числе и стирол, якобы "не обнаружены". Следовательно, полистирольные плиты разрешены к применению для изоляции пищевых контейнеров и в качестве утеплительных плит для жилья.
Поэтому его разрешили везде, будьте внимательны при покупке:
-стирол в штукатурках и шпаклёвках (стирол -акрил)
-стирол в изготовлении ванн и джакузи (акриловые ванны со стиролом)
-стирол в красках (стирол -акрил)
-стирол в пенопласте
-стирол в пенополистиролбетоне
-стирол в теплых блоках (с пенополистиролом или с пенопластом)
-стирол и формальдегиды в СИП-панелях (с пенополистиролом или с пенопластом)
-стирол в утеплителях (экструдированный пенополистирол "пеноплекс" )
-стирол в одноразовой посуде
-стирол в игрушках.
👉‼Если есть резкий сладковатый запах стирола -не покупайте!
Задайте себе 2 вопроса:
1. На что нам, учитывая мировой опыт и тенденции, сдался ПЕНОПОЛИСТИРОЛ?
2. Не стоит ли крепко задуматься не только о здоровье живущих, но и о здоровье еще не родившихся людей?
В завершение приведем выражение бывшего киевского мэра Владимира ГУСЕВА: "Чем больше мы строим панельных домов, тем больше нам придется строить больниц".
Тем не менее, надеяться на скорое сворачивание основанного на переработке нефти производства роняющего себя в глазах потребителей ПЕНОПОЛИСТИРОЛа наивно. Всеми правдами и неправдами этот материал будет навязываться всему миру как можно дольше. Но если меркантильные интересы превыше всего — ждите беды.
Подробнее — читайте в прикреплённой статье.
#геноцид #стройматериалы #пенополистрирол #стирол #экология #дом #пенополистиролбетон</t>
  </si>
  <si>
    <r>
      <rPr>
        <color rgb="FF1155CC"/>
        <u/>
      </rPr>
      <t>https://vk.com/wall-52125438_6289</t>
    </r>
    <r>
      <rPr/>
      <t xml:space="preserve"> 
</t>
    </r>
    <r>
      <rPr>
        <color rgb="FF1155CC"/>
        <u/>
      </rPr>
      <t>https://vk.com/wall-29293157_13434</t>
    </r>
    <r>
      <rPr/>
      <t xml:space="preserve"> 
</t>
    </r>
    <r>
      <rPr>
        <color rgb="FF1155CC"/>
        <u/>
      </rPr>
      <t>https://vk.com/wall-74763738_1216</t>
    </r>
    <r>
      <rPr/>
      <t xml:space="preserve"> 
</t>
    </r>
    <r>
      <rPr>
        <color rgb="FF1155CC"/>
        <u/>
      </rPr>
      <t>https://vk.com/wall33551973_2665</t>
    </r>
    <r>
      <rPr/>
      <t xml:space="preserve"> 
</t>
    </r>
    <r>
      <rPr>
        <color rgb="FF1155CC"/>
        <u/>
      </rPr>
      <t>https://vk.com/wall294277098_7206</t>
    </r>
    <r>
      <rPr/>
      <t xml:space="preserve"> </t>
    </r>
  </si>
  <si>
    <t>Опасность для здоровья, пожароопасность, экологичность</t>
  </si>
  <si>
    <t>Не отвечаем, политика</t>
  </si>
  <si>
    <t xml:space="preserve"> Владимир Федотович ответил Руслану
Руслан, в СИП панелях пенопласт. Родственник давно такой построил и понимает что в стене мыши плодятся.</t>
  </si>
  <si>
    <t>https://vk.com/wall-29725517_1220509?reply=1220529&amp;thread=1220515</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</si>
  <si>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Мыши могут использовать пенопласт как жильё только в том случае, если добрались до него. Если же материал изолирован по правилам, ни грызуны, ни насекомые, ни птицы его испортить не смогут. </t>
  </si>
  <si>
    <t>https://prnt.sc/AZvYzYltH8Jv</t>
  </si>
  <si>
    <t>Мужик Строит
Утепление потолка глиной👌🏻
В чем преимущество глины перед той же минеральной ватой или пенополистиролом, которые в основном сегодня применяются для утепления чердака?
Ну, во-первых, глина и опилки – это материалы бесплатные. Может, кто-то захочет поспорить, но я не советую.
Во-вторых, такой утеплитель полностью экологичный. В нем не заводятся всякие жуки, его не грызут мыши, плесень тоже не любит этот материал, можно не бояться, что через пару лет потолок превратится в труху и будет сыпаться на голову.
В-третьих, вы получаете практически вечный потолок, в нем не образуется трещин, главное – соблюдать точный состав смеси, то есть пропорции, которыми в глину закладывается песок, опилки и известка, должны быть точно выверенными. Минеральная вата и пенополистирол, кто не знает, со временем приходят в негодность и их требуется заменять. Глиняный же утеплитель придется заменять разве раз в 100 лет, ну, в худшем случае – 90, и если где-то в каком-то месте он повредится по каким-то причинам – его легко отремонтировать, просто замазав все поврежденные участки глиной. Какой смысл заменять весь слой? Это не полистирол или минеральная вата, которые в случае внутренних повреждений отремонтировать невозможно, надо просто выкидывать.
В-четвертых, глиняный утеплитель не отсыревает, как это все время норовит сделать минеральная вата, например. На потолке не образуется конденсат, как при применении полистирола, и на потолке не поселятся грибы.
В-пятых, потолок, утепленный таким способом, никогда не сгорит, даже если сами перекрытия деревянные.
Ну, и что самое главное, не придется тратиться на помощь специалистов – все работы можно произвести самостоятельно, причем довольно быстро. Но, опять-таки, нужно соблюдать технологию.</t>
  </si>
  <si>
    <r>
      <rPr>
        <color rgb="FF1155CC"/>
        <u/>
      </rPr>
      <t>https://vk.com/wall-189613560_126045</t>
    </r>
    <r>
      <rPr/>
      <t xml:space="preserve"> </t>
    </r>
    <r>
      <rPr>
        <color rgb="FF000000"/>
      </rPr>
      <t xml:space="preserve">
</t>
    </r>
    <r>
      <rPr>
        <color rgb="FF1155CC"/>
        <u/>
      </rPr>
      <t>https://vk.com/wall-127197441_541</t>
    </r>
    <r>
      <rPr/>
      <t xml:space="preserve"> </t>
    </r>
    <r>
      <rPr>
        <color rgb="FF000000"/>
      </rPr>
      <t xml:space="preserve">
</t>
    </r>
    <r>
      <rPr>
        <color rgb="FF1155CC"/>
        <u/>
      </rPr>
      <t>vk.com/wall-199891670_25179</t>
    </r>
    <r>
      <rPr/>
      <t xml:space="preserve"> 
</t>
    </r>
    <r>
      <rPr>
        <color rgb="FF1155CC"/>
        <u/>
      </rPr>
      <t>https://vk.com/wall556605157_1849</t>
    </r>
    <r>
      <rPr/>
      <t xml:space="preserve"> </t>
    </r>
  </si>
  <si>
    <t>Экономия, экологичность, плесень, грызуны</t>
  </si>
  <si>
    <t xml:space="preserve">Здравствуйте! 
В качестве представителя Ассоциации производителей и поставщиков пенополистирола хочу подчеркнуть положительные стороны использования ППС-плит для утепления чердачных перекрытий. 
По сравнению с глиной у материала множество преимуществ. Первое — вес. Плиты на 98% состоят из воздуха, и лишь на 2% из пластика. Они лёгкие, с ними удобно работать — нарезать в размер и укладывать. Второе преимущество: его пищевая непривлекательность для грызунов. Для того, чтобы в нём не заводились мыши, нужно просто изолировать его.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Что касается образования конденсата, пенополистирол паропроницаем. А глина способна накапливать влагу: при промерзании и последующем резком нагреве (если вы будете, к примеру, протапливать настывшее помещение), как раз она даст конденсат и сырость. 
Ну, и долговечность — ещё одна сильная сторона ППС.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Поэтому при условии правильного монтажа и эксплуатации утеплительный слой из ППС является гораздо более выигрышным, чем утепление другими материалами. </t>
  </si>
  <si>
    <r>
      <rPr>
        <color rgb="FF1155CC"/>
        <u/>
      </rPr>
      <t>https://prnt.sc/R5GoDs7Luh6O</t>
    </r>
    <r>
      <rPr/>
      <t xml:space="preserve"> </t>
    </r>
    <r>
      <rPr>
        <color rgb="FF000000"/>
      </rPr>
      <t xml:space="preserve">
</t>
    </r>
    <r>
      <rPr>
        <color rgb="FF1155CC"/>
        <u/>
      </rPr>
      <t>https://prnt.sc/JjVLxvhjEaG2</t>
    </r>
    <r>
      <rPr/>
      <t xml:space="preserve"> </t>
    </r>
    <r>
      <rPr>
        <color rgb="FF000000"/>
      </rPr>
      <t xml:space="preserve">
</t>
    </r>
    <r>
      <rPr>
        <color rgb="FF1155CC"/>
        <u/>
      </rPr>
      <t>https://prnt.sc/0gNk4LTI3nhC</t>
    </r>
    <r>
      <rPr/>
      <t xml:space="preserve"> </t>
    </r>
    <r>
      <rPr>
        <color rgb="FF000000"/>
      </rPr>
      <t xml:space="preserve">
</t>
    </r>
    <r>
      <rPr>
        <color rgb="FF1155CC"/>
        <u/>
      </rPr>
      <t>https://prnt.sc/UNo6Ud8FJmAt</t>
    </r>
    <r>
      <rPr/>
      <t xml:space="preserve"> </t>
    </r>
  </si>
  <si>
    <t xml:space="preserve">Аналог стр. 40 ноябрь 2022
</t>
  </si>
  <si>
    <t xml:space="preserve"> Антон Снегов
Алексей, все условия идеально соблюдать невозможно!
Я видел во ВКонтакте видео, где в листах ППС селятся колонии муравьёв и осы. Насекомые его грызут.
Сам видел в какую труху превращается ППС от ультрафиолета солнца.</t>
  </si>
  <si>
    <t>https://vk.com/wall-189613560_126045?reply=126056&amp;thread=126048</t>
  </si>
  <si>
    <t xml:space="preserve">Здравствуйте, Антон! 
Оставлять пенопласт незащищённым от ультрафиолета действительно нельзя: это грубое нарушение правил эксплуатации. Что касается насекомых и грызунов: они поселятся в любом несыпучем утеплителе, если будут иметь к нему доступ. Поэтому здесь дело не в пенопласте, а в требованиях к монтажу любого теплоизоляционного слоя. Изолировать средний слой стенового "пирога" — не самое сложное, но очень важное условие при строительстве дома. </t>
  </si>
  <si>
    <r>
      <rPr>
        <color rgb="FF1155CC"/>
        <u/>
      </rPr>
      <t>https://prnt.sc/GAed0Znfam7n</t>
    </r>
    <r>
      <rPr/>
      <t xml:space="preserve"> </t>
    </r>
  </si>
  <si>
    <t xml:space="preserve">Ответ на стр. 51
</t>
  </si>
  <si>
    <t>Строим САМИ
Про утепление дом пенополистиролом.
Про пенополистирол</t>
  </si>
  <si>
    <t>https://ok.ru/ideiipolez/topic/155755930473805</t>
  </si>
  <si>
    <t xml:space="preserve">Здравствуйте! От лица Ассоциации производителей и поставщиков пенополистирола хочу поблагодарить вас за внимание к нашему материалу. Он действительно не поддерживает горение благодаря антипиренам и может эффективно использоваться в качестве утеплителя, в том числе и для зданий из газосиликата. </t>
  </si>
  <si>
    <t>https://prnt.sc/K1e0AKlFMKzP</t>
  </si>
  <si>
    <r>
      <rPr>
        <rFont val="Arial"/>
        <color theme="1"/>
      </rPr>
      <t xml:space="preserve">Пожарная безопасность
Только 18% россиян считают, что знают правила пожарной безопасности
В 2022 году в России произошло более 130 тыс. пожаров в зданиях и сооружениях, около 7 тыс. человек погибли. Как показал опрос компании «Rockwool Россия», только 18% россиян считают, что они точно знают все риски и правила, связанные с профилактикой и поведением во время пожара.
По информации аналитиков, еще 7% населения задумывается о пожарной безопасности, но ничего не делает для ее обеспечения, 4% признались, что пожар ― это их страх.
Эксперты добавили, что только 35% опрошенных рассказали, что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Еще 8% обходятся тем, что не используют свечи и другие потенциально опасные атрибуты.
«Основными факторами возникновения пожаров респонденты назвали невнимательность (34%), алкоголь (26%), курение дома (14%) и электроприборы (13%)», — рассказали аналитики.
</t>
    </r>
    <r>
      <rPr>
        <rFont val="Arial"/>
        <b/>
        <color theme="1"/>
      </rPr>
      <t>В 70% случаев причиной гибели людей на пожаре становится не огонь как таковой, а отравление токсичными продуктами горения, рассказали эксперты.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СО и СО2 — опасные для человека вещества, сказали аналитики. Эту проблему можно попытаться минимизировать, используя при отделке жилья менее вредные материалы, добавили в компании.</t>
    </r>
    <r>
      <rPr>
        <rFont val="Arial"/>
        <color theme="1"/>
      </rPr>
      <t xml:space="preserve">
Ранее, 21 января, в МЧС России подвели статистику по пожарам из-за курения за 2022 год. По данным ведомства, неосторожное обращение с огнем при курении стало причиной более чем 13,5 тыс. пожаров в 2022 году.</t>
    </r>
  </si>
  <si>
    <r>
      <rPr>
        <color rgb="FF1155CC"/>
        <u/>
      </rPr>
      <t>https://vk.com/wall-157072531_1027</t>
    </r>
    <r>
      <rPr/>
      <t xml:space="preserve"> </t>
    </r>
  </si>
  <si>
    <r>
      <rPr>
        <color rgb="FF1155CC"/>
        <u/>
      </rPr>
      <t>https://prnt.sc/989yHIQOYwxQ</t>
    </r>
    <r>
      <rPr/>
      <t xml:space="preserve"> </t>
    </r>
  </si>
  <si>
    <t>Волгодонск ПРО
В Волгодонске во время пожара в гараже отец и сын получили ожоги
17 февраля едва не произошла трагедия в одном из ГСК в новой части города. Отец и сын, которые остались ночевать в одном из гаражей, получили сильные ожоги и сейчас находятся в больнице. Гаражный бокс отапливался самодельной печью на отработанном масле. А потолок гаража был отделан панелями из пенопласта. И посреди ночи от вспышки нагретого масла, которое выплеснулось из печи, потолок начал быстро плавиться, и этот огненный дождь стал капать прямо на людей. Затем в гараже загорелся диван. 42-летний отец вывел 15-летнего сына на улицу, а сам потушил огонь огнетушителем. Затем оба обратились за медицинской помощью.
Как рассказал корреспонденту портала «Волгодонск.ПРО» начальник отделения дознания и профилактической работы Госпожнадзора по Волгодонску Денис Авдеев, с начала года статистика смертей и травм во время пожаров бьет все рекорды. За прошедшие неполные два месяца в огне погибли четыре человека, и вот теперь еще двое получили травмы. Это просто немыслимые цифры для нашего города! И причина всех трагедий – человеческая беспечность.
– Нынешний случай показал, что, несмотря на все предупреждения, люди продолжают бесконтрольно и с нарушениями эксплуатировать печи и использовать при ремонте помещений, пусть и красивые и дешевые, но небезопасные и не подходящие для этого материалы. В правилах пожарной безопасности прописано, что печами с подобной конструкцией категорически нельзя отапливать помещения, в которых спят люди. Кроме этого, сейчас в магазинах большой выбор материалов для ремонта и отделки. Есть более дорогие и качественные. А есть бюджетные, но применять их можно далеко не везде. Пенопласт является горючим материалом, поэтому его запрещено использовать в гаражах, а тем более – в помещениях, где спят люди, – говорит Денис Сергеевич. 
По словам Дениса Авдеева, перед началом ремонта необходимо внимательно изучить правила эксплуатации потенциально опасного оборудования и используемых строительных материалов: где их можно применять и при каких условиях. Но, к сожалению, все больше людей, не хотят задумываться о последствиях и соблюдать правила. Отсюда и рост печальной статистики.</t>
  </si>
  <si>
    <r>
      <rPr>
        <color rgb="FF1155CC"/>
        <u/>
      </rPr>
      <t>https://ok.ru/profile/557022403137/statuses/155490261685569</t>
    </r>
    <r>
      <rPr/>
      <t xml:space="preserve"> 
</t>
    </r>
    <r>
      <rPr>
        <color rgb="FF1155CC"/>
        <u/>
      </rPr>
      <t>https://ok.ru/provolgodo/topic/155490262340929</t>
    </r>
    <r>
      <rPr/>
      <t xml:space="preserve"> </t>
    </r>
  </si>
  <si>
    <t>Гараж, пожары</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</si>
  <si>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Пенопласт, как и любой строительный материал, нужно использовать по правилам. Эти правила закреплены в ГОСТ и рекомендациях производителей. Мы не рекомендуем оставлять пенопласт незаизолированным: он — срединная прослойка ограждающей конструкции, поэтому должен быть закрыт либо внешними, либо — если использовался, как в данном случае, изнутри строения, внутренними отделочными слоями. 
Современный строительный ППС выпускается с антипиренами. Они позволяют материалу самостоятельно затухать в течение максимум 4 секунд после потери контакта с открытым пламенем и, под воздействием высоких температур, оплавляться не вспыхивая. 
При соблюдении правил монтажа и эксплуатации пенопласт может использоваться как для утепления жилых зданий, так и для утепления гаражей. Конечно, при условии, что отопительное оборудование, и вентиляция будут в порядке. </t>
  </si>
  <si>
    <r>
      <rPr>
        <color rgb="FF1155CC"/>
        <u/>
      </rPr>
      <t>https://prnt.sc/ekExQIe9rs1A</t>
    </r>
    <r>
      <rPr/>
      <t xml:space="preserve"> 
</t>
    </r>
    <r>
      <rPr>
        <color rgb="FF1155CC"/>
        <u/>
      </rPr>
      <t>https://prnt.sc/m3bySZh0h-45</t>
    </r>
    <r>
      <rPr/>
      <t xml:space="preserve"> </t>
    </r>
  </si>
  <si>
    <t xml:space="preserve"> Григорий Богданов
А еще эти личинки обожают ПЕНОПЛЕКС и пенопласт.Если заведется в доме,то хана утеплению дома.</t>
  </si>
  <si>
    <t>https://vk.com/wall-23390361_1005684?reply=1007564</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</si>
  <si>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Грызуны, птицы, насекомые и их личинки "заводятся" в пенопласте, только если они имеют к нему доступ. По правилам, закреплённым в ГОСТ 15588-2014, пенопласт — средний слой строительной ограждающей конструкции, изолированный между несущим материалом стены и внешними отделочными слоями. Если монтировать ППС по ГОСТу, доступа к нему у вредителей не будет. </t>
  </si>
  <si>
    <t>https://prnt.sc/czQnEU0v6NC0</t>
  </si>
  <si>
    <t>владимир тихомиров
а ещё пары стирола(это то,чем пахнет пенопласт,он же пенополистирол) являются эмбриональным ядом.если надо снизить демографическую нагрузку — самое то...вы у пчеловодов поинтересуйтесь за этот пенопласт...но снаружи может и не так вредно.и ещё — токсичность пенополистирола зависит от производителя сырья.самый страшный ангарский завод полимеров(роснефть)вот сделали блоки из их сырья и стали их резать — рабочие отказались работать с этим сырьём.кровотечения,обмороки,всякие сосудистые дела...</t>
  </si>
  <si>
    <t>Как представитель Ассоциации производителей и поставщиков пенополистирола хочу развеять ваши сомнения относительно выделения стирола из пенополистирольных плит, использованных для утепления.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Конечно, приведенные выше результаты исследований и цифры верны для качественного пенопласта — от надёжных производителей и официальных продавцов. Контрафактный материал может отличаться и по качеству, и по характеристикам.
А что касается пчеловодов — в интернете огромное количество примеров эффективного утепления ульев пенопластом.</t>
  </si>
  <si>
    <t>https://prnt.sc/_5DfgmUvb6P1</t>
  </si>
  <si>
    <t xml:space="preserve">Илья Дьячков
Врагам отделку провели?(я про вреднючий стирол в пенапласте) </t>
  </si>
  <si>
    <t>https://www.youtube.com/watch?v=v6z2HzGM5ks&amp;lc=UgyCp76QrVfnWLNcI6l4AaABAg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</si>
  <si>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Конечно, результаты исследований и цифры верны для качественного пенопласта — от надёжных производителей и официальных продавцов. Контрафактный материал может отличаться и по качеству, и по характеристикам. </t>
  </si>
  <si>
    <t>https://prnt.sc/hwpUGR5hNJll</t>
  </si>
  <si>
    <t>Лидия Каширина (Грибанова)ответила Алексею
Ха-ха! А для чего тогда его делать разноцветным, с различными рисунками, если "он должен быть... закрыт слоями"?</t>
  </si>
  <si>
    <t>https://ok.ru/profile/557022403137/statuses/155490261685569</t>
  </si>
  <si>
    <t>Здравствуйте, Лидия! 
Строительный вспененный пенополистирол (пенопласт) выглядит как белые плиты разной толщины, состоящие из небольших лёгких гранул. Он не бывает цветным или с рисунками. Возможно, вы путаете пенопласт с каким-то другим материалом.</t>
  </si>
  <si>
    <t>https://prnt.sc/8PZ2iBNyZH1l</t>
  </si>
  <si>
    <t xml:space="preserve">Ответ на стр. 54
</t>
  </si>
  <si>
    <t>Сергей Ерошин
☼ ЭкоСвет ☼ — Для тех, Кто тянется к Свету
Утеплитель. Пенопласт, Минеральная вата. Тепло или Угроза жизни</t>
  </si>
  <si>
    <r>
      <rPr>
        <color rgb="FF1155CC"/>
        <u/>
      </rPr>
      <t>https://ok.ru/profile/573124904808/statuses/155237782330728</t>
    </r>
    <r>
      <rPr/>
      <t xml:space="preserve"> </t>
    </r>
    <r>
      <rPr>
        <color rgb="FF000000"/>
      </rPr>
      <t xml:space="preserve">
</t>
    </r>
    <r>
      <rPr>
        <color rgb="FF1155CC"/>
        <u/>
      </rPr>
      <t>https://ok.ru/profile/198797075811/statuses/155484168415331</t>
    </r>
    <r>
      <rPr/>
      <t xml:space="preserve"> 
</t>
    </r>
    <r>
      <rPr>
        <color rgb="FF1155CC"/>
        <u/>
      </rPr>
      <t>https://ok.ru/profile/298178442701/statuses/155806114245581</t>
    </r>
    <r>
      <rPr/>
      <t xml:space="preserve"> </t>
    </r>
  </si>
  <si>
    <r>
      <rPr>
        <color rgb="FF1155CC"/>
        <u/>
      </rPr>
      <t>https://prnt.sc/tUdLu34A15xJ</t>
    </r>
    <r>
      <rPr/>
      <t xml:space="preserve"> </t>
    </r>
    <r>
      <rPr>
        <color rgb="FF000000"/>
      </rPr>
      <t xml:space="preserve">
</t>
    </r>
    <r>
      <rPr>
        <color rgb="FF1155CC"/>
        <u/>
      </rPr>
      <t>https://prnt.sc/gFEY6Y2_vtaX</t>
    </r>
    <r>
      <rPr/>
      <t xml:space="preserve"> 
</t>
    </r>
    <r>
      <rPr>
        <color rgb="FF1155CC"/>
        <u/>
      </rPr>
      <t>https://prnt.sc/YR4aB28e3dsc</t>
    </r>
    <r>
      <rPr/>
      <t xml:space="preserve"> </t>
    </r>
  </si>
  <si>
    <t xml:space="preserve">daiynlo
Плотность пенопласта в полу каркасника
 Доброго времени суток.
 Прошу вас, эксперты, облегчить мои терзания.
 У меня каркасный пристрой. Основание, куб, сварено из профтрубы 80х80.
 Стойки вертикальныеиз доски 100х25 и потом ещё будут поперечные бруски 50х50 для добра толщины и перекрёстка минимальный ваты утеплителя.
 Пол и потолок: лаги 50х200 лежат с шагом 600мм, плюс поперечный лаги как их там называют...для жёсткости... короче ячейки получаются под утеплитель.
 Короче, я как и все, вышел себе мозг в вопросе выбора утеплителя
 Стены хочу минватой роквул стандарт. Там все относительно ясно.
 Потолок тоже минвата потому как паропроницаемость, вентиллируемость и все дела...
 Но вот пол...хочу пенополистерол. Там пофиг на проницаемость паром...он же пол, внизу, а пар вверху вроде. Пенопласт не слежится со временем...я бы его и в потолок...но паропроницаемость...
 Какой пенопласт в пол? А точнее какую плотность?
 Читал что надо от 25...типа пол же, ходят, нагрузки...но вот не возьму волк какие нагрузки несёт на себе утеплитель в полу который между лагами? Лаги на профтрубе...на лагах осб 15..какая нагрузка на пенопласт то? А если бы там вата была тогда нет нагрузки?
 Может смотреть на теплопроводность стоит только? Плотность важна в этом случае?
 И вот теплопроводность 0.041 и 0.035...это сильно разница что-ли заметна будет? Понимаю у дерева там 0.20...а тут разница в тысячных...погрешность какая то а не разница. </t>
  </si>
  <si>
    <t>https://www.forumhouse.ru/threads/554957/</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</si>
  <si>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Вспененный пенополистирол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Что касается теплоизоляции пола. Вы правильно описываете процесс укладки пенопласта в каркасную систему. Сверху закройте ППС гидроизоляционной плёнкой, затем можно укладывать плиты пола. Там, где не будет плотного прилегания плит ППС к лагам и между собой, пропенивайте монтажной пеной. Позаботьтесь о том, чтобы к утеплителю не было доступа для грызунов. Пенопласт лучше брать плотностью 17-23 кг/м3, произведённый в соответствии с ГОСТ 15588-2014. </t>
  </si>
  <si>
    <t>https://prnt.sc/rudh89BTzqBf</t>
  </si>
  <si>
    <t>NeOBUD Кобрин
Преимущества утеплителя из пенополистирола
-Низкая теплопроводность. Благодаря пузырькам воздуха, из которых состоит пенополистирол, он отлично удерживает тепло в помещении. Его теплопроводность варьируется от 0,037 до 0,042 Вт/(м·К), и этот показатель чуть лучше, чем у минеральной ваты (0,045 Вт/(м·К)). При этом стоит учитывать: чем плотнее полистирол, тем хуже он удерживает тепловую энергию.
-Низкая гигроскопичность. ППС плохо впитывает влагу. Если его погрузить в воду, то он намокнет всего на 4%. Это значит, что если пенополистирол будет взаимодействовать с влажным воздухом, то он не потеряет свои теплоизоляционные свойства.
-Хорошая биостойкость. Пенополистирол искусственного происхождения, а это значит, что в нём не появятся плесень и грибки. Но ППС уязвим к воздействию грызунов. Да, они не едят такой утеплитель, из-за низкой воздухопроницаемости не разводят там потомство, но если ППС будет преградой на пути к пище, то мыши легко его прогрызут.
Недостатки пенополистирола
-Низкая паропроницаемость. Она варьируется от 0,019 до 0,015 мг/(м·ч·Па). Для сравнения: паропроницаемость кирпича — 0,11 мг/(м·ч·Па). Таким образом, кирпичная стена «дышит» лучше, чем плиты из пенополистирола. Если утеплить помещение таким материалом, то влажные испарения не будут выходить из помещения и могут стать причиной сырости и неприятного запаха.
-Низкая прочность. Пенополистирол легко повредить при монтаже. Его показатель прочности на сжатие — от 0,05 до 0,1 МПа, на изгиб — от 0,07 до 0,1 МПа. Да, можно подобрать более плотный, а значит, прочный материал, но мы помним, что чем плотнее ППС, тем хуже он удерживает тепло в доме.
-Низкая пожаробезопасность. Пенополистирол отличается достаточно высоким классом горючести — Г3. Кроме того, он легко воспламеняется, быстро горит, выделяет много дыма и токсичных веществ. Пенополистирол с антипиренами в составе труднее воспламеняется, но горит так же, как и материал без огнезащиты.
-Токсичность. Дело в том, что при температуре 25 ℃ пенополистирол начинает выделять стирол. Это ядовитое вещество, которое способно накапливаться в организме человека и наносить вред его здоровью. Когда утеплитель нагревается ещё больше, выделение стирола тоже увеличивается, поэтому ППС не рекомендуют использовать для теплоизоляции кухни или бани. Кроме стирола в ППС содержатся такие вредные вещества, как бензол, толуол, этилбензол, ацетофенон, формальдегид, метиловый спирт.</t>
  </si>
  <si>
    <t>https://vk.com/wall-218896734_25</t>
  </si>
  <si>
    <t>Паропроницаемость, хрупкость, пожароопасность, опасность для здоровья</t>
  </si>
  <si>
    <t>Здравствуйте, позвольте прокомментировать в качестве официального представителя Ассоциации производителей и поставщиков пенополистирола.
Сначала о преимуществах.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Для сравнения: паропроницаемость 0,05 мг/(м*ч*Па) у ППС,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У пенопласта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Пенопласт действительно бионейтрален. При соблюдении условий монтажа и эксплуатации грибок на нём не селится. Что касается грызунов и взаимодействия с окружающей средой: по требованиям ГОСТ 15588-2014 пенопласт используется в качестве среднего слоя строительной ограждающей конструкции. Это значит, что он должен быть изолирован внутри стенового "пирога" несущим материалом стены и внешними отделочными слоями (оптимально — по системе "мокрый фасад"). Если это требование соблюдено, материал не будет контактировать ни с солнечными лучами, ни с грызунами. 
А теперь о недостатках, которые вы упомянули. Выше мы привели цифры по паропроницаемости ППС. Из них понятно, что пенопласт при соблюдении условий монтажа может использоваться для утепления многих типов строений и зданий. Материал действительно относится к группе горючести Г3, однако современные марки производятся с добавлением антипиренов — особых веществ, которые позволяют ППС самостоятельно затухать в течение максимум 4 секунд после потери контакта с открытым пламенем. Кроме того, даже при высоких температурах пенопласт не вспыхивает, а оплавляется, не распространяя огонь. 
И о токсичности.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</si>
  <si>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https://prnt.sc/lS6GmpNF5yHe</t>
  </si>
  <si>
    <t>ПРО РЕМОНТ
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
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
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
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
Нравится292Показать список оценившихПоделиться111Показать список поделившихся24K
.
Моя дача ver. 2.0 | Архитектура и дизайн
вчера в 19:10
Действия
Мангал для дачи.</t>
  </si>
  <si>
    <t>https://vk.com/wall-108555584_64112</t>
  </si>
  <si>
    <t xml:space="preserve">Здравствуйте!
Позвольте прокомментировать пост в качестве официального представителя Ассоциации производителей и поставщиков пенополистирола.
Пенопласт может — и вполне удачно — использоваться для утепления потолков, в том числе и в деревянных домах.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Главное — соблюдать правила монтажа и эксплуатации. Это касается не только ППС, но и любого другого строительного материала.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t>
  </si>
  <si>
    <t>https://prnt.sc/euvCKdcVrVJo</t>
  </si>
  <si>
    <t xml:space="preserve">Аналог стр. 6 январь
</t>
  </si>
  <si>
    <t>Свой дом
Почему нельзя утеплять стены изнутри пенопластом?
Пенополистерол или пенопласт часто используется для утепления различных объектов. И это понятно — дешево, просто и быстро. Однако стоит ли утеплять дом или квартиру пенопластом изнутри?
Преимущества и недостатки пенопласта как утеплителя известны наверное всем. Сегодня с помощью этого материала утепляют стены в домах и квартирах. Но насколько это оправдано? Насколько это безопасно? Как правильно утеплять свой дом?
И самый главный вопрос – можно ли утеплять изнутри или только снаружи?
Преимущества и недостатки пенопласта
Основные плюсы пенопласта как утеплителя:
Дешевый;
Хорошо держит тепло;
Удобный в работе.
Основные минусы:
Выделяет вредные вещества при горении;
Его едят мыши.
Наружное утепление
При наружном утеплении пенопластом его недостатки, а именно пожароопасные свойства, вызывают меньше беспокойства. Во-первых, при возгорании продукты горения будут распространяться все же снаружи, а не внутри дома. Во-вторых, слой утеплителя будет закрыт штукатуркой, сайдингом или другим фасадным материалом, что существенно уменьшит вероятность случайного возгорания.
Кроме того, если слой утеплителя аккуратно закрыт отделочными материалами, нет открытых швов, повреждений и дыр, то мышей можно не опасаться.
Внутреннее утепление
Иногда утеплиться снаружи нет никакой возможности. Или исторический фасад здания портить запрещено, или соседи будут против, или еще какая-нибудь причина, но сделать наружное утепление пенопластом невозможно. Остается только вариант внутреннего утепления. Но строители практически единодушны во мнении – нельзя так делать! Почему же?
Во-первых, даже небольшое возгорание может привести к выделению очень вредных веществ из пенопласта. Причины могут быть разные: неисправность электропроводки, бытовых приборов и т.д. Спрашивается: зачем нужны такие риски?
Во-вторых, некоторые специалисты утверждают, что вредные вещества (стирол) выделяются даже при комнатной температуре. Научные исследования не подтверждают этот факт, пенополистирол считается неопасным веществом, из него даже одноразовую посуду и лотки для пищевых продуктов делают. Но это качественный сертифицированный пенопласт. А вы уверены в продукте, который покупаете в своем регионе?
Но даже не это главное. Основная проблема кроется в природных процессах, которые происходят при больших перепадах температур внутри и снаружи.
Утепляют дом для защиты от низких температур зимой. Чтобы сохранить внутри тепло и сэкономить на обогреве. Но что же происходит со стенами при разных видах утепления?
Без утепления
На улице мороз. Что при этом происходит? Снаружи стена начинает охлаждаться и промерзать. Но промерзнет ли она по всей толщине? Конечно, нет. Потому как изнутри она нагревается за счет работы в доме системы отопления. В итоге зимой может сильно охладиться и промерзнуть лишь небольшая часть стены, наружный слой. Да, тепло уходит на прогревание стены.
Утепление снаружи
При наружном утеплении слой пенопласта или другого утеплителя защищает стену от мороза. Изнутри дома идет тепло, стена прогревается, но теплоизоляция не позволяет теплу уходить и стена промерзает меньше или даже не промерзает совсем.
Утепление изнутри
А теперь представим, что утепление установлено изнутри. Слой утеплителя ограждает стену от прогревания из помещения, а от охлаждения снаружи не защищает. Получается, что вы слоем утеплителя оградили стену от прогревания изнутри. В результате чего стена начнет сильно охлаждаться и промерзать. Во всяком случае, значительная ее часть будет стабильно промерзать — это точно.
В сильные морозы стена может промерзнуть почти полностью, по всей толщине. От промерзшей стены будет защищать только слой пенопласта.
Но при таких условиях подстерегает еще одна беда – стена под слоем утеплителя может начать мокнуть и покрываться плесенью. Вот это уже очень серьезно!
Почему стена намокает? Да потому что в помещении воздух всегда содержит водяные пары, а на холодной стене влага конденсируется в виде капелек воды. Точно так же, как запотевают окна.
Даже если очень постараться, то не удастся сделать полностью герметичным пространство между слоем утеплителя и самой стеной. Хотя бы потому, что в стенах всегда есть микротрещины, а от температурных колебаний и стена, и слой утеплителя, и стыки у пола и потолка будут чуть-чуть изменяться. Влажный воздух будет проникать под утеплитель и оседать капельками конденсата на холодной стене. Пенопласт не впитывает и не пропускает влагу, поэтому и не дает стене просохнуть. В некоторых случаях доходит до того, что вода стекает по стене и сочится снизу из под плинтуса. При таких условиях в доме появится сырость и плесень, а сами стены начнут быстро разрушаться.
Именно поэтому любой опытный строитель, который хоть раз в своей жизни видел последствия такого внутреннего утепления дома пенопластом, без колебаний скажет – утеплять изнутри не следует, а пенопластом – тем более.
Но что же делать? Ведь иногда бывает так, что утеплить квартиру снаружи нет никакой возможности, а обогрев в доме недостаточный. Приходится выбирать меньшее из зол. Но в этом случае лучше потратиться больше и утеплить стены не пенополистиролом, а другим материалом, более экологичным и способным поглощать и отдавать влагу – пробковыми матами, например. Есть специальные пробковые утеплители под обои. Они не толстые, легко клеятся на стену, но при этом и тепло сохраняют, и не работают как паробарьер – под ними плесени и сырости не будет.
И еще один совет. Тщательно просчитайте стоимость утепления стен изнутри пенопластом и сравните сумму с текущими расходами на отопление. Пенополистерол сам по себе вполне бюджетный материал, но еще нужен клей, специальный крепеж, декоративная отделка поверх утеплителя. Даже новые обои поклеить и то потратиться придется! И еще к полученной сумме добавьте стоимость работ. Иногда после тщательных подсчетов получается так, что выгоднее купить теплоконвектор в дополнение к существующей системе обогрева помещения. Или сделать теплый пол. Или просто не тратить деньги на сомнительное утепление, а увеличить на 10% расход энергоресурсов, например.
фото из открытых источников в интернете:
1- Без утепления
2 — Утепление изнутри
3 — Утепление изнутри</t>
  </si>
  <si>
    <t>https://vk.com/wall-99100640_71460</t>
  </si>
  <si>
    <t xml:space="preserve">Здравствуйте!
Позвольте прокомментировать пост в качестве официального представителя Ассоциации производителей и поставщиков пенополистирола.
Пенопласт — действительно эффективный, удобный в монтаже материал, который используется при теплоизоляции зданий и строений. Он доступен по цене, обладает низкой теплопроводностью и не требует дополнительных средств защиты (респиратора, перчаток) при нарезке. 
В качестве минусов вы упоминаете две характеристики. Первая — выделение вредных веществ при горении. Ядовитые для человека вещества при горении выделяют все материалы, в том числе и самая экологически чистая древесина. Кроме того, если монтировать ППС по ГОСТ, он должен находиться в середине стенового "пирога" и быть изолированным с одной стороны материалом несущей стены, с другой — внешними отделочными слоями. К тому времени, как огонь доберётся до пенопласта, люди из помещения уже должны быть эвакуированы. 
Что касается мышей — они не едят ППС, материал не обладает для них никакой питательной ценностью. Но могут селиться в нём, как и в любом несыпучем утеплителе. Поэтому важно полностью изолировать материал от проникновения вредителей. 
А монтаж ППС мы рекомендуем производить так, как указано в ГОСТ — в качестве наружного слоя утепления. </t>
  </si>
  <si>
    <t>https://prnt.sc/rWxEQsmK6LeV</t>
  </si>
  <si>
    <t xml:space="preserve"> Павел Попов
А как же "утеплять нужно не изнутри ,а снаружи"? Точка росы и все такое ? Ведь тут получается бетонная плита утепленая с обоих сторон пенопластом ,не ?</t>
  </si>
  <si>
    <t>https://vk.com/wall-46305000_837534?reply=837595</t>
  </si>
  <si>
    <t>Павел, здравствуйте. Позвольте прокомментировать в качестве официального представителя Ассоциации производителей и поставщиков пенополистирола.
Снаружи такая конструкция утепляется по системе "мокрый фасад". Изнутри прокладывается пароизоляционная мембрана под финишную отделку. Эти советы актуальны, если для строительства домов такого типа используется вспененный пенополистирол.</t>
  </si>
  <si>
    <t>https://prnt.sc/1O3VhP4PHsRa</t>
  </si>
  <si>
    <r>
      <rPr>
        <rFont val="Arial"/>
        <color theme="1"/>
      </rPr>
      <t xml:space="preserve">Евгений Возный
</t>
    </r>
    <r>
      <rPr>
        <rFont val="Arial"/>
        <color theme="1"/>
        <sz val="7.0"/>
      </rPr>
      <t>ЭТО БЫЛО САМОЕ НАЧАЛО
Итак, вы решили жить за городом. И с чего начать строительство дома? Каждый решает этот вопрос по-своему, вот и я расскажу историю свою. Единственное, что мне было ясно сразу, это то, что с моим финансовым положением затраты на строительство должны быть умеренными.
Участок земли на склоне недалеко от озера купил случайно. Заброшенный, конечно, заросший. Правда, заросли вишни – это даже неплохо. Три яблони старые больные, сарайчик из досок и картона, забора практически нет.
Ну что же, первым делом навести порядок. Все, что горит, включая сарайку, сжигал целую неделю. А затем стал, естественно, копать яму в самом низком месте участка. Почему яму? Да потому, что это самая нужная вещь, без нее никуда! Убиваем сразу двух зайцев и еще кролика.
Во-первых, вижу толщину плодородного слоя – сантиметров 40 – неплохо. Значит, что-то будет расти.
Во-вторых, смотрю, какой грунт. Сухой, влаго-проницаемый — глина с песком и мелкими камешками. Тоже неплохо. Выкопал на метр – сухо. Значит, естественный бассейн не получится. Выкопал на 2,5 метра – сухо. Отлично!
Что же нам дала яма? Она дала ответы на 4 вопроса:
1. Грунтовая вода глубоко — значит, дом не «уплывет»;
2. Грунт плотный, сухой — значит, фундамент на 1,5 — 2 метра заглублять не нужно;
3. Грунт не пучнистый, сухой. Значит, будет достаточно и мелко заглубленного фундамента. Это очень хорошо, затраты на фундамент минимальные.
4. Теперь совершенно точно известно, где будет находиться станция автономной канализации.
📌Вывод первый: хочешь построить дом – копай яму.
Рытье ямы – дело нехитрое, голова отдыхает. Пока копал яму, думал о том, из чего же делать стены? Это, наверное, самый важный вопрос. От того, какой материал стен выбираешь, зависит и какой будет фундамент, и скорость стройки, и цена вопроса, и сможешь ли самостоятельно эти стены поставить.
Очень привлекает каркасный способ. Видел, как человек поставил дом под крышу за одно лето! Да, плюсов много:
✅Все можно сделать самостоятельно, с помощником, конечно. Каркас собрал, сразу наружную облицовку сделал. Стропильную систему собрал, установил, кровлю легкую покрыл. Все, дом стоит!
✅Потом спокойно, в любое время года, хоть в дождь, хоть в снег, изнутри закладываешь утеплитель, делаешь внутреннюю облицовку и все остальное.
Все хорошо, но минусы все же есть:</t>
    </r>
    <r>
      <rPr>
        <rFont val="Arial"/>
        <color theme="1"/>
      </rPr>
      <t xml:space="preserve">
Во-первых, времени свободного нужно много, а я работал, практически без выходных и отпусков по 12 часов в день, а то и больше. В то время строили мы отель на берегу озера.
</t>
    </r>
    <r>
      <rPr>
        <rFont val="Arial"/>
        <b/>
        <color theme="1"/>
      </rPr>
      <t>Во-вторых, уж очень любят утеплитель мыши и птицы. Стекловату, правда, не очень любят, но и работать с ней – не дай Бог! А в базальтовой вате сам видел, какие шикарные гнезда у мышей получаются.
Сейчас, правда, для защиты теплоизолятора применяют защиту из металлической сетки, но это сложно сделать самостоятельно.
Пенопласт тоже не вариант. Знаю случай, когда мыши «источили» весь пенопласт в стенах и он осыпался вниз, а в верхней части стен осталась пустота. К тому же он практически не пропускает пар и хорошо горит, выделяя очень вредный газ.</t>
    </r>
    <r>
      <rPr>
        <rFont val="Arial"/>
        <color theme="1"/>
      </rPr>
      <t xml:space="preserve">
</t>
    </r>
    <r>
      <rPr>
        <rFont val="Arial"/>
        <color theme="1"/>
        <sz val="7.0"/>
      </rPr>
      <t>В-третьих, нужна хорошая, без дефектов, пароизоляция, иначе утеплитель промокнет и перестанет быть утеплителем.
Вот об этом я и думал пока копал яму. Но яма готова, что дальше? Дальше нужно решить, как распланировать участок, то есть сделать дизайн-проект.
Вот это вопрос! Мне-то повезло – у меня есть знакомый дизайнер. Свозил ее на участок. Она быстренько нарисовала два варианта и посоветовала какую растительность убрать, а какую оставить.
Решил я ставить дом на самом высоком месте участка. Все-таки лишняя вода — дождевая, талая, поливная дому ни к чему. А еще ведь нужно подумать и о погребе под домом. Поэтому, чем выше, тем лучше.
📌Вывод второй: дом лучше ставить повыше, а от того, где планируется дом, весь дизайн-проект и будет отталкиваться.
Вот такое было начало. Дальше расскажу вам по порядку, что и как делал, на чем экономил, на чем нельзя экономить. Если интересно, пройдем весь процесс строительства дома со всеми удобствами.
Спасибо за уделенное внимание!
Удачи Вам!</t>
    </r>
  </si>
  <si>
    <t>https://vk.com/wall276397217_155</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</si>
  <si>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Грызуны и птицы пенопласт не едят, но действительно могут в нем селиться — как и в любом несыпучем утеплителе. Поэтому одно из строгих правил монтажа ППС — его полная изоляция между стеной и внешними отделочными слоями. И, конечно, использование армирующей сетки. 
Паропроницаемость пенопласта сравнима с тем же показателем древесины: 0,05 мг/(м*ч*Па) у ППС, а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Современные марки ППС содержат антипирены. Благодаря этим добавкам ППС затухает самостоятельно в течение максимум 4 секунд после потери контакта с открытым пламенем, при этом выделяемые вещества те же самые, что и у горящей/тлеющей древесины. А при воздействии высоких температур ППС не вспыхивает, а оплавляется. </t>
  </si>
  <si>
    <t>https://prnt.sc/4OW7gEX1d5cF</t>
  </si>
  <si>
    <t xml:space="preserve">ППС затухает самостоятельно в течение максимум 4 секунд после потери контакта с открытым пламенем, при этом выделяемы вещества те же самые, что и у горящей/тлеющей древесины. А при воздействии высоких температур ППС не вспыхивает, а оплавляеется. </t>
  </si>
  <si>
    <t xml:space="preserve">lexa1devil
Утепление дома из кирпича пенопласт+облицовочный кирпич
 Добрый день. Интересует следующий вопрос по утеплению и фасаду дома из красного кирпича 1,5. 38 см. Планируется сделать утепление пенопластом и фасад из керамического кирпича. Необходимо ли делать вент зазор в этом случаи? Или можно обойтись без него. стена из кирпича 38см + 10 см пенопласт + 12 см кирпич облицовочный. Мнения разнятся в этом вопросе. У кого то есть вент зазор у кого то нету. Тем много, но именно этот вариант не смог найти. </t>
  </si>
  <si>
    <t>https://www.forumhouse.ru/threads/555089/</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</si>
  <si>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вашем случае вентзазор не нужен. Стеновой "пирог" должен быть без воздушных прослоек. </t>
  </si>
  <si>
    <t>https://prnt.sc/fg1KcOvMoqBN</t>
  </si>
  <si>
    <t>Григорий Богданов
Жук может появится даже на стадии хранения на стройке.И узбеки тоже не всегда работают по госту.Особенно когда прораб и заказчик далеко.Так что изготовители пеноплекса умалчивают о этом большом недостатке.А видео работы насекомых в избытке.Сам бы не поверил если бы сам не сталкнулся.</t>
  </si>
  <si>
    <t>https://vk.com/wall-23390361_1005684?reply=1009172&amp;thread=1007564</t>
  </si>
  <si>
    <t>Григорий, любой материал в полной мере проявляет свои качества только если хранится, монтируется и эксплуатируется по правилам. Некорректно говорить о каком-либо умалчивании, ведь все описано в ГОСТ и рекомендациях производителя.</t>
  </si>
  <si>
    <t>https://prnt.sc/wO-51vHSxiQI</t>
  </si>
  <si>
    <t xml:space="preserve">продолжение стр 55
</t>
  </si>
  <si>
    <t>Павел Королёв
Алексей, хорошо горит?</t>
  </si>
  <si>
    <t>https://vk.com/wall-189613560_126045?reply=126063&amp;thread=126048</t>
  </si>
  <si>
    <t>Павел, Современный строительный ППС (пенопласт) выпускается с антипиренами. Они позволяют материалу самостоятельно затухать в течение максимум 4 секунд после потери контакта с открытым пламенем и, под воздействием высоких температур, оплавляться не вспыхивая.</t>
  </si>
  <si>
    <t>https://prnt.sc/O2B2R15dX21p</t>
  </si>
  <si>
    <t>Ремонт-от бюджета до элит
последствия утепления пенопластом</t>
  </si>
  <si>
    <t>https://vk.com/wall-203555270_328</t>
  </si>
  <si>
    <t>Грызуны, другое</t>
  </si>
  <si>
    <t xml:space="preserve">Здравствуйте, позвольте прокомментировать от лица Ассоциации производителей и поставщиков пенополистирола. 
В видео показано некорректное использование экструдированного пенополистирола (XPS). А также видно, что, армирующая сетка не была утоплена в клей — а это обязательное условие её монтажа. Если бы для теплоизоляции был использован пенопласт (ППС, EPS), качественный клей и соблюдена технология, такого бы не произошло. 
Что касается грызунов: они точат зубы о любой материал. И если добираются до пенопласта, могут проделывать в нём ходы и селиться. Однако по ГОСТ важным условием применения ППС является его полная изоляция, оптимально — по системе "мокрый фасад" (с применением качественных материалов и соблюдением всех правил на всех этапах монтажа). Если у вредителей нет возможности добраться до пенопласта, то и нор в нём не будет. </t>
  </si>
  <si>
    <t>https://prnt.sc/vnA2MSAWyF32</t>
  </si>
  <si>
    <t xml:space="preserve"> Павел Королёв ответил Алексею
Алексей, ППС — это ПеноПолиСтирол. Очень часто кстати вводят в заблуждение. Звонишь спрашиваешь сколько пенополистирол стоит, называют смешную сумму, приезжаешь, а там пенопласт (рыхлый из крошки).
Который кстати не затухает</t>
  </si>
  <si>
    <t>https://vk.com/wall-189613560_126045?reply=126538&amp;thread=126048</t>
  </si>
  <si>
    <t>Пожароопасность, другое</t>
  </si>
  <si>
    <t>Здравствуйте, Павел! 
Вы совершенно правы. ППС — это пенополистирол. И ЭППС — это пенополистирол. Только первый — вспененный, а второй экструдированный. Так они и называются: вспененный пенополистирол (он же пенопласт, ППС, EPS) и экструдированный (ЭППС или XPS). Это два разных материала, и обладают они совершенно разными качествами. Главное выбирать продукцию от надёжных производителей и официальных продавцов. Контрафактный материал, как вы верно заметили, может не оправдать ожиданий по качеству, и не соответствовать характеристикам.</t>
  </si>
  <si>
    <t>https://prnt.sc/Qh402mwcO7mz</t>
  </si>
  <si>
    <t xml:space="preserve">Ответ на стр. 68
</t>
  </si>
  <si>
    <t>Наиль Садардинов
Главный инженер 
Утепление потолка глиной👌🏻
В чем преимущество глины перед той же минеральной ватой или пенополистиролом, которые в основном сегодня применяются для утепления чердака?
Ну, во-первых, глина и опилки – это материалы бесплатные. Может, кто-то захочет поспорить, но я не советую.
Во-вторых, такой утеплитель полностью экологичный. В нем не заводятся всякие жуки, его не грызут мыши, плесень тоже не любит этот материал, можно не бояться, что через пару лет потолок превратится в труху и будет сыпаться на голову.
В-третьих, вы получаете практически вечный потолок, в нем не образуется трещин, главное – соблюдать точный состав смеси, то есть пропорции, которыми в глину закладывается песок, опилки и известка, должны быть точно выверенными. Минеральная вата и пенополистирол, кто не знает, со временем приходят в негодность и их требуется заменять. Глиняный же утеплитель придется заменять разве раз в 100 лет, ну, в худшем случае – 90, и если где-то в каком-то месте он повредится по каким-то причинам – его легко отремонтировать, просто замазав все поврежденные участки глиной. Какой смысл заменять весь слой? Это не полистирол или минеральная вата, которые в случае внутренних повреждений отремонтировать невозможно, надо просто выкидывать.
В-четвертых, глиняный утеплитель не отсыревает, как это все время норовит сделать минеральная вата, например. На потолке не образуется конденсат, как при применении полистирола, и на потолке не поселятся грибы.
В-пятых, потолок, утепленный таким способом, никогда не сгорит, даже если сами перекрытия деревянные.
Ну, и что самое главное, не придется тратиться на помощь специалистов – все работы можно произвести самостоятельно, причем довольно быстро. Но, опять-таки, нужно соблюдать технологию.</t>
  </si>
  <si>
    <t>https://vk.com/wall317835690_835</t>
  </si>
  <si>
    <t>https://prnt.sc/IcMlje04Ab5Y</t>
  </si>
  <si>
    <r>
      <rPr>
        <rFont val="Arial"/>
        <color theme="1"/>
      </rPr>
      <t xml:space="preserve">Здоровье ВКонтакте
#утеплитель
#крысы
#мыши
#кремний
#редуценты
**По-моему тут всё намного проще.. не готовить еду и не есть то, что едят грызуны, не складировать еду и правильно хранить.
Какой утеплитель не едят мыши и крысы: живут ли в минеральной (базальтовой) вате?
Грызуны могут стать настоящей проблемой для людей, живущих в частном доме или на даче. Крысы, мыши, кроты – все эти животные охотно поселяются рядом с человеком и начинают пользоваться его жилищем, едой и предметами обихода. Спасти свой дом от мышей можно, используя для утепления современные строительные материалы: в них нельзя строить гнезда или грызть их, устраивая ходы. Таким материалом может стать эковата и мыши не смогут испортить теплоизоляцию дома.
￼
Гнездо мышей в утеплителе
Наименования, которые не рекомендуется использовать
</t>
    </r>
    <r>
      <rPr>
        <rFont val="Arial"/>
        <b/>
        <color theme="1"/>
      </rPr>
      <t>Специалисты советуют с особой осторожностью относиться к таким материалам, как минвата, ДСП, пенопласт, экструдированный пенополистирол: в них активно заводятся мыши, обустраивают гнезда, выводят потомство. Грызуны любят жить в таком окружении – теплом, сухом, обособленном от опасностей.
В частности, недостаточная прочность пенопласта ведет к тому, что грызуны прокладывают в нем ходы, формируют норы, едят. С годами материал полностью «перерабатывается» вредителями, конструкции остаются незащищенными. Минеральная вата представляет собой неагрессивную, податливую, достаточно мягкую среду, способствующую процветанию колоний грызунов.</t>
    </r>
    <r>
      <rPr>
        <rFont val="Arial"/>
        <color theme="1"/>
      </rPr>
      <t xml:space="preserve">
</t>
    </r>
    <r>
      <rPr>
        <rFont val="Arial"/>
        <color theme="1"/>
        <sz val="1.0"/>
      </rPr>
      <t>Древесно-стружечные плиты крысами не съедаются, но они заселяются в полостях между панелями, создают туннели. Экструдированный пенополистирол похож на пенопласт, хотя вредители им и не питаются. Чем толще его плиты, тем больше они подходят для проживания и размножения мышей – в них теплее.
Данные наименования изоляторов сложно полноценно защитить: механические, химические и народные способы действуют лишь поверхностно и при условии грамотного, своевременного и полноценного их применения.
Виды ваты
Прежде чем отвечать на самый главный вопрос, стоит отметить, что в современном строительстве применяется три разновидности минеральной (неорганической) ваты:
стеклянная,
каменная,
шлаковая.
Есть еще и эковата. Это уже органическое соединение, а именно целлюлоза, смешанная с раствором буры.
В зависимости от вида строительного сырья его привлекательность для мышей в каждом конкретном случае будет отличаться.
Примеры утеплителей, не интересных грызунам
Изучая информацию о том, какой утеплитель не грызут мыши и крысы, в первую очередь следует рассмотреть керамзит, эковату, пеноизол, пеностекло, пенобетон.
Керамзит
Его изготавливают из глины методом высокотемпературного обжига. Образуется легкий, гладкий материал, характеризующийся пористой структурой, этот бюджетный вариант проявляет впечатляющие теплоизоляционные свойства. Активно используются его вариации:
гравий в виде коричневатых окатышей, имеющих круглую либо овальную форму;
щебень – расколотые окатыши разной величины, отличаются острыми краями, нередко их используют в бетонных смесях;
отсев – отходы, образующиеся в процессе дробления или обжига керамзита, это востребованный пористый наполнитель.
￼
Керамзит – утеплитель, который не интересен мышам
Довольно безопасный с точки зрения состава керамзит не интересен грызунам, так как его механическая плотность и округлость вредят зубам, утеплитель осыпается, поэтому в нем сложно создавать ходы и гнезда. Пустоты, характерные для отсева и щебня, незначительны, в нем слишком мало воздуха для крыс и мышей.
Эковата
Сырьем для этой целлюлозной продукции служат отходы бумаги, их пропитывают антипиренами и антисептиками. Решая, какой утеплитель не едят мыши, стоит обратиться именно к этому варианту: присутствующая в составе ортоборная кислота провоцирует дефицит кислорода и жажду у грызунов, они не задерживаются надолго в такой обстановке.
Эковата обладает рядом плюсов:
низкая теплопроводность;
возможность монтажа бесшовным методом;
отличная звуко- и теплоизоляция;
экологичность;
пожаробезопасность;
способность уравновешивания уровня влажности;
устойчивость к грибкам.
РЕКЛАМА
Единственным минусом считается сложность монтажа: материал нужно укладывать так, чтобы предотвратить его осаждение.
Древесное волокно сохраняет теплоизоляционные свойства, пропуская через себя влагу. Даже если уровень влажности превышает 20%, эковата не теряет способность к утеплению в отличие от минеральной ваты, которая не переносит и 5%.
Пеноизол
Один из ярких представителей материалов, в которых не заводятся грызуны. Эксплуатационный ресурс продукции превышает 50 лет, также пеноизол характеризуется несколькими положительными моментами:
невосприимчивость к температурным колебаниям;
пожаробезопасность;
устойчивость к грибкам и плесени;
простота монтажа.
Незастывшее сырье проявляет высокую текучесть, поэтому оно используется для заполнения всевозможных полостей строения. Бюджетный вариант можно быстро монтировать, он подойдет для домов старой постройки. В пеноизоле присутствует формальдегид, выполняющий противомикробные функции, он опасен для грызунов. Мелкодисперсная пыль не дает им полноценно дышать.
Пеностекло
Изготовление этого материала стартовало в первой трети прошлого столетия: первоначально инженеры разрабатывали варианты, пригодные для плавучих конструкций, затем было выявлено, что они могут похвастать высокими звуко- и теплоизоляционными характеристиками.
Для производства используют отходы стекла, которые перемалывают, соединяют с газообразующими реагентами и обрабатывают смесь в высокотемпературной печи. Масса спекается, притом в ходе термообработки выделяются газы, являющиеся основой для ячеистой структуры материала. На заключительной стадии пеностекло формуют на стандартные блоки. В продаже можно встретить гранулированное пеностекло, его можно спутать с керамзитом, хотя первое отличается серым цветом.
￼
Пеностекло – утеплитель, который не интересен мышам
Дорогостоящая продукция обладает весомыми эксплуатационными преимуществами, главное из них – непривлекательность для грызунов. Рабочий ресурс достигает ста лет, сырье не подвергается усадке, оно безопасно с точки зрения санитарии и воздействия на природу, оно не поддается сжатию и сгибу. Высокая прочность пеностекла не позволяет его грызть мышам и крысам. Эта среда не приспособлена для развития микроорганизмов, грибков.
Пенобетон
Продукцию получают механическим способом: смесь постоянно перемешивают так, чтобы пузырьки воздуха однородно разошлись во всей массе. Надежный материал характеризуется длительным эксплуатационным ресурсом, он не боится гниения, по прочности сопоставим с камнем. Высокие термические показатели проявляются в том, что пенобетон накапливает тепловую энергию, тем самым оптимизируя расходы на отопление, с его помощью легко сбалансировать уровень влажности в помещении, добиться здорового микроклимата.
Решение обладает относительно небольшой собственной массой и плотностью, он не создает трудностей в обработке и установке. Материал отлично поглощает звуки, экологичен, блоки можно фиксировать на клей, что ведет к облегчению последующих отделочных работ. Недорогой утеплитель обладает высшей степенью огнестойкости.
Усиленная механическая прочность и специфическая структура определяют устойчивость этого варианта к грызунам. Но в ходе эксплуатации в нем образуются микротрещины, в которых могут завестись мелкие насекомые.
Защита
Если вам не по карману твердые изоляторы, примите меры по защите теплоизоляции от грызунов. При утеплении материалами из натурального сырья отдайте предпочтение шарикам, которые тут же бетонируются. Бетон защитит пенопласт или соломит от зубов мышей.
Отдайте предпочтение и ленточному фундаменту – грызунам его будет трудно преодолеть. А под пол первого этажа положите любой сыпучий утеплитель и битое стекло. Немаловажно придерживаться технологии укладки теплоизолятора. Грубые нарушения этапов работы приведут к появлению брешей, коими непременно воспользуются мыши.
Если проблемы возникают уже в процессе эксплуатации, придется принять дополнительные меры. Существует несколько основных способов борьбы с грызунами:
укладка эковаты в половых перекрытиях – она на 80% состоит из древесной целлюлозы и на 20% из буры, становясь антисептиком, его мыши не едят;
обрызгивать блоки раствором извести и буры;
добавление шлака, табачной пыли, золы, мяты, полыни и сосновых веток в утеплитель;
использование металлических сеток в местах возможного проникновения грызунов – например, в полу;
использование монолитной железобетонной плиты в качестве фундамента.
При планировании строительства стоит обернуть здание металлической решеткой (ячейки 5 на 5 мм). Но иногда грызуны прогрызают сетку с толщиной проволоки 1,5 мм.
Когда мыши уже завелись
Когда мыши уже завелись, можно сделать следующее. Первый способ — применение «керамзитового» замка путем обжига легкоплавкой глины. На грунт выкладывается 30 см слоя керамзита, который сверху покрывается полиэтиленовой пленкой, двумя слоями ОСП-3. Поверх этих слоев укладывают ламинат. Этот метод очень эффективен. Также между основным и черновым полом кладут 10 см слоя керамзита.
Будут действенны и акустические приборы, особенно имитирующие звуки животных и хищных птиц, питающихся мышами. А если ничего из перечисленного не помогает, заведите кошку-мышеловку.
Критерии выбора оптимального изолятора
Выясняя, в каком утеплителе не живут мыши, нельзя отталкиваться только от фактора устойчивости перед грызунами: важно, чтобы материал выполнял ожидаемую от него функцию – защищал от утечек тепла и помогал поддерживать комфортный микроклимат. При выборе нужно обращать внимание на следующие показатели:
коэффициент теплопроводности;
пожаробезопасность и огнестойкость;
долговечность;
воздухопроницаемость;
степень создаваемой звукоизоляции;
экологическую безопасность;
водонепроницаемость;
биостойкость.
Согласно опыту домовладельцев, материалов, не переносимых мышами и крысами, совсем не много. Самым лучшим в этом отношении считается керамзит, но проблематично утеплять им вертикальные конструкции. Пенопласт, напротив, с годами полностью уничтожается.
РЕКЛАМА
Пеностекло
Производится пеностекло из измельченных отходов стекольной промышленности, которые смешивают с пенообразователем. В качестве пенообразователя обычно используются известняк, антрацит, кокс. Полученную массу заливают в формы и помещают в печь при температуре до 1000 градусов.
Пеностекло выпускается в виде плит. Материал имеет абсолютную устойчивость к влаге, обладает высокой прочностью, неуязвим для температурных перепадов. Еще одно преимущество пеностекла – это экологически чистый материал, не выделяющий ничего вредного для здоровья. При монтаже утеплителя из пеностекла раствор для крепления должен быть хорошего качества, а швы между плитами герметичными. Именно это мешает мышам проникать в помещение.
В каком утеплителе не живут
Видов утеплителей, в которых не живут мыши, на строительном рынке достаточно. Их характерные свойства – высокие показатели прочности и плотности, низкая экологичность .
Однако есть и новые инновационные утеплители, которые не подвергаются воздействию грызунов и при этом абсолютно безопасны для человека с экологической стороны. Рассмотрим подробнее, в каком утеплителе не заводятся мыши.
Эковата
Сравнительно новый материал не подвергается порче грызунами, несмотря на свою мягкость. Эковата обработана ортоборной кислотой, которая отпугивает вредителей. Кислота также выступает в роли антисептика. Поэтому эковата устойчива к грибкам и насекомым.
￼
РЕКЛАМА
Для человека утеплитель абсолютно безопасен, поэтому его с легкостью можно применять для теплоизоляции пола и перекрытий. Главные недостатки эковаты: высокий уровень воспламеняемости и дороговизна.
Velit
Velit не привлекает крыс и мышей из-за своей пористой структуры. Материал не является плотным, но хорошо поглощает шум и отличается высокими показателями теплосохраняемости. При производстве утеплителя не используется токсических веществ, поэтому в строительстве его используют без опасений.
Velit является одним из самых востребованных утеплителей благодаря своей низкой стоимости. Он разработан в России и полностью адаптирован к климатическим условиях этой страны.
Пеностекло
Пеностекло недоступно грызунам благодаря высоким показателям прочности.
Можно отметить несколько преимуществ материала при утеплении домов:
отсутствие вредных испарений;
легкость монтажа;
устойчивость перед грызунами даже крысами);
долговечность.
РЕКЛАМА
￼
Пенобетон
Еще один материал, которому не страшны крысы и мыши – пенобетон. Он отличается от традиционного бетона легким весом благодаря пористой структуре. Единственный недостаток материала – неустойчивость к влаге и грибковому поражению.
￼￼￼￼￼￼￼￼￼
Грызут ли рубероид
Еще один материал, который «не по зубам» вредителям – рубероид. О его устойчивости к грызунам свидетельствуют многочисленные отзывы строителей и владельцев домохозяйств.
Вместо рубероида также можно пользоваться толем, имеющим специфический запах, отпугивающий мышей и крыс. Единственный недостаток рубероида – впитывание посторонних запахов. Однако это проблему можно устранить, установив надежную пленку внутри утеплителя.
￼
К воздействию грызунов устойчивы теплоизоляторы с прочной структурой – пенобетон, керамзит или рубероид. Мыши не могут селиться внутри материалов и попадать в дом к человеку.
РЕКЛАМА
Относительно безопасными для утепления домов считаются теплоизоляторы, имеющие минеральные волокна: минеральная, каменная и базальтовая вата. Мыши и крысы не станут потреблять в пищу минеральные волокна, но при желании могут повредить их и проделать в материале ходы и норы.
Для теплоизоляции домой не рекомендуется применять органические утеплители и материалы с низким уровнем плотности: камыш, опилки, пенопласт. Они не защитят жилище от нашествия грызунов.
Роквул и мыши
Роквул для мышей не является привлекательным из-за содержания минерального волокна. В состав утеплителя входит небольшой процент органических веществ и расплавленные базальтовые камни. Крысы и мыши не питаются Роквулом.
￼
Однако домовладельцы изредка выкладывают фото, на которых отчетливо видны повреждения, оставленные грызунами на утеплителе.
К списку причин повреждения теплоизолятора мышами и крысами можно отнести:
РЕКЛАМА
Неправильный монтаж материала. Оставленные щели и зазоры в декоративном слое штукатурке. могут стать причиной проделывания животными ходов.
Несоблюдение правил теплоизоляции. Проблемы возникают при укладке нового утеплителя на старый органический, привлекающий внимание крыс и мышей.
Млекопитающие могут спокойно соседствовать с Rockwool, поскольку он не содержит ядовитых соединений и абсолютно безопасен с экологической точки зрения. Однако есть его они не станут.
Важная информация! Нельзя самостоятельно обрабатывать строительные материалы ядами от грызунов. Такие действия могут привести к непредвиденным последствиям и проблемам со здоровьем у домочадцев.
Как защитить свой дом?
Защитить дом от грызунов на этапе строительства помогут следующие средства:
монолитный фундамент;
минимизация количества швов при устройстве теплоизоляции;
слой керамзита под полом (это и дополнительная теплоизоляция, и преграда для мышей);
мелкоячеистая металлическая сетка (ей защищают фундамент, пол, стены и технические отверстия);
обработка утеплителя борной кислотой – гарантия дома без мышей.
Кроме этого, предотвратить появление грызунов помогут высаженные около дома растения – бузина, полынь, чернокорень и мята. Кот или кошка, живущие в доме – еще один очень действенный репеллент.
РЕКЛАМА
Химич</t>
    </r>
  </si>
  <si>
    <t>https://vk.com/wall-47962430_5370</t>
  </si>
  <si>
    <t xml:space="preserve">Здравствуйте, позвольте прокомментировать от лица Ассоциации производителей и поставщиков пенополистирола. 
Мыши не едят пенопласт: никакой пищевой ценности он для них не представляет. А вот селиться в нем действительно могут. Но только если вы не изолировали материал внутри стенового пирога. Это условие является одним из основных при монтаже и эксплуатации утеплителя. 
Если с одной стороны ППС будет закрыт несущей стеной, а с другой — отделочными слоями, мыши ему повредить не смогут. </t>
  </si>
  <si>
    <t>https://prnt.sc/i7rFVSYL8Z5F</t>
  </si>
  <si>
    <t xml:space="preserve">max30im
Утепление потолка на веранде
 Привет всем, хочу утеплить веранду присмыкающуюся к дому с односкатной крышей под отапливаемое помещение, хочу утеплить пенопластом снутри вставляя между страпил, но дело в том что, пирог крыши такой страпила+доска с шагом 5см обрешетка+сразу идёт гидрозащита (сделана как мешковина) и профнастил на ней. Вопрос, если снизу подошью к обрешетке пенопласт, не будет ли он мокнуть в будущем, я думаю воздух будет проходить между досками обрешётки и вентилироваться, не охота снимать профнастил, переделывать </t>
  </si>
  <si>
    <t>https://www.forumhouse.ru/threads/555312/</t>
  </si>
  <si>
    <t>Здравствуйте, позвольте прокомментировать в качестве официального представителя Ассоциации производителей и поставщиков пенополистирола. 
В описанной вами ситуации пенопласт можно применить для утепления крыши если: а) вы уверены, что материал, расположенный под профнастилом, не нагреется до температуры свыше 80 градусов (согласно ГОСТ, ППС используется до таких значений); б) со стороны жилого помещения будет предусмотрена финишная отделка. 
В том, что касается намокания материала — предотвратить его могут качественно смонтированные ветро-влагозащитная мембрана, пароизоляция и торцевые планки.</t>
  </si>
  <si>
    <t>https://prnt.sc/RVJ0VBntjiZQ</t>
  </si>
  <si>
    <t xml:space="preserve"> Валерия Лайкова
Пенопласт. Только красивый и очень дорогой, но пенопласт. И не дышит. Вся стена в черной плесени будет</t>
  </si>
  <si>
    <t>https://vk.com/wall-136958443_442713?reply=442934&amp;thread=442842</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</si>
  <si>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Пенопласт — бионейтральный материал. При соблюдении требований к монтажу и эксплуатации плесень на нём не селится. Что же касается паропроницаемости (вы называете это словом "дышит") — по этому показателю ППС сравним с древесиной. Паропроницаемость пенопласта составляет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Сырость и плесень в помещении — следствие отсутствия хорошей приточно-вытяжной вентиляции или грубых погрешностей в монтаже утеплителя. </t>
  </si>
  <si>
    <t>https://prnt.sc/7_E0HJWBO2vh</t>
  </si>
  <si>
    <t xml:space="preserve"> Dmitry Rain
Снаружи нельзя пенопластом утеплять. Должен быть паропроницаемый материал.</t>
  </si>
  <si>
    <t>https://vk.com/wall-136958443_442713?reply=442734</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</si>
  <si>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Как раз именно снаружи и стоит утеплять пенопластом. ГОСТ 15588-2014 рекомендует применять этот материал в качестве среднего слоя ограждающих строительных конструкций. Это значит, что он должен находиться внутри стенового "пирога" между несущим материалом стены и внешними отделочными слоями (оптимально — по системе "мокрый фасад"). По показателю паропроницаемости ППС сравним с древесиной. Она составляет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если соблюдены все условия монтажа, воздухообмену ничего не помешает. </t>
  </si>
  <si>
    <t>https://prnt.sc/yhgGEGzGaMTZ</t>
  </si>
  <si>
    <t xml:space="preserve"> Александра Бакаева ответила Дмитрию
Дмитрий, наносится сетка и спец шпатлёвка цементная с ворсом,шпатлюется отлично,только до этого нужно было армировать сеткой металлической и поштукатурить тонким слоем,затем высверливаются отверстия и пенопласт сажается на грибки пластмассовые.Конечная отделка на выбор, мы делали короед,больше 13 лет дом стоит и повреждений нет.</t>
  </si>
  <si>
    <t>https://vk.com/wall-137625968_186151?reply=186326&amp;thread=186160</t>
  </si>
  <si>
    <t xml:space="preserve">Здравствуйте Александра, позвольте прокомментировать в качестве официального представителя Ассоциации производителей и поставщиков пенополистирола.
Технология укладки пенопласта следующая: работы обычно проводятся при положительных температурах. При использовании специальных составов — до -5 градусов. 
Утепляемая поверхность грунтуется. Затем на лист EPS наносится клей для теплоизоляции (цементный или клей-пена из баллона) по периметру (чтобы не допустить попадания холодного воздуха), плюс несколько точек внутри периметра. Листы приклеиваются, затем закрепляются дюбель-зонтиками (не менее 5 шт. на квадратный метр). 
Затем поверх пенопласта наносится клеевой состав, в который утапливается армирующая стеклосетка. Потом наносится финишный слой (в зависимости от проекта). </t>
  </si>
  <si>
    <t>https://prnt.sc/PWwr0-ko_8ff</t>
  </si>
  <si>
    <t xml:space="preserve"> Scorp Ion
Антон, пенополистирол не дышет
Антон Владимирович ответил Scorp
Scorp, пенопласт тоже не дышит. А каменную вату лепить на бетонные панели или кирпич не рационально и не выгодно.</t>
  </si>
  <si>
    <t>https://vk.com/wall-137625968_186151?reply=186377&amp;thread=186160</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</si>
  <si>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Мнение, что пенопласт абсолютно воздухонепроницаем — заблуждение, возможно, связанное с тем, что покупатели часто путают вспененный пенополистирол (пенопласт, ППС, EPS) и экструдированный пенополистирол (XPS). По показателю паропроницаемости ППС сравним с древесиной. Она составляет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t>
  </si>
  <si>
    <t>https://prnt.sc/5aVTcZ4RUIHO</t>
  </si>
  <si>
    <r>
      <rPr>
        <rFont val="Arial"/>
        <color theme="1"/>
      </rPr>
      <t xml:space="preserve">Свой дом
</t>
    </r>
    <r>
      <rPr>
        <rFont val="Arial"/>
        <color theme="1"/>
        <sz val="1.0"/>
      </rPr>
      <t>Ремонт отслаивающейся штукатурки на фасаде дома..
Сегодня попробуем разобраться в причинах такого явления, как растрескивание и отслаивание штукатурки на фасаде дома, а также познакомимся с основными способами приведения фасадной отделки к приемлемому виду, позволяющими упредить разрушение штукатурки в дальнейшем.
Трескаются стены — в чём причина?
Возникновение трещин может быть следствием как недостаточной прочности отделочного слоя на подвижном основании, так и недостаточно надёжной сцепки между слоями. В зависимости от используемых материалов, типа утепления и способа подготовки базы можно выделить несколько наиболее распространённых причин.
Наиболее частая причина — образование конденсата в структуре отделки. Одна из предпосылок тому — это пренебрежительное отношение к грунтовке. Мокрый фасад — многослойная структура, и производители недаром рекомендуют обеспыливание каждого слоя отделки с покрытием составами для повышения адгезии. В местах плохой сцепки слоёв скапливается влага, которая не успевает испаряться. Это приводит к образованию и увеличению полостей: при циклическом замораживании вода разрушает связующее вещество. Ну а иссыхание и растрескивание расслоившейся отделки — вполне закономерное следствие. Поэтому при нанесении штукатурки на фасад нужно стремиться к максимальной гомогенности покрытия.
Другой причиной появления трещин может быть высокая подвижность основания, а если точнее — несоответствие характеристик материала условиям применения. Такая ошибка наиболее характерна при отделке каркасных домов и срубов. Необходимо не только дать время на усадку фундамента и ограждающих конструкций, но также обустроить демпферный слой, а также достаточно прочную и жёсткую корку армированной базы.
В отдельных случаях причиной отслаивания штукатурки могут быть ламинарные сдвиги в несущем слое стены. Они появляются как следствие недостаточной прочности связующего раствора, иногда по причине разрушения бетонного фундамента. В таких случаях косметический ремонт ничего не даст — подобные разрушительные воздействия не удастся устранить без серьёзного вмешательства в несущую конструкцию дома.
Когда нужно решать проблему «изнутри»?
Наиболее ярким свидетельством недостаточной прочности и устойчивости стен служат широкие вертикальные трещины, появляющиеся на осях сосредоточения нагрузок, возникающих от противодействия опоры. Например, при подмоченном (просевшем) угле здания трещины распространяются от карниза к фундаменту на расстоянии в 4–6 м от общего ребра. Подобная картина, но уже при пучении грунта, вызывает идентичное распространение двух трещин, но только по направлению от фундамента к кровле.
При наличии армирования в базе дефекты несущего слоя определить достаточно просто. Сетка будет рваться примерно по линии трещины в несущем слое, а внутренние разрушения хорошо видны извне. Если база не была армирована, отделка может отслаиваться пластами, при этом трещина в несущем слое будет закрыта цельными осколками внешнего слоя — на поверхности фасада трещины появляются по соседству с линией разрушения основы.
Выхода из ситуации два: если фундамент цел — дренировать участок и дать зданию 1–2 года на усадку. Если фундамент повреждён, он подвергается общему или локальному ремонту и укреплению. Чтобы установить факт раскрытия трещин в бетоне необходимо раскопать часть фундамента. Отметим дополнительно, что наиболее часто фундамент повреждается именно из-за морозного пучения: если в районе цоколя ширина трещины превышает 15–20 мм, значит основа, точно, разрушена.
Виды повреждений и адекватные методы их устранения
Неприятно, но факт: большинство повреждений отделочного слоя протекают изнутри наружу: к моменту, кода трещины и вздутия становятся видны невооруженным глазом, внутренние слои окончательно приходят в негодность. Так происходит часто, но не всегда, в любом случае следует разобрать участок стены, прежде чем приступить к дальнейшим действиям.
Достаточно легко предположить, что оценка повреждения стены проводится по количеству разрушенных слоев и их состоянию. Всего различают три случая отслаивания штукатурки, простейший из которых — когда отходит только наружное декоративное покрытие, например, короед или шуба. В этих случаях снятие разрушенной отделки — единственное верное решение. Ни разделка трещин, ни фрагментарное восстановление обширных вздутий не дадут долговременного результата. Если отделка всей стены выполнялась по одной технологии, появление подобных дефектов в других местах — лишь вопрос времени.
Если после вскрытия декоративного слоя оказалось, что трещины имеются и в базе, последнюю нужно подвергать ремонту. Глубина реставрации может быть разной. Если армирование уцелело, разделка трещин без повреждения сетки и их заполнение, а также наращивание толщины базы. Если сетка порвана, требуется более глубокий ремонт, при этом верхний укрепляющий слой наносят с дополнительным армированием.</t>
    </r>
    <r>
      <rPr>
        <rFont val="Arial"/>
        <color theme="1"/>
      </rPr>
      <t xml:space="preserve">
</t>
    </r>
    <r>
      <rPr>
        <rFont val="Arial"/>
        <b/>
        <color theme="1"/>
      </rPr>
      <t>Отслаивание базы — так же довольно распространённый тип повреждения фасадной отделки. В основном такой дефект характерен для мокрых фасадов, нанесённых на утепление из пенополистирола, простоявшего несколько месяцев под воздействием воздушной эрозии и солнечного света. Здесь уже ничего не поделать: вся штукатурка подлежит демонтажу, затем следует повышение адгезии стен (зашкуривание ППС) и укрепление основы, новая база и новый отделочный слой. Очень важно при этом проверить, является ли расчёт теплопередачи и влагонакопления корректным, качественные ли используются материалы и соответствуют ли они области применения. Довольно часто застройщики принимают решение использовать альтернативный вид или способ отделки.</t>
    </r>
    <r>
      <rPr>
        <rFont val="Arial"/>
        <color theme="1"/>
      </rPr>
      <t xml:space="preserve">
</t>
    </r>
    <r>
      <rPr>
        <rFont val="Arial"/>
        <color theme="1"/>
        <sz val="1.0"/>
      </rPr>
      <t>Ремонт базового армирующего слоя
При повреждениях сетки участки базы отбивают на расстоянии в 30–40 см в обе стороны от трещины. При этом наиболее мелкие и слабые фрагменты покрытия окончательно отслаиваются. На этом этапе важно проверить, насколько надёжна сцепка уцелевших областей отделки с основой. Незатронутые повреждениями участки можно оставить, отшлифовав края, чтобы свести их на нет полосой около 15–20 см.
Восстановление фасада подразумевает фрагментарное или полное нанесение базы заново. При том новую сетку нужно укладывать с нахлёстом в 20–30 см на участки, где сохранилась старая. Подобные латки выполняются по основной технологии нанесения фасадной штукатурки: сперва смесью протирается вся открытая поверхность утеплителя и смежные участки сохранившейся базы, затем прикладывается и разглаживается сетка, в конце наносится тонкий выравнивающий слой. После ремонта стене нужно дать высохнуть, и укрепить дополнительными тарельчатыми дюбелями при необходимости. После вся поверхность грунтуется и скрепляется ещё одним слоем базы, обычно с дополнительным армированием.
При отсутствии повреждений сетки ремонт базы выполнить несравненно проще. Края трещин нужно аккуратно зачистить абразивной тёркой и хорошо погрунтовать. Важно, чтобы заделка проводилась составом такого же типа, которым выполнена база. После ремонта трещин вся поверхность базы грунтуется до прекращения впитывания и покрывается одним общим выравнивающим слоем толщиной около 3 мм.
Устранение разрушений декоративного слоя
Появление вздутий на декоративном покрытии наиболее часто возникает из-за накопления под ним влаги. Чаще всего это происходит из-за недостаточной паропроницаемости выбранного вида штукатурки. Следствием этого может быть образование на поверхности базы осыпающегося слоя, подвергшегося водной и морозной эрозии. В таких ситуациях лучше пересмотреть своё решение относительно выбора отделочных материалов.
Одним из исключений можно назвать выявление брака после 3–4 лет эксплуатации фасада. Проявляется подобное в виде вздутий, видных только при взгляде, направленном близко к плоскости стены. Обычно таких дефектов крайне мало, в этих местах попросту нарушена технология грунтования или срок выдержки на открытом воздухе. В таких вариантах можно аккуратно проделать отверстия в верхней части вздутий, залить в полости герметик низкой вязкости и прокатать бугры валиком, прижимая отслоившиеся фрагменты к базе.
Если отслоившиеся участки обширны (более 1–1,5 м2), оптимальный способ ремонта — демонтаж разрушенного отделочного слоя и нанесение нового состава по всей плоскости. Напомним ещё раз, что такой подход возможен при соблюдении двух условий: армирование и сама база не нарушены, а сцепка между ней и подготовительным (выравнивающим) слоем отделки не вызывает сомнений. При этом ремонт не выполняется фрагментарно: отслоившиеся участки удаляют полностью, а с уцелевших просто снимают верхнюю декоративную маску. После этого вся плоскость стены грунтуется и покрывается выравнивающим слоем, на который после высыхания наносится новое декоративное покрытие.
Поможет ли поверхностное укрепление?
Часто можно встретить мнение, что для восстановления внешнего вида фасада его просто достаточно ещё раз покрыть декоративным составом, но это лишь временное решение. Из-за образования воздушной прослойки между более глубокими слоями подобные действия лишь усугубят ситуацию, к тому же нельзя предугадать заранее, как увеличение толщины защитно-декоративного слоя повлияет на паропроницаемость стены в целом.
Даже при условии нанесения новой базы поверх фасада и попытках сэкономить на демонтаже покрытия, ремонт не даст ожидаемого результата. Да, поверх покрытия образуется новая крепкая корка, которая вполне возможно сможет выдержать общий вес отделки и отрывное усилие в течение некоторого времени. Однако все наружные отделочные слои должны соответствовать правилу увеличения гигроскопичности от внутренних к наружным, что при выполнении двойного оштукатуривания категорически невозможно. При этом нужно помнить, что только эстетический срок эксплуатации штукатурных фасадов составляет не менее 10 лет, после чего здание попросту красят снова. Механическая же долговечность «мокрого» фасада составляет не менее 30 лет, поэтому последовательный и вдумчивый подход к проблеме разрушения отделки, как правило, оказывается более целесообразным экономически, нежели принятие временных мер.
фото из открытых источников в интернете</t>
    </r>
  </si>
  <si>
    <t>https://vk.com/wall-99100640_71680</t>
  </si>
  <si>
    <t>https://prnt.sc/_oGH1ind7uWy</t>
  </si>
  <si>
    <t>V. Vadim, [27.02.2023 3:07]
Бревенчатые стены редко штукатурят, дерево слишком подвижно. Ровные стены лучше сделать гипсокартоном, внутрь вату или пенопласт. От мышей это может и не спасет, но свободно гулять не будут. 
Они не заводятся просто так — значит, в доме доступны еда и вода, где ими легко поживиться.</t>
  </si>
  <si>
    <t>https://telegram.me/postroim_dom/31887?comment=121361</t>
  </si>
  <si>
    <t>Не отвечаем, мат и политика в споре</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</si>
  <si>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Пенопласт может использоваться для утепления деревянных зданий (конечно, при условии, что сруб выстоял и дал усадку, фундамент выполнен по правилам и не "гуляет", а при утеплении соблюдаются все требования ГОСТ, теплотехнического расчёта и правила монтажа). Что касается грызунов: они могут селиться в ППС. Но только в том случае, если могут до него добраться. Поэтому мы рекомендуем тщательно изолировать пенопласт внутри стенового пирога. Если дом старый, и есть сомнения, что удастся ликвидировать все подходы к ППС, возможно, лучше выбрать другой материал. Хотя та же минеральная вата может стать отличным домом для грызунов, если у них будет к ней доступ. </t>
  </si>
  <si>
    <t xml:space="preserve"> Полина Лапина ответила Александре
Александра, вы мне не рассказывайте, я работаю в этой сфере. Аэробел — это белгородский газосиликатный блок, у нас в Воронеже такой производит ВКСМ и Лискинский завод. Толщина стен из него для использования без дополнительного утепления в средней полосе России должна быть не менее 40см. А в МО — не менее 50см. Если 20-25см, то надо утеплить, причём волокнистыми дышащими утеплителями (что довольно дорого), а не пенопластом или эппс, как привыкли экономить...</t>
  </si>
  <si>
    <t>https://vk.com/wall-211323180_48551?reply=48579&amp;thread=48557</t>
  </si>
  <si>
    <t xml:space="preserve">Паропроницаемость Аэробела — 0,20. У пенопласта максимально 0,05 (в 4 раза меньше). Стоит ли советовать.
С другой стороны, мы можем посоветовать утеплиться пенопластом фасадных марок (аэробел — просто газосиликатный кирпич), плюс грамотная вентиляция. Без нее, что бы ни применили для утепления (даже минераловату), будет плохо. </t>
  </si>
  <si>
    <t>Всеволод Кропоткин
Я бы использовал фасадный пенопласт и пену. Стены предварительно обильно грунтануть.</t>
  </si>
  <si>
    <t>https://dzen.ru/a/Y_xD7OWcWlP9nJmS#comment_1536431811</t>
  </si>
  <si>
    <t xml:space="preserve">Всеволод, вы правы, такой вариант вполне допустим. Многие ошибочно считают пенопласт абсолютно непаропроницаемым. Это ошибочно. Современный ППС по этому показателю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если соблюдены все условия монтажа, воздухообмену ничего не помешает. </t>
  </si>
  <si>
    <t>https://prnt.sc/C4dq6ZYVnxob</t>
  </si>
  <si>
    <t xml:space="preserve"> Николай Андросов
А в середине стены поставить плиту полистирола 200 или 100 мм, и залить с боков по 200\150 мм арбалита?? ну или изнутри арбалита 300 мм, снаружи потоньше??</t>
  </si>
  <si>
    <t>https://vk.com/wall-29538032_332364?reply=333417</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</si>
  <si>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правы, используемый пенопласт будет надежно закрыт от ультрафиолета и вредителей, поэтому такой вариант вполне приемлем. Он может в подобной ситуации помочь сэкономить раствор. Слой пенопласта можно также сместить к наружной плоскости стены. </t>
  </si>
  <si>
    <t>https://prnt.sc/3G654cfEZC-z</t>
  </si>
  <si>
    <t>ПРОЕКТЫ ДОМОВ • ПРОЕКТИРОВАНИЕ
🌀 Гараж из сэндвич панелей 🌀
(от подписчика Михаила Ш)
Наконец-то собрал гараж мечты из сэндвич панелей 80мм (пенопласт), обещает быть зимой теплый а летом прохладным, зимой проверил на улице было -10 внутри в стакане вода не замерзла (градусника нет чтоб проверить разницу),
по размеру получился 5м на 9м, единственное но — жалею что не сделал чуть шире чтоб поместилось 2 машины. 😁 Яму тоже не знаю зачем делал :),
Внутри делал печатный бетон,
Крыша тоже сэндвич панель.</t>
  </si>
  <si>
    <t>https://ok.ru/group/57759190482989/topic/156105866227757</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</si>
  <si>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Спасибо, что выбрали пенопласт. Надеемся, что этот выбор принесет вам только положительные эмоции. Не забудьте позаботиться о том, чтобы к слою пенопласта не было доступа у вредителей. </t>
  </si>
  <si>
    <t>https://prnt.sc/G-7vyGxbTSOL</t>
  </si>
  <si>
    <t>Александр
Прекрасный утеплитель — это PIR плиты, намного лучше минваты и тем более пожароопасного пенопласта. А глина была прекрасным утеплителем в 19 веке, в наши дни утеплять ей жилое строение было бы очень странно. Хотя ей можно утеплять всякие печи-камины, то что может греться до сотен градусов.</t>
  </si>
  <si>
    <t>https://dzen.ru/a/Y_uCPssRFC4_WQnz#comment_1536609371</t>
  </si>
  <si>
    <t xml:space="preserve">Здравствуйте, Александр.
В современный пенопласт обязательно добавляют антипирены — специальные добавки, благодаря которым материал самостоятельно затухает в течение максимум 4 секунд после потери контакта с открытым пламенем. И даже при высоких температурах он не полыхает, а оплавляется. Конечно, это касается материала от надёжных производителей, поэтому приобретать ППС стоит только в официальных точках продаж. А при выборе материала для теплоизоляции руководствоваться результатами теплотехнического расчета, выполненного профессионалами. </t>
  </si>
  <si>
    <t>https://prnt.sc/FWoDj5ya2rRk</t>
  </si>
  <si>
    <r>
      <rPr>
        <rFont val="Arial"/>
        <color theme="1"/>
      </rPr>
      <t xml:space="preserve">Дачный СтройРемонт
Прекрасный заменитель минеральной ваты и пенополистирола, причем почти бесплатно. Выгодно и удобно, учитывая нынешние цены на утеплители
</t>
    </r>
    <r>
      <rPr>
        <rFont val="Arial"/>
        <color theme="1"/>
        <sz val="6.0"/>
      </rPr>
      <t>За последние десятилетия сложилось устойчивое мнение о том, что пол в своем доме лучше всего утеплять, либо пенополистиролом, либо минеральной ватой. А как действовать в тех случаях, когда этих материалов под рукой нет? Мне память подсказывает старый способ утепления при помощи обыкновенной глины. Этот материал отличается абсолютной экологичностью и весьма неплохими характеристиками.</t>
    </r>
    <r>
      <rPr>
        <rFont val="Arial"/>
        <color theme="1"/>
      </rPr>
      <t xml:space="preserve">
 </t>
    </r>
    <r>
      <rPr>
        <rFont val="Arial"/>
        <b/>
        <color theme="1"/>
      </rPr>
      <t>Минусы минеральной ваты и пенопласта в том, что их "любят" разнообразные грызуны и всякие насекомые. Часто от них неприятно пахнет, а в случае горения в воздух выбрасываются вредные фракции. Если в доме случиться протечка в трубах, то минеральная вата может впитать в себя огромное количество воды, и высушить ее будет непросто.</t>
    </r>
    <r>
      <rPr>
        <rFont val="Arial"/>
        <color theme="1"/>
      </rPr>
      <t xml:space="preserve">
 </t>
    </r>
    <r>
      <rPr>
        <rFont val="Arial"/>
        <b/>
        <color theme="1"/>
      </rPr>
      <t xml:space="preserve">Срок эксплуатации этих материалов ограничен. К примеру, в домах каркасного типа часто случаются вибрации, которые постепенно разрушают данные теплоизоляционные материалы и через пару — тройку лет их надо будет менять. </t>
    </r>
    <r>
      <rPr>
        <rFont val="Arial"/>
        <color theme="1"/>
      </rPr>
      <t xml:space="preserve">
</t>
    </r>
    <r>
      <rPr>
        <rFont val="Arial"/>
        <color theme="1"/>
        <sz val="6.0"/>
      </rPr>
      <t>Будем откровенны, в теплых регионах страны этих факторов можно не бояться. В более же холодных районах от надежного утепления зависит очень многое. Давайте вспомним, как утепляли полы наши деды в своих избах. А делали они это глиной, смешанной с опилками.
Смесь глины с опилками отличается высокой прочностью, превышающей, например, опилкобетон. Кстати, на бетоне, через непродолжительное время, обязательно появятся трещины. На глине этого не произойдет. Стоимость такой смеси достаточно низкая, особенно в сравнении с другими материалами, а теплоизоляционные способности, наоборот, высоки.
В частности, теплоизоляционная пленка со временем может просто лопнуть. Минеральную вату может покрыть плесень. Смесь глины с опилками не надо даже изолировать. Ею утрамбовывают поверхность и устраняют зазоры и ходы. Если вдруг через какое-то время на глине и образуются трещины, то их устранить очень просто, а на свойствах материала это не отразится.
 Этот утеплитель, сделанный по старинному способу, хорошо пропускает воздух, а это значит, что в помещении будет нужная влажность. Глина, это идеальный материал в плане экологии. Она не выбрасывает в атмосферу ничего вредного для людей и домашних животных.
Осуществлять укладку утеплителя из глины проще простого. Материал замешивается и выкладывается на пол. После этого его тщательно утрамбовывают. На этом вся работа заканчивается.
Надеюсь, что вам будет полезной данная статья. Буду безгранично рад вашему лайку 👍 и подписке на канал.</t>
    </r>
  </si>
  <si>
    <t>https://prnt.sc/alHrJhT-H6Yg</t>
  </si>
  <si>
    <t xml:space="preserve"> Андрей Балясин ответил Сергею
Сергей, ну если для вас нет разницы из чего материал стен, то постройте баню из шпал или пенопласта. Баня долго проживёт, а вы вряд ли
 Сергей Губин ответил Андрею
Андрей, ну у меня каркасная баня, наполнитель пенопласт 50 мм. До пенопласта ещё стенка каркаса 16 мм, фольга и обшивка вагонкой 12 мм. Полистирол, из которого сделан пенопласт, начинает выделять токсичные вещества при температуре 160 градусов. То есть в помещении должно быть около 300 градусов. Если в бане возникнет такая температура, то помру я явно не от хронического отравления продуктами испарения пенопласта. )))</t>
  </si>
  <si>
    <t>https://vk.com/wall-160230617_74430?reply=74675&amp;thread=74524</t>
  </si>
  <si>
    <t>Опасность для здоровья, баня</t>
  </si>
  <si>
    <t xml:space="preserve">Сергей, здравствуйте, позвольте прокомментировать в качестве официального представителя Ассоциации производителей и поставщиков пенополистирола.
Ассоциация действительно рекомендует быть осторожным при использовании ППС для утепления "горячих" помещений. Согласно ГОСТ, материал может использоваться при температуре до +80 градусов. Однако если вы уверены, что всё сделали правильно, и утеплитель не подвергается воздействию таких температур, применение пенопласта вполне возможно. </t>
  </si>
  <si>
    <t>https://prnt.sc/JmpVbD3n9Eg7</t>
  </si>
  <si>
    <t xml:space="preserve"> Александр Комлев
Можно из керамзитных, но надо понимать, что по сути это бетон, по теплопроводности прокатит, но выстывать быстро будет, с другой стороны на него можно пенопласт/пеноплекс клеить, стена все равно не дышит.</t>
  </si>
  <si>
    <t>https://vk.com/wall-160230617_74430?reply=74444</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</si>
  <si>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Мы советуем использовать ППС при утеплении бань с осторожностью и соблюдением всех правил монтажа. Согласно ГОСТ, пенопласт может применяться там, где температура не достигает 80 градусов. Если это условие соблюдено, а технология укладки не нарушена, использование ППС вполне возможно. 
Что касается паропроницаемости: по этому показателю пенопласт сравним с древесиной. Значение для него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утверждать, что ППС "не дышит" — не совсем корректно. </t>
  </si>
  <si>
    <t>https://prnt.sc/EmvKhdluLHIa</t>
  </si>
  <si>
    <t>АТИС | Строительные материалы
Три вредных совета, как испортить утепление дома (а заодно и облицовку, и несущие стены).🙅‍♂
⃣ «Если утеплять – то только пенопластом». А почему нет? Дешево и сердито!
------------------------------------------—
А вот почему «нет». Во-первых, пенопласт плохо пропускает пар. Есть такое универсальное правило создания многослойных конструкций: каждый следующий наружный слой должен пропускать пар лучше, чем внутренний. Пенопласт это правило нарушает.
Результат: в доме появляется сырость, плесень, грибок. В общем, мало приятного!
Во-вторых, пенопласт – любимое место для гнездования грызунов. Там тепло, уютно и достаточно мягко. Чего еще хотеть мышиному семейству?
Значит ли это, что пенопласт использовать совершенно нельзя? Нет, не значит. Но делать это нужно с соблюдением ряда правил и ограничений. А лучше выбрать экструдированный пенополистирол. А еще лучше – минеральную вату.
⃣ «Защитная мембрана – это дорого. Можно взять полиэтиленовую пленку или вообще обойтись без нее».
------------------------------------------—
Мембрана выпускает пар и влагу из дома и не пропускает ее извне. Если вы используете пленку, она не будет выпускать пар и влагу из дома. Следовательно, влага будет впитываться внутренними стенами. Результат: опять-таки, приветствуем плесень и грибок!
Если же совершенно отказаться от пленки и мембраны, влага извне будет проникать в утеплитель. Минеральная вата, например, от этого теряет свои изоляционные свойства. Так что с минватой и без пленки – это примерно то же, что и без минваты, только деньги зря выбросите.
⃣ «А почему бы не утеплить дом изнутри?»
------------------------------------------—
Ну, как минимум потому, что вы лишитесь 20-30 см жилого пространства. А как максимум – при таком утеплении тоже есть множество нюансов, которые нужно соблюдать.
А вы следовали когда-нибудь нашим вредным советам? Или, может, знаете другие? Делитесь в комментариях!👇
#утеплитель #монтаж #фасад #стройка</t>
  </si>
  <si>
    <t>https://vk.com/wall-159933239_2093</t>
  </si>
  <si>
    <t>Паропроницаемость, плесень, грызуны</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</si>
  <si>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Покупатели действительно часто уверены, что пенопласт совершенно непаропроницаем. Это утверждение ошибочно. По этому показателю пенопласт сравним с древесиной. Значение для него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Что нужно для образования плесени? Тепло, влага и биологическая предрасположенность материала.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Ну, и о мышах. Они селятся в любом неосыпающемся утеплителе (и в минвате тоже). Конкретно пенополистирол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
Выбор материала для теплоизоляции должен основываться на результатах теплотехнического расчёта. Некорректно просто заменить пенопласт минватой, минвату — экструдированным пенополистиролом. Все это — разные материалы, с различными характеристиками. И использоваться должен тот из них, который лучше всего отвечает задачам теплоизоляции в данном конкретном случае. </t>
  </si>
  <si>
    <t>https://prnt.sc/Cuso3htdDvDd</t>
  </si>
  <si>
    <r>
      <rPr>
        <rFont val="Arial"/>
        <color theme="1"/>
      </rPr>
      <t xml:space="preserve">Стройматериалы | Все для строительства | Киров
Лучшие теплоизоляторы для оконных проемов.
Построив энергоэффективный дом, удерживающий тепло как термос, зимой сократит ваши расходы на отопление, а летом будет сохранять прохладу даже в самую жаркую погоду.
Самыми лучшими утеплителями оконного проема сегодня заслуженно считаются пенополистирол и минеральная вата.
Давайте рассмотрим их преимущества и недостатки, чтобы вы смогли подобрать наиболее подходящий вариант для себя:
Полистирол:
➕Влагостойкий. Выдерживает намокание, быстро высыхает, не впитывает влагу, применим для использования на открытом воздухе.
➕Обладает хорошей шумоизоляцией.
➕Низкая теплопроводность. При небольшой толщине обладает высокой степенью теплоизоляции.
➕Простота монтажа. Не требуется специальных навыков и инструментов
➕Демократичная стоимость.
</t>
    </r>
    <r>
      <rPr>
        <rFont val="Arial"/>
        <b/>
        <color theme="1"/>
      </rPr>
      <t>➖Легковоспламеняющийся материал.
➖Очень легко ломается.</t>
    </r>
    <r>
      <rPr>
        <rFont val="Arial"/>
        <color theme="1"/>
      </rPr>
      <t xml:space="preserve">
</t>
    </r>
    <r>
      <rPr>
        <rFont val="Arial"/>
        <color theme="1"/>
        <sz val="6.0"/>
      </rPr>
      <t>Минеральная вата :
➕Легкость и простота в использовании
Обладает высокими теплоизоляционными свойствами.
➕Устойчивость к температурным перепадам, огнестойкость.
➕Отличная звукоизоляция.
➖Низкая влагостойкость.
➖Маленькая плотность и прочность
➖Сложность в укладке.
А также вы можете обратиться к нашим специалистам за консультацией и они подберут стройматериалы под ваши нужды.
📞+79229820700
📞+78332420700</t>
    </r>
  </si>
  <si>
    <t>https://vk.com/wall-208738479_482</t>
  </si>
  <si>
    <t>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верно указали на сильные стороны ППС: этот материал влагостоек, может использоваться в качестве шумоизоляции, обладает низкой теплопроводностью, прост в монтаже (он даже не требует средств индивидуальной защиты — респираторов и перчаток), доступен. 
Что же касается недостатков, здесь вы не совсем правы. Современный качественный пенопласт обязательно содержит антипирены. Благодаря этим присадкам он способен самостоятельно затухать в течение максимум 4 секунд после потери контакта с открытым огнём. А при воздействии высоких температур ППС не полыхает, а оплавляется и горения не поддерживает. 
И о ломкости. Нагрузки, которые испытывает теплоизоляционный слой, совершенно не схожи с теми, которые возникают, когда вы ломаете ППС руками.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(пенопласт высокой плотности используется даже для автомобильных дорог)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t>
  </si>
  <si>
    <t>https://prnt.sc/75Js3dPoosKK</t>
  </si>
  <si>
    <t>FRAME.LIVE.BUILD aka Александр Поддубный
Не все технологии одинаково полезны для нашего региона. Например технология домов из СИП панелей отлично подходит для строительства на крайнем севере в вечной мерзлоте. Собственно для этого ее и придумывали. И дело там не в теплопроводности стен. И каркасную и каменную стену можно в итоге сделать такой же теплой.
Дело в том, что там нет теплого времени года. Там нет лета. И значит замороженная влага, поступившая в виде пара в стену из пенопласта никогда не растает. Она круглый год находится в стене в твердом состоянии. И так десятилетиями, не нанося этим существенного вреда конструкции.
Но в смешанном климате все становится с ног на голову. Влага весной тает и начинает высыхать вовнутрь помещения создавая питательную среду для разного рода грибков. Кстати часто этим грешат и каменные дома. Вы все помнтите углы квартир со скоплениями черных точек. Да, да, это уже грибок.
Выход один и он довольно прост. Поставьте слой пароизоляции со стороны помещения и проблем с накоплением влаги в любой стене просто не будет. Её туда просто не пустят.
Всего лишь тонкий кусок полиэтилена, а какая огромная от него польза.
Ставим лайк, если наш контент вам нравится, тогда ваши друзья и знакомые тоже смогут это увидеть👍🏻
Проектирование и строительство во Владивостоке под авторским контролем Александра Поддубного.
Альберта — это дома с историей и 30-летней гарантией
www.4doma.org
8 (924) 244-40-07
Угловое, Гагарина 2Б</t>
  </si>
  <si>
    <t>https://vk.com/wall-211375192_1136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</si>
  <si>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правы, пароизоляция в этом случае решает проблему. Кроме того, очень важна грамотно рассчитанная приточно-вытяжная вентиляция. </t>
  </si>
  <si>
    <t>https://prnt.sc/yOhObJ3x9CaU</t>
  </si>
  <si>
    <t xml:space="preserve">не негатив
</t>
  </si>
  <si>
    <t xml:space="preserve">Артём Смирнов
Здравствуйте Юрий. Огромное Спасибо Вам за все Ваши видео.Вы сказали , что нижний слой утеплителя на полу допустимо выполнить и не ЭППС.Просто пенопласт? Верхнего слоя это конечно не касается, а нижний чтобы не переборщить с экономией? </t>
  </si>
  <si>
    <t>https://www.youtube.com/watch?v=MnlnNFdAXpI&amp;lc=UgyIRcPzWmVJhiopluZ4AaABAg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</si>
  <si>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качестве утеплителя на черновую стяжку вы действительно можете использовать пенопласт. Главное — выбрать правильную плотность (от 17 кг/м3). В зависимости от назначения помещения предусмотрите между утеплителем и чистовым полом гидроизоляцию. Чистовую стяжку проармируйте. </t>
  </si>
  <si>
    <t>https://prnt.sc/NdcM9BrgKZX0</t>
  </si>
  <si>
    <r>
      <rPr>
        <rFont val="Arial"/>
        <color theme="1"/>
      </rPr>
      <t xml:space="preserve">Группа компаний Промбизнес
Утепляем полы в доме из бруса — материалы и технологии
</t>
    </r>
    <r>
      <rPr>
        <rFont val="Arial"/>
        <color theme="1"/>
        <sz val="6.0"/>
      </rPr>
      <t>В конструкции деревянного дома из бруса до 15% теплопотерь происходит через полы на первом этаже. Когда теплоизоляция отсутствует или выполнена с ошибками, ходить по полу можно только в обуви. Поэтому при строительстве важно уделить внимание подбору материалов и соблюдению правил монтажа теплоизоляции.
Лучшие материалы для утепления пола
Многие компании, которые строят деревянные дома из бруса, используют в качестве утеплителя минеральную вату. Негорючий материал выдерживает нагревание до 1000 градусов. Минеральная вата обеспечивает качественную теплоизоляцию пола. Слой материала толщиной 10 см обладает такой же теплопроводностью, как стена из бруса стандартной толщины.</t>
    </r>
    <r>
      <rPr>
        <rFont val="Arial"/>
        <color theme="1"/>
      </rPr>
      <t xml:space="preserve">
</t>
    </r>
    <r>
      <rPr>
        <rFont val="Arial"/>
        <b/>
        <color theme="1"/>
      </rPr>
      <t>Пенополистирол отлично подходит для укладки на грунту. Он обладает низкой теплопроводностью и почти не впитывает воду. Коэффициент водопоглощения пенополистирола составляет до 0,5%. Материал выдерживает колебания температуры в диапазоне +/- 75 градусов. Время службы этого утеплителя составляет до 50 лет.</t>
    </r>
    <r>
      <rPr>
        <rFont val="Arial"/>
        <color theme="1"/>
      </rPr>
      <t xml:space="preserve">
</t>
    </r>
    <r>
      <rPr>
        <rFont val="Arial"/>
        <color theme="1"/>
        <sz val="6.0"/>
      </rPr>
      <t>Пенополиуретан подходит для нанесения на любую поверхность. Он быстро застывает на воздухе и образует бесшовное покрытие. Небольшой по толщине слой материала обеспечивает хорошую теплоизоляцию пола.
Керамзитовый гравий является самым популярным из насыпных утеплителей пола. Это недорогой и экологически чистый материал. Для утепления дома из бруса подходит гравий диаметром 10-20 мм. Теплоизоляционные свойства гравия в 2-2,5 раз ниже, чем у минеральной ваты, поэтому его нужно засыпать более толстым слоем.
Технология утепления пола
Правильное утепление пола в брусовом доме решает следующие задачи:
уменьшение теплопотерь через напольное покрытие;
сокращение расходов на отопление дома;
защита конструкции пола от выпадения конденсата;
профилактика появления плесени и грибка.
Провести монтаж утеплителя лучше на этапе строительства, чтобы позже не пришлось разбирать полы в готовом доме. Рассмотрим технологию утепления пола по деревянным лагам.
Монтаж пароизоляции
Теплоизоляцию следует укладывать поверх пароизоляционной мембраны. Отдельные фрагменты пароизоляции укладываются по площади первого этажа. Они должны быть уложены с нахлестом от 15 см. Закрепить фрагменты между собой можно обычным скотчем. Прикрепить пароизоляцию к лагам пола удобно строительным степлером.
Монтаж теплоизоляции
Рулонные и плитные утеплители укладывают на черепные бруски. Это блоки с сечением не менее 30х30 см, которые прибивают на нижнюю часть боковых граней лаг. Черновые бруски располагают параллельно основным балкам. Они усиливают конструкцию пола и становятся опорой для слоя теплоизоляции.
Технология монтажа утеплителя зависит от формы выпуска:
жидкие материалы распыляют в пустотах ровным слоем;
рулонные утеплители и мягкие плиты вставляют между лагами
Если толщина утеплителя меньше высоты лаг, то его укладывают в несколько слоев с перевязкой. На стыки нижнего яруса заходит цельный фрагмент материала из верхнего яруса. Теплоизоляция должна быть уложена равномерно, без щелей и свободного пространства. Высота слоя материала не должна превышать высоту лаг пола.
Укладка гидроизоляции
Поверх теплоизоляции укладывается слой гидроизоляции. После намокания многие утеплители, в том числе минеральная вата, теряют свои свойства. Специальные гидроизоляционные мембраны не пропускают воду при затоплении пола, но являются проницаемыми для водяных паров. Монтаж паропроницаемой мембраны обеспечивает правильное положение точки росы и защищает дерево от выпадения конденсата. Поверх гидроизоляции проводится укладка напольного покрытия.
ПРОМБИЗНЕС
У нас можно выбрать совершенно любые пиломатериалы, а также сопутствующие товары для решения любых, даже самых сложных и необычных задач.
Обращайтесь! Мы всегда рады постоянным и новым заказчикам, и настроены только на плодотворное и взаимовыгодное сотрудничество!
 телеграм. https://t.me/prombisnes
 тел. 277-69-59
 почта. prombisnes@mail.ru
 наш сайт. купить-пиломатериалы.рф</t>
    </r>
  </si>
  <si>
    <t>https://dzen.ru/a/Y_yJfjtq2H-1bFjP?share_to=vk</t>
  </si>
  <si>
    <t>Пол, срок службы, эффективность</t>
  </si>
  <si>
    <t>не отвечаем. не понятен материал</t>
  </si>
  <si>
    <t>Здравствуйте! Спасибо за внимание к нашему материалу. У современного вспененного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Все эти факты говорят о том, что пенополистирол — материал долговечный и надёжный. Самое главное — выбрать марку и тип пенополистирола,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t>
  </si>
  <si>
    <t xml:space="preserve"> Melina79
Причина ударного шума
 На перекрытие из многопустотной плиты соседи сверху сделали стяжку из цементно-песчаного раствора и наливной пол, сверху были уложены IZOLON 500 AV 3010 (IZOLON ППЭ-Л), далее плита ГВЛ суперпол КНАУФ, пенополистирол, ламинат. Очень сильно проникает ударный шум, особенно шаги, бег, стук от различных предметов, особенно в квартиру ниже и в соседние квартиры тоже (видимо по стенам звук проходит). В чем может быть причина? Если нет в данной конструкции демпферной ленты, т. е. не отделены ни стяжка ни кнауф пол от стен — то может проникать такой ударный шум ? Как можно данную проблему решить? Если стяжка не была отделена изначально от стен ее придется демонтировать ?</t>
  </si>
  <si>
    <t>https://www.forumhouse.ru/threads/555321/</t>
  </si>
  <si>
    <t>см. комментарий справа</t>
  </si>
  <si>
    <t xml:space="preserve">по мнению эксперта им может помочь плавающая стяжка на минераловатном основании. 
В квартире сверху демонтирован пол по лагам. Получился минимум 100 мм перепад высот между комнатами. Надо было плиты из минеральной ваты по периметру ограждать толстой демпферной лентой высотой со слой минваты плюс толщина чистовой стяжки поверху минплит с финишным покрытием, то есть организовать плавающую стяжку. 
И даже в этом случае не горантировано, что толщина плитного утеплителя спасла бы от ударных шумов. 
ППС тут мог сделать даже хуже. 
Основные причины — старые стреснувшие стены, отсутствие демпферной ленты, трещины. </t>
  </si>
  <si>
    <t>Учеба по Электрике
Добрый день. Интересует следующий вопрос по утеплению и фасаду дома из красного кирпича 1,5. 38 см. Планируется сделать утепление пенопластом и фасад из керамического кирпича. Необходимо ли делать вент зазор в этом случаи? Или можно обойтись без него. стена из кирпича 38см + 10 см пенопласт + 12 см кирпич облицовочный. Мнения разнятся в этом вопросе. У кого то есть вент зазор у кого то нету. Тем много, но именно этот вариант не смог найти.</t>
  </si>
  <si>
    <t>https://vk.com/wall-215509151_8336</t>
  </si>
  <si>
    <t>https://prnt.sc/OqqDGleajwOa</t>
  </si>
  <si>
    <t xml:space="preserve">Репост стр. 66
</t>
  </si>
  <si>
    <t xml:space="preserve">user343
 Ludmila70 сказал(а): ↑
 Чем вреден пенопласт в стенах ?
 На этой странице писали про стирол, а в ещё в пенопласт добавляют антипирены типа гексабромциклододекана (некоторые запрещены в ЕС).
 Так что керамзит и пеностекло гранулами сыпьте. Мышь не пролезет, огонь не пройдёт, но толщины много нужно. </t>
  </si>
  <si>
    <t>https://www.forumhouse.ru/threads/33411/page-88#posts/31195350/</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</si>
  <si>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Что касается антипиренов, чаще всего в их качестве выступает состав на основе бромированного сополимера бутадиена и 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</si>
  <si>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t>https://prnt.sc/SssszJD6c_oz</t>
  </si>
  <si>
    <t>DYQQ 
Всем привет ! Решил поздней весной начать небольшой ремонт гаража, скорее косметический. Есть вопрос по утеплению…
Хочу утеплить потолок изнутри пеноплексом или пенопластом. Стены буду только оштукотурить а после красить, так как после этого много чего вешать буду на них (полки, крючки и.т.д). Со всех трех сторон гаража у меня соседи и прямого контакта стен с улицей нет. Утеплять стены точно не буду. Есть ли смысл в утеплении только потолка если стены будут только в штукатурке ?</t>
  </si>
  <si>
    <t>https://www.drive2.ru/c/640618631247437029/</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</si>
  <si>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Смысл в утеплении потолка есть. Тёплый воздух поднимается вверх, и в холодное время года он не будет напрямую контактировать с холодным перекрытием потолочных плит. Летом утеплитель спасет вас от жара нагретой крыши. Не забудьте продумать грамотную систему вентиляции. 
Однако мы всё же советуем рассмотреть утепление в том числе стен и пола. Например, по схеме, предложенной Evgeny-83. Тогда утепление будет более эффективным. </t>
  </si>
  <si>
    <t>https://prnt.sc/vgsSqhV5WFI9</t>
  </si>
  <si>
    <t>Валерия Лайкова ответила Алексею
Спасибо за пояснение! А дерево ппс не рекомендуют мастера утеплять именно из-за разной паропроницаемости, вследствие чего грибок селится на дереве. Ну да ладно, допустим, что дышит. А что скажете про свойство пенополистирола при нагреве выделять ядовитый стирол? В "хромой лошади" много трупов было именно из-за отравления. Да, сказки про "ппс не поддерживает горение" слышала. Но при пожаре- это газовая камера с большим процентом летальности</t>
  </si>
  <si>
    <t>Валерия,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При горении плит пенополистирола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Причинами пожара в кафе «Хромая лошадь» явились нарушение правил монтажа: строительный пенопласт был использован в качестве внешней отделки потолка и задекорирован ветками. Кроме того, были нарушены правила использования взрывчатых, легковоспламеняющихся веществ и пиротехнических изделий, а также допущены служебная халатность и злоупотребление служебным положением.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t>
  </si>
  <si>
    <t>https://prnt.sc/W78BJO9DZXwZ</t>
  </si>
  <si>
    <r>
      <rPr>
        <rFont val="Arial"/>
        <color theme="1"/>
      </rPr>
      <t xml:space="preserve">Кровельная компания РСК-24
</t>
    </r>
    <r>
      <rPr>
        <rFont val="Arial"/>
        <color theme="1"/>
        <sz val="6.0"/>
      </rPr>
      <t xml:space="preserve">
Теплоизоляция плоских крыш: основные виды
Вчера
Типы теплоизоляции плоской крыши:
· Напыляемая пенополиуретановая изоляция
Такой вариант изоляции достаточно популярен из-за ее высокого теплового сопротивления, бесшовного применения и универсальности. Изоляция наносится непосредственно на настил крыши и может соответствовать любой форме, размеру или основанию. Пенополиуретан также может улучшить структурную целостность крыши и действовать как барьер против влаги и утечки воздуха. Однако может быть дорогостоящей и требует профессиональной установки.</t>
    </r>
    <r>
      <rPr>
        <rFont val="Arial"/>
        <color theme="1"/>
      </rPr>
      <t xml:space="preserve">
· Жесткая пенопластовая изоляция
Жесткая пенопластовая изоляция является еще одним распространенным выбором для плоских крыш. Такой изолятор изготовлен из полистирола, полиизоцианурата или экструдированного полистирола и может быть установлен на верхней или нижней стороне настила крыши. Изоляция из жестких пенопластовых плит легкая, простая в установке и имеет неплохие показатели теплопроводности. </t>
    </r>
    <r>
      <rPr>
        <rFont val="Arial"/>
        <b/>
        <color theme="1"/>
      </rPr>
      <t>Но у пенопласта есть ряд минусов: токсичность, пожароопасность.</t>
    </r>
    <r>
      <rPr>
        <rFont val="Arial"/>
        <color theme="1"/>
      </rPr>
      <t xml:space="preserve">
</t>
    </r>
    <r>
      <rPr>
        <rFont val="Arial"/>
        <color theme="1"/>
        <sz val="6.0"/>
      </rPr>
      <t>· Изоляция из стекловолокна
Утеплитель из стекловолокна – хороший вариант для плоских крыш. Он устанавливается между лагами крыши и защищается пароизоляцией и гидроизоляцией. Изоляция из стекловолокна широко доступна, проста в установке и может обеспечить достаточную изоляцию для умеренного климата. При монтаже нужно обязательно иметь защитные приспособления.
· Изоляция каменной ватой
Изоляция из каменной ваты негорюча, устойчива к влаге и вредителям, имеет высокое значение теплового сопротивления. Каменная вата может комбинироваться с другими изоляционными материалами для дополнительной изоляции.
· Изоляция зеленой крыши
Зеленые крыши становятся популярным выбором для плоских крыш, обеспечивая изоляцию, управление ливневыми стоками и эстетические преимущества. Зеленая крыша представляет собой живую кровельную систему, состоящую из гидроизоляционного слоя, дренажного слоя и растительности. Зеленые крыши могут уменьшить эффект городского теплового острова. Однако зеленые крыши тяжелые и требуют специальной установки и обслуживания.
Звоните: +7 (499) 643-49-24
Пишите: info@rsk24.com
Смотрите: рск24.рф</t>
    </r>
  </si>
  <si>
    <t>https://dzen.ru/a/Y_4xluRbLi6gnenT</t>
  </si>
  <si>
    <t>https://prnt.sc/m4CZ3LI54SPw</t>
  </si>
  <si>
    <t>Интернет</t>
  </si>
  <si>
    <t>21.02.23 — 28.02.23</t>
  </si>
  <si>
    <t xml:space="preserve">Tong Cinema
Tong Cinema
3 часа назад
 @Cher  доутеплять только снизу.если пол деревянный, ппс нельзя от слова совсем, пол начнет гнить.только каменная вата плитами для удобства.внутри помещения можно дополнительно использовать хвойную подложку под ламинат, вместо обычного рулонного. контрутепление — дополнительное внешнее утепление поперек основного.т.е основной утеплитель у вас лежит между лагами, условно 150-200мм, а дополнительно монтируется 100мм или более поперек лаг, для избежания мостиков холода </t>
  </si>
  <si>
    <t>https://www.youtube.com/watch?v=0Wnhu-3UP4c&amp;lc=UgzbEcB5mGPHkIWb27Z4AaABAg.9khy-4xemRm9kjYMLwUJ5I</t>
  </si>
  <si>
    <t xml:space="preserve">Здравствуйте! Позвольте ответить в качестве официального представителя Ассоциации производителей и поставщиков пенополистирола.
Топикстартер, скорее всего, в качестве одного из вариантов рассматривает применение экструдированного пенополистирола. Этот утеплитель действительно обладает минимальной паропроницаемостью. А вот упомянутый вами ППС — вспененный пенополистирол, он же пенопласт — гораздо более паропроницаем: по этому показателю он может сравниться с древесиной (0,05 мг/(м*ч*Па) для ППС и 0.06 мг/(м*ч*Па) для сосны поперёк волокон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Исходя из этого он может быть применен для наружного утепления в данном случае. Однако важно помнить, что пенопласт нельзя оставить без внешней отделки: он должен быть изолирован. Кроме того, необходимо учесть, какие слои "пирога" уже имеются, и исходя из этого выбирать плотность и толщину материала. Помочь в выборе может теплотехнический расчёт, выполненный специалистами на месте. </t>
  </si>
  <si>
    <t>https://prnt.sc/z8X7Q3XIzvup</t>
  </si>
  <si>
    <t xml:space="preserve"> Александр Полешов ответил Иванушке
Иванушка, пена материал не дышащий дерево то набухает от влаги то то усыхает от проветривания при соприкосновения с пеной или пенопласт ом образуметься конденсат т е плесень утепление деревянных конструкций возможно только дышащими материалами, каменная вата или стекло вата</t>
  </si>
  <si>
    <t>https://vk.com/wall-151980081_344423?reply=344434&amp;thread=344427</t>
  </si>
  <si>
    <t>Здравствуйте! Позвольте ответить в качестве официального представителя Ассоциации производителей и поставщиков пенополистирола. 
Вспененный пенополистирол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Вообще, у современного пенополистирола одна из лучших комбинаций по паропроницаемости, теплопроводности и влагопоглощению. Этот материал с успехом используется для теплоизоляции, в том числе и деревянных конструкций. Важно только перед тем, как монтировать теплоизоляцию, произвести грамотный теплотехнический расчёт и не пренебрегать слоями паро- и гидроизоляции, если они необходимы.</t>
  </si>
  <si>
    <t>https://prnt.sc/nVmznVXwAgka</t>
  </si>
  <si>
    <t>Юрий Мак
Сергей Плешканев, смотрел строй хлам как пенопластовые домики как ваши намокают промерзают и плесневеют надеюсь вы вентиляцию делаете ах да по опыту из СССР (крыша утеплена пенопластом спустя 15-20 лет промерзает эфект накопительный) пенопласт теряет свои свойства из за намокания и промерзает поэтому говенная технология, но дом да будит стоять в идеале опалубку брать из арболита или газобетона и все вечные дома. и да эти дома горят и после пожара бетонные скелеты, про экологию не буду говорить весь вопрос к вентиляции при ее интенсивности можно забыть все будет нормально.</t>
  </si>
  <si>
    <t>https://dzen.ru/a/Y7zGWqiZtQ20M4FF#comment_1464069564</t>
  </si>
  <si>
    <t>Срок службы, паропроницаемость, экологичность</t>
  </si>
  <si>
    <t xml:space="preserve">Здравствуйте! Позвольте ответить в качестве официального представителя Ассоциации производителей и поставщиков пенополистирола.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Все эти факты говорят о том, что пенополистирол — материал долговечный и надёжный. Самое главное — выбрать марку и тип пенополистирола,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
Если на ППС попадает вода — это уже говорит об ошибках монтажа. Также грубая ошибка — не обеспечить при строительстве эффективную приточно-вытяжную вентиляцию. Последнее правило касается любых зданий, из каких бы материалов они ни были построены. 
Что касается экологичности,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</si>
  <si>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t>https://prnt.sc/eB6cLG5BNv3R</t>
  </si>
  <si>
    <r>
      <rPr>
        <rFont val="Arial"/>
        <color theme="1"/>
      </rPr>
      <t xml:space="preserve">Сеть магазинов "Октябрь"
Наступили сильные морозы, А ТВОЙ ГАРАЖ НЕ ГОТОВ ❓❓
🤷‍♂🤷‍♂🤷‍♀🤷‍♀
</t>
    </r>
    <r>
      <rPr>
        <rFont val="Arial"/>
        <color theme="1"/>
        <sz val="6.0"/>
      </rPr>
      <t>Выбираем подходящий материал для утепления в Магазинах "Октябрь"
Выбирая среди материалов подходящие для ваших условий, нужно учитывать как их положительные свойства, так и недостатки.
👉 Минеральная вата
Среди множества вариантов минеральной ваты лучше остановить выбор на каменной
Этот материал используют много десятилетий. Из всех разновидностей минеральной ваты, лучшая считается базальтовая. Она хорошо помогает от шума и сохраняет тепло, при этом не ухудшая циркуляцию воздуха в гараже.
Производят материал в виде мягких, полужёстких и жестких матов. Последний вариант является наиболее предпочтительным. Жесткие плиты удобно крепить, у них высокие эксплуатационные качества. Жесткая минвата не сползает с поверхности стен, в отличие от мягкой.
Для работы с минеральной ватой не нужны специальные инструменты, поэтому многие хозяева гаражей выбирают этот материал для утепления.
Для минеральной ваты недопустимо даже малейшее увлажнение — сырой материал плохо сохраняет тепло и на нем будет расти плесень. При расчёте затрат на теплоизоляцию гаража нужно прибавить затраты на эффективные гидро- и пароизолирующие материалы.
👉 Стекловата
Кроме дешевизны стекловата не имеет особых плюсов.
Это один из наиболее дешёвых утепляющих материалов, и это его единственный плюс. Работать со стекловатой нужно, только используя защитные средства, так как при попадании в глаза или на кожу её частички вызывают покраснение, сильный зуд и даже микротравмы.
Стекловату нужно надёжно защищать от влаги, поскольку при намокании она теряет теплоизолирующие свойства и комкается. Кроме того, в помещении, где она используется, стоит неприятный запах.</t>
    </r>
    <r>
      <rPr>
        <rFont val="Arial"/>
        <color theme="1"/>
      </rPr>
      <t xml:space="preserve">
👉 Пенопласт
Пенопласт долговечен и прост в обращении, но плохо пропускает воздух.
Для внутреннего утепления гаража часто используют пенопласт. Это дешевый и прочный теплоизоляционный материал, способный защитить ваш гараж на несколько десятков лет. Пенопласт не боится грибка и насекомых, совершенно не гниет, к тому же его легко резать. Его можно прикрепить без помощников, он легкий и удобный.
☝Но у пенополистирола есть и недостатки. Утеплитель практически не пропускает воздух, поэтому в помещении, где он используется, необходимо создать хорошую систему вентиляции, а участки стыковки отдельных листов должны быть надежно герметизированы, иначе будет скапливаться конденсат. Многие химические вещества не причинят ему вреда, но прямые солнечные лучи разрушают его. Кроме того, в пенопласте могут поселиться мыши, его необходимо оштукатурить специальным клеем с добавлением армирующей сетки, иначе грызуны могут ее уничтожить всего за пару лет службы.
</t>
    </r>
    <r>
      <rPr>
        <rFont val="Arial"/>
        <color theme="1"/>
        <sz val="6.0"/>
      </rPr>
      <t>👉 Пенополиуретан
Пенополиуритан высоко ценится владельцами гаражей за стойкость к внешней среде. После нанесения он расширяется, устраняя все пустоты и щели, и надежно прилегает к материалу стены, поэтому под ним не может собираться конденсат. Когда пенополиуретан затвердевает, образуется плотный гидрофобный слой. Материал не горит и может служить более 50 лет.
Но, как и любые другие материалы, у этого теплоизолятора есть недостатки. Самый главный из них — сложности с нанесением материала. Монтаж пенополиуретана можно производить только с помощью специального оборудования и лучше всего, чтобы это сделали специалисты.
Всегда тебе рады!
- ул. М.Булгаковой, д.1, 2-ой этаж. ☎ +7(82142) 7-47-90
- Печорский проспект, д.9. ☎ +7(82142) 3-54-79
- ул.Строительная, д.20Ж, 📲 +7(912) 54-7-02-07
⏰ Будни с 09.00 до 19.00, суббота и воскресенье с 09.00 до 17.00, без перерыва на обед</t>
    </r>
  </si>
  <si>
    <t>https://vk.com/wall-198525863_1858</t>
  </si>
  <si>
    <t>Паропроницаемость, грызуны, утепление изнутри</t>
  </si>
  <si>
    <t>Здравствуйте! Позвольте ответить в качестве официального представителя Ассоциации производителей и поставщиков пенополистирола. 
Вы совершенно точно перечислили все плюсы и особенности применения материала. За одним "но". Считать пенопласт паронепроницаемым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Но всё же ни ГОСТ, ни Ассоциация не рекомендует пенополистирол для внутреннего утепления. Если гаражи примыкают друг к другу боковыми сторонами, можно рассмотреть варианты утепления задней стенки и пола. При этом, конечно же, необходимо соблюдать правила монтажа и эксплуатации: закрывать материал от солнечных лучей, изолировать от грызунов и избегать мест, которые могут нагреваться свыше 80 градусов (например, металлические гаражные двери).</t>
  </si>
  <si>
    <t>https://prnt.sc/_XP6YMj7CLJJ</t>
  </si>
  <si>
    <t>https://vk.com/wall-108555584_63295</t>
  </si>
  <si>
    <r>
      <rPr/>
      <t xml:space="preserve">Аналог стр. 154 ноябрь 2022
</t>
    </r>
    <r>
      <rPr>
        <color rgb="FF1155CC"/>
        <u/>
      </rPr>
      <t>https://prnt.sc/AfkDSLI_HgR4</t>
    </r>
  </si>
  <si>
    <t>Юрий Мак
Сообщество производителей и поставщиков пенополистирола, согласен и нас эти жб плиты с пенопластом служат 40 лет к ним претензий нет а вот к крыше утеплённой темже пенопластом есть дело в том что в пенопласт попала вода и судя по всему там и осталась сами понимаете что после этого пенопласт сильно потеряет в теплоизоляции и проблема в том что вода из него не выходит а так да 100 лет прослужит бесспорно, гланое это пароизоляция стен таких домом из нутри затем дышашие штукатурки с наружи и это долнобыть законом при постройки этих домов. к стати жб плиты сухие поэтому их ттх за 40-50 лет не меняются.
что касается экологии я общался с людми мериюшими так вот гадасть есть но в таких количествах что по факту ее нет но вы замерте летом в +40 именно в комнате выходящею на юг где стена нагревается до +50-60 ведь именно при этих температурах выделяется стирол и он будет в количестве зависит только от вентиляции так что при хорошей вентиляции будет норма а так газовая камера. еще вопрос к зимам и батареям в +70-80 градусов. просто есть опыт нагрева пенопласта реально сдохнуть от запаха можно а нагрел до +40-50 а так вполне материал для пром зон.</t>
  </si>
  <si>
    <t>https://dzen.ru/media/stroidom/dom-s-monolitnymi-stenami-v-100-raz-prochnee-chem-dom-iz-gazoblokov-i-v-dva-raza-teplee-chem-dom-karkasnyi-63bcc65aa899b50db4338145?&amp;comments_data=n_reply</t>
  </si>
  <si>
    <t xml:space="preserve">Здравствуйте, Юрий! 
В этом случае главное — что в "пирог" попала вода. Сам пенопласт обладает очень низкой способностью к влагопоглощению. А вот если все слои кровли залиты водой, она находится там долго и разрушает другие строительные материалы, тогда, конечно, говорить о сохранении свойств какого бы то ни было из использованных материалов не приходится. 
В том что касается экологии, возможно (и к сожалению) вам пришлось иметь дело с некачественным пенопластом.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ГОСТ 15588-2014 рекомендует использовать ППС там, где температура не превышает 80 градусов. То есть да — там, где есть шанс превысить этот показатель, лучше использовать другой теплоизоляционный материал. </t>
  </si>
  <si>
    <r>
      <rPr/>
      <t xml:space="preserve">Ответ на стр. 4
</t>
    </r>
    <r>
      <rPr>
        <color rgb="FF1155CC"/>
        <u/>
      </rPr>
      <t>https://prnt.sc/vkUQyh0sqPKH</t>
    </r>
    <r>
      <rPr/>
      <t xml:space="preserve"> </t>
    </r>
  </si>
  <si>
    <t>Размышления инженера
Ольга, беда пенопласта не в его пожароопасности, а в его дикой токсичности при горении (да и без горения пенопласт от упаковок нифига не экологичный материал)</t>
  </si>
  <si>
    <t>https://dzen.ru/a/Y76HRLVZUCTXJ8wQ#comment_1464133271</t>
  </si>
  <si>
    <t>Здравствуйте!
Хотим отметить, что современные марки пенополистирола не несут вреда здоровью — ни вашему, ни планеты.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t>
  </si>
  <si>
    <t>https://prnt.sc/96oPaR4ho4hR</t>
  </si>
  <si>
    <t xml:space="preserve">Рогагки
 Всем привет. Пол дома. пристройка и ещё пристройка которую делал сам. Два года назад построили второй этаж. Хочу утеплить второй этаж но когда будет отопление не знаю. Которые пол дома там потолок первого этажа гкл пенопласт доска стяжка керамзит. Пристройка гкл пенопласт доска опилки. Пристройка которую делал я гкл обрешётка 150 базальт гидро защита. Так при таких условиях не смогу сделать нормального пирог перекрытия второго этажа. Вопрос возможно ли сделать вентиляцию межэтажного пространства с выводом труб в холодное и проветриваемое подкровельное пространства? И дальнейшее утепление и пароизоляции второго этажа ? </t>
  </si>
  <si>
    <t>https://www.forumhouse.ru/posts/30992369/</t>
  </si>
  <si>
    <t>не отвечаем, по словам эксперта: "эта идея заранее провальная"</t>
  </si>
  <si>
    <t>Stone Floor
Стирол и подложка из пенополистирола. О чем кричат ученые?
Случайно листая интернет, мы наткнулись на статью, которая яростно критиковала пенополистирол, как строительный материал. Ссылка на статью. Мы не будем заставлять вас читать этот обширный материал, а лишь сделаем из него краткие выводы.
Фото с сайта https://dachaluks.ru/
В нашей же напольной отрасли не просто часто, а очень часто используется листовая пенополистирольная подложка под ламинат и паркет из-за самой низкой стоимости. Ее же часто используют и при использовании с теплым полом.
Четыре причины отказаться от пенополистирольной подложки
1. Первая причина, которую озвучивают специалисты из статьи, это сильное окисление пенополистирола и быстрая потеря его эксплуатационных свойств.
Цитата №1 "Поэтому для любого пенопласта неизбежно следует предположить некое конечное и весьма ограниченное время эксплуатации, когда его эксплуатационные свойства будут находиться еще в допустимых пределах. Естественно, что с ростом температуры скорость окисления будет только возрастать".
2. Второй серьезной причиной авторы называют причину эмиссию вредных веществ при окислении. А, напомним, сам по себе стирол относится к третьему классу опасных токсичных веществ.
Цитата №2 "При этом в окружающую среду выделяются бензол, толуол, этилбензол, а также ацетофенон, формальдегид и метиловый спирт. Кроме того, в окружающую среду, особенно в начальный период эксплуатации, выделяется стирол, как следствие неполной полимеризации, и продукты деполимеризации"
Чем это может грозить? Бесплодием у женщин, астмой и раздражением дыхательных путей, нарушением работы нервной системы и пр.
3. Третьей причиной негодования специалистов вызывает сам факт того, что низкая теплопроводность, из-за которой этот материал так хорошо продается и получил высокую распространенность, может исчезнуть очень и очень быстро. В проектные решения закладываются сроки эксплуатации, установленные производителями (от 15 до 60 лет), в то время как фактически они намного ниже.
Экструдированный пенополистирол часто используют для утепления фасадов. Специалисты говорят, что это большая ошибка.
Цитата №4 "Зафиксированы случаи, когда коэффициент теплопроводности возрастал в 2-3 раза за 7-10 лет эксплуатации".
 Это говорит о том, что под использование с системами теплого пола пенополистирольную подложку использовать вообще недопустимо. 
4. Четвертой причиной эксперты называют чрезвычайно высокую токсичность пенополистирола при горении и рассказывают о двух случаях, когда случилось следующее:
"Печально известный пожар в пермском клубе «Хромая Лошадь» унес жизни 155 человек во многом благодаря именно пенополистиролу — аналогу утеплителя из минеральной ваты. Причиной гибели большинства людей стало отравление продуктами горения. Как выяснилось, звукоизолирующим материалом в клубе были пенополистироловые плиты".
«Во время пожара погибла женщина. Парадокс ситуации в том, что возгорание произошло в квартире, расположенной двумя этажами ниже. Причиной смерти стал токсичный дым пенополистирола».
Материал создан на основании статьи журнала "Строительный эксперт", №09-10 (306), 2010</t>
  </si>
  <si>
    <t>https://dzen.ru/a/Y766pV7VHnOksn5h</t>
  </si>
  <si>
    <t>Срок службы, пожароопасность, опасность для здоровья, пожары</t>
  </si>
  <si>
    <t>Здравствуйте!
В качестве подложки чаще всего используют пенопласт экструдированный. О свойствах этого материала лучше узнавать у его производителей. 
Что касается вспененного пенополистирола, срок его "жизнеспособности" — 100 лет. Он установлен после испытаний ГУП «НИИМосстрой» и Научно-исследовательским институтом строительной физики (НИИСФ РФ). 
По поводу выделения стирола и других вредных веществ. Корни заблуждения о невозможности полной полимеризации уходят в далёкое прошлое. Сегодняшнее оборудование позволяет довести процесс до конца и свести к минимуму выделение летучих веществ.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И о трагическом случае "Хромой лошади". Причинами пожара в этом случае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Заключения экспертизы по второму случаю у нас нет. Однако если в квартире загорелся пенополистирол, само его наличие внутри помещения противоречит требованиям ГОСТ.</t>
  </si>
  <si>
    <t>https://prnt.sc/bBdDzhDBSecs</t>
  </si>
  <si>
    <t>Информация из видео:
Утепление дома пенопластом это акт самоубийства. У утеплителей есть показатели горючести, дымообразуемости и токсичности. Обычный ППС имеет категорию Г4 и относится к сильновоспламеняемым. Такой пенопласт начинает возгорание при 200-210 градусах и быстро набирает температуру горения свыше 1000 градусов. При добавлении антипиренов можно снизить категорию горючести, но они относятся к высокотоксичным веществам, а самозатухающий ППС имеет высокую дымообразующую способность. Поэтому у ППС высокий показатель токсичности Т3 или Т4. Это опасные для человека материалы. Вспомните печально известную Хромую лошадь, где люди погибли просто задохнувшись продуктами горения ППС. Да, не только ППС выделяет опасные вещества, но надо снижать до минимума опасные факторы при постройке своего дома. 
Также в правилах монтажа ППС есть ряд нюансов, сводящих к минимуму его теплоизолирующие свойства. В каркасных строениях при установке ППС между распорками его очень сложно сжать так, чтобы потом он мог расширяться вслед за ссыхающимися деревянными стойками. Таким образом возникают зазоры, которые ППС не способен заполнить. 
Также ППС обладает плохой звукоизоляцией, его в этом плане можно назвать картонным.</t>
  </si>
  <si>
    <t>https://www.youtube.com/watch?v=MCqao9XMYqg</t>
  </si>
  <si>
    <t>Пожароопасность, опасность для здоровья, пожары, звукоизоляция</t>
  </si>
  <si>
    <t>Здравствуйте! Позвольте прокомментировать в качестве официального представителя Ассоциации производителей и поставщиков пенополистирола.
Любой строительный материал обладает классом горючести. Современный качественный ППС относится к классу Г3 — то есть он горюч. Однако в него добавлены антипирены, которые позволяют материалу самостоятельно затухать в течение 4 секунд после потери контакта с открытым пламенем. 
В качестве антипирена чаще всего выступает состав на основе бромированного сополимера бутадиена и стирола, его содержание в ППС — не менее 0,6%. Все выпускаемые марки пенополистирола с антипиренами тестируются также на соответствие строгим европейским нормам. 
Что касается трагедии в "Хромой лошади" — причинами пожара в этом случае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t>
  </si>
  <si>
    <t>https://prnt.sc/17C3I3_yVp49</t>
  </si>
  <si>
    <r>
      <rPr>
        <rFont val="Arial"/>
        <color theme="1"/>
      </rPr>
      <t xml:space="preserve">Химия вокруг нас
ПЕНОПЛАСТ
Пенопласт — материал являющийся вспененной пластической массой. Основной объем пенопласта занимает газ (около 95-98%). Плотность пенопласта гораздо меньшем, чем полимера из которого он получен. Пенопласты обладают высокими звуко- и теплоизоляционными свойствами.
В быту мы чаще всего имеем дело с пенопластом, который называется беспрессовым пенополистролом. Этот материал, впервые был получен фирмой BASF в ещё в 50-е годы прошлого века. Гранулы пенополистирола синтезируют путем полимеризации стирола при одновременном введении порообразующей добавки (например, пентана).
На сегодняшний день пенопласты изготавливают практически из всех широко применяемых полимеров. Наиболее распространены пенопласты из следующих полимеров: полиуретановые, ПВХ, формальдегидные, полистирольные, карбамид-формальдегидные.
</t>
    </r>
    <r>
      <rPr>
        <rFont val="Arial"/>
        <b/>
        <color theme="1"/>
      </rPr>
      <t>Пенопласты пожароопасны и их продукты горения очень токсичны. Пенопласты не подвержены влиянию различных микроорганизмов.</t>
    </r>
    <r>
      <rPr>
        <rFont val="Arial"/>
        <color theme="1"/>
      </rPr>
      <t xml:space="preserve">
#химия #химиявокругнас #интересныефакты #химияогэ #химияегэ</t>
    </r>
  </si>
  <si>
    <t>https://vk.com/wall-218151724_6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</si>
  <si>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Класс горючести современного вспененного пенополистирола — Г3. Однако если использоваться его по правилам — в качестве среднего слоя ограждающей строительной конструкции (по ГОСТ 15588-2014) и по системе "мокрый фасад", огонь доберётся до него далеко не сразу. Кроме того, все современные марки вспененного пенополистирола выпускаются со специальными присадками — антипиренами. Благодаря им материал самостоятельно затухает в течение максимум 4 секунд после потери контакта с открытым пламенем. 
А вот насчет того, что пенопласт не подвержен влиянию микроорганизмов, вы совершенно правы. Материал биологически нейтрален, и при правильной эксплуатации плесень ему не грозит. </t>
  </si>
  <si>
    <t>https://prnt.sc/xVR0w-gxPMW1</t>
  </si>
  <si>
    <t>ЗАГОРОДНОЕ СТРОИТЕЛЬСТВО, ПРОЕКТЫ ДОМОВ
Утепление под сайдинг
Сейчас достаточно популярно использовать для хозяйственно-бытовых построек пластиковый или металлический сайдинг.
Отделочные панели крепятся на несущий каркас. Он может быть из метала или дерева. Между внутренней стороной сайдинга и наружной поверхностью капитальной стены образуется небольшой зазор шириной от 60 до 150 мм, его можно использовать для утепления дома.
Таким образом слой утеплителя будет снаружи дома, что защищает от прямого попадания влаги и разрушающих внешних факторов.
Особенности
Утепление сайдингом помогает улучшить энергосберегающие функции наружных стен и уменьшить затраты на отопление. И, впрочем, техническое выполнение и общая энергоэффективность аналогичного заключения во многом станет находиться в зависимости от верного выбора теплоизолирующих материалов.
Критерии выбора материалов
Чтобы утеплитель в полной мере выполнял свои функции, следует обратить внимание на следующие моменты при выборе и приобретении материала:
Одним из важных свойств всех теплоизоляционных материалов параметр теплопроводности, который должен обладать значением не более 0, 05 вт./ (м * с).
Кроме того, он должен иметь большую долговечность, обладать достаточно высокой механической прочностью и маленькой гигроскопичностью. Ещё не должен разрушаться и не изменять своих особенностей в условиях повышенной влажности и под действием больших и низких температур.
Для помещений с деревянными стенами укрепление под сайдинг должно иметь хорошо дышащие и паропроводящие функции. Иначе может случится, что дерево начнёт гнить.
При выборе нужно обязательно учитывать требования противопожарной безопасности. Полагаясь на правила, утеплитель не должен воспламенятся от огня и самостоятельно гореть.
Выбирая утепление под сайдинг, нужно обратить внимание на экологическую безопасность и биологическую устойчивость, чтобы в нем не разводились вредоносные бактерии и не выделялись в воздух вредные вещества.
Совет
При подборе толщины нужно знать, что толщина минеральной ваты должна составлять:
- для бетонной стены 150мм;
- для кирпичной не мене 100мм;
- для бруса не менее 50-100мм.
Очень часто встречаются полимерные утеплители (пенопласт) и более современный экструдированный пенополистирол (ЭППС). Они имеют схожие функции и продаются в виде жёстких панелей толщиной от 10 до 100мм.
Пенопласт имеет низкое водопоглощение, обладает маленьким коэффициентом теплопередачи, хорошо режется и он достаточно недорогой. К тому же его легко приклеивать на фасад и крепить с помощью дюбелей.
Из минусов
Недолговечен и слабо устойчив к влиянию ультрафиолетового излучения. Но самым большим минусом является то, что он не пропускает воздух и водяной пар. Поэтому абсолютно не подходит для деревянных построек.
При применении несущей обрешетки из деревянного бруса утепление жилища и обшивка сайдингом производится в определённой последовательности:
1. Следует выполнить очистку фасада от грязи и удалить выступы, затем обработать стену водоотталкивающей грунтовкой;
2. Наметить места установки вертикальных направляющих и закрепить бруски от верха до низа по всей площади установки с пропуском между ними 400-600 мм;
3. Пространство между вертикальными брусками вплотную уложить утеплитель и прикрепить панели к стене при помощи специального клея на водной основе, который приготавливается перед использованием из сухой строительной смеси;
4. После высыхания клея дополнительно закрепить панели пластиковыми дюбелями с большими шайбами. После этого можно крепить сайдинг.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достаточно чистый теплоизоляционный материал из базальтовых частиц, который отличается функцией низкой теплопередачи, не горит и не разрушается. Так же в ней не благоприятная среда для вредителей. Каменная вата пропускает наружу воздух и водяные пары, то есть паропроницаема.
Нормальная циркуляция воздуха возможна только при соблюдении условий монтажа:
1.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практический всегда продаётся в виде рулона или жёстких плит 1200х600мм. и толщеной 50 или 100мм. Они достаточно легко укладываются во время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функциями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
Подпишись и читай ещё
Вступить в сообщество</t>
  </si>
  <si>
    <t>https://vk.com/wall-34460948_73666</t>
  </si>
  <si>
    <t>Здравствуйте! 
Позвольте прокомментировать в качестве официального представителя Ассоциации производителей и поставщиков пенополистирола. 
Пенопласт действительно практически не поглощает воду, легко режется, выигрывает по цене в сравнении с конкурентами и лёгок в монтаже — здесь вы абсолютно правы. 
Что касается недолговечности.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Пенополистирол действительно нужно защищать от УФ-излучения. Для этого ГОСТ 15588-2014 рекомендует закрывать его по системе "мокрый фасад". Но возможны и варианты.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Все эти факты говорят о том, что пенополистирол — материал долговечный и надёжный. Самое главное — выбрать марку и тип пенополистирола,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t>
  </si>
  <si>
    <t>Ноябрь 2022, стр 78 — тот же текст но чуть переписан другими словами</t>
  </si>
  <si>
    <t xml:space="preserve"> Vladimir Soba ответил Сергею
Сергей, ну смотри, тут главное не путать ППУ с ППИ ( то бишь пенопласт) . Пенопласт по мне — это днище. Да хорош по низкой теплопроводности, да — дешев, но как его любят грызуны, ну и при пожаре — полный кирдык, моментально выделяет при нагреве всякую дрянь и горит. ППУ — штука кайфовая, как раз не горит, выделять начинать только при очень высокой температуре, когда собственно уже по фиг, не впитывает влагу ( главное использовать его с закрытой ячейкой) , очень быстро и легко напыляется, заполняет все щели каркаса, не требует пароизоляции и ветровлагозащиты. Очень рекомендую. У нас вот сейчас на май строительство 12 домов, и все будем задувать — и стены и кровлю. Бомбический короче утеплитель. Единственный момент — дороговат. Хотя когда посчитаешь вату, паропленки, скотчи, оплату монтажа всего этого — то и не сильно дороже
Сергей Промдевайс
Сергей Промдевайс ответил Vladimir
Vladimir, про пожар в том и тема что у тебя должно быть время покинуть конструкцию, а для этого 1 конструкция не должная развалиться ( по нормам по моему в течении минимум 40 минут) 2 для того чтобы выполнить задачу эвакуации надо не надышаться ядовитым дымом 3 горючие материалы по возможности не должны разгонять пожар и температуру, следовательно псб, ППС, Эппс, ппу, и тому подобное сильно противоречивые материалы. Не просто так фины каркасники ватой в основном утепляют...</t>
  </si>
  <si>
    <t>https://vk.com/wall-98299270_27112?reply=27418&amp;thread=27249</t>
  </si>
  <si>
    <t xml:space="preserve">Vladimir, здравствуйте! Позвольте прокомментировать в качестве официального представителя Ассоциации производителей и поставщиков пенопласта.
Любой материал в строительстве имеет свои плюсы и минусы. И важно, чтобы покупатель, делая выбор, был полностью о них осведомлён.
ППС — пенопласт — действительно недорог. При этом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Что касается грызунов, они действительно любят селиться в несыпучих утеплителях. Но! Только в том случае, если у животных есть к нему доступ. По ГОСТ 15588-2014 пенопласт должен использоваться в качестве среднего слоя ограждающих строительных конструкций. Это значит, что с одной стороны он прилегает к материалу стены, а с другой — заизолирован внешней отделкой (оптимально по системе "мокрый фасад"). В этом случае ни мыши, ни птицы, ни насекомые добраться до утеплителя не смогут.
Ну и про пожар. Современные марки пенопласта выпускаются с антипиренами, которые позволяют материалу затухать самостоятельно в течение 4 секунд после контакта с открытым пламенем. Как уже упомянуто, ППС применяется в качестве среднего слоя строительных ограждающих конструкций, что исключает его контакт с воздухом или с открытым огнём. То есть пожар должен быть настолько сильным, что разрушит материал стены или полностью внешнюю отделку.
Токсичность дыма при горении ППС сравнима с токсичностью дыма от природных материалов (дерево, вата, пробка), пластиков, ПВХ. То есть в повседневной жизни — в офисе, дома — мы окружены массой привычных вещей, которые при горении выделяют ядовитые вещества. И если начнется пожар, они загорятся гораздо раньше, чем пенополистирол, "спрятанный" в середине стенового "пирога".
В общем, есть несколько важных моментов, при соблюдении которых пенопласт будет соответствовать самым высоким ожиданиям. При покупке стоит выбирать качественный материал. При монтаже — соблюдать требования, прописанные в нормативных документах и инструкциях производителя. При эксплуатации — также придерживаться правил. </t>
  </si>
  <si>
    <t>https://prnt.sc/u31xPKyaqtrS</t>
  </si>
  <si>
    <t>Владимир Тумилович
Утеплитель. Пенопласт, Минеральная вата. Тепло или Угроза жизни?</t>
  </si>
  <si>
    <r>
      <rPr>
        <color rgb="FF1155CC"/>
        <u/>
      </rPr>
      <t>https://vk.com/wall337993368_8</t>
    </r>
    <r>
      <rPr/>
      <t xml:space="preserve"> </t>
    </r>
    <r>
      <rPr>
        <color rgb="FF000000"/>
      </rPr>
      <t xml:space="preserve">
</t>
    </r>
    <r>
      <rPr>
        <color rgb="FF1155CC"/>
        <u/>
      </rPr>
      <t>https://ok.ru/profile/527079690595/statuses/155373187459171</t>
    </r>
    <r>
      <rPr/>
      <t xml:space="preserve"> </t>
    </r>
  </si>
  <si>
    <r>
      <rPr/>
      <t>Аналог стр. 100 октябрь</t>
    </r>
    <r>
      <rPr>
        <color rgb="FF000000"/>
      </rPr>
      <t xml:space="preserve">
</t>
    </r>
    <r>
      <rPr>
        <color rgb="FF1155CC"/>
        <u/>
      </rPr>
      <t>https://prnt.sc/zjygiXcTH--A</t>
    </r>
    <r>
      <rPr/>
      <t xml:space="preserve"> 
</t>
    </r>
    <r>
      <rPr>
        <color rgb="FF1155CC"/>
        <u/>
      </rPr>
      <t>https://prnt.sc/rfIwAoOTE9ya</t>
    </r>
    <r>
      <rPr/>
      <t xml:space="preserve"> </t>
    </r>
  </si>
  <si>
    <t>Пенополистирол
Преимущества: малый вес, легкость монтажа, низкая теплопроводность
Недостатки: Малый срок службы, ограниченная теплостойкость и горючесть, плохая паропроницаемость, возможность образования конденсата</t>
  </si>
  <si>
    <r>
      <rPr>
        <color rgb="FF1155CC"/>
        <u/>
      </rPr>
      <t>https://vk.com/wall-124999723_899634</t>
    </r>
    <r>
      <rPr/>
      <t xml:space="preserve"> </t>
    </r>
    <r>
      <rPr>
        <color rgb="FF000000"/>
      </rPr>
      <t xml:space="preserve">
</t>
    </r>
    <r>
      <rPr>
        <color rgb="FF1155CC"/>
        <u/>
      </rPr>
      <t>https://vk.com/wall-32911052_12726</t>
    </r>
    <r>
      <rPr/>
      <t xml:space="preserve"> 
</t>
    </r>
    <r>
      <rPr>
        <color rgb="FF1155CC"/>
        <u/>
      </rPr>
      <t>https://vk.com/wall-197306417_43373</t>
    </r>
    <r>
      <rPr/>
      <t xml:space="preserve"> </t>
    </r>
  </si>
  <si>
    <t>Срок службы, пожароопасность, паропроницаемость</t>
  </si>
  <si>
    <t xml:space="preserve">​Здравствуйте! Позвольте прокомментировать пост в качестве официального представителя Ассоциации производителей и поставщиков пенопласта.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Пенопласт действительно горюч — ему присвоен класс горючести Г3. Однако в современные марки добавляют антипирены — вещества, которые позволяют ППС затухать в течение 4 секунд после потери контакта с открытым пламенем. Кроме того, ГОСТ 15588-2014 рекомендует использовать материал в качестве среднего слоя строительных ограждающих конструкций. Это значит, что он находится внутри стенового "пирога", и к тому моменту, когда огонь доберется до ППС, люди из здания в любом случае уже должны быть эвакуированы.
Что касается паропроницаемости, по этому показателю современные марки пенопласта сравнимы с древесиной. Так, паропроницаемость пенополистирола составляет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И о конденсате. Обычно теплоизоляция производится после теплотехнического расчёта. Если все сделано верно, конденсат образовываться не будет. </t>
  </si>
  <si>
    <r>
      <rPr>
        <color rgb="FF1155CC"/>
        <u/>
      </rPr>
      <t>https://prnt.sc/hGoVEGteanj-</t>
    </r>
    <r>
      <rPr/>
      <t xml:space="preserve"> 
</t>
    </r>
    <r>
      <rPr>
        <color rgb="FF1155CC"/>
        <u/>
      </rPr>
      <t>https://prnt.sc/f40sTc0L0g84</t>
    </r>
    <r>
      <rPr/>
      <t xml:space="preserve"> 
</t>
    </r>
    <r>
      <rPr>
        <color rgb="FF1155CC"/>
        <u/>
      </rPr>
      <t>https://prnt.sc/giVqrqXlqp84</t>
    </r>
    <r>
      <rPr/>
      <t xml:space="preserve"> </t>
    </r>
  </si>
  <si>
    <t xml:space="preserve">Александр М
Здраствуйте Глеб! Можете рассказать о технологии строительства с несъемной опалубкой из ППС? Если несъемную опалубку сделать из газобетонного блока 50мм?
Меня смущает паропроницаемость пенопласта, это сколько надо высыхать бетону через слои пенопласта? Также пенопласт внутри, он мешает прогреться бетону, при — 15 снаружи, бетон всего +8, судя по программе. </t>
  </si>
  <si>
    <t>https://www.youtube.com/watch?v=Cxpi32sv0Dk&amp;lc=Ugx1CbM_B-EZAZMARuh4AaABAg</t>
  </si>
  <si>
    <t xml:space="preserve">Александр, здравствуйте! Позвольте прокомментировать в качестве официального представителя Ассоциации производителей и поставщиков пенопласта. 
Бетон застывает за счёт химической реакции. И несъёмная опалубка из пенопласта ей — этой реакции — не помешает. Поэтому если такой вариант предусмотрен проектом строительства, и если соблюдать все инструкции по монтажу, вариант с ППС вполне возможен. Впоследствии пенопласт будет служить надёжным утеплителем. </t>
  </si>
  <si>
    <t>https://prnt.sc/t2XUXPNMcXJE</t>
  </si>
  <si>
    <t xml:space="preserve">Тунгус Камчатский
В нынешних реалиях, сайдинг, наверное, лучший материал и того, что может предложить рынок, в соотношении цена и качество.
А нынче, я слышал и негорючий пластик стали делать.
Причем реально не горючий. По крайней мере, в температурном диапазоне горения дерева и бумаги.
Еще бы пенопласт негорючий делать научились бы и вообще была бы красота </t>
  </si>
  <si>
    <t>https://www.youtube.com/watch?v=51e8QeOZjmk&amp;lc=UgweJfgUSAafgWt9Xyl4AaABAg</t>
  </si>
  <si>
    <t xml:space="preserve">Здравствуйте! Позвольте прокомментировать в качестве официального представителя Ассоциации производителей и поставщиков пенопласта. 
Пенопласт пока остаётся горючим материалом (хотя всё впереди). Однако производители понимают беспокойство покупателей по поводу этой характеристики строительных материалов, поэтому во все качественные марки вспененного пенополистирола сейчас добавляют антипирены — специальные присадки, благодаря которым материал самостоятельно затухает в течение максимум 4 секунд после потери контакта с открытым пламенем. 
Правда, мы не рекомендуем использовать ППС под сайдинг: это вентфасад, а оптимальным вариантом для пенопласта является "мокрый фасад". </t>
  </si>
  <si>
    <t>https://prnt.sc/O8f-095h60fb</t>
  </si>
  <si>
    <t>Sirena285, открыт 7 часов назад
Грызуны в стенах квартиры
Живем на 5 (последнем) этаже панельного дома. Мы благополучные, соседи за стенкой тоже. В спальне стена над кроватью у нас зашита гипсокартоном, внутри заложен пенопласт, за стеной соседи. Над нами натяжной потолок и чердак. По ночам стали появляться звуки, что кто-то скребется, грызёт что-то. В общем, теперь эти звуки продолжаются по всей ночи, и слышно уже, что их двое (то ли мыши, то ли крысы). Ползают, грызут там пенопласт. Что делать???? Я в шоке вообще….</t>
  </si>
  <si>
    <t>https://otvet.mail.ru/question/232023399</t>
  </si>
  <si>
    <t>Здравствуйте! Позвольте прокомментировать в качестве официального представителя Ассоциации производителей и поставщиков пенопласта. 
Пенопласт не представляет для грызунов питательной ценности, однако они могут в нём селиться. Но только в одном случае: если у животных есть доступ к утеплителю. Возможно, мыши смогли проникнуть через чердак, и, наверное, начать стоит с обследования именно этого помещения. Это можно сделать либо самостоятельно, либо путём обращения в жилищно-эксплуатационные службы. Они должны по заявлению проверить технический этаж на предмет трещин или сквозных отверстий.</t>
  </si>
  <si>
    <t>https://prnt.sc/UXT3PEeoqp1x</t>
  </si>
  <si>
    <t xml:space="preserve"> Александр Сафин
Только когда горит этот пенополистирол — то выделяется газ фосген, и люди мрут как мухи при пожаре без видимых ожогов даже. Пенополистирол недопустим для применения внутри любого жилого помещения. Это страшная вещь, убийца людей при пожаре.</t>
  </si>
  <si>
    <t>https://vk.com/wall-123474518_353227?reply=353708</t>
  </si>
  <si>
    <t xml:space="preserve">Александр, здравствуйте! Позвольте прокомментировать в качестве официального представителя Ассоциации производителей и поставщиков пенопласта. 
Пенопласт действительно не рекомендуется ни ГОСТом, ни Ассоциацией для утепления внутри помещения. Но не по упомянутой вами причине, а из-за смещения точки росы. Что касается вредных выделений: в квартире, офисе — любом помещении — так много предметов, при горении которых выделяются яды, что до пенопласта дело просто не дойдёт. И мебель, и бытовая техника, и внутренняя отделка, и электроника, и даже деревянные стеллажи будут гореть с выделением опасных веществ. Так что если применять ППС по правилам — в качестве среднего слоя строительных ограждающих конструкций — бояться его горючих свойств не стоит. </t>
  </si>
  <si>
    <t>https://prnt.sc/QujznOpHQS8T</t>
  </si>
  <si>
    <t xml:space="preserve">73Slava
Теплоаккумулятор
 Добрый день!
 Необходимо поставить в котельной емкость теплоаккумулятора на 700л. Собственный вес емкости примерно 150кг. Пирог пола в котельной: Плита перекрытия ПК51-12-8, пенопласт ППС25 — 150мм, стяжка — 60мм. Емкость планирую поставить 800мм от короткого края плиты до центра емкости и 400мм от длинного края плиты. Подвала нет. Надо будет вырезать стяжку и пенопласт и ставить на плиту, или какой-то настил городить для распределения нагрузки? Спасибо! </t>
  </si>
  <si>
    <t>https://www.forumhouse.ru/threads/553775/</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</si>
  <si>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Для ответа на ваш вопрос важно понимать, армированная ли у вас стяжка. Если армированная (от 3 мм с ячейкой 50*50), и ножки гидроаккумулятора установлены через подпятники/опорные пластины, а пенопласт произведён по ГОСТ 15588-2014 (то есть цифра 25 у него обозначает минимальную, а не максимальную плотность материала), то проблем не будет. 
</t>
  </si>
  <si>
    <t>https://prnt.sc/N8NHPLmAflHO</t>
  </si>
  <si>
    <t xml:space="preserve">73Slava
 Здравствуйте!
 В паспорте качества на пенопласт указан именно этот ГОСТ 15588-2014. Паспорт во вложении. Стяжка армирована сеткой 2,5 с ячейкой 100х100. Емкость самодельная. Вместо ножек подставка: стальной лист 4мм завальцован в цилиндр высотой 300мм, снизу приварены пластины шириной 25мм. У емкости коническое дно и крышка. Конусным дном садится в обечайку.
 Спасибо! </t>
  </si>
  <si>
    <t xml:space="preserve">Здравствуйте, 73Slava! 
По ГОСТ 15588-2014, ППС 25 применяется для теплоизоляции поверхностей, подвергающихся значительным нагрузкам (полов и кровель с пешеходным и автомобильным движением, гаражей, автостоянок и т.д.). Здесь проблем быть не может. А вот сетка, конечно, тоньше, чем хотелось бы. 
Еще важно быть уверенным в качестве материала стяжки. Если у вас есть возможность, посмотрите характеристики именно этой марки раствора на специализированных ресурсах. Стройматериалы обладают такой характеристикой, как прочность на сжатие. Её вам и необходимо узнать. И чтобы быть полностью на безопасной стороне, подумайте, как вы можете оптимально распределить давление вашей конструкции, чтобы не снимать стяжку и теплоизоляцию. </t>
  </si>
  <si>
    <r>
      <rPr/>
      <t xml:space="preserve">Ответ на стр. 21
</t>
    </r>
    <r>
      <rPr>
        <color rgb="FF1155CC"/>
        <u/>
      </rPr>
      <t>https://prnt.sc/Un1WmraSeOrh</t>
    </r>
  </si>
  <si>
    <t xml:space="preserve">Dmitry Favorsky
уж надоело писать, что утепление ППС внутри помещения — громадная ошибка. почему — озвучено самим автором 7:40 а то, что весь дом внутри утеплен ППС — вредных испарений также не избежать. </t>
  </si>
  <si>
    <t>https://www.youtube.com/watch?v=Uvt2wKK1XaY&amp;lc=Ugzcnl-z54L3w0PJotZ4AaABAg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</si>
  <si>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Утеплять пенополистиролом изнутри действительно не стоит. Но дело не в испарениях,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а в смещении точки росы. ГОСТ 15588-2014 рекомендует использовать материал в качестве среднего слоя строительных ограждающих конструкций. </t>
  </si>
  <si>
    <t>https://prnt.sc/krq9b3MZ5D6h</t>
  </si>
  <si>
    <t xml:space="preserve">Батя из здания
К материалам на основе полистирола особенно много претензий в связи с выделением вредных веществ. Дело в том, что, во-первых, 100%-ая полимеризация происходит только теоретически.
￼
ППС
На самом деле этого у полистирола никогда не бывает, процесс полимеризации идет не до конца, на 97–98%; во-вторых, процесс полимеризации обратим, поэтому полимеры постоянно разлагаются под влиянием света, кислорода, озона, воды, механических и ионизирующих воздействий, и особенно под влиянием тепла. Образовывающийся таким образом свободный стирол проникает в помещения, и люди длительное время живут в обстановке, когда в жилой атмосфере есть стирол (пусть концентрации и ниже ПДК). От этих микродоз стирола страдает сердце, особые проблемы возникают у женщин. Стирол оказывает сильное воздействие на печень, вызывая среди прочего и токсический гепатит.
Основная токсикологическая опасность полистирола (ПС) и пенополистирола (ППС) соответственно состоит в том, что ПС относится к равновесным полимерам, которые при обычных условиях эксплуатации подвержены процессу деполимеризации и в результате уже при обычных условиях эксплуатации находится в термодинамическом равновесии со своим высокотоксичным мономером – стиролом (С): ПСn = ПСn-1 + С.
Если термодинамическое равновесие полистирола сдвигается вправо, следовательно, стирол постоянно выделяется в окружающую среду. Наличие термодинамического равновесия полистирола доказано экспериментально. Концентрация С в ПС зависит от температуры (повышение температуры вызывает повышение концентрации С). При температуре 25ºС концентрация С в ПС составляет 10,6 Кмолей/м3. Так как один Кмоль ПС составляет 104 грамма, то при 25ºС в 1 м3 ПЕНОПОЛИСТИРОЛа будет содержаться 104 микрограмм стиролаа, что очень много с учётом того что величина ПДК (линейной концепции) для развитых стран. ПДК стирола у них составляет 0,002 мг/м3 для воздуха населённых мест и помещений!!!
Исследования в Минске показали, что даже при комнатной температуре образцы систем утепления с тонкослойными штукатурками и теплоизоляцией из ПЕНОПОЛИСТИРОЛа отечественного производства исторгают недопустимо много стирола (превышение ПДК — в 3,7–10,1 раза). А при 80 градусах (до такой температуры летом способны нагреваться внешние слои стены) зафиксировано 169-кратное превышение! "Голенький" же образец ПЕНОПОЛИСТИРОЛа при тех же 80 градусах выдал стирола в количестве 525 ПДК. ПЕНОПЛАСТ также подвергается выветриванию, при котором в малых концентрациях возникают газосодержащие смеси. Если они долго воздействуют на организм ребенка или больного человека, то обязательно обеспечат затяжные и непонятные болезни. В западных странах все эти стойкие органические загрязнители (СОЗы) подпадают под запрет специальной Стокгольмской конвенции. </t>
  </si>
  <si>
    <t>https://www.youtube.com/watch?v=TriAMhuQUs4&amp;lc=UgwqBI-1Dv2B9OCcOul4AaABAg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</si>
  <si>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0,001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Конечно, речь идет о качественном материале, произведённом на современном оборудовании. Именно оно позволяет довести процесс полимеризации до конца и свести к минимуму выделение летучих веществ. </t>
  </si>
  <si>
    <t>https://prnt.sc/-OclN6_f1lLM</t>
  </si>
  <si>
    <t xml:space="preserve"> Леонид Иеронимов
Лучше всего базальтовую вату под штукатурку, твёрдую, в плитах. Технология на ютубе доступно описана. Если пенопластом утеплять, или пенофолом всяким, дерево может начать гнить. А плитами заложить, дышать будет. Отшпатлевать, покрасить, думаю, вы сумеете.</t>
  </si>
  <si>
    <t>https://vk.com/wall-72891995_1027170?reply=1027189</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</si>
  <si>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Лучше всего использовать тот теплоизоляционный материал, для которого выполнен теплотехнический расчёт. При этом может использоваться и пенопласт — конечно, с соблюдением правил монтажа и эксплуатации. </t>
  </si>
  <si>
    <t>https://prnt.sc/1Zq3-AU6JmKv</t>
  </si>
  <si>
    <t>не стройте свой дом и СИП панелей вот
главный две причины почему вам стоит
отказаться от этого материала в таких
панелях присутствует пенопласт в случае
возгорания он выделяет яд даже если
человек спасется от пожара А может
отравиться этими газами Был случай в
Перми когда горел кинотеатр люди
спаслись от пожара но на потолке был
пенопласт они надышались этими газами И
после этого попали в реанимацию были
даже летальные исходы А еще пенопласт
отличная пища для Крысы мышей они
постоянно будут грызть пенопласт и
станут вашими близкими соседями на
долгие годы подпишись чтобы узнать
больше полезного про строительство домов</t>
  </si>
  <si>
    <t>https://www.youtube.com/watch?v=B3MlurAPXZY</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</si>
  <si>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случае возгорания яд выделяет буквально всё, что окружает человека в повседневной жизни. Дерево, пластик, текстиль, строительные материалы... И газами от их горения можно отравиться. Однако если эти стройматериалы использовать по правилам, предписанным ГОСТами и производителями, риски снижаются в разы. Кроме того, современный пенопласт в обязательном порядке содержит антипирены: они позволяют материалу затухать в течение максимум 4 секунд после потери контакта с открытым пламенем. 
К сожалению, не совсем понятно, о каком именно пермском пожаре вы говорите. Их было несколько и для комментария нужно знать какое было вынесено заключение органов, расследовавших причины пожара и его последствия.
Что касается грызунов. Пенопласт — не пища для живых существ, он не несёт для них никакой питательной ценности. Другое дело, что вредители любят селиться в несыпучих теплоизоляционных материалах. Но только в случае, если они могут до него добраться. По технологии теплоизоляция из ППС должна быть изолирована в середине стенового "пирога". Если все сделано по правилам, шанса добраться до пенопласта у животных не будет. </t>
  </si>
  <si>
    <t>https://prnt.sc/Y7d72v-fcXu1</t>
  </si>
  <si>
    <t xml:space="preserve">Батя из здания
МГУ почитайте протокол- задача исследования ,установить продукты неполного сгорания,включая продукты образования фосгена и цианистый соединений . Вы когда на что нибудь ссылаетесь изучите документы
Данные испытаний Московского научно-исследовательского института гигиены им. Ф.Ф.Эрисмана показывают, что в отобранных пробах воздуха в присутствии стеновых панелей со средним слоем из пенополистирольного утеплителя стирол не обнаружен (согласно заключению Московского НИИ Гигиены им. Ф.Ф. Эрисмана № 03/ПМ8).
Срединный Материал-это если запечатать его в кирпичную стену и бетонную панель.
Здесь же полистирол используется в качестве утешения кровли и 100 % будет нагреваться и выделяться в окружающую среду </t>
  </si>
  <si>
    <t>https://www.youtube.com/watch?v=TriAMhuQUs4&amp;lc=UgwqBI-1Dv2B9OCcOul4AaABAg.9kztLpXc9y39l1dbZ4AXLS</t>
  </si>
  <si>
    <t xml:space="preserve">Батя из здания, 
Описание того, как нужно использовать пенопласт, есть и в ГОСТ, и в рекомендациях производителей. Если говорить о видео, о котором вы пишете в последнем сообщении, — там использован экструдированный пенополистирол, пеноплэкс. Об особенностях этого теплоизоляционного материала лучше узнавать из нормативных документов, касающихся именно его. Не пенопласта. </t>
  </si>
  <si>
    <r>
      <rPr/>
      <t xml:space="preserve">Ответ на стр. 24
</t>
    </r>
    <r>
      <rPr>
        <color rgb="FF1155CC"/>
        <u/>
      </rPr>
      <t>https://prnt.sc/h362hYIJn7ZA</t>
    </r>
  </si>
  <si>
    <t>Stone Floor
автор
Сообщество производителей и поставщиков пенополистирола, спасибо, что комментируете. Это ценно. Однако, есть вопрос. Почему сэндвич-панель с наполнителем из ППС поступательно становится тоньше своих изначальных размеров? Спустя пару лет, панель толщиной 100 мм становится 90 мм?</t>
  </si>
  <si>
    <t>https://dzen.ru/media/stonefloor/stirol-i-podlojka-iz-penopolistirola-o-chem-krichat-uchenye-63bebaa55ed51e73a4b27e61?&amp;comments_data=n_reply</t>
  </si>
  <si>
    <t xml:space="preserve">Вообще качественный ППС усадки не даёт. Подтверждением этому служат многочисленные вскрытия фасадов, утеплённых пенополистиролом. Их производят специальные комиссии по контролю за качеством строительных работ, лаборатории в рамках исследовательских задач, либо когда возникает необходимость модернизировать имеющееся строение — например, сделать пристройку к дому. В этих многочисленных случаях было выявлено, что через 10-15 лет эксплуатации ППС-16Ф с фактической плотностью 16,2-18 кг/м³ усадки не давал. 
Возможно, дело в качестве ППС. Или в других прослойках — если они есть. 
</t>
  </si>
  <si>
    <t>https://prnt.sc/bHpdBDrzTj1S</t>
  </si>
  <si>
    <t xml:space="preserve"> Александр Гершгорин
При горении или тлении любого пенополистирола, по законам химии выделяется высокотоксичная синильная кислота и фосген. Как и в панелях КПД ЖБИ.</t>
  </si>
  <si>
    <t>https://vk.com/wall77294302_306?reply=307</t>
  </si>
  <si>
    <t xml:space="preserve">Здравствуйте, Александр! Позвольте прокомментировать в качестве официального представителя Ассоциации производителей и поставщиков пенополистирола. 
При горении и тлении чего угодно выделяется ядовитый дым. Мебель, пластиковые детали бытовой техники и электроники, дерево: если в квартире что-то загорелось, в первую очередь надо думать об эвакуации. Угарный газ смертелен при концентрации СО 0,5% на протяжении всего одной минуты. Если учесть, что пенополистирол — если монтировать и эксплуатировать его в соответствии с ГОСТом — находится в середине пирога, огонь до него доберётся далеко не в первую очередь. К этому времени все люди должны быть эвакуированы. </t>
  </si>
  <si>
    <t>https://prnt.sc/-KtMBgWmmiVX</t>
  </si>
  <si>
    <t xml:space="preserve">akim aleshin
 Всем доброго времени! Прошу уточнить несколько практических моментов по работе с ППС при заливке МЗЛФ:
 1. Где посмотреть как (каким способом) закреплять ППС к наружным щитам отмостки, чтобы ППС при заливке остался на своем месте (не всплыл, не отошел от опалубки)?
 2. По проекту в ППС, который к наружным щитам приставляется при заливке, необходимо заложить дюбеля 150мм (5-6 шт/м2) для анкерения в бетон надземной части (для несения нагрузки от отделки цоколя). Я правильно понимаю, что в дальнейшем именно к этим дюбель-грибам и необходимо будет крепить облицовку и чтобы не прогадать с шагом заложения этих самых бюдель-грибов, нужно уже сейчас задуматься о варианте облицовки, изучить схему ее крепления и под нее правильно заложить "грибы" в пенопласт?
 Спасибо! </t>
  </si>
  <si>
    <t>https://www.forumhouse.ru/threads/481173/page-150#posts/31019661/</t>
  </si>
  <si>
    <t>эксперт говорит, что в его случае лучше ЭППС, т к при наличии проекта он собирается что-то КРЕПИТЬ к ппсу, то скорее всего это будет вентфасад</t>
  </si>
  <si>
    <t>zgrig
ППС и без пожара фонит, но при пожаре он не даст шанса спастись, будет просто пекло и вонючий дым. Поэтому в бетон его заделывать еще как то можно, а вот в дерево нафиг)</t>
  </si>
  <si>
    <t>https://www.drive2.ru/c/637467430922248523/#a637553192829198607</t>
  </si>
  <si>
    <t>Здравствуйте! Позвольте прокомментировать в качестве официального представителя Ассоциации производителей и поставщиков пенополистирола. 
Современные марки пенополистирола проходят множество испытаний и исследований.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Что касается утепления по дереву: существуют схемы монтажа, при которых деревянные здания и строения можно утеплять пенополистиролом. Другое дело, что часто люди нарушают эти правила, а потом жалуются на грызунов, плесень, нестабильный микроклимат и прочие неприятности. Кроме того, современный ППС выпускается с антипиренами: они позволяют материалу затухать в течение максимум 4 секунд после потери контакта с открытым пламенем. Сам материал не воспламенится, даже если будет уложен на древесину. А пока огонь до него доберётся, все люди из здания должны быть эвакуированы.</t>
  </si>
  <si>
    <t>https://prnt.sc/33X9bOYYwn44</t>
  </si>
  <si>
    <t>zgrig
О чем вы? Какие технологии? Я сам строю непойми что))
Эвакуированы? Это кто их эвакуируют? Если все мы спим?
Все ваши хвалебные сертификаты полезны при строительстве по проекту, который сделан с учётом характеристик ППС. А при самостоятельном строительстве опасность возрастает)</t>
  </si>
  <si>
    <t xml:space="preserve">Здравствуйте, zgrig! Мы всё же рекомендуем и при самостоятельном строительстве следовать рекомендациям ГОСТов и производителей. И это касается не только пенопласта, но и любых строительных материалов. </t>
  </si>
  <si>
    <t>https://prnt.sc/ueu4RF0BErIz</t>
  </si>
  <si>
    <t xml:space="preserve"> Екатерина Кременчукова
Полистирол прямо очень "полезная" штука в жизни живого организма🤔
Евгений Сукач
Екатерина, как и целлофан, в котором продукты, полипропилен, по которому течёт вода которую мы пьем, эмали, лаки, которыми покрыты стены, машины, телефоны, мебель, игрушки... Фенол, формальдегид, который содержится везде, от салфеток до мебели... Полистирол часто встречается в плитах, из которых строят человейники, им утепляют мкд, и.т.д</t>
  </si>
  <si>
    <t>https://vk.com/wall-106277494_1088168?reply=1088173</t>
  </si>
  <si>
    <t>Здравствуйте! Позвольте прокомментировать видео в качестве официального представителя Ассоциации производителей и поставщиков пенопласта. 
Нас действительно окружает в быту множество полезных и не очень полезных веществ. К счастью, для тех, которые используются при строительстве, проводятся исследования. Так вот,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0,001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</si>
  <si>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https://prnt.sc/yFMst8LQvDkV</t>
  </si>
  <si>
    <t>Риф Гайткулов
Утеплитель. Пенопласт, Минеральная вата. Тепло или Угроза жизни?
140 просмотров</t>
  </si>
  <si>
    <r>
      <rPr>
        <color rgb="FF1155CC"/>
        <u/>
      </rPr>
      <t>https://ok.ru/profile/569467406830/statuses/156292722097134</t>
    </r>
    <r>
      <rPr>
        <color rgb="FF000000"/>
      </rPr>
      <t xml:space="preserve"> </t>
    </r>
  </si>
  <si>
    <t xml:space="preserve">Здравствуйте! Позвольте прокомментировать видео в качестве официального представителя Ассоциации производителей и поставщиков пенопласта. 
О токсичности: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Современные пенополистирольные плиты не содержат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О горючести: все современные марки ППС производятся с добавлением специальных присадок — антипиренов. Благодаря им материал не поддерживает горения и затухает в течение 4 секунд после потери контакта с открытым пламенем. Что касается выделения вредных веществ при горении — этим "грешат" все материалы, и не только строительные. Если учесть, что пенополистирол рекомендован ГОСТ в качестве средного слоя ограждающих конструкций, эвакуироваться из горящего помещения необходимо будет ещё до того, как пламя доберётся до утеплителя. 
Об "остаточном стироле":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О паропроницаемости: по этому показателю материал сравним с древесиной.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О плесени: материал биологически нейтрален, на нём не селятся и не размножаются грибок и плесень. Этот факт подтверждён испытаниями, проведёнными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О правилах монтажа: пенополистирол рекомендован в качестве среднего слоя ограждающих строительных конструкций с наружными штукатурными слоями (ГОСТ 15588-2014). При соблюдении правил монтажа штукатурные слои не будут ни отваливаться, ни трескаться. 
В пользу пенополистирола говорит тот факт, что 8 из 10 частных домов в Европе утеплены именно им. </t>
  </si>
  <si>
    <r>
      <rPr>
        <color rgb="FF1155CC"/>
        <u/>
      </rPr>
      <t>https://prnt.sc/o66x4eRHI-fh</t>
    </r>
    <r>
      <rPr/>
      <t xml:space="preserve"> </t>
    </r>
  </si>
  <si>
    <t xml:space="preserve">Любимая ДАЧА
Утеплять стены тоже нужно уметь
Дома из бруса могут довольно неплохо переносить продолжительные холода вплоть до 40 градусов ниже ноля. Если такие дома оборудованы системой отопления, то их хозяева практически не ощущают, что за пределами их жилья установились морозы. Но вот если такой системы в доме нет и дополнительный обогрев помещения проводится отдельными электрическими обогревателями, то особенно сильные морозы могут сказываться и температура в доме может опускаться до значений, при которых человек начинает чувствоваться себя некомфортно. К тому же, подобные обогревательные приборы потребляют очень много электроэнергии. Чтобы сделать дом из бруса более морозоустойчивым и снизить расходы на отопление в период сильных холодов, рекомендуется утеплять его. Но как правильно утеплить стены брусового дома: изнутри или снаружи?
Наиболее простой вариант утепления дома, стены которого сложены из бруса, состоит в их обшивке специальным утеплительным материалом.
Сегодня на строительных рынках имеется очень широкий ассортимент различных утеплителей, однако, не каждый из них подходит для использования с наружной стороны стены, так как многие материалы боятся влаги и при эксплуатации в условиях повышенной влажности очень быстро теряют свои основные свойства. Чтобы этого не происходило придется еще раскошеливаться на влагоизоляционный материал, чтобы правильно утеплить стены своего дома. Цена же большинства из тех утеплителей, что пригодны для наружного использования, мягко говоря кусается.
Если подходить к выбору материала с точки зрения наиболее оптимального соотношения цены и качества, то наилучшим вариантом будет обыкновенный пенопласт, листы которого стоят на порядок дешевле ультрасовременных теплоизоляционных материалов, при том, что по характеристикам своим пенопласт им уступает не очень сильно.
Подбор толщины пенопласта следует проводить, ориентируясь на сложившиеся климатические условия конкретной местности. Для большинства регионов нашей страны пенопластовых плит толщиной 2-3 см будет вполне достаточно. Более толстые образцы использовать нецелесообразно, так как виляния на теплоустойчивость жилища не окажет, а вот цену такой изоляции поднимет значительно. https://vk.com/stroykavsremont Плиты толщиной до 5-7 см можно было бы использовать в условиях крайнего севера с его трескучими морозами, но там строительство домов проходит совсем по другой технологии. Хотя, конечно, каждый хозяин волен самостоятельно делать окончательный выбор, мы же даем только рекомендации.
К стенам брусового дома плиты пенопласта крепятся обыкновенными строительными гвоздями, но так как материал это достаточно мягкий, то гвоздь может уходить слишком глубоко и со временем крепление может ослабевать. Чтобы этого не происходило нужно использовать что-то вроде самодельных шайб из тонкой жести, которые при прибивании подкладывать под шляпки гвоздей.
Самое слабое место таких утепляющих конструкций – швы между листами пенопласта. Обычно их заделывает паклей и достаточно допустить совсем небольшую небрежность, чтобы свести теплоизолирующие свойства пенопластовой стены к минимуму. Поэтому при обивке нужно уделять этому вопросу очень серьезное внимание, не стремясь экономить на пакле. Кстати, несколько слов об экономии. Использовать для заделки стыковочных швов именно паклю, на не более современные изоляционные материалы – это не стремление к экономии за счет качества, а насущная необходимость. Ведь столько популярная сегодня монтажная пена, являясь в целом отличным изоляционным средством, в таких тонких швах является малоэффективной. При этом, паклевая конопатка может прослужить до 20 лет без потери качества изоляции.
Как правильно утеплить стены брусового дома: изнутри или снаружи?
Утепленные пенопластом стены нуждаются во внешней отделке. Однако, выбирая отделочный материал нужно обязательно учитывать его массу, так как обшитая пенопластом стена не способна выдерживать слишком большие нагрузки. Очень хорошо подойдет с этой точки зрения виниловый сайдинг – материал, относительно недорогой, легкий, просто монтирующийся, к тому же предоставляющий большой выбор в плане расцветки и фактуры. Но какой бы материал вы не выбрали, перед облицовкой на пенопласт нужно обязательно наложить слой пергамина, закрепив его мелкими гвоздями. Дом, утепленный по описанной технологии, даже при самых сильных морозах будет оставаться теплым и уютным.
Ну а в завершение разберем почему стены утепляют снаружи.
- точка росы обязательно должна быть снаружи. Это поясняется тем, что, если утеплитель внутри, то водяные пары проходя через его слой попадают на холодную поверхность кирпича. А какова температура внутри стены, если на улице — 20 градусов?! В результате внутри стены пары конденсируются из-за точки росы и замерзают, разрушая ее...
Также есть примеры, когда люди сделали утепление изнутри, и у них в помещении влажность стала зашкаливать, «загнивало» все абсолютно.
Как правильно утеплить стены брусового дома: изнутри или снаружи?
- кроме того, обычно стены понемногу поглощают тепло, что позволяет предупредить температурные колебания в широких диапазонах на поверхности стен, что, защищает их от износа, особенно если их снаружи покрыть утеплителем. Все бурные процессы будут идти в нем. Если утеплитель внутри, то стена снаружи промерзает и ей нужно время, чтобы нагреться изнутри, даже если температура на улице изменилась.
Есть одно правило есть в строительной физике: "На этапе проектирования наружной конструкции все слои должны располагаться с увеличением теплоизолирующей и уменьшением их пароизолирующей способности в направлении изнутри конструкции наружу". В случае, если утеплитель стен будет внутри помещения, то это правило нарушится дважды. Вот поэтому-то правильно утеплить стены дома — снаружи, брусового или любого другого.
Для фасадных систем используются пенополистирольные плиты марок ППС 13 Ф и ППС 16 Ф. </t>
  </si>
  <si>
    <t>https://vk.com/wall-195542636_99782</t>
  </si>
  <si>
    <t>Как рассчитать, другое</t>
  </si>
  <si>
    <t>Здравствуйте! Позвольте прокомментировать пост в качестве официального представителя Ассоциации производителей и поставщиков пенопласта.
Вы совершенно верно указали, что с помощью пенопласта здания утепляются только снаружи. В описании же монтажа есть некоторые неточности.
Утеплять дом из бруса рекомендуем только после его усадки. Кроме того, перед укладкой теплоизоляции важно уделить внимание прокладыванию межвенцового утеплителя для заделки щелей: этого требуют все материалы из древесины. Перед установкой теплоизоляции необходимо обработать стены антисептическими и противопожарными составами.
При утеплении пенопластом в качестве финальной отделки применять вентфасады мы не рекомендуем. Оптимально закрывать ППС по системе "мокрый фасад". Для этого:
1. Подготоваливают несущую стену — обеспыливают её и чистят.
2. Приклеивают плиты из пенополистирола и дополнительно закрепляют его дюбелями с тарельчатой головкой (не гвоздями!).
3. Поверх приклеивают армсетку, утапливая её в клеевой смеси. Затем наносят ещё один слой штукатурно-клеевой смеси, грунтуют армирующий слой и наносят финишное покрытие.</t>
  </si>
  <si>
    <t>https://prnt.sc/tGtFIkKft3mr</t>
  </si>
  <si>
    <r>
      <rPr>
        <rFont val="Arial"/>
        <color theme="1"/>
      </rPr>
      <t xml:space="preserve">DOMEO. ДИЗАЙН | РЕМОНТ | НЕДВИЖИМОСТЬ
Осторожно! Они убивают! Токсичные стройматериалы, от которых нужно отказаться при ремонте
Ремонт — дело непростое, выбирая материалы, мы зачастую ориентируемся на цену и не задумываемся о возможном вреде нашему здоровью, а стоит!
Считаете ремонт бесконечным и денежно затратным занятием? Мы изменим ваше отношение к нему! Быстро и бесплатно рассчитайте стоимость ремонта по ссылке:👉🏻👉🏻👉🏻 http://bit.ly/3U4kDen
Главные правила:
 Изучайте состав и просите сертификат качества
 Не игнорируйте запах
 Не экономьте
 Проветривайте помещение после ремонта
Избегайте этих опасных веществ!
Избегайте материалов, содержащих свинец, кадмий и асбест.
Конечно, лучше всего выбирать материалы на натуральной основе, но далеко не все они доступны. Синтетические аналоги дешевле, надежны в эксплуатации и зачастую выглядят не хуже, чем натуральные материалы. Однако стоит помнить, что некоторые из них могут выделять вещества, негативно влияющие на организм и вызывающие легочные заболевания, рак и прочие болезни.
Вам будут интересны эти статьи 👇🏻
 Не делайте такой ремонт в студии: разбираем фатальные ошибки
 На ЭТОМ можно сэкономить! Экономия при ремонте без потери качестве
 Как серьезно сэкономить на материалах отделки во время ремонта: советы дизайнера
Поливинилхлорид
В чистом виде этот материал безвреден. Но для улучшения характеристик в состав изделий из ПВХ часто добавляют тяжелые металлы или эфирные кислоты. Проблема в том, что вредные вещества могут выделяться даже спустя много лет, в процессе использования. ПВХ применяется в качестве защитного слоя в виниловых обоях, линолеумах, а также при изготовлении лаков и красок.
💡Выход: используйте панели из ПВХ только для внешней отделки, а для интерьера найдите замену среди безвредных аналогов.
</t>
    </r>
    <r>
      <rPr>
        <rFont val="Arial"/>
        <b/>
        <color theme="1"/>
      </rPr>
      <t>Пенопласт
Наиболее часто используемый при утеплении материал, во время эксплуатации которого выделяется стирол – вещество, вызывающее сильное отравление.</t>
    </r>
    <r>
      <rPr>
        <rFont val="Arial"/>
        <color theme="1"/>
      </rPr>
      <t xml:space="preserve">
💡Выход: для внутреннего утепления жилых помещений и теплых полов используйте альтернативный материал – пеностекло. Оно точно так же не пропускает влагу, как и пенопласт, но экологически чистый, нетоксичный и негорючий.
🔥 Интересно, сколько будет стоить ремонт именно вашей квартиры? Нажмите 👉узнать👈 и рассчитайте стоимость за 30 секунд абсолютно бесплатно
Ставьте лайк 👍 и делитесь своим мнением в комментариях!</t>
    </r>
  </si>
  <si>
    <t>https://dzen.ru/a/Y8ukpuPxF0ZJIv1F</t>
  </si>
  <si>
    <t>Здравствуйте!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Таким образом, говорить о выделении стирола при правильном монтаже и эксплуатации ППС не совсем корректно. Материал с успехом используется в качестве теплоизоляционного материала и в России, и в Европе.
А вот в том, что использовать при ремонте стоит только качественные материалы, имеющие сертификаты, мы с вами абсолютно согласны.</t>
  </si>
  <si>
    <t>https://prnt.sc/XrG49WRyTxDw</t>
  </si>
  <si>
    <r>
      <rPr>
        <rFont val="Arial"/>
        <color theme="1"/>
      </rPr>
      <t xml:space="preserve">Своими Руками — Мастер стройки и ремонта
</t>
    </r>
    <r>
      <rPr>
        <rFont val="Arial"/>
        <color theme="1"/>
        <sz val="6.0"/>
      </rPr>
      <t>Чем утеплить дом.
Дом — это не только крепость, но и место где мы живем, а потому в нем должно быть тепло и уютно. Из-за сильных холодов в зимний период, характерных для большей части территории России, сложно обойтись без утепления. Поэтому человек, ответивший утвердительно на вопрос: ”Утеплять дом или нет? ” – вновь оказывается на распутье. Теперь необходимо выбрать подходящий теплоизоляционный материал.
Такое обилие материалов, казалось бы, упрощает, но вместе с тем, и усложняет выбор. С одной стороны, существует большое количество материалов, которые способны удовлетворить потребностям любого строителя. Но в тоже время обилие утеплителей говорит и о том, что каждый из материалов несовершенен и имеет недостаток. Именно недостаток одного, позволяет существовать другому, который обладает превосходством, но, как ни парадоксально, имеет свое слабое место.
Поэтому при выборе утеплителя стоит отдавать себе отчет, что именно вы ждете от материала, что для вас является приоритетным, а что вы отодвигаете на второй план. Ну и, конечно, выбор теплоизоляционного материала во многом определяется частью конструкции, которую вы решили утеплить.
Давайте рассмотрим несколько наиболее часто встречающихся материалов.</t>
    </r>
    <r>
      <rPr>
        <rFont val="Arial"/>
        <color theme="1"/>
      </rPr>
      <t xml:space="preserve">
Пенопласт
Основное преимущество пенопласта в его небольшой стоимости по сравнению с конкурентными материалами. Он обладает малым весом и в некоторых случаях весьма удобными размерами, кратными 0.5 м, а не 0.6 м, как это принято у большинства теплоизоляционных материалов.
Теплоизоляционные характеристики материала на вполне приемлемом уровне и тут он не уступает конкурентам. </t>
    </r>
    <r>
      <rPr>
        <rFont val="Arial"/>
        <b/>
        <color theme="1"/>
      </rPr>
      <t>Но не лишен данный материал и недостатков. Первый из которых – это выделение стирола. Он, кстати, так и называется пенополистирол.
Несмотря на заверение многих производителей о том, что объемы выделяемого стирола не превышают ПДН или отсутствуют вовсе, для многих потребителей сам факт его наличия в составе пенопласта действует отпугивающее. Кроме того, материал очень хрупкий. Так что, тут каждый сам решает покупать пенопласт или нет.</t>
    </r>
    <r>
      <rPr>
        <rFont val="Arial"/>
        <color theme="1"/>
      </rPr>
      <t xml:space="preserve">
Использовать его можно для утепления внешних и внутренних стен, а также в других местах, где материал не будет испытывать нагрузку.
</t>
    </r>
    <r>
      <rPr>
        <rFont val="Arial"/>
        <color theme="1"/>
        <sz val="6.0"/>
      </rPr>
      <t>Экструдированный пенополистирол
Это материал, для которого пенопласт стал прародителем. Он немного отличается от него по составу, а так же по способу производства. Этот вид утеплителя дороже пенопласта, но сохранил все его основные преимущества. Кроме того, по заявлениям некоторых производителей, не выделяет паров стирола и имеет нулевое водопоглощение.
Благодаря последнему свойству он наилучшим образом подходит для утепления подземных частей здания, дорог, отмостки, подвала, полов по грунту и т.д. Довольно часто его применяют для утепления стен, с чем он прекрасно справляется. Но стоит иметь ввиду, что, благодаря отличным гидроизоляционным свойствам материала, вы окажетесь не только в теплом, но и слегка увлажненном коконе. Поэтому нужно обязательно оборудовать дом искусственной вентиляционной системой. Это касается и межэтажных перекрытий, кровли и других элементов здания.
Минеральная вата
Минеральной ватой сейчас называют утеплители как произведенные на основе базальта или других минералов, так и на основе стекловолокна. Материалы выпускаются как в рулонах, так и плитами (матами). Этот материал всем хорош: не горюч, долговечен, экологичен и химически стоек.
Но как показывает практика, при утеплении стен большинство рулонных утеплителей со временем сползают, растягиваются. Тем самым, нарушается равномерность покрова, создаются воздушные карманы и т.д. Поэтому, лучше для таких целей использовать маты или плиты средней плотности. Рулонные же утеплители прекрасно подойдут для утепления межэтажных перекрытий, но при условии, что не будут испытывать нагрузку полов, мансарды и т.д.
Данный вид теплоизоляции плохо переносит влажность. При накоплении влаги он теряет свои теплоизоляционные свойства, а это вместе с высокой впитывающей способностью не позволяет применять его, например, для утепления фундамента.
Существует еще достаточно большое количество утеплителей, но эти три вида получили наибольшее распространение и зарекомендовали себя с наилучшей стороны. Как видно, из всего выше изложенного, каждый обладает преимуществами и недостатками. Но комплексное утепление возможно лишь при использовании нескольких разновидностей.</t>
    </r>
  </si>
  <si>
    <r>
      <rPr>
        <color rgb="FF1155CC"/>
        <u/>
      </rPr>
      <t>https://ok.ru/sssrvsp/topic/155751590334479</t>
    </r>
    <r>
      <rPr/>
      <t xml:space="preserve"> </t>
    </r>
    <r>
      <rPr>
        <color rgb="FF000000"/>
      </rPr>
      <t xml:space="preserve">
</t>
    </r>
    <r>
      <rPr>
        <color rgb="FF1155CC"/>
        <u/>
      </rPr>
      <t>https://ok.ru/group/56524744097807/topic/155751423610895</t>
    </r>
    <r>
      <rPr>
        <color rgb="FF000000"/>
      </rPr>
      <t xml:space="preserve"> 
</t>
    </r>
    <r>
      <rPr>
        <color rgb="FF1155CC"/>
        <u/>
      </rPr>
      <t>https://ok.ru/profile/570810108332/statuses/156090471701420</t>
    </r>
    <r>
      <rPr/>
      <t xml:space="preserve"> 
</t>
    </r>
    <r>
      <rPr>
        <color rgb="FF1155CC"/>
        <u/>
      </rPr>
      <t>https://ok.ru/group/48069926977592/topic/155534498272568</t>
    </r>
    <r>
      <rPr/>
      <t xml:space="preserve"> </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</si>
  <si>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Что касается хрупкости, она — кажущееся качество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Самое главное при использовании пенополистирола — следовать инструкция производителя и рекомендациям ГОСТ: применять материал в качестве среднего слоя ограждающих строительных конструкций. </t>
  </si>
  <si>
    <r>
      <rPr>
        <color rgb="FF1155CC"/>
        <u/>
      </rPr>
      <t>https://prnt.sc/BLQybCB0j1ZN</t>
    </r>
    <r>
      <rPr/>
      <t xml:space="preserve"> </t>
    </r>
    <r>
      <rPr>
        <color rgb="FF000000"/>
      </rPr>
      <t xml:space="preserve">
</t>
    </r>
    <r>
      <rPr>
        <color rgb="FF1155CC"/>
        <u/>
      </rPr>
      <t>https://prnt.sc/J17adv-BgbY5</t>
    </r>
    <r>
      <rPr>
        <color rgb="FF000000"/>
      </rPr>
      <t xml:space="preserve"> 
</t>
    </r>
    <r>
      <rPr>
        <color rgb="FF1155CC"/>
        <u/>
      </rPr>
      <t>https://prnt.sc/FryzGpvx-lyk</t>
    </r>
    <r>
      <rPr/>
      <t xml:space="preserve"> 
</t>
    </r>
    <r>
      <rPr>
        <color rgb="FF1155CC"/>
        <u/>
      </rPr>
      <t>https://prnt.sc/fXX92WKRoK0X</t>
    </r>
    <r>
      <rPr/>
      <t xml:space="preserve"> </t>
    </r>
  </si>
  <si>
    <r>
      <rPr/>
      <t xml:space="preserve">Региональное Агентство Недвижимости РанДв online
Утепление квартиры изнутри⁉🤓
✅Внутреннее утепление — идеальный вариант, когда нужно изменить ситуацию только в одной квартире. Вам не нужно получать специальных разрешений или договариваться с соседями. Внутри квартиры вы сами себе хозяева.
✅Утепление стен изнутри добавит к ним примерно 10-15 см. Этот способ фактически предполагает капитальный ремонт утепляемой стены. Процедура начинается с демонтажа отделки и штукатурки. После выявляются все щели и трещины в фасадной стене. В них закачиваются составы со специальными присадками. После этого выполняется подготовка стены, затем наносится грунтовка глубокого проникновения.
✅Далее следует очень важный этап, на котором ни в коем случае не стоит экономить (не забывайте, что соблюдение технологии — залог успеха!). Речь идет об обработке стыков гидростопом с последующим нанесением пароизоляции. Эта процедура в дальнейшем убережет вашу квартиру от проникновения влаги снаружи. Если работы будут сделаны некачественно, то от избытка влажности может появиться плесень, грибки, патогенные организмы.
✅Предпоследний этап — нанесение слоя утеплителя. </t>
    </r>
    <r>
      <rPr>
        <b/>
      </rPr>
      <t xml:space="preserve">Для внутренних работ рекомендуется минеральная вата (в первую очередь потому, что она негорючая, в отличие от пенопласта или полистирольных плит). </t>
    </r>
    <r>
      <rPr/>
      <t xml:space="preserve">Толщина утеплителя рассчитывается в зависимости от толщины стен. Если хотите сэкономить, то можете рассмотреть вариант использования утеплителя для кровли (например, теплоизоляционные плиты из каменной ваты). Сэкономить удается за счет уменьшения расхода (требуется меньшая толщина основного слоя). После монтажа утеплителя поверхность штукатурится. Рекомендуем использовать штукатурку с утепляющими свойствами.
✅Последним этапом становится финишная отделка — тут выбор остается за вами: можно поклеить обои, покрасить стены или выбрать что-то еще. Отделке долго ничто не будет угрожать, так как вы заранее подумали о пароизоляции.
</t>
    </r>
    <r>
      <rPr>
        <color rgb="FF1155CC"/>
        <u/>
      </rPr>
      <t>https://www.randv.ru/</t>
    </r>
    <r>
      <rPr/>
      <t xml:space="preserve">
#утеплениеквартиры #RanDv #агентствонедвижимостиМосква #агентствонедвижимостиДубна #агентствонедвижимости</t>
    </r>
  </si>
  <si>
    <r>
      <rPr>
        <color rgb="FF1155CC"/>
        <u/>
      </rPr>
      <t>https://vk.com/wall-88221254_3362</t>
    </r>
    <r>
      <rPr>
        <color rgb="FF000000"/>
      </rPr>
      <t xml:space="preserve"> 
</t>
    </r>
    <r>
      <rPr>
        <color rgb="FF1155CC"/>
        <u/>
      </rPr>
      <t>https://ok.ru/randvdubna/topic/155781284182896</t>
    </r>
    <r>
      <rPr>
        <color rgb="FF000000"/>
      </rPr>
      <t xml:space="preserve"> </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</si>
  <si>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Мы в принципе не рекомендуем использовать пенополистирол для внутреннего утепления: по ГОСТ он должен применяться в качестве среднего слоя строительных ограждающих конструкций и изолироваться от внешней среды, оптимально по системе "мокрый фасад". 
Что касается горючести, вспененному пенополистиролу присвоен класс Г3. Однако современные марки в обязательном порядке содержат антипирены — вещества, способствующие самостоятельному затуханию в течение максимум 4 секунд после потери контакта с открытым пламенем. </t>
  </si>
  <si>
    <r>
      <rPr>
        <color rgb="FF000000"/>
      </rPr>
      <t xml:space="preserve"> </t>
    </r>
    <r>
      <rPr>
        <color rgb="FF1155CC"/>
        <u/>
      </rPr>
      <t>https://prnt.sc/I4xBejNqQ3K3</t>
    </r>
    <r>
      <rPr>
        <color rgb="FF000000"/>
      </rPr>
      <t xml:space="preserve"> 
</t>
    </r>
    <r>
      <rPr>
        <color rgb="FF1155CC"/>
        <u/>
      </rPr>
      <t>https://prnt.sc/pdWNaZ31lzmU</t>
    </r>
    <r>
      <rPr>
        <color rgb="FF000000"/>
      </rPr>
      <t xml:space="preserve"> </t>
    </r>
  </si>
  <si>
    <t xml:space="preserve">От лица которых я пою
 @Дмитрий Соколов ну допустим осб и прослужит 50-100 лет, но пенопласт может терять свои свойства как утеплителя в течение тех же 50 лет. Так вот как менять утеплитель (пенопласт) в такой стене? Плюс грызуны/насекомые и пр могут повредить утеплить. Тут вопрос скорее больше не в надежности или ненадежности, а в ремонтопригодности домов по технологии СИП. С классическим каркасником все понятно, там силовую конструкцию, при замене утеплителя и прочих так скажем расходников, не затрагиваешь. </t>
  </si>
  <si>
    <t>https://www.youtube.com/watch?v=jRkiCsLLS6M&amp;lc=UgzuoiSsJAQHLvrXAWh4AaABAg.9lDf1MUgD5G9lE2zfAAQFv</t>
  </si>
  <si>
    <t>Здравствуйте! Позвольте прокомментировать в качестве официального представителя Ассоциации производителей и поставщиков пенополистирола.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Так что рассчитывать лет на 80 при применении пенополистирола можно смело. Другое дело, что для этого не должно быть погрешностей в его монтаже и эксплуатации. То есть сначала расчёт, в том числе и теплотехнический, на месте, с привлечением специалистов. А уже потом стройка. Но это правило актуально для любого строительного материала.</t>
  </si>
  <si>
    <t>https://prnt.sc/-xiS_PBAw7pT</t>
  </si>
  <si>
    <t xml:space="preserve"> Алексей Богданов
Михаил, мне больше интересно можно ли вообще ими обшивать ? У них утеплитель пенополистерол , я читал что это тот-же пенопласт , а дерево должно дышать , продавцы говорят что дерево обшивать можно и пенополистерол это не пенопласт и он дышит
Евгений Тюменев ответил Алексею
Алексей, нельзя.
Юнусали Хамидов ответил Алексею
Алексей, категорически нельзя, обязательно надо вентиляцию делать.
Виталя Марков ответил Евгению
Евгений, СГНИЕТ ДОМ,
Артём Сондаков ответил Алексею
Алексей, пенополистирол это действительно не пенопласт, но он абсолютно гидрофобен и паронепроницаем. В принципе обшить можно, если сделать по типу слоистой кладки — обшить с вент зазором. Т.е. брус — зазор — основание из ОСБ — термопанель. Но по-моему, оно того не стоит)</t>
  </si>
  <si>
    <t>https://vk.com/wall-4800821_847823?reply=847865&amp;thread=847836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</si>
  <si>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Вспененный пенополистирол — это и есть пенопласт. Есть пенополистирол экструзионный, и это совсем другой материал — с другими свойствами и функциями. 
Пенопластом утеплять деревянный дом можно. По паропроницаемости он сравним с древесиной (для сравнения этот показатель у ппс 0,05 мг/(м*ч*Па), а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Вообще, у современного пенополистирола одна из лучших комбинаций по паропроницаемости, теплопроводности и влагопоглощению. Также плюсом, который вы отметили, является его стоимость. Плиты влагостойки и практически не впитывают воду даже при полном погружении в неё (водопоглощение за 24 часа — не более 2% по объёму). У ППС минимальная теплопроводность — она составляет при температуре 10 (± 1) C не более 0,034–0,041 Вт/(м⋅К) в зависимости от типа плиты. При температуре 25 (± 5) C — не более 0,036–0,044 Вт/(м⋅К). С конкретными цифрами для этих и других показателей выбранной вами марки ППС можно ознакомиться в ГОСТ 15588-2014.
Качественная приточно-вытяжная вентиляция — обязательное условие для любого здания. И в доме, теплоизолированном пенопластом, она, конечно же, должна быть. 
Если использовать качественный материал и укладывать его в соответствии с нормами ГОСТ, рекомендациями производителей и данными теплотехнического расчёта, всё будет в порядке. Главное — изолировать материал от внешней среды и грызунов (они не едят ППС, но могут в нём селиться). Оптимально делать это по системе "мокрый фасад". </t>
  </si>
  <si>
    <t>https://prnt.sc/L2k1E-AEanAa</t>
  </si>
  <si>
    <r>
      <rPr>
        <rFont val="Arial"/>
        <color theme="1"/>
      </rPr>
      <t xml:space="preserve"> Уничтожение клопов, тараканов и плесени ЖК Павелецкая Сити
</t>
    </r>
    <r>
      <rPr>
        <rFont val="Arial"/>
        <color theme="1"/>
        <sz val="2.0"/>
      </rPr>
      <t xml:space="preserve">✅ У нас на сайте вы можете рассчитать стоимость обработки от клопов, тараканов и плесени!
асчитать стоимость дезинсекции
☎️ 8 (985) 319-35-67
Дезинфекция, дератизация, дезинсекция в Москве и Московской области!
Ловушка для мышей своими руками: виды и варианты лучших моделей. 105 фото и видео советы как сделать эффективную мышеловку Практически каждый человек сталкивался с одной из самых неприятных проблем в квартире или частном доме – это появление грызунов, вывести которых не так просто и быстро, как хотелось бы. Избавиться от которых можно при помощи современных химических препаратов или с помощью самодельных ловушек о мышей, сделанными своими руками.
При этом, используя самодельные ловушки можно не причинять вред зверькам, просто их ловить и выпускать подальше от дома.
Особенности и преимущества самодельных ловушек
Самодельные ловушки, в первую очередь, не являются токсичными. Это существенный момент для тех, у кого есть дети либо домашние питомцы, которые могут случайно употребить ядовитые вещества.
Материалы для самодельных ловушек есть у каждого в доме: ведра, банки, бутылки, проволока и др. Изготовление не требует огромного количества времени и специальных навыков либо мастерства.
Помимо этого, практически все ловушки можно использовать несколько раз. Такие мышеловки можно расставить по всему дому, квартире и уехать на выходные, в отпуск. И вдобавок, такие ловушки сэкономят семейный бюджет.
Достоинства самодельных мышеловок
Для того чтобы бороться с вредителями предлагается большое количество различных способов. Это и специальные отравляющие вещества с привлекательным запахом, электрические ловушки для мышей, отпугиватели, работающие на ультразвуке. Стоимость у этих средств различная и может ударить по карману. Созданная своими руками мышеловка, бесплатна, но позволяет не менее эффективно справиться с вредителями.
Обратите внимание! Травить ядовитыми веществами мышей и крыс можно, но съедая отраву, грызуны прячутся в щелях и норах, сдыхая там. После гибели вредителя его тельце начинает разлагаться, появляется отвратительный запах гниения, который непросто устранить.
Самодельная мышеловка – гуманный способ избавиться от вредителей в доме. Животное не нужно умерщвлять. Можно просто отпустить или вывезти на безопасное расстояние.
Приманки для вредных грызунов
Для эффективного и быстрого отлова грызунов, нужно учитывать их вкусовые пристрастия. Благодаря мультфильму Том и Джерри, все знают, что мыши любят сыр. Но не только его.
В качестве приманки можно использовать:сало, жареная колбаса;
хлеб, картошка;
зерновые культуры (овес, пшеницу, ячмень);
орехи, семечки;
крупы и др.
Как правильно выбрать приманку
Хорошая наживка для мышей должна обладать следующими свойствами:
сильный и приятный аромат;
свежесть;
минимум химических добавок;
отсутствие запаха человека и хищников.
В качестве наживки для грызунов подойдут такие продукты:сало, желательно копченое или поджаренное;
зерно и крупы, смешанные с растительным маслом;
рыба;
свежий хлеб и сдобная выпечка;
рубленое мясо, смешанное с луком в пропорции 5:1;
колбасные изделия, ветчина без искусственных ароматизаторов;
семена подсолнечника;
арахис;
сухари, смоченные кунжутным или нерафинированным подсолнечным маслом.
Обратите внимание! Приманку нужно менять каждые 3-7 дней (зависит от количества мышей), чтобы запах еды не вызывал у паразитов чувства опасности. Перед применением мышеловки стоит подкормить паразитов наживкой, чтобы они привыкли.
Ловушки из пластиковых бутылок
Такие мышеловки делаются достаточно быстро и не требуют особых навыков. От бутылки отрезать часть с горлышком (1/3 тары). Затем часть с горлышком смазать маслом и поместить в оставшуюся часть бутылки горлышком вниз.
Для надежности, части можно скрепить скотчем или проволокой. В итоге, благодаря такой ловушке из пластиковой бутылки грызун через горлышко попадает в место, откуда выбраться невозможно.
Вред от мышей
Бороться с этими вредителями нужно по нескольким причинам. Во-первых, многие боятся мышей, особенно домохозяйки. При появлении мышей у них отмечается паника. Кроме этого, существует ряд факторов, которые являются определяющими. Например:Порча предметов обихода. </t>
    </r>
    <r>
      <rPr>
        <rFont val="Arial"/>
        <b/>
        <color theme="1"/>
      </rPr>
      <t>Их назвали грызунами совсем не зря, так как они способны погрызть предметы, находящиеся в доме, независимо от материала изготовления. Это может быть мебель, электропровода, детские игрушки, обувь и т.д. Особенно они любят пенопласт. Если у кого-то сделан ремонт и в качестве утеплителя был использован пенопласт, то нужно быть готовым к приему подобных вредителей.</t>
    </r>
    <r>
      <rPr>
        <rFont val="Arial"/>
        <color theme="1"/>
        <sz val="2.0"/>
      </rPr>
      <t xml:space="preserve">
Возможность пожара. Мыши запросто могут полакомиться изоляцией электрических проводов, что в конечном итоге может привести к короткому замыканию и к пожару. Они могут погрызть провода питания многих электроприборов, поэтому нужно регулярно осматривать их на целость изоляции.
Наличие болезнетворных микроорганизмов. В слюне грызунов могут находиться различные микроорганизмы, которые могут вызвать тиф, холеру, чуму или обычное отравление. Кроме этого, мыши являются переносчиками блох, которые предпочитают питаться человеческой кровью.
Грызуны портят продукты питания и воду. Это происходит потому, что мыши везде оставляют следы своей жизнедеятельности в виде фекалий, которые насыщены бактериями и вирусами. Если животное пило воду из чашки, то она может быть опасной для здоровья.
Мыши оставляют после себя неприятный запах. Это своеобразный «мышиный» запах, который отличается своей особенностью. Именно по нему можно определить, что в доме завелись мыши. Если он впитается в мебель или какие-то вещи, то от него избавиться достаточно трудно. У некоторых людей возможны приступы аллергии, которые выражаются в виде рвоты. В любом случае это приводит к постоянному дискомфорту.
Поэтому, можно смело сказать, что грызуны приносят существенный вред, лишая человека покоя и уюта.
Мышеловка с помощью клея
Для этого нужно приобрести специальный клей для мышей, продается в хозяйственных магазинах. Затем клей наносят на картон либо на другую поверхность и рядом кладется приманка.
Мышь, увидев еду, окажется приклеенной. Это не самый гуманный способ: зверек будет мучиться, и раздражать всех своим писком.
Из стеклянной бутылки
Для такого капкана нужна бутылка с широким основанием, например, от игристого вина. В емкость заливается растительное масло для смазывания стенок и горлышка и кладется приманка.
Затем бутылку стоит разместить под небольшим углом, чтобы горлышко находилось чуть выше. Грызун в поисках пищи попадает в бутылку, обратного выхода из которой уже нет.
Как предупредить появление мышей в доме
Если следовать ряду рекомендаций, то можно уберечь свое жилье от нашествия таких грызунов, как мыши. Правила довольно простые и выполнимые. Это поможет избежать такой неприятной процедуры, как борьба с грызунами, что потребует затрат времени и средств.
Чтобы не появились грызуны в доме:Все продукты питания должны храниться в специальной таре и в специально отведенных для этого местах. При этом, необходимо не забывать и постоянно осматривать продукты на наличие следов жизнедеятельности подобных вредителей.
Не следует хранить продукты в полиэтиленовых пакетах, поскольку полиэтилен не является преградой для мышей.
Везде, где хранятся продукты, лучше разложить дольки чеснока, лаврового листа или луковую шелуху. Эти запахи действуют отпугивающе на вредителей.
Мусор не должен залеживаться в мусорном ведре, так как это приманивает мышей, как магнитом. Все-таки аромат из мусорного ведра, тем более, если из него давно не выносили мусор, распространяется довольно далеко.
Возле дома можно повесить скворечник, который может привлечь хищных птиц. Некоторые из них за одну ночь могут поймать до 7-ми грызунов.
Если обработать все поверхности раствором хлора, то этот запах отпугнет грызунов. Для приготовления раствора нужно взять столовую ложку порошка и растворить его в одном литре воды.
Мыши не любят чистоту, отсутствие хлама и наличие простора. Поэтому, поддерживание в доме чистоты и порядка – это залог того, что в доме не приживутся никакие вредители.
Мыши – это достаточно интересные вредители, способные выживать в самых нереальных условиях. К сожалению, соседство с ними не приносит, кроме вреда, никакой пользы.
Самые лучшие мышеловки // Как избавиться от мышей // Ловушки для мышей
Ловушка из стеклянной банки
Это самая простая мышеловка своими руками: необходимо найти 0,5-литровую емкость, на дно которой положить семечки или ломтик сыра и надежно зафиксировать.
Затем банку перевернуть вверх ногами и с одной стороны банки поставить вертикально монету либо что-то похожее. Принцип действия прост: когда грызун захочет полакомиться, упадет монета и мышеловка захлопнется.
Бумажный капкан
Простая и очень эффективная ловушка. Понадобится ведро либо банка с водой и лист бумаги. На емкость с водой необходимо положить лист бумаги, который предварительно стоит надрезать крест — накрест лезвием или канцелярским ножом.
Ремонт швейных машин своими руками: правила эксплуатации швейной машинки. Неполадки в работе швейных машин и пошаговая инструкция как их устранить самостоятельно
Швейная машинка своими руками: примитивные модели и советы как построить машинку (100 фото и видео)
Как сделать арбалет своими руками: пошаговое описание изготовления стрелкового оружия (видео + 95 фото)
Сверху следует положить хлеб, сало или посыпать зерно. Чтобы мышь легко могла взобраться наверх, стоит соорудить мостик из досочки: поставить по диагонали, опираясь одним краем на ведро или банку.
Ловушка из ведра
Изготовить самую быструю мышеловку собственными руками можно с помощью ведра, бутылки (0,5 л) и палки. Палку необходимо засунуть в бутылку так, чтобы она проходила емкость насквозь. Затем на ведро следует положить бутылку (палка должна лежать на краях ведра).
Сверху нужно оставить лакомство: сало, хлеб или сыр. Когда грызун учует запах, захочет непременно достать еду и, благодаря неустойчивой конструкции, попадет в ведро.
Существует множество способов, как сделать самодельную ловушку для мышей собственными руками. Стоит лишь приложить немного усилий и включить собственную фантазию. И тогда в доме или квартире не скоро появятся новые грызуны.
Почемупоявляются мыши в доме
Мыши, на протяжении всего периода жизнедеятельности человека, стараются поселяться рядом с человеком. Это связано с тем, что человек располагает различной едой, к тому же, рядом с ним можно перезимовать в комфортных условиях. В природе насчитывается до полторы тысячи видов подобных грызунов. Мыши являются уникальными существами, поскольку обладают уникальными качествами, позволяющими им выжить в любых, даже самых неблагоприятных условиях. Кроме того, что они быстро привыкают к новым условиям, они достаточно быстро размножаются. Кроме всего прочего, не смотря на свои размеры, грызуны не настолько глупые животные, что позволяет им обходить ловушки, поставленные человеком. Мало того, они быстро приспосабливаются к ядовитым веществам, что иногда сводит борьбу с такими вредителями к нулю. Для того, чтобы справиться с грызунами, не помешает напрячь ум и проявить смекалку.
В первую очередь, необходимо проанализировать ситуацию и выяснить пути и причины проникновения грызунов в дом. При этом, не следует забывать, что мыши, при благоприятных условиях поселяются в многоэтажных домах, забираясь до последних этажей. Это к тому, что многие полагают, что проблема грызунов касается только частных домов, а точнее – одноэтажных построек. Вероятнее всего, что вредителей что-то привлекает.
В человеческом жилище могут создаваться все условия для нормальной жизнедеятельности грызунов в связи с рядом причин. Например:Соответствующие температурные условия. Особенно это актуально в зимний период, поскольку в летний период особого нашествия не наблюдается. Как правило, летом мыши сами уходят в поле, где для них вдоволь разнообразной пищи. С приходом осени, они потихоньку начинают селиться в гаражах, в подвалах, на утепленных балконах, внутри подвесных потолков, в кладовках и т.д.
Достаточное количество еды, если учесть, что мыши могут питаться чем попало, не говоря уже о крупах, сухофруктах, а так же хлебобулочных изделиях. Они подбирают все, даже крошки, оставленные на обеденном столе или остатки еды, отправленные в мусорное ведро. При этом, они легко перемещаются по некоторым вертикальным поверхностям.
Антисанитарные условия. Этот фактор считается основным, который притягивает грызунов к квартире, как магнитом. Они прекрасно себя чувствуют в условиях, когда мусорное ведро долго не освобождается от мусора, когда на столе и на полу достаточное количество остатков пищи, которые не убираются надлежащим образом и тем более редко убираются. Наличие путей проникновения, о которых никто не думает, помогает грызунам без каких-либо усилий поселиться в квартире или в доме.
То, что в доме появились мыши, можно определить по ряду факторов. Например:Наличие погрыженных пакетов с сыпучими продуктами питания.
Наличие в жилище следов жизнедеятельности, которые нельзя спутать ни с какими другими.
Появление неприятного «мышиного» запаха.
Ночью слышно, как мыши перемещаются в темноте, издавая своеобразные писки. В дневное время они предпочитают прятаться, тем более, если в доме кто-то есть. Если днем в доме никого нет, то они и в этот период могут хозяйничать, особенно на кухне.
В случае обнаружения «непрошенных гостей», необходимо сразу же разработать план борьбы с этими вредителями. Нужно помнить, что подобное соседство в квартире ни к чему хорошему не приведет. Для борьбы с ними можно воспользоваться различными средствами, начиная от химических препаратов и заканчивая простыми самодельными ловушками.
Фото ловушки для мышей своими руками
Дробилка для зерна своими руками: виды, принцип работы и советы как и из чего сделать эффективную дробилку (85 фото)
Крепление на лыжи своими руками: монтаж и советы как установить правильно различные виды креплений (115 фото и видео)
Как сделать замок своими руками: постройка декоративных средневековых замков и крепостей (110 фото)
Как сделать лыжи своими руками: выбор материалов и технология изготовления лыж в домашних условиях (105 фото и видео)
Ловушка для тараканов своими руками: варианты, эффективные идеи! Принцип работы ловушек для тараканов, типы — клеевая, ультразвуковые, электрические, электростатическая, ядовитые
Как сделать печь на отработке: чертежи, принцип работы и постройка простых и эффективных печей (видео + фото)
Читайте здесь — Карнавальные маски своими руками: пошаговое писание как и из чего сделать красивые маски на праздник (140 фото)
Помогите сайту, сделайте репост</t>
    </r>
  </si>
  <si>
    <t>https://dez-centr.livejournal.com/349403.html</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</si>
  <si>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Грызуны действительно любят селиться в любом несыпучем утеплителе. Но для этого у них должен быть доступ внутрь стенового "пирога". Если материал изолирован по правилам, о незваных гостях можно не беспокоиться. </t>
  </si>
  <si>
    <t>https://prnt.sc/7rf0RHJouGTD</t>
  </si>
  <si>
    <t xml:space="preserve"> Артём Сондаков ответил Алексею
Алексей, позвольте вопрос? Если мы будем учитывать что дерево материал с высоким водопоглощением в отличии от пенопласта. Сможет ли пенопласт пропустить через себя достаточное количество водяного пара, прежде чем начнётся процесс биопоражения?</t>
  </si>
  <si>
    <t>https://vk.com/wall-4800821_847823?reply=847953&amp;thread=847836</t>
  </si>
  <si>
    <t xml:space="preserve">Здравствуйте, Артём! 
Если в помещении будет отсутствовать нормальная приточно-вытяжная вентиляция, древесина в любом случае будет под угрозой. Если с вентиляцией будет все нормально, не будет пара. 
Кроме того, древесину, какой бы утеплитель вы ни выбрали, следует подготовить: обработать изнутри пропиткой-антисептиком для внутренних работ, а снаружи — для наружных. </t>
  </si>
  <si>
    <r>
      <rPr/>
      <t xml:space="preserve">Ответ на стр. 40
</t>
    </r>
    <r>
      <rPr>
        <color rgb="FF1155CC"/>
        <u/>
      </rPr>
      <t>https://prnt.sc/_zngQcLtLffd</t>
    </r>
  </si>
  <si>
    <t xml:space="preserve">Анта Чорненькая (Екабсон)
РУКОДЕЛИЕ советы и идеи
РУКОДЕЛИЕ советы и идеи
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t>
  </si>
  <si>
    <t>https://ok.ru/profile/345732618088/statuses/155151274810728</t>
  </si>
  <si>
    <t xml:space="preserve">​Здравствуйте, я официальный представитель Ассоциации производителей и поставщиков пенополистирола. Вижу, вы репостнули сообщение группы "РУКОДЕЛИЕ советы и идеи". Поскольку вы интересуетесь темой утепления, я хотел бы отметить, что пенопласт (вспененный пенополистирол) может — и вполне удачно — использоваться для утепления потолков, в том числе и в деревянных домах.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Главное — соблюдать правила монтажа и эксплуатации, а также приобретать материал только в местах официальных продаж. Это касается не только пенопласта, но и любого другого строительного материала
Спасибо за внимание к нашему материалу! </t>
  </si>
  <si>
    <r>
      <rPr/>
      <t xml:space="preserve">Стр. 140 ноябрь 2022
</t>
    </r>
    <r>
      <rPr>
        <color rgb="FF1155CC"/>
        <u/>
      </rPr>
      <t>https://prnt.sc/vMfB9zp7eBCu</t>
    </r>
    <r>
      <rPr/>
      <t xml:space="preserve"> </t>
    </r>
  </si>
  <si>
    <t xml:space="preserve"> Пуговкин Дмитрий
Термопанелями нельзя, у них пенопласт утеплитель он не пропускает воздух, как следствие брус будет гнить.</t>
  </si>
  <si>
    <t>https://vk.com/wall-191885590_81090?reply=81159</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</si>
  <si>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любом случае необходимо учитывать свойства конкретной марки термопанелей. Сам по себе пенопласт, вопреки расхожему мнению, материал паропроницаемый. По паропроницаемости он сравним с древесиной (для сравнения этот показатель у ППС — 0,05 мг/(м*ч*Па), а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Уточнять же характеристики паропроницаемости панели (в комплексе её слоёв) лучше у производителя. </t>
  </si>
  <si>
    <t>https://prnt.sc/j2YB0jI7qXFG</t>
  </si>
  <si>
    <t>СЕРГЕЙ ПАНЕНКОВ
СДЕЛАЙ САМ-РУССКИЙ УМЕЛЕЦ-РЕМОНТ СВОИМИ РУКАМИ!!!
Чем утеплить дом.
⬇⬇⬇⬇⬇⬇Дом — это не только крепость, но и место где мы живем, а потому в нем должно быть тепло и уютно. Из-за сильных холодов в зимний период, характерных для большей части территории России, сложно обойтись без утепления. Поэтому человек, ответивший утвердительно на вопрос: ”Утеплять дом или нет? ” – вновь оказывается на распутье. Теперь необходимо выбрать подходящий теплоизоляционный материал.Такое обилие материалов, казалось бы, упрощает, но вместе с тем, и усложняет выбор. С одной стороны, существует большое количество материалов, которые способны удовлетворить потребностям любого строителя. Но в тоже время обилие утеплителей говорит и о том, что каждый из материалов несовершенен и имеет недостаток. Именно недостаток одного, позволяет существовать другому, который обладает превосходством, но, как ни парадоксально, имеет свое слабое место.Поэтому при выборе утеплителя стоит отдавать себе отчет, что именно вы ждете от материала, что для вас является приоритетным, а что вы отодвигаете на второй план. Ну и, конечно, выбор теплоизоляционного материала во многом определяется частью конструкции, которую вы решили утеплить.Давайте рассмотрим несколько наиболее часто встречающихся материалов.ПенопластОсновное преимущество пенопласта в его небольшой стоимости по сравнению с конкурентными материалами. Он обладает малым весом и в некоторых случаях весьма удобными размерами, кратными 0.5 м, а не 0.6 м, как это принято у большинства теплоизоляционных материалов.Теплоизоляционные характеристики материала на вполне приемлемом уровне и тут он не уступает конкурентам. Но не лишен данный материал и недостатков. Первый из которых – это выделение стирола. Он, кстати, так и называется пенополистирол.Несмотря на заверение многих производителей о том, что объемы выделяемого стирола не превышают ПДН или отсутствуют вовсе, для многих потребителей сам факт его наличия в составе пенопласта действует отпугивающее. Кроме того, материал очень хрупкий. Так что, тут каждый сам решает покупать пенопласт или нет.Использовать его можно для утепления внешних и внутренних стен, а также в других местах, где материал не будет испытывать нагрузку.Экструдированный пенополистиролЭто материал, для которого пенопласт стал прародителем. Он немного отличается от него по составу, а так же по способу производства. Этот вид утеплителя дороже пенопласта, но сохранил все его основные преимущества. Кроме того, по заявлениям некоторых производителей, не выделяет паров стирола и имеет нулевое водопоглощение.Благодаря последнему свойству он наилучшим образом подходит для утепления подземных частей здания, дорог, отмостки, подвала, полов по грунту и т.д. Довольно часто его применяют для утепления стен, с чем он прекрасно справляется. Но стоит иметь ввиду, что, благодаря отличным гидроизоляционным свойствам материала, вы окажетесь не только в теплом, но и слегка увлажненном коконе. Поэтому нужно обязательно оборудовать дом искусственной вентиляционной системой. Это касается и межэтажных перекрытий, кровли и других элементов здания.Минеральная ватаМинеральной ватой сейчас называют утеплители как произведенные на основе базальта или других минералов, так и на основе стекловолокна. Материалы выпускаются как в рулонах, так и плитами (матами). Этот материал всем хорош: не горюч, долговечен, экологичен и химически стоек.Но как показывает практика, при утеплении стен большинство рулонных утеплителей со временем сползают, растягиваются. Тем самым, нарушается равномерность покрова, создаются воздушные карманы и т.д. Поэтому, лучше для таких целей использовать маты или плиты средней плотности. Рулонные же утеплители прекрасно подойдут для утепления межэтажных перекрытий, но при условии, что не будут испытывать нагрузку полов, мансарды и т.д.Данный вид теплоизоляции плохо переносит влажность. При накоплении влаги он теряет свои теплоизоляционные свойства, а это вместе с высокой впитывающей способностью не позволяет применять его, например, для утепления фундамента.Существует еще достаточно большое количество утеплителей, но эти три вида получили наибольшее распространение и зарекомендовали себя с наилучшей стороны. Как видно, из всего выше изложенного, каждый обладает преимуществами и недостатками. Но комплексное утепление возможно лишь при использовании нескольких разновидностей.
Показать еще</t>
  </si>
  <si>
    <t>https://ok.ru/profile/538777788473/statuses/155176790868025</t>
  </si>
  <si>
    <r>
      <rPr/>
      <t xml:space="preserve">Репост стр. 37
</t>
    </r>
    <r>
      <rPr>
        <color rgb="FF1155CC"/>
        <u/>
      </rPr>
      <t>https://prnt.sc/wBVprxlCRZpQ</t>
    </r>
    <r>
      <rPr/>
      <t xml:space="preserve"> </t>
    </r>
  </si>
  <si>
    <r>
      <rPr>
        <rFont val="Arial"/>
        <color theme="1"/>
      </rPr>
      <t xml:space="preserve">Лесстрой Портал
</t>
    </r>
    <r>
      <rPr>
        <rFont val="Arial"/>
        <color theme="1"/>
        <sz val="6.0"/>
      </rPr>
      <t>Материалы для утепления стен изнутри — какие бывают и как выбрать
Вчера
Как обеспечить комфортную погоду в доме, о которой поется в песне? Разумеется, с помощью утепления стен. Идеальный вариант — это утепление стен снаружи, но порой он бывает невозможным:
 из-за требований местных властей, связанных как с безопасностью, так и с эстетическими соображениями;
 необходимости длительного и сложного согласования процесса утепления;
 из-за деформационного шва, который может проявиться даже спустя продолжительное время после заселения;
 из-за того, что за стеной квартиры в многоквартирном доме находится шахта лифта или другое помещение, которое не отапливается;
 и других причин.
Кроме того, утепление дома или квартиры позволяет попутно решить и другие важные задачи, включая дополнительную шумоизоляцию и выравнивание стен. При этом, прежде чем приступить к утеплению стен изнутри, следует выявить их слабые места и исправить дефекты. Из этого следует, что работу по утеплению стен лучше всего доверить профессионалам, особенно если вы проживаете в многоквартирном доме — ничтожная на первый взгляд ошибка может обойтись слишком дорого. Так, неправильный выбор материала может привести к появлению на стенах конденсата, повышению влажности, размножению грибка и плесени, губительному не только для внутренней отделки, но и для самих стен, а главное — для здоровья проживающих в этом помещении людей. Вот почему утепление стен изнутри может потребовать обустройства дополнительной вентиляции.
Виды утеплителя для стен
Как правило, для утепления стен изнутри используются:
 минеральная вата, которая хорошо поглощает шум, но отличается значительной толщиной, а также усиленно впитывает влагу, что отражается со временем на ее теплоизолирующих свойствах. Кроме того, применение минеральной ваты в качестве внутреннего утеплителя требует дополнительного тщательного проветривания помещений;</t>
    </r>
    <r>
      <rPr>
        <rFont val="Arial"/>
        <color theme="1"/>
      </rPr>
      <t xml:space="preserve">
 всп</t>
    </r>
    <r>
      <rPr>
        <rFont val="Arial"/>
        <b/>
        <color theme="1"/>
      </rPr>
      <t>ененный пенополистирол (он же пенопласт). Отличается долговечностью и невысокой теплопроводностью, но неустойчив к растворителям, горюч и легко деформируется во время транспортировки и в процессе монтажа;</t>
    </r>
    <r>
      <rPr>
        <rFont val="Arial"/>
        <color theme="1"/>
      </rPr>
      <t xml:space="preserve">
</t>
    </r>
    <r>
      <rPr>
        <rFont val="Arial"/>
        <color theme="1"/>
        <sz val="6.0"/>
      </rPr>
      <t xml:space="preserve"> схожий с ним по внешнему виду экструдированный пенополистирол, более дорогостоящий, но и более плотный, обладающий меньшей теплопроводностью, что позволяет использовать менее толстый слой утеплителя. Результат — возможная экономия денег и гарантированная экономия полезной площади квартиры или дома;
 жесткий пенополиуретан, обладающий повышенной прочностью, легкостью и долговечностью, но не самый безопасный материал с экологической точки зрения.
Как выбрать утеплитель для стен
При выборе утеплителя следует учитывать следующие характеристики:
 экологическую безопасность, отсутствие токсичных выделений, особо важное для семей с маленькими детьми, хронических больных и аллергиков;
 теплопроводность и гигроскопичность материала;
 долговечность и износоустойчивость;
 вес (слишком большой вес может навредить конструктивным элементам здания);
 простоту/cложность монтажа, позволяющую обойтись минимумом рабочих или, напротив, требующую привлечения большой команды;
 стоимость, которая не должна идти в ущерб качеству;
 известность производителя.
Также при выборе утеплителя для стен следует учитывать характеристики дома</t>
    </r>
    <r>
      <rPr>
        <rFont val="Arial"/>
        <color theme="1"/>
      </rPr>
      <t xml:space="preserve">. </t>
    </r>
    <r>
      <rPr>
        <rFont val="Arial"/>
        <b/>
        <color theme="1"/>
      </rPr>
      <t xml:space="preserve">Так, пенопласт — не лучший материал для утепления стен на даче или в загородном доме (в нем устраивают свои гнезда грызуны). </t>
    </r>
    <r>
      <rPr>
        <rFont val="Arial"/>
        <color theme="1"/>
        <sz val="6.0"/>
      </rPr>
      <t>Если вы строите дом из дерева, следует выбирать материал, который не склонен к легкому поглощению влаги. Зато для дома из кирпича или для находящейся в таком доме квартиры подходит практически любой утеплитель.</t>
    </r>
  </si>
  <si>
    <t>https://dzen.ru/a/Y81R9-Fwe0s9vhEM</t>
  </si>
  <si>
    <t>Здравствуйте! Позвольте прокомментировать в качестве официального представителя Ассоциации производителей и поставщиков пенополистирола. 
Пенопласт действительно отличается долговечностью и низкой теплопроводностью — это позволяет с успехом использовать его для теплоизоляции. Как и каждому стройматериалу, ему присущи особенные свойства, которые нужно учитывать при применении. 
Он чувствителен к растворителям — это правда. И это определяет выбор материалов, с которыми вы собираетесь работать. Однако существует множество составов, которые не нанесут ему вреда. 
Что касается горючести, ППС присвоен класс Г3. Однако современные присадки — антипирены, которые добавляются на этапе производства, позволяют материалу затухать самостоятельно в течение максимум 4 секунд после потери контакта с открытым пламенем. Кроме того, ГОСТ рекомендует использовать пенопласт в качестве среднего слоя строительных ограждающих конструкций: это значит, что он полностью изолирован, находится в середине стенового "пирога" и тем самым защищён от возгорания. Этот же способ применения защищает пенопласт от грызунов: если у них нет доступа к материалу, то и селиться они в нём не смогут.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каждого вида пенополистирола можно в ГОСТ 15588-2014.</t>
  </si>
  <si>
    <t>https://prnt.sc/TvqEsrG4Uyw7</t>
  </si>
  <si>
    <t xml:space="preserve"> Утепление пенополиуретаном ЭталонТепло ответил Марине
Марина, пенопласт не подходит для теплоизоляции фасадов частных домов, так как дает усадку, и через пару лет все стыки светятся при осмотре дома тепловизором. Что свидетельствует о теплопотерях.</t>
  </si>
  <si>
    <t>https://vk.com/wall-200387318_17?reply=647&amp;thread=635</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</si>
  <si>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Современный качественный материал от проверенных производителей усадки не даёт. Это подтверждают многочисленные вскрытия фасадов, утеплённых пенополистиролом. Их производят специальные комиссии по контролю за качеством строительных работ, лаборатории в рамках исследовательских задач, либо когда возникает необходимость модернизировать имеющееся строение — например, сделать пристройку к дому. В этих многочисленных случаях было выявлено, что через 10-15 лет эксплуатации ППС-16Ф с фактической плотностью 16,2-18 кг/м³ усадки не давал. 
Ощущение усадки материала могут давать широкие швы между плитами ППС, заполненные монтажной пеной. 
Важно помнить, что при укладке все щели между плитами толщиной более 2 мм по технологии должны быть запенены. </t>
  </si>
  <si>
    <t>https://prnt.sc/AATgKPu4qRjU</t>
  </si>
  <si>
    <r>
      <rPr>
        <rFont val="Arial"/>
        <color theme="1"/>
      </rPr>
      <t xml:space="preserve">Ремонтдом
118,7K подписчиков
Что делать, чтобы в морозы было тепло в кирпичном доме? Утеплять дом изнутри не запрещено, но чтобы не тратить свободное пространство, утепление делают снаружи.
1. Самый популярный материал для утепления — минвата. Минус: волокнистый материал с высокой степенью влагопоглощения. Промокнет утеплитель и потеряет теплоизолирующие свойства. Поэтому лучше делать под облицовку сайдингом (с проветриванием).
2. Теплая штукатурка для наружных работ, влагостойкая. Плюс в том, что не надо делать обрешетку под утеплитель. Еще преимущества: негорючий материал, отличная тепло/звуко изоляция. Но важно учитывать то, что происходит утяжеление и надо укрепить фундамент. И не делать слой толще 5 см.
3. </t>
    </r>
    <r>
      <rPr>
        <rFont val="Arial"/>
        <b/>
        <color theme="1"/>
      </rPr>
      <t>Пенополистирол, пенопласт, пеноплекс листовой клеят на фасад спец. клеем (клей ЭППС). Минус: хорошо горит.</t>
    </r>
    <r>
      <rPr>
        <rFont val="Arial"/>
        <color theme="1"/>
      </rPr>
      <t xml:space="preserve">
4. Есть еще эковата, стекловолокно и пеноизол. Но самому с первого раза без спец. приспособлений уложить проблематично.
5. Термопанели — современный вариант. Это 2 в одном: утеплитель и красивая облицовка фасада. Крепятся к стенам дюбелями или саморезами. Минусы: дорого, монтаж только на ровную поверхность.
6. Самый долговечный утеплитель — пеностекло (на фото). Его не едят грызуны, он не гниет, не подвергается коррозии, влагостойкий, негорючий. Очень легкий, похож на черную пемзу. Дорой, но вечный утеплитель.</t>
    </r>
  </si>
  <si>
    <r>
      <rPr>
        <color rgb="FF1155CC"/>
        <u/>
      </rPr>
      <t>https://dzen.ru/b/Y9HFxra9nF-trDpI</t>
    </r>
    <r>
      <rPr>
        <color rgb="FF000000"/>
      </rPr>
      <t xml:space="preserve"> 
</t>
    </r>
    <r>
      <rPr>
        <color rgb="FF1155CC"/>
        <u/>
      </rPr>
      <t>https://ok.ru/group/53246742823149/topic/156545482813677</t>
    </r>
    <r>
      <rPr>
        <color rgb="FF000000"/>
      </rPr>
      <t xml:space="preserve"> </t>
    </r>
  </si>
  <si>
    <t xml:space="preserve">Здравствуйте!
Современные марки вспененного пенополистирола — пенопласта — содержат антипирены, специальные добавки, которые способствуют самостоятельному затуханию в течение максимум 4 секунд после потери контакта с открытым пламенем. 
Кроме того, ГОСТ 15588-2014 рекомендует использовать пенопласт в качестве среднего слоя строительных ограждающих конструкций. Это значит, что он изолирован внутри стенового "пирога", куда огонь доберётся только после разрушения внешних слоёв. </t>
  </si>
  <si>
    <r>
      <rPr>
        <color rgb="FF1155CC"/>
        <u/>
      </rPr>
      <t>https://prnt.sc/zdF7j_FnFPMn</t>
    </r>
    <r>
      <rPr>
        <color rgb="FF000000"/>
      </rPr>
      <t xml:space="preserve"> 
</t>
    </r>
    <r>
      <rPr>
        <color rgb="FF1155CC"/>
        <u/>
      </rPr>
      <t>https://prnt.sc/FrBf3oXJbU_j</t>
    </r>
    <r>
      <rPr>
        <color rgb="FF000000"/>
      </rPr>
      <t xml:space="preserve"> </t>
    </r>
  </si>
  <si>
    <t xml:space="preserve"> Марина Фурман
Солнечная сторона частного дома , утеплители пенопластом и получается много сырости в комнате,что подскажите</t>
  </si>
  <si>
    <t>https://vk.com/wall-21753001_41854?reply=41888</t>
  </si>
  <si>
    <t>Марина, для того, чтобы точно ответить на ваш вопрос, нужно знать не только материал теплоизоляции. Важно понимать, утепляли ли вы по инструкции снаружи, или с нарушением правил — изнутри помещения. Какой уложен пол и что находится под ним, есть ли в доме неотапливаемый чердак или мансарда. Какие окна стоят в доме, с какими помещениями граничит комната. Вероятнее всего для точного ответа потребуется обследование помещение на месте.
Первое, что можно сделать — проверить вентиляцию. Возможно, вся проблема в ней и это поможет решить проблему с сыростью.</t>
  </si>
  <si>
    <r>
      <rPr/>
      <t xml:space="preserve">От эксперта: 1. Материал дома. 2. Вид пенопласта 3. Откуда утепляли — снаружи/изнутри 4. Какой пол и что под полом 5. Какая кровля (чердачное помещение/мансарда) 6. Какие окна 7. Что с вентиляцией? 8. С какими помещениями граничит комната? 
Проще не отвечать или попытаемся объять необъятное? 
</t>
    </r>
    <r>
      <rPr>
        <color rgb="FF1155CC"/>
        <u/>
      </rPr>
      <t>https://prnt.sc/CiZKeVnWA-4h</t>
    </r>
  </si>
  <si>
    <t xml:space="preserve">Ратибор Шарапов
Лет 27 назад мы тоже переехали в частный дом, не в деревню, а в пригороде, вернее даже на окраине города. Правда, домишко у нас был деревянный. И я как рачительный хозяин тоже думал, что надо бы его утеплить. И решил утеплить пенопластом, как раз в то время его всем стали навязывать, как эффективный, дешевый и очень экологичный материал. На то время в интернете особо инфы не было и я решил посоветоваться с другом. Друг военный химик, закончил военное училище химической и радиационной защиты. Он очень удивлся моему выбору. Короче, пенопласт/пеноплекс и любые утеплители на основе пенопласта/пеноплекса это самое опасное из всех утеплителей. Потому что при нагревании пенопласт выделяет особо опасный боевой отравляющий газ — ФОСГЕН. И даже при температуре в 20 градусов по Цельсию, начинает выделяться фосген. О фосгене я, конечно, как прошедший нвп и срочную службу в СА слышал, но подробностей не знал. Друг мне всё растолковал и объяснил, По сей день нигде не применяю в строительстве и ремонте пенопласт/пеноплекс и всем знакомым и не знакомым не рекомендую. И да, при 20 градусах фосген не убъёт, но здоровье испортит. Этот газ будет проникать, через твою замечательную стяжку круглосуточно в твоем красивом доме. Надеюсь, вы не хотите лет в 40 получить рак. Или чтобы дети получили какую то болячку. Хотя у вас весь двор и ферма, и свинарник пенопласт. Ещё хотел напомнить одну трагедию в Перми, был пожар в клубе "Хромая лошадь" — почти все погибшии были жертвами удушаюших газов. Весь клуб был декорирован изделиями из пенопласта. Вам желаю добра, от души. </t>
  </si>
  <si>
    <t>https://www.youtube.com/watch?v=RjxPSqRbgvw&amp;lc=Ugx5WxsHaAXFVupvZQJ4AaABAg</t>
  </si>
  <si>
    <t>Здравствуйте! Позвольте прокомментировать в качестве официального представителя Ассоциации производителей и поставщиков пенополистирола. 
98% современной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Фосген плиты также не выделяют: это подтверждает протокол исследования состава №338/10 от 24.03.2010 ФГУП "ВНИИМ им. Д.И. Меделеева".
Кроме того, пенополистирол не радиоактивен. Он также может быть утилизирован без вреда для окружающей среды.</t>
  </si>
  <si>
    <t>https://prnt.sc/jJhmQCwoX0Mn</t>
  </si>
  <si>
    <t>Александр Б.
Дом это святое-очаг семьи Никакому здравомыслящему человеку не придет в голову размещение бочки синильной кислоты в подполье или противотанковой мины в гараже и с этим жить
Так нет же вот пример как тик-токер строитель предлагает пенополистирол в утепление фасада
Сертификат на данный материал
Горючесть Г 3-нормально горючий
Воспламеняемость В 3-легко воспламеняемый
Дымообразование Д 3-с высокой дымообразующей способностью
Токсичность Т3-высокоопасный
Больше обращение к Заказчику- послушай-те эти барыги за Ваши деньги подготовили Вашей семье саргофак</t>
  </si>
  <si>
    <t>https://dzen.ru/video/watch/63bed454f1972213ea2d149e#comment_1488586724</t>
  </si>
  <si>
    <t xml:space="preserve">Здравствуйте!
Для сравнения приведём группы для древесины: она имеет группу горючести Г4 и группу токсичности Т3, является легковоспламеняемой (группа воспламеняемости В3), способность к дымообразованию классифицирована как Д2 при горении и Д3 при тлении. Кроме того, по способности распространять пламя ее классифицируют по группе РП4. Однако никто не скажет, что древесина — материал неэкологичный. Просто применять ее в строительстве нужно с учётом этих особенностей. 
То же самое и для пенопласта (и любых других строительных материалов). Если монтировать и эксплуатировать их в соответствии с ГОСТ и рекомендациями производителей, можно получить отличный результат и избежать многих проблем. 
Что касается трагедии в "Хромой лошади": её причинами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t>
  </si>
  <si>
    <t>https://prnt.sc/rA3mSNGyME2X</t>
  </si>
  <si>
    <t xml:space="preserve"> Артём Сондаков ответил Алексею
Алексей, вы считаете что дерево может впитывать влагу только изнутри дома? А если вы положите на улице доску, как думаете её влажность в разное время года и в разную погоду, даже при условии закрытия от осадков будет одинакова?</t>
  </si>
  <si>
    <t>https://vk.com/wall-4800821_847823?reply=848311&amp;thread=847836</t>
  </si>
  <si>
    <t>Артём, если дом построен из древесины, нужно учитывать её природные свойства: обрабатывать антисептиками, утеплять по правилам. Обычно вопрос строителей заключается в паропроницаемости пенопласта по сравнению с тем же показателем древесины: они сопоставимы.
Следовательно, утеплять деревянный дом пенопластом можно. При этом необходимо соблюдать технологию. А заботиться о стенах, особенно деревянных, нужно в любом случае, какой бы материал для теплоизоляции вы ни выбрали.
И сравнение с обычной доской, лежащей под дождём или снегом годами, в данном случае получается некорректным.</t>
  </si>
  <si>
    <t>https://prnt.sc/irQBwbtpN0cg</t>
  </si>
  <si>
    <t xml:space="preserve"> Павел Муравьев ответил Sergey
Sergey, меня честно смущает пенопласт, если пожар то он же ядовитый при горении
 Павел Муравьев ответил Sergey
Sergey, а продукты горения пенопласта дадут возможность выбежать? про ресторан Хромая лошадь слышали в Перми?
 Павел Муравьев ответил Sergey
Sergey, это был ресторан в подвале, там ппс потолок загорелся. но не суть. убил не огонь а продукты горения ппс</t>
  </si>
  <si>
    <t>https://vk.com/wall-29538032_325858?reply=326955&amp;thread=325863</t>
  </si>
  <si>
    <t>Опасность для здоровья, пожароопасность, пожары</t>
  </si>
  <si>
    <t xml:space="preserve">Здравствуйте, Павел! Позвольте прокомментировать в качестве официального представителя Ассоциации производителей и поставщиков пенополистирола. 
Ядовитыми при горении являются большинство материалов, используемых в строительстве. Даже древесина обладает классом токсичности Д2 при горении и Д3 при тлении. Но ГОСТ рекомендует ППС к использованию в середине стенового "пирога" — в качестве среднего слоя строительных ограждающих конструкций. То есть огонь доберётся до материала только когда разрушит внешние и/или внутренние слои стены.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t>
  </si>
  <si>
    <t>https://prnt.sc/M8B040DxDFIG</t>
  </si>
  <si>
    <r>
      <rPr>
        <rFont val="Arial"/>
        <color theme="1"/>
      </rPr>
      <t xml:space="preserve">Виктор Андрющенко
Как правильно утеплить фундамент.
При строительстве нового дома встает вопрос о том, как утеплить фундамент. Это очень важный момент в строительстве, ведь фундамент — это фундамент дома. От того, насколько тщательно будет выполнена тепло — и гидроизоляция фундамента, во многом зависит дальнейшая эксплуатация дома, комфорт и уют в нём.
Как утеплить фундамент дома с помощью земли
Самый простой способ утеплить фундамент — это засыпать его землей до уровня пола первого этажа. Трудоёмкость этого способа довольно велика и использовать его можно только до момента возведения стен, потому что грунта для заливки фундамента потребуется не один КАМАЗ.
Преимуществом этого метода является его простота. К недостаткам относятся слабые теплоизоляционные качества грунта. Кроме того, если фундамент будет утепляться с помощью земли, вам придётся отказаться от подвала, а это совсем не экономично. Поэтому, несмотря на свою простоту и доступность, такой способ утепления фундамента используется очень редко.
Как правильно утеплить фундамент керамзитом
Одним из самых дешёвых теплоизоляционных материалов является керамзит. При его использовании по всему внутреннему периметру фундамента, на расстоянии 30 сантиметров от него, шифер изготавливают из шифера или обрезных досок. В образовавшееся пространство заливается керамзит. Преимуществами такого способа утепления фундамента является низкая цена керамзита и то, что этот материал не повреждается грызунами.
Как утеплить фундамент пенопластом
В настоящее время утепление фундамента чаще всего производится с помощью пенопласта (пенополистирола). С помощью этого материала можно утеплить фундамент не только строящегося дома, но и уже построенного.
 Для того, чтобы утеплить фундамент дома, используйте листы пенопласта, которые приклеиваются к фундаменту снаружи непосредственно поверх гидроизоляционного материала. Приклеивание пенопластовых плит осуществляется с помощью битумной мастики или любого другого клеящего состава. Выбирая такие составы, обратите внимание, чтобы они не содержали растворителей, потому что они испортят листы пенополистирола.
 При строительстве домов, где грунт прочный и часто промерзает, перед возведением фундамента необходимо по его периметру вырыть канавку глубиной 30 сантиметров. Затем его засыпают песком, утрамбовывают его и накрывают пенопластовыми плитами. Затем возводится сам фундамент и его утепляют, как описано выше.
 Если необходимо провести дополнительное утепление уже построенного дома, пенопластовые плиты приклеивают битумной мастикой с внутренней стороны цоколя.
Преимуществами утеплителя фундамента пенопластом является его низкая цена, возможность купить этот материал практически в любом строительном магазине, а также его хорошие теплоизоляционные свойства и экологическая безопасность. </t>
    </r>
    <r>
      <rPr>
        <rFont val="Arial"/>
        <b/>
        <color theme="1"/>
      </rPr>
      <t>Недостатками утепления фундамента таким способом является то, что пенопласт может быть поврежден грызунами.</t>
    </r>
  </si>
  <si>
    <t>https://dzen.ru/a/Y9NBPUpTXy2NfQp2</t>
  </si>
  <si>
    <t>Здравствуйте! Позвольте прокомментировать в качестве официального представителя Ассоциации производителей и поставщиков пенополистирола. 
Мыши действительно любят селиться в несыпучих утеплителях. Чтобы избежать неприятного соседства, мы рекомендуем использовать пенополистирол по ГОСТ — в качестве среднего слоя строительной ограждающей конструкции. То есть материал должен быть с оной стороны изолирован материалом стены, а с другой — отделочными слоями.</t>
  </si>
  <si>
    <t>https://prnt.sc/fHwpTazuA97w</t>
  </si>
  <si>
    <t>Vitas Lukin
Сейчас большой выбор различных строительных материалов для утепления и гидроизоляции домов. Наиболее распространенный материал, это пенопласт. Но в деревне лучше утеплять минеральной ватой, так как она не боится грызунов, которые делают свои норы в пенопласте.</t>
  </si>
  <si>
    <t>https://forum.ssa.ru/cat-stroitelnyie-i-otdelochnyie-materialyi/topic-27903.html#post116551</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</si>
  <si>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Грызуны действительно могут поселиться в любом неосыпающемся утеплителе, в том числе, и в пенопласте. К счастью, есть способ этого не допустить. Следует применять материал так, как рекомендует ГОСТ — в качестве среднего слоя строительных ограждающих конструкций. Тогда ППС будет надёжно закрыт от непрошенных гостей. </t>
  </si>
  <si>
    <t>Регистрация на форуме не проходит</t>
  </si>
  <si>
    <t xml:space="preserve"> Артём Сондаков ответил Алексею
Алексей, я и не говорил о том что нельзя. Не знаю зачем вы к этому следовали) Просто считаю нецелесообразным монтировать панели на деревянный дом, учитывая то, что придется монтировать обрешётки, вент-зазор правильно организованный, затем основание из ОСБ допустим и только после панели.
Артём Сондаков ответил Алексею
Алексей, или есть другая технология?</t>
  </si>
  <si>
    <t>https://vk.com/wall-4800821_847823?reply=848346&amp;thread=847836</t>
  </si>
  <si>
    <t xml:space="preserve">Артём, для однозначного ответа важно знать марку утеплителя, который используется в выбранной термопанели. И при монтаже строго следовать инструкции производителя. </t>
  </si>
  <si>
    <r>
      <rPr/>
      <t xml:space="preserve">Ответ на стр. 52
</t>
    </r>
    <r>
      <rPr>
        <color rgb="FF1155CC"/>
        <u/>
      </rPr>
      <t>https://prnt.sc/pz8pZf4ebjbx</t>
    </r>
  </si>
  <si>
    <r>
      <rPr>
        <rFont val="Arial"/>
        <color theme="1"/>
      </rPr>
      <t xml:space="preserve">: ПРО РЕМОНТ
</t>
    </r>
    <r>
      <rPr>
        <rFont val="Arial"/>
        <color theme="1"/>
        <sz val="6.0"/>
      </rPr>
      <t>Утепление пола керамзитом
Это достаточно простая технология, которая в некотором роде даже легче, чем аналогичный процесс утепления пола с помощью минеральной ваты – принцип тот же, как, в общем-то, и нюансы выполнения работ. Для того, чтобы защитить утеплитель от влаги из почвы или бетонный подушки чернового пола, на существующем основании делается гидроизоляция. Ни о каких технологически сложных операциях с использованием наплавляемого материала речь здесь не идет – достаточно уложить подкладку из плотного полиэтилена, и, как говорится, дело с концом. Дальше устанавливаются лаги – здесь все стандартно. Те же подложки для выравнивания лагов, те же деформационные зазоры и прочие тонкости и нюансы изготовления деревянных полов. Когда лаги будут установлены, делается элементарная подсыпка пола керамзитом вровень с верхней частью лагов – на сантиметр ниже, чтобы была возможность вентиляции подполья. После этого настилаются доски ОСБ, ДСП – и деревянный настил готов!
Как видите, утепление деревянного пола керамзитом – процесс бесхитростный и, как вы уже, наверное, убедились, вполне доступный для самостоятельной реализации. Теперь остается только разобраться с преимуществами и недостатками, которые предоставляет керамзит для пола, а вернее его использование в качестве утеплителя.
Самое главное – это дешевизна, но наверняка вас больше интересует технический аспект этого материала.
Что касается его теплоизоляционных свойств, то они практически ничем не отличаются от характеристик той же минеральной ваты, которая стоит в разы дороже.
Здесь больше нужно смотреть не на преимущества, а на недостатки – главный из них заключается в том, что в керамзите с удовольствием поселяются различные насекомые, то бишь с сороконожками вы познакомитесь не заочно. С другой стороны это даже хорошо и говорит о том, что речь идет об экологически чистом материале.
Если говорить о других преимуществах такой технологии утепления пола керамзитом, то дополнительно можно отметить и то, что керамзит является прекрасным регулятором влажности – поры этого материала достаточно быстро вытягивают излишки воды из древесины, и так же легко отдают их назад в засушливые времена. Стабильная влажность дерева – это гарантия его долгих лет службы.
В принципе, думайте сами, но я считаю, что данная технология утепления пола вполне пригодна и имеет полное право на существование. Предвзятое отношение к ней обусловлено исключительно рекламными компаниями современных производителей строительных материалов.
Особенности утепления пола керамзитом под стяжку</t>
    </r>
    <r>
      <rPr>
        <rFont val="Arial"/>
        <color theme="1"/>
      </rPr>
      <t xml:space="preserve">
</t>
    </r>
    <r>
      <rPr>
        <rFont val="Arial"/>
        <b/>
        <color theme="1"/>
      </rPr>
      <t xml:space="preserve">В современном ремонте и строительстве принято утеплять стяжку пола пенопластом. Скажем прямо, вариант этот выгоден только своей стоимостью – на сегодняшний день это самый дешевый вид утеплителя, который только можно найти в «природе». Но он обладает массой недостатков, и самый главный из них – это полная паронепроницаемость. По сути, он лишает полы из бетона способности обмениваться влагой с другими поверхностями – как результат, под стяжкой начинает произрастать грибок, появляется плесень, которая со временем распространяется по всей квартире или дому. </t>
    </r>
    <r>
      <rPr>
        <rFont val="Arial"/>
        <color theme="1"/>
      </rPr>
      <t xml:space="preserve">Керамзит в этом отношении можно назвать более лояльным материалом – если не будет постоянного поступления воды под стяжку, то и подобная живность там разводиться не будет. Кроме того, керамзит отлично способствует влагообмену между стяжкой и плитами перекрытия – это очень хорошо.
</t>
    </r>
    <r>
      <rPr>
        <rFont val="Arial"/>
        <color theme="1"/>
        <sz val="6.0"/>
      </rPr>
      <t>Если вести речь о технологии утепления бетонного пола керамзитом, то чего-либо нового добавить здесь не получится – технология точно такая, как и при теплоизоляции стяжки пенопластом. Сначала устанавливаются маяки (определяясь с их высотой, нужно учесть толщину слоя керамзита для утепления пола – как правило, это не менее 100мм), потом выполняется подсыпка, под маяки заводится армирующая сетка, после чего льется стяжка пола. В принципе, этапы работ можно поменять местами – например, сетку более удобно укладывать до установки маяков. В таком случае сначала придется сделать подсыпку керамзитом, а устанавливать на него маяки будет неправильно – гарантия того, что они не изменят своего положения в процессе заливки стяжки, полностью отсутствует. Придется делать окошки для крепления маяков. В общем, решайте сами и делайте так, как вам удобно. Я лишь добавлю одно – керамзит имеет свойство всплывать на поверхность раствора, если он слишком жидкий. Поэтому его нужно сначала придавить слоем густого раствора, а потом пролить нормальную стяжку. Такой подход к делу также обеспечит не попадание жидкого цемента между гранулами керамзита – а это означает полную сохранность теплоизолирующих свойств данного материала.
Как утеплить пол керамзитом по грунту: особенности процесса
В принципе, принцип утепления пола керамзитом по грунту практически ничем не отличается от процесса утепления пола по бетонной подушке. Разница заключается только в паре нюансов.
Качественная гидроизоляция керамзита от влаги – решается этот вопрос стандартно путем настилки плотного полиэтилена. Единственное, что здесь следует учесть, это контакт полиэтилена с грунтом, в результате которого первый гниет – процесс этот, конечно, долгий, но не брать его в учет нельзя. Придется настелить два, а лучше три слоя полиэтилена – каждый из них нужно укладывать в противоположных направлениях.
Толщина слоя керамзита – тут уже десятью сантиметрами не обойдешься. Понадобится подсыпать приличный слой этого материала – как минимум сантиметров двадцать (если не двадцать пять).
Дальше все стандартно – сетка, маяки и стяжка пола слоем не менее 50мм. Некоторые мастера дополнительно рекомендуют укладывать еще один гидроизолирующий слой полиэтилена – сверху керамзита (на мой взгляд, он не нужен). Единственное, что поможет понять такой шаг, это разве что предотвращение протекания раствора в утепляющую подсыпку. Дополнительно, чтобы полностью избежать проникновения влаги в керамзит, нужно будет позаботиться о гидроизоляции фундамента – в принципе, эта процедура стандартная, и ни одно строительство современного дома без нее не обходится.
[https://vk.com/widget_community.php?act=a_subscribe_box&amp;oid=-108555584&amp;state=1|подписаться!]</t>
    </r>
  </si>
  <si>
    <t>http://vk.com/wall-108555584_63554</t>
  </si>
  <si>
    <t xml:space="preserve">Здравствуйте! Позвольте ответить в качестве официального представителя Ассоциации производителей и поставщиков пенополистирола. 
Вспененный пенополистирол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Вообще, у современного пенополистирола одна из лучших комбинаций по паропроницаемости, теплопроводности и влагопоглощению. 
Что касается грибка, пенополистирол — материал бионейтральный. При правильной эксплуатации ни плесень, ни другие виды грибка на нём не селятся. 
Ну и стоимость — несомненный плюс этого утеплителя. Именно благодаря сумме всех его положительных качеств пенопласт так популярен в Европе: 8 из 10 домов утеплены именно им. </t>
  </si>
  <si>
    <t>https://prnt.sc/0oaws0npwitX</t>
  </si>
  <si>
    <t>Николай Черныхответил Алексею
А просто воздушная прослойка не заменит пенопласт?</t>
  </si>
  <si>
    <t>https://ok.ru/masterovoi/topic/156545482813677</t>
  </si>
  <si>
    <t xml:space="preserve">Николай, здравствуйте! Несмотря на то, что вспененный пенополистирол на 98% состоит из воздуха, он обладает совершенно другими характеристиками теплопроводности. Поэтому просто воздушной прослойкой его не заменить. </t>
  </si>
  <si>
    <r>
      <rPr/>
      <t xml:space="preserve">Ответ на стр. 48
</t>
    </r>
    <r>
      <rPr>
        <color rgb="FF1155CC"/>
        <u/>
      </rPr>
      <t>https://prnt.sc/OWC4Rm-46cW6</t>
    </r>
  </si>
  <si>
    <t>Дома лучше
Пенополистирольные плиты один из лучших утеплителей, ведь он дешевый и долговечный, но не стоит его использовать для утепления стен внутри помещения. Только что уложенный пенополистирол выделяет стирол, так как полная полимеризация материала невозможна на стадии производства. А пока полимеризация не будет завершена, выделение стирола не прекратится.</t>
  </si>
  <si>
    <r>
      <rPr>
        <color rgb="FF1155CC"/>
        <u/>
      </rPr>
      <t>https://ok.ru/b10.besthome/topic/155557963465998</t>
    </r>
    <r>
      <rPr/>
      <t xml:space="preserve"> 
</t>
    </r>
    <r>
      <rPr>
        <color rgb="FF1155CC"/>
        <u/>
      </rPr>
      <t>https://ok.ru/appleh.made/topic/156025376308212</t>
    </r>
    <r>
      <rPr/>
      <t xml:space="preserve"> 
</t>
    </r>
    <r>
      <rPr>
        <color rgb="FF1155CC"/>
        <u/>
      </rPr>
      <t>https://ok.ru/group/51943159431360/topic/155396616079552</t>
    </r>
    <r>
      <rPr/>
      <t xml:space="preserve"> 
</t>
    </r>
    <r>
      <rPr>
        <color rgb="FF1155CC"/>
        <u/>
      </rPr>
      <t>https://vk.com/wall-19716667_736362</t>
    </r>
    <r>
      <rPr/>
      <t xml:space="preserve"> 
</t>
    </r>
    <r>
      <rPr>
        <color rgb="FF1155CC"/>
        <u/>
      </rPr>
      <t>https://ok.ru/krasivydi/topic/155140880776039</t>
    </r>
    <r>
      <rPr/>
      <t xml:space="preserve"> 
</t>
    </r>
    <r>
      <rPr>
        <color rgb="FF1155CC"/>
        <u/>
      </rPr>
      <t>https://ok.ru/nashishtor/topic/154567575241473</t>
    </r>
    <r>
      <rPr/>
      <t xml:space="preserve"> </t>
    </r>
  </si>
  <si>
    <t xml:space="preserve">Здравствуйте! Позвольте ответить в качестве официального представителя Ассоциации производителей и поставщиков пенополистирола.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материал остаётся безопасным, а выделение любых летучих веществ в рамках санитарных норм. 
Более того,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</si>
  <si>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r>
      <rPr>
        <color rgb="FF1155CC"/>
        <u/>
      </rPr>
      <t>https://prnt.sc/b40gmdK6GbgG</t>
    </r>
    <r>
      <rPr/>
      <t xml:space="preserve"> 
</t>
    </r>
    <r>
      <rPr>
        <color rgb="FF1155CC"/>
        <u/>
      </rPr>
      <t>https://prnt.sc/o-hDzWrYBuss</t>
    </r>
    <r>
      <rPr/>
      <t xml:space="preserve"> 
</t>
    </r>
    <r>
      <rPr>
        <color rgb="FF1155CC"/>
        <u/>
      </rPr>
      <t>https://prnt.sc/IaqKEqqsIHT7</t>
    </r>
    <r>
      <rPr/>
      <t xml:space="preserve"> 
</t>
    </r>
    <r>
      <rPr>
        <color rgb="FF1155CC"/>
        <u/>
      </rPr>
      <t>https://prnt.sc/gn6IwYLO3HzN</t>
    </r>
    <r>
      <rPr/>
      <t xml:space="preserve"> 
</t>
    </r>
    <r>
      <rPr>
        <color rgb="FF1155CC"/>
        <u/>
      </rPr>
      <t>https://prnt.sc/Vhhkle9w0G9y</t>
    </r>
    <r>
      <rPr/>
      <t xml:space="preserve"> 
</t>
    </r>
    <r>
      <rPr>
        <color rgb="FF1155CC"/>
        <u/>
      </rPr>
      <t>https://prnt.sc/OkW6w4xF27PO</t>
    </r>
    <r>
      <rPr/>
      <t xml:space="preserve"> </t>
    </r>
  </si>
  <si>
    <t xml:space="preserve">Колян Попов
😉🙃 + Базальцевой ваты!!! Она НЕ ГОРИТ!!! ЕСЛИ ПРОВОДКА ЗАКОРОИТ, ИЛИ ЧТО!!! ТО 80% ЧТО ВСЁ БУДЕТ ХОРШО. А ВОТ ЕСЛИ ПЕНОНПЛАСТ.....!!! ТО САМИ ЕГО ЗНАЕТЕ ЕГО ГОРЮЧИЕ И ТАКСИЧЬНЫЕ СВОЙСТВА!!!! ТАК ЧТО МИН-ВАТА, САМОЕ ТО ДЛЯ УТЕПЛЕНИЯ, 😎🙃😉. А ПЕНОПЛАСТ ВСЁ РАВНО ТАКСИЧЬНЫЙ, И ПОЖАРО ОПАСНЫЙ!!!! </t>
  </si>
  <si>
    <t>https://www.youtube.com/watch?v=ToTFVznCxh8&amp;lc=Ugxv4mOfWp9JGsv_aZp4AaABAg</t>
  </si>
  <si>
    <t>в ролике пенополистирол</t>
  </si>
  <si>
    <r>
      <rPr>
        <rFont val="Arial"/>
        <color theme="1"/>
      </rPr>
      <t xml:space="preserve">СДЕЛАЙ САМ-РУССКИЙ УМЕЛЕЦ-РЕМОНТ СВОИМИ РУКАМИ!!!
Как утеплить дом.
⬇️⬇️⬇️⬇️⬇️⬇️⬇️⬇️⬇️
</t>
    </r>
    <r>
      <rPr>
        <rFont val="Arial"/>
        <color theme="1"/>
        <sz val="6.0"/>
      </rPr>
      <t xml:space="preserve">Дом — это не только крепость, но и место где мы живем, а потому в нем должно быть тепло и уютно. Из-за сильных холодов в зимний период, характерных для большей части территории России, сложно обойтись без утепления. Поэтому человек, ответивший утвердительно на вопрос: ”Утеплять дом или нет? ” – вновь оказывается на распутье. Теперь необходимо выбрать подходящий теплоизоляционный материал.
Такое обилие материалов, казалось бы, упрощает, но вместе с тем, и усложняет выбор. С одной стороны, существует большое количество материалов, которые способны удовлетворить потребностям любого строителя. Но в тоже время обилие утеплителей говорит и о том, что каждый из материалов несовершенен и имеет недостаток. Именно недостаток одного, позволяет существовать другому, который обладает превосходством, но, как ни парадоксально, имеет свое слабое место.
Поэтому при выборе утеплителя стоит отдавать себе отчет, что именно вы ждете от материала, что для вас является приоритетным, а что вы отодвигаете на второй план. Ну и, конечно, выбор теплоизоляционного материала во многом определяется частью конструкции, которую вы решили утеплить.
Давайте рассмотрим несколько наиболее часто встречающихся материалов.
Пенопласт
Основное преимущество пенопласта в его небольшой стоимости по сравнению с конкурентными материалами. Он обладает малым весом и в некоторых случаях весьма удобными размерами, кратными 0.5 м, а не 0.6 м, как это принято у большинства теплоизоляционных материалов.
Теплоизоляционные характеристики материала на вполне приемлемом уровне и тут он не уступает конкурентам. </t>
    </r>
    <r>
      <rPr>
        <rFont val="Arial"/>
        <b/>
        <color theme="1"/>
      </rPr>
      <t>Но не лишен данный материал и недостатков. Первый из которых – это выделение стирола. Он, кстати, так и называется пенополистирол.
Несмотря на заверение многих производителей о том, что объемы выделяемого стирола не превышают ПДН или отсутствуют вовсе, для многих потребителей сам факт его наличия в составе пенопласта действует отпугивающее. Кроме того, материал очень хрупкий. Так что, тут каждый сам решает покупать пенопласт или нет.</t>
    </r>
    <r>
      <rPr>
        <rFont val="Arial"/>
        <color theme="1"/>
      </rPr>
      <t xml:space="preserve">
</t>
    </r>
    <r>
      <rPr>
        <rFont val="Arial"/>
        <color theme="1"/>
        <sz val="6.0"/>
      </rPr>
      <t>Использовать его можно для утепления внешних и внутренних стен, а также в других местах, где материал не будет испытывать нагрузку.
Экструдированный пенополистирол
Это материал, для которого пенопласт стал прародителем. Он немного отличается от него по составу, а так же по способу производства. Этот вид утеплителя дороже пенопласта, но сохранил все его основные преимущества. Кроме того, по заявлениям некоторых производителей, не выделяет паров стирола и имеет нулевое водопоглощение.
Благодаря последнему свойству он наилучшим образом подходит для утепления подземных частей здания, дорог, отмостки, подвала, полов по грунту и т.д. Довольно часто его применяют для утепления стен, с чем он прекрасно справляется. Но стоит иметь ввиду, что, благодаря отличным гидроизоляционным свойствам материала, вы окажетесь не только в теплом, но и слегка увлажненном коконе. Поэтому нужно обязательно оборудовать дом искусственной вентиляционной системой. Это касается и межэтажных перекрытий, кровли и других элементов здания.
Минеральная вата
Минеральной ватой сейчас называют утеплители как произведенные на основе базальта или других минералов, так и на основе стекловолокна. Материалы выпускаются как в рулонах, так и плитами (матами). Этот материал всем хорош: не горюч, долговечен, экологичен и химически стоек.
Но как показывает практика, при утеплении стен большинство рулонных утеплителей со временем сползают, растягиваются. Тем самым, нарушается равномерность покрова, создаются воздушные карманы и т.д. Поэтому, лучше для таких целей использовать маты или плиты средней плотности. Рулонные же утеплители прекрасно подойдут для утепления межэтажных перекрытий, но при условии, что не будут испытывать нагрузку полов, мансарды и т.д.
Данный вид теплоизоляции плохо переносит влажность. При накоплении влаги он теряет свои теплоизоляционные свойства, а это вместе с высокой впитывающей способностью не позволяет применять его, например, для утепления фундамента.
Существует еще достаточно большое количество утеплителей, но эти три вида получили наибольшее распространение и зарекомендовали себя с наилучшей стороны. Как видно, из всего выше изложенного, каждый обладает преимуществами и недостатками. Но комплексное утепление возможно лишь при использовании нескольких разновидностей.</t>
    </r>
  </si>
  <si>
    <r>
      <rPr>
        <color rgb="FF1155CC"/>
        <u/>
      </rPr>
      <t>https://ok.ru/skidyvayte/topic/155774361866255</t>
    </r>
    <r>
      <rPr/>
      <t xml:space="preserve"> 
</t>
    </r>
    <r>
      <rPr>
        <color rgb="FF1155CC"/>
        <u/>
      </rPr>
      <t>https://ok.ru/group/55408616144911/topic/155774095659023</t>
    </r>
    <r>
      <rPr/>
      <t xml:space="preserve"> 
</t>
    </r>
    <r>
      <rPr>
        <color rgb="FF1155CC"/>
        <u/>
      </rPr>
      <t>https://ok.ru/profile/532520623418/statuses/155244306834234</t>
    </r>
    <r>
      <rPr/>
      <t xml:space="preserve"> </t>
    </r>
  </si>
  <si>
    <t>Здравствуйте, позвольте прокомментировать в качестве официального представителя Ассоциации производителей и поставщиков пенополистирола. 
В пенополистирольных плитах содержание стирола менее 0,001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Хрупкость — кажущееся качество этого материала. Пенополистирол имеет высокую прочность на сжатие (при 10%-ной линейной деформации не менее 0,04–0,35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t>
  </si>
  <si>
    <r>
      <rPr>
        <color rgb="FF1155CC"/>
        <u/>
      </rPr>
      <t>https://prnt.sc/UYtp-YoTkJk8</t>
    </r>
    <r>
      <rPr/>
      <t xml:space="preserve"> 
</t>
    </r>
    <r>
      <rPr>
        <color rgb="FF1155CC"/>
        <u/>
      </rPr>
      <t>https://prnt.sc/CUwtDt8dbEY9</t>
    </r>
    <r>
      <rPr/>
      <t xml:space="preserve"> 
</t>
    </r>
    <r>
      <rPr>
        <color rgb="FF1155CC"/>
        <u/>
      </rPr>
      <t>https://prnt.sc/RLalZfm417if</t>
    </r>
    <r>
      <rPr/>
      <t xml:space="preserve"> </t>
    </r>
  </si>
  <si>
    <t>Тульская Единая Строительная Компания 71
🔻Плюсы и минусы утепления балкона строительным пенопластом.
➕Плюсы
✅небольшая теплопроводность — и без других материалов теплозащита эффективна;
✅высокий коэффициент влагопоглощения — необязательно стелить слой гидроизоляции;
✅экологичность — пенопласт не выделяет вредные вещества;
✅высокая прочность — не ограничивает в выборе довольно тяжелых отделочных материалов;
✅срок службы до 30 лет при правильной укладке;
✅гигиеничность — материал не подвержен плесени, грибку;
✅доступная цена;
✅простой и быстрый монтаж — листы застывшей пены режутся на детали различной конфигурации и величины.
➖Минусы
❌пожароопасен.
❌плохо пропускает воздух.
❌плохо изолирует звук .
❌уязвим к лакокрасочным материалам из нефти и спиртов.</t>
  </si>
  <si>
    <t>https://vk.com/wall-201874096_464</t>
  </si>
  <si>
    <t>Здравствуйте, позвольте прокомментировать в качестве официального представителя Ассоциации производителей и поставщиков пенополистирола. 
Спасибо за глубокий анализ: вы совершенно верно указали плюсы вспененного пенополистирола. Он действительно обладает низкой теплопроводностью, экологичностью, высокой прочностью, биологической нейтральностью и, конечно, доступной ценой. Его легко монтировать, и прослужит он до 100 лет. 
Хотелось бы остановиться на минусах. В современные марки пенопласта добавляют антипирены — особые вещества, которые позволяют материалу затухать в течение максимум 4 секунд после потери контакта с открытым пламенем. 
По показателю паропроницаемости материал сравним с древесиной: у ППС она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Качественный пенополистирол способен служить и шумоизоляцией. А вот к растворителям он действительно чувствителен. К счастью, на рынке есть множество составов без этих компонентов.</t>
  </si>
  <si>
    <t>https://prnt.sc/CPhS2iUacvGz</t>
  </si>
  <si>
    <t xml:space="preserve"> Артём Сондаков
Алексей, то есть технология утепления термопанелями зависит от марки пенопласта используемого в нём?</t>
  </si>
  <si>
    <t xml:space="preserve">Артём, внутри термопанели в качестве теплоизоляционного слоя могут использоваться экструзионный пенополистирол, вспененный пенополистирол или пенополиуретан. Это разные материалы с разными характеристиками, которые и стоит учитывать. </t>
  </si>
  <si>
    <r>
      <rPr/>
      <t xml:space="preserve">Ответ на стр. 56
</t>
    </r>
    <r>
      <rPr>
        <color rgb="FF1155CC"/>
        <u/>
      </rPr>
      <t>https://prnt.sc/_Ox-HeP9-xY9</t>
    </r>
  </si>
  <si>
    <r>
      <rPr>
        <rFont val="Arial"/>
        <color theme="1"/>
      </rPr>
      <t xml:space="preserve">Известия
Только 18% россиян считают, что знают правила пожарной безопасности
В 2022 году в России произошло более 130 тыс. пожаров в зданиях и сооружениях, около 7 тыс. человек погибли. Как показал опрос компании «Rockwool Россия», только 18% россиян считают, что они точно знают все риски и правила, связанные с профилактикой и поведением во время пожара.
По информации аналитиков, еще 7% населения задумывается о пожарной безопасности, но ничего не делает для ее обеспечения, 4% признались, что пожар ― это их страх.
Эксперты добавили, что только 35% опрошенных рассказали, что соблюдают технику безопасности. Кроме того, 12% внимательно следят за электроприборами. 10% не только сами обращают больше внимания на защиту от пожаров, но и проводят на эту тему беседы с детьми. Еще 8% обходятся тем, что не используют свечи и другие потенциально опасные атрибуты.
«Основными факторами возникновения пожаров респонденты назвали невнимательность (34%), алкоголь (26%), курение дома (14%) и электроприборы (13%)», — рассказали аналитики.
</t>
    </r>
    <r>
      <rPr>
        <rFont val="Arial"/>
        <b/>
        <color theme="1"/>
      </rPr>
      <t>В 70% случаев причиной гибели людей на пожаре становится не огонь как таковой, а отравление токсичными продуктами горения, рассказали эксперты. На фоне распространения полимеров дым стал особенно ядовитым. Пенополистирол, который используют для утепления стен и потолков, при возгорании и даже при простом нагревании может выделять СО и СО2 — опасные для человека вещества, сказали аналитики. Эту проблему можно попытаться минимизировать, используя при отделке жилья менее вредные материалы, добавили в компании.</t>
    </r>
    <r>
      <rPr>
        <rFont val="Arial"/>
        <color theme="1"/>
      </rPr>
      <t xml:space="preserve">
Ранее, 21 января, в МЧС России подвели статистику по пожарам из-за курения за 2022 год. По данным ведомства, неосторожное обращение с огнем при курении стало причиной более чем 13,5 тыс. пожаров в 2022 году.</t>
    </r>
  </si>
  <si>
    <r>
      <rPr>
        <color rgb="FF1155CC"/>
        <u/>
      </rPr>
      <t>https://dzen.ru/a/Y9iGGfDnhAO-saj2</t>
    </r>
    <r>
      <rPr/>
      <t xml:space="preserve"> </t>
    </r>
    <r>
      <rPr>
        <color rgb="FF000000"/>
      </rPr>
      <t xml:space="preserve">
</t>
    </r>
    <r>
      <rPr>
        <color rgb="FF1155CC"/>
        <u/>
      </rPr>
      <t>https://vk.com/wall-48277440_28623</t>
    </r>
    <r>
      <rPr/>
      <t xml:space="preserve"> </t>
    </r>
    <r>
      <rPr>
        <color rgb="FF000000"/>
      </rPr>
      <t xml:space="preserve">
</t>
    </r>
    <r>
      <rPr>
        <color rgb="FF1155CC"/>
        <u/>
      </rPr>
      <t>https://vk.com/wall207781054_5984</t>
    </r>
    <r>
      <rPr>
        <color rgb="FF000000"/>
      </rPr>
      <t xml:space="preserve"> 
</t>
    </r>
    <r>
      <rPr>
        <color rgb="FF1155CC"/>
        <u/>
      </rPr>
      <t>https://vk.com/wall-40879462_5020</t>
    </r>
    <r>
      <rPr>
        <color rgb="FF000000"/>
      </rPr>
      <t xml:space="preserve"> 
h</t>
    </r>
    <r>
      <rPr>
        <color rgb="FF1155CC"/>
        <u/>
      </rPr>
      <t>ttps://vk.com/wall-75259542_253</t>
    </r>
    <r>
      <rPr>
        <color rgb="FF000000"/>
      </rPr>
      <t xml:space="preserve"> 
h</t>
    </r>
    <r>
      <rPr>
        <color rgb="FF1155CC"/>
        <u/>
      </rPr>
      <t>ttps://vk.com/wall-212594460_787</t>
    </r>
    <r>
      <rPr>
        <color rgb="FF000000"/>
      </rPr>
      <t xml:space="preserve"> 
h</t>
    </r>
    <r>
      <rPr>
        <color rgb="FF1155CC"/>
        <u/>
      </rPr>
      <t>ttps://vk.com/wall-112788801_1335</t>
    </r>
    <r>
      <rPr>
        <color rgb="FF000000"/>
      </rPr>
      <t xml:space="preserve"> 
h</t>
    </r>
    <r>
      <rPr>
        <color rgb="FF1155CC"/>
        <u/>
      </rPr>
      <t>ttps://vk.com/wall-184998534_663</t>
    </r>
    <r>
      <rPr>
        <color rgb="FF000000"/>
      </rPr>
      <t xml:space="preserve"> 
h</t>
    </r>
    <r>
      <rPr>
        <color rgb="FF1155CC"/>
        <u/>
      </rPr>
      <t>ttps://vk.com/wall-125728432_91</t>
    </r>
    <r>
      <rPr>
        <color rgb="FF000000"/>
      </rPr>
      <t xml:space="preserve"> 
h</t>
    </r>
    <r>
      <rPr>
        <color rgb="FF1155CC"/>
        <u/>
      </rPr>
      <t>ttps://vk.com/wall238344784_6839</t>
    </r>
    <r>
      <rPr>
        <color rgb="FF000000"/>
      </rPr>
      <t xml:space="preserve"> 
h</t>
    </r>
    <r>
      <rPr>
        <color rgb="FF1155CC"/>
        <u/>
      </rPr>
      <t>ttps://vk.com/wall-138323047_697</t>
    </r>
    <r>
      <rPr>
        <color rgb="FF000000"/>
      </rPr>
      <t xml:space="preserve"> 
h</t>
    </r>
    <r>
      <rPr>
        <color rgb="FF1155CC"/>
        <u/>
      </rPr>
      <t>ttps://vk.com/wall-215369846_221</t>
    </r>
    <r>
      <rPr>
        <color rgb="FF000000"/>
      </rPr>
      <t xml:space="preserve"> 
h</t>
    </r>
    <r>
      <rPr>
        <color rgb="FF1155CC"/>
        <u/>
      </rPr>
      <t>ttps://vk.com/wall-174969924_720</t>
    </r>
    <r>
      <rPr>
        <color rgb="FF000000"/>
      </rPr>
      <t xml:space="preserve"> 
</t>
    </r>
    <r>
      <rPr>
        <color rgb="FF1155CC"/>
        <u/>
      </rPr>
      <t>https://vk.com/wall-142546063_3522</t>
    </r>
    <r>
      <rPr/>
      <t xml:space="preserve"> </t>
    </r>
    <r>
      <rPr>
        <color rgb="FF000000"/>
      </rPr>
      <t xml:space="preserve">
</t>
    </r>
    <r>
      <rPr>
        <color rgb="FF1155CC"/>
        <u/>
      </rPr>
      <t>https://vk.com/wall358757247_5228</t>
    </r>
    <r>
      <rPr/>
      <t xml:space="preserve"> </t>
    </r>
    <r>
      <rPr>
        <color rgb="FF000000"/>
      </rPr>
      <t xml:space="preserve">
</t>
    </r>
    <r>
      <rPr>
        <color rgb="FF1155CC"/>
        <u/>
      </rPr>
      <t>https://vk.com/wall-112860029_2358</t>
    </r>
    <r>
      <rPr/>
      <t xml:space="preserve"> </t>
    </r>
    <r>
      <rPr>
        <color rgb="FF000000"/>
      </rPr>
      <t xml:space="preserve">
</t>
    </r>
    <r>
      <rPr>
        <color rgb="FF1155CC"/>
        <u/>
      </rPr>
      <t>https://vk.com/wall-61120968_1017</t>
    </r>
    <r>
      <rPr/>
      <t xml:space="preserve"> </t>
    </r>
    <r>
      <rPr>
        <color rgb="FF000000"/>
      </rPr>
      <t xml:space="preserve">
</t>
    </r>
    <r>
      <rPr>
        <color rgb="FF1155CC"/>
        <u/>
      </rPr>
      <t>https://vk.com/wall-203216804_333</t>
    </r>
    <r>
      <rPr/>
      <t xml:space="preserve"> </t>
    </r>
    <r>
      <rPr>
        <color rgb="FF000000"/>
      </rPr>
      <t xml:space="preserve">
</t>
    </r>
    <r>
      <rPr>
        <color rgb="FF1155CC"/>
        <u/>
      </rPr>
      <t>https://vk.com/wall-182956081_452</t>
    </r>
    <r>
      <rPr/>
      <t xml:space="preserve"> </t>
    </r>
    <r>
      <rPr>
        <color rgb="FF000000"/>
      </rPr>
      <t xml:space="preserve">
</t>
    </r>
    <r>
      <rPr>
        <color rgb="FF1155CC"/>
        <u/>
      </rPr>
      <t>https://dzen.ru/a/Y9jm4u39bg8OLlxS</t>
    </r>
    <r>
      <rPr/>
      <t xml:space="preserve"> </t>
    </r>
    <r>
      <rPr>
        <color rgb="FF000000"/>
      </rPr>
      <t xml:space="preserve">
</t>
    </r>
    <r>
      <rPr>
        <color rgb="FF1155CC"/>
        <u/>
      </rPr>
      <t>https://vk.com/wall-216843419_92</t>
    </r>
    <r>
      <rPr/>
      <t xml:space="preserve"> 
</t>
    </r>
    <r>
      <rPr>
        <color rgb="FF1155CC"/>
        <u/>
      </rPr>
      <t>https://vk.com/wall-156512231_1161</t>
    </r>
    <r>
      <rPr/>
      <t xml:space="preserve"> </t>
    </r>
  </si>
  <si>
    <r>
      <rPr>
        <color rgb="FF1155CC"/>
        <u/>
      </rPr>
      <t>https://prnt.sc/6b_ZkxSUzgXv</t>
    </r>
    <r>
      <rPr/>
      <t xml:space="preserve"> </t>
    </r>
    <r>
      <rPr>
        <color rgb="FF000000"/>
      </rPr>
      <t xml:space="preserve">
</t>
    </r>
    <r>
      <rPr>
        <color rgb="FF1155CC"/>
        <u/>
      </rPr>
      <t>https://prnt.sc/1GXqQO2WajX8</t>
    </r>
    <r>
      <rPr>
        <color rgb="FF000000"/>
      </rPr>
      <t xml:space="preserve"> 
</t>
    </r>
    <r>
      <rPr>
        <color rgb="FF1155CC"/>
        <u/>
      </rPr>
      <t>https://prnt.sc/cZc9BKMT2H4n</t>
    </r>
    <r>
      <rPr>
        <color rgb="FF000000"/>
      </rPr>
      <t xml:space="preserve"> 
</t>
    </r>
    <r>
      <rPr>
        <color rgb="FF1155CC"/>
        <u/>
      </rPr>
      <t>https://prnt.sc/lfNvGddw7DIl</t>
    </r>
    <r>
      <rPr>
        <color rgb="FF000000"/>
      </rPr>
      <t xml:space="preserve"> 
</t>
    </r>
    <r>
      <rPr>
        <color rgb="FF1155CC"/>
        <u/>
      </rPr>
      <t>https://prnt.sc/vAu3tlnHwjfN</t>
    </r>
    <r>
      <rPr>
        <color rgb="FF000000"/>
      </rPr>
      <t xml:space="preserve"> 
</t>
    </r>
    <r>
      <rPr>
        <color rgb="FF1155CC"/>
        <u/>
      </rPr>
      <t>https://prnt.sc/6POVdjuYNkOx</t>
    </r>
    <r>
      <rPr>
        <color rgb="FF000000"/>
      </rPr>
      <t xml:space="preserve"> 
</t>
    </r>
    <r>
      <rPr>
        <color rgb="FF1155CC"/>
        <u/>
      </rPr>
      <t>https://prnt.sc/Xz3hA_3TndVL</t>
    </r>
    <r>
      <rPr>
        <color rgb="FF000000"/>
      </rPr>
      <t xml:space="preserve"> 
</t>
    </r>
    <r>
      <rPr>
        <color rgb="FF1155CC"/>
        <u/>
      </rPr>
      <t>https://prnt.sc/FQnAvYZU8aUR</t>
    </r>
    <r>
      <rPr>
        <color rgb="FF000000"/>
      </rPr>
      <t xml:space="preserve"> 
</t>
    </r>
    <r>
      <rPr>
        <color rgb="FF1155CC"/>
        <u/>
      </rPr>
      <t>https://prnt.sc/eFMzB96jIoPF</t>
    </r>
    <r>
      <rPr>
        <color rgb="FF000000"/>
      </rPr>
      <t xml:space="preserve"> 
</t>
    </r>
    <r>
      <rPr>
        <color rgb="FF1155CC"/>
        <u/>
      </rPr>
      <t>https://prnt.sc/iZAvuLHco6lX</t>
    </r>
    <r>
      <rPr>
        <color rgb="FF000000"/>
      </rPr>
      <t xml:space="preserve"> 
</t>
    </r>
    <r>
      <rPr>
        <color rgb="FF1155CC"/>
        <u/>
      </rPr>
      <t>https://prnt.sc/B19knl50JSsq</t>
    </r>
    <r>
      <rPr>
        <color rgb="FF000000"/>
      </rPr>
      <t xml:space="preserve"> 
</t>
    </r>
    <r>
      <rPr>
        <color rgb="FF1155CC"/>
        <u/>
      </rPr>
      <t>https://prnt.sc/6q-FPJzfGjOE</t>
    </r>
    <r>
      <rPr>
        <color rgb="FF000000"/>
      </rPr>
      <t xml:space="preserve"> 
</t>
    </r>
    <r>
      <rPr>
        <color rgb="FF1155CC"/>
        <u/>
      </rPr>
      <t>https://prnt.sc/3p-F0wVOsWBw</t>
    </r>
    <r>
      <rPr>
        <color rgb="FF000000"/>
      </rPr>
      <t xml:space="preserve"> 
</t>
    </r>
    <r>
      <rPr>
        <color rgb="FF1155CC"/>
        <u/>
      </rPr>
      <t>https://prnt.sc/VZiJB5r9Iv2-</t>
    </r>
    <r>
      <rPr/>
      <t xml:space="preserve"> </t>
    </r>
    <r>
      <rPr>
        <color rgb="FF000000"/>
      </rPr>
      <t xml:space="preserve">
</t>
    </r>
    <r>
      <rPr>
        <color rgb="FF1155CC"/>
        <u/>
      </rPr>
      <t>https://prnt.sc/zE7YJNuhvwkV</t>
    </r>
    <r>
      <rPr/>
      <t xml:space="preserve"> </t>
    </r>
    <r>
      <rPr>
        <color rgb="FF000000"/>
      </rPr>
      <t xml:space="preserve">
</t>
    </r>
    <r>
      <rPr>
        <color rgb="FF1155CC"/>
        <u/>
      </rPr>
      <t>https://prnt.sc/-_Vu0vj2E1EA</t>
    </r>
    <r>
      <rPr/>
      <t xml:space="preserve"> </t>
    </r>
    <r>
      <rPr>
        <color rgb="FF000000"/>
      </rPr>
      <t xml:space="preserve">
</t>
    </r>
    <r>
      <rPr>
        <color rgb="FF1155CC"/>
        <u/>
      </rPr>
      <t>https://prnt.sc/gm8rLkrpv-Rn</t>
    </r>
    <r>
      <rPr/>
      <t xml:space="preserve"> </t>
    </r>
    <r>
      <rPr>
        <color rgb="FF000000"/>
      </rPr>
      <t xml:space="preserve">
</t>
    </r>
    <r>
      <rPr>
        <color rgb="FF1155CC"/>
        <u/>
      </rPr>
      <t>https://prnt.sc/o_3SGibrS6SJ</t>
    </r>
    <r>
      <rPr/>
      <t xml:space="preserve"> </t>
    </r>
    <r>
      <rPr>
        <color rgb="FF000000"/>
      </rPr>
      <t xml:space="preserve">
</t>
    </r>
    <r>
      <rPr>
        <color rgb="FF1155CC"/>
        <u/>
      </rPr>
      <t>https://prnt.sc/78pxPfbkE2WF</t>
    </r>
    <r>
      <rPr/>
      <t xml:space="preserve"> </t>
    </r>
    <r>
      <rPr>
        <color rgb="FF000000"/>
      </rPr>
      <t xml:space="preserve">
</t>
    </r>
    <r>
      <rPr>
        <color rgb="FF1155CC"/>
        <u/>
      </rPr>
      <t>https://prnt.sc/b4_qzcSODuZy</t>
    </r>
    <r>
      <rPr/>
      <t xml:space="preserve"> </t>
    </r>
    <r>
      <rPr>
        <color rgb="FF000000"/>
      </rPr>
      <t xml:space="preserve">
</t>
    </r>
    <r>
      <rPr>
        <color rgb="FF1155CC"/>
        <u/>
      </rPr>
      <t>https://prnt.sc/4tdKuJWqUATd</t>
    </r>
    <r>
      <rPr/>
      <t xml:space="preserve"> 
</t>
    </r>
    <r>
      <rPr>
        <color rgb="FF1155CC"/>
        <u/>
      </rPr>
      <t>https://prnt.sc/fWde2YHk7nmP</t>
    </r>
    <r>
      <rPr/>
      <t xml:space="preserve"> </t>
    </r>
  </si>
  <si>
    <t>Александр
Тепло и шумоизоляция пола! Что выбрать?! Вата или полистирол?
В квартире дует с пола, и естественно я захотел поменять пол и сразу убить двух зайцев. 
И не могу выбрать какой материал использовать. Мин вата или полистирол. Толщина слоя 100-150мм. 
Нет стяжки пола не будет. Ни сухой ни мокрой! (Переезжать некуда) 
Хочу набить лаги и между ними какой то материал положить.</t>
  </si>
  <si>
    <t>https://otvet.mail.ru/question/232205340</t>
  </si>
  <si>
    <t>эксперт однозначно за минвату в этом случае</t>
  </si>
  <si>
    <r>
      <rPr>
        <rFont val="Arial"/>
        <color theme="1"/>
      </rPr>
      <t xml:space="preserve">Коттеджные Поселки "Семейные"
Этот "молодой" строительный материал буквально ворвался на рынок и моментально стал одним из наиболее популярных. Ну конечно же, это его Величество Газоблок! В Семейных поселках из него построено около 70% домов.
Надёжный, недорогой, тепло сохраняет хорошо, горит плохо. Казалось бы, всё идеально. Однако как и в любом виде строительства, при работе с газоблоком нужно учитывать некоторые нюансы. Особенно когда речь идёт об утеплении. Если не уделить этому вопросу должного внимания, в холодных регионах велика вероятность деформации стен. А вы сами знаете, что в Подмосковье бывают довольно сильные морозы.
Самые популярные теплоизоляционные материалы — это пенопласт и минеральная вата, каждый из них имеет свои преимущества и недостатки.
✅ </t>
    </r>
    <r>
      <rPr>
        <rFont val="Arial"/>
        <b/>
        <color theme="1"/>
      </rPr>
      <t>Пенопласт прост в использовании и легко монтируется, но его очень любят мелкие грызуны.</t>
    </r>
    <r>
      <rPr>
        <rFont val="Arial"/>
        <color theme="1"/>
      </rPr>
      <t xml:space="preserve">
✅ Минвата обладает более высокой паропроницаемостью в сравнении с пенопластом, за счёт чего сохраняется оптимальная влажность стен, но при этом у нее более высокая цена.
❕При использовании данных утеплителей не забывайте, что минимальная толщина их слоя должна составлять 5 см.
Технологию утепления дома из газобетона лучше всего определять исходя из выбора материала внешней отделки. Лучшими вариантами признаны вентилируемый фасад и облицовка кирпичом.🧱 Они же являются и самыми затратными, но здание, утепленное таким образом, простоит дольше.
Дайте знать, если нужно разобрать тему различных технологий утепления более подробно 🙌</t>
    </r>
  </si>
  <si>
    <t>https://vk.com/wall-211146055_66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</si>
  <si>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Пенопласт действительно прост в монтаже и эксплуатации. У него прекрасная комбинация по теплопроводности, паропроницаемости и влагопоглощению. Поэтому он так популярен. Что касается грызунов, они любят селиться в любом несыпучем утеплителе. Поэтому главная задача строителя — изолировать ППС, чтобы у мышей не было к нему доступа. Именно так и рекомендует использовать пенопласт ГОСТ 15588-2014 — в качестве среднего слоя строительных ограждающих конструкций. Если у грызунов не будет доступа к материалу, поселиться в нём они не смогут. </t>
  </si>
  <si>
    <t>https://prnt.sc/dcWPfjGpDiXm</t>
  </si>
  <si>
    <t>Новый ответ от эксперта</t>
  </si>
  <si>
    <t>Согласовано клиентом</t>
  </si>
  <si>
    <t>Опубликовано/не отвечаем</t>
  </si>
  <si>
    <t>Ждём аккаунт</t>
  </si>
  <si>
    <r>
      <rPr>
        <rFont val="Arial"/>
        <color theme="1"/>
        <sz val="6.0"/>
      </rPr>
      <t>ИДЕИ ВАШЕГО ДОМА
223,8K подписчиков
Реклама
Реклама
Утепление фасада дома: материалы, технологии и инструкции по монтажу
Вчера
170 прочитали
Рассказываем о преимуществах внешнего утепления и какими способами его лучше обустроить. Даем полезные советы по монтажу разных типов теплоизоляции.
ShutterStock
Чтобы дома всегда было тепло и уютно, хозяева задолго до наступления холодов должны заботиться о его утеплении. Самый важный этап этого процесса — теплоизоляция стен. Можно утеплить комнаты с внутренней стороны, но строители рекомендуют утеплять стены снаружи. Разберем, как сделать это правильно и какие материалы лучше всего использовать в качестве теплоизолятора.
Преимущества внешнего утепления
Строительные СНиПы регламентируют проведение работ по утеплению только с наружной части здания. При этом запрета на внутренние работы нет, поскольку не всегда есть возможность утеплить фасад. К примеру, это не разрешено для исторических построек, сложно выполнить для конструкций с большим количеством декоративных элементов, т.п. Поэтому внутренние работы все-таки проводятся, но предпочтительнее внешняя изоляция. Перечислим преимущества такого варианта.
 Площадь внутренних помещений не изменяется.
 Продление срока службы несущей коробки, которая не будет подвергаться регулярному намоканию/высыханию.
 Защита теплоизоляционного слоя от влаги, предотвращение появления конденсата на внутренней части стен.
 Здание получает привлекательную отделку, даже если коробка после возведения была непрезентабельной.
 Устранение мостиков холода, которые появляются в результате ошибок при выборе стройматериалов или при их монтаже.
 Улучшение шумоизоляции.
 Снижение теплообмена между внешней и внутренней частями постройки, что приведет к созданию комфортного микроклимата внутри постройки, уменьшению расходов на отопление.
Значимых недостатков внешнего утепления практически нет. Надо понимать, что это трудоемкий процесс, который не терпит ошибок. Они снижают эффект от работ и трудно устраняются. Поэтому необходимо точно выполнять все технологические требования.
ShutterStock
Чем лучше утеплить стены дома снаружи
Для внешней изоляции можно использовать не каждый утеплитель. Он должен обладать определенными свойствами. Кратко охарактеризуем каждое.
 Высокие теплоизоляционные характеристики. Изолятор должен надежно удерживать тепло.
 Нечувствительность к влаге и прочность. Иначе изоляционный слой долго не прослужит.
 Длительный срок эксплуатации.
 Непривлекательность для грызунов, насекомых, других живых организмов.
Все эти свойства нужно учитывать при выборе утеплителя. Перечислим варианты самых эффективных фасадных изоляторов.
Минвата
Волокнистый материал из силикатных отходов, смесей осадочных пород или металлургических шлаков. Исходя из этого, различают три вида материала: стекловата, шлаковата и каменная вата. Для жилых домов чаще всего применяют последний вариант. Каменная, она же базальтовая вата, наиболее экологична, эффективно удерживает тепло, долговечна. Стекловата не горит, это хорошее решение, как утеплить деревянную стену снаружи. Шлаковата содержит токсичные ингредиенты, ее выбирают для теплоизоляции сараев, надворных построек, т.п. Минеральную вату выпускают в виде плит или свернутых в рулон полотен разной плотности.
Плюсы
 Хорошая шумо- и теплоизоляция.
 Достаточная огнестойкость, особенно у изделий с маркировкой «НГ» (низкая горючесть).
 Хорошая воздухопроницаемость.
 Эксплуатация в течение 30-50 лет.
Минусы
 Гигроскопичность. Впитывает влагу и намокает. В таком состоянии теряет все изоляционные свойства.
 Крошится в очень мелкую пыль, которая раздражает слизистые и органы дыхания.
ShutterStock</t>
    </r>
    <r>
      <rPr>
        <rFont val="Arial"/>
        <color theme="1"/>
      </rPr>
      <t xml:space="preserve">
</t>
    </r>
    <r>
      <rPr>
        <rFont val="Arial"/>
        <b/>
        <color theme="1"/>
      </rPr>
      <t>Пенопласт
Материал с ячеистой структурой. Закрытые ячейки заполняет инертный газ или воздух, что придает пенопласту хорошие изоляционные характеристики. Производится в форме плотных плит разной толщины.
Плюсы
 Высокие теплоизоляционные характеристики, звукоизоляция немного хуже.
 Малый вес, нагрузка на несущую конструкцию даже при значительной утепленной площади небольшая.
 В составе синтетические компоненты, что предотвращает развитие микроорганизмов. Пенопласт не гниет, не покрывается плесенью.
 Монтировать материал несложно. Плиты легкие и компактные, средства защиты не требуются.
 Срок службы порядка 50 лет.
 Полная водонепроницаемость.
Минусы
 Низкая паропроницаемость.
 Чувствительность к УФ-излучению. Под прямыми лучами солнца пластик начинает разрушаться.
 Горючесть. Легко воспламеняется, горит с выделением токсичных паров. Они появляются уже при нагреве выше 30˚С.
 Грызуны разгрызают пенопласт и могут в нем поселяться.</t>
    </r>
    <r>
      <rPr>
        <rFont val="Arial"/>
        <color theme="1"/>
      </rPr>
      <t xml:space="preserve">
</t>
    </r>
    <r>
      <rPr>
        <rFont val="Arial"/>
        <color theme="1"/>
        <sz val="6.0"/>
      </rPr>
      <t>Экструдированный пенополистирол, он же пеноплекс
Состав аналогичен пенопласту, но способ изготовления другой. Поэтому изолятор получается более тонким, плотным и прочным. Он немного тяжелее, чем пенопласт. В остальном положительные и отрицательные черты у них похожие. Различают несколько видов пенополистирола, которые выпускают специально для наружных работ.
Экструдированный пенополистирол (XPS) ПЕНОПЛЭКС Комфорт 118.5х58.5см 100мм — купить по выгодной цене на Яндекс Маркете
ya.cc
 Фундамент. Используют для изоляции подземных частей постройки, включая подвалы и цоколь.
 Кровля. Высокоплотный пеноплекс, применяют на крышах любого типа.
 Стена. Разработан для использования в открытых конструкциях. Особо устойчив к негативным воздействиям.
Для фасадных работ подбирают изолятор с маркировкой 31 или 35. Выпускают пенополистироловые панели с клинкерной отделкой. Это решение позволяет обходиться без финишной отделки.
ShutterStock
Эковата
Изготавливают из натуральной целлюлозы с добавлением борной кислоты и буры. Эти минеральные вещества защищают натуральный материал от гниения и грызунов.
008-0001-0030 — купить по выгодной цене на Яндекс Маркете
ya.cc
Плюсы
 Высокие шумо- и теплоизоляционные характеристики.
 Хорошая паропроницаемость, сравнимая с натуральной древесиной. Благодаря этому подходит для утепления деревянных домов.
 Нечувствительность к влаге. Не впитывает воду, не портится под ее воздействием.
 Низкая воспламеняемость за счет добавления в состав антипиренов.
 Срок службы более 70 лет.
Минусы
 Наносится методом мокрого напыления. Для этого нужно специальное оборудование. Ватная масса напыляется на основу. После испарения воды образуется плотный утепляющий слой, надежно закрепленный на основании.
ShutterStock
Пенополиуретан
Одно- или двухкомпонентная мастика на основе синтетических смол и отвердителя. Наносится прямо на основание, после отвердения значительно увеличивается в размерах.
Напыляемая теплоизоляция Polynor однокомпонентная — купить по выгодной цене на Яндекс Маркете
ya.cc
Плюсы
 Самый высокий из всех изоляторов коэффициент сохранения тепла.
 Покрытие герметичное, влагонепроницаемое.
 Хорошая адгезия к любым материалам за исключением фторопластов и полиэтиленов.
 Не выделяет токсичные вещества.
 Грызуны и патогенная микрофлора не живут внутри материала.
 Качественная звукоизоляция.
Минусы
 Монтируется только путем напыления. Это быстро, но требуется спецоборудование, с которым работают специалисты. После отвердения изоляционный слой надежно закреплен на основе, дополнительной фиксации не требуется.
ShutterStock
Варианты фасадного утепления
Различают две основных технологии утепления стен снаружи. Кратко охарактеризуем обе.
Сухая
Обустройство сборного или навесного фасада. Его собирают из готовых элементов, которые соединяются в общую систему сухим способом. Достоинство технологии — в возможности монтажа в любое время года. Сборка проходит достаточно быстро. Значимый минус — неплотное прилегание обшивки к основе. Это дает небольшие теплопотери.
ShutterStock
Мокрая
Изолятор и финишная отделка укладывается с помощью водорастворимых стройматериалов: штукатурки, клея, т.п. Теплоизолирующие и отделочные материалы плотно прилегают к основанию, что предотвращает даже небольшие теплопотери. Недостатки методики — укладка только при плюсовых температурах, низкая скорость монтажных работ.
ShutterStock
Система фасадной изоляции бывает двух типов. Разберем оба варианта.
Невентилируемая
Изоляционный пирог представлен в виде целостной системы, где не предусматривается воздушная прослойка между изоляцией и основой. Наиболее часто невентилируемые схемы обустраиваются по мокрой технологии, когда на основание последовательно накладывают теплоизоляцию, клеевой, защитный, а потом и декоративный слои.
ShutterStock
Вентилируемая
Ее особенность — наличие между облицовкой и теплоизолятором воздушной прослойки. Для ее формирования обустраивается обрешетка из металла или из дерева. Под нее монтируют утеплитель, отделка укладывается поверх обрешеточных брусков или профилей. Наличие вентилируемого пространства уменьшает количество влаги в изоляторе, что продлевает срок его службы.
ShutterStock
Как правильно утеплить стену снаружи разными способами
Фасадную теплоизоляцию проводят после окончания монтажа вентиляции, оконных систем, кровли, окончательной отделки фундамента и полной усадки постройки. «Сухая» отделка возможна в любую погоду, но лучше всего выбирать время, когда на улице сухо и тепло. Выбор технологии работ зависит от типа теплоизолятора. Разберем самые востребованные способы, как утеплить стены снаружи своими руками.
Навесной вентилируемый фасад
Его особенность в наличии вентилируемого пространства, которое находится между теплоизолятором и облицовкой. Процесс сборки системы проводится поэтапно.
 Исследование фасадной поверхности, подготовка ее к работе. Разметка линий-маяков и точек для фиксации крепежей.
 Обустройство каркаса. В намеченных точках устанавливают кронштейны под каркасные крепления.
 Установка теплоизоляции. Должен получиться сплошной изоляционный ковер. Если материал укладывается в два слоя, выполняют смещение второго слоя относительно первого на половину плиты. Это предотвратит появление мостиков холода.
 Обустройство пароизоляции. Материал укладывают поверх утеплителя.
 Установка несущего каркаса. Его монтируют на ранее поставленные кронштейны поверх теплоизоляции. На направляющих фиксируют крепежные элементы для облицовки.
 Монтаж финишной отделки. Это может быть керамогранит, металлические кассеты, фиброцементные плитки, т.п. Облицовку укладывают с нижнего ряда, постепенно поднимаются выше.
ShutterStock
Теплоизоляция под сайдинг
Монтаж может проводиться по уже описанной выше сухой технологии, но возможно и применение мокрой методики. В этом случае последовательность работ будет такой.
 Подготовка основы к работе. Стену чистят от грязи, выравнивают, если это нужно, загрунтовывают подходящим праймером.
 Разметка и закрепление кронштейнов под каркас-обрешетку.
 Закрепление изоляции. Для этого по низу основания фиксируют стартовый профиль. На него выставляют ряд теплоизоляционных плит, приклеивают их и дополнительно закрепляют тарельчатыми дюбелями. Аналогично выставляют все ряды плит.
 Установка обрешеточных профилей.
 Монтаж сайдинга. Пластины закрепляют на направляющие каркаса-обрешетки.
Вместо плитного изолятора можно использовать любой напыляемый. В этом случае после подготовки основы ее размечают и ставят кронштейны под обрешеточные направляющие, наносят изоляционный слой. После отвердения его подрезают, дальше делают все так, как описано в инструкции.
ShutterStock
Мокрый фасад
Технология предполагает создание единого слоя изоляции и отделки. Разберем, как утеплить фасад под штукатурку.
 Подготовка основания. Очистка стены от загрязнений, заделывание дефектов, выравнивание и грунтование.
 Укладка теплоизоляционного слоя. Плитный материал наклеивают на основу, дополнительно фиксируют тарельчатыми дюбелями. Работу начинают снизу, под первый ряд выставляют стартовый профиль. Напыляемые изоляторы наносят на основание, дают им отвердеть и подрезают.
 Нанесение базового штукатурного слоя с обязательным армированием. Раствор накладывается равномерно поверх полос из армирующей сетки. Ее кладут с нахлестом, полностью утапливают в смесь.
 Выравнивание основы. Поочередно наносят один-два слоя штукатурки с обязательным затиранием подсохшей смеси так, чтобы полностью выровнять стену.
 Грунтование покрытия.
ShutterStock
После высыхания грунтовки стена готова к дальнейшей отделке. Ее можно покрасить фасадной краской или уложить любую декоративную штукатурку.</t>
    </r>
  </si>
  <si>
    <t>https://dzen.ru/a/Y4dm-4U5YjKy01_O</t>
  </si>
  <si>
    <t>Грызуны, паропроницаемость, пожароопасность</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</si>
  <si>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верно указали сильные стороны пенопласта. Единственное — срок службы ППС гораздо дольше.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И об упомянутых вами минусах.
Современный ППС выпускается с пометкой SE — self extinguishing, с добавками для самозатухания (антипиренами). Без контакта с огнем он горит максимум 4 секунды.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О грызунах: ГОСТ 15588-2014 регламентирует использование ППС в качестве среднего слоя ограждающих строительных конструкций. Это значит, что материал при правильном монтаже полностью изолирован, и доступа грызунов к нему нет. Мыши не едят пенополистирол, однако могут в нём селиться — как и в любом несыпучем утеплителе, в том числе, и в минеральной или каменной вате. Так что самое главное — не допустить попадания грызунов во внутренние слои стенового пирога. 
А вот подвергать ППС воздействию ультрафиолета действительно не стоит, здесь вы абсолютно правы. Поэтому мы рекомендуем монтировать его под "мокрый фасад". </t>
  </si>
  <si>
    <t>https://prnt.sc/JJl5cR9ycY71</t>
  </si>
  <si>
    <t>Альфа Сберович
Оба мифа совершенно не мифы.
№ 1 — основа грамотного пирога стены — соблюдение правила увеличения паропроницаемости от внутренней поверхности стены к наружней (фасадной). Поскольку абсолютно паронепроницаемых материалов нет, какая-то часть влаги все равно будет попадать в пирог.
Пенопласт просто запрет ее с обратной стороны, и здравствуй плесень, гниль и прочее.
№ 2 — пенопласт может и не загорится, но в случае пожара из такого дома спастись будет значительно сложнее, т.к. ядовитый газ от плавящегося пенопласта в разы губительнее, чем дым от горения дерева.
У минваты, допустим, это свойство намного лучше. Да, дороже, да, больше мороки с монтажом, но безопасность важнее.</t>
  </si>
  <si>
    <t>https://dzen.ru/b/Y4ccNXY2qCnOry8h#comment_1412434372</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</si>
  <si>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ППС — билогически нейтральный материал. При соблюдении правил эксплуатации ни плесень, ни грибок на нем не селятся и не размножаются.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t>
  </si>
  <si>
    <t>https://prnt.sc/5HsOFB-KsW8t</t>
  </si>
  <si>
    <t>Блог самостройщика
Как бюджетно и безопасно утеплить фасад дома.
Все понимают, что дом должен быть энергоэффективным, или другими словами — с низкими показателями теплопотери. Строить толстые стены в наших реалиях не всегда оправдано — стоимость стеновых материалов и блоков за последние два года во многих регионах выросла в 1,5-2 раза.
Утепление стен остается классическим решением снизить затраты на отопление. А утепление недорогим и эффективным материалом — это еще лучше. К списку энергоэффективных материалов можно отнести вспенивающийся пенополистрирол, по-простому — пенопласт.
У пенополистирола высокая прочность на сжатие и низкая теплопроводность — он хорошо сохраняет тепло. Кроме того, он практически не впитывает влагу, не представляет питательной ценности для грызунов, устойчив к грибку и плесени. В процессе производства пенополистирола не применяются токсичные или ядовитые вещества — а, значит, он безопасен для здоровья.
Этот материал бывает разной плотности. Для утепления стен и штукатурного фасада подойдет ПСБ-25. Пенопласт большей плотности используют даже для утепления под стяжку теплых полов, поскольку он не проминается.
Монтаж пенополистирола производят либо на штукатурный состав, либо на клей-пену. Причем последний вариант может использоваться и зимой (главное, чтобы баллон с клей-пеной был теплым).
Действовать необходимо следующим образом:
• Подготовьте поверхность: очистите, заштукатурьте дефекты глубиной более 10 мм, нанесите грунтовку.
• Установите цокольный (стартовый) профиль.
• Приклейте теплоизоляционные плиты на стену, по направлению снизу-вверх.
• Для надежной фиксации на стене обязательны закрепите пластиковыми дюбелями для утеплителя (грибки).
Надо сказать, что с утеплением пенополистиролом связано несколько мифов:
Миф №1: дом не будет дышать и будет влажно, конденсат будет скапливаться на окнах и углах внутри дома.
Здесь следует возразить: дышать должны не стены, а вентиляция. Если же кто-то переживает за накопление влаги под пенопластом, имейте в виду, что у него паропроницаемость выше, чем у ЭППС. Им можно утеплять стены и из газобетона. Главное — делать это не сразу, чтобы дать большей части влаги выйти из блоков.
Миф №2: пожароопасность.
Ряд производителей добавляют в фасадный пенополистирол антипирены — присадки для защиты от воспламенения. При контакте с огнем материал плавится, но не горит. К тому же пенопласт, находящийся под штукатурным фасадом, скрыт от огня.
Поэтому, на мой взгляд, решение утеплить дом фасадным пенополистриролом очень разумное. Это не только экономично, но и безопасно. Главное — выбрать качественный материал от проверенного производителя.</t>
  </si>
  <si>
    <t>https://dzen.ru/b/Y4ccNXY2qCnOry8h</t>
  </si>
  <si>
    <t>Паропроницаемость, пожароопасность, опасность для здоровья, плюсы и минусы, грызуны</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</si>
  <si>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Спасибо за доскональный и подробный разбор свойств пенополистирола. Вы совершенно правы: при использовании качественного материала, соблюдении требований ГОСТ, а также условий монтажа и эксплуатации ППС — отличный материал для теплоизоляции. 
</t>
  </si>
  <si>
    <t>https://prnt.sc/0Yp-hcnzCulU</t>
  </si>
  <si>
    <t xml:space="preserve">Я тут
 @EPS Russia  не обижайтесь, но хотелось бы заслушать ещё и слова представителя ассоциации производителей и поставщиков минваты :)
Не спорю, что при монтаже по нормам пенопласт имеет место быть. Мало того, он имеет значительно лучшие теплотехнические характеристики нежели чем у минваты и именно поэтому его используют при строительстве домов на севере. Проблема в том, что и сам пенопласт, и "пирог" стены, а еще электрика в доме, вентиляция в нем, и очень много чего еще, просто обязаны быть выполнены правильно. 
К чему приводят нарушения, как сгорают дома или начинает плодиться плесень — видел неоднократно. А вот что было сделано по факту в доме на продажу — для меня большая загадка. Именно поэтому отношусь к подобным словам и применению данного материала с большой осторожностью. </t>
  </si>
  <si>
    <t>https://www.youtube.com/watch?v=h6FqWa7LQbY&amp;lc=Ugy0YEndUHCFpb1RxCd4AaABAg.9ihAlfq7qPu9j3bs399y6P</t>
  </si>
  <si>
    <t xml:space="preserve">Здравствуйте! 
С радостью подождём появления представителя от минваты.
Что касается соблюдения правил — да, и качество материала, и вентиляция, и пирог (а рассчитать его правильно могут только специалисты "на местности", учитывая все вводные для данного конкретного дома), и эксплуатация — влияют на результат. Но тут ничего не поделаешь: под этими правилами библиотеки научных трудов, схем, расчётов. И следовать им в первую очередь в интересах того, кто собирается в этом доме жить. </t>
  </si>
  <si>
    <r>
      <rPr/>
      <t xml:space="preserve">Ответ на стр. 132
</t>
    </r>
    <r>
      <rPr>
        <color rgb="FF1155CC"/>
        <u/>
      </rPr>
      <t>https://prnt.sc/HlMKaD46f7Y-</t>
    </r>
    <r>
      <rPr/>
      <t xml:space="preserve"> </t>
    </r>
  </si>
  <si>
    <t>Империя ♡ Мам
Девочки, кто-нибудь утеплял в частном доме стены снаружи пенопластом? (кирпичная стена, другие варианты стен тоже интересно:брено, пеноблок и тд). Стало теплее? Намного? Какой лучше взять на 50 или на 100? Или может другие варианты утепления ещё есть? Оч сильно дует в один угол.. К кому лучше обраться с таким вопросом?
Юлия Логинова</t>
  </si>
  <si>
    <t>https://vk.com/wall-150791024_1057718</t>
  </si>
  <si>
    <t xml:space="preserve">Здравствуйте, позвольте ответить в качестве официального представителя Ассоциации производителей и поставщиков пенополистирола.
Все перечисленные вами стены можно утеплять пенополистиролом. Точно станет теплее. А вот какой взять, станет понятно после теплотехнического расчёта, за которым обычно обращаются к специалистам. Они примут во внимание не только толщину и материал стен, но и погодные условия в вашем регионе, материалы отделки и другие факторы. 
И до того, как утепляться, необходимо решить проблему с "дует в угол". Скорее всего, там есть трещина или какой-либо другой дефект, который требует первоочередного ремонта. </t>
  </si>
  <si>
    <t>https://prnt.sc/krxQZM5rBpQD</t>
  </si>
  <si>
    <r>
      <rPr>
        <rFont val="Arial"/>
        <color theme="1"/>
      </rPr>
      <t xml:space="preserve">Дома из бруса. Каркасные дома. Бани.
🏡🔨❄Утепление деревянного дома снаружи
</t>
    </r>
    <r>
      <rPr>
        <rFont val="Arial"/>
        <color theme="1"/>
        <sz val="6.0"/>
      </rPr>
      <t>Правильно выполненное утепление деревянного дома позволяет значительно сэкономить на отоплении, улучшить микроклимат в доме, а также продлить срок службы сруба. Когда встает вопрос о теплоизоляции стен деревянного дома, первым и самым важным моментом является выбор способа утепления – изнутри или снаружи. Большинство владельцев домов выбирают наружное утепление, и этот выбор является абсолютно верным – наружное утепление деревянного дома более эффективно.
При внутреннем утеплении не только уменьшается полезная площадь помещений, но и происходит смещение точки росы внутрь сруба. Утепленным оказывается только внутреннее пространство, сам же сруб постоянно испытывает перепады влажности и температуры, зимой промерзает, а летом гниет. Наибольшее разрушение сруба при этом происходит с внутренней стороны, закрытой утеплителем.
Наружное утепление защищает от промерзания не только помещение, но и сам сруб. Точка росы смещается во внешнюю сторону, и образование конденсата происходит вне деревянных конструкций, под вентилируемым фасадом, где влага быстро высыхает.
Материалы для утепления деревянного дома</t>
    </r>
    <r>
      <rPr>
        <rFont val="Arial"/>
        <color theme="1"/>
      </rPr>
      <t xml:space="preserve">
В качестве утеплителя для деревянных домов наиболее востребованы маты из каменной или минеральной ваты.</t>
    </r>
    <r>
      <rPr>
        <rFont val="Arial"/>
        <b/>
        <color theme="1"/>
      </rPr>
      <t xml:space="preserve"> Пенопласт для утепления деревянных конструкций использовать не рекомендуется, так как он не обладает паропроницаемостью и не отводит пары влаги с поверхности сруба.</t>
    </r>
    <r>
      <rPr>
        <rFont val="Arial"/>
        <color theme="1"/>
      </rPr>
      <t xml:space="preserve"> </t>
    </r>
    <r>
      <rPr>
        <rFont val="Arial"/>
        <color theme="1"/>
        <sz val="6.0"/>
      </rPr>
      <t>Маты из каменной или минеральной ваты бывают различной толщины и плотности. Чем плотнее утеплитель, тем легче он монтируется и дольше сохраняет свои эксплуатационные характеристики. Мягкие и рыхлые маты часто сползают вниз, распадаются, образуя вредную для здоровья пыль. Поэтому не стоит экономить на качественном утеплителе</t>
    </r>
    <r>
      <rPr>
        <rFont val="Arial"/>
        <color theme="1"/>
      </rPr>
      <t>.</t>
    </r>
    <r>
      <rPr>
        <rFont val="Arial"/>
        <b/>
        <color theme="1"/>
      </rPr>
      <t xml:space="preserve"> К другим достоинствам каменной или минеральной ваты можно отнести ее негорючесть и непопулярность у грызунов, в отличие от пенопласта.</t>
    </r>
    <r>
      <rPr>
        <rFont val="Arial"/>
        <color theme="1"/>
      </rPr>
      <t xml:space="preserve">
</t>
    </r>
    <r>
      <rPr>
        <rFont val="Arial"/>
        <color theme="1"/>
        <sz val="6.0"/>
      </rPr>
      <t>Кроме утеплителя необходимы два слоя пленки: один является гидроизоляционным и защищает сруб от проникновения влаги. Его укладывают на защищаемую деревянную поверхность. Эта пленка должна обладать паропроницаемостью и отводить влагу из сруба через утеплитель во внешнюю среду. Второй – ветро- и гидрозащита, его крепят поверх теплоизоляции. Назначение этого слоя – защита утеплителя от влаги, попадающей из внешней среды. Гидроизоляция минерального утеплителя обязательна, так как при смачивании он теряет свои теплоизоляционные свойства.
С внешней стороны утеплитель закрывают любым облицовочным материалом с обязательным обустройством вентиляционного зазора. Такая облицовка получила название вентилируемого фасада. Благодаря циркуляции воздуха между облицовкой и стенами исключается образование грибка и плесени, успешно отводится влага от утеплителя и создаются все условия для долгой службы сруба и всего здания.
Технология утепления деревянного дома снаружи
Стены бревенчатого или брускового дома обрабатывают антисептиком в два слоя, уделяя особое внимание нижнему венцу и углам. Торцы бревен пропитывают антисептиком особо тщательно, так как они наиболее подвержены гниению. Обработку лучше проводить в теплую сухую погоду. После обработки стены просушивают в течение 1-2 дней.
На стены закрепляют с помощью скоб и степлерагидроизоляционную пленку с паропроницаемым покрытием. Такая пленка имеет разное покрытие сторон: глянцевое должно быть обращено к утеплителю, а пористое, способное поглощать и отводить влагу из сруба – к стене. Стыки пленки крепят внахлест и проклеивают специальным монтажным скотчем. На пленку крепят вертикальную обрешетку из бруска, толщина бруска должна соответствовать толщине утеплителя. Шаг обрешетки выбирают на 3-5 см меньше, чем ширина утеплительных матов. Уложенные враспор, они будут отлично держаться без дополнительного крепления.
На пленку между брусками укладывают теплоизоляционные маты, слегка поджимая их. При необходимости маты режут обычным ножом. Если маты недостаточно твердые и плохо держатся внутри каркаса, можно выполнить временную подшивку, зафиксировав их рейками. Окончательно закрепляют маты с помощью анкерных гвоздей. Если необходимо уложить несколько слоев теплоизоляции, последующий слой матов кладут со смещением швов так, чтобы верхние маты перекрывали стыки нижних. Все работы по укладке матов из минеральной ваты необходимо проводить в защитных перчатках и респираторе.
Поверх утеплителя крепят на скобы гидроветрозащитную мембранную пленку. Гидрозащитная поверхность должна быть обращена во внешнюю сторону. Стыки крепят внахлест и проклеивают скотчем.
Поверх пленки необходимо устройство вентилируемого каркаса. Его выполняют также из брусков, обеспечивая расстояние между слоем утеплителя, покрытого ветрозащитой, и декоративным фасадом не менее 5 см. Бруски крепят к нижнему каркасу саморезами, а если стены недостаточно ровные, то используют перфорированные подвесы для профиля, позволяющие регулировать расстояние до каркаса. Под обшивку металлическимсайдингом или профнастилом можно использовать профиль для гипсокартона вместо бруска.
Обшивку крепят по технологии, рекомендованной производителем. Для облицовки можно использовать виниловыйсайдинг, металлопрофиль, блок-хаус или имитацию бруса. При обшивке следят за тем, чтобы не было щелей, через которые внутрь фасада сможет проникнуть влага.
Дополнительной мерой защиты деревянного дома является утепление фундамента и цоколя. Его можно производить с использованием пеноплекса или полистирола, а также с помощью напыления пенополиуретана. Поверх слоя утеплителя также монтируется вентилируемый фасад или облицовка декоративным камнем</t>
    </r>
  </si>
  <si>
    <t>https://vk.com/wall-91459750_5715</t>
  </si>
  <si>
    <t>Грызуны, плесень</t>
  </si>
  <si>
    <t xml:space="preserve">Здравствуйте! Хочу ответить в качестве официального представителя Ассоциации производителей и поставщиков пенополистирола.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Что касается горючести — современные марки ППС производятся с добавлением антипиренов. Они помечаются буквами SE — self extinguishing. В качестве антипирена чаще всего выступает состав на основе бромированного сополимера бутадиена и стирола, его содержание в ППС — не менее 0,6%. Пенополистирол тип SE перестаёт гореть в течение максимум 4 секунд после того, как теряет контакт с открытым огнём. Все выпускаемые марки пенополистирола тип SE тестируются на соответствие строгим европейским нормам. 
О грызунах: ГОСТ 15588-2014 регламентирует использование ППС в качестве среднего слоя ограждающих строительных конструкций. Это значит, что материал при правильном монтаже полностью изолирован, и доступа грызунов к нему нет. Мыши не едят пенополистирол, однако могут в нём селиться — как и в любом несыпучем утеплителе, в том числе, и в минеральной или каменной вате. Так что самое главное — не допустить попадания грызунов во внутренние слои стенового пирога. 
А вот в том, что экономить на качестве утеплителя не стоит, вы совершенно правы. Какой бы материал вы ни выбрали, приобретать его стоит только в местах официальных продаж. </t>
  </si>
  <si>
    <r>
      <rPr/>
      <t xml:space="preserve">Пост, аналогичный стр. 5 ноябрь 2022
</t>
    </r>
    <r>
      <rPr>
        <color rgb="FF1155CC"/>
        <u/>
      </rPr>
      <t>https://prnt.sc/USnj0BiexQ1M</t>
    </r>
    <r>
      <rPr/>
      <t xml:space="preserve"> </t>
    </r>
  </si>
  <si>
    <t xml:space="preserve"> Светлана Шаманова ответила Алексею
Алексей, Это как? В старом доме сделать!? Да еще с печным отоплением, потом куда девать двери, форточки, подводки воды игаза? Я еще раз говорю, вы теоретик, а я практик, если уж в квартирах мыши водятся, то о частном доме и говорить нечего. 🤔</t>
  </si>
  <si>
    <t>https://vk.com/wall-211437550_8626?reply=9130&amp;thread=8649</t>
  </si>
  <si>
    <t xml:space="preserve">Здравствуйте, Светлана! 
Да, в старом доме. Пенополистиролом можно утеплять не только новострой. А двери, окна и коммуникации — они ведь есть во всех домах. И независимо от выбранного утеплителя нужен грамотный теплотехнический расчёт и схема укладки, которая учтёт все тонкости. Только так, рассчитав все в теории на основе норм, можно быть уверенным, что на практике получится тот результат, который вы ожидаете.
И о мышах. Если они у вас есть, значит, проникли. Если проникли, значит, есть какие-то дефекты в конструкции. Ведь мыши не берутся ниоткуда. Оптимально эти дефекты найти и устранить, но если такое соседство не смущает, можно этим не заниматься. В этом случае чем бы вы ни утеплили дом — пенополистиролом, минватой, любым другим несыпучим утеплителем, гнёзда в нём будут. </t>
  </si>
  <si>
    <t>https://prnt.sc/6HXyNNRzkSMW</t>
  </si>
  <si>
    <r>
      <rPr>
        <rFont val="Arial"/>
        <color theme="1"/>
      </rPr>
      <t xml:space="preserve">ЗАО "Ижторгметалл"
</t>
    </r>
    <r>
      <rPr>
        <rFont val="Arial"/>
        <color theme="1"/>
        <sz val="6.0"/>
      </rPr>
      <t>🛠Большая стройка с "Ижторгметалл". Топ-3 материала для утепления цоколя снаружи дома.
Утепление должно быть комплексным, и если выполняется теплоизоляция стен, нельзя обойти вниманием кровельную систему и фундамент. Одной из наиболее уязвимых зон является цокольная часть дома, через которую уходит до 20% тепла.
Защитить цоколь от влаги и промерзания можно как на этапе строительства, так и при эксплуатации постройки, главное – правильно подобрать для этого материалы.
👉🏻Вспененный полистирол.
(Пенопласт) используется в качестве утеплителя уже давно, и по-прежнему не сдает своих позиций. Он превосходно удерживает тепло, не накапливает влагу, легко поддается резке и обладает малым весом, что позволяет произвести монтаж без особых усилий. Кроме того, пенопласт отличается самой низкой стоимостью среди других полимерных утеплителей, а это весомый аргумент в его пользу при теплоизоляции больших площадей или ограниченном бюджете.</t>
    </r>
    <r>
      <rPr>
        <rFont val="Arial"/>
        <color theme="1"/>
      </rPr>
      <t xml:space="preserve">
</t>
    </r>
    <r>
      <rPr>
        <rFont val="Arial"/>
        <b/>
        <color theme="1"/>
      </rPr>
      <t>Несмотря на все преимущества, минусы у пенопласта тоже есть: он является достаточно хрупким, и часто повреждается грызунами. Кроме того, при отсутствии гидроизоляции влага проникает в верхние слои материала и, замерзая, провоцирует крошение плит.</t>
    </r>
    <r>
      <rPr>
        <rFont val="Arial"/>
        <color theme="1"/>
      </rPr>
      <t xml:space="preserve">
</t>
    </r>
    <r>
      <rPr>
        <rFont val="Arial"/>
        <color theme="1"/>
        <sz val="6.0"/>
      </rPr>
      <t>👉🏻Экструдированный пенополистирол (пеноплекс).
ЭППС отличается более плотной структурой, чем у пенопласта, и размер его ячеек не превышает 1 мм. Это обуславливает почти нулевое водопоглощение и большую механическую прочность. Экструдированный пенополистирол также более устойчив к химическому воздействию, микроорганизмам, усадочным деформациям. Из-за низкой паропроницаемости этот утеплитель не рекомендуется применять на деревянных поверхностях, зато для теплоизоляции цоколей он подходит идеально.
К минусам относится горючесть утеплителя – практически все марки ЭППС имеют класс горючести Г3 и Г4. При плавлении материал выделяет токсичные вещества. Еще один недостаток — высокая стоимость. Впрочем, правильно выполненная теплоизоляция быстро окупает все затраты с началом отопительного сезона.
👉🏻Напыляемый утеплитель.
Пенополиуретан – это одновременно тепло-, звуко- и гидроизоляция дома. Он подходит для утепления всех частей здания, от крыши до фундамента, и отличается превосходной адгезией ко всем типам основания. Его главным преимуществом является отсутствие швов, так как при напылении образуется сплошное покрытие, прочное и долговечное. Процесс утепления занимает очень мало времени, материал отвердевает за секунды и можно сразу приступать к отделке. Слой пенополиуретана толщиной 50 мм при плотности 36 кг/м3 заменяет слой ЭППС толщиной 120 мм, а служит не менее 50 лет.
Единственная сложность заключается в том, что для нанесения утеплителя необходима специальная установка и навыки работы с ней. Так же пенополиуретан не любит солнечных лучей, так что надо сразу планировать финишную отделку цоколя.
👍🏻За строительными и отделочными материалами приходите в "Ижторгметалл"
📍Адрес: ул. Мельничная, 46
☎Телефон: 8 (3412) 63-23-23
Наш сайт: https://itm.su/</t>
    </r>
  </si>
  <si>
    <t>https://vk.com/wall-177884806_182698</t>
  </si>
  <si>
    <t>Хрупкость, грызуны</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</si>
  <si>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вида пенополистирола можно в ГОСТ 15588-2014.
Мыши и другие грызуны могут завестись в любом теплоизоляционном материале. Конкретно пенопласт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ППС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
О необходимости гидроизоляционного слоя в том или ином случае скажет теплотехнический расчёт — мы рекомендуем выполнять его перед любыми теплоизоляционными работами. Влага может скапливаться, если стеновой пирог рассчитан неправильно. Не совсем понятно, о каких именно плитах вы говорите, но если о плитах пенополистирола, то они легко выдерживают 50 циклов замораживания и размораживания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t>
  </si>
  <si>
    <t>https://prnt.sc/NkuPxYOgiF4L</t>
  </si>
  <si>
    <t>Василий Смирнов ответил Даниилу
Даниил, если бы они считались самым одним из самых теплых, недорогих и лучших (как вы пишите) то такие дома сторились бы повсеместно, но увы такими не являются. Это во первых, во вторых — пенопластом незльзя утеплять снаружи ( подчеркну — с наружи) так как у пенопласта нулевая паропроницаемость, и вся влага остается в стене, накапливаясь она увеличивает теплопроводность кладки, а та техногогия которую ты описываешь защищает от влаги бетон как внутри так и снаружи. Но при этом у монолитного бетона теплопроводность очень высокая и такой дом в априори не может быть теплым, такую технологию можно использовать только для хозпотроек, и ни как для ижс. Короче иди учи матчасть</t>
  </si>
  <si>
    <t>https://vk.com/wall-37394898_16871?reply=16992&amp;thread=16880</t>
  </si>
  <si>
    <t>Паропроницаемость, эффективность</t>
  </si>
  <si>
    <t xml:space="preserve">Здравствуйте, Василий. Хочу прокомментировать ваш ответ в качестве официального представителя Ассоциации производителей и поставщиков пенополистирола. 
ГОСТ 15588-2014 рекомендует использовать материал для утепления именно снаружи — в качестве среднего слоя строительной ограждающей конструкции. Ваши сведения о паропроничаемости материала неточны: возможно, вы путаете пенопласт с экструдированным пенополистиролом, паропроницаемость которого действительно намного ниже. У пенопласта же этот показатель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Влага может накапливаться из-за неправильного теплотехнического расчёта, ошибок в монтаже и эксплуатации, отсутствия приточно-вытяжной вентиляции. </t>
  </si>
  <si>
    <t>Ответ на комментарий о преимуществе домов с пенопластовой несъемной опалубкой.
Не отвечаем, отвечено, ругань в ветке</t>
  </si>
  <si>
    <r>
      <rPr>
        <rFont val="Arial"/>
        <color theme="1"/>
      </rPr>
      <t xml:space="preserve">Дачные Идеи и Хитрости
</t>
    </r>
    <r>
      <rPr>
        <rFont val="Arial"/>
        <color theme="1"/>
        <sz val="6.0"/>
      </rPr>
      <t>16:16
1 875 153 участника
Расскажем про утеплители!
Начиная строительство собственного дома, поневоле приходится задуматься о выборе наиболее подходящего и практичного, но при этом не слишком дорогого материала для теплоизоляции. Постараемся описать наиболее распространенные на данный момент виды утеплителей для стен, рассмотрим их плюсы и минусы, чтобы определить лучший из того ассортимента, что представлен на сегодняшних строительных рынках</t>
    </r>
    <r>
      <rPr>
        <rFont val="Arial"/>
        <color theme="1"/>
      </rPr>
      <t xml:space="preserve">
</t>
    </r>
    <r>
      <rPr>
        <rFont val="Arial"/>
        <color theme="1"/>
        <sz val="6.0"/>
      </rPr>
      <t>Минеральная вата
Известный еще с советских времен, этот популярный материал обладает отличными теплоизоляционными свойствами и отличается относительной дешевизной. Следует заметить минеральная вата плохо переносит влажность, впитывает влагу и при этом теряет положительные свойства. Для защиты материала от воды, возникает необходимость в дополнительном гидроизоляционном слое что приводит к большим затратам и удорожанию проекта. Другим не менее значимым недостатком данного утеплителя является его низкая экологичность. Ведь компоненты входящие в состав минеральной ваты, довольно токсичны.
Пенопласт
Этот утеплитель также имеет широкое распространение, как и минеральная вата, его основное преимущество это легкость и отличная теплоизоляция. К недостаткам пенопласта можно отнести его ломкость при механических воздействиях, и нестойкость к воздействию солнечных лучей. Помимо всего прочего, этот материал, как и минеральная вата впитывает влагу, а значит также потребуется устройство дополнительного гидроизоляционного слоя. Ко всему прочему, этот утеплитель является горючим, в связи чем не рекомендуется использовать для утепления деревянных строений.
Экструдированный пенополистирол
При изготовлении этого утеплителя используют то же самое сырье, что и для пенопласта, но с применением других технологий. Благодаря новейшим технологиям он обладает повышенными эксплуатационными характеристиками, экструдированный пенополистирол влагоустойчив. За счет этого отпала необходимость в гидроизоляционном слое, однако данный материал не пропускает пар. Экструдированный пенополистирол, как и пенопласт является горючим, ему требуется защита от ультрафиолетовых лучей. В помещениях где он используется, приходится организовывать хорошую вентиляционную систему.
Пенополиуретан
По сравнению со спрочими теплоизоляционными материалами, пенополиуретан имеет массу достоинств- он отличается небольшим весом, очень низкой теплопроводностью, удобством нанесения методом напыления. Этот утеплитель полностью экологичен, не боится влажности, не подвержен влияниям экстремальных температур, механическим повреждениям. Хорошо сцепляется с любой поверхностью, при этом при установке не требует крепления. При всех своих плюсах пенополиуретан стоит дешевле минеральной ваты, и прослужит нам до пятидесяти лет.</t>
    </r>
  </si>
  <si>
    <t>https://ok.ru/garden.ideas/topic/155377810500554</t>
  </si>
  <si>
    <t>Хрупкость, пожароопасность</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</si>
  <si>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верно оказали плюсы материала — лёгкость и отличные теплоизоляционные свойства. А вот насчёт остального хотел бы пояснить.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Влагостойкость — сильная сторона пенопласта. Даже при полном погружении пенополистирол практически не впитывает воду (водопоглощение за 24 часа — не более 2% по объёму).
Что касается горючести, все современные марки материала производятся с особыми присадками — антипиренами, которые позволяют ему самозатухать в течение мксимум 4 секунд после потери контакта с открытым пламенем.
А вот солнечные лучи — это действительно то, от чего стоит защитить материал. Поэтому мы рекомендуем закрывать его штукатурным слоем по системе "мокрый фасад". </t>
  </si>
  <si>
    <r>
      <rPr/>
      <t xml:space="preserve">Аналогичный пост 113 стр. ноябрь
</t>
    </r>
    <r>
      <rPr>
        <color rgb="FF1155CC"/>
        <u/>
      </rPr>
      <t>https://prnt.sc/Bn6X_1F86Z0L</t>
    </r>
  </si>
  <si>
    <t>Строим дом своими руками
Наш подписчик решил смастерить баню примерно 3х3. Но хочет утеплить стены пенопластом. Отговорили или пусть делает?</t>
  </si>
  <si>
    <t>https://vk.com/wall-140795748_274953</t>
  </si>
  <si>
    <t>Здравствуйте! Позвольте прокомментировать в качестве официального представителя Ассоциации производителей и поставщиков пенополистирола. 
Теплоизоляционные материалы для утепления бани следует подбирать с учётом того, что она отличается от обычного здания наличием парных и помывочных с высокими температурой и влажностью. Поскольку пенополистирол нельзя нагревать выше 80 °С, в качестве утеплителя для бани он должен применяться с осторожностью. 
Утепление стен бани изнутри делать не следует. Это не рекомендовано строительными нормами. При желании пенопласт можно применить для наружного утепления — в качестве среднего слоя системы «мокрый фасад». Тогда от перегрева и случайной искры его защитят толща стен и штукатурка. Несмотря на то, что пенополистирол относится к горючим материалам, при наличии в нём антипиренов он не поддерживает горение и в отсутствие открытого огня затухает максимум через 4 секунды.
При строительстве бани из любых материалов необходимо соблюдать противопожарные и строительные нормы, использовать качественные стройматериалы и следовать рекомендациям их производителей.</t>
  </si>
  <si>
    <t>https://prnt.sc/EW-53auJ9fWA</t>
  </si>
  <si>
    <t>Пасечник Юрий-Михайловичь
Пенопласт горит ! И муравьи в нем живут (. НЕ ПОДХОДИТ ДЛЯ БАНИ. )</t>
  </si>
  <si>
    <t>https://vk.com/wall-140795748_274953?reply=274959</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</si>
  <si>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Любой строительный материал имеет свой класс горючести. У пенополистирола — Г3. Это значит, что материал должен быть изолирован внутри стены (по ГОСТ 15588-2014). При соблюдении правил монтажа и эксплуатации современные плиты с антипиренами затухают максимум через 4 секунды после потери контакта с открытым огнём. 
То же правило изоляции защищает материал от грызунов и муравьёв. Жить они могут в любом неосыпающемся утеплителе. Поэтому материал должен быть полностью защищён от их проникновения. </t>
  </si>
  <si>
    <t>https://prnt.sc/ZDv2TLTyu2nz</t>
  </si>
  <si>
    <t>Валерий Тужилкин ответил Алексею
Алексей, речь про пенопласт в этом обсуждении.Пенополистирол и стоит дороже.Кстати пенопласт муравьи жрут,а пенополистирол нет.И таки да пенополистирол так же нужно защитить от солнечных лучей,иначе со временем превратится в труху.Я обклеил цоколь фасадной плиткой,а верх оштукатурил и покрасил.Разумеется я имею в виду дом,а не баню</t>
  </si>
  <si>
    <t>https://vk.com/wall-140795748_274953?reply=275200&amp;thread=274959</t>
  </si>
  <si>
    <t xml:space="preserve">Здравствуйте, Валерий! 
Пенополистирол бывает вспененным (это пенопласт), и экструдированным — тот, который, по всей видимости, вы и имеете в виду. Это два разных утеплителя, получаемых из одного исходного материала. 
Вынужден вас огорчить: муравьи селятся как в пенопласте, так и в экструдированном пенополистироле. Они его не едят — материал не обладает никакой питательной ценностью. Однако проделать ходы и норы могут. Поэтому пенопласт мы рекомендуем использовать по ГОСТ — в качестве среднего слоя строительной конструкции, изолированного и от солнца, и от насекомых. </t>
  </si>
  <si>
    <r>
      <rPr/>
      <t xml:space="preserve">Ответ на 14 стр.
</t>
    </r>
    <r>
      <rPr>
        <color rgb="FF1155CC"/>
        <u/>
      </rPr>
      <t>https://prnt.sc/lqnFwEND7K26</t>
    </r>
    <r>
      <rPr/>
      <t xml:space="preserve"> </t>
    </r>
  </si>
  <si>
    <t xml:space="preserve">Нина Плешакова(Курочкина)
Рукоделие
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kak-uteplit-potolok-v-bane-1024x768Хотите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
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
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
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
Показать еще
1 комментарий1 раз поделились1 класс
</t>
  </si>
  <si>
    <t>https://ok.ru/profile/369180678765/statuses/155379229309805</t>
  </si>
  <si>
    <t xml:space="preserve">Здравствуйте, я официальный представитель Ассоциации производителей и поставщиков пенополистирола. Вижу, вы репостнули сообщение группы "Рукоделие". Поскольку вы интересуетесь темой утепления, я хотел бы отметить, что пенопласт (вспененный пенополистирол) может — и вполне удачно — использоваться для утепления потолков, в том числе и в деревянных домах.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Главное — соблюдать правила монтажа и эксплуатации, а также приобретать материал только в местах официальных продаж. Это касается не только пенопласта, но и любого другого строительного материала
Спасибо за внимание к нашему материалу! </t>
  </si>
  <si>
    <t>https://prnt.sc/xHR15zB39o7D</t>
  </si>
  <si>
    <t>Iskander M
Не обладая знаниями в химии, не стоит экспериментировать. Пенополистирол лучше выбрасывать, не использовать утеплители, отделку из него внутри дома. Известно, что в нём сохраняются остатки ядовитого стирола, а при горении выделяется синильная кислота (помните, от чего мгновенно погибли десятки людей при пожаре в Хромой Лошади).</t>
  </si>
  <si>
    <t>https://www.youtube.com/watch?v=hTK2TkO7AF0&amp;lc=UgxdsI3hkmEqKyA6ku54AaABAg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</si>
  <si>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ГОСТ действительно рекомендует использовать данный материал в качестве среднего слоя строительной ограждающей конструкции — то есть для наружного утепления. Однако насчет остатков ядовитого стирола вы заблуждаетесь. И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Более того, если вести речь об утеплении, то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
Что касается трагедии в "Хромой лошади", причинами пожара в кафе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При этом в кафе запускали фейерверк, не предназначенный для закрытых помещений, температура его частиц достигала 1000℃. "Возгорание произошло из-за горячей частицы, выброшенной из пиротехнического устройства" — это цитата из экспертизы. </t>
  </si>
  <si>
    <t>https://prnt.sc/MMOKFmLJNptN</t>
  </si>
  <si>
    <t>Мраковский Профнастил
14 фев 2017 в 18:42
Утепление под сайдинг.
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</si>
  <si>
    <t>https://vk.com/wall754392979_7</t>
  </si>
  <si>
    <r>
      <rPr/>
      <t xml:space="preserve">Аналогично 78 стр. ноябрь
</t>
    </r>
    <r>
      <rPr>
        <color rgb="FF1155CC"/>
        <u/>
      </rPr>
      <t>https://prnt.sc/5w1QXx3QhW12</t>
    </r>
    <r>
      <rPr/>
      <t xml:space="preserve"> </t>
    </r>
  </si>
  <si>
    <t>Вадик Горохов
Добрый день! Правильно я понимаю что утеплить старый бревенчатый дом правильно это : снаружи утеплитель каменная вата (пенополистирол можно?), на утеплитель ветро- гидро защита + сайдинг. ?
Захарята — Своими руками
Утеплять снаружи. Утеплитель каменная вата, ппс нельзя.</t>
  </si>
  <si>
    <t>https://www.youtube.com/watch?v=pohk-eAzAOc&amp;lc=Ugy56cDeGz6h44BrY5t4AaABAg</t>
  </si>
  <si>
    <t xml:space="preserve">Здравствуйте! 
Позвольте прокомменттировать в качестве официального представителя Ассоциации производителей и поставщиков пенополистирола. 
Утеплять пенополистиролом деревянные здания можно. Вспененный пенополистирол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Однако в вашем случае есть одно "но". Дом — старый. Со временем древесина меняет свои характеристики. Для того чтобы понять, какой именно ППС (плотность, толщина слоя) понадобится, необходим теплотехнический расчёт на месте. Самое правильное — пригласить специалистов и уже исходя из их выводов сделать выбор. </t>
  </si>
  <si>
    <t>https://prnt.sc/CWRbL7OcRxta</t>
  </si>
  <si>
    <t>Таня Слабожанина
У мея все идет на растопку печи</t>
  </si>
  <si>
    <t>https://www.youtube.com/watch?v=hTK2TkO7AF0&amp;lc=UgzN6uz43MY4OKHloQt4AaABAg</t>
  </si>
  <si>
    <t>Здравствуйте! 
Позвольте ответить от имени Ассоциации производителей и поставщиков пенополистирола. Если есть возможность, пенополистирол нужно отдавать на переработку. Если же нет, не нужно его сжигать: утилизируйте обычным способом.</t>
  </si>
  <si>
    <t>https://prnt.sc/q1eUqvbbGee5</t>
  </si>
  <si>
    <t>Зимородок...
8 часов
Здравствуй Татьяна. Лучший утеплитель на чердак это сначала всё обить гофрокартоном от коробок из под бытовой техники. Можно задарма взять в магазинах торгующих холодильниками и прочей техникой(но это у нас, а как у вас не знаю). Далее опилки с гашёной известью и гипсом толщиной 20-30 см чтобы были самую малость влажные и утрамбовать их немного. Поверху опилок так же можно постелить гофрокартон или рубероид. В таком утеплителе мыши не заводятся. Боюсь что тебе придётся летом переделывать то что ты сделала. Керамзит утеплитель хороший, но для засыпки на чердак его нужно сантиметров 40-50 да ещё поверху желательно сделать обмазку так как через него в том виде как у тебя идёт большая инфильтрация воздуха и как следствие большие теплопотери. Ну а насчёт мышей в минвате и пенопласте мне как то удалось по интернету посмотреть репортаж на ю-туб о каркасном доме утеплённом минеральной ватой и пенопластом. Этот утеплитель оказался мышиным рассадником, который мыши полностью
изгрызли понастроив своих нор и изгадили. После этого ролика я как то пенопласт и минеральную вату как утеплитель не воспринимаю, хотя и хотел использовать в своих
некоторых постройках. Утеплитель из опилок имеет процесс приготовления и укладки конечно трудоёмкий, но уже проверенный несколькими поколениями наших дедов.
Всех тебе благ касатка и чтобы всё у тебя получалось.</t>
  </si>
  <si>
    <t>https://dzen.ru/video/watch/638cdfd1b3f1ae485d123d0f#comment_1414151171</t>
  </si>
  <si>
    <t xml:space="preserve">Здравствуйте! Позвольте ответить от имени Ассоциации производителей и поставщиков пенополистирола. 
Грызуны могут поселиться в любом неосыпающемся утеплителе, если — это важно! — у них будет доступ к этому самому утеплителю. По поводу правил использования минеральной ваты лучше узнавать у её производителей. А вот для нашего материала — пенопласта — мы рекомендуем полную его изоляцию в качестве среднего слоя ограждающей строительной конструкции (по ГОСТ 15588-2014). </t>
  </si>
  <si>
    <t>https://prnt.sc/5-b2Td2IUzwv</t>
  </si>
  <si>
    <t>skysee
Допустимость утепления фасада ППС в 2 слоя
Всем доброго!
Дано частный дом в 2 этажа + чердак, общая высота до конька 10м, высота 2-х этажей 5.5м. Материал стен керамзитобетонный блок 390мм. Изнутри гипсовая штукатурка 10мм. Климатическая зона 3-я.
Утепление дома предполагается пенополистиролом 150мм. Далее начинаются тернии к звёздам: прямой путь это утепляем ПСБ-25 и далее штукатурка по сетке и финишный слой (СФТК). Но есть объективные проблемы в исполнении такого метода. Второй вариант — фасадные панели на основе ПСБ-16 с фиброцементным декоративным слоем. Но тут сталкиваемся с ограничением производителем в толщине ППС до 100мм.
Обходной вариант: первым слоем от стены монтаж ПСБ-25 толщиной 100мм и вторым слоем монтаж фасадной панели ПСБ-16 толщиной 50мм
Допустимо ли такое исполнение утепления? Минусы?
Чем соединять слои — пена-клей?
Возможен ли монтаж первого слоя на пену-клей при условии что кладка КББ не идеально ровную поверхность дает?</t>
  </si>
  <si>
    <t>https://forum.dwg.ru/showthread.php?t=167036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</si>
  <si>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Все предложенные вами пути — рабочие. Если есть объективные причины отказаться от первого способа, можно использовать второй, обходной вариант. Большие выступы надо стесать, впадины — заделать. Неглубокие пустоты заполнит клей-пена (только выбирайте именно клей-пену, а не монтажную). 
Наклеивайте теплоизоляционные плиты первого слоя по направлению снизу вверх. Клеевой состав выбирайте в соответствии с рекомендациями производителя теплоизоляционной фасадной системы. После того как плита будет установлена в проектное положение, площадь адгезионного контакта клеевого состава с несущей поверхностью должна составлять как минимум 40%, ширина швов между плитами — не более 2 мм. Все швы шире запениваются. 
Приклеенные пенополистироловые плиты первого слоя дополнительно фиксируются при помощи анкеров с тарельчатым дюбелем, не менее 5 шт./м2. Выступающие элементы анкера должны быть размещены заподлицо в плоскости теплоизоляции либо утоплены относительно плоскости не более 2 мм — чтобы второй слой лёг ровно. 
Вторым слоем утеплителя перекрывайте швы первого. </t>
  </si>
  <si>
    <t>Не отвечаем, комментарии закрыты</t>
  </si>
  <si>
    <t>Павел Беляев ответил Алексею
Алексей, в Союзе нельзя было строить такие дома выше 2х этажей. Сейчас, после медведевской отмены Советских ГОСТов, может что-то изменилось. Хотя, после "Хромой Лошади", запрет на пенопласт не сдерживает строителей использовать его при строительстве жилых домов.</t>
  </si>
  <si>
    <t>https://vk.com/wall-69796630_287501?reply=287672&amp;thread=287592</t>
  </si>
  <si>
    <t xml:space="preserve">Здравствуйте, Павел! Позвольте прокомментировать в качестве официального представителя Ассоциации производителей и поставщиков пенополистирола. 
Причинами трагедии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Сейчас можно винить сухие ветки, пыль, пенопласт. Однако основным виновным является человеческий фактор. Действующие ГОСТы также содержат четкие правила: пенопласт должен использоваться в качестве среднего слоя строительной ограждающей конструкции. То есть это материал для наружного утепления, находящийся — если следовать рекомендациям — в середине стенового пирога. Более того, современные марки качественного пенополистирола выпускаются уже с антипиренами, которые позволяют материалу затухать в течение максимум 4 секунд после потери контакта с открытым огнём.
</t>
  </si>
  <si>
    <t>https://prnt.sc/T3Cd_7b9Plup</t>
  </si>
  <si>
    <t>Эковата единственная сопротивляется огню. К примеру, стекловата обугливается, пенопласт горит.</t>
  </si>
  <si>
    <t>https://www.youtube.com/watch?v=bmJv47yY7Es</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</si>
  <si>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Современные марки пенополистирола выпускаются со специальными добавками — антипиренами, благодаря которым затухают в течение максимум 4 секунд после потери контакта с открытым пламенем. Что касается сроков службы материала, для пенопласта он — не менее 80 лет. Конечно, речь идет о качественном материале, приобретенном в точках официальных продаж. </t>
  </si>
  <si>
    <t>https://prnt.sc/Mixtw4x5N47o</t>
  </si>
  <si>
    <t>Валерий Тужилкин ответил Алексею
Алексей, так я и изолировал пенополистирол,цоколь плиткой,само здание оштукатурил и покрасил с помощью компрессора.А пенопласт,в отличие от пенополистирола крошится.Крышу утеплил пенопластом</t>
  </si>
  <si>
    <t>https://vk.com/wall-140795748_274953?reply=275401&amp;thread=274959</t>
  </si>
  <si>
    <t xml:space="preserve">Здравствуйте, Валерий! Давайте поможем разобраться с терминологией. 
Для цоколя вы использовали экструдированный пенополистирол (это, как правило, материал оранжевого или серого цвета). Для крыши — вспененный пенополистирол, он же — пенопласт (материал белого цвета). 
Вспененный пенополистирол (пенопласт) бывает разной плотности. "Лёгкие" марки идут для ненагружаемых конструкций, средней плотности — для фасадов и нагружаемых конструкций, "тяжёлые" — для поверхностей, подвергаемых значительным нагрузкам. 
Чем плотнее материал, тем выше у него прочность на сжатие и изгиб. Качественный пенопласт не должен крошиться: даже линия излома у него проходит не только по линиям спекания, но и по самим гранулам. 
Возможно, вы имели дело с некачественным материалом. Рекомендуем приобретать пенопласт только в официальных точках продаж у ответственных, проверенных производителей. </t>
  </si>
  <si>
    <r>
      <rPr/>
      <t xml:space="preserve">Ответ на стр. 15
</t>
    </r>
    <r>
      <rPr>
        <color rgb="FF1155CC"/>
        <u/>
      </rPr>
      <t>https://prnt.sc/qxu8Pz3Rg7P7</t>
    </r>
    <r>
      <rPr/>
      <t xml:space="preserve"> </t>
    </r>
  </si>
  <si>
    <t xml:space="preserve">Елена Хохлова (Васик)
вчера 17:3862 года, г. Магнитогорск (Челябинская область), Россия
25:06
Утеплитель. Пенопласт, Минеральная вата. Тепло или Угроза жизни?
29 просмотров
</t>
  </si>
  <si>
    <t>https://ok.ru/profile/591141295641/statuses/155998002582297</t>
  </si>
  <si>
    <t>Пожароопасность, стирол</t>
  </si>
  <si>
    <r>
      <rPr/>
      <t xml:space="preserve">Аналогичный пост стр. 100 октябрь 2022
</t>
    </r>
    <r>
      <rPr>
        <color rgb="FF1155CC"/>
        <u/>
      </rPr>
      <t>https://prnt.sc/lOQNJSRP7L3Z</t>
    </r>
  </si>
  <si>
    <t>Деревня 26
Расскажем про утеплители!
Начиная строительство собственного дома, поневоле приходится задуматься о выборе наиболее подходящего и практичного, но при этом не слишком дорогого материала для теплоизоляции. Постараемся описать наиболее распространенные на данный момент виды утеплителей для стен, рассмотрим их плюсы и минусы, чтобы определить лучший из того ассортимента, что представлен на сегодняшних строительных рынках
Минеральная вата
Известный еще с советских времен, этот популярный материал обладает отличными теплоизоляционными свойствами и отличается относительной дешевизной. Следует заметить минеральная вата плохо переносит влажность, впитывает влагу и при этом теряет положительные свойства. Для защиты материала от воды, возникает необходимость в дополнительном гидроизоляционном слое что приводит к большим затратам и удорожанию проекта. Другим не менее значимым недостатком данного утеплителя является его низкая экологичность. Ведь компоненты входящие в состав минеральной ваты, довольно токсичны.
Пенопласт
Этот утеплитель также имеет широкое распространение, как и минеральная вата, его основное преимущество это легкость и отличная теплоизоляция. К недостаткам пенопласта можно отнести его ломкость при механических воздействиях, и нестойкость к воздействию солнечных лучей. Помимо всего прочего, этот материал, как и минеральная вата впитывает влагу, а значит также потребуется устройство дополнительного гидроизоляционного слоя. Ко всему прочему, этот утеплитель является горючим, в связи чем не рекомендуется использовать для утепления деревянных строений.
Экструдированный пенополистирол
При изготовлении этого утеплителя используют то же самое сырье, что и для пенопласта, но с применением других технологий. Благодаря новейшим технологиям он обладает повышенными эксплуатационными характеристиками, экструдированный пенополистирол влагоустойчив. За счет этого отпала необходимость в гидроизоляционном слое, однако данный материал не пропускает пар. Экструдированный пенополистирол, как и пенопласт является горючим, ему требуется защита от ультрафиолетовых лучей. В помещениях где он используется, приходится организовывать хорошую вентиляционную систему.
Пенополиуретан
По сравнению со спрочими теплоизоляционными материалами, пенополиуретан имеет массу достоинств- он отличается небольшим весом, очень низкой теплопроводностью, удобством нанесения методом напыления. Этот утеплитель полностью экологичен, не боится влажности, не подвержен влияниям экстремальных температур, механическим повреждениям. Хорошо сцепляется с любой поверхностью, при этом при установке не требует крепления. При всех своих плюсах пенополиуретан стоит дешевле минеральной ваты, и прослужит нам до пятидесяти лет.</t>
  </si>
  <si>
    <r>
      <rPr>
        <color rgb="FF1155CC"/>
        <u/>
      </rPr>
      <t>https://dzen.ru/b/Y4qpkSARi2kuPw5g
https://ok.ru/profile/589957069118/statuses/154532943861054</t>
    </r>
    <r>
      <rPr>
        <color rgb="FF000000"/>
      </rPr>
      <t xml:space="preserve"> </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</si>
  <si>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верно указали плюсы материала — лёгкость и отличные теплоизоляционные свойства. А вот насчёт остального хотел бы пояснить.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Влагостойкость — сильная сторона пенопласта. Даже при полном погружении пенополистирол практически не впитывает воду (водопоглощение за 24 часа — не более 2% по объёму).
Что касается горючести, все современные марки материала производятся с особыми присадками — антипиренами, которые позволяют ему самозатухать в течение максимум 4 секунд после потери контакта с открытым пламенем. 
А вот солнечные лучи — это действительно то, от чего стоит защитить материал. Поэтому мы рекомендуем закрывать его штукатурным слоем по системе "мокрый фасад". </t>
  </si>
  <si>
    <r>
      <rPr/>
      <t>Аналогичный пост стр. 113 ноябрь 2022</t>
    </r>
    <r>
      <rPr>
        <color rgb="FF000000"/>
      </rPr>
      <t xml:space="preserve">
</t>
    </r>
    <r>
      <rPr>
        <color rgb="FF1155CC"/>
        <u/>
      </rPr>
      <t>https://prnt.sc/6RYAuFckRxez
https://prnt.sc/iX8vAnr2gG2A</t>
    </r>
    <r>
      <rPr/>
      <t xml:space="preserve"> 
</t>
    </r>
  </si>
  <si>
    <t xml:space="preserve">DOMINNO
Приезжайте ко мне лично покажу каким синим пламенем горит серый экструдированный полистирол одного очень известного производителя. Один раз в машине подвозил упаковку, думал задохнусь от выделения стирола, пришлось ехать с открытыми окнами. И считаю большим лукавством то , что на упаковке написано про экологичность этого материала и по выделениям и по сырью из которого получают. Если кто-то не знает из полистирольных шариков путём переработки нефти ☝️ </t>
  </si>
  <si>
    <t>https://www.youtube.com/watch?v=bmJv47yY7Es&amp;lc=UgyHJEs68q1XIweLvrN4AaABAg.9jIEgh9QFur9jIZ80DBLRZ</t>
  </si>
  <si>
    <t>Здравствуйте! 
В данном случае, возможно, вы путаете экструдированный и вспененный пенополистирол. Мы можем отвечать только за второй — вспененный, который часто называют еще пенопластом. 
Сегодняшнее оборудование, работа на котором ведётся по передовым мировым технологиям, позволяет довести процесс полимеризации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t>
  </si>
  <si>
    <r>
      <rPr/>
      <t xml:space="preserve">Ответ на стр. 24
</t>
    </r>
    <r>
      <rPr>
        <color rgb="FF1155CC"/>
        <u/>
      </rPr>
      <t>https://prnt.sc/hdTcHIadLiWd</t>
    </r>
    <r>
      <rPr/>
      <t xml:space="preserve"> </t>
    </r>
  </si>
  <si>
    <t>Зимородок...
EPS Russia, вы пытаетесь оправдать ваш бизнес и материалы которые себя по этому пункту себя скомпроментировали при реальном применении и явном результате. В керамзите и в опилках с известью мыши не селятся. Это для них не комфортная среда.</t>
  </si>
  <si>
    <t>https://dzen.ru/video/watch/638cdfd1b3f1ae485d123d0f?comments_data=n_reply#comment_1416571911&amp;comments_data=n_reply</t>
  </si>
  <si>
    <t xml:space="preserve">Здравствуйте! 
Возможно, мыши не селятся в керамзите и опилках с известью — здесь могут подсказать только производители керамзита и, наверное, извести. Однако материал для теплоизоляции выбирается не только по параметру привлекательности для грызунов. Важны и другие свойства. А еще — экономическая обоснованность. Поэтому многие домовладельцы и в России, и за рубежом отдают предпочтение именно ему. Утепляя дом с учетом рекомендаций по использованию материала, они исключают доступ вредителей к пенопласту и добиваются эффективной теплоизоляции. </t>
  </si>
  <si>
    <r>
      <rPr/>
      <t xml:space="preserve">Ответ на стр. 21
</t>
    </r>
    <r>
      <rPr>
        <color rgb="FF1155CC"/>
        <u/>
      </rPr>
      <t>https://prnt.sc/vdgfCzGWEkyp</t>
    </r>
    <r>
      <rPr/>
      <t xml:space="preserve"> </t>
    </r>
  </si>
  <si>
    <t xml:space="preserve"> КАК БОРОТЬСЯ С ПЛЕСЕНЬЮ, ГРИБКОМ В КВАРТИРЕ МОЖНО ЛИ УТЕПЛЯТЬ ИЗНУТРИ СТЕНЫ ДОМА ПЕНОПЛАСТОМ РЕМОНТ
VITAMIN
В видео говорится про то, что утепление пенопластом изнутри провоцирует появление плесени и не дает стенам дышать.</t>
  </si>
  <si>
    <t>https://www.youtube.com/watch?v=6WZrn8zjfkU</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</si>
  <si>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Мы не рекомендуем использовать пенопласт для внутреннего утепления. Согласно ГОСТ, материал предназначен для теплоизоляции в качестве среднего слоя строительной ограждающей конструкции. </t>
  </si>
  <si>
    <t>https://prnt.sc/cw7c2a8bo_cH</t>
  </si>
  <si>
    <r>
      <rPr>
        <rFont val="Arial"/>
        <color theme="1"/>
      </rPr>
      <t xml:space="preserve">Пенообразователь Rospena
</t>
    </r>
    <r>
      <rPr>
        <rFont val="Arial"/>
        <color theme="1"/>
        <sz val="3.0"/>
      </rPr>
      <t>Как правильно сделать черновой пол.
За понятием «черновой пол» скрываются не просто плохо обработанные доски, а самый настоящий «пирог» из различных материалов, которые в совокупности образуют прочное основание для чистового пола. Кстати, черновой пол не обязательно должен быть деревянным, это может быть и бетонная стяжка по грунту. Технология обустройства чернового пола включает комплекс мероприятий, которые обеспечивают гидро-, тепло- и шумоизоляцию основания. В данной статье рассмотрим, как можно сделать прочный и надежный черновой пол, на который можно постелить любое чистовое покрытие.
 Как сделать деревянный черновой пол по грунту
 Как сделать деревянный черновой пол на бетонном основании
 Устройство черновых полов из бетона по грунту
Как сделать деревянный черновой пол по грунту
В загородном доме обустройство пола – задача ответственная и трудоемкая. Деревянный пол по грунту можно выполнять без ограничений. Даже при условии временного проживания в доме, когда отопление не работает, деревянный пол служит долго без изменений, так как подполье хорошо проветривается через продухи в фундаменте.
Для деревянных элементов конструкции пола необходимо подобрать качественно просушенную древесину, влажностью не более 12%. Это важно, так как влажное дерево может «повести» в процессе эксплуатации. Для чернового пола в доме выбирают хвойные породы дерева – ель, сосну, пихту, лиственницу. Насыщенная смолами древесина менее подвержена гниению и развитию плесени.
Также древесину для лаг и чернового пола необходимо обработать антисептиком и антипиреном.
Подполье деревянного пола на лагах должно хорошо проветриваться. Для этого в фундаменте выполняются продухи, которые закрывают сеткой с ячейкой не более 8 мм, чтобы внутрь не проникали мыши.
Основание для деревянного пола
Конструкция деревянного пола по грунту предполагает, что половые доски будут укладываться на лаги – продольные балки. В зависимости от особенностей дома, лаги могут укладываться на опорные балки, закладной венец или на опорные столбики.
Если помещение достаточно большое, закрепить лаги только концами на балки будет недостаточно, конструкция получится непрочной. Поэтому в промежутках между стенами устанавливают опорные столбики, на которые будут укладываться лаги. Шаг между столбиками зависит от сечения лаг. Например, если в качестве лаг будет использоваться брус 150х150 мм, то следует сделать расстояние между опорными столбиками не более 80 см.
Как сделать опорные столбы под лаги:
 Сначала делаем разметку, где будут располагаться лаги. Делаем пометки на опорных балках или фундаменте дома. Затем натягиваем шнуры через все подполье. Поперек будущих лаг натягиваем шнуры на расстоянии 80 см или любом, другом которое равно шагу между столбиками. В местах пересечения шнуров или веревок будут располагаться опорные столбы.
 В местах, где будем делать опорные столбы, выкапываем яму глубиной 40 – 60 см, со сторонами 40 см.
 На дне ямы утрамбовываем грунт, насыпаем 10 см слой песка, а затем 10 см щебня. Поочередно каждый слой тщательно утрамбовываем. Это будет наша подсыпка под фундамент столбика.
 Внутрь опалубки вставляем армирующий каркас, связанный из стальных прутов 6 – 8 мм сечением.
 Заливаем бетон.
 Важно! Если весь столбик заливается из бетона, то необходимо контролировать, чтобы поверхность столбика была ровно горизонтальной и чтобы все столбики были на одном уровне.
 После полного высыхания бетона застилаем поверхность столбика рубероидом или стеклоизолом в 2 – 3 слоя. Обязательно без посыпки. Промазываем поверхность и стыки мастикой.
Если хотите сделать опорные столбики из кирпича, то кладку необходимо скреплять цементным раствором. Для столбика высотой менее 25 см кладка должна быть в 1,5 кирпича, для более высокого столбика потребуется кладка в 2 кирпича.
После высыхания бетона можно снять опалубку. Для большей надежности плодородный грунт из подполья лучше убрать. Его необходимо снять на глубину 20 см. Вместо грунта желательно подсыпать 10 см гравия и 10 см песка и тщательно утрамбовать виброплитой.
Укладка лаг на основание
Перед началом обустройства основания необходимо обработать балки, лаги и доски чернового пола антисептиком. Лаги можно укладывать сразу на закладной венец или фундамент и на опорные столбики, а можно сначала на столбы установить опорные балки, а уже сверху поперек – лаги. Любой вариант правильный. Только укладка лаг поперек балок обеспечивает более устойчивую и прочную конструкцию в том случае, если между лагами расстояние очень маленькое, 40 – 60 см.
Сечение лаг необходимо подбирать с учетом толщины теплоизоляционного материала, который будет укладываться между ними. Например, если толщина утеплителя 150 мм, то необходимо брать брус высотой 180 мм. Всегда необходимо оставлять вентиляционный зазор в 30 мм.
Шаг между лагами подбирается с учетом толщины досок будущего пола. Более точные указания можно посмотреть в таблице ниже.
Таблица 1. Шаг лаг.
Рассмотрим укладку лаг на опорные столбики:
Укладываем лаги на закладной венец (опорные балки, фундамент) и опорные столбики. Контролируем их ровное расположение, горизонталь. На поверхность опорных столбиков под лаги можно подложить материал-шумоплоглотитель. Но это не обязательно, так как рубероид или другой гидроизоляционный материал, которым покрыта поверхность столба, неплохо пружинит и скрадывает звуки.
 Если все же где-то замечено провисание лаг, на опорные столбики под лаги необходимо положить деревянные брусочки и прочно их зафиксировать. Если где-то балка выпирает, то ее можно срезать рубанком.
 Важно! Максимально допустимое отклонение в ровности расположения лаг равно 1 мм на 1 м.
 Закрепляем лаги к опорным столбам с помощью крепежных уголков. Со стороны древесины закрепляем саморезами 50 мм длиной, а со стороны бетонного столбика – закручиваем анкер.
 Первыми укладываем так называемые «маячные лаги», которые располагаются на расстоянии 2 м друг от друга. Далее по ним будем ориентироваться.
По аналогии укладываем все лаги и проверяем их ровное расположение.
После того как все лаги будут закреплены можно приступать к обустройству тепло- и гидроизоляции.
Теплоизоляция и гидроизоляция деревянного пола
Материалы гидроизоляции и теплоизоляции укладываются между лагами. Чтобы закрепить их, необходимо обустроить основание. Сделать это можно несколькими способами.
Способ 1. Снизу лаг можно прибить листы влагостойкой фанеры. Такая конструкция получится максимально надежной. Для этого придется работать со стороны подполья, что не всегда является возможным.
Способ 2. В нижней части лаг можно прибить черепные бруски толщиной 20 мм, сверху выполнить накат из досок. Эта работа более кропотливая, так как придется нарезать много досок сечением 15 мм и длиной, равной шагу между лагами.
Можете выбрать тот способ, который вам нравится больше. Главное, чтобы получилось достаточно прочное основание.
Настилаем слой гидроизоляции с нахлестом 15 – 20 см, проклеиваем стыки строительным скотчем.
 Важно! Обязательно используем супердиффузионную паропроницаемую мембрану. Нам необходимо, чтобы гидроизоляционный материал выпускал влагу из помещения, но не пускал внутрь со стороны подполья. Поэтому использовать обычную полиэтиленовую пленку нельзя.
 Сверху пленки между лагами укладываем теплоизоляционный материал. Нарезаем рулонный материал шириной, равной шагу между лагами плюс 1 – 2 см, чтобы материал входил в промежуток между лагами враспор.</t>
    </r>
    <r>
      <rPr>
        <rFont val="Arial"/>
        <color theme="1"/>
      </rPr>
      <t xml:space="preserve">
 Важ</t>
    </r>
    <r>
      <rPr>
        <rFont val="Arial"/>
        <b/>
        <color theme="1"/>
      </rPr>
      <t>но! В качестве утеплителя для деревянного пола можно использовать минеральную вату в рулонах, плитах, базальтовую вату, можно задувать эковату, опилки. Нельзя использовать пенопласт и экструдированный пенополистирол. Данные материалы полностью паронепроницаемы, деревянный пол просто не сможет дышать.</t>
    </r>
    <r>
      <rPr>
        <rFont val="Arial"/>
        <color theme="1"/>
      </rPr>
      <t xml:space="preserve">
</t>
    </r>
    <r>
      <rPr>
        <rFont val="Arial"/>
        <color theme="1"/>
        <sz val="6.0"/>
      </rPr>
      <t>Сверху утеплителя необходимо оставить вентиляционный зазор 2 – 3 см.
Укладка чернового пола
Теперь можно настилать черновой пол в доме. Существует несколько вариантов обустройства чернового настила. В качестве материала можно использовать половую доску толщиной 15 – 25 мм с минимальной обработкой. Можно также использовать шпунтованную доску для пола, если позволяют финансы. На черновые полы цена зависит от стоимости используемых материалов. Если будете использовать толстую массивную доску, то настилать черновой пол из доски пола нет смысла. А можно настелить листы фанеры, а сверху выполнить укладку чистового напольного покрытия.
Черновой пол из доски для пола:
 Начинаем укладку от стены. Срезаем шип и прикладываем доску к стене, оставляя зазор в 2 см.
 Важно! Отступ от стен обязателен, так как дерево – материал пластичный, набирая влагу, расширяется, а подсыхая, ссыхается. Зазор обеспечит беспрепятственную возможность расширяться и ссыхаться древесине.
Закрепляем доску к лагам. Со стороны стены вкручиваем саморезы непосредственно в доску, затем это место скроется плинтусом.
 Со стороны шипа вкручиваем саморезы в шип под углом в 45 градусов.
 Следующую доску придвигаем вплотную к первой. Вставляем в паз первой доски.
 В паз второй доски вкручиваем саморез, закрепляя ее к лаге.
 Все последующие доски укладываем по аналогии.
 Важно! Если доски такой же длины, что и комната, то можно укладывать ровно параллельно друг к другу. Если доски короче, чем комната, то их необходимо укладывать со смещением – вразбежку.
Последняя доска закрепляется так, чтобы можно было скрыть шляпки саморезов под плинтусом. На этом черновой пол готов. Главное – плотно подгонять доски друг к другу. Сверху можно стелить напольное покрытие.</t>
    </r>
  </si>
  <si>
    <t>https://dzen.ru/a/Y5B1wbWoy3pYdHJM</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</si>
  <si>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Пенопласт с успехом используется для теплоизоляции полов.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При выборе этого материала важно подобрать нужную плотность и соблюсти технологию монтажа. </t>
  </si>
  <si>
    <t>https://prnt.sc/HEDK89PFoaVq</t>
  </si>
  <si>
    <t xml:space="preserve">
"Новые технологии" — утепление пенополиуретаном
вчера в 22:02
Сегодня расскажем, какие теплоизоляционные материалы чаще используют для утепления мансардных этажей,
а также разберем их ➕и ➖
📌 Пенопласт.
➕Плиты пенопласта имеют низкий коэффициент теплопроводности, не деформируются при перепадах температур, не впитывают влагу, не гниют, не выделяют вредных веществ и имеют малый вес.
➖Недостатки: горючесть; хрупкость; при утеплении мансарды с внутренней стороны придется много резать и склеивать плиты, чтобы плотно уложить их между стропилами. Как следствие – большое количество швов в теплоизолирующем слое;
📌 Минеральная вата.
➕Материал не горит, способен выдерживать нагревание до 1000 ºС, имеет хорошие показатели тепло- и звукоизоляции.
➖Недостаток: в процессе эксплуатации минеральная вата слеживается и теряет свои изолирующие качества;
📌 Пенополиуретан.
➕Напыление пенополиуретана – идеальный вариант для конструкций сложной формы. Покрытие получается прочным, монолитным, пожаробезопасным. Пенополиуретан не подвержен гниению и заражению плесневыми грибками.
➖К недостаткам можно отнести невозможность выполнения работ своими руками. Необходимы определенные знания и профессиональное оборудование;
📌 Стекловата.
➕До недавнего времени этот утеплитель применялся повсеместно. Но с развитием строительных технологий стекловата постепенно уходит на задний план. Это не горючий, не токсичный и не дорогой материал.
➖Но его монтаж может превратиться в пытку. Стеклянная крошка цепляется за одежду, колется и сильно режет руки. Всю спецодежду после работы придется выбросить – от мелких осколков избавиться не удастся.
☝🏻При утеплении мансарды изнутри плитами или матами из минеральной ваты необходимо укладывать материал в два слоя, чтобы верхний слой перекрывал места соединений в нижнем. Также требуется тщательная гидроизоляция.
Мы, конечно, рекомендуем утеплять мансарды пенополиуретаном, но выбор всегда за вами)
✅Наш очередной клиент из Тамбова для утепления мансарды выбрал наиболее эффективный утеплитель — пенополиуретан.
Площадь мансарды немаленькая — 230 кв.м. — поэтому любая ошибка в утеплении может стоить больших денег💰
А вы какой утеплитель выбираете?
Если пенополиуретан — спешите утеплиться ❗
Звоните 📞 +7(905)-673-40-00
#кровля@ppu_pena
#мансарда@ppu_pena</t>
  </si>
  <si>
    <t>https://vk.com/wall-205785889_717</t>
  </si>
  <si>
    <t xml:space="preserve">Здравствуйте, я официальный представитель Ассоциации производителей и поставщиков пенополистирола.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Горючесть продукта — показатель, на который мы обращаем внимание в первую очередь. Мы понимаем, что материал используется для утепления жилых и производственных строений, и в случае возгорания должна быть обеспечена максимальная безопасность.
Современные продукты из пенополистирола выпускаются с пометкой SE — self extinguishing. Это материал с добавками, способствующими самозатуханию вспенивающегося полистирола (антипиренами). В качестве антипирена чаще всего выступает состав на основе бромированного сополимера бутадиена и стирола, его содержание в ППС — не менее 0,6%. Пенополистирол тип SE перестаёт гореть в течение максимум 4 секунд после того, как теряет контакт с открытым огнём. Все выпускаемые марки пенополистирола тип SE тестируются также на соответствие строгим европейским нормам. С целью внутреннего контроля выпущенной продукции осуществляется определение огнестойкости образцов из сырья SE по DIN 4102 (классификация воспламеняемости строительных материалов Немецкого института стандартов). 
Швы в теплоизолирующем слое конечно будут — как и при использовании любого несыпучего материала. Для пенополистирола этот вопрос решается запениванием, и — если укладывается более одного слоя — перекрыванием плитами швов предыдущего слоя. </t>
  </si>
  <si>
    <r>
      <rPr/>
      <t xml:space="preserve">Аналог стр. 77 ноябрь
</t>
    </r>
    <r>
      <rPr>
        <color rgb="FF1155CC"/>
        <u/>
      </rPr>
      <t>https://prnt.sc/AkN9y9-SgASv</t>
    </r>
    <r>
      <rPr/>
      <t xml:space="preserve"> </t>
    </r>
  </si>
  <si>
    <t xml:space="preserve"> Tamara Urazova
Утеплите стены пенопластом. 20 лет назад утеплили стало гораздо теплее. Можно доп трубу по стене провести. Мы так делали. Стало очень тепло.</t>
  </si>
  <si>
    <t>https://vk.com/wall-33041211_6155183?reply=6155198</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</si>
  <si>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Мы очень рады, что утепление вспененным пенополистиролом не обмануло ваших ожиданий. Пусть ваш дом всегда будет тёплым и уютным! </t>
  </si>
  <si>
    <t>https://prnt.sc/8owOM_8qnds8</t>
  </si>
  <si>
    <t>D, открыт 16 часов назад
Вопрос строителям и грамотным в вопросе ремонта людям (" самоделкиным" просьба не писать)
Во время ремонта, после снятия стяжки пола ( поддалбливалось до плиты) , допустимо ли на плиту положить пенополистирол, при условии что не на первом этаже т.е. есть соседи с низу, а потом залить цементом? Может ли это как-то на слышимость повлиять , например</t>
  </si>
  <si>
    <t>https://otvet.mail.ru/question/231519633</t>
  </si>
  <si>
    <t>пол</t>
  </si>
  <si>
    <t>Не отвечаем, будет сильная слышимость, советовать ППС нерационально.</t>
  </si>
  <si>
    <r>
      <rPr>
        <rFont val="Arial"/>
        <color theme="1"/>
      </rPr>
      <t xml:space="preserve">Пенообразователь Rospena
</t>
    </r>
    <r>
      <rPr>
        <rFont val="Arial"/>
        <color theme="1"/>
        <sz val="3.0"/>
      </rPr>
      <t>762 подписчика
Как утеплить бетонный пол в частном доме своими руками.
Сегодня
С проблемой, как утеплить пол бетонный в частном доме, сталкивается каждый человек, возводящий собственное жилище. Этот вид работ известен с давних времен, когда пещерные люди стали стелить под ноги сухие листья и шкуры. С развитием человечества способы утепления совершенствовались, возникали новые материалы и технологии.
Полы могут выполняться из разных материалов, но современное индивидуальное домостроение предусматривает в основном устройство бетонных оснований. При всех своих преимуществах — это прочность, надежность, долговечность — такие полы имеют существенный недостаток: они холодные. Еще одним минусом бетонных плит является тот факт, что при температурных скачках на них оседает влага. Это делает микроклимат в жилище менее комфортным. Теплоизоляция бетонного пола поможет решить оба вопроса.
Утепление бетонных покрытий
Чтобы решить, как утеплить бетонный пол в частном доме, надо определиться с материалом. На сегодняшний день известно множество материалов, но разбить их можно всего на 3 группы:
 волокнистые — плиты минераловатные, из базальта и стекловолокна;
 ячеистые пластические массы — пенопласт и пенополистирол;
 напыляемые полимерные вещества — полиэфир, изоцианат.
Каждый из перечисленных утеплителей обладает определенными преимуществами. Использование их обуславливается способом нанесения или укладки.
Выбор утеплителя зависит еще от условий, где он будет использоваться. Минераловатные плиты и другие волокнистые материалы сильно впитывают влагу. Поэтому их не рекомендуется использовать в помещениях с повышенной влажностью и там, где возможны протечки. При намокании минераловатная плита уменьшается, ее теплоизоляционные и звукоизоляционные свойства становятся хуже. Если же применение минераловатной плиты продиктовано какой-либо необходимостью, ее следует гидроизолировать и с внешней, и с внутренней стороны.</t>
    </r>
    <r>
      <rPr>
        <rFont val="Arial"/>
        <color theme="1"/>
      </rPr>
      <t xml:space="preserve">
</t>
    </r>
    <r>
      <rPr>
        <rFont val="Arial"/>
        <b/>
        <color theme="1"/>
      </rPr>
      <t>Использование в качестве утеплителя ячеистых пластмасс обойдется потребителю дешево. Но прежде чем утеплить бетонный пол в частном доме подобными материалами, надо рассмотреть, какими недостатками они обладают. Главный из них — пенопласт и его аналоги подвержены горению. В помещениях с повышенной пожароопасностью их применение нецелесообразно. Другой минус материала — низкая прочность.</t>
    </r>
    <r>
      <rPr>
        <rFont val="Arial"/>
        <color theme="1"/>
      </rPr>
      <t xml:space="preserve">
</t>
    </r>
    <r>
      <rPr>
        <rFont val="Arial"/>
        <color theme="1"/>
        <sz val="3.0"/>
      </rPr>
      <t>Поэтому, прежде чем утеплить бетонный пол в частном доме пенопластом, следует позаботиться о покрывном материале: фанере, ДСП или ДВП. Такой слой равномерно распределит нагрузки на утеплитель, что предотвратит его разрушение и смятие. На сегодня известен более прогрессивный материал — пенополистирол с заполнением пустот углекислым газом. Это вещество хуже горит, прочнее, но обойдется потребителю дороже.
Пенополистирол
Применение напыляемых полимеров — современный и эффективный способ утепления домов. Покрытие получится без швов, обладает высокими теплоизоляционными показателями. Напыление не требует подготовительных работ по выравниванию и обработке бетона. Но осуществлять такой процесс в доме своими руками не получится, поскольку процедура требует использования специального оборудования и опыта работы с полимерами.
Волокнистые утеплители
При устройстве утепления минераловатной плитой необходимо учитывать свойства этого материала. Укладка элементов требует определенного порядка, количество слоев обусловлено особенностями минераловатной плиты. Эти показатели предоставляются изготовителем. Средняя толщина, применяемая в умеренном климате, составляет 10 см.
Минеральная вата
Утепление бетонных полов начинают с подготовки основания: убирают сколы и щели, смывают жирные и масляные пятна, сметают мусор. На подготовленную поверхность укладывается пароизоляционная пленка. Места примыканий проклеиваются металлизированной лентой.
Прежде чем укладывать на пол утеплитель, на бетонный пол устанавливаются деревянные лаги. Их высота зависит от толщины утеплителя: эти показатели должны совпадать. Дистанция между лагами обуславливается шириной минераловатных плит: они должны лежать плотно, без зазоров. Сверху утеплитель покрывается пароизоляционной пленкой, которая предотвращает возникновение конденсата и уберегает материал от возможных протечек.
Поверх пленки устраивается черновое покрытие из половых досок или фанеры. Эти материалы крепятся к лагам при помощи саморезов. Следом укладывается слой чистого пола. Здесь можно использовать ламинат, линолеум или другое финишное покрытие.
Утепление ячеистыми пластмассами
Пенопласт и другие ячеистые пластмассы обладают хорошими влагостойкими показателями. Поэтому лучше утеплить ими кухню, ванную, прачечную или сушилку, то есть помещения с повышенной влажностью.
Подготовка основания проводится стандартным способом: заделываются сколы и трещины, удаляются масляные пятна, сметается мусор. Если поверхность слишком неровная, можно воспользоваться песком, устроив с его помощью тонкий выравнивающий слой.
На подготовленную поверхность последовательно укладывают пенопласт. Ячеистые плиты оснащаются специальными впадинами и выступами, облегчающими монтаж и делающими слой утеплителя более цельным и прочным. У основания стены устраивается слой из вспененного материала — пенопласта или полистирола — для того, чтобы избежать деформаций покрытия при температурных скачках. Защитный слой прикрепляется к стенам дюбелями или клейкой лентой.
На пенопласт внахлест с напуском 15 см укладывается водонепроницаемая пленка с тем, чтобы при заливке бетоном влага не просачивалась на утеплитель. Пенопласт хоть и влагостойкий материал, но излишняя влажность может привести к образованию раковин и пустот. Края пленки необходимо скрепить металлизированным скотчем.
После этого размещается арматурная сетка, заливается бетоном, стяжку выравнивают и оставляют застывать. Через несколько дней можно укладывать финишное покрытие. Ограничений по выбору материалов для чистого пола со стяжкой по минераловатным плитам не предусмотрено.
Устройство утепления напыляемыми полимерами
Решая, как правильно утеплить пол напыляемыми материалами, надо отдавать себе отчет в том, что проведение таких работ следует доверить профессионалам. Утеплитель наносят на бетонное покрытие с помощью специальной установки, которая под давлением подает смесь углекислого газа и полиэфира. Поверхность пола заполняется вспененной ячеистой массой, которая при застывании увеличивается в объемах, образуя сплошной бесшовный слой.
Подготовительные работы перед нанесением пены заключаются в удалении масляных и бензиновых пятен с бетона, уборке мусора, обработке поверхности специальной грунтовкой. Заделка сколов, трещин, выравнивание бетонной плиты для вспененных утеплителей не требуются.
Когда бетон очищен и обработан грунтовкой, на него устанавливаются деревянные лаги. Расстояние между ними определяется последующим покрытием, среднее значение — 50-70 см. Лаги необходимо прикрепить к бетону с помощью металлических уголков с просверленными отверстиями для саморезов.
При помощи специального агрегата полимер наносится на бетонное основание. При устройстве утепления с помощью вспененных материалов следует помнить, что при застывании вещество расширяется. Поэтому напылять его следует ниже верха лаг на треть высоты.
Полное высыхание полимера происходит в течение 24 часов. По истечении этого срока на лаги укладываются ДСП, ДВП или фанера. Сверху устраивается чистый пол из любых финишных материалов: линолеума, плитки или ламината.
Монтаж теплых полов
Устройство теплых полов осуществляется путем прокладки под финишными поверхностями подогреваемых конструкций. Теплые полы выполняются в разных вариантах. Наиболее известными из них являются:
 кабельный;
 трубчатый;
 инфракрасный
Кабельный пол выпускается в собранном виде или отдельными элементами. Первый вариант наиболее предпочтительный: рулонный мат с закрепленными на нем проводами раскатывается по бетонной поверхности, закрывая всю площадь пола. Отдельные кабели придется раскладывать собственными руками. Этот вариант достаточно долог, зато зазор между проводами устанавливается по собственному усмотрению.
Трубчатый пол устраивается при помощи соответствующих элементов с дальнейшей подачей по ним горячей воды. К недостаткам данного покрытия относится его громоздкость, он трудозатратен, на его монтаж требуется много времени.
К самому прогрессивному виду относится инфракрасный пол. Он потребляет мало энергии, в монтаже прост, надежен в эксплуатации.
Эффективность утепления бетонных полов зависит от правильного выбора материалов и метода укладки. Соблюдая технологию, можно добиться высоких теплоизоляционных показателей. Но нужно помнить, что утепления лишь одной части дома для сохранения комфортной температуры недостаточно. К проблеме следует подходить комплексно и обрабатывать не только пол, но и другие поверхности.</t>
    </r>
  </si>
  <si>
    <t>https://dzen.ru/a/Y5GyRrzi83aG94Fd</t>
  </si>
  <si>
    <t>Здравствуйте, позвольте прокомментировать в качестве официального представителя Ассоциации производителей и поставщиков пенополистирола. 
Пенопласт успешно используется для утепления полов в частной застройке. ГОСТ 15588-2014 рекомендует использовать этот материал в качестве среднего слоя строительной конструкции, поэтому к тому моменту, как до него доберётся огонь, все люди из здания должны быть эвакуированы. Кроме того, современные марки ППС выпускаются со специальными добавками — антипиренами. Они позволяют материалу затухать в течение максимум 4 секунд после потери контакта с открытым пламенем.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t>
  </si>
  <si>
    <t>https://prnt.sc/ETLNYQ1y90LV</t>
  </si>
  <si>
    <t>Типичный Воронеж
Здравствуйте!
Я с женой и двумя детьми (2 и 5 лет) проживаю в торцевой квартире на улице Ген. Перхоровича. В квартиру мы въехали полгода назад, после покупки (ипотека) делали капитальный ремонт во всех помещениях с заменой радиаторов отопления на современные. С начала отопительного сезона столкнулись с ужасной ситуацией: температура воздуха в комнатах не превышает 17-18 градусов, а влажность зашкаливает! Температура стен 13 градусов, температура стояка около 40, а батарей и того меньше. Окна текут круглосуточно, на стенах мокрые обои, под которыми развивается плесень. Конденсата на стенах настолько много, что я опасаюсь короткого замыкания в эл. розетках. Моя семья, включая двоих маленьких детей, второй месяц «не вылезает» из ОРВИ и бронхитов. Были вынуждены поменять младшей дочери матрас, так как на нём с обратной стороны начала образовываться плесень!!!
В ООО "ТРЕСТ" по номеру телефона 89204254114 подавались обращения. Действий со стороны УК никаких не предпринимается, заявки регистрируются только на словах (озвученные номера при повторном звонке не находятся).
Кто сталкивался с подобным, как удалось решить вопрос? Куда обратиться?</t>
  </si>
  <si>
    <t>https://vk.com/wall-33041211_6155183</t>
  </si>
  <si>
    <t xml:space="preserve">Здравствуйте! Хочу прокомментировать в качестве официального представителя Ассоциации производителей и поставщиков пенополистирола. 
В первую очередь в вашем случае мы порекомендовали бы проверить вентиляцию. Обычно вентканалы расположены на кухне и в санузле. Возможно, кто-то из соседей сделал нишу под холодильник, организовал углубленную в вентиляцию полку в ванной комнате, или же вентиляция засорилась естественным путём. Влажность в помещении не должна быть такой высокой. 
Если с вентиляцией всё в порядке, поможет только утепление. Для начала — в качестве временной меры — попробуйте теплоизолировать пенопластом откосы окон снаружи. Оптимально же сразу утеплить всю площадь квартиры со стороны улицы. Вам потребуется помощь специалистов, однако это вложение будет оправданно. 
Утеплять квартиру изнутри мы порекомендовать не можем. И дело даже не в потере полезного пространства. По ГОСТ 15588-2014 пенополистирол используется в качестве среднего слоя строительных ограждающих конструкций. Это значит, что укладывать его надо со стороны улицы и закрывать отделочным слоем (лучше всего — по системе "мокрый фасад"). И не забудьте предусмотреть отливы. </t>
  </si>
  <si>
    <t>https://prnt.sc/HW0D68H1nD0L</t>
  </si>
  <si>
    <t>БЛОГ СТРОИТЕЛЯ
вы подписаны
Пенопласт — утеплитель, который в огне не горит, в воде не тонет, грызунов не привлекает!
Тема утепления, пожалуй, самая востребованная на моем канале. Очень много вопросов и споров она вызывает. Сегодня предлагаю обсудить один из лучших, на мой взгляд, теплоизоляторов – пенополистирол. Более общеизвестное его название — пенопласт. Давайте не будем называть производителей, а просто поговорим о материале в целом.
Мнения о пенополистироле бытуют разные. Негативные отзывы складываются в основном у людей, которые мало, что знают о современном пенопласте, кто доверяет непроверенной информации в интернете и кто утеплял строения не по технологии.
Пенопласт, как утеплитель, имеет массу преимуществ:
1.   Отлично сохраняет тепло. Пенополистирол имеет низкий коэффициент теплопроводности, поэтому хорошо удерживает тепло и не дает ему выходить наружу.
2.   Безопасность и экологичность. При соблюдении технологии утепления (использование пенополистирола в средних слоях) в воздух не выделяется стирол. Неоднократно проводились испытания и брались пробы, которые доказали, что правильное утепления пенопластом безопасно для здоровья людей.
3.   Долговечность. Долговечность пенополистирола доказана и моим личным опытом, и лабораторными исследованиями.
4.   Экономичность. Тут вряд ли кто-то будет спорить! Пенопласт – самый дешевый утеплитель. Показатель «цена-качество» — идеальный!
5.   Удобство в работе. Вспененный пенополистирол легко монтировать и обрабатывать, особенно если балки заранее установлены под размер плит. Пенополистирол имеет хорошие показатели жесткости, поэтому не оседает при укладке.
6.   Современный пенопласт не чадит, не дымит и не поддерживает пламя. Утеплитель имеет группу горючести Г3 – то есть является самозатухающим. При этом класс пожарной безопасности систем, в которых применяется пенопласт – к0, то есть они являются непожароопасными.
7.   Не боится воды. В составе пенопласта нет волокон, которые впитывают влагу. Он влагостойкий. Поэтому применять его можно даже во влажной среде. Теплотехнические свойства от этого практически не изменятся.
8.   Непривлекателен для грызунов. Пенополистирол не содержит биологических или питательных веществ, которые могли бы заинтересовать грызунов. Появление мышей в доме обычно не связано с наличием пенопласта.
Вспененный пенополистирол – дешевый, практичный материал, который очень неплохо утепляет. Огромное количество построек тому подтверждение.
Важные советы по утеплению вспененным пенополистиролом:
·   Соблюдайте правильную технологию утепления.
·   Не нарушайте условия монтажа пенополистирола. Делайте правильный «пирог»: гидроизоляция – пенополистирол — пароизоляция под утеплитель
·   Покупайте материал для утепления только у добросовестных производителей.
Расскажите, что Вы думаете о вспененном пенополистироле, как об утеплителе? Напишите в комментариях свое мнение и опыт использования!</t>
  </si>
  <si>
    <t>https://dzen.ru/b/Y44I42cn409CYS0f?share_to=telegram</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</si>
  <si>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точно указали на все плюсы пенопласта. Он действительно надежен, недорог и безопасен. Спасибо за столь глубокий анализ и интерес к нашему продукту. </t>
  </si>
  <si>
    <t>https://prnt.sc/0utkf21Zi7Sc</t>
  </si>
  <si>
    <t xml:space="preserve">Алексей Ланцов
Здравствуйте. По поводу антипиренов. Да, действительно, вчера купленный пенопласт сегодня горит очень плохо, но полежав на улице 2 недели его горение остановить не возможно. Я лично так чуть не спалил дом. Чудом успел оторвать горячий лист. А загорелся он от искр болгарки. Выводы делайте сами. </t>
  </si>
  <si>
    <t>https://www.youtube.com/watch?v=bmJv47yY7Es&amp;lc=UgyHJEs68q1XIweLvrN4AaABAg.9jIEgh9QFur9jPjNfsMxAz</t>
  </si>
  <si>
    <t>Переделкины
Как утеплить пол в каркасном доме на сваях: этапы работ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
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
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t>
  </si>
  <si>
    <t>https://vk.com/wall-129279589_296184</t>
  </si>
  <si>
    <t>Пожароопасность, грызуны, опасность для здоровья</t>
  </si>
  <si>
    <t xml:space="preserve">Здравствуйте! Позвольте ответить в качестве официального представителя Ассоциации производителей и поставщиков пенополистирола.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Дым от горения любого материала не полезен в принципе. При горении пенополистирольных плит выделяются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Так что к тому моменту, как пламя добирается до ППС, люди из горящего здания должны быть эвакуированы. 
Что касается мышей, вернемся к главному правилу использования ППС — в качестве среднего слоя строительных ограждающих конструкций. Если монтаж был верным, слой теплоизоляции находится внутри стены. Доступ грызунов к нему перекрыт. </t>
  </si>
  <si>
    <r>
      <rPr/>
      <t xml:space="preserve">Аналог стр. 84 ноябрь
</t>
    </r>
    <r>
      <rPr>
        <color rgb="FF1155CC"/>
        <u/>
      </rPr>
      <t>https://prnt.sc/3nvbfWlQXuO0</t>
    </r>
  </si>
  <si>
    <t xml:space="preserve">Геннадий Щербаков
Если это пенопласт, то стена дышать не будет. Будет вечно мокрой внутри! Для утепления нужна вата! Те, кто понимает, что такое точка росы в стенах, подтвердят.(H)
</t>
  </si>
  <si>
    <t>https://ok.ru/okmens.club/topic/155001606446440</t>
  </si>
  <si>
    <t>Здравствуйте! Позвольте ответить в качестве официального представителя Ассоциации производителей и поставщиков пенополистирола. 
Точка росы будет при любом утеплении. Важно не её наличие, а место возникновения. А его определяет верный теплотехнический расчёт — абсолютная необходимость перед любыми работами по теплоизоляции. 
Считать пенопласт непаропропроницаемым ошибочно. Паропроницаемость ППС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Каждый материал — в том числе и вата — имеет и плюсы, и минусы. Важно знать о них до того, как сделать выбор. Ну и, конечно, не стоит ждать многого от материала, если нарушать правила его монтажа, эксплуатации или утепляться наобум — без расчёта, хорошей вентиляции, при холодных перекрытиях и т. д.
Вот и на видео выше вопросы возникают не к выбранному для утепления материалу (при условии, что используемый пенополистирол является сертифицированным качественным материалом), а к способу его монтажа.</t>
  </si>
  <si>
    <t>https://prnt.sc/MWY6WBFP5dAi</t>
  </si>
  <si>
    <t xml:space="preserve">Александр
 @Александр М  Утепление стен пенопластом это ошибка. Куда влаге выходить? Ну а кто говорит, что у него всё хорошо, то у него просто ничего не утепляет, потому что щели между ппс и его просто продувает. Деньги на ветер. </t>
  </si>
  <si>
    <t>https://www.youtube.com/watch?v=EOgvQTK4iJA&amp;lc=UgxKtx_sn2K0pqCxTol4AaABAg.9jMroLav7pf9jNBXiWiDZ8</t>
  </si>
  <si>
    <r>
      <rPr>
        <rFont val="Arial"/>
        <color theme="1"/>
      </rPr>
      <t xml:space="preserve">Здравствуйте, Александр! Позвольте ответить в качестве официального представителя Ассоциации производителей и поставщиков пенополистирола. 
Если бы вы были правы, статистика была бы совершенно другой. Тем не менее, 8 из 10 домов в Европе утеплены именно вспененным пенополистиролом.
Как верно заметил </t>
    </r>
    <r>
      <rPr>
        <rFont val="Arial"/>
        <color rgb="FFFF0000"/>
      </rPr>
      <t xml:space="preserve">@. </t>
    </r>
    <r>
      <rPr>
        <rFont val="Arial"/>
        <color theme="1"/>
      </rPr>
      <t xml:space="preserve">вопреки расхожему заблуждению пенополистирол паропроницаем. Причём его паропроницаемость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А вот щели между плитами — ошибка монтажа. Все щели свыше 2 мм должны быть запенены. </t>
    </r>
  </si>
  <si>
    <r>
      <rPr>
        <color rgb="FF1155CC"/>
        <u/>
      </rPr>
      <t>https://prnt.sc/MdFSqMyL1nxR</t>
    </r>
    <r>
      <rPr/>
      <t xml:space="preserve"> 
Здравствуйте, Александр! Позвольте ответить в качестве официального представителя Ассоциации производителей и поставщиков пенополистирола. 
Если бы вы были правы, статистика была бы совершенно другой. Тем не менее, 8 из 10 домов в Европе утеплены именно вспененным пенополистиролом.
Как верно заметил </t>
    </r>
    <r>
      <rPr>
        <color rgb="FFFF0000"/>
      </rPr>
      <t xml:space="preserve">@. </t>
    </r>
    <r>
      <rPr/>
      <t xml:space="preserve">вопреки расхожему заблуждению пенополистирол паропроницаем. Причём его паропроницаемость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А вот щели между плитами — ошибка монтажа. Все щели свыше 2 мм должны быть запенены. </t>
    </r>
  </si>
  <si>
    <t>Блог о ремонте и дизайне
Пенополистирольные плиты один из лучших утеплителей, ведь он дешевый и долговечный, но не стоит его использовать для утепления стен внутри помещения. Только что уложенный пенополистирол выделяет стирол, так как полная полимеризация материала невозможна на стадии производства. А пока полимеризация не будет завершена, выделение стирола не прекратится.</t>
  </si>
  <si>
    <r>
      <rPr>
        <color rgb="FF1155CC"/>
        <u/>
      </rPr>
      <t>https://vk.com/wall-19716667_736171</t>
    </r>
    <r>
      <rPr/>
      <t xml:space="preserve"> </t>
    </r>
    <r>
      <rPr>
        <color rgb="FF000000"/>
      </rPr>
      <t xml:space="preserve">
</t>
    </r>
    <r>
      <rPr>
        <color rgb="FF1155CC"/>
        <u/>
      </rPr>
      <t>https://ok.ru/group51943159431360/topic/155242145564864</t>
    </r>
    <r>
      <rPr/>
      <t xml:space="preserve"> </t>
    </r>
    <r>
      <rPr>
        <color rgb="FF000000"/>
      </rPr>
      <t xml:space="preserve">
</t>
    </r>
    <r>
      <rPr>
        <color rgb="FF1155CC"/>
        <u/>
      </rPr>
      <t>https://ok.ru/group/52827965161716/topic/155847751990260</t>
    </r>
    <r>
      <rPr/>
      <t xml:space="preserve"> 
</t>
    </r>
    <r>
      <rPr>
        <color rgb="FF1155CC"/>
        <u/>
      </rPr>
      <t>https://ok.ru/group/51038176411662/topic/155381912601870</t>
    </r>
    <r>
      <rPr/>
      <t xml:space="preserve"> 
</t>
    </r>
    <r>
      <rPr>
        <color rgb="FF1155CC"/>
        <u/>
      </rPr>
      <t>https://ok.ru/group/49151082627073/topic/154428257108737</t>
    </r>
    <r>
      <rPr/>
      <t xml:space="preserve"> 
</t>
    </r>
    <r>
      <rPr>
        <color rgb="FF1155CC"/>
        <u/>
      </rPr>
      <t>https://ok.ru/group/51641562234983/topic/154981905382247</t>
    </r>
    <r>
      <rPr/>
      <t xml:space="preserve"> </t>
    </r>
  </si>
  <si>
    <t>Здравствуйте! Позвольте прокомментировать в качестве официального представителя Ассоциации производителей и поставщиков пенополистирола. 
В том, что пенопласт — один из лучших утеплителей, вы совершенно правы. И в том, что не стоит использовать его внутри помещения — тоже. ГОСТ 15588-2014 рекомендует этот материал в качестве среднего слоя строительной ограждающей конструкции. 
А вот что касается полимеризации, хочу уточнить.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t>
  </si>
  <si>
    <r>
      <rPr>
        <color rgb="FF1155CC"/>
        <u/>
      </rPr>
      <t>https://prnt.sc/EnCWBfreCNf7</t>
    </r>
    <r>
      <rPr/>
      <t xml:space="preserve"> 
</t>
    </r>
    <r>
      <rPr>
        <color rgb="FF1155CC"/>
        <u/>
      </rPr>
      <t>https://prnt.sc/8-gSPiEOWh1o</t>
    </r>
    <r>
      <rPr/>
      <t xml:space="preserve"> 
</t>
    </r>
    <r>
      <rPr>
        <color rgb="FF1155CC"/>
        <u/>
      </rPr>
      <t>https://prnt.sc/7ErxwhVNopl6</t>
    </r>
    <r>
      <rPr/>
      <t xml:space="preserve"> 
</t>
    </r>
    <r>
      <rPr>
        <color rgb="FF1155CC"/>
        <u/>
      </rPr>
      <t>https://prnt.sc/FBrRNkVLxrDm</t>
    </r>
    <r>
      <rPr/>
      <t xml:space="preserve"> 
</t>
    </r>
    <r>
      <rPr>
        <color rgb="FF1155CC"/>
        <u/>
      </rPr>
      <t>https://prnt.sc/Rks9cU-WheRO</t>
    </r>
    <r>
      <rPr/>
      <t xml:space="preserve"> 
</t>
    </r>
    <r>
      <rPr>
        <color rgb="FF1155CC"/>
        <u/>
      </rPr>
      <t>https://prnt.sc/MzGPJEwgE8dw</t>
    </r>
    <r>
      <rPr/>
      <t xml:space="preserve"> </t>
    </r>
  </si>
  <si>
    <r>
      <rPr/>
      <t xml:space="preserve">Геннадий Щербаковответил Алексею
вчера 02:17
Хочу вас расстроить, хоть вы и продаван этого пенопласта! Именно пенопласт сейчас запрещено применять для утепления стен! Он крошится на гранулы в течение менее 10 лет! Остальное я даже обсуждать не буду! А экструдированный пенополистирол рекомендовано только для утепления фундамента, перекрытий, но не стен. И он дольше в разы служит, чем пенопласт! И первый и второй НЕ РЕКОМЕНДОВАН ПРИМЕНЯТЬСЯ ДЛЯ УТЕПЛЕНИЯ СТЕН! Так как его паропроницаемость на столько мала, что в стенах остается влага! А они должны дышать и выводить влагу из несущего материала и утеплителя равнозначно! И не надо заливать о проницаемости этого материала- его даже применяют для гидроизоляции, если швы проклеить! Уже много народа обсуждало этот вопрос, и все инженеры, которые занимаются строительством рекомендуют базальтовую вату, а не экструдированный полистирол! И именно из-за его малой проницаемтсти! Хотя, находятся дураки, и утепляют стены полистиролом! Но потом приходится делать систему воздуховодов, чтобы осушать помещения, и терять много на отоплении! Дерзайте, флаг вам в руки! Продавайте, дурите народ!😂😂😂
Геннадий Щербаковответил Алексею
Это навскидку за несколько секунд нашел опровержение вашей уверенности! А если бы нашел время, я бы вам представил еще более убедительную информацию о грубой ошибке применять полистирол в утеплении стен!(H)
(скриншот из гугла, где написано что паропроницаемость ППС 0,06 мг/мчПа </t>
    </r>
    <r>
      <rPr>
        <color rgb="FF1155CC"/>
        <u/>
      </rPr>
      <t>https://i.mycdn.me/i?r=AyH4iRPQ2q0otWIFepML2LxR5KeDNa1Atz8qzNsATRgRYw)</t>
    </r>
  </si>
  <si>
    <t xml:space="preserve">Возможно, некачественный материал и крошится на гранулы — всякое может быть. В этом случае могу лишь посоветовать приобретать пенополистирол у проверенных продавцов в официальных точках продаж. 
Что касается паропроницаемости: если вас не убеждает практически одинаковая паропроницаемость ППС и древесины (которая, кстати, со временем теряет в этом показателе), значит, вам действительно лучше выбирать другой утеплитель. Характеристики зафиксированы в официальных кормативах, и если вы сомневаетесь в этих данных, видимо, у вас есть гораздо более компетентные источники. Но вы наверняка знаете, что любой строительный материал имеет свои минусы, и та же вата проигрывает по показателям водопоглощения и усадки вспененному пенополистиролу. 
Насчет свойств экструдированного пенополистирола отвечать не берусь: здесь уместна будет консультация производителя именно этого материала. 
В общем, вывод здесь можно сделать только один: очень радует, что на рынке представлен широкий выбор утеплителей, и каждый строитель может выбрать тот, которому доверяет. </t>
  </si>
  <si>
    <r>
      <rPr/>
      <t xml:space="preserve">Ответ на стр. 40
</t>
    </r>
    <r>
      <rPr>
        <color rgb="FF1155CC"/>
        <u/>
      </rPr>
      <t>https://prnt.sc/HA411AMHaqRd</t>
    </r>
    <r>
      <rPr/>
      <t xml:space="preserve"> </t>
    </r>
  </si>
  <si>
    <t>Иркутск Лес Строй
Зима уже наступила… 🥶
⠀
А значит, самое время еще лучше утеплиться!🧤
⠀
Поэтому сегодня поговорим о том, какие утеплители применяются в строительстве домов и дач.
⠀
🌡 Первым по популярности утеплителем считается базальтовая или каменная вата. И это неспроста. Она не пропускает пар и впитывает влагу, не проводит тепло, не горит, не слеживается и достаточна прочна по сравнению с другими утеплителями. Однако у всего есть минусы. Главным недостатком такого материала является его повышенная стоимость.
⠀
🌡Второй материал – пенопласт. Такой утеплитель достаточно хорошо удерживает тепло, не гниет и не деформируется, а его стоимость гораздо ниже других утеплителей. Но пенопласт очень огнеопасен, а также плохо защищает от шума.
⠀
🌡Для утепление горизонтальных поверхностей часто используется керамзит. Такой материал обладает всеми необходимыми положительными свойствами – хорошо сохраняет тепло, долговечен и не воспламеняем.
⠀
А какой утеплитель выбираете вы❓Поделитесь мыслями в комментариях 👇🏼</t>
  </si>
  <si>
    <t>https://vk.com/wall-214210805_81</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</si>
  <si>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правы в том, что пенопласт — популярный и эффективный материал для утепления. А вот что касается пожароопасности, хочу уточнить: современные марки ППС выпускаются со специальными присадками — антипиренами, которые позволяют материалу самостоятельно затухать в течение максимум 4 секунд после потери контакта с открытым пламенем. 
Кроме того, ГОСТ 15588-2014 рекомендует вспененный пенополистирол в качестве среднего слоя строительных конструкций. К тому времени, как огонь до него доберется, все люди из здания должны быть эвакуированы. </t>
  </si>
  <si>
    <t>https://prnt.sc/f4yLjHGKTf9C</t>
  </si>
  <si>
    <t>Сергей Федотов
10 дек
68 лет, г. Братск (Иркутская область), Россия
25:06
Утеплитель. Пенопласт, Минеральная вата. Тепло или Угроза жизни?
37 просмотров</t>
  </si>
  <si>
    <t>https://ok.ru/profile/568366330215/statuses/154979796761447</t>
  </si>
  <si>
    <r>
      <rPr/>
      <t xml:space="preserve">Аналогичный пост стр. 100 октябрь
</t>
    </r>
    <r>
      <rPr>
        <color rgb="FF1155CC"/>
        <u/>
      </rPr>
      <t>https://prnt.sc/MHTrEjupBBGQ</t>
    </r>
  </si>
  <si>
    <t>Так-И Сказал
Про кровельную утеплённую плиту. Это такой готовый кровельный конструктор. Пенопласт или пир упакованный в двух листах профиля. Его рекомендуют инженеры. А я сомневаюсь. Железная крыша очень сильно нагревается на солнце. А там прилегает пенопласт. Не будет ли чего выделять?</t>
  </si>
  <si>
    <t>https://vk.com/wall162796763_8771</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</si>
  <si>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Максимальная температура, при которой допускается использование пенопласта — 80 градусов. И дело не в выделении каких-либо веществ. Просто при постоянном контакте с горячим металлом пенопласт может деформироваться и утратить свои свойства. Поэтому если вы живёте в регионе, где возможен нагрев свыше 75 градусов, рекомендуем присмотреться к другому варианту конструкции кровли. </t>
  </si>
  <si>
    <t>https://prnt.sc/XP_TZJaT9XU9</t>
  </si>
  <si>
    <t>Геннадий Щербаков
ответил Алексею
Не некачественный материал, а это его физические свойства! Он не живет долго, и в стену его ставить нельзя! И я не нуждаюсь в советах, так как если надо утеплять перекрытие, либо для устройства теплых полов покупаю ЭКСТРУДИРОВАННЫЙ пенополистирол. Он и живет долго и прочный и не крошится, так как другая структура у него. Проницаемость полистирола такова, что он задерживает влагу в каменных стенах. И это знают уже давно и многие инженеры. Я не сравнивал с древесиной, но с кирпичом газобетоном и «теплой керамикой» точно полистирол нельзя! Только базальтовая вата. А вообще я за однородную стену, и без утеплителей, так как, например, кирпич живет в разы дольше, чем любой утеплитель. И стену уже потом не разобрать (особенно при облицовке кирпичом), чтобы менять вату или рассыпанный полистирол! И себе я сложил вот такую стену, не требующую никакого утепления. И паропроницаемость сохранена и ограждающие функции обеспечивает с лихвой! А пенополистирол в стены- это зло! Находятся чудаки не грамотные в этом, которые экструдированным стены обтыкают грибками, но таких людей мало, и слава богу!(H)
Геннадий Щербаков
ответил Алексею
И еще, опять же, посмотрю, какая паропроницаемость у дерева, но в данном ролике стена не деревянная! По этому, вы хоть и увели дискуссию в сторону, но не правы в данном случае! Здесь я бы назвал уже две великие ошибки: это выбор полистирола, как утеплителя, и крепление на клей вместо грибков!</t>
  </si>
  <si>
    <t>​Геннадий, мы не сомневаемся в вашей компетентности и не собираемся вас переубеждать. Для полноты картины хотим лишь привести данные некоторых исследований.
1.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2.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3. 50 лет — что эквивалентно 50 циклам замораживания и размораживания — именно столько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Все эти факты говорят сами за себя. Самое главное — выбрать марку и тип пенополистирола,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 А что касается отсутствия утеплителя — в некоторых регионах обходиться без него нецелесообразно.
И отметим, что крепление пенополистирольных плит на клеевую смесь и последующее дополнительное крепление с помощью тарельчатых дюбелей входит в рекомендации по монтажу материала.</t>
  </si>
  <si>
    <t>https://prnt.sc/8R9XR9l5qZ0v</t>
  </si>
  <si>
    <t xml:space="preserve">Денис Хохлов
 @Строительство дома. Просто о сложном  купили дом, стены керамика пустотелая, потом пространство см 5-6 и блок 200мм. Хочу делать фасад пенопластом, потом подумал может ещё это пространство чем-нибудь заполнить. Дом один этаж, перекрытие плита бетонная, если утеплить эту плиту с обеих сторон, сверху см 25 мин вата, а снизу пеноплекс 2-3см. Можно ли так делать? </t>
  </si>
  <si>
    <t>https://www.youtube.com/watch?v=3WiENqbghQw&amp;lc=Ugwilj0PbOtlATmX4054AaABAg.9jXGqs3RFFa9jXKBF5t81z</t>
  </si>
  <si>
    <t xml:space="preserve">Здравствуйте, Денис! Позвольте прокомментировать в качестве официального представителя Ассоциации производителей и поставщиков пенополистирола. 
Одним из вариантов утепления фасада в вашем случае может стать пенопласт. Выбирайте фасадные марки (с литерой Ф). Пространство между керамическим кирпичом и блоком можно заполнить любым сыпучим изолятором — например, аглопоритом, керамзитом и т. д. Закрывать слой ППС мы (и ГОСТ 15588-2014) рекомендуем по системе "мокрый фасад". А вот вентилируемые фасады не рекомендуются. </t>
  </si>
  <si>
    <t>https://prnt.sc/ECtqJJw6zX08</t>
  </si>
  <si>
    <t xml:space="preserve">Джордж1
 карамель сказал(а): ↑
 Почему минвату? мне кажется это дороже. Сплошь и рядом езжу и вижу этот пенопласт на стенах. А минвату чаще на деревянных строениях вижу.
 пенопласт под сайдингом (под любым фасадом с вентзазором) очень пожароопасен </t>
  </si>
  <si>
    <t>https://www.forumhouse.ru/threads/258700/page-311#posts/30863056/</t>
  </si>
  <si>
    <t xml:space="preserve">Здравствуйте! Хочу прокомментировать в качестве официального представителя Ассоциации производителей и поставщиков пенополистирола. 
Современные марки пенопласта содержат антипирены — специальные вещества, которые позволяют ему самостоятельно затухать в течение максимум 4 секунд после потери контакта с открытым пламенем. Тем не менее, вы совершенно правы: вентфасады при теплоизоляции с применением пенопласта не рекомендуются. Оптимально закрывать ППС по системе "мокрый фасад". </t>
  </si>
  <si>
    <t>https://prnt.sc/vE7kxqEQomd3</t>
  </si>
  <si>
    <t>Геннадий Щербаков
Я не встречал нигде эти исследования! Но видел как разрушается простой пенопласт на шарики, из чего он состоит. Но это пол беды, когда в кирпичной стене он осыпется вниз , и оголит кирпичную стену больше чем наполовину высоты! Вторая сторона медали — это то, что пенопласт почти не пропускает влагу, и если посчитать точку росы, вы увидите, что влага в таком случае будет как раз задерживаться во внешней части толщины стены. Мокрая стена- холодная стена, и постепенно разрушающаяся стена! И не надо мне рассказывать о марках пенопласта! Это ооочень устарелый материал. Сейчас применяется экструдированный, но для утепления фундамента, отмостки, для утепления перекрытий, для устройства теплых полов. Только там, где не нужна паропроницаемость, а наоборот нужна гидроизоляция! Но никак не рекомендуется применять в стенах! Но каждый хозяин решает для себя сам. Хочет очень дёшево- пусть обращается к вам, и вы с радостью продадите свой пенопласт!(H)
Геннадий Щербаков
И еще!!! Паропроницаемость дерева 0,21! Паропроницаемость пенопласта 0,05! Так что, вы еще и врете! И жизнь этого пенопласта никто из производителей не дает больше 20 лет! Что и требовалось доказать! А я и говорил, пенопласт почти не пропускает ни воду, ни воздух! Не годится он для стен!(H) Точка!</t>
  </si>
  <si>
    <t xml:space="preserve">Геннадий, если вы заглянете в СТО 17532043-001-2005 «Нормы теплотехнического проектирования ограждающих конструкций и оценки энергоэффективности зданий», в Приложение 3, сможете убедиться, что: 
Паропроницаемость сосны и ели поперёк волокон составляет 0.06 мг/(м*ч*Па); вдоль волокон — 0.32 мг/(м*ч*Па) (для расчета стенового пирога используется показатель "Поперек волокон". Показатель "Вдоль", конечно, использовать можно — если вы строите дом со стенами толщиной во всю длину бревна);
Паропроницаемость дуба поперёк волокон — 0.05 мг/(м*ч*Па). 
Доказательства того, что современные качественные марки пенопласта при правильной эксплуатации никуда не осыпаются, мы уже приводили. Материал мог разрушиться, если он изначально некачественный или смонтирован с нарушениями — например, не защищен от воздействия ультрафиолета или грызунов. 
Расчёт точки росы для каждого конкретного здания проводится на местности с учетом множества параметров — начиная от температурных и влажностных характеристик региона, в котором построено здание, и заканчивая показателями слоёв внутренней и внешней отделки. При грамотном расчёте и нормальной приточно-вытяжной вентиляции у вас не будет ни мокрых, ни разрушающихся, ни заплесневевших стен. 
Что касается продолжительности эксплуатации — здесь тоже всё сказано. Наши слова подтверждены нормативными документами, а не поиском в браузере: каждую цифру, исследование, заключение можно проверить. 
Ну, а заставлять вас использовать пенопласт в качестве утеплителя никто не собирался. Есть множество вариантов теплоизоляционных материалов для любых предпочтений, убеждений и кошелька. Вы можете выбрать тот, который устраивает вас по всем параметрам. </t>
  </si>
  <si>
    <r>
      <rPr/>
      <t xml:space="preserve">Ответ на стр. 43
</t>
    </r>
    <r>
      <rPr>
        <color rgb="FF1155CC"/>
        <u/>
      </rPr>
      <t>https://prnt.sc/rxdiELrmaFq_</t>
    </r>
  </si>
  <si>
    <t>Зоя Коряковцева- Кочегина
Утеплитель. Пенопласт, Минеральная вата. Тепло или Угроза жизни?</t>
  </si>
  <si>
    <r>
      <rPr>
        <color rgb="FF1155CC"/>
        <u/>
      </rPr>
      <t>https://ok.ru/profile/588201938750/statuses/154556982400318</t>
    </r>
    <r>
      <rPr/>
      <t xml:space="preserve"> 
</t>
    </r>
    <r>
      <rPr>
        <color rgb="FF1155CC"/>
        <u/>
      </rPr>
      <t>https://ok.ru/profile/572779438157/statuses/155508939511117</t>
    </r>
    <r>
      <rPr/>
      <t xml:space="preserve"> 
</t>
    </r>
    <r>
      <rPr>
        <color rgb="FF1155CC"/>
        <u/>
      </rPr>
      <t>https://ok.ru/profile/572779438157/statuses/155508939511117</t>
    </r>
    <r>
      <rPr/>
      <t xml:space="preserve"> 
</t>
    </r>
    <r>
      <rPr>
        <color rgb="FF1155CC"/>
        <u/>
      </rPr>
      <t>https://ok.ru/group/63019717296309/topic/155547291605941</t>
    </r>
    <r>
      <rPr/>
      <t xml:space="preserve"> 
</t>
    </r>
    <r>
      <rPr>
        <color rgb="FF1155CC"/>
        <u/>
      </rPr>
      <t>https://ok.ru/group/63019717296309/topic/155547291605941</t>
    </r>
    <r>
      <rPr/>
      <t xml:space="preserve"> </t>
    </r>
  </si>
  <si>
    <r>
      <rPr/>
      <t>Аналогично стр. 45</t>
    </r>
    <r>
      <rPr>
        <color rgb="FF000000"/>
      </rPr>
      <t xml:space="preserve">
</t>
    </r>
    <r>
      <rPr>
        <color rgb="FF1155CC"/>
        <u/>
      </rPr>
      <t>https://prnt.sc/s6xanbf_QQn7</t>
    </r>
    <r>
      <rPr>
        <color rgb="FF000000"/>
      </rPr>
      <t xml:space="preserve"> 
</t>
    </r>
    <r>
      <rPr>
        <color rgb="FF1155CC"/>
        <u/>
      </rPr>
      <t>https://prnt.sc/-PD_7noZwaMd</t>
    </r>
    <r>
      <rPr/>
      <t xml:space="preserve"> </t>
    </r>
    <r>
      <rPr>
        <color rgb="FF000000"/>
      </rPr>
      <t xml:space="preserve">
</t>
    </r>
    <r>
      <rPr>
        <color rgb="FF1155CC"/>
        <u/>
      </rPr>
      <t>https://prnt.sc/_p-US57_CK_m</t>
    </r>
    <r>
      <rPr>
        <color rgb="FF000000"/>
      </rPr>
      <t xml:space="preserve"> 
</t>
    </r>
    <r>
      <rPr>
        <color rgb="FF1155CC"/>
        <u/>
      </rPr>
      <t>https://prnt.sc/wNNxLKUQlqxO</t>
    </r>
    <r>
      <rPr/>
      <t xml:space="preserve"> 
</t>
    </r>
    <r>
      <rPr>
        <color rgb="FF1155CC"/>
        <u/>
      </rPr>
      <t>https://prnt.sc/4dC0qcvbcFHF</t>
    </r>
    <r>
      <rPr/>
      <t xml:space="preserve"> </t>
    </r>
  </si>
  <si>
    <r>
      <rPr>
        <rFont val="Arial"/>
        <color theme="1"/>
      </rPr>
      <t>Дневник Строителя
Иногда, я замечаю, как люди покупают вещь, лишь бы ее купить. Что я имею ввиду? То, что они согласны на откровенные минусы данной вещь, главное купить ее. Думаю, что плоды такого решения они пожинают уже после. Это совсем не логично, потому что таким образом Вы просто покупаете то, что откровенно Вам не подходит. После того, как пройдет эффект новой покупки, и придет осознание того, что можно было немного подождать, поискать и только после этого покупать. У меня тоже был такой период, но сейчас не так. Вот недавно выбирал утеплитель для дома, и делал это с умом.
Перед тем, как купить утеплитель, я выдвинул некоторые требования которым он должен соответствовать. Это были обязательные пункты, потому что от этого напрямую зависело работоспособность материала.</t>
    </r>
    <r>
      <rPr>
        <rFont val="Arial"/>
        <b/>
        <color theme="1"/>
      </rPr>
      <t xml:space="preserve"> Мне нужно было, чтобы материал держал тепло даже в сырость, не гнил, не горел, чтобы в нем не могла находиться живность, был недорогим и экологичным. Выбор если честно небольшой, но сразу несколько кандидатов вылетели. К примеру, натуральные утеплители очень дорогие, в вате и пенопласте очень часто поселяются грызуны</t>
    </r>
    <r>
      <rPr>
        <rFont val="Arial"/>
        <color theme="1"/>
      </rPr>
      <t>. Тогда я нашел самый выгодный материал.
Эковата, именно этот материал я выбрал. Приставка Эко- убила двух зайцев одновременно. Она одновременно экологичная и экономичная. Это большой плюс.
Состав эковаты, у многих людей вызвало много вопросов. Мол, в ней находится бор, а он токсичен. Но, эти же люди спокойно кушают поваренную соль, в которую входит не менее ядовитое вещество хлор. Или дышат воздухом, в которой входит кислород который отлично горит. В эковате, входит не бор, а его соединения. Поэтому он абсолютно безопасен. Эковата совсем не горит, сколько не пытался не получилось. Сколько не читал негативных отзывов, так и не нашел перечисленные минусы в этом материале.</t>
    </r>
  </si>
  <si>
    <t>https://vk.com/wall-194532245_214956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</si>
  <si>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Грызуны могут завестись в любом неосыпающемся утеплителе. Но только при одном условии: если у вредителей есть доступ к материалу. ГОСТ 15588-2014 рекомендует использовать пенопласт в качестве среднего слоя ограждающих строительных конструкций. Это значит, что он будет находиться внутри стенового пирога, полностью изолированным от грызунов. Если это условие соблюдено, опасаться мышей не стоит. </t>
  </si>
  <si>
    <t>https://prnt.sc/L2CaHHs5H9ry</t>
  </si>
  <si>
    <t>Алексей Мирон, открыт 19 часов назад
Утепляем стены снаружи пенопластом, пошел дождь
Добрый вечер. Утеплили квартиру, пенопластом и пошёл дождь,пенопласт намок, с верху всё загерметизировано. Могут быть какие-то последствия? Заранее спасибо!!!</t>
  </si>
  <si>
    <t>https://otvet.mail.ru/answer/2023579786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</si>
  <si>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Из описания не совсем понятно, каким образом произошло намокание. Предположим, что вы успели загерметизировать верхний торец слоя, и вода попала только на лицевую часть плиты ППС. Пенопласт отличается очень низким водопоглощением. Плиты влагостойки и практически не впитывают воду даже при полном погружении в неё (водопоглощение за 24 часа — не более 2% по объёму). Вам стоит дождаться естественного подсыхания материала и продолжить работу по армировке и финишному покрытию. Паропроницаемость материала позволит влаге (если она осталась в материале) беспрепятственно выйти наружу через ещё более паропроницаемые внешние отделочные слои. 
По завершении работ подумайте об установке отливов на верхний торец пенопласта. </t>
  </si>
  <si>
    <t>https://prnt.sc/IR1v9t0XoTm_</t>
  </si>
  <si>
    <t xml:space="preserve">urbanmanevr
Всем привет. Затеял в этом году реконструкцию ближней дальней дачи. В том и другом случае домики 6х6. Один жены, второй мой. Только один в черте города на 4 сотках и используется в основном в межсезонье и зимой, когда баню приспичит,то второй выполняет функции загородного летнего дома. Второй отличается тем, что там сруб, утеплен потолок, но очень холодный пол.
Если с ближней все понятно, снял чистовой пол, положил 20 см минваты со с паро ветро гибро изоляциями и стало там тепло, то во втором доме так не сделать. Между чистовым и черновым полом расстояние всего 14 см. т.к. лаги 150 брус. и 20 см минваты туда не засунуть. А нужно утеплить максимально эффуктивно.
Посмотрел кучу характеристик утеплителей по тепловроодности.
Выбираю между pir плитой и пенополистиролом.
Может есть что-то еще более эфективное, чтоб в ограниченной толщине получиь максимум сопротивления теплопередаче? </t>
  </si>
  <si>
    <t>https://www.yaplakal.com/forum3/topic2544055.html</t>
  </si>
  <si>
    <t>Здравствуйте! Позвольте прокомментировать в качестве официального представителя Ассоциации производителей и поставщиков пенополистирола. 
В вашем случае подойдут различные утеплители. Одним из них может быть вспененный пенополистирол. Что нужно сделать: 
- Снять чистовой пол; 
- Важно! Удостовериться, что к теплоизоляционнному материалу не будет доступа грызунов. Для этого необходимо загерметизировать найденные ходы, щели. 
- Найти по сортаменту варианты плит, которые в сумме давали бы 140 мм (либо взять те, что есть, и снять лишнее шлифмашинкой и т. д.), чтобы слой укладывался в имеющиеся параметры; 
- Уложить слои с перекрытием стыков предыдущего слоя. Для надёжности стыки обработать монтажной пеной;
- Закрыть ППС гидроизоляцией с небольшим нахлёстом на стены; 
- Уложить чистовой пол, установить плинтусы (это ещё надёжнее защитит пенопласт от вредителей). 
Современные плиты ППС выпускаются с антипиренами — специальными присадками, которые позволяют материалу затухать в течение максимум 4 секунд после потери контакта с открытым огнем. 
Пенополистирол поможет вам существенно снизить затраты по обустройству теплоизоляции. Учитывая конкурентные преимущества, стоимость плит невысока. 12 см пенополистирола по эффективности аналогичны 18 см шлаковаты, 45 см дерева, 90 см керамзитобетона, 2 м 10 см кирпича. Это значит, что вы добьётесь желаемого тепла гораздо меньшими силами и средствами. Лёгкость материала позволяет снизить погрузочно-разгрузочные расходы, уменьшить нагрузку на транспортное средство и сэкономить при установке плит. Высокие теплоизоляционные характеристики материала снижают затраты на отопление до 40%. Кроме того, этот материал не потребует скорой замены: срок "жизни" ППС при соблюдении условий монтажа и эксплуатации превышает 80 лет.</t>
  </si>
  <si>
    <t>https://prnt.sc/1Oojq_WyljB2</t>
  </si>
  <si>
    <t>Юрта купить, Современные юрты
Почему мы не применяем пенополистирол при изготовлении юрт и утеплении оснований для них?
Причины даже не во всех его недостатках, этот материал имеет одно значимое преимущество — ЦЕНА. Это несомненно
эконом сегмент, а мы применяем лучшее‼.
НО самое страшное его свойство проявляется при пожаре. Сегодня сгорел ТК Стройпарк в Балашихе😥, где у нас была выставка.
Причина предварительно воспламенение открытого склада с пенополистиролом в результате короткого замыкания, судя по всем новостям. И действительно, несмотря на все заверения производителей о добавлении антипиренов
именно так он и горит. Потушить успели тогда, когда сгорело все.
Но еще страшнее в пенополистироле — это выделение при горении сильнейших ядовитых паров. Именно они стали причиной массовой гибели людей в "Хромой лошади", помните?
Поэтому, если собираетесь применить пенополистирол, подумайте, а надо ли? возможно лучше немного переплатить и приобрести хороший негорючий утеплитель, который точно будет безопаснее. Особенно если
собираетесь использовать юрту для коммерческих целей.</t>
  </si>
  <si>
    <t>https://vk.com/wall-160475493_216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</si>
  <si>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То есть к пожарам приводит не само наличие пенопласта. У современного пенополистирола одна из лучших комбинаций по паропроницаемости, теплопроводности и влагопоглощению, что делает его оптимальным вариантом для теплоизоляции. Причины трагедий — в несоблюдении правил эксплуатации, нарушениях монтажа, попустительском отношении к правилам противопожарной безопасности.
Что касается "сильнейших ядовитых паров" — при горении опасен любой дым. Угарный газ выделяется при горении даже самого экологичного материала. А непосредственно пенополистирол по правилам монтажа используется в качестве среднего слоя строительной ограждающей конструкции. Это значит, что при правильном применении он изолирован внутри стены, и огонь добирается до него только при сильном горении — когда разрушены все предыдущие слои. </t>
  </si>
  <si>
    <t>https://prnt.sc/Yt6R2hD18fN1</t>
  </si>
  <si>
    <t>Пенопласт — характеристики и свойства
Пенопласт, по праву считается одним из самых универсальных материалов во многих сферах строительства. Используют пенопласт для утепления стен снаружи и изнутри, а также для пола, потолка, фасада и многих других целей. Причины такого распространенного использования кроются в его универсальных характеристиках и свойствах, которые значительно выигрывают по сравнению с другими аналогичными материалами.
Производство пенопласта
Так почему же пенопласт пользуется такой популярностью? Прежде, чем ответить на этот вопрос, давайте вкратце разберем в чем заключается технология производства пенопласта.
Технология изготовления пенопласта
Под воздействием водяного пара гранулы полистирола (содержат изопентан и пентан), вспениваются, увеличиваясь в объеме. Это происходит оттого, что под воздействием сильного нагрева (до 100 градусов) вещество пентан в гранулах испаряется, тем самым увеличивая в размерах гранулы полистирола. Такую процедуру повторяют несколько раз для того, чтобы сократить вес исходного материала, а также уменьшить его плотность.
В следующей стадии технологического процесса всю изготовленную массу помещают на время в сушку, чтобы удалить оставшуюся влагу. В большинстве своем, эту часть процесса проводят в условиях открытого пространства, с доступом свежего воздуха. На данном этапе пенопласт постепенно начинает получать ту конечную форму гранул, которая запланирована. Ну, а потом уже можно готовые гранулы при помощи станков и прессов превращать в объекты — плиты необходимой формы.
На финальном этапе изготовленный материал подвергается третий раз обработке паром. На выходе уже получается белый блок, который имеет строго необходимую ширину. Затем его разрезают в соответствии с требуемыми размерами. Здесь формы и размеры уже могут быть любыми, в зависимости от задачи.
Свойства пенопласта
Теплопроводность
При строительстве зданий и сооружений применение пенопласта трудно переоценить. Ведь теплопроводность этого материала намного меньше, чем того же керамзита или дерева. Поэтому неудивительно, что его очень часто используют в качестве изоляционного материала.
Например, если сравнивать такое свойство, как теплопроводность, то кирпичная кладка будет значительно проигрывать пенопласту. Потому что 14 см пенопласта по теплопроводности будет равна 245 см кладки из кирпича. Неплохой результат, не правда ли? Таким образом, данный материал не только гарантированно сохранит тепло в доме, но и значительно сэкономит расходы на отопление и обогрев помещений.
Звукоизоляция
Кроме того, за счет пористой структуры плит пенопласт очень хорошо справляется с изоляцией от разных шумов. Но для улучшения свойств подавления шума нужно учитывать, чем толще плиты пенопласта, тем будет лучше эффект.
Экологичность и устойчивость к химическим воздействиям
Неоспоримым достоинством пенопласта будет также и то, что этот материал очень устойчив к различным вредным химическим воздействиям. При использовании пенопласта можно не опасаться развития различного вида плесени, в том числе грибков. А его противопожарные и влагостойкие свойства уже давно заслужили ему большую популярность.
Долговечность
При всем этом материал считается очень долговечным. Если его использовать при строительстве дома или загородного участка, то сроки его эксплуатации достигают от 20 до 50 лет. В зависимости от вида пенопласта, он даже способен выдерживать некоторые механические нагрузки, при этом, практически, не подвергаясь деформации.
Простота укладки
С точки зрения его применения, то даже очень большие плиты достаточно легки. Поэтому технология укладки пенопласта проста, удобна и не отнимает много времени и сил.
Главный недостаток пенопласта — несмотря на то что он фактически не горит, в процессе горения (воздействия высокой температуры) выделяются опасные для организма человека газообразные соединения.
Технические характеристики пенопласта
Если рассматривать технические показатели материала, то к самым главным можно отнести плотность, его водопоглощающие свойства, пожароустойчивость и влажность.
Например, если взять такой параметр, как пожароустойчивость, то здесь в зависимости от того, где будет применяться данный материал, нужно покупать определенную марку пенопласта. Если материал будет использоваться для облицовки фасадов здания, то стоит выбирать материал в зависимости от группы горючести (Г-1, Г-2 — чем меньше цифра, тем менее горюч). Также, перед покупкой стоит попросить образец и проверить его самостоятельно. Если пенопласт горит и капает, то для облицовки здания его брать не стоит, но если начинает гореть, а затем сам тухнет, то брать можно.
Заключение
Подведя итоги, можно сказать, что пенопласт является универсальным материалом для строительства, утепления, а также шумоизоляции. Применяя данный вид продукции, можно значительно сэкономить на строительных материалах, сократить физические и моральные издержки, а также сделать проживание в доме комфортным, тихим и уютным.</t>
  </si>
  <si>
    <t>https://vk.com/wall-188826474_216144</t>
  </si>
  <si>
    <t xml:space="preserve">Здравствуйте! Позвольте ответить в качестве официального представителя Ассоциации производителей и поставщиков пенополистирола. 
Вы совершенно верно перечислили основные плюсы пенопласта. Спасибо за интерес к материалу и такой подробный анализ. Хотелось бы только подкорректировать информацию о том, что при горении ППС выделяются какие-то особые ядовитые испарения. Плиты ППС на 98% состоят из воздуха, и лишь на 2% из полимера.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Пенополистирольные плиты последних поколений не содержат вредных для здоровья соединений — формальдегида, хлора, гидрохлорида, акриловых смол. Экологическую безопасность подтверждает и тот факт, что 8 из 10 частных домов в Европе утеплены качественным современным пенополистиролом.
Кроме того, ГОСТ 15588-2014 рекомендует пенопласт в качестве среднего слоя ограждающих конструкций. Это значит, что огонь доберется до материала только после того, как будут разрушены внешние и/или внутренние отделочные слои. К тому времени все люди из помещения должны быть эвакуированы. </t>
  </si>
  <si>
    <t>https://prnt.sc/8TqoRbnGUjvG</t>
  </si>
  <si>
    <t>Видео с горением на костре разных утеплителей. Автор утверждает, что проиводители утеплителей обманывают и ППС горит.</t>
  </si>
  <si>
    <t>https://youtu.be/3WiENqbghQw</t>
  </si>
  <si>
    <t xml:space="preserve">Здравствуйте! Позвольте ответить в качестве официального представителя Ассоциации производителей и поставщиков пенополистирола.
Качественные современные марки строительного пенопласта с антипиренами не поддерживают горения. Без контакта с открытым пламенем они затухают в течение максимум 4 секунд. В вашем видео это свойство не отражено, контакт с огнем был постоянный.
Ваш эксперимент подтверждает то, что и так рекомендовано производителями вспененного пенополистирола: не нагревать материал свыше 80 градусов, не подвергать открытому воздействию пламени, иначе он разрушится так, как это и произошло на видео. При этом антипирены позволяют пенопласту подплавляясь не распространять пламя на другие материалы, к которым он прилегает. 
Кроме того, ППС — материал, предназначенный для утепления в качестве среднего слоя ограждающих конструкций. Это значит, что огонь доберется до него только после того, как будут разрушены внешние и/или внутренние отделочные слои. К тому времени все люди из помещения должны быть эвакуированы. </t>
  </si>
  <si>
    <t>https://prnt.sc/h7hCR5ureruA</t>
  </si>
  <si>
    <t>Строительный Али
13.12.2022 13:18
текст сохранён: 13.12.2022 14:20
🔨 Как утеплить пол в каркасном доме на сваях: этапы работ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
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
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
Материал заимствован с ресурса: Remtra</t>
  </si>
  <si>
    <r>
      <rPr>
        <color rgb="FF1155CC"/>
        <u/>
      </rPr>
      <t>https://ok.ru/building.ali/topic/155854727511028</t>
    </r>
    <r>
      <rPr/>
      <t xml:space="preserve"> </t>
    </r>
    <r>
      <rPr>
        <color rgb="FF000000"/>
      </rPr>
      <t xml:space="preserve">
</t>
    </r>
    <r>
      <rPr>
        <color rgb="FF1155CC"/>
        <u/>
      </rPr>
      <t>https://vk.com/wall-182090780_5228</t>
    </r>
    <r>
      <rPr/>
      <t xml:space="preserve"> </t>
    </r>
    <r>
      <rPr>
        <color rgb="FF000000"/>
      </rPr>
      <t xml:space="preserve">
</t>
    </r>
    <r>
      <rPr>
        <color rgb="FF1155CC"/>
        <u/>
      </rPr>
      <t>https://ok.ru/profile/505356423261/statuses/154563667124317 
https://ok.ru/profile/577860522269/statuses/154660800122141</t>
    </r>
    <r>
      <rPr/>
      <t xml:space="preserve"> </t>
    </r>
  </si>
  <si>
    <r>
      <rPr/>
      <t>Аналог стр. 84 ноябрь</t>
    </r>
    <r>
      <rPr>
        <color rgb="FF000000"/>
      </rPr>
      <t xml:space="preserve">
</t>
    </r>
    <r>
      <rPr>
        <color rgb="FF1155CC"/>
        <u/>
      </rPr>
      <t>https://prnt.sc/Ogn_0qh1qT02</t>
    </r>
    <r>
      <rPr>
        <color rgb="FF000000"/>
      </rPr>
      <t xml:space="preserve"> 
</t>
    </r>
    <r>
      <rPr>
        <color rgb="FF1155CC"/>
        <u/>
      </rPr>
      <t>https://prnt.sc/BCUucCDyGN7u</t>
    </r>
    <r>
      <rPr/>
      <t xml:space="preserve"> </t>
    </r>
    <r>
      <rPr>
        <color rgb="FF000000"/>
      </rPr>
      <t xml:space="preserve">
</t>
    </r>
    <r>
      <rPr>
        <color rgb="FF1155CC"/>
        <u/>
      </rPr>
      <t>https://prnt.sc/aSUbBvoQMacQ</t>
    </r>
    <r>
      <rPr/>
      <t xml:space="preserve"> 
</t>
    </r>
    <r>
      <rPr>
        <color rgb="FF1155CC"/>
        <u/>
      </rPr>
      <t>https://prnt.sc/eAYAQ9NCovl-</t>
    </r>
    <r>
      <rPr/>
      <t xml:space="preserve"> </t>
    </r>
  </si>
  <si>
    <t xml:space="preserve">
Геннадий Щербаков
ответил Алексею
Милейший, давайте уже закончим из пустого в порожнее переливать! Тем более, вы в строительстве не шарите, а из интернета берете! Я только до древесины прочитал! Дальше, думаю, все та же глупость! Пример: это кто волокнами поперек дом делает из древесины? Речь как раз о «вдоль»! И у древесины, оказывается, в разы лучше параметр, относительно пенополистирола! Все равно у вас много лишнего времени, пока кому-нибудь понадобится купить эту гадость. Возьмите кусочек листа этого вашего товара, и налейте воды! За сколько времени полистирол промокнет? Завтра скажете! А я вам скажу, за сколько секунд/ минут промокнет насквозь кирпич, газобетон! Хорошо? Еще раз повторю: почти никто уже пенопласт в стены не кладет! Находится один такой странный из 10 000! Сейчас берут плиту из базальтовой ваты для наружного утепления каменных домов! Бревенчатые, лафетные, из бруса- ни один дурак не утепляет— пропадает экстерьер такого дома!!! И больше не флудите: тема то о кирпичном доме! И просили найти ошибку: я нашел две! Можете перечитать! Прощайте! Как же долго истина доходит до современного менеджера!😂😂😂</t>
  </si>
  <si>
    <t>Ответ на стр. 50
Не отвечаем, ругань</t>
  </si>
  <si>
    <t>Своими руками
Утепление крыши изнутри 
Прежде всего нужно определиться с выбором теплоизоляционного материала. Вариантов существует несколько: пенопласт – дешевый теплоизоляционный материал, обладающий низкой теплопроводностью — 0,037 — 0,043Вт/мК. Несмотря на эти достоинства, пенопласт не часто применяется для утепления крыш, так как он является горючим материалом и имеет нулевую паропроницаемость. 
Еще одним серьезным недостатком пенополистирола является то, что в процессе горения он выделяет токсины; Минвата для утепления кровли минеральная вата – экологичный и пожаробезопасный материал с низким коэффициентом теплопроводности – 0,032 – 0,048Вт/мК. Благодаря хорошей паропроницаемости он позволяет кровле «дышать». Поэтому, на мой взгляд, минвата является оптимальным вариантом для утепления кровли; Экструдированный пенополистирол экструзионный пенополистирол – более прочный утеплитель, чем обычный пенополистирол, который тоже обладает низкой теплопроводностью — 0,028-0,034Вт/мК. 
Благодаря специальным добавкам, экструдированный пенополистирол, как правило, имеет класс горючести Г1, т.е. является слабо горючим материалом. Еще одно достоинство ЭППС заключается в том, что материал не боится влаги, по этому не требует гидро- пароизоляции. Экструдированный пенополистирол можно монтировать без пароизоляции Что касается недостатков, то к ним относится высокая цена. vk.com/aidacha Еще один минус заключается в низкой паропроницаемости. Если помещение чердака будет использоваться как жилое, лучше всего использовать в качестве утеплителя базальтовую вату. 
Этот материал является наиболее экологичным. Паробарьер для защиты утеплителя от влаги Также для утепления кровли изнутри понадобятся другие некоторые материалы: паробарьер; антисептическая пропитка для дерева; деревянные рейки. Поломанные стропила необходимо отремонтировать 
ПОДГОТОВКА КРЫШИ 
Прежде чем выполнить утепление крыши дома своими руками, необходимо подготовить кровлю следующим образом: если жилье уже эксплуатировалось, обязательно надо провести осмотр стропильной системы на предмет повреждений и прочих изъянов. Если обнаружены подгнившие или треснувшие детали, их обязательно надо заменить, отремонтировать или усилить; если толщина стропил меньше толщины утеплителя, ее нужно увеличить. Для этого к стропилам следует прикрепить доски или брусья; далее все деревянные детали крыши, включая стропила, необходимо обработать антисептиком. Благодаря этому дерево будет защищено от гниения и всевозможных негативных биологических воздействий. 
Обработка стропил антисептиком 
Пропитка наносится при помощи кисти. Также можно использовать распылитель. Подробная инструкция по применению состава обычно имеется на упаковке; если в процессе монтажа кровельного покрытия не была выполнена гидроизоляция или со временем она повредилась, ее необходимо выполнить изнутри. Для этих целей следует использовать супердиффузную мембрану. Гидроизоляционная мембрана Гидроизоляция крыши изнутри крепится к стропилам и обрешетке при помощи степлера или даже гвоздей и деревянных планок. Нижний край пленки следует вывести под свес крыши для отвода конденсата.
ТЕПЛОИЗОЛЯЦИЯ КРЫШИ 
Теперь можно начинать утепление крыши своими руками. 
Работа выполняется так: вначале обустройте вентиляционный зазор между пароизоляционной мембраной и гидроизоляцией. Для этого нужно отступить от гидроизоляционной пленки сантиметр-полтора и прибить к стропилам гвозди. Затем между гвоздями надо зигзагообразно натянуть шнур, который будет служить ограничителем; vk.com/aidacha Натягиваем нити зигзагообразно для обеспечения вентиляционного зазора затем к стропильным ногам крепится пароизоляционная мембрана. Чтобы ее зафиксировать, можно воспользоваться степлером. Монтаж пароизоляции Надо сказать, что в случае использование экструдированного пенополистирола, обустраивать вентиляционный зазор и монтировать пароизоляцию не нужно. Обычный же пенополистирол хоть и незначительно, но все же поглощает влагу, поэтому нуждается в пароизоляции; теперь можно выполнить утепление кровли. Для этого плиты утеплителя нужно расположить между стропильными ногами. Монтаж минеральной ваты Имейте в виду, что плиты должны плотно прилегать к стропильным ногам, а также друг к другу. 
Если между утеплителем возникнут щели, они будут служить мостиками холода, соответственно, эффективность теплоизоляции снизится. Чтобы зафиксировать плиты между стропилами, можно забить гвоздики и зигзагообразно натянуть нити, как на фото выше. Монтаж второго слоя пароизоляции после того, как утепления скатной кровли будет завершено, следует закрепить на стропилах еще один слой пароизоляции. Как в первом, так и во втором случае полосы мембраны надо расположить внахлест на 10 см. При этом места стыков следует проклеить скотчем; Пример обрешетки поверх пароизоляции нужно закрепить обрешетку, воспользовавшись рейками или досками. Обрешетка обеспечит вентиляционное пространство между отделочным материалом и пароизоляцией. 
Кроме того она позволит выровнять поверхность перед монтажом финишного покрытия, если чердак будет использоваться как жилое помещение. Если дом только строится, можно выполнить утепление крыши снаружи в процессе монтажа кровельного материала . vk.com/aidacha В этом случае предварительно делается подшивка со стороны чердака, после чего на нее укладывается пароизоляция и сам утеплитель. Благодаря этому не нужно дополнительно фиксировать теплоизоляцию между стропилами. На этом теплоизоляция крыши дома своими руками завершена. Теперь осталось лишь выполнить монтаж отделочного материала – гипсокартона или, к примеру, вагонки. 
УТЕПЛЕНИЕ ФРОНТОНОВ 
Если вы утепляете крышу дома изнутри с целью обустройства жилого чердачного помещения, обязательно надо выполнить теплоизоляцию и фронтонов, если, конечно, крыша двускатная. Напомню, что фронтон – это часть стены, расположенная между скатами кровли. 
Схема расположения реек на фронтоне 
Процесс утепления фронтонов изнутри выглядит так: для обеспечения вентиляционного пространства, на фронтоне фиксируются деревянные рейки с шагом 0,5м по вертикали и 2-3 см по горизонтали; На фото – пароизоляция фронтона к рейкам крепится пароизоляция, в результате чего образуется вентиляционный зазор; далее устанавливаются вертикальные стойки. Прикрепить их к рейкам можно при помощи стальных уголков и саморезов или прямых подвесов. 
Утепление фронтона минватой
 Чтобы внутренняя поверхность фронтонов получилась ровной, стойки надо расположить в одной плоскости. vk.com/aidacha Для этого установите вначале две крайние стойки строго в вертикальном положении, после чего закрепите на них несколько нитей на разном уровне. Используйте нити в качестве маяков для выравнивания остальных стоек; 
далее работа выполняется так же, как и при утеплении кровли – пространство между стойками утепляется, после чего фиксируется пароизоляционная мембрана и выполняется монтаж обрешетки; со стороны фасада на фронтонах под козырьком нужно выполнить несколько небольших отверстий, чтобы вентиляционный зазор работал, т.е. отводил влагу.</t>
  </si>
  <si>
    <r>
      <rPr>
        <color rgb="FF1155CC"/>
        <u/>
      </rPr>
      <t>https://ok.ru/group55743773999131/topic/154836530438171</t>
    </r>
    <r>
      <rPr/>
      <t xml:space="preserve"> </t>
    </r>
    <r>
      <rPr>
        <color rgb="FF000000"/>
      </rPr>
      <t xml:space="preserve">
</t>
    </r>
    <r>
      <rPr>
        <color rgb="FF1155CC"/>
        <u/>
      </rPr>
      <t>https://vk.com/wall-100607967_41353</t>
    </r>
    <r>
      <rPr/>
      <t xml:space="preserve"> 
</t>
    </r>
    <r>
      <rPr>
        <color rgb="FF1155CC"/>
        <u/>
      </rPr>
      <t>https://ok.ru/vseodachei/topic/155821521248280</t>
    </r>
    <r>
      <rPr/>
      <t xml:space="preserve"> </t>
    </r>
  </si>
  <si>
    <t>Здравствуйте! Позвольте прокомментировать в качестве официального представителя Ассоциации производителей и поставщиков пенополистирола.
Вспененный пенополистирол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Вообще, у современного пенополистирола одна из лучших комбинаций по паропроницаемости, теплопроводности и влагопоглощению. Также плюсом, который вы отметили, является его стоимость. Плиты влагостойки и практически не впитывают воду даже при полном погружении в неё (водопоглощение за 24 часа — не более 2% по объёму). У ППС минимальная теплопроводность — она составляет при температуре 10 (± 1) C не более 0,034–0,041 Вт/(м⋅К) в зависимости от типа плиты. При температуре 25 (± 5) C — не более 0,036–0,044 Вт/(м⋅К). С конкретными цифрами для этих и других показателей выбранной вами марки ППС можно ознакомиться в ГОСТ 15588-2014.
Эти характеристики позволяют успешно использовать ППС для утепления кровель.
Что же касается горючести, все современные марки строительного пенополистирола выпускаются с антипиренами — особыми добавками, которые позволяют материалу затухать в течение максимум 4 секунд после потери контакта с открытым пламенем, что соответствует нормам ГОСТ 15588-2014 «Плиты пенополистирольные теплоизоляционные». Опасные же вещества содержатся в продуктах горения всех без исключения материалов, даже самой экологически чистой древесины.
При этом важно отметить, что плиты пенополистирола не используют в открытых конструкциях: слой утеплителя обязательно закрывают штукатурным или другим облицовочным слоем. К тому моменту, как огонь доберется до середины стенового пирога, все находящиеся в помещении уже должны быть эвакуированы.</t>
  </si>
  <si>
    <r>
      <rPr/>
      <t xml:space="preserve">Аналог стр. 61 ноябрь
</t>
    </r>
    <r>
      <rPr>
        <color rgb="FF1155CC"/>
        <u/>
      </rPr>
      <t>https://prnt.sc/X3Mo2Sp4_xde</t>
    </r>
    <r>
      <rPr/>
      <t xml:space="preserve"> </t>
    </r>
    <r>
      <rPr>
        <color rgb="FF000000"/>
      </rPr>
      <t xml:space="preserve">
</t>
    </r>
    <r>
      <rPr>
        <color rgb="FF1155CC"/>
        <u/>
      </rPr>
      <t>https://prnt.sc/kUKzqWi6FOgf</t>
    </r>
    <r>
      <rPr/>
      <t xml:space="preserve"> 
</t>
    </r>
    <r>
      <rPr>
        <color rgb="FF1155CC"/>
        <u/>
      </rPr>
      <t>https://prnt.sc/KeStuIy57oO5</t>
    </r>
    <r>
      <rPr/>
      <t xml:space="preserve"> </t>
    </r>
  </si>
  <si>
    <t xml:space="preserve"> 
Сибирь-КРСК
 Sleng сказал(а): ↑
 А бригады фасадчиков какие доводы приводят в пользу минваты?
 И если прочитать весь форум, то вы придёте к выводу что ППС однозначно выигрывает.
 Говорят следующее: горит; при нагреве (не горении) выделяет стирол; не пропускает влагу поэтому в доме будет менее комфортно чем с ватой; штукатурка на нем покрывается микротрещинами (вот этого прям не хочется) просватывает прям гарантию на 5 лет дают от трещин, мыши жрут (только как туда добраться), говорят если бы клинкером закрывал то да пенопласт, а если штукатурить лучше вата! Примерно так </t>
  </si>
  <si>
    <t>https://www.forumhouse.ru/posts/30872224/</t>
  </si>
  <si>
    <t>Пожароопасность, опасность для здоровья, паропроницаемость, грызуны</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</si>
  <si>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Пенопласт — как и любой строительный материал — имеет класс горючести. Однако за счёт добавления антипиренов и особенностей эксплуатации (в качестве среднего слоя строительных ограждающих конструкций) риски невысоки. Антипирены позволяют материалу самостоятельно затухать в течение максимум 4 секунд после потери контакта с открытым пламенем. А при правильном применении огонь доберется до пенополистирола только после того, как разрушит все окружающие его слои. К этому времени все люди должны быть из горящего помещения уже эвакуированы. 
О стироле: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Пенополистирольные плиты последних поколений не содержат вредных для здоровья соединений — формальдегида, хлора, гидрохлорида, акриловых смол. 
Вспененный пенополистирол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Согласно ГОСТ 15588-2014, оптимальной при использовании пенополистирола является система "мокрый фасад". Это именно штукатурка. Если соблюдены все правила монтажа и нанесения, применены качественные материалы, трещин можно не опасаться. 
Ну, и про грызунов: они действительно обустраивают себе гнезда в любом неосыпающемся утеплителе. Но с одном "но": если сумеют к нему подобраться. Монтируя ППС по правилам, вы полностью изолируете его, защищая и от грызунов, и от насекомых, и от птиц. </t>
  </si>
  <si>
    <t>https://prnt.sc/fBHzAWq9n7_1</t>
  </si>
  <si>
    <t>Bedal
Описанный дешёвый пенопласт, даже закрытый от ультрафиолета, через несколько лет деградирует и уменьшится в объёме процентов на 10. Вот тогда и надо будет смотреть зер ли гут.
Как минимум, в марке пенопласта должна быть буква "С" — это значит "антипирены", уменьшается пожароопасность и выделение ядовитых газов при нагреве: угарного газа, фенола, стирола, синильной кислоты.
Если в упомянутой местности не бывает жарко и можно не задумываться о пожаре — пенопласт вполне может прослужить лет 7-10.</t>
  </si>
  <si>
    <t>https://dzen.ru/a/Y5YCIK0g0na1oRGJ#comment_1426256401</t>
  </si>
  <si>
    <t>Здравствуйте!
Главное, чтобы описанный пенопласт был качественным. Современные марки ППС, приобретённые у надёжных продавцов, готовых подтвердить оригинальность продукции документами, усадки не дают. Подтверждением этому служат многочисленные вскрытия фасадов, утеплённых пенополистиролом. Их производят специальные комиссии по контролю за качеством строительных работ, лаборатории в рамках исследовательских задач, либо когда возникает необходимость модернизировать имеющееся строение — например, сделать пристройку к дому. В этих многочисленных случаях было выявлено, что через 10-15 лет эксплуатации ППС-16Ф с фактической плотностью 16,2-18 кг/м³ усадки не давал. 
Практически весь качественный пенопласт сейчас выпускается с антипиренами (на упаковке помечается буквами SE — self extinguishing). Эти присадки позволяют материалу самостоятельно затухать в течение максимум 4 секунд после потери контакта с открытым пламенем. Что касается выделений ядовитых веществ —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Пенополистирольные плиты последних поколений не содержат вредных для здоровья соединений — формальдегида, хлора, гидрохлорида, акриловых смол. А угарный газ выделяется даже при горении экологически чистой древесины. 
Ну, и о сроке эксплуатации.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(каждый из которых был приравнен к условному году)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В среднем о замене слоя пенопласта можно думать — конечно, при правильной его эксплуатации — через 80 лет после установки.</t>
  </si>
  <si>
    <t>https://prnt.sc/yhdmfrS0EF_-</t>
  </si>
  <si>
    <t xml:space="preserve">Денис Хохлов
 @EPS Russia  а что скажете на счёт утепления плиты перекрытия с двух сторон, сверху 250мм утепления мин вата, а изнутри пеноплекс 30мм. Дом один этаж, чердак холодный. </t>
  </si>
  <si>
    <t>https://www.youtube.com/watch?v=3WiENqbghQw&amp;lc=Ugwilj0PbOtlATmX4054AaABAg.9jXGqs3RFFa9j_uQBmxjZx</t>
  </si>
  <si>
    <t xml:space="preserve">Денис, здравствуйте! 
С экструдированным пенополистиролом не подскажем: о свойствах этого материала лучше спросить у его производителей. 
А вот с пенопластом в вашем случае есть два варианта. Со стороны жилого помещения можно проложить слой пенопласта, закрыв его пароизоляционной мембраной и финишной отделкой. Со стороны холодного чердака использовать минвату или тот же вспененный пенополистирол. Какой материал вы бы ни выбрали, нужен будет слой гидроизоляции и затем — финишное покрытие. Толщину слоя будут определять климатические условия в вашем регионе. </t>
  </si>
  <si>
    <t>https://prnt.sc/jXxlMTC7iyrb</t>
  </si>
  <si>
    <t xml:space="preserve">Джордж1
 EPS Russia сказал(а): ↑
 Современные марки пенопласта содержат антипирены — специальные вещества, которые позволяют ему самостоятельно затухать в течение максимум 4 секунд после потери контакта с открытым пламенем.
 Тогда уж озвучьте группу горючести у пенопласта с антипиренами </t>
  </si>
  <si>
    <t>https://www.forumhouse.ru/posts/30870099/</t>
  </si>
  <si>
    <t xml:space="preserve">С удовольствием. Класс горючести пенопласта — Г3. Класс воспламеняемости — B2. </t>
  </si>
  <si>
    <t>https://prnt.sc/iYdrNJZwzOE3</t>
  </si>
  <si>
    <t xml:space="preserve">Строительство дома. Просто о сложном
антипирены НЕ работают в условиях пожара. 
давайте даже не трогать этот момент. он, как лакмусовая бумага, показывает , вы говорите правду или распространяете маркетинговую ложь. туда же относятся заявления про "нераспространение пламени". на деле , в условиях даже небольшого очага возгорания ппс/эппс горит и очень сильно, повышает температуру пламени и его объём, также даёт едкое задымление, в тч.. с высоким содержанием монооксида углерода = частая причина отравления угарным газом жильцов. 
у вас прозвучала очень хитрая, близко к обманной, формулировка — 
ЦИТАТА "ППС — материал, предназначенный для утепления в качестве среднего слоя ограждающих конструкций. Это значит, что огонь доберется до него только после того, как будут разрушены внешние и/или внутренние отделочные слои". 
дам вам возможность меня поправить, если я вас не правильно прочитал, объяснив реальную позицию. 
вопросы: 
1. штукатурный слой является ограждающей конструкцией? а ОСП? 
2. как вы от имени Ассоциации оцениваете такие технологии, как СИП-панели, ICF-блоки? 
3. как вы от имени Ассоциации оцениваете использование ппс/эппс для утепления стен каркасных домов, чердачных перекрытий мансард? </t>
  </si>
  <si>
    <t>https://www.youtube.com/watch?v=3WiENqbghQw&amp;lc=UgwjsMLQ09BJY8_p2ip4AaABAg.9jcHgIVg7eX9jcMrC11JYf</t>
  </si>
  <si>
    <t>Здравствуйте! 
По поводу ваших вопросов. Сразу оговорюсь, отвечать за материалы, не имеющие отношения к вспененному пенополистиролу (он же EPS, пенопласт, ППС), мы не будем. Это не наша сфера деятельности, и уточнять по поводу их свойств лучше у производителей. 
Итак: 
1. В соответствии с ГОСТ 30247.1-94, ограждающие конструкции — конструкции, выполняющие функции ограждения или разделения объемов (помещений) здания. Ограждающие конструкции могут совмещать функции несущих (в том числе самонесущих) и ограждающих конструкций. Соответственно штукатурный слой и ОСП плиты ограждающей конструкцией не являются. Эти материалы служат составляющими элементами ограждающих конструкций (попросту — стен) в тех случаях, когда использованы в качестве их слоёв. 
Вопросы 2 и 3 объединим, с вашего позволения, в один ответ. Технологии СИП-панелей и IFC-блоков мы оцениваем хорошо. Особенно, если при выборе этих материалов покупатель учитывает их тип, качество, цели строительства, назначение будущего здания и особенности его эксплуатации, климатическую (и влажностную) зону, другие материалы, которые будут использованы в строительстве. Все эти параметры учитывает теплотехнический расчёт, который проводится экспертами "на местности" и которым мы рекомендуем ни в коем случае не пренебрегать. Что касается использования ППС в каркасных домах и перекрытиях мансард: с соблюдением правил монтажа и эксплуатации этот материал использовать можно. Расчёт, проект и исполнение, если есть сомнения, лучше доверить специалистам.</t>
  </si>
  <si>
    <r>
      <rPr/>
      <t xml:space="preserve">Ответ на стр. 57
</t>
    </r>
    <r>
      <rPr>
        <color rgb="FF1155CC"/>
        <u/>
      </rPr>
      <t>https://prnt.sc/lof9A5T8OVHi</t>
    </r>
    <r>
      <rPr/>
      <t xml:space="preserve">
Всё дело в том, как именно использовать тот или иной строительный материал (раз уж обходиться без них не получается). Каждый приведённый в ответе факт имеет документальное подтверждение, будь это ГОСТ, иной нормативный документ, результат исследований российских или зарубежных лабораторий. Им можно верить, можно не верить. В любом случае сейчас покупатель может сделать свой выбор из широчайшего ассортимента утеплителей, тем самым удовлетворив свои представления о том, каким он — утеплитель — должен быть.</t>
    </r>
  </si>
  <si>
    <r>
      <rPr>
        <rFont val="Arial"/>
        <color theme="1"/>
      </rPr>
      <t xml:space="preserve">Альта-Профиль: безупречный стиль Вашего дома!
15:51
82 897 участников
Дышит или не дышит дом под сайдингом – вопрос. который нам часто задают покупатели.
Давайте попробуем ответить на него с точки зрения правильного монтажа.
Предположим, у вас деревянный дом. Его нужно утеплить и обшить сайдингом. При этом, конечно, хочется, чтобы древесина не задохнулась. Что делать?
На деревянные стены устанавливается утеплитель – минеральная вата </t>
    </r>
    <r>
      <rPr>
        <rFont val="Arial"/>
        <b/>
        <color theme="1"/>
        <sz val="12.0"/>
      </rPr>
      <t>(пенополистирол не позволит стенам дышать).</t>
    </r>
    <r>
      <rPr>
        <rFont val="Arial"/>
        <color theme="1"/>
      </rPr>
      <t xml:space="preserve">
Теперь нужно установить ветровлагозащитную мембрану. Мы рекомендуем использовать именно мембрану, потому что она пропускает пар из дома, но не впускает влагу в утеплитель и стены.
И уже после монтажа ветровлагозащиты устанавливается обрешетка для сайдинга и сам сайдинг.
Такой пирог позволит из дома пару выходить, но в то же время оберегает стены и утеплитель от влаги извне.
А все это вместе называется – вентилируемый фасад. Вентилируемый, по сути, и означает “дышащий”. Так что фасад из сайдинга – еще как дышит!
Главное – сделать его правильно.
#altaprofil #альтапрофиль #сайдинг #фасадныепанели</t>
    </r>
  </si>
  <si>
    <r>
      <rPr>
        <color rgb="FF1155CC"/>
        <u/>
      </rPr>
      <t>https://ok.ru/group/52745676259413/topic/155418995065685</t>
    </r>
    <r>
      <rPr>
        <color rgb="FF000000"/>
      </rPr>
      <t xml:space="preserve"> 
</t>
    </r>
    <r>
      <rPr>
        <color rgb="FF1155CC"/>
        <u/>
      </rPr>
      <t>https://vk.com/wall-96349291_27258</t>
    </r>
    <r>
      <rPr>
        <color rgb="FF000000"/>
      </rPr>
      <t xml:space="preserve"> </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</si>
  <si>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данном случае пенополистирол действительно не подойдет. Но не потому, что он непаропроницаем: по этому показателю он сравним с древесиной.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Многие деревянные строения утеплены ППС, и если сделано это по правилам, никаких проблем не возникает. 
Основная проблема здесь в том, что мы не рекомендуем использовать материал под вентфасады. Оптимально закрывать пенополистирол по системе "мокрый фасад". </t>
  </si>
  <si>
    <r>
      <rPr>
        <color rgb="FF1155CC"/>
        <u/>
      </rPr>
      <t>https://prnt.sc/SkegfQpnjeyp</t>
    </r>
    <r>
      <rPr/>
      <t xml:space="preserve"> 
</t>
    </r>
    <r>
      <rPr>
        <color rgb="FF1155CC"/>
        <u/>
      </rPr>
      <t>https://prnt.sc/KtzrKxZDVjkU</t>
    </r>
    <r>
      <rPr/>
      <t xml:space="preserve"> </t>
    </r>
  </si>
  <si>
    <r>
      <rPr>
        <rFont val="Arial"/>
        <color theme="1"/>
      </rPr>
      <t xml:space="preserve">Дома, дачи и бани из дерева Саратов
</t>
    </r>
    <r>
      <rPr>
        <rFont val="Arial"/>
        <color theme="1"/>
        <sz val="6.0"/>
      </rPr>
      <t>Сегодня поговорим о СИП ПАНЕЛЯХ!
 Сама по себе технология СИП это модернизированная платформенная каркасная технология. 
🔸 Как происходит строительство стен по каркасной технологии:
🔸 Строится каркас стен.
🔸 Затем обшивается с наружной стороны листовым материалом (ОСП).
🔸 В пустоты между стойками укладывается минеральный или базальтовый утеплитель.
🔸 Изнутри натягивается гидроизоляционная мембрана.
🔸 Зашивается ОСП с внутренней стороны.
Создатели СИП технологии вполне здраво решили, а почему бы не сократить количество операций, и не использовать внутренние и внешнее покрытие как конструкционное. Так и родился СИП. Сразу скажу СИП не создавался для индивидуального строительства, а создавался для массовой однотипной застройки!!!
✨ Теплоизоляция.*
Продавцы СИП панелей очень любят тот факт, что панель очень тёплая, и это действительно так. (pointer) Но вторая часть уравнения, а именно точка росы в СИП панели всегда внутри стены (синяя область). Связанно это с тем что не выполняется простое требование, каждый последующий слой должен иметь паропроницаемость ниже чем предыдущий, если смотреть изнутри наружу. 
👆 Для всех домов из СИП панелей наличие хорошей вентиляции обязательно. Иначе сырые углы вам гарантированы😐 .
✨ Пожарная безопасность!  </t>
    </r>
    <r>
      <rPr>
        <rFont val="Arial"/>
        <color theme="1"/>
      </rPr>
      <t xml:space="preserve">
</t>
    </r>
    <r>
      <rPr>
        <rFont val="Arial"/>
        <b/>
        <color theme="1"/>
      </rPr>
      <t>Многие производители пенопластов упираются ДОКАЗЫВАЯ, ТО что их утеплитель имеет низкую горючесть Г1-Г2 и даже показывают эксперимент где паяльной лампой пытаются поджечь утеплитель а он сразу тухнет стоит убрать горелку. Группа горючести материала (Г), указывает только на способность гореть от локального источника тепла незначительной мощности. Поэтому при пожаре разницы между Г1 и Г4 фактически нет. Всё полыхает! Бросьте кусок «негорючего» пенопласта в костёр и всё сразу станет понятно 😬 .</t>
    </r>
    <r>
      <rPr>
        <rFont val="Arial"/>
        <color theme="1"/>
      </rPr>
      <t xml:space="preserve">
https://youtu.be/xlNdcffx59U</t>
    </r>
  </si>
  <si>
    <t>https://ok.ru/pilorub/topic/155238913007832</t>
  </si>
  <si>
    <t xml:space="preserve">Здравствуйте! Позвольте ответить в качестве официального представителя Ассоциации производителей и поставщиков пенополистирола.
Ответственные производители всегда честно говорят обо всех характеристиках выпускаемой ими продукции. А эксперименты проводят не "на коленке" с помощью паяльной лампы, а в стенах лабораторий. 
Класс горючести современного ППС — Г3, класс воспламеняемости — В2. Улучшить показатели помогают антипирены — специальные присадки, благодаря которым материал самостоятельно затухает в течение максимум 4 секунд после потери контакта с открытым пламенем. А также применение под систему "мокрый фасад", когда ППС полностью изолируется в середине стенового пирога. 
А вот в том, что разницы при пожаре между Г1 и Г4 практически не будет, вы правы. Любой пожар подразумевает скорейшую эвакуацию людей вне зависимости от того, какой материал использован для теплоизоляции. </t>
  </si>
  <si>
    <t>https://prnt.sc/wCx73FuVaQe2</t>
  </si>
  <si>
    <t>Вячеслав Янин
Вся статья, ржака сплошная. Очень похожа на статьи, которые мне пишут для сайта копирайтерв, вода, вода, главное много символов что-бы было. Подписался, что-бы поржать еще, жду новых "статей".
Автор, ну как можно лить столько воды?
Крыши, например ППС ом утепляют очень, очень редкие сумасшедшие люди. Не один
"опытный строитель" не утепляет крышу ППСом.</t>
  </si>
  <si>
    <t>https://dzen.ru/b/Y5hZUEsuAmk3Vfb0#comment_1433928563</t>
  </si>
  <si>
    <t xml:space="preserve">Здравствуйте, Вячеслав! 
И кровли, и перекрытия, и стены, и даже цоколь теплоизолировать вспененным пенополистиролом можно. Главное — делать это с умом, по правилам и после теплотехнического расчёта. Возможно, у вас был негативный опыт, связанный с ППС низкого качества. И именно с этим опытом связано такое скептическое отношение. 
Приобретать ППС необходимо только в официальных точках продаж. Тогда материал точно не разочарует. </t>
  </si>
  <si>
    <t>https://prnt.sc/uAmCuZIaigsV</t>
  </si>
  <si>
    <t>Рустам К.
Пенополистирол не "дышит", без установки рекуператоров вся влага будет конденсироваться внутри стен,что приведёт к появлению плесени.</t>
  </si>
  <si>
    <t>Здравствуйте!
Считать пенопласт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отсутствии приточно-вытяжной вентиляции. Качественной вентиляции достаточно для того, чтобы поддерживать в помещении здоровый микроклимат. Установка рекуператоров тоже возможна, но необязательна. 
Чтобы влага не скапливалась там, где нежелательно ее появление, перед началом работ по теплоизоляции производится теплотехнический расчёт. Его данные помогают избежать нежелательных последствий.</t>
  </si>
  <si>
    <t>https://prnt.sc/fqCrfnEnCELL</t>
  </si>
  <si>
    <t>Школа строительства и ремонта
20:05
256 854 участника
🔨 Как утеплить пол в каркасном доме на сваях: этапы работ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 
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 
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 
Материал заимствован с ресурса: Remtra</t>
  </si>
  <si>
    <r>
      <rPr>
        <color rgb="FF1155CC"/>
        <u/>
      </rPr>
      <t>https://ok.ru/group/54140025700470/topic/156060465709942</t>
    </r>
    <r>
      <rPr>
        <color rgb="FF000000"/>
      </rPr>
      <t xml:space="preserve"> 
</t>
    </r>
    <r>
      <rPr>
        <color rgb="FF1155CC"/>
        <u/>
      </rPr>
      <t>https://ok.ru/dmitry.dytyuk/statuses/155408924146667</t>
    </r>
    <r>
      <rPr>
        <color rgb="FF000000"/>
      </rPr>
      <t xml:space="preserve"> </t>
    </r>
  </si>
  <si>
    <r>
      <rPr/>
      <t>Аналог стр. 58</t>
    </r>
    <r>
      <rPr>
        <color rgb="FF000000"/>
      </rPr>
      <t xml:space="preserve">
</t>
    </r>
    <r>
      <rPr>
        <color rgb="FF1155CC"/>
        <u/>
      </rPr>
      <t>https://prnt.sc/olFNeVfg7Kck</t>
    </r>
    <r>
      <rPr>
        <u/>
      </rPr>
      <t xml:space="preserve"> 
</t>
    </r>
    <r>
      <rPr>
        <color rgb="FF1155CC"/>
        <u/>
      </rPr>
      <t>https://prnt.sc/076zdmskeOgH</t>
    </r>
    <r>
      <rPr/>
      <t xml:space="preserve"> </t>
    </r>
  </si>
  <si>
    <t xml:space="preserve"> Саша Хотин
1-я мин. про старый, добрый пенопласт.
(видео про Хромую лошадь)</t>
  </si>
  <si>
    <t>https://vk.com/wall-197636341_13276?reply=13288</t>
  </si>
  <si>
    <t>не отвечаем политика</t>
  </si>
  <si>
    <t>Елена Переудина (Шеронова)
Сегодня поговорим о СИП ПАНЕЛЯХ!
 Сама по себе технология СИП это модернизированная платформенная каркасная технология. 
🔸 Как происходит строительство стен по каркасной технологии:
🔸 Строится каркас стен.
🔸 Затем обшивается с наружной стороны листовым материалом (ОСП).
🔸 В пустоты между стойками укладывается минеральный или базальтовый утеплитель.
🔸 Изнутри натягивается гидроизоляционная мембрана.
🔸 Зашивается ОСП с внутренней стороны.
Создатели СИП технологии вполне здраво решили, а почему бы не сократить количество операций, и не использовать внутренние и внешнее покрытие как конструкционное. Так и родился СИП. Сразу скажу СИП не создавался для индивидуального строительства, а создавался для массовой однотипной застройки!!!
✨ Теплоизоляция.*
Продавцы СИП панелей очень любят тот факт, что панель очень тёплая, и это действительно так. (pointer) Но вторая часть уравнения, а именно точка росы в СИП панели всегда внутри стены (синяя область). Связанно это с тем что не выполняется простое требование, каждый последующий слой должен иметь паропроницаемость ниже чем предыдущий, если смотреть изнутри наружу. 
👆 Для всех домов из СИП панелей наличие хорошей вентиляции обязательно. Иначе сырые углы вам гарантированы😐 .
✨ Пожарная безопасность!  
Многие производители пенопластов упираются ДОКАЗЫВАЯ, ТО что их утеплитель имеет низкую горючесть Г1-Г2 и даже показывают эксперимент где паяльной лампой пытаются поджечь утеплитель а он сразу тухнет стоит убрать горелку. Группа горючести материала (Г), указывает только на способность гореть от локального источника тепла незначительной мощности. Поэтому при пожаре разницы между Г1 и Г4 фактически нет. Всё полыхает! Бросьте кусок «негорючего» пенопласта в костёр и всё сразу станет понятно 😬 .
https://youtu.be/xlNdcffx59U
16:01
ДОМ ИЗ СИП ПАНЕЛЕЙ / ГАЗОВАЯ КАМЕРА / ЧТО ДЕЛАТЬ? СТРОЙХЛАМ
184 просмотра</t>
  </si>
  <si>
    <t>https://ok.ru/profile/557869566412/statuses/155513745690828</t>
  </si>
  <si>
    <t>Подароопасность</t>
  </si>
  <si>
    <t xml:space="preserve">Репост стр. 67, нужна короткая версия ответа
Здравствуйте! Позвольте прокомментировать в качестве официального представителя Ассоциации производителей и поставщиков пенополистирола.
В ответе автору поста, который вы репостнули, мы писали, что ответственные производители честно указывают класс горючести материала — Г3 и класс воспламеняемости В2. Как и любой строительный материал, ППС требует соблюдения правил монтажа и эксплуатации. Если они соблюдены, и пенопласт находится в середине стенового пирога, опасаться нечего. 
</t>
  </si>
  <si>
    <t>https://prnt.sc/uk02mimCfgX5</t>
  </si>
  <si>
    <t xml:space="preserve"> Николай Зайцев
Пенопластом ведь запрещено утеплять пожнадзором, ктроме утеплителя под стяжку.</t>
  </si>
  <si>
    <t>https://vk.com/wall-36345321_301?reply=304</t>
  </si>
  <si>
    <r>
      <rPr>
        <rFont val="Arial"/>
        <color theme="1"/>
      </rPr>
      <t>Торговый комплекс Конструктор — все для стройки!
Статья: Лучшие утеплители для наружной теплоизоляции
Полимерные утеплители (2/4)
Для наружной теплоизоляции используется большая группа материалов на основе полимеров:
• Тепофол – одна из новинок на рынке утеплителей. Материал производится из полиэтилена высокого давления. Помимо своей основной функции также обеспечивает высокую гидро- и пароизоляцию. Производится в рулонах, что дает возможность создать цельный слой теплоизоляции.
• Пенополистирол – один из наиболее бюджетных материалов, при этом имеет хорошие теплоизоляционные характеристики, не боится влаги и просто монтируется.</t>
    </r>
    <r>
      <rPr>
        <rFont val="Arial"/>
        <b/>
        <color theme="1"/>
        <sz val="12.0"/>
      </rPr>
      <t xml:space="preserve"> К основным минусам относятся низкие паропроницаемость звукоизоляционные свойства, а также выделеие токсичных веществ при воздействии температур выше 30ºС.</t>
    </r>
    <r>
      <rPr>
        <rFont val="Arial"/>
        <color theme="1"/>
      </rPr>
      <t xml:space="preserve">
• Экструдированный пенополистирол – за счет совершенно иной технологии производства имеет лучшие характеристики по сравнению с пенополистиролом. Поэтому его можно использовать для теплоизоляции цокольных этажей и плоских крыш.
• Вспененный полиуретан – еще один из относительно новых материалов. В загородном строительстве чаще всего используется в составе теплоизоляционных панелей с декоративным внешним слоем в виде плитки или каменной крошки.
#ткконстуктор #ремонт #строительство #своимируками #полезныесоветы #дизайниинтерьер #садидача #tkkonstruktor
https://tk-konstruktor.ru/articles/luchshie-uteplitel..</t>
    </r>
  </si>
  <si>
    <r>
      <rPr>
        <color rgb="FF1155CC"/>
        <u/>
      </rPr>
      <t>https://vk.com/wall-56791728_3759</t>
    </r>
    <r>
      <rPr>
        <color rgb="FF000000"/>
      </rPr>
      <t xml:space="preserve"> 
</t>
    </r>
    <r>
      <rPr>
        <color rgb="FF1155CC"/>
        <u/>
      </rPr>
      <t>https://ok.ru/group/52896804241635/topic/154837572845027</t>
    </r>
    <r>
      <rPr>
        <color rgb="FF000000"/>
      </rPr>
      <t xml:space="preserve"> </t>
    </r>
  </si>
  <si>
    <t>Паропроницаемость, звукоизоляция, опасность для здоровья</t>
  </si>
  <si>
    <t xml:space="preserve">Здравствуйте! Позвольте ответить в качестве официального представителя Ассоциации производителей и поставщиков пенополистирола.
Хрупкость — кажущееся качество этого материала. Пенополистирол имеет высокую прочность на сжатие (при 10%-ной линейной деформации не менее 0,04–0,35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Что касается токсичных веществ,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Пенополистирольные плиты последних поколений не содержат вредных для здоровья соединений — формальдегида, хлора, гидрохлорида, акриловых смол. Использовать материал — в соответствии с ГОСТ 15588-2014 — можно там, где поверхности не нагреваются выше 80 градусов. </t>
  </si>
  <si>
    <r>
      <rPr>
        <color rgb="FF1155CC"/>
        <u/>
      </rPr>
      <t>https://prnt.sc/jhZrZsRdOlqi</t>
    </r>
    <r>
      <rPr/>
      <t xml:space="preserve"> 
</t>
    </r>
    <r>
      <rPr>
        <color rgb="FF1155CC"/>
        <u/>
      </rPr>
      <t>https://prnt.sc/7xNfdTPy3nZa</t>
    </r>
    <r>
      <rPr/>
      <t xml:space="preserve"> </t>
    </r>
  </si>
  <si>
    <t xml:space="preserve"> Татьяна Тихоненко
Ну правильно.... Поналепят из всякого "не поддерживающего горение", "самозатухающего" и прочего противопожарного пенопласта и полиэтилена, на основе которого мы незатухающие даже в воде дымовухи делали, да ещё и внутрь конструкции проводку прячут. Конечно загорится! Как оно может не загореться-то? А были бы кирпич с бетоном, да проводка в изоляции — максимум бы розетка выгорела или предохранитель выбило.</t>
  </si>
  <si>
    <t>https://vk.com/wall-33025155_10535643?reply=10535854</t>
  </si>
  <si>
    <t xml:space="preserve">Здравствуйте, Татьяна! Позвольте прокомментировать в качестве официального представителя Ассоциации производителей и поставщиков пенополистирола. 
При использовании любого строительного материала важно соблюдать правила противопожарной безопасности. И помнить, что ни один утеплитель, ни с антипиренами, ни без них, не в состоянии остановить пожар. 
Что касается упомянутых вами свойств пенопласта — это не обман потребителя, а реальные качества современного материала, подтвержденные экспериментами и исследованиями. В качественном пенопласте действительно есть антипирены, он действительно затухает самостоятельно в течение максимум 4 секунд после потери контакта с открытым пламенем. Но это не значит, что при пожаре стоит предъявлять к материалу какие-то повышенные ожидания. </t>
  </si>
  <si>
    <t>https://prnt.sc/NiqlpX9k5g8H</t>
  </si>
  <si>
    <t>Свой дом
про утеплители
https://youtu.be/WIYBa5r3xSw?list=PL0DbR4G8uOqWU-iIlY..
YouTube25:07
Утеплитель. Пенопласт, Минеральная вата. Тепло или Угроза жизни?</t>
  </si>
  <si>
    <t>https://vk.com/wall-169795693_163</t>
  </si>
  <si>
    <r>
      <rPr/>
      <t xml:space="preserve">Аналог стр. 100 октябрь
</t>
    </r>
    <r>
      <rPr>
        <color rgb="FF1155CC"/>
        <u/>
      </rPr>
      <t>https://prnt.sc/IfoOhj4SYjac</t>
    </r>
    <r>
      <rPr/>
      <t xml:space="preserve"> </t>
    </r>
  </si>
  <si>
    <t>СтройМания
Утепление стен под сайдинг: особенности утепления
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0,05 Вт/(м*С°);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
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1200х600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t>
  </si>
  <si>
    <r>
      <rPr>
        <color rgb="FF1155CC"/>
        <u/>
      </rPr>
      <t>https://vk.com/wall-138308445_255664</t>
    </r>
    <r>
      <rPr/>
      <t xml:space="preserve"> </t>
    </r>
    <r>
      <rPr>
        <color rgb="FF000000"/>
      </rPr>
      <t xml:space="preserve">
</t>
    </r>
    <r>
      <rPr>
        <color rgb="FF1155CC"/>
        <u/>
      </rPr>
      <t>https://vk.com/wall-147044983_61841</t>
    </r>
    <r>
      <rPr/>
      <t xml:space="preserve"> 
</t>
    </r>
    <r>
      <rPr>
        <color rgb="FF1155CC"/>
        <u/>
      </rPr>
      <t>https://vk.com/wall-151839057_32786</t>
    </r>
    <r>
      <rPr/>
      <t xml:space="preserve"> </t>
    </r>
  </si>
  <si>
    <r>
      <rPr/>
      <t>Аналог стр. 78 ноябрь</t>
    </r>
    <r>
      <rPr>
        <color rgb="FF000000"/>
      </rPr>
      <t xml:space="preserve">
</t>
    </r>
    <r>
      <rPr>
        <color rgb="FF1155CC"/>
        <u/>
      </rPr>
      <t>https://prnt.sc/SCywE7ryq95i</t>
    </r>
    <r>
      <rPr/>
      <t xml:space="preserve"> </t>
    </r>
    <r>
      <rPr>
        <color rgb="FF000000"/>
      </rPr>
      <t xml:space="preserve">
</t>
    </r>
    <r>
      <rPr>
        <color rgb="FF1155CC"/>
        <u/>
      </rPr>
      <t>https://prnt.sc/SqUuzZqSwFKg</t>
    </r>
    <r>
      <rPr/>
      <t xml:space="preserve"> 
</t>
    </r>
    <r>
      <rPr>
        <color rgb="FF1155CC"/>
        <u/>
      </rPr>
      <t>https://prnt.sc/y7-SirGlxGdD</t>
    </r>
    <r>
      <rPr/>
      <t xml:space="preserve"> </t>
    </r>
  </si>
  <si>
    <t xml:space="preserve">Строительство дома. Просто о сложном
1. верно. таким образом, ваше утверждение про использование ппс " в качестве среднего слоя ограждающих конструкций." изначально является неверным утверждением и позволяет использовать только в 3хслойных стенах, например, с облицовочным кирпичом. там у него тоже есть особенности. ранее делал выпуск 
2. "Технологии СИП-панелей и IFC-блоков мы оцениваем хорошо" — я могу понять вас как представителя производителей, но понятийно, по-человечески такая позиция показывает наплевательское отношение к потребителям. данные технологии ужасные для использования в строительстве жилых домов. 
как и ваше отношение по "использованию ППС в каркасных домах и перекрытиях мансард". дежурные фразы, снимающие ответственность с вас "с соблюдением правил монтажа и эксплуатации этот материал использовать можно. Расчёт, проект и исполнение, если есть сомнения, лучше доверить специалистам." — это просто отмазки. 
к сожалению, зарабатывание бонусов у вас на первом месте, а забота о качестве домов, уровне жизни семей и подобное не среди интересов. потому и нет принципиально качественного развития вашей отрасли и не будет </t>
  </si>
  <si>
    <t>https://www.youtube.com/watch?v=3WiENqbghQw&amp;lc=UgwjsMLQ09BJY8_p2ip4AaABAg.9jcHgIVg7eX9jlupa48xIV</t>
  </si>
  <si>
    <t>1. Это утверждение не наше, а ГОСТ 15588-2014. В качестве среднего слоя — необязательно в слоистой кладке. Если пенопласт смонтирован на стену, а затем закрыт по системе "мокрый фасад" — это уже середина стенового пирога. Подробнее можно почитать в том же ГОСТе. 
2 и 3. К сожалению, ничего, кроме личного отношения к материалу, в ваших предположениях нет. Но есть и хорошее: сейчас на рынке представлено очень много видов, типов, марок теплоизоляционных материалов. И каждый потребитель может выбрать то, что ему нравится и по карману. Тем не менее ни один из материалов мы бы не рекомендовали использовать без теплотехнического расчёта: это не отмазка, а ответственный подход к строительству и забота о качественном результате.</t>
  </si>
  <si>
    <r>
      <rPr/>
      <t xml:space="preserve">Ответ на стр. 65
</t>
    </r>
    <r>
      <rPr>
        <color rgb="FF1155CC"/>
        <u/>
      </rPr>
      <t>https://prnt.sc/RtQbUdsNAe2B</t>
    </r>
  </si>
  <si>
    <t>Зимородок...
Сообщество производителей и поставщиков пенополистирола, может вы хотите чтобы я произвёл теплотехнический расчёт? Так я могу. А по поводу экономической обоснованности так ваш теплоизоляционный материал стоит немалых денег, а опилки почти даром и если только на известь и гипс остаётся потратится. Единственно о такого рода материале Пеноплекс отзываются более менее положительно из за того что он более плотный и мыши в нём вроде как не селятся. Но так же этот материал не дёшев.</t>
  </si>
  <si>
    <t>https://dzen.ru/video/watch/638cdfd1b3f1ae485d123d0f?comments_data=n_reply#comment_1431311491&amp;comments_data=n_reply</t>
  </si>
  <si>
    <t xml:space="preserve">Теплотехнический расчёт — это прекрасно. Замечательно, что вы обладаете знаниями и навыками для того, чтобы его выполнить. 
Но доказывать нам ничего не нужно. Мы твёрдо уверены: чем больше вариантов утепления будет рассмотрено перед началом работ, тем правильнее будет выбор. К счастью, сейчас действительно есть, из чего выбирать. </t>
  </si>
  <si>
    <r>
      <rPr/>
      <t xml:space="preserve">Ответ на стр. 29
</t>
    </r>
    <r>
      <rPr>
        <color rgb="FF1155CC"/>
        <u/>
      </rPr>
      <t>https://prnt.sc/u0fPUjiJrJ4f</t>
    </r>
  </si>
  <si>
    <t xml:space="preserve">
Сергей Волченко
сегодня в 13:13
Утеплитель. Пенопласт, Минеральная вата. Тепло или Угроза жизни?</t>
  </si>
  <si>
    <r>
      <rPr>
        <color rgb="FF1155CC"/>
        <u/>
      </rPr>
      <t>https://ok.ru/profile/549669684208/statuses/155640544557296</t>
    </r>
    <r>
      <rPr/>
      <t xml:space="preserve"> 
</t>
    </r>
    <r>
      <rPr>
        <color rgb="FF1155CC"/>
        <u/>
      </rPr>
      <t>https://vk.com/wall320141726_80792</t>
    </r>
    <r>
      <rPr/>
      <t xml:space="preserve"> </t>
    </r>
  </si>
  <si>
    <r>
      <rPr/>
      <t xml:space="preserve">Аналог стр. 100 октябрь
</t>
    </r>
    <r>
      <rPr>
        <color rgb="FF1155CC"/>
        <u/>
      </rPr>
      <t>https://prnt.sc/mWQRJNLNm-ei</t>
    </r>
    <r>
      <rPr/>
      <t xml:space="preserve"> 
</t>
    </r>
    <r>
      <rPr>
        <color rgb="FF1155CC"/>
        <u/>
      </rPr>
      <t>https://prnt.sc/kOMjCOCG3pZ2</t>
    </r>
    <r>
      <rPr/>
      <t xml:space="preserve"> </t>
    </r>
  </si>
  <si>
    <r>
      <rPr>
        <rFont val="Arial"/>
        <color theme="1"/>
      </rPr>
      <t xml:space="preserve">Так Просто!
Опытный строитель рассказал, какие досадные ошибки можно совершить при утеплении дома и нужно ли оно вообще
</t>
    </r>
    <r>
      <rPr>
        <rFont val="Arial"/>
        <color theme="1"/>
        <sz val="3.0"/>
      </rPr>
      <t>Сегодня
При подготовке к зиме многие укутывают дома в утеплитель, надеясь, что он поможет согреться в холода. Но греет ли утеплитель? На этот вопрос ответил опытный строитель. Также она рассказал, нужен ли утеплитель вообще и как грамотно его использовать.
© Depositphotos
Редакция «Так Просто!» делится с тобой его рекомендациями.
Нужен ли утеплитель
Первый вопрос, который многих волнует: «Греет ли утеплитель?» Тут ответ очевидный и однозначный: нет, не греет. Утеплитель работает также, как верхняя одежда. Он нужен для того, чтобы сохранить тепло. Он работает только тогда, когда внутри есть хороший источник тепла. Тогда он сможет сохранить его внутри. Без тепла внутри он рано или поздно промерзнет.
Теперь стоит поговорить о том, как не нужно использовать утеплитель. Как-то бригада работников предлагала нам утеплить дом изнутри. Думаешь, что это неплохая идея? Тогда ответь, станет ли тебе теплее, если ты проглотишь пуховик? Вот в этом и дело.
© Depositphotos
Если утеплить помещение изнутри, мы уменьшаем долговечность стены. Она будет еще больше промерзать и накапливать влагу. Из-за чего очень быстро начнет сыпаться. Впоследствии тепло не будет держаться внутри, а сырость будет накапливаться. Как видим, абсолютно бесполезное мероприятие.
© Depositphotos
Утепление части конструкции
Скажем сразу, так тоже не стоит делать. Не носишь же ты только рукава от пуховика. То же самое и с домом. Утепление — это комплекс мер, направленный на энергосбережение и сохранение целостности конструкции. Если будет утеплена только какая-то часть дома, то холод будет пробираться через оставшуюся. Так что глобально такое утепление не решает проблему.
Итак, мы выяснили, что утеплять дом нужно снаружи и сразу полностью. Чтобы достичь максимального эффекта, нужно утеплить кровлю и мансарды, внешние стены, холодные чердаки, перекрытия над подвалом, а также систему вентиляции. Однако и это не всё, что нужно знать. Есть распространенные ошибки, которые допускают не только незнающие люди, но и опытные строители. Потому нужно полагаться на свои знания.
© Depositphotos
Ошибки при утеплении
Первая и главная проблема — неправильный утеплитель. Часто для утепления используют минеральную вату или пенополистирол. У каждого есть свои плюсы и минусы, нужно выбирать грамотно.</t>
    </r>
    <r>
      <rPr>
        <rFont val="Arial"/>
        <color theme="1"/>
      </rPr>
      <t xml:space="preserve">
</t>
    </r>
    <r>
      <rPr>
        <rFont val="Arial"/>
        <b/>
        <color theme="1"/>
      </rPr>
      <t>Пенополистирол легко воспламеняется, потому для высоких зданий рекомендуют использовать минеральную вату. Эксперты отмечают, что минеральная вата в разы луче.</t>
    </r>
    <r>
      <rPr>
        <rFont val="Arial"/>
        <color theme="1"/>
      </rPr>
      <t xml:space="preserve"> Она не горит, а еще этот материал экологично чистый. Но и у нее есть два минуса — цена и вес.
</t>
    </r>
    <r>
      <rPr>
        <rFont val="Arial"/>
        <color theme="1"/>
        <sz val="3.0"/>
      </rPr>
      <t>© Depositphotos
Вторая ошибка — это излишняя экономия на материалах. Часто утеплитель крепят при помощи клея, который не подходит для этого. Обычнй клей для керамичной плитки не подходит! Также не стоит экономить и на расходе клея. Чтобы утеплитель хорошо держался, нужно покрывать не менее 70% поверхности плиты. Поэтому очень важно следить за процессом выполнения работ.
Также важно учитывать температуру воздуха. Если она опускается ниже ноля, утеплять дом категорически запрещено. Если температура ниже, это плохо скажется на системе теплоизоляции, а еще ее долговечности и безопасности.
© Depositphotos
Совет редакции
Так нужен ли утеплитель? Мы уверены, что это прекрасное решение для теплоизоляции дома. Потому, да, нужен. Однако делать утепление нужно по уму. Лучше всего позвать на работу какую-то проверенную бригаду, которая сделает всё на совесть. Также не забудь, что утепление — это не единственный способ сохранить тепло. Чтобы лучше подготовиться к холодам, позаботься о теплоотдаче радиатора.
А ты уже утеплил дом?</t>
    </r>
  </si>
  <si>
    <t>https://dzen.ru/a/Y6BwwWIaShVTy81_</t>
  </si>
  <si>
    <t>Face
Галина Кирсанова (Постникова)
16 дек
67 лет, Кемерово
Школа строительства и ремонта
Школа строительства и ремонта
🔨 Как утеплить пол в каркасном доме на сваях: этапы работ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 
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 
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 
Материал заимствован с ресурса: Remtra
Показать еще</t>
  </si>
  <si>
    <t>https://ok.ru/profile/169413607248/statuses/155732509463888</t>
  </si>
  <si>
    <r>
      <rPr/>
      <t xml:space="preserve">Аналог стр. 58
</t>
    </r>
    <r>
      <rPr>
        <color rgb="FF1155CC"/>
        <u/>
      </rPr>
      <t>https://prnt.sc/YSHUGAgr80By</t>
    </r>
    <r>
      <rPr/>
      <t xml:space="preserve"> </t>
    </r>
  </si>
  <si>
    <t xml:space="preserve"> Почему в пенопласте муравьи? https://kprofil.ru
Карельский профиль — kprofil
Почему в пенопласте живут муравьи
пенополистирол состоит из маленьких
шариков которые между собой имеют
свободные пространства, мелкие муравьи
очень хорошо перемещаются внутри. 
для
утепления фундаментов мы используем
экструдированный пенополистирол закрытый
ячейкой ни один муравей не пройдёт</t>
  </si>
  <si>
    <t>https://www.youtube.com/watch?v=KzzrufJu7wU</t>
  </si>
  <si>
    <t xml:space="preserve">Здравствуйте! Позвольте ответить в качестве официального представителя Ассоциации производителей и поставщиков пенополистирола. 
Между шариками в качественном пенопласте нет ни ходов, ни пространств. На производстве наполненные пентаном ячейки спекаются с помощью пара настолько плотно, что даже излом у качественного пенополистирола будет проходить не только по линиям спекания, но и по самим ячейкам. Кроме того, представьте, какими были бы показатели паропроницаемости и влагопоглощения, если бы материал был пористым. 
Насекомые, грызуны, птицы добираются до ППС только при ошибках в монтаже — когда материал не изолирован. Если же всё сделано правильно, о незваных гостях можно не беспокоиться. </t>
  </si>
  <si>
    <t>https://prnt.sc/J_UpXA7CfhEi</t>
  </si>
  <si>
    <r>
      <rPr>
        <rFont val="Arial"/>
        <color theme="1"/>
        <sz val="6.0"/>
      </rPr>
      <t>ИДЕИ ВАШЕГО ДОМА
223,8K подписчиков
Реклама
Реклама
Утепление фасада дома: материалы, технологии и инструкции по монтажу
Вчера
170 прочитали
Рассказываем о преимуществах внешнего утепления и какими способами его лучше обустроить. Даем полезные советы по монтажу разных типов теплоизоляции.
ShutterStock
Чтобы дома всегда было тепло и уютно, хозяева задолго до наступления холодов должны заботиться о его утеплении. Самый важный этап этого процесса — теплоизоляция стен. Можно утеплить комнаты с внутренней стороны, но строители рекомендуют утеплять стены снаружи. Разберем, как сделать это правильно и какие материалы лучше всего использовать в качестве теплоизолятора.
Преимущества внешнего утепления
Строительные СНиПы регламентируют проведение работ по утеплению только с наружной части здания. При этом запрета на внутренние работы нет, поскольку не всегда есть возможность утеплить фасад. К примеру, это не разрешено для исторических построек, сложно выполнить для конструкций с большим количеством декоративных элементов, т.п. Поэтому внутренние работы все-таки проводятся, но предпочтительнее внешняя изоляция. Перечислим преимущества такого варианта.
 Площадь внутренних помещений не изменяется.
 Продление срока службы несущей коробки, которая не будет подвергаться регулярному намоканию/высыханию.
 Защита теплоизоляционного слоя от влаги, предотвращение появления конденсата на внутренней части стен.
 Здание получает привлекательную отделку, даже если коробка после возведения была непрезентабельной.
 Устранение мостиков холода, которые появляются в результате ошибок при выборе стройматериалов или при их монтаже.
 Улучшение шумоизоляции.
 Снижение теплообмена между внешней и внутренней частями постройки, что приведет к созданию комфортного микроклимата внутри постройки, уменьшению расходов на отопление.
Значимых недостатков внешнего утепления практически нет. Надо понимать, что это трудоемкий процесс, который не терпит ошибок. Они снижают эффект от работ и трудно устраняются. Поэтому необходимо точно выполнять все технологические требования.
ShutterStock
Чем лучше утеплить стены дома снаружи
Для внешней изоляции можно использовать не каждый утеплитель. Он должен обладать определенными свойствами. Кратко охарактеризуем каждое.
 Высокие теплоизоляционные характеристики. Изолятор должен надежно удерживать тепло.
 Нечувствительность к влаге и прочность. Иначе изоляционный слой долго не прослужит.
 Длительный срок эксплуатации.
 Непривлекательность для грызунов, насекомых, других живых организмов.
Все эти свойства нужно учитывать при выборе утеплителя. Перечислим варианты самых эффективных фасадных изоляторов.
Минвата
Волокнистый материал из силикатных отходов, смесей осадочных пород или металлургических шлаков. Исходя из этого, различают три вида материала: стекловата, шлаковата и каменная вата. Для жилых домов чаще всего применяют последний вариант. Каменная, она же базальтовая вата, наиболее экологична, эффективно удерживает тепло, долговечна. Стекловата не горит, это хорошее решение, как утеплить деревянную стену снаружи. Шлаковата содержит токсичные ингредиенты, ее выбирают для теплоизоляции сараев, надворных построек, т.п. Минеральную вату выпускают в виде плит или свернутых в рулон полотен разной плотности.
Плюсы
 Хорошая шумо- и теплоизоляция.
 Достаточная огнестойкость, особенно у изделий с маркировкой «НГ» (низкая горючесть).
 Хорошая воздухопроницаемость.
 Эксплуатация в течение 30-50 лет.
Минусы
 Гигроскопичность. Впитывает влагу и намокает. В таком состоянии теряет все изоляционные свойства.
 Крошится в очень мелкую пыль, которая раздражает слизистые и органы дыхания.
ShutterStock</t>
    </r>
    <r>
      <rPr>
        <rFont val="Arial"/>
        <color theme="1"/>
      </rPr>
      <t xml:space="preserve">
</t>
    </r>
    <r>
      <rPr>
        <rFont val="Arial"/>
        <b/>
        <color theme="1"/>
      </rPr>
      <t>Пенопласт
Материал с ячеистой структурой. Закрытые ячейки заполняет инертный газ или воздух, что придает пенопласту хорошие изоляционные характеристики. Производится в форме плотных плит разной толщины.
Плюсы
 Высокие теплоизоляционные характеристики, звукоизоляция немного хуже.
 Малый вес, нагрузка на несущую конструкцию даже при значительной утепленной площади небольшая.
 В составе синтетические компоненты, что предотвращает развитие микроорганизмов. Пенопласт не гниет, не покрывается плесенью.
 Монтировать материал несложно. Плиты легкие и компактные, средства защиты не требуются.
 Срок службы порядка 50 лет.
 Полная водонепроницаемость.
Минусы
 Низкая паропроницаемость.
 Чувствительность к УФ-излучению. Под прямыми лучами солнца пластик начинает разрушаться.
 Горючесть. Легко воспламеняется, горит с выделением токсичных паров. Они появляются уже при нагреве выше 30˚С.
 Грызуны разгрызают пенопласт и могут в нем поселяться.</t>
    </r>
    <r>
      <rPr>
        <rFont val="Arial"/>
        <color theme="1"/>
      </rPr>
      <t xml:space="preserve">
</t>
    </r>
    <r>
      <rPr>
        <rFont val="Arial"/>
        <color theme="1"/>
        <sz val="6.0"/>
      </rPr>
      <t>Экструдированный пенополистирол, он же пеноплекс
Состав аналогичен пенопласту, но способ изготовления другой. Поэтому изолятор получается более тонким, плотным и прочным. Он немного тяжелее, чем пенопласт. В остальном положительные и отрицательные черты у них похожие. Различают несколько видов пенополистирола, которые выпускают специально для наружных работ.
Экструдированный пенополистирол (XPS) ПЕНОПЛЭКС Комфорт 118.5х58.5см 100мм — купить по выгодной цене на Яндекс Маркете
ya.cc
 Фундамент. Используют для изоляции подземных частей постройки, включая подвалы и цоколь.
 Кровля. Высокоплотный пеноплекс, применяют на крышах любого типа.
 Стена. Разработан для использования в открытых конструкциях. Особо устойчив к негативным воздействиям.
Для фасадных работ подбирают изолятор с маркировкой 31 или 35. Выпускают пенополистироловые панели с клинкерной отделкой. Это решение позволяет обходиться без финишной отделки.
ShutterStock
Эковата
Изготавливают из натуральной целлюлозы с добавлением борной кислоты и буры. Эти минеральные вещества защищают натуральный материал от гниения и грызунов.
008-0001-0030 — купить по выгодной цене на Яндекс Маркете
ya.cc
Плюсы
 Высокие шумо- и теплоизоляционные характеристики.
 Хорошая паропроницаемость, сравнимая с натуральной древесиной. Благодаря этому подходит для утепления деревянных домов.
 Нечувствительность к влаге. Не впитывает воду, не портится под ее воздействием.
 Низкая воспламеняемость за счет добавления в состав антипиренов.
 Срок службы более 70 лет.
Минусы
 Наносится методом мокрого напыления. Для этого нужно специальное оборудование. Ватная масса напыляется на основу. После испарения воды образуется плотный утепляющий слой, надежно закрепленный на основании.
ShutterStock
Пенополиуретан
Одно- или двухкомпонентная мастика на основе синтетических смол и отвердителя. Наносится прямо на основание, после отвердения значительно увеличивается в размерах.
Напыляемая теплоизоляция Polynor однокомпонентная — купить по выгодной цене на Яндекс Маркете
ya.cc
Плюсы
 Самый высокий из всех изоляторов коэффициент сохранения тепла.
 Покрытие герметичное, влагонепроницаемое.
 Хорошая адгезия к любым материалам за исключением фторопластов и полиэтиленов.
 Не выделяет токсичные вещества.
 Грызуны и патогенная микрофлора не живут внутри материала.
 Качественная звукоизоляция.
Минусы
 Монтируется только путем напыления. Это быстро, но требуется спецоборудование, с которым работают специалисты. После отвердения изоляционный слой надежно закреплен на основе, дополнительной фиксации не требуется.
ShutterStock
Варианты фасадного утепления
Различают две основных технологии утепления стен снаружи. Кратко охарактеризуем обе.
Сухая
Обустройство сборного или навесного фасада. Его собирают из готовых элементов, которые соединяются в общую систему сухим способом. Достоинство технологии — в возможности монтажа в любое время года. Сборка проходит достаточно быстро. Значимый минус — неплотное прилегание обшивки к основе. Это дает небольшие теплопотери.
ShutterStock
Мокрая
Изолятор и финишная отделка укладывается с помощью водорастворимых стройматериалов: штукатурки, клея, т.п. Теплоизолирующие и отделочные материалы плотно прилегают к основанию, что предотвращает даже небольшие теплопотери. Недостатки методики — укладка только при плюсовых температурах, низкая скорость монтажных работ.
ShutterStock
Система фасадной изоляции бывает двух типов. Разберем оба варианта.
Невентилируемая
Изоляционный пирог представлен в виде целостной системы, где не предусматривается воздушная прослойка между изоляцией и основой. Наиболее часто невентилируемые схемы обустраиваются по мокрой технологии, когда на основание последовательно накладывают теплоизоляцию, клеевой, защитный, а потом и декоративный слои.
ShutterStock
Вентилируемая
Ее особенность — наличие между облицовкой и теплоизолятором воздушной прослойки. Для ее формирования обустраивается обрешетка из металла или из дерева. Под нее монтируют утеплитель, отделка укладывается поверх обрешеточных брусков или профилей. Наличие вентилируемого пространства уменьшает количество влаги в изоляторе, что продлевает срок его службы.
ShutterStock
Как правильно утеплить стену снаружи разными способами
Фасадную теплоизоляцию проводят после окончания монтажа вентиляции, оконных систем, кровли, окончательной отделки фундамента и полной усадки постройки. «Сухая» отделка возможна в любую погоду, но лучше всего выбирать время, когда на улице сухо и тепло. Выбор технологии работ зависит от типа теплоизолятора. Разберем самые востребованные способы, как утеплить стены снаружи своими руками.
Навесной вентилируемый фасад
Его особенность в наличии вентилируемого пространства, которое находится между теплоизолятором и облицовкой. Процесс сборки системы проводится поэтапно.
 Исследование фасадной поверхности, подготовка ее к работе. Разметка линий-маяков и точек для фиксации крепежей.
 Обустройство каркаса. В намеченных точках устанавливают кронштейны под каркасные крепления.
 Установка теплоизоляции. Должен получиться сплошной изоляционный ковер. Если материал укладывается в два слоя, выполняют смещение второго слоя относительно первого на половину плиты. Это предотвратит появление мостиков холода.
 Обустройство пароизоляции. Материал укладывают поверх утеплителя.
 Установка несущего каркаса. Его монтируют на ранее поставленные кронштейны поверх теплоизоляции. На направляющих фиксируют крепежные элементы для облицовки.
 Монтаж финишной отделки. Это может быть керамогранит, металлические кассеты, фиброцементные плитки, т.п. Облицовку укладывают с нижнего ряда, постепенно поднимаются выше.
ShutterStock
Теплоизоляция под сайдинг
Монтаж может проводиться по уже описанной выше сухой технологии, но возможно и применение мокрой методики. В этом случае последовательность работ будет такой.
 Подготовка основы к работе. Стену чистят от грязи, выравнивают, если это нужно, загрунтовывают подходящим праймером.
 Разметка и закрепление кронштейнов под каркас-обрешетку.
 Закрепление изоляции. Для этого по низу основания фиксируют стартовый профиль. На него выставляют ряд теплоизоляционных плит, приклеивают их и дополнительно закрепляют тарельчатыми дюбелями. Аналогично выставляют все ряды плит.
 Установка обрешеточных профилей.
 Монтаж сайдинга. Пластины закрепляют на направляющие каркаса-обрешетки.
Вместо плитного изолятора можно использовать любой напыляемый. В этом случае после подготовки основы ее размечают и ставят кронштейны под обрешеточные направляющие, наносят изоляционный слой. После отвердения его подрезают, дальше делают все так, как описано в инструкции.
ShutterStock
Мокрый фасад
Технология предполагает создание единого слоя изоляции и отделки. Разберем, как утеплить фасад под штукатурку.
 Подготовка основания. Очистка стены от загрязнений, заделывание дефектов, выравнивание и грунтование.
 Укладка теплоизоляционного слоя. Плитный материал наклеивают на основу, дополнительно фиксируют тарельчатыми дюбелями. Работу начинают снизу, под первый ряд выставляют стартовый профиль. Напыляемые изоляторы наносят на основание, дают им отвердеть и подрезают.
 Нанесение базового штукатурного слоя с обязательным армированием. Раствор накладывается равномерно поверх полос из армирующей сетки. Ее кладут с нахлестом, полностью утапливают в смесь.
 Выравнивание основы. Поочередно наносят один-два слоя штукатурки с обязательным затиранием подсохшей смеси так, чтобы полностью выровнять стену.
 Грунтование покрытия.
ShutterStock
После высыхания грунтовки стена готова к дальнейшей отделке. Ее можно покрасить фасадной краской или уложить любую декоративную штукатурку.</t>
    </r>
  </si>
  <si>
    <r>
      <rPr/>
      <t xml:space="preserve">Ответ на стр. 132
</t>
    </r>
    <r>
      <rPr>
        <color rgb="FF1155CC"/>
        <u/>
      </rPr>
      <t>https://prnt.sc/HlMKaD46f7Y-</t>
    </r>
    <r>
      <rPr/>
      <t xml:space="preserve"> </t>
    </r>
  </si>
  <si>
    <r>
      <rPr>
        <rFont val="Arial"/>
        <color theme="1"/>
      </rPr>
      <t xml:space="preserve">Дома из бруса. Каркасные дома. Бани.
🏡🔨❄Утепление деревянного дома снаружи
</t>
    </r>
    <r>
      <rPr>
        <rFont val="Arial"/>
        <color theme="1"/>
        <sz val="6.0"/>
      </rPr>
      <t>Правильно выполненное утепление деревянного дома позволяет значительно сэкономить на отоплении, улучшить микроклимат в доме, а также продлить срок службы сруба. Когда встает вопрос о теплоизоляции стен деревянного дома, первым и самым важным моментом является выбор способа утепления – изнутри или снаружи. Большинство владельцев домов выбирают наружное утепление, и этот выбор является абсолютно верным – наружное утепление деревянного дома более эффективно.
При внутреннем утеплении не только уменьшается полезная площадь помещений, но и происходит смещение точки росы внутрь сруба. Утепленным оказывается только внутреннее пространство, сам же сруб постоянно испытывает перепады влажности и температуры, зимой промерзает, а летом гниет. Наибольшее разрушение сруба при этом происходит с внутренней стороны, закрытой утеплителем.
Наружное утепление защищает от промерзания не только помещение, но и сам сруб. Точка росы смещается во внешнюю сторону, и образование конденсата происходит вне деревянных конструкций, под вентилируемым фасадом, где влага быстро высыхает.
Материалы для утепления деревянного дома</t>
    </r>
    <r>
      <rPr>
        <rFont val="Arial"/>
        <color theme="1"/>
      </rPr>
      <t xml:space="preserve">
В качестве утеплителя для деревянных домов наиболее востребованы маты из каменной или минеральной ваты.</t>
    </r>
    <r>
      <rPr>
        <rFont val="Arial"/>
        <b/>
        <color theme="1"/>
      </rPr>
      <t xml:space="preserve"> Пенопласт для утепления деревянных конструкций использовать не рекомендуется, так как он не обладает паропроницаемостью и не отводит пары влаги с поверхности сруба.</t>
    </r>
    <r>
      <rPr>
        <rFont val="Arial"/>
        <color theme="1"/>
      </rPr>
      <t xml:space="preserve"> </t>
    </r>
    <r>
      <rPr>
        <rFont val="Arial"/>
        <color theme="1"/>
        <sz val="6.0"/>
      </rPr>
      <t>Маты из каменной или минеральной ваты бывают различной толщины и плотности. Чем плотнее утеплитель, тем легче он монтируется и дольше сохраняет свои эксплуатационные характеристики. Мягкие и рыхлые маты часто сползают вниз, распадаются, образуя вредную для здоровья пыль. Поэтому не стоит экономить на качественном утеплителе</t>
    </r>
    <r>
      <rPr>
        <rFont val="Arial"/>
        <color theme="1"/>
      </rPr>
      <t>.</t>
    </r>
    <r>
      <rPr>
        <rFont val="Arial"/>
        <b/>
        <color theme="1"/>
      </rPr>
      <t xml:space="preserve"> К другим достоинствам каменной или минеральной ваты можно отнести ее негорючесть и непопулярность у грызунов, в отличие от пенопласта.</t>
    </r>
    <r>
      <rPr>
        <rFont val="Arial"/>
        <color theme="1"/>
      </rPr>
      <t xml:space="preserve">
</t>
    </r>
    <r>
      <rPr>
        <rFont val="Arial"/>
        <color theme="1"/>
        <sz val="6.0"/>
      </rPr>
      <t>Кроме утеплителя необходимы два слоя пленки: один является гидроизоляционным и защищает сруб от проникновения влаги. Его укладывают на защищаемую деревянную поверхность. Эта пленка должна обладать паропроницаемостью и отводить влагу из сруба через утеплитель во внешнюю среду. Второй – ветро- и гидрозащита, его крепят поверх теплоизоляции. Назначение этого слоя – защита утеплителя от влаги, попадающей из внешней среды. Гидроизоляция минерального утеплителя обязательна, так как при смачивании он теряет свои теплоизоляционные свойства.
С внешней стороны утеплитель закрывают любым облицовочным материалом с обязательным обустройством вентиляционного зазора. Такая облицовка получила название вентилируемого фасада. Благодаря циркуляции воздуха между облицовкой и стенами исключается образование грибка и плесени, успешно отводится влага от утеплителя и создаются все условия для долгой службы сруба и всего здания.
Технология утепления деревянного дома снаружи
Стены бревенчатого или брускового дома обрабатывают антисептиком в два слоя, уделяя особое внимание нижнему венцу и углам. Торцы бревен пропитывают антисептиком особо тщательно, так как они наиболее подвержены гниению. Обработку лучше проводить в теплую сухую погоду. После обработки стены просушивают в течение 1-2 дней.
На стены закрепляют с помощью скоб и степлерагидроизоляционную пленку с паропроницаемым покрытием. Такая пленка имеет разное покрытие сторон: глянцевое должно быть обращено к утеплителю, а пористое, способное поглощать и отводить влагу из сруба – к стене. Стыки пленки крепят внахлест и проклеивают специальным монтажным скотчем. На пленку крепят вертикальную обрешетку из бруска, толщина бруска должна соответствовать толщине утеплителя. Шаг обрешетки выбирают на 3-5 см меньше, чем ширина утеплительных матов. Уложенные враспор, они будут отлично держаться без дополнительного крепления.
На пленку между брусками укладывают теплоизоляционные маты, слегка поджимая их. При необходимости маты режут обычным ножом. Если маты недостаточно твердые и плохо держатся внутри каркаса, можно выполнить временную подшивку, зафиксировав их рейками. Окончательно закрепляют маты с помощью анкерных гвоздей. Если необходимо уложить несколько слоев теплоизоляции, последующий слой матов кладут со смещением швов так, чтобы верхние маты перекрывали стыки нижних. Все работы по укладке матов из минеральной ваты необходимо проводить в защитных перчатках и респираторе.
Поверх утеплителя крепят на скобы гидроветрозащитную мембранную пленку. Гидрозащитная поверхность должна быть обращена во внешнюю сторону. Стыки крепят внахлест и проклеивают скотчем.
Поверх пленки необходимо устройство вентилируемого каркаса. Его выполняют также из брусков, обеспечивая расстояние между слоем утеплителя, покрытого ветрозащитой, и декоративным фасадом не менее 5 см. Бруски крепят к нижнему каркасу саморезами, а если стены недостаточно ровные, то используют перфорированные подвесы для профиля, позволяющие регулировать расстояние до каркаса. Под обшивку металлическимсайдингом или профнастилом можно использовать профиль для гипсокартона вместо бруска.
Обшивку крепят по технологии, рекомендованной производителем. Для облицовки можно использовать виниловыйсайдинг, металлопрофиль, блок-хаус или имитацию бруса. При обшивке следят за тем, чтобы не было щелей, через которые внутрь фасада сможет проникнуть влага.
Дополнительной мерой защиты деревянного дома является утепление фундамента и цоколя. Его можно производить с использованием пеноплекса или полистирола, а также с помощью напыления пенополиуретана. Поверх слоя утеплителя также монтируется вентилируемый фасад или облицовка декоративным камнем</t>
    </r>
  </si>
  <si>
    <r>
      <rPr/>
      <t xml:space="preserve">Пост, аналогичный стр. 5 ноябрь 2022
</t>
    </r>
    <r>
      <rPr>
        <color rgb="FF1155CC"/>
        <u/>
      </rPr>
      <t>https://prnt.sc/USnj0BiexQ1M</t>
    </r>
    <r>
      <rPr/>
      <t xml:space="preserve"> </t>
    </r>
  </si>
  <si>
    <r>
      <rPr>
        <rFont val="Arial"/>
        <color theme="1"/>
      </rPr>
      <t xml:space="preserve">ЗАО "Ижторгметалл"
</t>
    </r>
    <r>
      <rPr>
        <rFont val="Arial"/>
        <color theme="1"/>
        <sz val="6.0"/>
      </rPr>
      <t>🛠Большая стройка с "Ижторгметалл". Топ-3 материала для утепления цоколя снаружи дома.
Утепление должно быть комплексным, и если выполняется теплоизоляция стен, нельзя обойти вниманием кровельную систему и фундамент. Одной из наиболее уязвимых зон является цокольная часть дома, через которую уходит до 20% тепла.
Защитить цоколь от влаги и промерзания можно как на этапе строительства, так и при эксплуатации постройки, главное – правильно подобрать для этого материалы.
👉🏻Вспененный полистирол.
(Пенопласт) используется в качестве утеплителя уже давно, и по-прежнему не сдает своих позиций. Он превосходно удерживает тепло, не накапливает влагу, легко поддается резке и обладает малым весом, что позволяет произвести монтаж без особых усилий. Кроме того, пенопласт отличается самой низкой стоимостью среди других полимерных утеплителей, а это весомый аргумент в его пользу при теплоизоляции больших площадей или ограниченном бюджете.</t>
    </r>
    <r>
      <rPr>
        <rFont val="Arial"/>
        <color theme="1"/>
      </rPr>
      <t xml:space="preserve">
</t>
    </r>
    <r>
      <rPr>
        <rFont val="Arial"/>
        <b/>
        <color theme="1"/>
      </rPr>
      <t>Несмотря на все преимущества, минусы у пенопласта тоже есть: он является достаточно хрупким, и часто повреждается грызунами. Кроме того, при отсутствии гидроизоляции влага проникает в верхние слои материала и, замерзая, провоцирует крошение плит.</t>
    </r>
    <r>
      <rPr>
        <rFont val="Arial"/>
        <color theme="1"/>
      </rPr>
      <t xml:space="preserve">
</t>
    </r>
    <r>
      <rPr>
        <rFont val="Arial"/>
        <color theme="1"/>
        <sz val="6.0"/>
      </rPr>
      <t>👉🏻Экструдированный пенополистирол (пеноплекс).
ЭППС отличается более плотной структурой, чем у пенопласта, и размер его ячеек не превышает 1 мм. Это обуславливает почти нулевое водопоглощение и большую механическую прочность. Экструдированный пенополистирол также более устойчив к химическому воздействию, микроорганизмам, усадочным деформациям. Из-за низкой паропроницаемости этот утеплитель не рекомендуется применять на деревянных поверхностях, зато для теплоизоляции цоколей он подходит идеально.
К минусам относится горючесть утеплителя – практически все марки ЭППС имеют класс горючести Г3 и Г4. При плавлении материал выделяет токсичные вещества. Еще один недостаток — высокая стоимость. Впрочем, правильно выполненная теплоизоляция быстро окупает все затраты с началом отопительного сезона.
👉🏻Напыляемый утеплитель.
Пенополиуретан – это одновременно тепло-, звуко- и гидроизоляция дома. Он подходит для утепления всех частей здания, от крыши до фундамента, и отличается превосходной адгезией ко всем типам основания. Его главным преимуществом является отсутствие швов, так как при напылении образуется сплошное покрытие, прочное и долговечное. Процесс утепления занимает очень мало времени, материал отвердевает за секунды и можно сразу приступать к отделке. Слой пенополиуретана толщиной 50 мм при плотности 36 кг/м3 заменяет слой ЭППС толщиной 120 мм, а служит не менее 50 лет.
Единственная сложность заключается в том, что для нанесения утеплителя необходима специальная установка и навыки работы с ней. Так же пенополиуретан не любит солнечных лучей, так что надо сразу планировать финишную отделку цоколя.
👍🏻За строительными и отделочными материалами приходите в "Ижторгметалл"
📍Адрес: ул. Мельничная, 46
☎Телефон: 8 (3412) 63-23-23
Наш сайт: https://itm.su/</t>
    </r>
  </si>
  <si>
    <r>
      <rPr>
        <rFont val="Arial"/>
        <color theme="1"/>
      </rPr>
      <t xml:space="preserve">Дачные Идеи и Хитрости
</t>
    </r>
    <r>
      <rPr>
        <rFont val="Arial"/>
        <color theme="1"/>
        <sz val="6.0"/>
      </rPr>
      <t>16:16
1 875 153 участника
Расскажем про утеплители!
Начиная строительство собственного дома, поневоле приходится задуматься о выборе наиболее подходящего и практичного, но при этом не слишком дорогого материала для теплоизоляции. Постараемся описать наиболее распространенные на данный момент виды утеплителей для стен, рассмотрим их плюсы и минусы, чтобы определить лучший из того ассортимента, что представлен на сегодняшних строительных рынках</t>
    </r>
    <r>
      <rPr>
        <rFont val="Arial"/>
        <color theme="1"/>
      </rPr>
      <t xml:space="preserve">
</t>
    </r>
    <r>
      <rPr>
        <rFont val="Arial"/>
        <color theme="1"/>
        <sz val="6.0"/>
      </rPr>
      <t>Минеральная вата
Известный еще с советских времен, этот популярный материал обладает отличными теплоизоляционными свойствами и отличается относительной дешевизной. Следует заметить минеральная вата плохо переносит влажность, впитывает влагу и при этом теряет положительные свойства. Для защиты материала от воды, возникает необходимость в дополнительном гидроизоляционном слое что приводит к большим затратам и удорожанию проекта. Другим не менее значимым недостатком данного утеплителя является его низкая экологичность. Ведь компоненты входящие в состав минеральной ваты, довольно токсичны.
Пенопласт
Этот утеплитель также имеет широкое распространение, как и минеральная вата, его основное преимущество это легкость и отличная теплоизоляция. К недостаткам пенопласта можно отнести его ломкость при механических воздействиях, и нестойкость к воздействию солнечных лучей. Помимо всего прочего, этот материал, как и минеральная вата впитывает влагу, а значит также потребуется устройство дополнительного гидроизоляционного слоя. Ко всему прочему, этот утеплитель является горючим, в связи чем не рекомендуется использовать для утепления деревянных строений.
Экструдированный пенополистирол
При изготовлении этого утеплителя используют то же самое сырье, что и для пенопласта, но с применением других технологий. Благодаря новейшим технологиям он обладает повышенными эксплуатационными характеристиками, экструдированный пенополистирол влагоустойчив. За счет этого отпала необходимость в гидроизоляционном слое, однако данный материал не пропускает пар. Экструдированный пенополистирол, как и пенопласт является горючим, ему требуется защита от ультрафиолетовых лучей. В помещениях где он используется, приходится организовывать хорошую вентиляционную систему.
Пенополиуретан
По сравнению со спрочими теплоизоляционными материалами, пенополиуретан имеет массу достоинств- он отличается небольшим весом, очень низкой теплопроводностью, удобством нанесения методом напыления. Этот утеплитель полностью экологичен, не боится влажности, не подвержен влияниям экстремальных температур, механическим повреждениям. Хорошо сцепляется с любой поверхностью, при этом при установке не требует крепления. При всех своих плюсах пенополиуретан стоит дешевле минеральной ваты, и прослужит нам до пятидесяти лет.</t>
    </r>
  </si>
  <si>
    <r>
      <rPr/>
      <t xml:space="preserve">Аналогичный пост 113 стр. ноябрь
</t>
    </r>
    <r>
      <rPr>
        <color rgb="FF1155CC"/>
        <u/>
      </rPr>
      <t>https://prnt.sc/Bn6X_1F86Z0L</t>
    </r>
  </si>
  <si>
    <r>
      <rPr/>
      <t xml:space="preserve">Ответ на 14 стр.
</t>
    </r>
    <r>
      <rPr>
        <color rgb="FF1155CC"/>
        <u/>
      </rPr>
      <t>https://prnt.sc/lqnFwEND7K26</t>
    </r>
    <r>
      <rPr/>
      <t xml:space="preserve"> </t>
    </r>
  </si>
  <si>
    <r>
      <rPr/>
      <t xml:space="preserve">Аналогично 78 стр. ноябрь
</t>
    </r>
    <r>
      <rPr>
        <color rgb="FF1155CC"/>
        <u/>
      </rPr>
      <t>https://prnt.sc/5w1QXx3QhW12</t>
    </r>
    <r>
      <rPr/>
      <t xml:space="preserve"> </t>
    </r>
  </si>
  <si>
    <r>
      <rPr/>
      <t xml:space="preserve">Ответ на стр. 15
</t>
    </r>
    <r>
      <rPr>
        <color rgb="FF1155CC"/>
        <u/>
      </rPr>
      <t>https://prnt.sc/qxu8Pz3Rg7P7</t>
    </r>
    <r>
      <rPr/>
      <t xml:space="preserve"> </t>
    </r>
  </si>
  <si>
    <r>
      <rPr/>
      <t xml:space="preserve">Аналогичный пост стр. 100 октябрь 2022
</t>
    </r>
    <r>
      <rPr>
        <color rgb="FF1155CC"/>
        <u/>
      </rPr>
      <t>https://prnt.sc/lOQNJSRP7L3Z</t>
    </r>
  </si>
  <si>
    <r>
      <rPr>
        <color rgb="FF1155CC"/>
        <u/>
      </rPr>
      <t>https://dzen.ru/b/Y4qpkSARi2kuPw5g
https://ok.ru/profile/589957069118/statuses/154532943861054</t>
    </r>
    <r>
      <rPr>
        <color rgb="FF000000"/>
      </rPr>
      <t xml:space="preserve"> </t>
    </r>
  </si>
  <si>
    <r>
      <rPr/>
      <t>Аналогичный пост стр. 113 ноябрь 2022</t>
    </r>
    <r>
      <rPr>
        <color rgb="FF000000"/>
      </rPr>
      <t xml:space="preserve">
</t>
    </r>
    <r>
      <rPr>
        <color rgb="FF1155CC"/>
        <u/>
      </rPr>
      <t>https://prnt.sc/6RYAuFckRxez
https://prnt.sc/iX8vAnr2gG2A</t>
    </r>
    <r>
      <rPr/>
      <t xml:space="preserve"> 
</t>
    </r>
  </si>
  <si>
    <r>
      <rPr/>
      <t xml:space="preserve">Ответ на стр. 24
</t>
    </r>
    <r>
      <rPr>
        <color rgb="FF1155CC"/>
        <u/>
      </rPr>
      <t>https://prnt.sc/hdTcHIadLiWd</t>
    </r>
    <r>
      <rPr/>
      <t xml:space="preserve"> </t>
    </r>
  </si>
  <si>
    <r>
      <rPr/>
      <t xml:space="preserve">Ответ на стр. 21
</t>
    </r>
    <r>
      <rPr>
        <color rgb="FF1155CC"/>
        <u/>
      </rPr>
      <t>https://prnt.sc/vdgfCzGWEkyp</t>
    </r>
    <r>
      <rPr/>
      <t xml:space="preserve"> </t>
    </r>
  </si>
  <si>
    <r>
      <rPr>
        <rFont val="Arial"/>
        <color theme="1"/>
      </rPr>
      <t xml:space="preserve">Пенообразователь Rospena
</t>
    </r>
    <r>
      <rPr>
        <rFont val="Arial"/>
        <color theme="1"/>
        <sz val="3.0"/>
      </rPr>
      <t>Как правильно сделать черновой пол.
За понятием «черновой пол» скрываются не просто плохо обработанные доски, а самый настоящий «пирог» из различных материалов, которые в совокупности образуют прочное основание для чистового пола. Кстати, черновой пол не обязательно должен быть деревянным, это может быть и бетонная стяжка по грунту. Технология обустройства чернового пола включает комплекс мероприятий, которые обеспечивают гидро-, тепло- и шумоизоляцию основания. В данной статье рассмотрим, как можно сделать прочный и надежный черновой пол, на который можно постелить любое чистовое покрытие.
 Как сделать деревянный черновой пол по грунту
 Как сделать деревянный черновой пол на бетонном основании
 Устройство черновых полов из бетона по грунту
Как сделать деревянный черновой пол по грунту
В загородном доме обустройство пола – задача ответственная и трудоемкая. Деревянный пол по грунту можно выполнять без ограничений. Даже при условии временного проживания в доме, когда отопление не работает, деревянный пол служит долго без изменений, так как подполье хорошо проветривается через продухи в фундаменте.
Для деревянных элементов конструкции пола необходимо подобрать качественно просушенную древесину, влажностью не более 12%. Это важно, так как влажное дерево может «повести» в процессе эксплуатации. Для чернового пола в доме выбирают хвойные породы дерева – ель, сосну, пихту, лиственницу. Насыщенная смолами древесина менее подвержена гниению и развитию плесени.
Также древесину для лаг и чернового пола необходимо обработать антисептиком и антипиреном.
Подполье деревянного пола на лагах должно хорошо проветриваться. Для этого в фундаменте выполняются продухи, которые закрывают сеткой с ячейкой не более 8 мм, чтобы внутрь не проникали мыши.
Основание для деревянного пола
Конструкция деревянного пола по грунту предполагает, что половые доски будут укладываться на лаги – продольные балки. В зависимости от особенностей дома, лаги могут укладываться на опорные балки, закладной венец или на опорные столбики.
Если помещение достаточно большое, закрепить лаги только концами на балки будет недостаточно, конструкция получится непрочной. Поэтому в промежутках между стенами устанавливают опорные столбики, на которые будут укладываться лаги. Шаг между столбиками зависит от сечения лаг. Например, если в качестве лаг будет использоваться брус 150х150 мм, то следует сделать расстояние между опорными столбиками не более 80 см.
Как сделать опорные столбы под лаги:
 Сначала делаем разметку, где будут располагаться лаги. Делаем пометки на опорных балках или фундаменте дома. Затем натягиваем шнуры через все подполье. Поперек будущих лаг натягиваем шнуры на расстоянии 80 см или любом, другом которое равно шагу между столбиками. В местах пересечения шнуров или веревок будут располагаться опорные столбы.
 В местах, где будем делать опорные столбы, выкапываем яму глубиной 40 – 60 см, со сторонами 40 см.
 На дне ямы утрамбовываем грунт, насыпаем 10 см слой песка, а затем 10 см щебня. Поочередно каждый слой тщательно утрамбовываем. Это будет наша подсыпка под фундамент столбика.
 Внутрь опалубки вставляем армирующий каркас, связанный из стальных прутов 6 – 8 мм сечением.
 Заливаем бетон.
 Важно! Если весь столбик заливается из бетона, то необходимо контролировать, чтобы поверхность столбика была ровно горизонтальной и чтобы все столбики были на одном уровне.
 После полного высыхания бетона застилаем поверхность столбика рубероидом или стеклоизолом в 2 – 3 слоя. Обязательно без посыпки. Промазываем поверхность и стыки мастикой.
Если хотите сделать опорные столбики из кирпича, то кладку необходимо скреплять цементным раствором. Для столбика высотой менее 25 см кладка должна быть в 1,5 кирпича, для более высокого столбика потребуется кладка в 2 кирпича.
После высыхания бетона можно снять опалубку. Для большей надежности плодородный грунт из подполья лучше убрать. Его необходимо снять на глубину 20 см. Вместо грунта желательно подсыпать 10 см гравия и 10 см песка и тщательно утрамбовать виброплитой.
Укладка лаг на основание
Перед началом обустройства основания необходимо обработать балки, лаги и доски чернового пола антисептиком. Лаги можно укладывать сразу на закладной венец или фундамент и на опорные столбики, а можно сначала на столбы установить опорные балки, а уже сверху поперек – лаги. Любой вариант правильный. Только укладка лаг поперек балок обеспечивает более устойчивую и прочную конструкцию в том случае, если между лагами расстояние очень маленькое, 40 – 60 см.
Сечение лаг необходимо подбирать с учетом толщины теплоизоляционного материала, который будет укладываться между ними. Например, если толщина утеплителя 150 мм, то необходимо брать брус высотой 180 мм. Всегда необходимо оставлять вентиляционный зазор в 30 мм.
Шаг между лагами подбирается с учетом толщины досок будущего пола. Более точные указания можно посмотреть в таблице ниже.
Таблица 1. Шаг лаг.
Рассмотрим укладку лаг на опорные столбики:
Укладываем лаги на закладной венец (опорные балки, фундамент) и опорные столбики. Контролируем их ровное расположение, горизонталь. На поверхность опорных столбиков под лаги можно подложить материал-шумоплоглотитель. Но это не обязательно, так как рубероид или другой гидроизоляционный материал, которым покрыта поверхность столба, неплохо пружинит и скрадывает звуки.
 Если все же где-то замечено провисание лаг, на опорные столбики под лаги необходимо положить деревянные брусочки и прочно их зафиксировать. Если где-то балка выпирает, то ее можно срезать рубанком.
 Важно! Максимально допустимое отклонение в ровности расположения лаг равно 1 мм на 1 м.
 Закрепляем лаги к опорным столбам с помощью крепежных уголков. Со стороны древесины закрепляем саморезами 50 мм длиной, а со стороны бетонного столбика – закручиваем анкер.
 Первыми укладываем так называемые «маячные лаги», которые располагаются на расстоянии 2 м друг от друга. Далее по ним будем ориентироваться.
По аналогии укладываем все лаги и проверяем их ровное расположение.
После того как все лаги будут закреплены можно приступать к обустройству тепло- и гидроизоляции.
Теплоизоляция и гидроизоляция деревянного пола
Материалы гидроизоляции и теплоизоляции укладываются между лагами. Чтобы закрепить их, необходимо обустроить основание. Сделать это можно несколькими способами.
Способ 1. Снизу лаг можно прибить листы влагостойкой фанеры. Такая конструкция получится максимально надежной. Для этого придется работать со стороны подполья, что не всегда является возможным.
Способ 2. В нижней части лаг можно прибить черепные бруски толщиной 20 мм, сверху выполнить накат из досок. Эта работа более кропотливая, так как придется нарезать много досок сечением 15 мм и длиной, равной шагу между лагами.
Можете выбрать тот способ, который вам нравится больше. Главное, чтобы получилось достаточно прочное основание.
Настилаем слой гидроизоляции с нахлестом 15 – 20 см, проклеиваем стыки строительным скотчем.
 Важно! Обязательно используем супердиффузионную паропроницаемую мембрану. Нам необходимо, чтобы гидроизоляционный материал выпускал влагу из помещения, но не пускал внутрь со стороны подполья. Поэтому использовать обычную полиэтиленовую пленку нельзя.
 Сверху пленки между лагами укладываем теплоизоляционный материал. Нарезаем рулонный материал шириной, равной шагу между лагами плюс 1 – 2 см, чтобы материал входил в промежуток между лагами враспор.</t>
    </r>
    <r>
      <rPr>
        <rFont val="Arial"/>
        <color theme="1"/>
      </rPr>
      <t xml:space="preserve">
 Важ</t>
    </r>
    <r>
      <rPr>
        <rFont val="Arial"/>
        <b/>
        <color theme="1"/>
      </rPr>
      <t>но! В качестве утеплителя для деревянного пола можно использовать минеральную вату в рулонах, плитах, базальтовую вату, можно задувать эковату, опилки. Нельзя использовать пенопласт и экструдированный пенополистирол. Данные материалы полностью паронепроницаемы, деревянный пол просто не сможет дышать.</t>
    </r>
    <r>
      <rPr>
        <rFont val="Arial"/>
        <color theme="1"/>
      </rPr>
      <t xml:space="preserve">
</t>
    </r>
    <r>
      <rPr>
        <rFont val="Arial"/>
        <color theme="1"/>
        <sz val="6.0"/>
      </rPr>
      <t>Сверху утеплителя необходимо оставить вентиляционный зазор 2 – 3 см.
Укладка чернового пола
Теперь можно настилать черновой пол в доме. Существует несколько вариантов обустройства чернового настила. В качестве материала можно использовать половую доску толщиной 15 – 25 мм с минимальной обработкой. Можно также использовать шпунтованную доску для пола, если позволяют финансы. На черновые полы цена зависит от стоимости используемых материалов. Если будете использовать толстую массивную доску, то настилать черновой пол из доски пола нет смысла. А можно настелить листы фанеры, а сверху выполнить укладку чистового напольного покрытия.
Черновой пол из доски для пола:
 Начинаем укладку от стены. Срезаем шип и прикладываем доску к стене, оставляя зазор в 2 см.
 Важно! Отступ от стен обязателен, так как дерево – материал пластичный, набирая влагу, расширяется, а подсыхая, ссыхается. Зазор обеспечит беспрепятственную возможность расширяться и ссыхаться древесине.
Закрепляем доску к лагам. Со стороны стены вкручиваем саморезы непосредственно в доску, затем это место скроется плинтусом.
 Со стороны шипа вкручиваем саморезы в шип под углом в 45 градусов.
 Следующую доску придвигаем вплотную к первой. Вставляем в паз первой доски.
 В паз второй доски вкручиваем саморез, закрепляя ее к лаге.
 Все последующие доски укладываем по аналогии.
 Важно! Если доски такой же длины, что и комната, то можно укладывать ровно параллельно друг к другу. Если доски короче, чем комната, то их необходимо укладывать со смещением – вразбежку.
Последняя доска закрепляется так, чтобы можно было скрыть шляпки саморезов под плинтусом. На этом черновой пол готов. Главное – плотно подгонять доски друг к другу. Сверху можно стелить напольное покрытие.</t>
    </r>
  </si>
  <si>
    <r>
      <rPr/>
      <t xml:space="preserve">Аналог стр. 77 ноябрь
</t>
    </r>
    <r>
      <rPr>
        <color rgb="FF1155CC"/>
        <u/>
      </rPr>
      <t>https://prnt.sc/AkN9y9-SgASv</t>
    </r>
    <r>
      <rPr/>
      <t xml:space="preserve"> </t>
    </r>
  </si>
  <si>
    <r>
      <rPr>
        <rFont val="Arial"/>
        <color theme="1"/>
      </rPr>
      <t xml:space="preserve">Пенообразователь Rospena
</t>
    </r>
    <r>
      <rPr>
        <rFont val="Arial"/>
        <color theme="1"/>
        <sz val="3.0"/>
      </rPr>
      <t>762 подписчика
Как утеплить бетонный пол в частном доме своими руками.
Сегодня
С проблемой, как утеплить пол бетонный в частном доме, сталкивается каждый человек, возводящий собственное жилище. Этот вид работ известен с давних времен, когда пещерные люди стали стелить под ноги сухие листья и шкуры. С развитием человечества способы утепления совершенствовались, возникали новые материалы и технологии.
Полы могут выполняться из разных материалов, но современное индивидуальное домостроение предусматривает в основном устройство бетонных оснований. При всех своих преимуществах — это прочность, надежность, долговечность — такие полы имеют существенный недостаток: они холодные. Еще одним минусом бетонных плит является тот факт, что при температурных скачках на них оседает влага. Это делает микроклимат в жилище менее комфортным. Теплоизоляция бетонного пола поможет решить оба вопроса.
Утепление бетонных покрытий
Чтобы решить, как утеплить бетонный пол в частном доме, надо определиться с материалом. На сегодняшний день известно множество материалов, но разбить их можно всего на 3 группы:
 волокнистые — плиты минераловатные, из базальта и стекловолокна;
 ячеистые пластические массы — пенопласт и пенополистирол;
 напыляемые полимерные вещества — полиэфир, изоцианат.
Каждый из перечисленных утеплителей обладает определенными преимуществами. Использование их обуславливается способом нанесения или укладки.
Выбор утеплителя зависит еще от условий, где он будет использоваться. Минераловатные плиты и другие волокнистые материалы сильно впитывают влагу. Поэтому их не рекомендуется использовать в помещениях с повышенной влажностью и там, где возможны протечки. При намокании минераловатная плита уменьшается, ее теплоизоляционные и звукоизоляционные свойства становятся хуже. Если же применение минераловатной плиты продиктовано какой-либо необходимостью, ее следует гидроизолировать и с внешней, и с внутренней стороны.</t>
    </r>
    <r>
      <rPr>
        <rFont val="Arial"/>
        <color theme="1"/>
      </rPr>
      <t xml:space="preserve">
</t>
    </r>
    <r>
      <rPr>
        <rFont val="Arial"/>
        <b/>
        <color theme="1"/>
      </rPr>
      <t>Использование в качестве утеплителя ячеистых пластмасс обойдется потребителю дешево. Но прежде чем утеплить бетонный пол в частном доме подобными материалами, надо рассмотреть, какими недостатками они обладают. Главный из них — пенопласт и его аналоги подвержены горению. В помещениях с повышенной пожароопасностью их применение нецелесообразно. Другой минус материала — низкая прочность.</t>
    </r>
    <r>
      <rPr>
        <rFont val="Arial"/>
        <color theme="1"/>
      </rPr>
      <t xml:space="preserve">
</t>
    </r>
    <r>
      <rPr>
        <rFont val="Arial"/>
        <color theme="1"/>
        <sz val="3.0"/>
      </rPr>
      <t>Поэтому, прежде чем утеплить бетонный пол в частном доме пенопластом, следует позаботиться о покрывном материале: фанере, ДСП или ДВП. Такой слой равномерно распределит нагрузки на утеплитель, что предотвратит его разрушение и смятие. На сегодня известен более прогрессивный материал — пенополистирол с заполнением пустот углекислым газом. Это вещество хуже горит, прочнее, но обойдется потребителю дороже.
Пенополистирол
Применение напыляемых полимеров — современный и эффективный способ утепления домов. Покрытие получится без швов, обладает высокими теплоизоляционными показателями. Напыление не требует подготовительных работ по выравниванию и обработке бетона. Но осуществлять такой процесс в доме своими руками не получится, поскольку процедура требует использования специального оборудования и опыта работы с полимерами.
Волокнистые утеплители
При устройстве утепления минераловатной плитой необходимо учитывать свойства этого материала. Укладка элементов требует определенного порядка, количество слоев обусловлено особенностями минераловатной плиты. Эти показатели предоставляются изготовителем. Средняя толщина, применяемая в умеренном климате, составляет 10 см.
Минеральная вата
Утепление бетонных полов начинают с подготовки основания: убирают сколы и щели, смывают жирные и масляные пятна, сметают мусор. На подготовленную поверхность укладывается пароизоляционная пленка. Места примыканий проклеиваются металлизированной лентой.
Прежде чем укладывать на пол утеплитель, на бетонный пол устанавливаются деревянные лаги. Их высота зависит от толщины утеплителя: эти показатели должны совпадать. Дистанция между лагами обуславливается шириной минераловатных плит: они должны лежать плотно, без зазоров. Сверху утеплитель покрывается пароизоляционной пленкой, которая предотвращает возникновение конденсата и уберегает материал от возможных протечек.
Поверх пленки устраивается черновое покрытие из половых досок или фанеры. Эти материалы крепятся к лагам при помощи саморезов. Следом укладывается слой чистого пола. Здесь можно использовать ламинат, линолеум или другое финишное покрытие.
Утепление ячеистыми пластмассами
Пенопласт и другие ячеистые пластмассы обладают хорошими влагостойкими показателями. Поэтому лучше утеплить ими кухню, ванную, прачечную или сушилку, то есть помещения с повышенной влажностью.
Подготовка основания проводится стандартным способом: заделываются сколы и трещины, удаляются масляные пятна, сметается мусор. Если поверхность слишком неровная, можно воспользоваться песком, устроив с его помощью тонкий выравнивающий слой.
На подготовленную поверхность последовательно укладывают пенопласт. Ячеистые плиты оснащаются специальными впадинами и выступами, облегчающими монтаж и делающими слой утеплителя более цельным и прочным. У основания стены устраивается слой из вспененного материала — пенопласта или полистирола — для того, чтобы избежать деформаций покрытия при температурных скачках. Защитный слой прикрепляется к стенам дюбелями или клейкой лентой.
На пенопласт внахлест с напуском 15 см укладывается водонепроницаемая пленка с тем, чтобы при заливке бетоном влага не просачивалась на утеплитель. Пенопласт хоть и влагостойкий материал, но излишняя влажность может привести к образованию раковин и пустот. Края пленки необходимо скрепить металлизированным скотчем.
После этого размещается арматурная сетка, заливается бетоном, стяжку выравнивают и оставляют застывать. Через несколько дней можно укладывать финишное покрытие. Ограничений по выбору материалов для чистого пола со стяжкой по минераловатным плитам не предусмотрено.
Устройство утепления напыляемыми полимерами
Решая, как правильно утеплить пол напыляемыми материалами, надо отдавать себе отчет в том, что проведение таких работ следует доверить профессионалам. Утеплитель наносят на бетонное покрытие с помощью специальной установки, которая под давлением подает смесь углекислого газа и полиэфира. Поверхность пола заполняется вспененной ячеистой массой, которая при застывании увеличивается в объемах, образуя сплошной бесшовный слой.
Подготовительные работы перед нанесением пены заключаются в удалении масляных и бензиновых пятен с бетона, уборке мусора, обработке поверхности специальной грунтовкой. Заделка сколов, трещин, выравнивание бетонной плиты для вспененных утеплителей не требуются.
Когда бетон очищен и обработан грунтовкой, на него устанавливаются деревянные лаги. Расстояние между ними определяется последующим покрытием, среднее значение — 50-70 см. Лаги необходимо прикрепить к бетону с помощью металлических уголков с просверленными отверстиями для саморезов.
При помощи специального агрегата полимер наносится на бетонное основание. При устройстве утепления с помощью вспененных материалов следует помнить, что при застывании вещество расширяется. Поэтому напылять его следует ниже верха лаг на треть высоты.
Полное высыхание полимера происходит в течение 24 часов. По истечении этого срока на лаги укладываются ДСП, ДВП или фанера. Сверху устраивается чистый пол из любых финишных материалов: линолеума, плитки или ламината.
Монтаж теплых полов
Устройство теплых полов осуществляется путем прокладки под финишными поверхностями подогреваемых конструкций. Теплые полы выполняются в разных вариантах. Наиболее известными из них являются:
 кабельный;
 трубчатый;
 инфракрасный
Кабельный пол выпускается в собранном виде или отдельными элементами. Первый вариант наиболее предпочтительный: рулонный мат с закрепленными на нем проводами раскатывается по бетонной поверхности, закрывая всю площадь пола. Отдельные кабели придется раскладывать собственными руками. Этот вариант достаточно долог, зато зазор между проводами устанавливается по собственному усмотрению.
Трубчатый пол устраивается при помощи соответствующих элементов с дальнейшей подачей по ним горячей воды. К недостаткам данного покрытия относится его громоздкость, он трудозатратен, на его монтаж требуется много времени.
К самому прогрессивному виду относится инфракрасный пол. Он потребляет мало энергии, в монтаже прост, надежен в эксплуатации.
Эффективность утепления бетонных полов зависит от правильного выбора материалов и метода укладки. Соблюдая технологию, можно добиться высоких теплоизоляционных показателей. Но нужно помнить, что утепления лишь одной части дома для сохранения комфортной температуры недостаточно. К проблеме следует подходить комплексно и обрабатывать не только пол, но и другие поверхности.</t>
    </r>
  </si>
  <si>
    <r>
      <rPr/>
      <t xml:space="preserve">Аналог стр. 84 ноябрь
</t>
    </r>
    <r>
      <rPr>
        <color rgb="FF1155CC"/>
        <u/>
      </rPr>
      <t>https://prnt.sc/3nvbfWlQXuO0</t>
    </r>
  </si>
  <si>
    <r>
      <rPr>
        <rFont val="Arial"/>
        <color theme="1"/>
      </rPr>
      <t xml:space="preserve">Здравствуйте, Александр! Позвольте ответить в качестве официального представителя Ассоциации производителей и поставщиков пенополистирола. 
Если бы вы были правы, статистика была бы совершенно другой. Тем не менее, 8 из 10 домов в Европе утеплены именно вспененным пенополистиролом.
Как верно заметил </t>
    </r>
    <r>
      <rPr>
        <rFont val="Arial"/>
        <color rgb="FFFF0000"/>
      </rPr>
      <t xml:space="preserve">@. </t>
    </r>
    <r>
      <rPr>
        <rFont val="Arial"/>
        <color theme="1"/>
      </rPr>
      <t xml:space="preserve">вопреки расхожему заблуждению пенополистирол паропроницаем. Причём его паропроницаемость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А вот щели между плитами — ошибка монтажа. Все щели свыше 2 мм должны быть запенены. </t>
    </r>
  </si>
  <si>
    <r>
      <rPr>
        <color rgb="FF1155CC"/>
        <u/>
      </rPr>
      <t>https://prnt.sc/MdFSqMyL1nxR</t>
    </r>
    <r>
      <rPr/>
      <t xml:space="preserve"> 
Здравствуйте, Александр! Позвольте ответить в качестве официального представителя Ассоциации производителей и поставщиков пенополистирола. 
Если бы вы были правы, статистика была бы совершенно другой. Тем не менее, 8 из 10 домов в Европе утеплены именно вспененным пенополистиролом.
Как верно заметил </t>
    </r>
    <r>
      <rPr>
        <color rgb="FFFF0000"/>
      </rPr>
      <t xml:space="preserve">@. </t>
    </r>
    <r>
      <rPr/>
      <t xml:space="preserve">вопреки расхожему заблуждению пенополистирол паропроницаем. Причём его паропроницаемость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А вот щели между плитами — ошибка монтажа. Все щели свыше 2 мм должны быть запенены. </t>
    </r>
  </si>
  <si>
    <r>
      <rPr>
        <color rgb="FF1155CC"/>
        <u/>
      </rPr>
      <t>https://vk.com/wall-19716667_736171</t>
    </r>
    <r>
      <rPr/>
      <t xml:space="preserve"> </t>
    </r>
    <r>
      <rPr>
        <color rgb="FF000000"/>
      </rPr>
      <t xml:space="preserve">
</t>
    </r>
    <r>
      <rPr>
        <color rgb="FF1155CC"/>
        <u/>
      </rPr>
      <t>https://ok.ru/group51943159431360/topic/155242145564864</t>
    </r>
    <r>
      <rPr/>
      <t xml:space="preserve"> </t>
    </r>
    <r>
      <rPr>
        <color rgb="FF000000"/>
      </rPr>
      <t xml:space="preserve">
</t>
    </r>
    <r>
      <rPr>
        <color rgb="FF1155CC"/>
        <u/>
      </rPr>
      <t>https://ok.ru/group/52827965161716/topic/155847751990260</t>
    </r>
    <r>
      <rPr/>
      <t xml:space="preserve"> 
</t>
    </r>
    <r>
      <rPr>
        <color rgb="FF1155CC"/>
        <u/>
      </rPr>
      <t>https://ok.ru/group/51038176411662/topic/155381912601870</t>
    </r>
    <r>
      <rPr/>
      <t xml:space="preserve"> 
</t>
    </r>
    <r>
      <rPr>
        <color rgb="FF1155CC"/>
        <u/>
      </rPr>
      <t>https://ok.ru/group/49151082627073/topic/154428257108737</t>
    </r>
    <r>
      <rPr/>
      <t xml:space="preserve"> 
</t>
    </r>
    <r>
      <rPr>
        <color rgb="FF1155CC"/>
        <u/>
      </rPr>
      <t>https://ok.ru/group/51641562234983/topic/154981905382247</t>
    </r>
    <r>
      <rPr/>
      <t xml:space="preserve"> </t>
    </r>
  </si>
  <si>
    <r>
      <rPr>
        <color rgb="FF1155CC"/>
        <u/>
      </rPr>
      <t>https://prnt.sc/EnCWBfreCNf7</t>
    </r>
    <r>
      <rPr/>
      <t xml:space="preserve"> 
</t>
    </r>
    <r>
      <rPr>
        <color rgb="FF1155CC"/>
        <u/>
      </rPr>
      <t>https://prnt.sc/8-gSPiEOWh1o</t>
    </r>
    <r>
      <rPr/>
      <t xml:space="preserve"> 
</t>
    </r>
    <r>
      <rPr>
        <color rgb="FF1155CC"/>
        <u/>
      </rPr>
      <t>https://prnt.sc/7ErxwhVNopl6</t>
    </r>
    <r>
      <rPr/>
      <t xml:space="preserve"> 
</t>
    </r>
    <r>
      <rPr>
        <color rgb="FF1155CC"/>
        <u/>
      </rPr>
      <t>https://prnt.sc/FBrRNkVLxrDm</t>
    </r>
    <r>
      <rPr/>
      <t xml:space="preserve"> 
</t>
    </r>
    <r>
      <rPr>
        <color rgb="FF1155CC"/>
        <u/>
      </rPr>
      <t>https://prnt.sc/Rks9cU-WheRO</t>
    </r>
    <r>
      <rPr/>
      <t xml:space="preserve"> 
</t>
    </r>
    <r>
      <rPr>
        <color rgb="FF1155CC"/>
        <u/>
      </rPr>
      <t>https://prnt.sc/MzGPJEwgE8dw</t>
    </r>
    <r>
      <rPr/>
      <t xml:space="preserve"> </t>
    </r>
  </si>
  <si>
    <r>
      <rPr/>
      <t xml:space="preserve">Геннадий Щербаковответил Алексею
вчера 02:17
Хочу вас расстроить, хоть вы и продаван этого пенопласта! Именно пенопласт сейчас запрещено применять для утепления стен! Он крошится на гранулы в течение менее 10 лет! Остальное я даже обсуждать не буду! А экструдированный пенополистирол рекомендовано только для утепления фундамента, перекрытий, но не стен. И он дольше в разы служит, чем пенопласт! И первый и второй НЕ РЕКОМЕНДОВАН ПРИМЕНЯТЬСЯ ДЛЯ УТЕПЛЕНИЯ СТЕН! Так как его паропроницаемость на столько мала, что в стенах остается влага! А они должны дышать и выводить влагу из несущего материала и утеплителя равнозначно! И не надо заливать о проницаемости этого материала- его даже применяют для гидроизоляции, если швы проклеить! Уже много народа обсуждало этот вопрос, и все инженеры, которые занимаются строительством рекомендуют базальтовую вату, а не экструдированный полистирол! И именно из-за его малой проницаемтсти! Хотя, находятся дураки, и утепляют стены полистиролом! Но потом приходится делать систему воздуховодов, чтобы осушать помещения, и терять много на отоплении! Дерзайте, флаг вам в руки! Продавайте, дурите народ!😂😂😂
Геннадий Щербаковответил Алексею
Это навскидку за несколько секунд нашел опровержение вашей уверенности! А если бы нашел время, я бы вам представил еще более убедительную информацию о грубой ошибке применять полистирол в утеплении стен!(H)
(скриншот из гугла, где написано что паропроницаемость ППС 0,06 мг/мчПа </t>
    </r>
    <r>
      <rPr>
        <color rgb="FF1155CC"/>
        <u/>
      </rPr>
      <t>https://i.mycdn.me/i?r=AyH4iRPQ2q0otWIFepML2LxR5KeDNa1Atz8qzNsATRgRYw)</t>
    </r>
  </si>
  <si>
    <r>
      <rPr/>
      <t xml:space="preserve">Ответ на стр. 40
</t>
    </r>
    <r>
      <rPr>
        <color rgb="FF1155CC"/>
        <u/>
      </rPr>
      <t>https://prnt.sc/HA411AMHaqRd</t>
    </r>
    <r>
      <rPr/>
      <t xml:space="preserve"> </t>
    </r>
  </si>
  <si>
    <r>
      <rPr/>
      <t xml:space="preserve">Аналогичный пост стр. 100 октябрь
</t>
    </r>
    <r>
      <rPr>
        <color rgb="FF1155CC"/>
        <u/>
      </rPr>
      <t>https://prnt.sc/MHTrEjupBBGQ</t>
    </r>
  </si>
  <si>
    <r>
      <rPr/>
      <t xml:space="preserve">Ответ на стр. 43
</t>
    </r>
    <r>
      <rPr>
        <color rgb="FF1155CC"/>
        <u/>
      </rPr>
      <t>https://prnt.sc/rxdiELrmaFq_</t>
    </r>
  </si>
  <si>
    <r>
      <rPr>
        <color rgb="FF1155CC"/>
        <u/>
      </rPr>
      <t>https://ok.ru/profile/588201938750/statuses/154556982400318</t>
    </r>
    <r>
      <rPr/>
      <t xml:space="preserve"> 
</t>
    </r>
    <r>
      <rPr>
        <color rgb="FF1155CC"/>
        <u/>
      </rPr>
      <t>https://ok.ru/profile/572779438157/statuses/155508939511117</t>
    </r>
    <r>
      <rPr/>
      <t xml:space="preserve"> 
</t>
    </r>
    <r>
      <rPr>
        <color rgb="FF1155CC"/>
        <u/>
      </rPr>
      <t>https://ok.ru/profile/572779438157/statuses/155508939511117</t>
    </r>
    <r>
      <rPr/>
      <t xml:space="preserve"> 
</t>
    </r>
    <r>
      <rPr>
        <color rgb="FF1155CC"/>
        <u/>
      </rPr>
      <t>https://ok.ru/group/63019717296309/topic/155547291605941</t>
    </r>
    <r>
      <rPr/>
      <t xml:space="preserve"> 
</t>
    </r>
    <r>
      <rPr>
        <color rgb="FF1155CC"/>
        <u/>
      </rPr>
      <t>https://ok.ru/group/63019717296309/topic/155547291605941</t>
    </r>
    <r>
      <rPr/>
      <t xml:space="preserve"> </t>
    </r>
  </si>
  <si>
    <r>
      <rPr/>
      <t>Аналогично стр. 45</t>
    </r>
    <r>
      <rPr>
        <color rgb="FF000000"/>
      </rPr>
      <t xml:space="preserve">
</t>
    </r>
    <r>
      <rPr>
        <color rgb="FF1155CC"/>
        <u/>
      </rPr>
      <t>https://prnt.sc/s6xanbf_QQn7</t>
    </r>
    <r>
      <rPr>
        <color rgb="FF000000"/>
      </rPr>
      <t xml:space="preserve"> 
</t>
    </r>
    <r>
      <rPr>
        <color rgb="FF1155CC"/>
        <u/>
      </rPr>
      <t>https://prnt.sc/-PD_7noZwaMd</t>
    </r>
    <r>
      <rPr/>
      <t xml:space="preserve"> </t>
    </r>
    <r>
      <rPr>
        <color rgb="FF000000"/>
      </rPr>
      <t xml:space="preserve">
</t>
    </r>
    <r>
      <rPr>
        <color rgb="FF1155CC"/>
        <u/>
      </rPr>
      <t>https://prnt.sc/_p-US57_CK_m</t>
    </r>
    <r>
      <rPr>
        <color rgb="FF000000"/>
      </rPr>
      <t xml:space="preserve"> 
</t>
    </r>
    <r>
      <rPr>
        <color rgb="FF1155CC"/>
        <u/>
      </rPr>
      <t>https://prnt.sc/wNNxLKUQlqxO</t>
    </r>
    <r>
      <rPr/>
      <t xml:space="preserve"> 
</t>
    </r>
    <r>
      <rPr>
        <color rgb="FF1155CC"/>
        <u/>
      </rPr>
      <t>https://prnt.sc/4dC0qcvbcFHF</t>
    </r>
    <r>
      <rPr/>
      <t xml:space="preserve"> </t>
    </r>
  </si>
  <si>
    <r>
      <rPr>
        <rFont val="Arial"/>
        <color theme="1"/>
      </rPr>
      <t>Дневник Строителя
Иногда, я замечаю, как люди покупают вещь, лишь бы ее купить. Что я имею ввиду? То, что они согласны на откровенные минусы данной вещь, главное купить ее. Думаю, что плоды такого решения они пожинают уже после. Это совсем не логично, потому что таким образом Вы просто покупаете то, что откровенно Вам не подходит. После того, как пройдет эффект новой покупки, и придет осознание того, что можно было немного подождать, поискать и только после этого покупать. У меня тоже был такой период, но сейчас не так. Вот недавно выбирал утеплитель для дома, и делал это с умом.
Перед тем, как купить утеплитель, я выдвинул некоторые требования которым он должен соответствовать. Это были обязательные пункты, потому что от этого напрямую зависело работоспособность материала.</t>
    </r>
    <r>
      <rPr>
        <rFont val="Arial"/>
        <b/>
        <color theme="1"/>
      </rPr>
      <t xml:space="preserve"> Мне нужно было, чтобы материал держал тепло даже в сырость, не гнил, не горел, чтобы в нем не могла находиться живность, был недорогим и экологичным. Выбор если честно небольшой, но сразу несколько кандидатов вылетели. К примеру, натуральные утеплители очень дорогие, в вате и пенопласте очень часто поселяются грызуны</t>
    </r>
    <r>
      <rPr>
        <rFont val="Arial"/>
        <color theme="1"/>
      </rPr>
      <t>. Тогда я нашел самый выгодный материал.
Эковата, именно этот материал я выбрал. Приставка Эко- убила двух зайцев одновременно. Она одновременно экологичная и экономичная. Это большой плюс.
Состав эковаты, у многих людей вызвало много вопросов. Мол, в ней находится бор, а он токсичен. Но, эти же люди спокойно кушают поваренную соль, в которую входит не менее ядовитое вещество хлор. Или дышат воздухом, в которой входит кислород который отлично горит. В эковате, входит не бор, а его соединения. Поэтому он абсолютно безопасен. Эковата совсем не горит, сколько не пытался не получилось. Сколько не читал негативных отзывов, так и не нашел перечисленные минусы в этом материале.</t>
    </r>
  </si>
  <si>
    <r>
      <rPr>
        <color rgb="FF1155CC"/>
        <u/>
      </rPr>
      <t>https://ok.ru/building.ali/topic/155854727511028</t>
    </r>
    <r>
      <rPr/>
      <t xml:space="preserve"> </t>
    </r>
    <r>
      <rPr>
        <color rgb="FF000000"/>
      </rPr>
      <t xml:space="preserve">
</t>
    </r>
    <r>
      <rPr>
        <color rgb="FF1155CC"/>
        <u/>
      </rPr>
      <t>https://vk.com/wall-182090780_5228</t>
    </r>
    <r>
      <rPr/>
      <t xml:space="preserve"> </t>
    </r>
    <r>
      <rPr>
        <color rgb="FF000000"/>
      </rPr>
      <t xml:space="preserve">
</t>
    </r>
    <r>
      <rPr>
        <color rgb="FF1155CC"/>
        <u/>
      </rPr>
      <t>https://ok.ru/profile/505356423261/statuses/154563667124317 
https://ok.ru/profile/577860522269/statuses/154660800122141</t>
    </r>
    <r>
      <rPr/>
      <t xml:space="preserve"> </t>
    </r>
  </si>
  <si>
    <r>
      <rPr/>
      <t>Аналог стр. 84 ноябрь</t>
    </r>
    <r>
      <rPr>
        <color rgb="FF000000"/>
      </rPr>
      <t xml:space="preserve">
</t>
    </r>
    <r>
      <rPr>
        <color rgb="FF1155CC"/>
        <u/>
      </rPr>
      <t>https://prnt.sc/Ogn_0qh1qT02</t>
    </r>
    <r>
      <rPr>
        <color rgb="FF000000"/>
      </rPr>
      <t xml:space="preserve"> 
</t>
    </r>
    <r>
      <rPr>
        <color rgb="FF1155CC"/>
        <u/>
      </rPr>
      <t>https://prnt.sc/BCUucCDyGN7u</t>
    </r>
    <r>
      <rPr/>
      <t xml:space="preserve"> </t>
    </r>
    <r>
      <rPr>
        <color rgb="FF000000"/>
      </rPr>
      <t xml:space="preserve">
</t>
    </r>
    <r>
      <rPr>
        <color rgb="FF1155CC"/>
        <u/>
      </rPr>
      <t>https://prnt.sc/aSUbBvoQMacQ</t>
    </r>
    <r>
      <rPr/>
      <t xml:space="preserve"> 
</t>
    </r>
    <r>
      <rPr>
        <color rgb="FF1155CC"/>
        <u/>
      </rPr>
      <t>https://prnt.sc/eAYAQ9NCovl-</t>
    </r>
    <r>
      <rPr/>
      <t xml:space="preserve"> </t>
    </r>
  </si>
  <si>
    <r>
      <rPr>
        <color rgb="FF1155CC"/>
        <u/>
      </rPr>
      <t>https://ok.ru/group55743773999131/topic/154836530438171</t>
    </r>
    <r>
      <rPr/>
      <t xml:space="preserve"> </t>
    </r>
    <r>
      <rPr>
        <color rgb="FF000000"/>
      </rPr>
      <t xml:space="preserve">
</t>
    </r>
    <r>
      <rPr>
        <color rgb="FF1155CC"/>
        <u/>
      </rPr>
      <t>https://vk.com/wall-100607967_41353</t>
    </r>
    <r>
      <rPr/>
      <t xml:space="preserve"> 
</t>
    </r>
    <r>
      <rPr>
        <color rgb="FF1155CC"/>
        <u/>
      </rPr>
      <t>https://ok.ru/vseodachei/topic/155821521248280</t>
    </r>
    <r>
      <rPr/>
      <t xml:space="preserve"> </t>
    </r>
  </si>
  <si>
    <r>
      <rPr/>
      <t xml:space="preserve">Аналог стр. 61 ноябрь
</t>
    </r>
    <r>
      <rPr>
        <color rgb="FF1155CC"/>
        <u/>
      </rPr>
      <t>https://prnt.sc/X3Mo2Sp4_xde</t>
    </r>
    <r>
      <rPr/>
      <t xml:space="preserve"> </t>
    </r>
    <r>
      <rPr>
        <color rgb="FF000000"/>
      </rPr>
      <t xml:space="preserve">
</t>
    </r>
    <r>
      <rPr>
        <color rgb="FF1155CC"/>
        <u/>
      </rPr>
      <t>https://prnt.sc/kUKzqWi6FOgf</t>
    </r>
    <r>
      <rPr/>
      <t xml:space="preserve"> 
</t>
    </r>
    <r>
      <rPr>
        <color rgb="FF1155CC"/>
        <u/>
      </rPr>
      <t>https://prnt.sc/KeStuIy57oO5</t>
    </r>
    <r>
      <rPr/>
      <t xml:space="preserve"> </t>
    </r>
  </si>
  <si>
    <r>
      <rPr/>
      <t xml:space="preserve">Ответ на стр. 57
</t>
    </r>
    <r>
      <rPr>
        <color rgb="FF1155CC"/>
        <u/>
      </rPr>
      <t>https://prnt.sc/lof9A5T8OVHi</t>
    </r>
    <r>
      <rPr/>
      <t xml:space="preserve">
Всё дело в том, как именно использовать тот или иной строительный материал (раз уж обходиться без них не получается). Каждый приведённый в ответе факт имеет документальное подтверждение, будь это ГОСТ, иной нормативный документ, результат исследований российских или зарубежных лабораторий. Им можно верить, можно не верить. В любом случае сейчас покупатель может сделать свой выбор из широчайшего ассортимента утеплителей, тем самым удовлетворив свои представления о том, каким он — утеплитель — должен быть.</t>
    </r>
  </si>
  <si>
    <r>
      <rPr>
        <rFont val="Arial"/>
        <color theme="1"/>
      </rPr>
      <t xml:space="preserve">Альта-Профиль: безупречный стиль Вашего дома!
15:51
82 897 участников
Дышит или не дышит дом под сайдингом – вопрос. который нам часто задают покупатели.
Давайте попробуем ответить на него с точки зрения правильного монтажа.
Предположим, у вас деревянный дом. Его нужно утеплить и обшить сайдингом. При этом, конечно, хочется, чтобы древесина не задохнулась. Что делать?
На деревянные стены устанавливается утеплитель – минеральная вата </t>
    </r>
    <r>
      <rPr>
        <rFont val="Arial"/>
        <b/>
        <color theme="1"/>
        <sz val="12.0"/>
      </rPr>
      <t>(пенополистирол не позволит стенам дышать).</t>
    </r>
    <r>
      <rPr>
        <rFont val="Arial"/>
        <color theme="1"/>
      </rPr>
      <t xml:space="preserve">
Теперь нужно установить ветровлагозащитную мембрану. Мы рекомендуем использовать именно мембрану, потому что она пропускает пар из дома, но не впускает влагу в утеплитель и стены.
И уже после монтажа ветровлагозащиты устанавливается обрешетка для сайдинга и сам сайдинг.
Такой пирог позволит из дома пару выходить, но в то же время оберегает стены и утеплитель от влаги извне.
А все это вместе называется – вентилируемый фасад. Вентилируемый, по сути, и означает “дышащий”. Так что фасад из сайдинга – еще как дышит!
Главное – сделать его правильно.
#altaprofil #альтапрофиль #сайдинг #фасадныепанели</t>
    </r>
  </si>
  <si>
    <r>
      <rPr>
        <color rgb="FF1155CC"/>
        <u/>
      </rPr>
      <t>https://ok.ru/group/52745676259413/topic/155418995065685</t>
    </r>
    <r>
      <rPr>
        <color rgb="FF000000"/>
      </rPr>
      <t xml:space="preserve"> 
</t>
    </r>
    <r>
      <rPr>
        <color rgb="FF1155CC"/>
        <u/>
      </rPr>
      <t>https://vk.com/wall-96349291_27258</t>
    </r>
    <r>
      <rPr>
        <color rgb="FF000000"/>
      </rPr>
      <t xml:space="preserve"> </t>
    </r>
  </si>
  <si>
    <r>
      <rPr>
        <color rgb="FF1155CC"/>
        <u/>
      </rPr>
      <t>https://prnt.sc/SkegfQpnjeyp</t>
    </r>
    <r>
      <rPr/>
      <t xml:space="preserve"> 
</t>
    </r>
    <r>
      <rPr>
        <color rgb="FF1155CC"/>
        <u/>
      </rPr>
      <t>https://prnt.sc/KtzrKxZDVjkU</t>
    </r>
    <r>
      <rPr/>
      <t xml:space="preserve"> </t>
    </r>
  </si>
  <si>
    <r>
      <rPr>
        <rFont val="Arial"/>
        <color theme="1"/>
      </rPr>
      <t xml:space="preserve">Дома, дачи и бани из дерева Саратов
</t>
    </r>
    <r>
      <rPr>
        <rFont val="Arial"/>
        <color theme="1"/>
        <sz val="6.0"/>
      </rPr>
      <t>Сегодня поговорим о СИП ПАНЕЛЯХ!
 Сама по себе технология СИП это модернизированная платформенная каркасная технология. 
🔸 Как происходит строительство стен по каркасной технологии:
🔸 Строится каркас стен.
🔸 Затем обшивается с наружной стороны листовым материалом (ОСП).
🔸 В пустоты между стойками укладывается минеральный или базальтовый утеплитель.
🔸 Изнутри натягивается гидроизоляционная мембрана.
🔸 Зашивается ОСП с внутренней стороны.
Создатели СИП технологии вполне здраво решили, а почему бы не сократить количество операций, и не использовать внутренние и внешнее покрытие как конструкционное. Так и родился СИП. Сразу скажу СИП не создавался для индивидуального строительства, а создавался для массовой однотипной застройки!!!
✨ Теплоизоляция.*
Продавцы СИП панелей очень любят тот факт, что панель очень тёплая, и это действительно так. (pointer) Но вторая часть уравнения, а именно точка росы в СИП панели всегда внутри стены (синяя область). Связанно это с тем что не выполняется простое требование, каждый последующий слой должен иметь паропроницаемость ниже чем предыдущий, если смотреть изнутри наружу. 
👆 Для всех домов из СИП панелей наличие хорошей вентиляции обязательно. Иначе сырые углы вам гарантированы😐 .
✨ Пожарная безопасность!  </t>
    </r>
    <r>
      <rPr>
        <rFont val="Arial"/>
        <color theme="1"/>
      </rPr>
      <t xml:space="preserve">
</t>
    </r>
    <r>
      <rPr>
        <rFont val="Arial"/>
        <b/>
        <color theme="1"/>
      </rPr>
      <t>Многие производители пенопластов упираются ДОКАЗЫВАЯ, ТО что их утеплитель имеет низкую горючесть Г1-Г2 и даже показывают эксперимент где паяльной лампой пытаются поджечь утеплитель а он сразу тухнет стоит убрать горелку. Группа горючести материала (Г), указывает только на способность гореть от локального источника тепла незначительной мощности. Поэтому при пожаре разницы между Г1 и Г4 фактически нет. Всё полыхает! Бросьте кусок «негорючего» пенопласта в костёр и всё сразу станет понятно 😬 .</t>
    </r>
    <r>
      <rPr>
        <rFont val="Arial"/>
        <color theme="1"/>
      </rPr>
      <t xml:space="preserve">
https://youtu.be/xlNdcffx59U</t>
    </r>
  </si>
  <si>
    <r>
      <rPr>
        <color rgb="FF1155CC"/>
        <u/>
      </rPr>
      <t>https://ok.ru/group/54140025700470/topic/156060465709942</t>
    </r>
    <r>
      <rPr>
        <color rgb="FF000000"/>
      </rPr>
      <t xml:space="preserve"> 
</t>
    </r>
    <r>
      <rPr>
        <color rgb="FF1155CC"/>
        <u/>
      </rPr>
      <t>https://ok.ru/dmitry.dytyuk/statuses/155408924146667</t>
    </r>
    <r>
      <rPr>
        <color rgb="FF000000"/>
      </rPr>
      <t xml:space="preserve"> </t>
    </r>
  </si>
  <si>
    <r>
      <rPr/>
      <t>Аналог стр. 58</t>
    </r>
    <r>
      <rPr>
        <color rgb="FF000000"/>
      </rPr>
      <t xml:space="preserve">
</t>
    </r>
    <r>
      <rPr>
        <color rgb="FF1155CC"/>
        <u/>
      </rPr>
      <t>https://prnt.sc/olFNeVfg7Kck</t>
    </r>
    <r>
      <rPr>
        <u/>
      </rPr>
      <t xml:space="preserve"> 
</t>
    </r>
    <r>
      <rPr>
        <color rgb="FF1155CC"/>
        <u/>
      </rPr>
      <t>https://prnt.sc/076zdmskeOgH</t>
    </r>
    <r>
      <rPr/>
      <t xml:space="preserve"> </t>
    </r>
  </si>
  <si>
    <r>
      <rPr>
        <rFont val="Arial"/>
        <color theme="1"/>
      </rPr>
      <t>Торговый комплекс Конструктор — все для стройки!
Статья: Лучшие утеплители для наружной теплоизоляции
Полимерные утеплители (2/4)
Для наружной теплоизоляции используется большая группа материалов на основе полимеров:
• Тепофол – одна из новинок на рынке утеплителей. Материал производится из полиэтилена высокого давления. Помимо своей основной функции также обеспечивает высокую гидро- и пароизоляцию. Производится в рулонах, что дает возможность создать цельный слой теплоизоляции.
• Пенополистирол – один из наиболее бюджетных материалов, при этом имеет хорошие теплоизоляционные характеристики, не боится влаги и просто монтируется.</t>
    </r>
    <r>
      <rPr>
        <rFont val="Arial"/>
        <b/>
        <color theme="1"/>
        <sz val="12.0"/>
      </rPr>
      <t xml:space="preserve"> К основным минусам относятся низкие паропроницаемость звукоизоляционные свойства, а также выделеие токсичных веществ при воздействии температур выше 30ºС.</t>
    </r>
    <r>
      <rPr>
        <rFont val="Arial"/>
        <color theme="1"/>
      </rPr>
      <t xml:space="preserve">
• Экструдированный пенополистирол – за счет совершенно иной технологии производства имеет лучшие характеристики по сравнению с пенополистиролом. Поэтому его можно использовать для теплоизоляции цокольных этажей и плоских крыш.
• Вспененный полиуретан – еще один из относительно новых материалов. В загородном строительстве чаще всего используется в составе теплоизоляционных панелей с декоративным внешним слоем в виде плитки или каменной крошки.
#ткконстуктор #ремонт #строительство #своимируками #полезныесоветы #дизайниинтерьер #садидача #tkkonstruktor
https://tk-konstruktor.ru/articles/luchshie-uteplitel..</t>
    </r>
  </si>
  <si>
    <r>
      <rPr>
        <color rgb="FF1155CC"/>
        <u/>
      </rPr>
      <t>https://vk.com/wall-56791728_3759</t>
    </r>
    <r>
      <rPr>
        <color rgb="FF000000"/>
      </rPr>
      <t xml:space="preserve"> 
</t>
    </r>
    <r>
      <rPr>
        <color rgb="FF1155CC"/>
        <u/>
      </rPr>
      <t>https://ok.ru/group/52896804241635/topic/154837572845027</t>
    </r>
    <r>
      <rPr>
        <color rgb="FF000000"/>
      </rPr>
      <t xml:space="preserve"> </t>
    </r>
  </si>
  <si>
    <r>
      <rPr>
        <color rgb="FF1155CC"/>
        <u/>
      </rPr>
      <t>https://prnt.sc/jhZrZsRdOlqi</t>
    </r>
    <r>
      <rPr/>
      <t xml:space="preserve"> 
</t>
    </r>
    <r>
      <rPr>
        <color rgb="FF1155CC"/>
        <u/>
      </rPr>
      <t>https://prnt.sc/7xNfdTPy3nZa</t>
    </r>
    <r>
      <rPr/>
      <t xml:space="preserve"> </t>
    </r>
  </si>
  <si>
    <r>
      <rPr/>
      <t xml:space="preserve">Аналог стр. 100 октябрь
</t>
    </r>
    <r>
      <rPr>
        <color rgb="FF1155CC"/>
        <u/>
      </rPr>
      <t>https://prnt.sc/IfoOhj4SYjac</t>
    </r>
    <r>
      <rPr/>
      <t xml:space="preserve"> </t>
    </r>
  </si>
  <si>
    <r>
      <rPr>
        <color rgb="FF1155CC"/>
        <u/>
      </rPr>
      <t>https://vk.com/wall-138308445_255664</t>
    </r>
    <r>
      <rPr/>
      <t xml:space="preserve"> </t>
    </r>
    <r>
      <rPr>
        <color rgb="FF000000"/>
      </rPr>
      <t xml:space="preserve">
</t>
    </r>
    <r>
      <rPr>
        <color rgb="FF1155CC"/>
        <u/>
      </rPr>
      <t>https://vk.com/wall-147044983_61841</t>
    </r>
    <r>
      <rPr/>
      <t xml:space="preserve"> 
</t>
    </r>
    <r>
      <rPr>
        <color rgb="FF1155CC"/>
        <u/>
      </rPr>
      <t>https://vk.com/wall-151839057_32786</t>
    </r>
    <r>
      <rPr/>
      <t xml:space="preserve"> </t>
    </r>
  </si>
  <si>
    <r>
      <rPr/>
      <t>Аналог стр. 78 ноябрь</t>
    </r>
    <r>
      <rPr>
        <color rgb="FF000000"/>
      </rPr>
      <t xml:space="preserve">
</t>
    </r>
    <r>
      <rPr>
        <color rgb="FF1155CC"/>
        <u/>
      </rPr>
      <t>https://prnt.sc/SCywE7ryq95i</t>
    </r>
    <r>
      <rPr/>
      <t xml:space="preserve"> </t>
    </r>
    <r>
      <rPr>
        <color rgb="FF000000"/>
      </rPr>
      <t xml:space="preserve">
</t>
    </r>
    <r>
      <rPr>
        <color rgb="FF1155CC"/>
        <u/>
      </rPr>
      <t>https://prnt.sc/SqUuzZqSwFKg</t>
    </r>
    <r>
      <rPr/>
      <t xml:space="preserve"> 
</t>
    </r>
    <r>
      <rPr>
        <color rgb="FF1155CC"/>
        <u/>
      </rPr>
      <t>https://prnt.sc/y7-SirGlxGdD</t>
    </r>
    <r>
      <rPr/>
      <t xml:space="preserve"> </t>
    </r>
  </si>
  <si>
    <r>
      <rPr/>
      <t xml:space="preserve">Ответ на стр. 65
</t>
    </r>
    <r>
      <rPr>
        <color rgb="FF1155CC"/>
        <u/>
      </rPr>
      <t>https://prnt.sc/RtQbUdsNAe2B</t>
    </r>
  </si>
  <si>
    <r>
      <rPr/>
      <t xml:space="preserve">Ответ на стр. 29
</t>
    </r>
    <r>
      <rPr>
        <color rgb="FF1155CC"/>
        <u/>
      </rPr>
      <t>https://prnt.sc/u0fPUjiJrJ4f</t>
    </r>
  </si>
  <si>
    <r>
      <rPr>
        <color rgb="FF1155CC"/>
        <u/>
      </rPr>
      <t>https://ok.ru/profile/549669684208/statuses/155640544557296</t>
    </r>
    <r>
      <rPr/>
      <t xml:space="preserve"> 
</t>
    </r>
    <r>
      <rPr>
        <color rgb="FF1155CC"/>
        <u/>
      </rPr>
      <t>https://vk.com/wall320141726_80792</t>
    </r>
    <r>
      <rPr/>
      <t xml:space="preserve"> </t>
    </r>
  </si>
  <si>
    <r>
      <rPr/>
      <t xml:space="preserve">Аналог стр. 100 октябрь
</t>
    </r>
    <r>
      <rPr>
        <color rgb="FF1155CC"/>
        <u/>
      </rPr>
      <t>https://prnt.sc/mWQRJNLNm-ei</t>
    </r>
    <r>
      <rPr/>
      <t xml:space="preserve"> 
</t>
    </r>
    <r>
      <rPr>
        <color rgb="FF1155CC"/>
        <u/>
      </rPr>
      <t>https://prnt.sc/kOMjCOCG3pZ2</t>
    </r>
    <r>
      <rPr/>
      <t xml:space="preserve"> </t>
    </r>
  </si>
  <si>
    <r>
      <rPr/>
      <t xml:space="preserve">Аналог стр. 58
</t>
    </r>
    <r>
      <rPr>
        <color rgb="FF1155CC"/>
        <u/>
      </rPr>
      <t>https://prnt.sc/YSHUGAgr80By</t>
    </r>
    <r>
      <rPr/>
      <t xml:space="preserve"> </t>
    </r>
  </si>
  <si>
    <t>Вес</t>
  </si>
  <si>
    <t>Негатив без конкретики</t>
  </si>
  <si>
    <t>Простота монтажа</t>
  </si>
  <si>
    <t>1-31</t>
  </si>
  <si>
    <t>23-31 декабря</t>
  </si>
  <si>
    <t>без пожаров</t>
  </si>
  <si>
    <t>1-22</t>
  </si>
  <si>
    <t xml:space="preserve">всего </t>
  </si>
  <si>
    <t xml:space="preserve">Павел Грищенко
Дом обшитый пенопластом не хорошо. Точка росы выходит на наружные стены и они постоянно текут, летом не сохнут. Если следующим летом заступом не счешешь, стены со временем порушатся. </t>
  </si>
  <si>
    <t>https://www.youtube.com/watch?v=WP3a9HN4Xlk&amp;lc=UgxcWlfp9lQ_au7iYEh4AaABAg</t>
  </si>
  <si>
    <t>Не отвечаем, видео украинское с упоминанием войны</t>
  </si>
  <si>
    <t>Deni Deni, открыт 1 день назад
Как правильно рассчитать количество пенополистирола на пол?</t>
  </si>
  <si>
    <t>https://otvet.mail.ru/question/231031536</t>
  </si>
  <si>
    <t xml:space="preserve">Здравствуйте! Хочу ответить на ваш вопрос как официальный представитель Ассоциации производителей и поставщиков пенополистирола. 
Метраж утепления считается по метражу помещения. 
Если вы имели в виду толщину слоя, то здесь необходимо учитывать тип дома. Для "каркасника" или здания с мелкозаглублённым фундаментом слой должен быть максимально большим. Для классического фундамента, заглублённого на глубину промерзания, слой может быть тоньше. 
Если же вы утепляете лоджию, узнайте, есть ли теплоизоляция на потолке у соседей снизу. При её отсутствии делайте максимальный слой — такой, который можете себе позволить, учитывая потери полезной площади лоджии. 
Что касается плотности материала, рекомендуем обратить внимание на ППС 25-35. </t>
  </si>
  <si>
    <t>https://prnt.sc/NNzBYoEVvc_F</t>
  </si>
  <si>
    <r>
      <rPr>
        <rFont val="Arial"/>
        <color theme="1"/>
      </rPr>
      <t>Строим дом — строительный портал</t>
    </r>
    <r>
      <rPr>
        <rFont val="Arial"/>
        <color theme="1"/>
        <sz val="6.0"/>
      </rPr>
      <t xml:space="preserve">
Утепление деревянного дома снаружи
Правильно выполненное утепление деревянного дома позволяет значительно сэкономить на отоплении, улучшить микроклимат в доме, а также продлить срок службы сруба. Когда встает вопрос о теплоизоляции стен деревянного дома, первым и самым важным моментом является выбор способа утепления – изнутри или снаружи. Большинство владельцев домов выбирают наружное утепление, и этот выбор является абсолютно верным – наружное утепление деревянного дома более эффективно.
При внутреннем утеплении не только уменьшается полезная площадь помещений, но и происходит смещение точки росы внутрь сруба. Утепленным оказывается только внутреннее пространство, сам же сруб постоянно испытывает перепады влажности и температуры, зимой промерзает, а летом гниет. Наибольшее разрушение сруба при этом происходит с внутренней стороны, закрытой утеплителем.
Наружное утепление защищает от промерзания не только помещение, но и сам сруб. Точка росы смещается во внешнюю сторону, и образование конденсата происходит вне деревянных конструкций, под вентилируемым фасадом, где влага быстро высыхает.
Материалы для утепления деревянного дома
В качестве утеплителя для деревянных домов наиболее востребованы маты из каменной или минеральной ваты.</t>
    </r>
    <r>
      <rPr>
        <rFont val="Arial"/>
        <b/>
        <color theme="1"/>
        <sz val="6.0"/>
      </rPr>
      <t xml:space="preserve"> </t>
    </r>
    <r>
      <rPr>
        <rFont val="Arial"/>
        <b/>
        <color theme="1"/>
      </rPr>
      <t xml:space="preserve">Пенопласт для утепления деревянных конструкций использовать не рекомендуется, так как он не обладает паропроницаемостью и не отводит пары влаги с поверхности сруба. </t>
    </r>
    <r>
      <rPr>
        <rFont val="Arial"/>
        <color theme="1"/>
      </rPr>
      <t xml:space="preserve">Маты из каменной или минеральной ваты бывают различной толщины и плотности. Чем плотнее утеплитель, тем легче он монтируется и дольше сохраняет свои эксплуатационные характеристики. Мягкие и рыхлые маты часто сползают вниз, распадаются, образуя вредную для здоровья пыль. Поэтому не стоит экономить на качественном утеплителе. </t>
    </r>
    <r>
      <rPr>
        <rFont val="Arial"/>
        <b/>
        <color theme="1"/>
      </rPr>
      <t>К другим достоинствам каменной или минеральной ваты можно отнести ее негорючесть и непопулярность у грызунов, в отличие от пенопласта.</t>
    </r>
    <r>
      <rPr>
        <rFont val="Arial"/>
        <color theme="1"/>
        <sz val="6.0"/>
      </rPr>
      <t xml:space="preserve">
Кроме утеплителя необходимы два слоя пленки: один является гидроизоляционным и защищает сруб от проникновения влаги. Его укладывают на защищаемую деревянную поверхность. Эта пленка должна обладать паропроницаемостью и отводить влагу из сруба через утеплитель во внешнюю среду. Второй – ветро- и гидрозащита, его крепят поверх теплоизоляции. Назначение этого слоя – защита утеплителя от влаги, попадающей из внешней среды. Гидроизоляция минерального утеплителя обязательна, так как при смачивании он теряет свои теплоизоляционные свойства.
С внешней стороны утеплитель закрывают любым облицовочным материалом с обязательным обустройством вентиляционного зазора. Такая облицовка получила название вентилируемого фасада. Благодаря циркуляции воздуха между облицовкой и стенами исключается образование грибка и плесени, успешно отводится влага от утеплителя и создаются все условия для долгой службы сруба и всего здания.
Технология утепления деревянного дома снаружи
Стены бревенчатого или брускового дома обрабатывают антисептиком в два слоя, уделяя особое внимание нижнему венцу и углам. Торцы бревен пропитывают антисептиком особо тщательно, так как они наиболее подвержены гниению. Обработку лучше проводить в теплую сухую погоду. После обработки стены просушивают в течение 1-2 дней.
На стены закрепляют с помощью скоб и степлерагидроизоляционную пленку с паропроницаемым покрытием. Такая пленка имеет разное покрытие сторон: глянцевое должно быть обращено к утеплителю, а пористое, способное поглощать и отводить влагу из сруба – к стене. Стыки пленки крепят внахлест и проклеивают специальным монтажным скотчем. На пленку крепят вертикальную обрешетку из бруска, толщина бруска должна соответствовать толщине утеплителя. Шаг обрешетки выбирают на 3-5 см меньше, чем ширина утеплительных матов. Уложенные враспор, они будут отлично держаться без дополнительного крепления.
На пленку между брусками укладывают теплоизоляционные маты, слегка поджимая их. При необходимости маты режут обычным ножом. Если маты недостаточно твердые и плохо держатся внутри каркаса, можно выполнить временную подшивку, зафиксировав их рейками. Окончательно закрепляют маты с помощью анкерных гвоздей. Если необходимо уложить несколько слоев теплоизоляции, последующий слой матов кладут со смещением швов так, чтобы верхние маты перекрывали стыки нижних. Все работы по укладке матов из минеральной ваты необходимо проводить в защитных перчатках и респираторе.
Поверх утеплителя крепят на скобы гидроветрозащитную мембранную пленку. Гидрозащитная поверхность должна быть обращена во внешнюю сторону. Стыки крепят внахлест и проклеивают скотчем.
Поверх пленки необходимо устройство вентилируемого каркаса. Его выполняют также из брусков, обеспечивая расстояние между слоем утеплителя, покрытого ветрозащитой, и декоративным фасадом не менее 5 см. Бруски крепят к нижнему каркасу саморезами, а если стены недостаточно ровные, то используют перфорированные подвесы для профиля, позволяющие регулировать расстояние до каркаса. Под обшивку металлическимсайдингом или профнастилом можно использовать профиль для гипсокартона вместо бруска.
Обшивку крепят по технологии, рекомендованной производителем. Для облицовки можно использовать виниловыйсайдинг, металлопрофиль, блок-хаус или имитацию бруса. При обшивке следят за тем, чтобы не было щелей, через которые внутрь фасада сможет проникнуть влага.
Дополнительной мерой защиты деревянного дома является утепление фундамента и цоколя. Его можно производить с использованием пеноплекса или полистирола, а также с помощью напыления пенополиуретана. Поверх слоя утеплителя также монтируется вентилируемый фасад или облицовка декоративным камнем или
Каталог проектов домов в нашем инстаграм instagram.com/aspdom_com</t>
    </r>
  </si>
  <si>
    <t>https://vk.com/wall-151839057_32591</t>
  </si>
  <si>
    <t xml:space="preserve">Здравствуйте! Хочу ответить в качестве официального представителя Ассоциации производителей и поставщиков пенополистирола.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Что касается горючести — современные марки ППС производятся с добавлением антипиренов. Они помечаются буквами SE — self extinguishing. В качестве антипирена чаще всего выступает состав на основе бромированного сополимера бутадиена и стирола, его содержание в ППС — не менее 0,6%. Пенополистирол тип SE перестаёт гореть в течение максимум 4 секунд после того, как теряет контакт с открытым огнём. Все выпускаемые марки пенополистирола тип SE тестируются на соответствие строгим европейским нормам. 
О грызунах: ГОСТ 15588-2014 регламентирует использование ППС в качестве среднего слоя ограждающих строительных конструкций. Это значит, что материал при правильном монтаже полностью изолирован, и доступа грызунов к нему нет. Мыши не едят пенополистирол, однако могут в нём селиться — как и в любом несыпучем утеплителе, в том числе, и в минеральной или каменной вате. Так что самое главное — не допустить попадания грызунов во внутренние слои стенового пирога. 
А вот в том, что экономить на качестве утеплителя не стоит, вы совершенно правы. Какой бы материал вы ни выбрали, приобретать его стоит только в местах официальных продаж. 
</t>
  </si>
  <si>
    <t>https://prnt.sc/oif--griQrHA</t>
  </si>
  <si>
    <t xml:space="preserve"> AndroVol
Caparol база в зиму и шпаклевочный слой
 1. Сейчас фасад утеплен пенопластом и покрыт базой Capatect Klebe- und Armierungsmasse 186 с сеткой. Как его подготовить к зиме? Сейчас нанести штукатурку не успеем, зима на носу.
 2. Смотрел и читал много информации по мокрому фасаду и зачастую после нанесения базового слоя идет затирка шпаклевочным слоем. Не мокрое по мокрому, а на высохший базовый слой. Как то так и думал, что просто пройду вторым слоем базой Capatect Klebe- und Armierungsmasse 186 для выравнивания и набора толщины, т. к. база получилась тонковата, на стыках полотен стеклоткани волокна ткани практически не закрыты клеем, есть неровности. Но вот почитал в "Системе теплоизоляции фасадов Caparol", что не допускается выравнивать отвердевший базовый штукатурный слой. Возможно отслоение. Как быть в этом случае?</t>
  </si>
  <si>
    <t>https://www.forumhouse.ru/threads/551052/#posts/30672583/</t>
  </si>
  <si>
    <t>Не отвечаем, не наш материал и не можем посоветовать что либо с ППС.</t>
  </si>
  <si>
    <t xml:space="preserve">Electrobitovka
Бытовка из пенополистирола
 На глаза попались видеоролики одного белорусского деятеля по кличке "Косяк", который в целях экономии экспериментирует и пытается строить что то не дорогое.
 Не буду оставлять на него ссылки и говорить название канала, чтобы не сочли за рекламу. Просто стало интересно услышать мнение со стороны про подобные "технологии", которые он использует, и на сколько они рациональны и применительны в контексте сооружения бытовки.
 Этот деятель построил каркас, а потом в качестве стен использовал утеплитель пенополистирол, склеив его полеуретановой клей-пеной и армировав штукатурной щелочестойкой стеклосеткой по обоим сторонам с обмазыванием строительной смесью, предназначенной для приклейки пенополистирольных плит. Т. е. у него в доме стены из армированного щелочестойкой стеклосеткой пенополистирола, которые держатся на каркасе. А его сосед, насмотревшись экспериментов, решил вообще обойтись без каркаса и начал строить помещение из такого же армированного пенополистирола, но вообще без каркаса.
 Вопрос: на сколько подобное строительство является бредом и на сколько возможно без происшествий перезимовать в бытовке без каркаса, в стенах из армированного сеткой пенополистирола? Если подобные стены не могут нести нагрузку, можно вообразить например без окон или с окнами от пола. А чтобы снеговая нагрузка была минимальной, крышу можно вообразить остроугольной. Или ничто тут не поможет и вся конструкция от одного только ветра ушатается и не позволит ее владельцу сэкономить и ни к чему хорошему не приведет, а условия пребывания человека внутри будут не человеческими? Или все же такой пенополистирольный шалаш-бытовка по вашему способен простоять не одну зиму, с минимальными теплопотерями, минимальными затратами на отопление, минимальной ценой за квадратный метр и даже с хорошего качества воздухом внутри с применением приточной вентиляции по датчику СО2, увлажнителем, кондиционером и прочей бытовой техникой? Отопление электрическое или твердотопливный котел с теплоаккумулятором, чтобы топить не чаще раза в день дровами. </t>
  </si>
  <si>
    <t>https://www.forumhouse.ru/threads/551085/</t>
  </si>
  <si>
    <t xml:space="preserve">Не отвечаем, везде речь про ЭППС
Здравствуйте! 
Позвольте прокомментировать ваше сообщение в качестве официального представителя Ассоциации производителей и поставщиков пенополистирола. 
Мы ценим такой интерес к нашему материалу. Однако рекомендуем использовать его только в соответствии с ГОСТ 15588-2014 и прочими нормативными документами, регламентирующими эксплуатацию ППС. В соответствии с положениями ГОСТ, пенополистирол должен быть средним слоем строительных ограждающих конструкций. С учётом этого положения проводятся испытания, иследования и оценки материала. Как поведёт себя строение, которое вы описываете, предугадать невозможно. </t>
  </si>
  <si>
    <t>Не отвечаем, в данном случае ЭППС</t>
  </si>
  <si>
    <t>Стройкино — Дом из бруса и каркаса
🏡Очень деликатная тема: мыши в деревянных домах
Для защиты дома от вторжения грызунов необходимо принимать меры ещё на этапе строительства дома или дачи. Мы расскажем об эффективных средствах против мышей👇🏻
👇🏻1. Мелкоячеистая стальная сетка.
Мелкоячеистой сеткой обшивают цоколь дома, укладывают металлическое сетчатое полотно на черновой пол под теплоизоляцию. Для защиты дома рекомендуется использовать рулонную сетку шириной 1 м с ячейкой не больше 5х5 мм, изготовленную из стальной проволоки диаметром 2 мм. Сетку устанавливают по всему периметру перед укладкой утеплителя и выполнением отделочных работ. Также сеткой оббивают все стыки бруса, включая наружные и внутренние углы.
Готовый дом защищают от крыс и мышей следующим образом: сетку зарывают по периметру постройки на глубину не менее 30 см, а если мыши уже сделали ходы, то сетку опускают ниже их уровня.
👇🏻2. Утепление стен и потолка минватой
Грызуны легко проделывают ходы внутри листов пенопласта, который используется для утепления домов из дерева. Поэтому, чтобы под обшивкой дома не завелись грызуны, в качестве изоляционного материала лучше использовать базальтовую вату. Это волокнистый материал, полученный из расплава горных пород. Из-за того, что волокна теплоизоляции колючие, мыши не устраивают гнезд в стенах и на чердаке.
👇🏻3. Утепление пола керамзитом
Чтобы мыши не проникли в дом через пол, в качестве изоляционного материала используют керамзит. Насыпным утеплителем засыпают пространство между лагами пола, сверху расстилают полиэтиленовую пленку и укладывают плиты ОСБ. Поверх насыпают еще один слой утеплителя.
👇🏻4. Обустройство монолитного фундамента
Бетонная плита, армированная стальными прутьями, обеспечивает 100% защиту дома от проникновения грызунов из-под пола. Железобетонная плита заливается поверх подсыпки из керамзита толщиной 30 см.</t>
  </si>
  <si>
    <t>https://vk.com/wall-209556508_154</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</si>
  <si>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Селиться мыши могут в любом неосыпающемся утеплителе. В том числе, конечно, и в пенополистироле. С одним "но": если у грызунов есть к нему доступ. По правилам ППС должен быть полностью изолирован. Оптимально закрывать его по системе "мокрый фасад", однако есть и другие варианты. Если все сделано правильно, ни мыши, ни крысы, ни дятлы к нему просто не подберутся. </t>
  </si>
  <si>
    <t>https://prnt.sc/sbXBIeHS2piI</t>
  </si>
  <si>
    <t>NGS24.RU — Новости Красноярска
✔
На месте пожара на Шахтеров работает наша корреспондентка. Она передает, что пожарные работают на месте, но дыма уже нет. На фото видно, что здание серьезно пострадало: обшивка и утеплитель сгорели.
— Дым был черный, потому что обшивка состояла из какой-то ваты и пенопласта. Мы почувствовали запах, пытались потушить пожар водой и огнетушителями. Потом выяснилось, что горит обшивка под сайдингом, и сделать что-то сложно, — сказал сотрудник магазина встраиваемой техники Константин Кабак.
@ngs24_krsk</t>
  </si>
  <si>
    <r>
      <rPr>
        <color rgb="FF1155CC"/>
        <u/>
      </rPr>
      <t>https://telegram.me/ngs24_krsk/12468</t>
    </r>
    <r>
      <rPr>
        <color rgb="FF000000"/>
      </rPr>
      <t xml:space="preserve"> 
</t>
    </r>
    <r>
      <rPr>
        <color rgb="FF1155CC"/>
        <u/>
      </rPr>
      <t>https://vk.com/wall-62621848_205536</t>
    </r>
    <r>
      <rPr>
        <color rgb="FF000000"/>
      </rPr>
      <t xml:space="preserve"> 
</t>
    </r>
    <r>
      <rPr>
        <color rgb="FF1155CC"/>
        <u/>
      </rPr>
      <t>https://ngs24.ru/text/incidents/2022/11/01/71782319/</t>
    </r>
    <r>
      <rPr>
        <color rgb="FF000000"/>
      </rPr>
      <t xml:space="preserve"> </t>
    </r>
  </si>
  <si>
    <t>Телеграмм
СМИ</t>
  </si>
  <si>
    <t>Хуан Пердибобль, открыт 36 минут назад
Как временно защитить на год пенопласт от солнца и мышей ?
Пенопласт наклеен на стену. Чем его временно закрыть от солнца и мышей до лета ?</t>
  </si>
  <si>
    <t>https://otvet.mail.ru/question/231053175</t>
  </si>
  <si>
    <t xml:space="preserve">Здравствуйте! 
Позвольте прокомментировать пост в качестве официального представителя Ассоциации производителей и поставщиков пенополистирола. 
Современный пенополистирол выдержал 50 циклов замораживания и размораживания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То есть зимние перепады температур ему действительно не страшны. 
Но вы совершенно правы: материал нужно защитить от солнечных лучей и грызунов. Чтобы закрыть сразу оба вопроса, подойдёт временная обшивка ОСБ или гипсокартоном, внешнюю сторону которых покрыть самой недорогой фасадной краской для защиты от влаги. Также хороши клеевые составы с пометкой "Зима": наносите, утапливаете армированную сетку. Если состав успевает высохнуть, а на улице всё ещё плюсовая температура, поверхность можно загрунтовать. </t>
  </si>
  <si>
    <t>https://prnt.sc/WZMWFERHPA4O</t>
  </si>
  <si>
    <t>Роман Кайгородов
EPS Russia, позвольте ответить в качестве человека, специально этот вопрос поднимавшего во времена обучения на родной кафедре строительного материаловедения, тогда еще УГТУ-УПИ. Вопрос этот меня интересовал исключительно с прикладной стороны — планировал ремонт своего дома. Так вот, все сотрудники кафедры, которых затронуло моё желание докопаться до истины в один голос утверждали, что помещение нужно утеплять с наружной стороны ограждающих конструкций, упоминая точку росы, как определяющий фактор в этом вопросе.</t>
  </si>
  <si>
    <t>https://dzen.ru/media/r_molodost/a-stoilo-li-voobsce-utepliat-dengi-na-veter-ili-proizvodstvennaia-neobhodimost-podrobno-razbiraem-vopros-utepleniia-masterskoi-6352a577f99db232f1197f2f?comment-request=1#comment_1371694594</t>
  </si>
  <si>
    <t xml:space="preserve">Роман, предыдущий ответ касался вопроса появления льда на пенопласте. Такое происходит, если нарушены условия монтажа. То же самое касается появления плесени на материале. ГОСТ 15588-2014 рекомендует использовать пенополистирол для наружного утепления в качестве среднего слоя строительных ограждающих конструкций. Он монтируется снаружи стены (полагаем, именно это имели ввиду на кафедре), а с внешней стороны закрыт отделочным слоем (оптимально — по системе "мокрый фасад"). Для внутреннего утепления (внутри помещения) ППС не рекомендован. 
Точка росы рассчитывается при теплотехническом расчёте для каждого конкретного случая. Для этого нужно знать множество параметров: как минимум паропроницаемость, теплопроводность и влагопоглощение каждого из слоёв пирога. Только тогда можно с уверенностью говорить о том, куда смещается точка росы и подходит ли пенопласт для теплоизоляции. </t>
  </si>
  <si>
    <r>
      <rPr/>
      <t xml:space="preserve">Ответ на стр. 126
</t>
    </r>
    <r>
      <rPr>
        <color rgb="FF1155CC"/>
        <u/>
      </rPr>
      <t>https://prnt.sc/csjPJiJYYcvh</t>
    </r>
    <r>
      <rPr/>
      <t xml:space="preserve"> </t>
    </r>
  </si>
  <si>
    <r>
      <rPr>
        <rFont val="Arial"/>
        <color theme="1"/>
      </rPr>
      <t xml:space="preserve">Книга ремонта
</t>
    </r>
    <r>
      <rPr>
        <rFont val="Arial"/>
        <color theme="1"/>
        <sz val="6.0"/>
      </rPr>
      <t xml:space="preserve">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kak-uteplit-potolok-v-bane-1024x768Хотите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
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
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
</t>
    </r>
    <r>
      <rPr>
        <rFont val="Arial"/>
        <b/>
        <color theme="1"/>
        <sz val="6.0"/>
      </rPr>
      <t>К минусам пенополистирола, присущих обоим видам, можно отнести:</t>
    </r>
    <r>
      <rPr>
        <rFont val="Arial"/>
        <color theme="1"/>
      </rPr>
      <t xml:space="preserve">
</t>
    </r>
    <r>
      <rPr>
        <rFont val="Arial"/>
        <b/>
        <color theme="1"/>
      </rPr>
      <t>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t>
    </r>
  </si>
  <si>
    <r>
      <rPr>
        <color rgb="FF1155CC"/>
        <u/>
      </rPr>
      <t>https://ok.ru/knigaremonta/topic/154877407665512</t>
    </r>
    <r>
      <rPr/>
      <t xml:space="preserve"> </t>
    </r>
    <r>
      <rPr>
        <color rgb="FF000000"/>
      </rPr>
      <t xml:space="preserve">
</t>
    </r>
    <r>
      <rPr>
        <color rgb="FF1155CC"/>
        <u/>
      </rPr>
      <t>https://vk.com/wall-111762681_41204</t>
    </r>
    <r>
      <rPr/>
      <t xml:space="preserve"> </t>
    </r>
    <r>
      <rPr>
        <color rgb="FF000000"/>
      </rPr>
      <t xml:space="preserve">
</t>
    </r>
    <r>
      <rPr>
        <color rgb="FF1155CC"/>
        <u/>
      </rPr>
      <t>https://vk.com/wall70071811_9108</t>
    </r>
    <r>
      <rPr/>
      <t xml:space="preserve"> </t>
    </r>
  </si>
  <si>
    <t xml:space="preserve">Здравствуйте! 
Позвольте прокомментировать пост в качестве официального представителя Ассоциации производителей и поставщиков пенополистирола. 
Пенопласт может — и вполне удачно — использоваться для утепления потолков. в том числе и в деревянных домах.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Главное — соблюдать правила монтажа и эксплуатации. Это касается не только ППС, но и любого другого строительного материала.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t>
  </si>
  <si>
    <t>https://prnt.sc/Aq-L2HkGnfQu</t>
  </si>
  <si>
    <t>Светлана Шокорова
Ваш опасный ремонт
Утеплитель
Пенопласт (пенополистирол) — самый распространенный материал для теплоизоляции жилых помещений. Используется для утепления стен, потолка, устройства теплых полов.
Этот материал пожароопасен, горит с выделением густого токсичного дыма. Но даже при обычной эксплуатации он выделяет стирол — вещество, вызывающее у человека острые реакции отравления.
Чем заменить. Есть экологически чистая альтернатива пенопласту — пеностекло.
ВРАЧЕБНАЯ ТАЙНА | #опасно</t>
  </si>
  <si>
    <t>https://vk.com/wall513989645_2223</t>
  </si>
  <si>
    <t>ЧТУП "Мастер365" строительная компания
⁉Минвата или пенопласт?
😎ВЫБОР ОЧЕВИДЕН!
Теплоизоляция дома решает несколько задач – повышение комфорта проживания, экономия на отопление, а также защита сооружения от вредных воздействий окружающей среды.
Рассмотрим 2 популярных материала:
МИНВАТА
👉Хорошие теплоизоляционные показатели
👉Шумопоглощение
👉Пожаростойкость
👉Паропроницаемость
👉Прочность
ПЕНОПЛАСТ
👉Токсичный материал 
👉Выделяет вредные вещества даже при низкой температуре
👉Не дышит
👉Провоцирует влажность в доме
А что Выбираете Вы? Делитесь своим мнением в комментариях⬇
#доипосле #результат #обшивка
#фасаддома #стройка #сайдинг #ремонтдома #стройкадома #утепление #водосток #мастера #гродненскаяобласть #брестскаяобласть #минскаяобласть #гомельскаяобласть #могилевскаяобласть #витебскаяобласть</t>
  </si>
  <si>
    <t>https://ok.ru/master365/topic/154712021490598</t>
  </si>
  <si>
    <t>Стирол, плесень</t>
  </si>
  <si>
    <t>Здравствуйте!
Позвольте прокомментировать ваше сообщение в качестве официального представителя Ассоциации производителей и поставщиков пенополистирола. 
Не стоит относиться к ППС с такой категоричностью. Естественно, у каждого строительного материала есть как сильные, так и слабые стороны. И это касается в том числе и минваты. 
Если говорить о пенополистироле, то у современных его марок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Что касается токсичности: плиты ППС на 98% состоят из воздуха, и лишь на 2% из полимера.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Пенополистирольные плиты последних поколений не содержат вредных для здоровья соединений — формальдегида, хлора, гидрохлорида, акриловых смол. Экологическую безопасность подтверждает и тот факт, что 8 из 10 частных домов в Европе утеплены качественным современным пенополистиролом.
О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Ну и о влажности: её провоцирует не пенополистирол, а несоблюдение правил монтажа, ошибки в составлении стенового пирога, неправильный теплотехнический расчёт (или его отсутствие), использование некачественных материалов, отсутствие приточно-вытяжной вентиляции в помещении и ещё масса других причин. 
Чтобы быть уверенным в том, что выбранный вами материал действительно качественный, приобретайте его только в местах официальных продаж. Плиты утеплителя должны быть упакованы в полиэтиленовую плёнку, на которой указываются наименование, товарный знак производителя, марка, вид и тип плит, их условное обозначение, номер партии и дата изготовления. Не покупайте утеплитель в местах неорганизованной торговли, с рук или без сопроводительных документов.</t>
  </si>
  <si>
    <t>https://prnt.sc/-slvr73mNw_B</t>
  </si>
  <si>
    <t xml:space="preserve">doost2003
Утепление стен пенопластом, так себе, опасненько. И горит этот пеноплекс, так же как обычный пенопласт, с выделением СТИРОЛА, и очень быстро. Причём СТИРОЛ будет выделятся, даже при комнатной температуре. </t>
  </si>
  <si>
    <t>https://www.youtube.com/watch?v=lKzxyfHliiM&amp;lc=Ugwefzu_P8RoxtFA3uV4AaABAg</t>
  </si>
  <si>
    <t>Стирол, пожароопасность</t>
  </si>
  <si>
    <t xml:space="preserve">Здравствуйте!
Как представитель Ассоциации производителей и поставщиков пенополистирола хочу развеять ваши сомнения относительно выделения стирола из пенополистирольных плит, использованных для утепления.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Пенополистирольные плиты последних поколений не содержат вредных для здоровья соединений — формальдегида, хлора, гидрохлорида, акриловых смол. Экологическую безопасность подтверждает и тот факт, что 8 из 10 частных домов в Европе утеплены качественным современным пенополистиролом.
В пенополистирольных плитах содержание стирола менее 0,001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t>
  </si>
  <si>
    <t>https://prnt.sc/918bopQJlvgI</t>
  </si>
  <si>
    <t>Zver123
Минвата горит и пенопласт горит не горит асбестовая плита. У нас контейнер весь был в минвате. Он сгорел за 3 часа асбест был на потолке не горел. 😏</t>
  </si>
  <si>
    <t>https://www.tiktok.com/@stroi1ka/video/7159812137643150594?is_from_webapp=v1&amp;item_id=7159812137643150594</t>
  </si>
  <si>
    <t>пожароопасность</t>
  </si>
  <si>
    <t xml:space="preserve">Здравствуйте! 
В качестве представителя Ассоциации производителей и поставщиков пенополистирола хочу прокомментировать ваш ответ.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Если учесть, что по ГОСТ 15588-2014 пенополистирол должен использоваться как средний слой строительных ограждающих конструкций, пламя до него доберётся не в первую очередь. 
Что касается асбестовых плит, возможно, они и не горят — этот вопрос вне нашей компетенции. Однако о других их свойствах написано немало. Лучше ознакомиться с этими данными до того, как использовать этот материал. </t>
  </si>
  <si>
    <t>Ждем статьи для ссылок, ограничение в 150 символов</t>
  </si>
  <si>
    <t>Здоровье
Ваш опасный ремонт
Утеплитель.
Пенопласт (пенополистирол) — самый распространенный материал для теплоизоляции жилых помещений. Используется для утепления стен, потолка, устройства теплых полов.
Этот материал пожароопасен, горит с выделением густого токсичного дыма. Но даже при обычной эксплуатации он выделяет стирол — вещество, вызывающее у человека острые реакции отравления.
Чем заменить. Есть экологически чистая альтернатива пенопласту — пеностекло.</t>
  </si>
  <si>
    <r>
      <rPr>
        <color rgb="FF1155CC"/>
        <u/>
      </rPr>
      <t>https://vk.com/wall-213697585_3639</t>
    </r>
    <r>
      <rPr>
        <color rgb="FF000000"/>
      </rPr>
      <t xml:space="preserve"> 
</t>
    </r>
    <r>
      <rPr>
        <color rgb="FF1155CC"/>
        <u/>
      </rPr>
      <t>https://telegram.me/gk_mchs/575</t>
    </r>
    <r>
      <rPr>
        <color rgb="FF000000"/>
      </rPr>
      <t xml:space="preserve"> </t>
    </r>
  </si>
  <si>
    <t>Здравствуйте! 
В качестве представителя Ассоциации производителей и поставщиков пенополистирола хочу прокомментировать ваш пост.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В качестве антипирена чаще всего выступает состав на основе бромированного сополимера бутадиена и стирола, его содержание в ППС — не менее 0,6%. Все выпускаемые марки пенополистирола тип SE тестируются также на соответствие строгим европейским нормам. С целью внутреннего контроля выпущенной продукции осуществляется определение огнестойкости образцов из сырья SE по DIN 4102 (классификация воспламеняемости строительных материалов Немецкого института стандартов). 
Что касается дыма: при горении плит выделяется углекислый и угарный газы — те же, что и при горении дерева. 
И о стироле: современные марки пенополистирола не несут вреда здоровью — ни вашему, ни планеты.
Корни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</si>
  <si>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r>
      <rPr>
        <color rgb="FF1155CC"/>
        <u/>
      </rPr>
      <t>https://prnt.sc/rC87jnf3vjUL</t>
    </r>
    <r>
      <rPr>
        <color rgb="FF000000"/>
      </rPr>
      <t xml:space="preserve"> 
</t>
    </r>
    <r>
      <rPr>
        <color rgb="FF1155CC"/>
        <u/>
      </rPr>
      <t>https://prnt.sc/HK0OfU1vsOPc</t>
    </r>
    <r>
      <rPr>
        <color rgb="FF000000"/>
      </rPr>
      <t xml:space="preserve"> </t>
    </r>
  </si>
  <si>
    <r>
      <rPr>
        <rFont val="Arial"/>
        <color theme="1"/>
        <sz val="6.0"/>
      </rPr>
      <t>Металл Профиль
Современный рынок строительных материалов предлагает нам разные виды утеплителей. Попробуем разобраться, какой из них может подойти для частного дома.
На что смотреть при выборе?
Один из наиболее распространённых вопросов: по каким критериям выбрать утеплитель? Прежде всего, смотрите на несколько параметров:
 Способность проводить тепло. Чем меньше теплопроводность утеплителя, тем дольше будет удерживаться тепло в доме.
 Паропроницаемость. Влажные испарения, которые образуются в помещении из-за того, что мы дышим, готовим пищу и принимаем душ, могут проникнуть в утеплитель. Если испарения в нём задержатся, материал отсыреет, постепенно теряя свои свойства. Помните, что чем выше паропроницаемость утеплителя, тем лучше.
 Прочность. Если у материала низкая прочность, он может ломаться или крошиться при установке, а после монтажа уменьшится в толщине и может потерять способность удерживать тепло.
 Гигроскопичность. Это способность материала впитывать влагу из воздуха. Помните, что чем меньше данный показатель, тем дольше утеплитель способен сберегать свои теплоизоляционные свойства.
 Класс горючести. Лучше выбрать негорючие материалы, обозначенные классом горючести НГ.
Виды утеплителей для частного дома
В нашей статье речь пойдёт о наиболее распространённых. И, конечно же, первым в списке будет пенополистирол.
Он выглядит как твёрдая пена, состоящая из пузырьков воздуха, заключённых в оболочки из полистирола. На 98% воздуха приходится 2% полистирола. Ещё в такой вид утеплителя добавляют модификаторы, например, антипирены — вещества, которые повышают пожаробезопасность ППС.
Пенополистирол
Плюсы утеплителя из пенополистирола
 Небольшая теплопроводность. «Волшебные» воздушные пузырьки, о которых шла речь выше, способны хорошо сохранять тепло в помещении.
 Низкая гигроскопичность. Материал неважно впитывает влагу. При погружении в воду он намокает лишь на четыре процента. То есть при взаимодействии с влажным воздухом, он не лишится своих теплоизоляционных свойств.
 Хорошая биостойкость</t>
    </r>
    <r>
      <rPr>
        <rFont val="Arial"/>
        <color theme="1"/>
      </rPr>
      <t xml:space="preserve">. </t>
    </r>
    <r>
      <rPr>
        <rFont val="Arial"/>
        <b/>
        <color theme="1"/>
      </rPr>
      <t>В пенополистироле нет места плесени и грибкам, но такой утеплитель может представлять интерес для грызунов.</t>
    </r>
    <r>
      <rPr>
        <rFont val="Arial"/>
        <color theme="1"/>
      </rPr>
      <t xml:space="preserve">
</t>
    </r>
    <r>
      <rPr>
        <rFont val="Arial"/>
        <b/>
        <color theme="1"/>
      </rPr>
      <t xml:space="preserve">Минусы утеплителя из пенополистирола
 Низкая паропроницаемость. То есть испарения от влаги не смогут выходить из помещения. Из-за этого в помещении может быть сырость и не самый приятный запах.
 Не самая высокая прочность. Материал довольно просто повредить при установке. Чем он плотнее, тем хуже удерживает в доме тепло.
 Низкая пожаробезопасность. К сожалению, пенополистирол обладает классом горючести и довольно легко воспламеняется.
 Токсичность. Достигнув температуры 25 ℃, пенополистирол выделяет ядовитое вещество стирол. Оно может накапливаться в организме человека, нанося вред его здоровью. Выделение этого вещества увеличивается при нагревании утеплителя. Именно по этой причине его не советуют применять для теплоизоляции бани и кухни.
</t>
    </r>
    <r>
      <rPr>
        <rFont val="Arial"/>
        <color theme="1"/>
        <sz val="6.0"/>
      </rPr>
      <t>Более точные характеристики утеплителя из пенополистирола отражены ниже:
Характеристики утеплителя из пенополистирола
Пенополистирол — распространённый вид утеплителя. Относительно небольшой вес и не самая высокая цена делают его более менее популярным. Но при выборе такого материала нужно помнить и о его недостатках, о которых мы уже писали выше.
Экструдированный пенополистирол
Утеплитель, выглядящий как гладкий пластик. Внутри него заполненные воздухом замкнутые ячейки.
Плиты экструдированного пенополистирола
Плюсы экструдированного пенополистирола
 Низкая теплопроводность.
 Хорошая прочность. Она достигается благодаря плотной однородной структуре.
 Гигроскопичность. По сравнению с пенополистиролом она в 10 раз меньше. По причине влагостойкости такой материал применяют как утеплитель для фундаментов и цокольных этажей.
 Биостойкость. То есть без плесени и грибков. Но в материале могут делать отверстия грызуны.
Минусы экструдированного пенополистирола
 Не самая лучшая паропроницаемость. Поэтому домам, утеплённым таким материалом, нужна хорошая вентиляция. Иначе стены будут сырыми и заплесневеют.
 Сильно горючий материал. Иногда в его состав добавляют антипирены, благодаря им класс горючести снижается.
 Токсичность. Нагреваясь до 25 ℃ ЭППС выделяет стирол и другие вредные для человека вещества.
Конкретные показатели утеплителя из экструдированного полистирола смотрите ниже:
Показатели утеплителя из экструдированного полистирола
Такой материал хорош при утеплении фундамента: прочный и не впитывает влагу. Но помните и о его горючести.
Пенополиуретан
Утеплитель из многоатомного спирта (полиола) и гидроксильной смолы (полиизоционата). Смешиваясь между собой, такие вещества вступают в реакцию, образуя вспененный материал с закрытыми ячейками.
На вид он выглядит как строительная пена, которая затвердевает при напылении на поверхность, обеспечивая теплоизоляцию. Часто такой материал приобретают в заранее заправленных баллонах.
Кровля, утеплённая пенополиуретаном
Плюсы пенополиуретана
 Низкая теплопроводность. По этому показателю среди утеплителей пенополиуретан один из лучших. Им заполняют даже небольшие щелки, то есть за теплоизоляцию дома можно не волноваться.
 Небольшая гидроскопичность. На теплоизоляционные свойства утеплителя не повлияет ни влажность в доме, ни погода на улице.
 Хорошая прочность. С одной существенной оговоркой: такой материал способны разрушить ультрафиолетовые лучи.
 Нет места для плесени и грибка. Мыши вряд ли прогрызут пенополиуретан, да и жить в нём из-за недостатка воздуха не смогут.
 Низкая токсичность. Материал способен выделять ядовитые вещества лишь в момент его напыления. Если вы хотите самостоятельно утеплить дома, наденьте специальный защитный костюм, возьмите маску с подачей чистого воздуха. При затвердевании утеплитель становится безопасен.
 Утеплит даже в труднодоступных местах. Такой материал наносят на самые сложные по геометрии поверхности. Он хорошо прилипает к разным материалам: от бетона и металла до кирпича и дерева.
Минусы пенополиуретана
 Низкая паропроницаемость. Материал практически не пропускает пар. Именно по этой причине ваше жилье способно превратиться в «термос», где накапливается влажность и плесень. Избежать этого можно, организовав хорошую вентиляцию.
 Горючесть. Утеплитель относят к нормальногорючим материалам.
Цифры по утеплителю из пенополиуретана ниже:
Характеристики утеплителя из пенополиуретана
К достоинствам утеплителя из пенополиуретана относят легкий вес и отличные эксплуатационные характеристики. Поэтому его применяют для разных элементов дома: от кровли и стен, до полов и вентфасадов. К минусам можно отнести лишь низкую паропроницамость и горючесть.
Каменная вата
Её ещё называют базальтовой ватой, поскольку именно базальт выступает сырьём для такого материала.
Такой утеплитель выпускают в рулонах или плитах.
Плиты каменной ваты
Плюсы каменной ваты:
 Низкая теплопроводность. Материал сделан из хаотично расположенных волокон. Между волокнами имеются прослойки воздуха, благодаря которым в утеплителе задерживается тепловая энергия, а в доме сохраняется комфортный микроклимат.
 Высокая паропроницаемость. Содержащаяся в воздухе влага проходит через материал, избавив дом от плесени и сырости.
 Низкая гигроскопичность. Такому материалу не страшна влага.
 Негорючесть. Каменная вата не горит, лишь плавится при температуре 750 °С.
 Нетоксичность. Каменная вата не содержит вредных веществ, опасных для здоровья человека.
 Прочность. Высокая прочность материала достигается, в том числе и благодаря хаотично расположенным волокнам.
 Высокая биостойкость. Каменная вата «не особо интересна» для грызунов.
Ниже мы представляем характеристики утеплителя из каменной ваты:
Характеристики утеплителя из каменной ваты
Минусов у такого материала практически нет. К плюсам можно отнести способность удерживать тепло, пропускать пар, не впитывать влагу, и, конечно же, негорючесть. Для теплоизоляции дома это подходящий вариант.
Но помните: для того, чтобы утеплить кровлю, берите материал плотностью до 35 кг/м3, для полка, потолка, перегородок и внутренних стен подойдут плиты от 35 до 75 кг/м3. А вот если у вас вентфасад, используйте каменную вату плотностью от 75 до 125 кг/м3.
Утеплитель на основе расплава кварца
По названию нетрудно догадаться, что делают такой утеплитель из кварцевого песка. Также в состав входит стекло, известняк и доломит. Ранее этот утеплитель называли стекловатой. Сейчас его не используют, поскольку современные материалы делают по новым технологиям, взяв в качестве основы расплав кварца.
Рулон утеплителя на основе расплава кварца
Плюсы кварцевой ваты
 Низкая теплопроводность. Почти идентична показателям каменной ваты.
 Высокая паропроницаемость. А вот по этому показателю кварцевая вата превосходит каменную.
 Низкая гигроскопичность. Она превосходит показатели у каменной ваты, но уступает пенополистиролу.
 Прочность. Даже при сгибах и растягиваниях рулонов и плит при установке у вас практически не останется заломов.
 Высокая биостойкость. То есть плесень и грызуны это не про неё.
 Негорючесть. Ядовитых веществ материал также не выделяет, однако при температуре 450 °С спекается.
 Отсутствие токсичности. Ядовитые вещества не входят в состав утеплителя на основе кварцевой ваты.
По характеристикам утеплителя смотрите в таблице:
Характеристики утеплителя на основе расплава кварца
Если вам нужно утеплить пол, перекрытия или потолок, берите утеплитель на основе кварцевой ваты в рулонах. Плиты (они более твёрдые и плотные) хороши для утепления стен и перегородок.
Подытожим
Выбор теплоизоляционного материала зависит от места утепления. Так, для кровли хорошим вариантом будет каменная вата и вата на основе расплава кварца. Они плохо впитывают влагу, прочны, удерживают тепло и «дышат».
Если ищете утеплитель для фасада, выбирайте пенополистирол или минеральную вату. При выборе из двух предпочтение можно отдать последней, потому что она не выделяет токсичные вещества и не воспламеняется.
Для стен изнутри подойдёт практически любой из предложенных материалов. Но смотрите, чтобы он был пожаробезопасен.
А вот для фундамента вам потребуется прочный материал с низкой гидроскопичностью. Экструдированный пенополистирол хоть и горючий, но вполне подходит.
Помните, что все предложенные варианты носят рекомендательный характер, но окончательный выбор всегда за вами.</t>
    </r>
  </si>
  <si>
    <t>https://dzen.ru/a/Y2F-1y0iGkswbAvc</t>
  </si>
  <si>
    <t>Плесень, стирол, грызуны, хрупкость</t>
  </si>
  <si>
    <t>Здравствуйте!
Позвольте прокомментировать в качестве официального представителя Ассоциации производителей и поставщиков пенополистирола.
Интерес для грызунов представляют практически все утеплители, если к ним есть доступ. Если теплоизоляционный слой изолирован (как, например, в системе "мокрый фасад"), проблем с грызунами не будет.
Также плиты ППС влагостойки и практически не впитывают воду, но при этом паропроницаемы: в этом материал немногим уступает сосне и способен "дышать". При температуре 10 (± 1) C паропроницаемость ППС не выше 0,034–0,041 Вт/(м⋅К) в зависимости от типа плиты, а при 25 (± 5) C — не выше 0,036–0,044 Вт/(м⋅К). Вывод — сырость появляется не из-за материала, а из-за неправильного монтажа.
Также отмечу, что ППС весьма прочен на сжатие и устойчив к изгибу. Ознакомиться с конкретными характеристиками для выбранного вами вида ППС можно в ГОСТ 15588-2014.
"Классом горючести" обладают все строительные материалы, не только ППС. Современный ППС выпускается с пометкой SE — self extinguishing, с добавками для самозатухания (антипиренами). Без контакта с огнем он горит максимум 4 секунды. Все выпускаемые марки ППС типа SE тестируются на соответствие строгим европейским нормам. С целью внутреннего контроля выпущенной продукции осуществляется определение огнестойкости образцов из сырья SE по DIN 4102 (классификация воспламеняемости строительных материалов Немецкого института стандартов).
О токсичности: по заключению Московского НИИ Гигиены им. Ф.Ф. Эрисмана No 03/ПМ8, в пробах воздуха в присутствии стеновых панелей со средним слоем из утеплителя ППС стирол не обнаружен. Простыми словами, это означает, что при соблюдении условий монтажа и эксплуатации стирол не выделяется в воздух, которым вы дышите. Также, по протоколу No 37-2010 от 02.04.2010 МГУ им. М.В. Ломоносова и протоколу исследования состава No 338/10 от 24.03.2010 ФГУП ВНИИМ им. Д.И. Менделеева, ППС безопасен как при нормальных условиях эксплуатации, так и при нагревании. В плитах ППС содержание стирола менее 0,001 мг/м3, что соответствует всем принятым стандартам и нормам. Если сомневаетесь насчет других "испарений", судите сами: 98% ППС — это обычный воздух.
Плита формируется также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он может быть утилизирован без вреда для окружающей среды.
Материал рекомендован к использованию до 80C — это прописано в ГОСТ 15588-2014.</t>
  </si>
  <si>
    <t>https://prnt.sc/jk0upwbjFzXY</t>
  </si>
  <si>
    <t>Rastafareanic
Пенопласт внутри помещения зло как не крути, он же выделяет эфиры.</t>
  </si>
  <si>
    <t>https://www.drive2.ru/c/631047657405557511/#a631047932283471191</t>
  </si>
  <si>
    <t>Стирол</t>
  </si>
  <si>
    <t xml:space="preserve">Rastafareanic,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Ну, и не будет лишним еще раз оговорить: пенопласт — материал для наружного утепления. Ни Ассоциация, ни ГОСТ не рекомендуют применять его для утепления внутри помещений. </t>
  </si>
  <si>
    <t>https://prnt.sc/7m8-mX5DxCyg</t>
  </si>
  <si>
    <t xml:space="preserve">Pivis
 EPS Russia сказал(а): ↑
 Добрый день!
 При соблюдении условий монтажа утеплять пенопластом можно в том числе и деревянные перекрытия. Современные марки строительного ППС производятся с добавлением специальных присадок — антипиренов, благодаря которым материал не поддерживает горение и гаснет в течение максимум 4 секунд после потери контакта с открытым пламенем.
 Добрый день обратно.
 На продуваемой со всех сторон крыше, при отсутствии ветра от паров указанных веществ глаза в буквальном смысле вытекают и без горения (и я не утрирую), просто после кратковременного воздействия на плиту горелкой. В замкнутом помещении, за указанные 4 секунды получится газовая камера, даже при воздействии открытого пламени на пару тройку литров ППС. Всем фомам неверующим здесь и не раз предлагал натурный опыт в сарае или погребе с нотариусом под мышкой проводить. Желающих не нашлось, обиженных тьма.
</t>
  </si>
  <si>
    <t>https://www.forumhouse.ru/posts/30686079/</t>
  </si>
  <si>
    <t xml:space="preserve">Мы бы не рекомендовали экспериментировать с горелкой и любым утеплителем ни на крыше, ни в замкнутом помещении. Максимальная температура нагрева ППС по ГОСТ — +80 ℃. </t>
  </si>
  <si>
    <t>https://prnt.sc/7KC2z12uZ8Xb</t>
  </si>
  <si>
    <t>МеталлоСнаб
🔥Утеплять или не утеплять?🔥
Можно ли обойтись без утеплителя, или утеплять фасад и крышу нужно?
❗Учитывается погодные условия в регионе, материал, из которого возведены стены, и его толщина. И любой дом, в котором живут круглый год, лучше утеплить.
Какой утеплитель использовать?
Для стен, в том числе фасада, нужен утеплитель в плитах: минеральная вата, пенопласт, экструдированный пенополистерол.
👉🏻Пенопласт — недорогой, легкий и прочный материал.
Пенопласт прост в монтаже, но имеет низкую паропроницаемость. А значит, стены под ним не «дышат»: влага изнутри будет задерживаться в конструкциях здания, способствуя развитию плесени и грибков. Кроме того, пенопласт горит и нравится грызунам.
👉🏻Экструдированный пенополистирол (ЭППС) имеет высокие тепло- и шумоизоляционные свойства. Но, как и пенопласт, горит, нравится грызунам и не выпускает влагу из дома.
👉🏻Минеральная плита — экологически безопасный материал. Лучшая среди них — базальтовая. Но впитывает влагу, поэтому нуждается в дополнительном изоляционном слое.</t>
  </si>
  <si>
    <t>https://vk.com/wall-192753708_1397</t>
  </si>
  <si>
    <t xml:space="preserve">Здравствуйте! 
В качестве представителя Ассоциации производителей и поставщиков пенополистирола хочу прокомментировать ваш пост. 
Пенопласт действительно недорогой, легкий и прочный материал.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Повышенная влажность в помещении — результат ошибок в теплотехническом расчёте, ошибок монтажа и отсутствия приточно-вытяжной вентиляции в помещении. 
Что касается плесени и грибка, материал биологически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О горючести: ассортимент современных продуктов из пенополистирола включает марки с пометкой SE — self extinguishing. Это материал с добавками, способствующими самозатуханию вспенивающегося полистирола (антипиренами). В качестве антипирена чаще всего выступает состав на основе бромированного сополимера бутадиена и стирола, его содержание в ППС — не менее 0,6%. Пенополистирол тип SE перестаёт гореть в течение максимум 4 секунд после того, как теряет контакт с открытым огнём. Все выпускаемые марки пенополистирола тип SE тестируются также на соответствие строгим европейским нормам. 
Ну, и о грызунах. Они действительно любят неосыпающиеся утеплители — пенопласт, минвату, каменную вату и т.п. Конкретно пенополистирол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
</t>
  </si>
  <si>
    <t>https://prnt.sc/e28sGD6UCD5m</t>
  </si>
  <si>
    <r>
      <rPr>
        <rFont val="Arial"/>
        <color theme="1"/>
      </rPr>
      <t xml:space="preserve">Инструмент Техно Маркет — магазин инструментов
</t>
    </r>
    <r>
      <rPr>
        <rFont val="Arial"/>
        <color theme="1"/>
        <sz val="6.0"/>
      </rPr>
      <t xml:space="preserve">“Зима, холода.Всё как будто изо льда…” — уже совсем скоро.
🥶Не хотите мерзнуть зимой в загородном доме?
☝Тогда быстрее утепляться!
Существует большой выбор теплоизоляционного материала и для каждого вида поверхностей он свой.
ТОП-3 ВАРИАНТА УТЕПЛИТЕЛЕЙ ДЛЯ ДОМА
</t>
    </r>
    <r>
      <rPr>
        <rFont val="Arial"/>
        <color theme="1"/>
      </rPr>
      <t xml:space="preserve">
🟣ПЕНОПОЛИСТИРОЛ
✅Устойчив к воздействию холода, жары и перепадам температур;
✅Влагостойкий;
✅Небольшой вес;
✅Низкая теплопроводность;
✅Низкая стоимость;
</t>
    </r>
    <r>
      <rPr>
        <rFont val="Arial"/>
        <b/>
        <color theme="1"/>
      </rPr>
      <t xml:space="preserve">⛔Токсичен при воздействии высоких температур;
⛔Не подходит для “дышащих” поверхностей;
⛔Неустойчивый к механическим повреждениям. </t>
    </r>
    <r>
      <rPr>
        <rFont val="Arial"/>
        <color theme="1"/>
      </rPr>
      <t xml:space="preserve">
</t>
    </r>
    <r>
      <rPr>
        <rFont val="Arial"/>
        <color theme="1"/>
        <sz val="6.0"/>
      </rPr>
      <t>🟣МИНЕРАЛЬНАЯ ВАТА
✅Экологичная;
✅Огнестойкая и негорючая;
✅Высокая паропроницаемость;
✅Низкая теплопроводность;
✅Хорошая звуконепроницаемость;
✅Устойчива к механическим повреждениям;
⛔Низкая влагостойкость;
⛔Некоторые виды минеральной ваты ломкие и хрупкие, её волокна легко попадают в дыхательные пути и наносят вред.
🟣ПЕНОПОЛИУРЕТАН
✅Низкая теплопроводность;
✅Хорошая гидроизоляция;
✅Устойчив к химическим агрессивным средствам;
✅Высокая звукоизоляция;
✅Не теряет своих свойств при воздействии температур от -1500 до +2000 градусов по Цельсию;
✅Имеет отличное сцепление с любым материалом;
✅Быстро и легко работать;
⛔Высокая стоимость;
⛔Не выносит попадания прямых солнечных лучей;
⛔Для монтажа необходимо специальное оборудование и услуги профессионалов;
⛔При горении выделяет высокотоксичные вещества.
Утепление стен создаст максимально комфортный микроклимат в помещении.
☝Главное правильно подобрать утеплитель, чтобы сохранить нервы, деньги и не совершить ошибок, которые невозможно будет исправить.</t>
    </r>
  </si>
  <si>
    <t>https://vk.com/wall-208111360_1107</t>
  </si>
  <si>
    <t>Плесень, стирол, хрупкость</t>
  </si>
  <si>
    <t>Здравствуйте! Позвольте ответит в качестве официального представителя Ассоциации производителей и поставщиков пенополистирола. 
Вы совершенно верно указали сильные стороны ППС. Однако ошиблись в том, что касается его "минусов".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Стоит помнить, что данный теплоизоляционный материал рекомендован к применению там, где температура не поднимается выше 80 градусов (ГОСТ 15588-2014).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t>
  </si>
  <si>
    <t>https://prnt.sc/4VphRxrhriJD</t>
  </si>
  <si>
    <r>
      <rPr>
        <rFont val="Arial"/>
        <color theme="1"/>
      </rPr>
      <t xml:space="preserve"> Компромат ГРУПП
</t>
    </r>
    <r>
      <rPr>
        <rFont val="Arial"/>
        <color theme="1"/>
        <sz val="6.0"/>
      </rPr>
      <t>02.11.2022 13:00
текст сохранён: 02.11.2022 13:08
Томский депутат-коммерсант Александр Беляев продолжает рекламировать и пытается реализовывать недостроенные дома в микрорайоне «Заповедный». Сколько именно коттеджей построил «песчаный барон» – неизвестно, но речь может идти о 33 домовладениях, из которых полностью завершены только два. Сам народный избранник обещал возвести 70 домов к сентябрю 2020 года, но, несмотря на провал проекта, сегодня он заявляет уже о готовности построить 800 объектов, включая таунхаусы и четырехэтажные жилые дома. При этом речь идет о системе «все включено», подразумевающей обустройство районной инфраструктуры, включающей парки, велодорожки, детские площадки и зоны для пикника. Учитывая отсутствие информации о строительстве в «Заповедном» необходимых для проживания детских садов, школ, поликлиник и больниц, такие заявления звучат как минимум странно.
Зато Беляев уверяет потенциальных покупателей, что после проведения ремонта системы водопровода под дорогами села Коларово, трассой Томск-Ярское, а также благодаря временным водоотводным каналам, территория микрорайона перестала быть заболоченной. Якобы она будет осушаться, а вся вода уйдет в реку Томь. Вот только этой осенью «Заповедное» снова затопило. Не соответствуют действительности и рекламные заявления о расположенном поблизости «хвойном лесе» и «единении с природой»: ближайший лес находится на расстоянии трех километров, зато рядом – село Коларово, куда помимо местных жителей на лето съезжаются дачники, а также санаторий «Синий утес», вмещающий до 400 отдыхающих.
История скандального строительства началась в 2019 году, когда решивший переквалифицироваться в застройщика Беляев объявил о строительстве «семейного поселка» в классическом стиле американского пригорода 60-х годов. Вот только помимо заболоченности почвы, много вопросов вызывает также качество строящихся домов. Вместо полноценного фундамента здесь используется армированная бетонная плита, что усугубляет проблему грунтовых вод.</t>
    </r>
    <r>
      <rPr>
        <rFont val="Arial"/>
        <color theme="1"/>
      </rPr>
      <t xml:space="preserve"> </t>
    </r>
    <r>
      <rPr>
        <rFont val="Arial"/>
        <b/>
        <color theme="1"/>
      </rPr>
      <t>Сам дом представляет собой облицовку в половину кирпича, десятисантиметровый слой пенопласта и затем несущую стену в один кирпич. Это не только грозит замерзанием в условиях сибирской зимы, но и увеличивает пожароопасность за счет пенопластовой прослойки, стыкующейся с деревянными стропилами крыши.</t>
    </r>
    <r>
      <rPr>
        <rFont val="Arial"/>
        <color theme="1"/>
      </rPr>
      <t xml:space="preserve">
</t>
    </r>
    <r>
      <rPr>
        <rFont val="Arial"/>
        <color theme="1"/>
        <sz val="6.0"/>
      </rPr>
      <t>Цена таких «чудо-сооружений» выглядит неоправданно завышенной. Стоимость самого маленького коттеджа (127,9 кв метра) составляет 10,8 млн рублей. Большой, площадью 170,1 «квадрата», оценивается продавцом в 13,5 миллиона. Учитывая, что расценки на томском рынке жилья при наличии должного качества и уже существующей инфраструктуры колеблются от 6 млн до 10 млн рублей, запросы Беляева явно зашкаливают. На этом фоне откровенное недоумение вызывает предложение депутата приобретать строящиеся им «дома-сэндвичи» пенсионерам, чтобы «с возрастом перебраться поближе к природе».</t>
    </r>
  </si>
  <si>
    <r>
      <rPr>
        <color rgb="FF1155CC"/>
        <u/>
      </rPr>
      <t>https://telegram.me/criminalru/31348</t>
    </r>
    <r>
      <rPr>
        <color rgb="FF000000"/>
      </rPr>
      <t xml:space="preserve"> 
</t>
    </r>
    <r>
      <rPr>
        <color rgb="FF1155CC"/>
        <u/>
      </rPr>
      <t>https://telegram.me/polcovnik_cvr/2250</t>
    </r>
    <r>
      <rPr>
        <color rgb="FF000000"/>
      </rPr>
      <t xml:space="preserve"> 
</t>
    </r>
    <r>
      <rPr>
        <color rgb="FF1155CC"/>
        <u/>
      </rPr>
      <t>https://telegram.me/kaktus_news24/8278</t>
    </r>
    <r>
      <rPr>
        <color rgb="FF000000"/>
      </rPr>
      <t xml:space="preserve"> </t>
    </r>
  </si>
  <si>
    <t>Пожароопасность, эффективность</t>
  </si>
  <si>
    <t>На 0:48: Пенопласт недолговечен, может сыпаться на отдельные гранулы и возникают пустоты. К тому же пенопласт едят мыши и с удовольствием в нем селятся. Если не закрыть прочным штукатурным слоем, то грызуны до него доберутся.
Пенопласт способен увлажняться, и от этого разрушаться. На нем заводится плесень, грибок, и от этого стены начинают увлажняться, теряются теплоизоляционные свойства. Это может произойти, если просто заключить материал между двумя кирпичными кладками, что зачастую и бывает. При паропраницаемость становится высокой, из-за чего внутри стены будет накапливаться влага со всеми вытекающими последствиями. 
5:40: Пенополистирол со временем начинает выделять стирол.</t>
  </si>
  <si>
    <t>https://www.youtube.com/watch?v=Nq0NMkbLDZY</t>
  </si>
  <si>
    <t>Грызуны, плесень, стирол</t>
  </si>
  <si>
    <t>Здравствуйте! 
Позвольте прокомментировать в качестве официального представителя Ассоциации производителей и поставщиков пенополистирола. 
Вы правы, слой пенопласта необходимо изолировать от внешней среды и вредителей. Оптимально — по системе "мокрый фасад", но могут быть варианты. Главное, чтобы на материал не попадал солнечный свет, и к нему не добирались мыши. 
Однако в части плесени, грибка и увлажнения, хотелось бы уточнить. Материал полностью нейтрален: на нём не селятся и не размножаются грибок и плесень. Этот факт подтверждён испытаниями, проведёнными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Очень важно, чтобы все элементы стенового «пирога» соответствовали требованиям по отсутствию влагонакопления: тогда и вся система в целом будет оптимальна по санитарно-гигиеническим показателям. С ними вы можете ознакомиться в Своде Правил СП 50.13330.2012 «Тепловая защита зданий».
И что касается 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И он также может быть утилизирован без вреда для окружающей среды.</t>
  </si>
  <si>
    <t>https://prnt.sc/xGfIJlmK3wxS</t>
  </si>
  <si>
    <r>
      <rPr>
        <rFont val="Arial"/>
        <color theme="1"/>
      </rPr>
      <t xml:space="preserve">[В ответ на КАМЧАТКАЛАЙФ.РУ]
Итак, про 33-ю школу. Листайте фоточки. 
В июне 2020 года было объявлено, что в рамках национального проекта «Образование» в Петропавловске построят новый корпус учебного учреждения. Возводить его решили на месте пришкольного стадиона, который за два года до строительства (!) сдали после ремонта (потратив 13 миллионов рублей). Хороший получился стадион, жаль долго не прожил. 
Цена контракта на строительство нового корпуса составила 1 миллиард и почти 30 миллионов рублей. Кроме скандально известной фирмы ООО «Трест» на конкурс никого не допустили, а в СМИ прошла информация, что его провели с нарушениями. Однако подряд-таки отдали в нужные руки. 
В январе 2021 года в правительстве гордо заявили, что корпус возводится с опережением графика, </t>
    </r>
    <r>
      <rPr>
        <rFont val="Arial"/>
        <b/>
        <color theme="1"/>
      </rPr>
      <t>но 1 июня (по иронии судьбы, в день защиты детей) школа загорелась🤷🏻‍♀️‍. Черный шлейф от едкого дыма тогда живописно растянулся на многие километры. На втором этаже от сварочных работ, проходивших неподалёку, загорелся складированный утеплитель пенополистирол. Троих строителей с третьего этажа снял крановщик. В итоге, они отравились продуктами горения, но остались живы, крановщика наградили.</t>
    </r>
    <r>
      <rPr>
        <rFont val="Arial"/>
        <color theme="1"/>
      </rPr>
      <t xml:space="preserve"> Подрядчика оштрафовали на 300 тысяч рублей.
После пожара пришлось провести работы по корректировке проекта, строители приступили к замене перекрытий и укреплению конструкций. Завершение строительства планировалось на 1 августа 2022 года. Но уложиться в эти сроки не получилось. В школу зачастили общественники с разоблачительными проверками качества работ. А краевой минстрой заключил с «Трестом» дополнительное соглашение о переносе сроков окончания стройки на 1 сентября. 
31 августа новоиспеченный министр строительства Артём Фирстов (тот самый, что сильно постосил с прокуратурой, за что лишился поста руководителя «Корпорации развития»), заявил, что сейчас ведутся работы по оформлению необходимой документации для передачи объекта в муниципалитет. А строительная готовность нового корпуса школы №33 составляет 100%. Мол, уже мебель расставляют, да моют помещения от строительной пыли. 
Несколько дней назад (31 октября), на оперативном совещании зампред камчатского правительства Тимофей Смирнов вновь заявил, что новый корпус школы №33 в столице Камчатки уже почти готов и практически передан в муниципалитет. 
Тем временем, стартовала ещё одна резонансная стройка. На Северо-Востоке, на стадионе школы №40 начали возводить новый корпус младшей школы. Повторит ли он историю 33-ей, или ошибки будут учтены и не допущены? Как думаете? 👇🏻
#камчаткалайф.ру</t>
    </r>
  </si>
  <si>
    <t>https://t.me/kamchatkalife2022/4608</t>
  </si>
  <si>
    <t>не отвечаем, политика</t>
  </si>
  <si>
    <t>Александр Беляев продолжает рекламировать и пытается реализовывать недостроенные дома в микрорайоне «Заповедный». Томский депутат-коммерсантАлександр Беляевпродолжает https://t.me/pricup777 рекламировать и пытается реализовывать недостроенные дома в микрорайоне «Заповедный». Сколько именно коттеджей построил «песчаный барон» – неизвестно, но речь может идти о 33 домовладениях, из которых полностью завершены только два. Сам народный избранник обещал возвести 70 домов к сентябрю 2020 года, но, несмотря на провал проекта, сегодня он заявляет уже о готовности построить 800 объектов, включая таунхаусы и четырехэтажные жилые дома. При этом речь идет о системе «все включено», подразумевающей обустройство районной инфраструктуры, включающей парки, велодорожки, детские площадки и зоны для пикника. Учитывая отсутствие информации о строительстве в «Заповедном» необходимых для проживания детских садов, школ, поликлиник и больниц, такие заявления звучат как минимум странно.Зато Беляев уверяет потенциальных покупателей, что после проведения ремонта системы водопровода под дорогами села Коларово, трассой Томск-Ярское, а также благодаря временным водоотводным каналам, территория микрорайона перестала быть заболоченной. Якобы она будет осушаться, а вся вода уйдет в реку Томь. Вот только этой осенью «Заповедное» снова затопило. Не соответствуют действительности и рекламные заявления о расположенном поблизости «хвойном лесе» и «единении с природой»: ближайший лес находится на расстоянии трех километров, зато рядом – село Коларово, куда помимо местных жителей на лето съезжаются дачники, а также санаторий «Синий утес», вмещающий до 400 отдыхающих.История скандального строительства началась в 2019 году, когда решивший переквалифицироваться в застройщика Беляев объявил о строительстве «семейного поселка» в классическом стиле американского пригорода 60-х годов. Вот только помимо заболоченности почвы, много вопросов вызывает также качество строящихся домов. Вместо полноценного фундамента здесь используется армированная бетонная плита, что усугубляет проблему грунтовых вод. Сам дом представляет собой облицовку в половину кирпича, десятисантиметровый слой пенопласта и затем несущую стену в один кирпич. Это не только грозит замерзанием в условиях сибирской зимы, но и увеличивает пожароопасность за счет пенопластовой прослойки, стыкующейся с деревянными стропилами крыши.Цена таких «чудо-сооружений» выглядит неоправданно завышенной. Стоимость самого маленького коттеджа (127,9 кв метра) составляет 10,8 млн рублей. Большой, площадью 170,1 «квадрата», оценивается продавцом в 13,5 миллиона. Учитывая, что расценки на томском рынке жилья при наличии должного качества и уже существующей инфраструктуры колеблются от 6 млн до 10 млн рублей, запросы Беляева явно зашкаливают. На этом фоне откровенное недоумение вызывает предложение депутата приобретать строящиеся им «дома-сэндвичи» пенсионерам, чтобы «с возрастом перебраться поближе к природе».</t>
  </si>
  <si>
    <t>https://telegram.me/kg_inform/861</t>
  </si>
  <si>
    <t>213 дублей, все в ТГ. Максимальная аудитория в 1276 человек, 17 постов с более 500 человек
Комментарии закрыты</t>
  </si>
  <si>
    <t>Томский новостец — смешно и страшно!
Томский депутат-коммерсант Александр Беляев продолжает рекламировать и пытается реализовывать недостроенные дома в микрорайоне «Заповедный».
Сколько именно коттеджей построил «песчаный барон» – неизвестно, но речь может идти о 33 домовладениях, из которых полностью завершены только два. Сам народный избранник обещал возвести 70 домов к сентябрю 2020 года, но, несмотря на провал проекта, сегодня он заявляет уже о готовности построить 800 объектов, включая таунхаусы и четырехэтажные жилые дома. При этом речь идет о системе «все включено», подразумевающей обустройство районной инфраструктуры, включающей парки, велодорожки, детские площадки и зоны для пикника. Учитывая отсутствие информации о строительстве в «Заповедном» необходимых для проживания детских садов, школ, поликлиник и больниц, такие заявления звучат как минимум странно.
Зато Беляев уверяет потенциальных покупателей, что после проведения ремонта системы водопровода под дорогами села Коларово, трассой Томск-Ярское, а также благодаря временным водоотводным каналам, территория микрорайона перестала быть заболоченной. Якобы она будет осушаться, а вся вода уйдет в реку Томь. Вот только этой осенью «Заповедное» снова затопило. Не соответствуют действительности и рекламные заявления о расположенном поблизости «хвойном лесе» и «единении с природой»: ближайший лес находится на расстоянии трех километров, зато рядом – село Коларово, куда помимо местных жителей на лето съезжаются дачники, а также санаторий «Синий утес», вмещающий до 400 отдыхающих.
История скандального строительства началась в 2019 году, когда решивший переквалифицироваться в застройщика Беляев объявил о строительстве «семейного поселка» в классическом стиле американского пригорода 60-х годов. Вот только помимо заболоченности почвы, много вопросов вызывает также качество строящихся домов. Вместо полноценного фундамента здесь используется армированная бетонная плита, что усугубляет проблему грунтовых вод. Сам дом представляет собой облицовку в половину кирпича, десятисантиметровый слой пенопласта и затем несущую стену в один кирпич. Это не только грозит замерзанием в условиях сибирской зимы, но и увеличивает пожароопасность за счет пенопластовой прослойки, стыкующейся с деревянными стропилами крыши.
Цена таких «чудо-сооружений» выглядит неоправданно завышенной. Стоимость самого маленького коттеджа (127,9 кв метра) составляет 10,8 млн рублей. Большой, площадью 170,1 «квадрата», оценивается продавцом в 13,5 миллиона. Учитывая, что расценки на томском рынке жилья при наличии должного качества и уже существующей инфраструктуры колеблются от 6 млн до 10 млн рублей, запросы Беляева явно зашкаливают. На этом фоне откровенное недоумение вызывает предложение депутата приобретать строящиеся им «дома-сэндвичи» пенсионерам, чтобы «с возрастом перебраться поближе к природе».</t>
  </si>
  <si>
    <t>https://vk.com/wall-186365913_6978</t>
  </si>
  <si>
    <t>kamchatka_life_ru
Итак, про 33-ю школу. Листайте фоточки.
⠀
В июне 2020 года было объявлено, что в рамках национального проекта «Образование» в Петропавловске построят новый корпус учебного учреждения. Возводить его решили на месте пришкольного стадиона, который за два года до строительства (!) сдали после ремонта (потратив 13 миллионов рублей). Хороший получился стадион, жаль долго не прожил.
⠀
Цена контракта на строительство нового корпуса составила 1 миллиард и почти 30 миллионов рублей. Кроме скандально известной фирмы ООО «Трест» на конкурс никого не допустили, а в СМИ прошла информация, что его провели с нарушениями. Однако подряд-таки отдали в нужные руки.
⠀
В январе 2021 года в правительстве гордо заявили, что корпус возводится с опережением графика, но 1 июня (по иронии судьбы, в день защиты детей) школа загорелась🤷🏻‍♀️‍. Черный шлейф от едкого дыма тогда живописно растянулся на многие километры. На втором этаже от сварочных работ, проходивших неподалёку, загорелся складированный утеплитель пенополистирол. Троих строителей с третьего этажа снял крановщик. В итоге, они отравились продуктами горения, но остались живы, крановщика наградили. Подрядчика оштрафовали на 300 тысяч рублей.
⠀
После пожара пришлось провести работы по корректировке проекта, строители приступили к замене перекрытий и укреплению конструкций. Завершение строительства планировалось на 1 августа 2022 года. Но уложиться в эти сроки не получилось. В школу зачастили общественники с разоблачительными проверками качества работ. А краевой минстрой заключил с «Трестом» дополнительное соглашение о переносе сроков окончания стройки на 1 сентября.
⠀
31 августа новоиспеченный министр строительства Артём Фирстов (тот самый, что сильно постосил с прокуратурой, за что лишился поста руководителя «Корпорации развития»), заявил, что сейчас ведутся работы по оформлению необходимой документации для передачи объекта в муниципалитет. А строительная готовность нового корпуса школы №33 составляет 100%. Мол, уже мебель расставляют, да моют помещения от строительной пыли. ⬇️⬇️⬇️</t>
  </si>
  <si>
    <t>https://www.instagram.com/p/CkfOjJbtOB4/</t>
  </si>
  <si>
    <t>Не отвечаем, запрещенный ИГ</t>
  </si>
  <si>
    <t xml:space="preserve"> Vyatka Pchelovod ответил Валентину
Валентин, так в Японии на нескольких островах живет столько же народа сколько в России, вообще то они либо небоскребы лепят с контурами, либо хижинах бамбуковых, по старинке, впервый раз слышу, ссылочку кинь, про дома из полиуретана. В Германии отказывается от утепления вспенеными полимерами, плесень от ППС жуткая. Да вреден, при утилизации приравняли к высокоточным отходам. :))))</t>
  </si>
  <si>
    <t>https://vk.com/wall-170642095_428374?reply=428775&amp;thread=428400</t>
  </si>
  <si>
    <t>Плесень, экологичность</t>
  </si>
  <si>
    <t xml:space="preserve">Здравствуйте! 
Позвольте ответить в качестве официального представителя Ассоциации производителей и поставщиков пенополистирола. 
8 из 10 домов в Европе утеплены именно пенопластом — вспененным полимером. Это очень эффективный материал: 12 см пенополистирола по эффективности аналогичны 45 см дерева, 90 см керамзитобетона, 2 м 10 см кирпича и 4 м 20 см железобетона. ППС полностью нейтрален: на нём не селятся и не размножаются грибок и плесень. Этот факт подтверждён испытаниями, проведёнными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ППС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Таким образом, выбирая в качестве утеплителя ППС вы вносите личный вклад в повышение энергоэффективности помещений и снижение количества парниковых газов в атмосфере. Он может быть утилизирован без вреда для окружающей среды.
Конечно, все эти качества в полной мере проявляет только сертифицированный ППС от проверенных производителей. Поэтому мы рекомендуем приобретать материал только в местах официальных продаж. </t>
  </si>
  <si>
    <t>https://prnt.sc/OF5Dn9yjbt_c</t>
  </si>
  <si>
    <t xml:space="preserve">Mudrets-
Не сохнут углы под крышей
Утеплили крышу в два этапа. Сначала изнутри заложили в лаги 150мм утеплителя, потом обрешетка и ещё 50 мм. Как минимум 2 угла почти совсем не сохнут. Что предложите сделать? 
Кровля плоская. Перекрытие. Там лаги, а сверху доски. Вот лаги изнутри и утеплял. Дом из газоблока 300мм утеплял фасад пенопластом 100мм </t>
  </si>
  <si>
    <t>https://www.forumhouse.ru/threads/551227/#posts/30689597/</t>
  </si>
  <si>
    <t>Не отвечаем, вопрос не в ППС</t>
  </si>
  <si>
    <t xml:space="preserve"> ip
В сети полно примеров домов, которые построены для отопления печкой «дом на печи» в поисковике поможет найти и изучить тему. Хороший печник складывает печь, которую топят раз в день, а то и в два дня, которая поддерживает устойчивую температуру в доме.
А пенопласт для утепления — идиотизм для малограмотных и мышам на радость(((
Дом просто надо сразу проектировать под специфику печного отопления. Это не очень сложно, просто понтами придётся поступиться.
А ещё можно дополнять печное отопление электрическим для решения тактических задачек. Они прекрасно могут дополнять друг друга.
А если поставить в подвале кирпичный отопительный котёл типа ОИК, например, да к нему накопитель, то будет полноценное отопление для любого дома.</t>
  </si>
  <si>
    <t>https://otvet.mail.ru/answer/2021239644</t>
  </si>
  <si>
    <t>Здравствуйте! 
Позвольте ответить на ваш комментарий и вступиться за пенопласт в качестве официального представителя Ассоциации производителей и поставщиков пенополистирола. 
Как и любой строительный материал, ППС имеет как сильные, так и слабые стороны. Чтобы не разочароваться в нём, необходимо соблюдать условия монтажа. По ГОСТ материал рекомендуется в качестве среднего слоя ограждающих конструкций. Если всё сделано правильно, с внутренней стороны утеплитель закрыт стеной, а с внешней — слоем штукатурной или другой отделки. Важно исключить доступ грызунов к ППС: они не едят пенополистирол, но могут в нём селиться. Поэтому, если доступа нет, то и грызунов не будет.</t>
  </si>
  <si>
    <t>https://prnt.sc/AanL2SM-FVhx</t>
  </si>
  <si>
    <t xml:space="preserve"> Алексей Язев ответил Людмиле
Людмила, вы ракетницу видели?? Там заряд 5 грамм! Горит ярко, практически не выделяя дыма! А там горел пенопласт в отделке помещения!! Хромая лошадь ничему не научила? Инспекция должна была заставить переделать из негорючих материалов!</t>
  </si>
  <si>
    <t>https://vk.com/wall-30559917_1013901?reply=1014012&amp;thread=1013962</t>
  </si>
  <si>
    <t xml:space="preserve">
Обсуждение политики, не встраиваемся</t>
  </si>
  <si>
    <t>Владиммр Молчанов — опубликовано в чате Readovka
Так очень высока вероятность, что депутат виноват. Внутренняя отделка клуба явно не соответствовала противопожарным требованиям. Там скорее всего в отделке в большом количестве присутствовал пенопласт, которых хорошо горит и при горении выделяется, боевое отравляющее вещество — фозген. Пару вздохов этого газа и человек уже из горящего помещения не выйдет.</t>
  </si>
  <si>
    <t>https://telegram.me/readovkanews/46262?comment=7092490</t>
  </si>
  <si>
    <t>Не отвечаем, мат в обсуждении</t>
  </si>
  <si>
    <t>Владиммр Молчанов — опубликовано в чате Readovka
Похоже, что во внутренней отделке клуба, как и в Хромой Лошади были использованы горючие материалы, в частности пенопласт, который при горении выделяет боевое отравляющее вещество — фозген. В результате несильного возгорания находящиеся в помещении люди зделав пару вздохов ядовитого газа теряют сознание и уже не могут покинуть горящее помещение. Ракетница конечно может сильный пожар вызвать, но от нескольких вздохов обычного дыма человек сознание не потеряет — у него есть время и высокие шансы выбраться из загоревшегося помещения. А вот если горит пенопласт, то пару вздохов и человека уже выносить необходимо.</t>
  </si>
  <si>
    <t>https://telegram.me/readovkanews/46262?comment=7092428</t>
  </si>
  <si>
    <t xml:space="preserve"> Ольга Ольгина
Тамара, пенопластом прокладывают стены, для шумоизоляции и тепла снаружи . Вот и горят как свечки.</t>
  </si>
  <si>
    <t>https://vk.com/wall-5868821_238476?reply=238495&amp;thread=238493</t>
  </si>
  <si>
    <t>Здравствуйте! Позвольте прокомментировать в качестве официального представителя Ассоциации производителей и поставщиков пенополистирола. 
Современные марки пенополистирола выпускаются с пометкой SE — self extinguishing. Это материал с добавками, способствующими самозатуханию (антипиренами). В качестве антипирена чаще всего выступает состав на основе бромированного сополимера бутадиена и стирола, его содержание в ППС — не менее 0,6%. Пенополистирол тип SE перестаёт гореть в течение максимум 4 секунд после того, как теряет контакт с открытым огнём. Все выпускаемые марки пенополистирола тип SE тестируются также на соответствие строгим европейским нормам. С целью внутреннего контроля выпущенной продукции осуществляется определение огнестойкости образцов из сырья SE по DIN 4102 (классификация воспламеняемости строительных материалов Немецкого института стандартов). 
Причинами пожаров обычно становятся нарушения использования пиротехники, неосторожное обращение с огнем, игнорирование правил противопожарной безопасности. То, что для теплоизоляции используется пенополистирол, никаким образом привести к пожару не может. 
Конечно, все описанные выше качества в полной мере проявляет только сертифицированный ППС от проверенных производителей. Поэтому мы рекомендуем приобретать материал только в местах официальных продаж.</t>
  </si>
  <si>
    <t>https://prnt.sc/EZaUNB8oViSK</t>
  </si>
  <si>
    <t xml:space="preserve"> Олег Караваев
Когда горит пенопласт, выделяется фосген...</t>
  </si>
  <si>
    <t>https://vk.com/wall-34568519_3334040?reply=3335141</t>
  </si>
  <si>
    <t xml:space="preserve">Здравствуйте, Олег! Позвольте прокомментировать в качестве официального представителя Ассоциации производителей и поставщиков пенополистирола. 
При горении ППС-плит выделяются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К тому времени, как огонь доберётся до середины стенового пирога, все люди должны быть эвакуированы. 
</t>
  </si>
  <si>
    <t>https://prnt.sc/TCvNPmOxLVNg</t>
  </si>
  <si>
    <t xml:space="preserve">Groods
Я просто помню скандал в клубе хромая лошадь,после чего запретили почти совсем пенопласт во внутренней отделке </t>
  </si>
  <si>
    <t>https://telegram.me/antonspletni/60994?comment=12086938</t>
  </si>
  <si>
    <t>Александр Болгов
Ну, Блин вы даете.. Очередной закономерный результат работы ЕВРО строителей с горючими материалами из пенопласта, пластика. и прочей муры при строительстве и полный пофигизм МЧС. Ну какой дурак это принимал в эксплуатацию и проверял на соответствие? Есть положение при котором во время пожара турникеты должны автоматически отключаться И должен быть рядом свободный проход без вертушек. Владелец ресторана этого мог не знать. Этого мог не знать менеджер, администратор или охрана. Но сотрудник МЧС инспектор .подписавший документы о приемке и имеющий СПЕЦИАЛЬНОЕ образование этого не мог не знать. Или тогда вопрос о квалификации таких инспекторов, которые ничего не знают и не могут. Отделочные материалы- это не порох и не бензин. Почему никто из работников не воспользовался средствами тушения? Где огнетушители и пожарные краны? Где дополнительные эвакуационные выходы, соответствующие пропускной способности заведения.? Короче, крупные пожары и гибель людей ничему не учит наших чиновников из МЧС. Бардак продолжается. Хотя теперь ждите очередной массовой проверки по стране , которая опять ничего не решит. Опять будет показуха до очередного ЧП.</t>
  </si>
  <si>
    <t>https://vk.com/wall368639248_974</t>
  </si>
  <si>
    <t>Не отвечаем
Обобщенный негатив, аудитория 7 человек</t>
  </si>
  <si>
    <t xml:space="preserve">Pivis
 EPS Russia сказал(а): ↑
 Мы бы не рекомендовали экспериментировать с горелкой и любым утеплителем ни на крыше, ни в замкнутом помещении. Максимальная температура нагрева ППС по ГОСТ — +80 ℃.
 А что так? Он же (утеплитель), по Вашим словам, абсолютно безопасен и весь в антипиренах? :aga:
 А я именно настаиваю, после мысли об утеплением этим г..материалом поджарить щепотку обрезков полистирола в эмалированной кружке (даже зажигалки хватит) и сделать над дымом глубокий вдох. Если не вырвет, а будут просто слезы градом и полный нос соплей, то можете утепляться — если успеете проснуться при возгорании, хотя бы появится шанс выжить. Призрачный.
 Заодно узнаете чем и как сейчас пахнут сгоревшие здания. </t>
  </si>
  <si>
    <t>https://www.forumhouse.ru/posts/30703972/</t>
  </si>
  <si>
    <t>Пожароопасность, вред для здоровья</t>
  </si>
  <si>
    <t>Мы понимаем, что на выбор материала для теплоизоляции влияют не только объективные характеристики, но и личные предпочтения. Но факт остаётся фактом: для применения пенопласта, как и любого строительного материала, важно соблюдать правила монтажа и эксплуатации. ППС прошёл многочисленные проверки исследователями из разных стран. Множество домов и в России, и в Европе утеплены именно им. Наши рекомендации основаны на ГОСТ и других нормативных документах и касаются только качественных сертифицированных изделий. 
Сожалеем, если именно к пенопласту вы испытываете столь глубокое недоверие. Возможно, оно связано с опытом использования некачественного ППС, произведённого с нарушением технологии.
Вы, конечно, вправе провести и свой эксперимент, но помните, что вдыхать продукты горения — даже если речь идёт о самой экологически чистой древесине — не стоит.</t>
  </si>
  <si>
    <r>
      <rPr/>
      <t xml:space="preserve">Ответ на стр. 20
</t>
    </r>
    <r>
      <rPr>
        <color rgb="FF1155CC"/>
        <u/>
      </rPr>
      <t>https://prnt.sc/lDTKswUVBCZG</t>
    </r>
    <r>
      <rPr/>
      <t xml:space="preserve"> </t>
    </r>
  </si>
  <si>
    <t>Умный Строитель
Утепление потолка глиной👌🏻
В чем преимущество глины перед той же минеральной ватой или пенополистиролом, которые в основном сегодня применяются для утепления чердака?
Ну, во-первых, глина и опилки – это материалы бесплатные. Может, кто-то захочет поспорить, но я не советую.
Во-вторых, такой утеплитель полностью экологичный. В нем не заводятся всякие жуки, его не грызут мыши, плесень тоже не любит этот материал, можно не бояться, что через пару лет потолок превратится в труху и будет сыпаться на голову.
В-третьих, вы получаете практически вечный потолок, в нем не образуется трещин, главное – соблюдать точный состав смеси, то есть пропорции, которыми в глину закладывается песок, опилки и известка, должны быть точно выверенными. Минеральная вата и пенополистирол, кто не знает, со временем приходят в негодность и их требуется заменять. Глиняный же утеплитель придется заменять разве раз в 100 лет, ну, в худшем случае – 90, и если где-то в каком-то месте он повредится по каким-то причинам – его легко отремонтировать, просто замазав все поврежденные участки глиной. Какой смысл заменять весь слой? Это не полистирол или минеральная вата, которые в случае внутренних повреждений отремонтировать невозможно, надо просто выкидывать.
В-четвертых, глиняный утеплитель не отсыревает, как это все время норовит сделать минеральная вата, например. На потолке не образуется конденсат, как при применении полистирола, и на потолке не поселятся грибы.
В-пятых, потолок, утепленный таким способом, никогда не сгорит, даже если сами перекрытия деревянные.
Ну, и что самое главное, не придется тратиться на помощь специалистов – все работы можно произвести самостоятельно, причем довольно быстро. Но, опять-таки, нужно соблюдать технологию. Этот способ явно стоит запомнить!</t>
  </si>
  <si>
    <t>https://vk.com/wall-214283259_2044</t>
  </si>
  <si>
    <t>https://prnt.sc/fTdQGtKrVSmR</t>
  </si>
  <si>
    <t xml:space="preserve"> Дом-Строй Денис-Солдин
Утеплять нужно только минватой для фасадов высокой плотности с вент зазором. Пенополистирол или другие тому подобные утеплители не пропускают влагу. Со временем в кирпичном доме может появиться плесень, а брусовой дом просто сгниет</t>
  </si>
  <si>
    <t>https://vk.com/wall-47246511_387231?reply=387297</t>
  </si>
  <si>
    <t xml:space="preserve">Здравствуйте! Как представитель Ассоциации производителей и поставщиков пенополистирола хотел бы уточнить информацию про пенопласт.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отсутствии приточно-вытяжной вентиляции. 
Что касается плесени: материал биологически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Самое главное при использовании любого теплоизолирующего материала — не пренебрегать рекомендациями ГОСТов и других нормативных документов, показателями теплотехнического расчёта и правилами монтажа. </t>
  </si>
  <si>
    <t>https://prnt.sc/PUY9b4P3v8wi</t>
  </si>
  <si>
    <t>Дом Сайдинга Самара
Три вредных совета, как испортить утепление дома (а заодно и облицовку, и несущие стены).
1. «Если утеплять – то только пенопластом». А почему нет? Дешево и сердито!
------------------------------------------—
А вот почему «нет». Во-первых, пенопласт плохо пропускает пар. Есть такое универсальное правило создания многослойных конструкций: каждый следующий наружный слой должен пропускать пар лучше, чем внутренний. Пенопласт это правило нарушает.
Результат: в доме появляется сырость, плесень, грибок. В общем, мало приятного!
Во-вторых, пенопласт – любимое место для гнездования грызунов. Там тепло, уютно и достаточно мягко.
Значит ли это, что пенопласт использовать совершенно нельзя? Нет, не значит. Но делать это нужно с соблюдением ряда правил и ограничений. А лучше выбрать экструдированный пенополистирол. А еще лучше – минеральную вату.
2. «Защитная мембрана – это дорого. Можно взять полиэтиленовую пленку или вообще обойтись без нее».
------------------------------------------—
Мембрана выпускает пар и влагу из дома и не пропускает ее извне. Если вы используете пленку, она не будет выпускать пар и влагу из дома. Следовательно, влага будет впитываться внутренними стенами. Результат: опять-таки, приветствуем плесень и грибок!
Если же совершенно отказаться от пленки и мембраны, влага извне будет проникать в утеплитель. Минеральная вата, например, от этого теряет свои изоляционные свойства. Так что с минватой и без пленки – это примерно то же, что и без минваты, только деньги зря выбросите.
3. «А почему бы не утеплить дом изнутри?»
------------------------------------------—
Ну, как минимум потому, что вы лишитесь 20-30 см жилого пространства. А как максимум – при таком утеплении тоже есть множество нюансов, которые нужно соблюдать.</t>
  </si>
  <si>
    <t>https://vk.com/wall-209702295_138</t>
  </si>
  <si>
    <t>Здравствуйте! 
Как представитель Ассоциации производителей и поставщиков пенополистирола хотел бы уточнить информацию про пенопласт.
Что нужно для образования плесени? Тепло, влага и биологическая предрасположенность материала.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0,031–0,041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Чтобы быть уверенным в том, что выбранный вами материал соответствует всем вышеописанным требованиям, приобретайте его только в местах официальных продаж. Плиты утеплителя должны быть упакованы в полиэтиленовую плёнку, на которой указываются наименование, товарный знак производителя, марка, вид и тип плит, их условное обозначение, номер партии и дата изготовления. Дополнительно каждая плита должна быть промаркирована на боковой стороне. Не покупайте утеплитель в местах неорганизованной торговли, с рук или без сопроводительных документов.
Особое внимание Ассоциация производителей и поставщиков пенополистирола обращает на то, что ППС — материал для наружного утепления. Его можно применять для утепления перекрытий, перегородок, кровель, лоджий, балконов, жилых и хозяйственных помещений. Основное распространение пенополистирол получил в наружном утеплении ограждающих конструкций в системах «мокрый фасад». Внутреннее утепление пенополистиролом может привести к смещению точки росы внутрь стены либо на границу утеплителя со стеной. Это недопустимо, т.к. формирует условия для постоянно повышенной влажности.</t>
  </si>
  <si>
    <t>https://prnt.sc/03kky9RdcBF1</t>
  </si>
  <si>
    <t>sirge
16 часов назад
В полистироле мыши любят свой дом строить...</t>
  </si>
  <si>
    <t>https://pikabu.ru/story/otvet_na_post_uteplitel_penoplast_vlage_vyikhoda_ne_dast_ili_pochemu_yekstrudirovannyiy_polistirol_nelzya_ispolzovat_dlya_utepleniya_derevyannyikh_domov_9621523?cid=255006674</t>
  </si>
  <si>
    <t>Не отвечаем, неаудиторный комментарий, который уже был отвечен</t>
  </si>
  <si>
    <t>БОЛТ | Строительство и ремонт
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kak-uteplit-potolok-v-bane-1024x768Хотите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
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
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
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t>
  </si>
  <si>
    <r>
      <rPr>
        <color rgb="FF1155CC"/>
        <u/>
      </rPr>
      <t>https://vk.com/wall-188826474_210117</t>
    </r>
    <r>
      <rPr/>
      <t xml:space="preserve"> </t>
    </r>
    <r>
      <rPr>
        <color rgb="FF000000"/>
      </rPr>
      <t xml:space="preserve">
</t>
    </r>
    <r>
      <rPr>
        <color rgb="FF1155CC"/>
        <u/>
      </rPr>
      <t>https://ok.ru/group53583325888600/topic/155241945772888</t>
    </r>
    <r>
      <rPr/>
      <t xml:space="preserve"> </t>
    </r>
    <r>
      <rPr>
        <color rgb="FF000000"/>
      </rPr>
      <t xml:space="preserve">
</t>
    </r>
    <r>
      <rPr>
        <color rgb="FF1155CC"/>
        <u/>
      </rPr>
      <t>https://ok.ru/group/54372011081911/topic/155265235728567</t>
    </r>
    <r>
      <rPr/>
      <t xml:space="preserve"> </t>
    </r>
    <r>
      <rPr>
        <color rgb="FF000000"/>
      </rPr>
      <t xml:space="preserve">
</t>
    </r>
    <r>
      <rPr>
        <color rgb="FF1155CC"/>
        <u/>
      </rPr>
      <t>https://ok.ru/group/54372011016375/topic/155265236121783</t>
    </r>
    <r>
      <rPr/>
      <t xml:space="preserve"> 
</t>
    </r>
    <r>
      <rPr>
        <color rgb="FF1155CC"/>
        <u/>
      </rPr>
      <t>https://ok.ru/group/54372010950839/topic/155265235400887</t>
    </r>
    <r>
      <rPr/>
      <t xml:space="preserve"> </t>
    </r>
    <r>
      <rPr>
        <color rgb="FF000000"/>
      </rPr>
      <t xml:space="preserve">
</t>
    </r>
    <r>
      <rPr>
        <color rgb="FF1155CC"/>
        <u/>
      </rPr>
      <t>https://ok.ru/group54371436593331/topic/155532331904435</t>
    </r>
    <r>
      <rPr/>
      <t xml:space="preserve"> </t>
    </r>
    <r>
      <rPr>
        <color rgb="FF000000"/>
      </rPr>
      <t xml:space="preserve">
</t>
    </r>
    <r>
      <rPr>
        <color rgb="FF1155CC"/>
        <u/>
      </rPr>
      <t>https://ok.ru/group54371436527795/topic/155532332559795</t>
    </r>
    <r>
      <rPr/>
      <t xml:space="preserve"> </t>
    </r>
    <r>
      <rPr>
        <color rgb="FF000000"/>
      </rPr>
      <t xml:space="preserve">
</t>
    </r>
    <r>
      <rPr>
        <color rgb="FF1155CC"/>
        <u/>
      </rPr>
      <t>https://ok.ru/group54371436724403/topic/155532332887475</t>
    </r>
    <r>
      <rPr/>
      <t xml:space="preserve"> </t>
    </r>
    <r>
      <rPr>
        <color rgb="FF000000"/>
      </rPr>
      <t xml:space="preserve">
</t>
    </r>
    <r>
      <rPr>
        <color rgb="FF1155CC"/>
        <u/>
      </rPr>
      <t>https://ok.ru/group55486671290600/topic/154974557535208</t>
    </r>
    <r>
      <rPr/>
      <t xml:space="preserve"> </t>
    </r>
    <r>
      <rPr>
        <color rgb="FF000000"/>
      </rPr>
      <t xml:space="preserve">
</t>
    </r>
    <r>
      <rPr>
        <color rgb="FF1155CC"/>
        <u/>
      </rPr>
      <t>https://ok.ru/group/54861600981079/topic/155319983560791</t>
    </r>
    <r>
      <rPr/>
      <t xml:space="preserve"> </t>
    </r>
    <r>
      <rPr>
        <color rgb="FF000000"/>
      </rPr>
      <t xml:space="preserve">
</t>
    </r>
    <r>
      <rPr>
        <color rgb="FF1155CC"/>
        <u/>
      </rPr>
      <t>https://ok.ru/group54444036259915/topic/155483476873291</t>
    </r>
    <r>
      <rPr/>
      <t xml:space="preserve"> </t>
    </r>
    <r>
      <rPr>
        <color rgb="FF000000"/>
      </rPr>
      <t xml:space="preserve">
</t>
    </r>
    <r>
      <rPr>
        <color rgb="FF1155CC"/>
        <u/>
      </rPr>
      <t>https://ok.ru/group/54861602095191/topic/155319983429719</t>
    </r>
    <r>
      <rPr/>
      <t xml:space="preserve"> </t>
    </r>
    <r>
      <rPr>
        <color rgb="FF000000"/>
      </rPr>
      <t xml:space="preserve">
</t>
    </r>
    <r>
      <rPr>
        <color rgb="FF1155CC"/>
        <u/>
      </rPr>
      <t>https://ok.ru/group/54861600325719/topic/155319983364183</t>
    </r>
    <r>
      <rPr/>
      <t xml:space="preserve"> </t>
    </r>
    <r>
      <rPr>
        <color rgb="FF000000"/>
      </rPr>
      <t xml:space="preserve">
</t>
    </r>
    <r>
      <rPr>
        <color rgb="FF1155CC"/>
        <u/>
      </rPr>
      <t>https://ok.ru/group/54861601767511/topic/155319983298647</t>
    </r>
    <r>
      <rPr/>
      <t xml:space="preserve"> </t>
    </r>
    <r>
      <rPr>
        <color rgb="FF000000"/>
      </rPr>
      <t xml:space="preserve">
</t>
    </r>
    <r>
      <rPr>
        <color rgb="FF1155CC"/>
        <u/>
      </rPr>
      <t>https://ok.ru/group54444036194379/topic/155483476611147</t>
    </r>
    <r>
      <rPr/>
      <t xml:space="preserve"> </t>
    </r>
    <r>
      <rPr>
        <color rgb="FF000000"/>
      </rPr>
      <t xml:space="preserve">
</t>
    </r>
    <r>
      <rPr>
        <color rgb="FF1155CC"/>
        <u/>
      </rPr>
      <t>https://ok.ru/group/54861601374295/topic/155319983102039</t>
    </r>
    <r>
      <rPr/>
      <t xml:space="preserve"> </t>
    </r>
    <r>
      <rPr>
        <color rgb="FF000000"/>
      </rPr>
      <t xml:space="preserve">
</t>
    </r>
    <r>
      <rPr>
        <color rgb="FF1155CC"/>
        <u/>
      </rPr>
      <t>https://ok.ru/group/54861601964119/topic/155319983036503</t>
    </r>
    <r>
      <rPr/>
      <t xml:space="preserve"> </t>
    </r>
    <r>
      <rPr>
        <color rgb="FF000000"/>
      </rPr>
      <t xml:space="preserve">
</t>
    </r>
    <r>
      <rPr>
        <color rgb="FF1155CC"/>
        <u/>
      </rPr>
      <t>https://ok.ru/group54444036063307/topic/155483475955787</t>
    </r>
    <r>
      <rPr/>
      <t xml:space="preserve"> 
</t>
    </r>
    <r>
      <rPr>
        <color rgb="FF1155CC"/>
        <u/>
      </rPr>
      <t>https://vk.com/wall-111762681_41204</t>
    </r>
    <r>
      <rPr/>
      <t xml:space="preserve"> </t>
    </r>
  </si>
  <si>
    <t xml:space="preserve">​Здравствуйте!
Позвольте прокомментировать пост в качестве официального представителя Ассоциации производителей и поставщиков пенополистирола.
Пенопласт может — и вполне удачно — использоваться для утепления потолков, в том числе и в деревянных домах.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Главное — соблюдать правила монтажа и эксплуатации. Это касается не только ППС, но и любого другого строительного материала.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t>
  </si>
  <si>
    <r>
      <rPr>
        <color rgb="FF1155CC"/>
        <u/>
      </rPr>
      <t>https://prnt.sc/tnWdJ_jNhvQO</t>
    </r>
    <r>
      <rPr/>
      <t xml:space="preserve"> </t>
    </r>
    <r>
      <rPr>
        <color rgb="FF000000"/>
      </rPr>
      <t xml:space="preserve">
</t>
    </r>
    <r>
      <rPr>
        <color rgb="FF1155CC"/>
        <u/>
      </rPr>
      <t>https://prnt.sc/0X1gnAvZm3VS</t>
    </r>
    <r>
      <rPr/>
      <t xml:space="preserve"> </t>
    </r>
    <r>
      <rPr>
        <color rgb="FF000000"/>
      </rPr>
      <t xml:space="preserve">
</t>
    </r>
    <r>
      <rPr>
        <color rgb="FF1155CC"/>
        <u/>
      </rPr>
      <t>https://prnt.sc/jkQSp_9Lnp3y</t>
    </r>
    <r>
      <rPr/>
      <t xml:space="preserve"> </t>
    </r>
    <r>
      <rPr>
        <color rgb="FF000000"/>
      </rPr>
      <t xml:space="preserve">
</t>
    </r>
    <r>
      <rPr>
        <color rgb="FF1155CC"/>
        <u/>
      </rPr>
      <t>https://prnt.sc/hLCsY2Bej7m0</t>
    </r>
    <r>
      <rPr/>
      <t xml:space="preserve"> </t>
    </r>
    <r>
      <rPr>
        <color rgb="FF000000"/>
      </rPr>
      <t xml:space="preserve">
</t>
    </r>
    <r>
      <rPr>
        <color rgb="FF1155CC"/>
        <u/>
      </rPr>
      <t>https://prnt.sc/DdqtvWGzs33I</t>
    </r>
    <r>
      <rPr/>
      <t xml:space="preserve"> </t>
    </r>
    <r>
      <rPr>
        <color rgb="FF000000"/>
      </rPr>
      <t xml:space="preserve">
</t>
    </r>
    <r>
      <rPr>
        <color rgb="FF1155CC"/>
        <u/>
      </rPr>
      <t>https://prnt.sc/eEtF79uwSqPd</t>
    </r>
    <r>
      <rPr/>
      <t xml:space="preserve"> </t>
    </r>
    <r>
      <rPr>
        <color rgb="FF000000"/>
      </rPr>
      <t xml:space="preserve">
</t>
    </r>
    <r>
      <rPr>
        <color rgb="FF1155CC"/>
        <u/>
      </rPr>
      <t>https://prnt.sc/c4AHNj8o5Dpv</t>
    </r>
    <r>
      <rPr/>
      <t xml:space="preserve"> </t>
    </r>
    <r>
      <rPr>
        <color rgb="FF000000"/>
      </rPr>
      <t xml:space="preserve">
</t>
    </r>
    <r>
      <rPr>
        <color rgb="FF1155CC"/>
        <u/>
      </rPr>
      <t>https://prnt.sc/jpkh3S00aYgH</t>
    </r>
    <r>
      <rPr/>
      <t xml:space="preserve"> </t>
    </r>
    <r>
      <rPr>
        <color rgb="FF000000"/>
      </rPr>
      <t xml:space="preserve">
</t>
    </r>
    <r>
      <rPr>
        <color rgb="FF1155CC"/>
        <u/>
      </rPr>
      <t>https://prnt.sc/0D9byIGt0S8g</t>
    </r>
    <r>
      <rPr/>
      <t xml:space="preserve"> </t>
    </r>
    <r>
      <rPr>
        <color rgb="FF000000"/>
      </rPr>
      <t xml:space="preserve">
</t>
    </r>
    <r>
      <rPr>
        <color rgb="FF1155CC"/>
        <u/>
      </rPr>
      <t>https://prnt.sc/da0BoEztZp5v</t>
    </r>
    <r>
      <rPr/>
      <t xml:space="preserve"> </t>
    </r>
    <r>
      <rPr>
        <color rgb="FF000000"/>
      </rPr>
      <t xml:space="preserve">
</t>
    </r>
    <r>
      <rPr>
        <color rgb="FF1155CC"/>
        <u/>
      </rPr>
      <t>https://prnt.sc/QZ-_ulBorGlR</t>
    </r>
    <r>
      <rPr/>
      <t xml:space="preserve"> </t>
    </r>
    <r>
      <rPr>
        <color rgb="FF000000"/>
      </rPr>
      <t xml:space="preserve">
</t>
    </r>
    <r>
      <rPr>
        <color rgb="FF1155CC"/>
        <u/>
      </rPr>
      <t>https://prnt.sc/0eV0E4H3prQ0</t>
    </r>
    <r>
      <rPr/>
      <t xml:space="preserve"> </t>
    </r>
    <r>
      <rPr>
        <color rgb="FF000000"/>
      </rPr>
      <t xml:space="preserve">
</t>
    </r>
    <r>
      <rPr>
        <color rgb="FF1155CC"/>
        <u/>
      </rPr>
      <t>https://prnt.sc/IdM2DZqD55vx</t>
    </r>
    <r>
      <rPr/>
      <t xml:space="preserve"> </t>
    </r>
    <r>
      <rPr>
        <color rgb="FF000000"/>
      </rPr>
      <t xml:space="preserve">
</t>
    </r>
    <r>
      <rPr>
        <color rgb="FF1155CC"/>
        <u/>
      </rPr>
      <t>https://prnt.sc/ueLRTjNf3dSV</t>
    </r>
    <r>
      <rPr/>
      <t xml:space="preserve"> </t>
    </r>
    <r>
      <rPr>
        <color rgb="FF000000"/>
      </rPr>
      <t xml:space="preserve">
</t>
    </r>
    <r>
      <rPr>
        <color rgb="FF1155CC"/>
        <u/>
      </rPr>
      <t>https://prnt.sc/QPTJuo66AApz</t>
    </r>
    <r>
      <rPr/>
      <t xml:space="preserve"> </t>
    </r>
    <r>
      <rPr>
        <color rgb="FF000000"/>
      </rPr>
      <t xml:space="preserve">
</t>
    </r>
    <r>
      <rPr>
        <color rgb="FF1155CC"/>
        <u/>
      </rPr>
      <t>https://prnt.sc/2R9vBYNvYWsk</t>
    </r>
    <r>
      <rPr/>
      <t xml:space="preserve"> </t>
    </r>
    <r>
      <rPr>
        <color rgb="FF000000"/>
      </rPr>
      <t xml:space="preserve">
</t>
    </r>
    <r>
      <rPr>
        <color rgb="FF1155CC"/>
        <u/>
      </rPr>
      <t>https://prnt.sc/LbytxVvWwTyE</t>
    </r>
    <r>
      <rPr/>
      <t xml:space="preserve"> </t>
    </r>
    <r>
      <rPr>
        <color rgb="FF000000"/>
      </rPr>
      <t xml:space="preserve">
</t>
    </r>
    <r>
      <rPr>
        <color rgb="FF1155CC"/>
        <u/>
      </rPr>
      <t>https://prnt.sc/IwhpcxHj3Wtk</t>
    </r>
    <r>
      <rPr/>
      <t xml:space="preserve"> 
</t>
    </r>
    <r>
      <rPr>
        <color rgb="FF1155CC"/>
        <u/>
      </rPr>
      <t>https://prnt.sc/mtU8jpXzjx2m</t>
    </r>
    <r>
      <rPr/>
      <t xml:space="preserve"> </t>
    </r>
  </si>
  <si>
    <t>Rintaro Yokai
отредактировано
В проводку пьянь ракету е*анул это видно чётко не видео пожара горят кабели и горючие материалы (утеплитель и тд) люди надышались парами стирола (полистирол утеплитель) и хлороводорода а так же следами фосгена (все это выделяется из ПВХ но первый опаснее вызывает кровотечение из носа и уничтожает рецепторы после чувствовать дым уже не возможно) дальше как обычно выходы заставлены закрыты никто ничего не проверял кафешка и танцпол были нелегальными и тд ну и ясен пень что бухие все были были бы трезвыми жертв могло не быть вовсе! Помните при пожаре у вас есть не более 3-6 минут чтобы покинуть помещение! Ато и вовсе не более 20 секунд! Чтобы не повредить рецепторы в носу и спасти лёгкие и дыхание стоит затаить дыхание и мокрую тряпку на нос плотно и деру бегом и быстро!</t>
  </si>
  <si>
    <t>https://dzen.ru/b/Y2YsrVKwC2fE53hJ#comment_1382739343</t>
  </si>
  <si>
    <t>Не отвечаем, мат + основные претензии к пожаробезопасности объекта в целом</t>
  </si>
  <si>
    <t xml:space="preserve">Игорь Городничев Rязанец
Применять то термопанели можно, но настолько ли нужно? Во-первых, псбетон сам по себе уже может быть достаточно теплым ( исключение для верхних, плотных марок и не толстой стены. конечно) ВО -вторых, выход влаги из псбетона пенопластом и облицовкой уже весьма затрудняется и будет ли точка росы в пенопласте или не будет, но равновесную влажность стены никто ж не отменял. (кстати, в псбетоне точку росы тоже никто не отменял!) И третье, самое главное, облицовка, в отличии от БЕТОНА стен, имеет намного меньший ресурс эксплуатации. Она весело горит и дымит в случае пожара, кстати... Это просто доводы. Мне лично внешне то нравится. Но тут низводится сама сущность полистиролБЕТОНА пенопластом (прям нонсенс в общем) и преимущество самого псбетона в том, что ему ( в отличии от газосиликата) утепление снаружи НЕ ТРЕБУЕТСЯ. Вот были бы стены тут из газосиликата, то тогда да, термопанели в самый раз пригодились бы... А так да, все симпатично, огрехи геометрии от больших плит термапанели выравнивают, да еще и дополнительное термосопротивление... И последнее — псбетон сам по себе подстраивается под ктр ( расширение\сжатие) штукатурки и других фасадных и прочих соседствующих с ним ( приклеенных) материалов. Тут у него нет проблем и трещин для фасадки он не даёт. Проблемы, обычно, когда сама фасадка (штукатурка или тп) не качественно сделана. </t>
  </si>
  <si>
    <t>https://www.youtube.com/watch?v=kUUAGJw_89k&amp;lc=UgyHkf9o3pyKYEHSixd4AaABAg</t>
  </si>
  <si>
    <t>Не отвечаем, прро ПСБ, точку росы и утепление написано верно.
Нет прямого утверждения, что пенопласт горит.</t>
  </si>
  <si>
    <t xml:space="preserve">truvor
Нормальный утеплитель из каменной ваты не горит, горит Пеноплекс, пенопласт. Им утепляют снаружи каменную кладку или фундамент, где гореть нечему. Крышу, у которой под утеплителем внутри здания дерево, таким утеплять нельзя. </t>
  </si>
  <si>
    <t>https://amarok-man.livejournal.com/6958070.html?thread=283434486#t283434486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</si>
  <si>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Крыши с деревянными перекрытиями с успехом утепляются пенополистиролом.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Современные марки ППС производятся со специальными присадками — антипиренами. Благодаря им материал не поддерживает горение и затухает в течение 4 секунд после потери контакта с открытым пламенем. При горении все теплоизоляционные (да и не только теплоизоляционные) материалы выделяют токсичные вещества. Если учесть, что ППС по правилам монтажа должен быть полностью изолирован, эвакуация из помещения будет необходима гораздо раньше, чем огонь доберётся до него. 
Основное правило утепления — соблюдать технологию монтажа. При его соблюдении материал прослужит вам долгие годы. 
</t>
  </si>
  <si>
    <t>Не встраиваемся, основной пост связан с мобилизацией и на комментарий уже ответили.</t>
  </si>
  <si>
    <t xml:space="preserve">Компьютерные железки
РЕБЯТА АВТОРЫ !!!! ПОСМОТРЕЛ КАК У ВАС ТРУБА ИДЕТ ЧЕРЕЗ СТЕНУ В САРАЕ!!!! ГОЛЫЙ МЕТАЛЛ, И К НЕМУ ВПЛОТНУЮ МОНТАЖНАЯ ПЕНА И ПЕНОПЛАСТ!!! ЭТО 100 ПРОЦЕНТНЫЙ ПОЖАР ПРИ ИСПОЛЬЗОВАНИИ ПЕЧКИ !!!! СРОЧНО ПЕРЕДЕЛЫВАЙТЕ ВСЕ ЭТО БЕЗОБРАЗИЕ!!! ПОСМОТРИТЕ В ИНТЕРНЕТЕ КАК ПРАВИЛЬНО СДЕЛАТЬ ПЕРЕХОД ТРУБЫ ЧЕРЕЗ ПОТОЛОК ИЛИ СТЕНУ И ПЕРЕДЕЛАЙТЕ ВСЕ!!! ИНАЧЕ СГОРИТЕ!!!!!! </t>
  </si>
  <si>
    <t>https://www.youtube.com/watch?v=y9QKVMgnMPs&amp;lc=Ugxkujv3fIRKyCRvL1p4AaABAg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</si>
  <si>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правы: согласно ГОСТ 15588-2014, прямого контакта пенополистирола и элементов, которые нагреваются свыше 80°С, быть не должно. Автору в этом случае стоит использовать специальные конструкции, которые обеспечивают безопасный переход дымоходов через стену. </t>
  </si>
  <si>
    <t>https://prnt.sc/OWX5Xonay9gt</t>
  </si>
  <si>
    <t xml:space="preserve">Braedley
3 часа назад
Про утеплитель интересно было.
Вопрос к залу — хочу утеплить гараж изнутри, кирпичные стены. Утеплитель пенопласт между реек, на рейки — осп-панели.
Вопрос — нужно ли при этом использовать какую-то плёнку (на сами стены или на пенопласт). Если да, то какую?
Заранее спасибо за дельные советы </t>
  </si>
  <si>
    <t>https://pikabu.ru/story/pogreb_moya_malenkaya_stroyka_chetvyortyiy_shag_9623405?cid=255071832</t>
  </si>
  <si>
    <t>Не отвечаем, не рекомендуем ППС изнутри, коммент неаудиторный</t>
  </si>
  <si>
    <t xml:space="preserve">Фёдор Феличитаев
Здравствуйте. Требуется рекомендации по дополнительному утеплению дома. Построили нам каркасный дом, но пароизоляционную пленку и в нутри и снаружи уложили отвратительно стыки проклеены невезде, нахлест тоже не во всех стыках. Стены утеплённые мин ватой 150 мм, пол и чердак 200мм. Думаем весь дом пенополистиролом обшить 50мм и сайдингом. Что посоветуете? </t>
  </si>
  <si>
    <t>https://www.youtube.com/watch?v=059IdI12i2M&amp;lc=Ugzf1WTWN6hDooYfyK14AaABAg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</si>
  <si>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Мы бы рекомендовали вначале качественно восстановить пароизоляционный слой для минваты, как изнутри, так и снаружи — так как пенополистирол имеет меньшую паропроницаемость, чем минвата. Вы сами понимаете, на что обращать внимание: обязательный нахлёст полотен, проклейка стыков. Для добавочного теплоизоляционного слоя вы можете использовать ППС, однако 50 мм может быть недостаточно: мы бы советовали как минимум 100 мм (не забудьте тщательно проклеить стыки). Особое внимание необходимо обратить на утепление пола и чердачных перекрытий: слой здесь должен быть как минимум 300 мм. 
Для пенопласта мы не рекомендуем использование вентфасадов, а сайдинг относится именно к ним. По ГОСТ 15588-2014 оптимально закрывать ППС штукатурным слоем по системе "мокрый фасад". Если из-за особенностей здания это невозможно, мы бы рекомендовали вам выбрать из других вариантов, не относящихся к вентилируемым. 
</t>
  </si>
  <si>
    <t>https://prnt.sc/IuUuvQ7zykOF</t>
  </si>
  <si>
    <r>
      <rPr>
        <rFont val="Arial"/>
        <color theme="1"/>
      </rPr>
      <t xml:space="preserve">Строительный журнал САМаСТРОЙКА
</t>
    </r>
    <r>
      <rPr>
        <rFont val="Arial"/>
        <color theme="1"/>
        <sz val="6.0"/>
      </rPr>
      <t>Аналог пенопласта и минеральной ваты, дешёвый утеплитель на века!
Содержание статьи:
 1 Чем заменить пенопласт и минеральную вату
 2 Преимущества утепления глиной
Уже достаточно давно минеральная вата и пенопласт являются основными утеплительными материалами для дома. Так уж повелось, что в связи с достойными характеристиками касательно утепления, а также благодаря своей доступной стоимости, найти им замену сложно. А ведь ещё совсем недавно, буквально в прошлом веке, люди прекрасно обходились и без пенопласта, и без минеральной ваты.
Речь идёт о глине, обычной глине, которая обладает не менее достойными характеристиками, и помимо всего прочего является также экологичным материалом</t>
    </r>
    <r>
      <rPr>
        <rFont val="Arial"/>
        <color theme="1"/>
      </rPr>
      <t>.</t>
    </r>
    <r>
      <rPr>
        <rFont val="Arial"/>
        <b/>
        <color theme="1"/>
      </rPr>
      <t xml:space="preserve"> В свою очередь пенопласту и минеральной вате присущи некоторые недостатки. Например, пенопласт горит, и его часто портят грызуны, пенопласт не пропускает воздух, из-за чего в комнате может подняться влажность</t>
    </r>
    <r>
      <rPr>
        <rFont val="Arial"/>
        <color theme="1"/>
      </rPr>
      <t xml:space="preserve">. </t>
    </r>
    <r>
      <rPr>
        <rFont val="Arial"/>
        <color theme="1"/>
        <sz val="6.0"/>
      </rPr>
      <t>Минеральная вата и вовсе, боится сырости, в результате воздействия которой теряются её эксплуатационные свойства.
Поэтому часто возникает необходимость найти замену минеральной вате и пенопласту, так, чтобы и по доступности было нормально, и по цене подходило. В данной статье строительного журнала https://samastroyka.ru/ как раз и пойдёт речь об одном из таких утеплителей, причём полностью природного происхождения.
Чем заменить пенопласт и минеральную вату
Натуральная глина сама по себе является отличным утеплителем, как для пола, так и для потолка со стенами. Смешанная с опилками глина обладает заметно большей прочностью, чем тот же опилкобетон. Кроме того, даже по прошествии нескольких десятков лет, на её поверхности не образуются трещины, как это часто происходит с бетоном.
Помимо этого глина не требует какой-либо пароизоляции, при отсутствии которой минеральная вата легко способна покрыться плесенью. Всё что нужно сделать, так это тщательно перемешать глину с опилками и, как следует утрамбовать раствор в места утепления.
Преимущества утепления глиной
Чтобы утеплить дом глиной понадобится сделать жидкий раствор из воды, глины и древесных опилок. Данным раствором можно утеплять не только полы, но и потолки со стенами.
Чем заменить пенопласт и минеральную вату
Безусловно, глина как утеплитель имеет ряд неоспоримых достоинств, которые связаны, прежде всего, с её природными характеристиками.
Преимущества утепления глиной
В чем плюсы утеплителя из глины:
 глина — это абсолютно экологичный материал природного происхождения;
 утеплитель из глины легко пропускает воздух, а, следовательно, в доме образуется благоприятный микроклимат и оптимальная влажность воздуха, которая не должна превышать 70%;
 монтаж такого утеплителя происходит очень быстро, здесь не нужно сверлить стены, что-то клеить и т. д., достаточно сделать раствор из глины и опилок, а затем выложить его куда надо;
 глиняный утеплитель долговечен, на нём не появляются трещины.
Кроме опилок в глину можно добавлять и солому, хуже от такого утепления дома не будет.
Аналог пенопласта и минеральной ваты, дешёвый утеплитель на века!
И ещё, даже если глина и растрескается со временем, то места повреждений всегда можно будет быстро заделать.</t>
    </r>
    <r>
      <rPr>
        <rFont val="Arial"/>
        <b/>
        <color theme="1"/>
      </rPr>
      <t xml:space="preserve"> В обычном же случае, при использовании пенопласта и минеральной ваты, ничего не останется, как заменить повреждённый утеплительный материал.</t>
    </r>
  </si>
  <si>
    <t>https://dzen.ru/media/samastroyka.ru/analog-penoplasta-i-mineralnoi-vaty-deshevyi-uteplitel-na-veka-63650191b54e9d2f2d97a0ba</t>
  </si>
  <si>
    <t>Грызуны, пожаоопасность, паропроницаемость</t>
  </si>
  <si>
    <t xml:space="preserve">Здравствуйте! 
Хочу прокомментировать ваш пост в качестве официального представителя Ассоциации производителей и поставщиков пенополистирола. 
Недостатки, конечно, есть у любого строительного материала. Однако давайте рассмотрим упомянутые вами характеристики по порядку.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отсутствии приточно-вытяжной вентиляции. 
Что касается грызунов: при использовании пенопласта необходимо соблюдать условия монтажа. По ГОСТ материал рекомендуется в качестве среднего слоя ограждающих конструкций. Если всё сделано правильно, с внутренней стороны утеплитель закрыт стеной, а с внешней — слоем штукатурной или другой отделки. Важно исключить доступ грызунов к ППС: они не едят пенополистирол, но селятся в нём. Если доступа нет, то и нор не будет. 
И о горючести материала: в современные марки строительного пенополистирола добавляются специальные присадки — антипирены. Благодаря им материал не поддерживает горения и затухает в течение 4 секунд после потери контакта с открытым пламенем. Если учесть, что по правилам ППС должен находиться внутри стенового пирога, огонь добирается до него далеко не в первую очередь. К этому моменту люди, находящиеся в помещении, в любом случае должны быть эвакуированы. 
Как видите, любой вопрос упирается в огрехи эксплуатации материала. Если следовать правилам, закрепленным в ГОСТе и других нормативных документах, можно смело использовать ППС для теплоизоляции. </t>
  </si>
  <si>
    <t>https://prnt.sc/b8cjgRR2ZufV</t>
  </si>
  <si>
    <t>Юрий Колпаков — опубликовано в сообществе Mash | Мэш
Ну давно уже запретили в России утепление фасадов делать пенопластом.
Утепление фасадов зданий делали мы из каменной ваты, она не горит.
Подсистемы тоже из разных материалов, самая дорогая и надёжная из нержавеющей стали.</t>
  </si>
  <si>
    <t>https://vk.com/wall-112510789_7627210?reply=7631661&amp;thread=7627234</t>
  </si>
  <si>
    <t>Здравствуйте, Юрий! 
Позвольте прокомментировать ваше сообщение в качестве официального представителя Ассоциации производителей и поставщиков пенополистирола. 
В России не запрещено утеплять фасады пенополистиролом. Для этих целей ГОСТ 15588-2014 определяет марки ППС с литерой Ф — фасадные. Все современные марки строительного пенополистирола выпускаются также с пометкой SE — self extinguishing. Это материал с добавками, способствующими самозатуханию вспенивающегося полистирола (антипиренами). Пенополистирол тип SE перестаёт гореть в течение максимум 4 секунд после того, как теряет контакт с открытым огнём. Все выпускаемые марки пенополистирола тип SE тестируются также на соответствие строгим европейским нормам.</t>
  </si>
  <si>
    <t>Не отвечаем, мат в ветке</t>
  </si>
  <si>
    <t xml:space="preserve"> Дмитрий Дмитрий
В пенопласте ещё живут мыши и муравьи. Это не утепление, это сделано на продажу.</t>
  </si>
  <si>
    <t>https://vk.com/wall-123474518_311356?reply=314520</t>
  </si>
  <si>
    <t xml:space="preserve">Здравствуйте! 
Позвольте прокомментировать ваше сообщение в качестве официального представителя Ассоциации производителей и поставщиков пенополистирола. 
И мыши, и муравьи, и другие вредители живут в любом неосыпающемся утеплителе. С одним "если" — если у них есть к нему доступ. ГОСТ 15588-2014 регламентирует использование пенополистирола в качестве стреднего слоя строительных ограждающих конструкций. Это значит, что с одной стороны ППС закрыт стеной, а с другой — отделочным слоем (оптимально по системе "мокрый фасад"). Если монтаж осуществлён правильно, доступа к ППС у грызунов и насекомых не будет. А значит, не будет и их гнёзд. </t>
  </si>
  <si>
    <t>https://prnt.sc/WjaoHv4D0yLW</t>
  </si>
  <si>
    <t>Константин Лобзанюк
После "хромой лошади" выводы не сделаны, как по мне так нужно менять СНИПЫ и запретить не защищенный полистирол в строительстве.</t>
  </si>
  <si>
    <t>https://dzen.ru/b/Y2ZcfMGlVD_4GQTi#comment_1379996262</t>
  </si>
  <si>
    <t xml:space="preserve">Здравствуйте, Константин! 
В качестве официального представителя Ассоциации производителей и поставщиков пенополистирола хочу заверить, что по правилам "незащищенный" ППС в строительстве и не используется. 
ГОСТ 15588-2014 регламентирует применение пенополистирола в качестве среднего слоя ограждающих строительных конструкций. Те, кто соблюдает правила монтажа и эксплуатации строительных материалов, именно так — в середине стенового пирога — его и монтируют. К сожалению, не все готовы соблюдать эти рекомендации. </t>
  </si>
  <si>
    <t>https://prnt.sc/DB8xELRs2BZj</t>
  </si>
  <si>
    <t>Константин
Я тоже начитался всевозможных форумов перед утеплением старого кирпичного дома изнутри, правда утеплял обычным пенопластом и гипсокартоном, теплее вроде как стало, но плесень поперла мама не горюй, через 3 года решил переделать, когда снял пенопласт охренел, стены изнутри просто стали разрушаться, может была моя ошибка, что клеил на оштукатуренную поверхность, но половина штукатурки осталась на пенопласте, а половина просто осыпалась, кирпич в некоторых местах так же начал уже осыпаться, все стены можно сказать были пропитаны влагой, хотя так же начитался и про мостики холода, и про паронепроницаемость, для себя сделал вывод, такой способ подходит только для теплого или умеренного климата, там где частые перепады температуры и морозы легко переваливают за -20 категорически не подходит.</t>
  </si>
  <si>
    <t>https://dzen.ru/a/Y2K2pcQyFnh_d5VA#comment_1377880774</t>
  </si>
  <si>
    <t xml:space="preserve">Здравствуйте, Константин! 
Позвольте прокомментировать ваше сообщение в качестве официального представителя Ассоциации производителей и поставщиков пенополистирола. 
Пенополистирол не рекомендуется использовать для внутреннего утепления. ГОСТ 15588-2014 регламентирует применение ППС в качестве среднего слоя ограждающих строительных конструкций. Он монтируется с внешней стороны стены и закрывается отделкой (оптимально — по системе "мокрый фасад").
Сам по себе ППС биологически нейтрален: при соблюдении условий эксплуатации на нём не селятся ни плесень, ни грибок.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Если все сделано правильно, ППС может использоваться для утепления даже в самых суровых условиях. </t>
  </si>
  <si>
    <t>https://prnt.sc/CGj7EuKvHTaq</t>
  </si>
  <si>
    <t>Гость
6 нояб 2022 в 17:28
наблюдала как строили новую школу из говна и палок, поразило количество горючего пенопласта и стены толщиной в кирпич, в точь точь как в лошади вишни, такая школа через лет 5-10 сама развалится</t>
  </si>
  <si>
    <t>https://72.ru/text/gorod/2022/11/06/71794925/comments/</t>
  </si>
  <si>
    <t xml:space="preserve">Здравствуйте! 
Хочу прокомментировать ваш ответ в качестве официального представителя Ассоциации производителей и поставщиков пенополистирола. 
Современные марки пенополистирола — он же пенопласт — производятся с добавкой специальных присадок — антипиренов. Благодаря им материал не поддерживает горения и затухает в течение максимум 4 секунд после потери контакта с открытым пламенем. ГОСТ 15588-2014 регламентирует использование ППС в качестве среднего слоя ограждающих строительных конструкций. Это значит, что слой теплоизоляции находится в середине стенового пирога: с внутренней стороны он закрыт стеной, с внешней — отделочными слоями.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Технической причиной пожара в ТЦ "Зимняя вишня", по мнению экспертов, послужило возгорание в результате аварийного режима работы светодиодного светильника, установленного над поролоновой ямой батутного центра. В здании были заблокированы пожарные выходы, а имевшиеся — не соответствовали требованиям безопасности.
Как видите, не пенопласт, а человеческий фактор и сознательное нарушение правил явились причинами этих страшных пожаров. </t>
  </si>
  <si>
    <r>
      <rPr/>
      <t xml:space="preserve">Ошибка при публикации комментария, повторяется многократно: </t>
    </r>
    <r>
      <rPr>
        <color rgb="FF1155CC"/>
        <u/>
      </rPr>
      <t>https://prnt.sc/QOTMnki3ERv5</t>
    </r>
  </si>
  <si>
    <t>Мастер Безенчук
6 нояб 2022 в 17:47
Горючие материалы в фасадах не используются. Используется минеральная вата, которая не горит.</t>
  </si>
  <si>
    <t xml:space="preserve">Здравствуйте! 
Горючесть — свойство, присущее в той или иной степени всем строительным (да и не только строительным) материалам. Его, конечно, учитывают при возведении и утеплении зданий. Нужно, однако, понимать, что при неправильной эксплуатации загореться может что угодно. А значит, нужно строго следовать рекомендациям, прописанным в ГОСТах и нормативах для каждого материала. 
Так, ГОСТ 15588-2014 предписывает использование пенопласта в качестве среднего слоя ограждающих строительных конструкций. Материал должен быть изолирован от внешней среды — оптимально по системе "мокрый фасад". При правильном применении его можно использовать для теплоизоляции практически любых строений, что подтверждается европейским опытом: 8 из 10 домов в Европе утеплены именно пенопластом. </t>
  </si>
  <si>
    <r>
      <rPr/>
      <t xml:space="preserve">Ошибка при публикации комментария, повторяется многократно: </t>
    </r>
    <r>
      <rPr>
        <color rgb="FF1155CC"/>
        <u/>
      </rPr>
      <t>https://prnt.sc/_QLEUpXyfasQ</t>
    </r>
    <r>
      <rPr/>
      <t xml:space="preserve"> </t>
    </r>
  </si>
  <si>
    <t xml:space="preserve"> Мыши и ПАНЕЛЬНО КАРКАСНАЯ технология строительства #Shorts
Virmak
Если кому-то ППС не нужен и считаете что его мыши съедят, то можете взять минвату</t>
  </si>
  <si>
    <t>https://www.youtube.com/watch?v=i3ig2gxZ5xU</t>
  </si>
  <si>
    <t>Здравствуйте! Позвольте прокомментировать в качестве официального представителя Ассоциации производителей и поставщиков пенополистирола. 
Утеплитель стоит подбирать с учетом особенностей каждого конкретного случая. Однако что касается грызунов, правила схожи как для пенопласта, так и для минваты. Животные не едят эти утеплители — они не несут для них какой-либо питательной ценности. Однако и в том, и в другом они могут выгрызать ходы и обустраивать гнезда. Поэтому важно, чтобы у грызунов не было доступа к утеплителю. 
Для пенопласта изоляция достигается за счет внешней отделки, оптимально — по системе "мокрый фасад".</t>
  </si>
  <si>
    <t>https://prnt.sc/qajoEVXTBEwC</t>
  </si>
  <si>
    <t xml:space="preserve"> Наталья Даньшова
Дмитрий, и наружные стены с пенопластом, а грызунам он нравится(</t>
  </si>
  <si>
    <t>vk.com/wall-38398409_55154?reply=55189&amp;thread=55182</t>
  </si>
  <si>
    <t xml:space="preserve">Здравствуйте, Наталья! 
Позвольте прокомментировать в качестве официального представителя Ассоциации производителей и поставщиков пенополистирола. 
Грызунам нравятся все неосыпающиеся утеплители. Другое дело, что по нормам у них не должно быть к материалам доступа. Так, ГОСТ 15588-2014 регламентирует использование пенополистирола в качестве среднего слоя строительных ограждающих конструкций. Если материал с одной стороны закрыт стеной, а с другой — внешним облицовочным слоем, вредители до него не доберутся. </t>
  </si>
  <si>
    <t>https://prnt.sc/4eOu-cCkrPcd</t>
  </si>
  <si>
    <t>Владимир Рудаков, 5 часов назад
Просветленный
Нет. Он делается из бензина и пропана.
Единственное, он не выделяет ядовитых газов, при горении, в отличие от полистирола или от полиуретана.
Полипропилен с антипиреновой добавкой — лишь не поддерживает горение при открытом огне. 
То есть, от зажигалки его трудно поджечь. А на пожаре — горит за милую душу.</t>
  </si>
  <si>
    <t>https://otvet.mail.ru/answer/2021585773</t>
  </si>
  <si>
    <t>Здравствуйте! Позвольте прокомментировать в качестве официального представителя Ассоциации производителей и поставщиков пенополистирола. 
Все современные марки строительного пенополистирола выпускаются с антипиренами и тестируются на соответствие строгим европейским нормам. Материал затухает в течение максимум 4 секунд после потери контакта с открытым пламенем, что соответствует нормам ГОСТ 15588-2014 «Плиты пенополистирольные теплоизоляционные». 
Что касается "ядовитых газов" — продукты горения всех без исключения материалов опасны при вдыхании.</t>
  </si>
  <si>
    <t>https://prnt.sc/4q909eLnGKOM</t>
  </si>
  <si>
    <r>
      <rPr>
        <rFont val="Arial"/>
        <color theme="1"/>
      </rPr>
      <t xml:space="preserve">Своими руками
</t>
    </r>
    <r>
      <rPr>
        <rFont val="Arial"/>
        <b/>
        <color theme="1"/>
      </rPr>
      <t xml:space="preserve">Утепление крыши изнутри </t>
    </r>
    <r>
      <rPr>
        <rFont val="Arial"/>
        <color theme="1"/>
      </rPr>
      <t xml:space="preserve">
Прежде всего нужно определиться с выбором теплоизоляционного материала. Вариантов существует несколько: </t>
    </r>
    <r>
      <rPr>
        <rFont val="Arial"/>
        <b/>
        <color theme="1"/>
      </rPr>
      <t>пенопласт – дешевый теплоизоляционный материал, обладающий низкой теплопроводностью — 0,037 — 0,043Вт/мК. Несмотря на эти достоинства, пенопласт не часто применяется для утепления крыш, так как он является горючим материалом и имеет нулевую паропроницаемость. 
Еще одним серьезным недостатком пенополистирола является то, что в процессе горения он выделяет токсины;</t>
    </r>
    <r>
      <rPr>
        <rFont val="Arial"/>
        <color theme="1"/>
      </rPr>
      <t xml:space="preserve"> </t>
    </r>
    <r>
      <rPr>
        <rFont val="Arial"/>
        <color theme="1"/>
        <sz val="6.0"/>
      </rPr>
      <t>Минвата для утепления кровли минеральная вата – экологичный и пожаробезопасный материал с низким коэффициентом теплопроводности – 0,032 – 0,048Вт/мК. Благодаря хорошей паропроницаемости он позволяет кровле «дышать». Поэтому, на мой взгляд, минвата является оптимальным вариантом для утепления кровли; Экструдированный пенополистирол экструзионный пенополистирол – более прочный утеплитель, чем обычный пенополистирол, который тоже обладает низкой теплопроводностью — 0,028-0,034Вт/мК. 
Благодаря специальным добавкам, экструдированный пенополистирол, как правило, имеет класс горючести Г1, т.е. является слабо горючим материалом. Еще одно достоинство ЭППС заключается в том, что материал не боится влаги, по этому не требует гидро- пароизоляции. Экструдированный пенополистирол можно монтировать без пароизоляции Что касается недостатков, то к ним относится высокая цена. vk.com/aidacha Еще один минус заключается в низкой паропроницаемости. Если помещение чердака будет использоваться как жилое, лучше всего использовать в качестве утеплителя базальтовую вату. 
Этот материал является наиболее экологичным. Паробарьер для защиты утеплителя от влаги Также для утепления кровли изнутри понадобятся другие некоторые материалы: паробарьер; антисептическая пропитка для дерева; деревянные рейки. Поломанные стропила необходимо отремонтировать 
ПОДГОТОВКА КРЫШИ 
Прежде чем выполнить утепление крыши дома своими руками, необходимо подготовить кровлю следующим образом: если жилье уже эксплуатировалось, обязательно надо провести осмотр стропильной системы на предмет повреждений и прочих изъянов. Если обнаружены подгнившие или треснувшие детали, их обязательно надо заменить, отремонтировать или усилить; если толщина стропил меньше толщины утеплителя, ее нужно увеличить. Для этого к стропилам следует прикрепить доски или брусья; далее все деревянные детали крыши, включая стропила, необходимо обработать антисептиком. Благодаря этому дерево будет защищено от гниения и всевозможных негативных биологических воздействий. 
Обработка стропил антисептиком 
Пропитка наносится при помощи кисти. Также можно использовать распылитель. Подробная инструкция по применению состава обычно имеется на упаковке; если в процессе монтажа кровельного покрытия не была выполнена гидроизоляция или со временем она повредилась, ее необходимо выполнить изнутри. Для этих целей следует использовать супердиффузную мембрану. Гидроизоляционная мембрана Гидроизоляция крыши изнутри крепится к стропилам и обрешетке при помощи степлера или даже гвоздей и деревянных планок. Нижний край пленки следует вывести под свес крыши для отвода конденсата.
ТЕПЛОИЗОЛЯЦИЯ КРЫШИ 
Теперь можно начинать утепление крыши своими руками. 
Работа выполняется так: вначале обустройте вентиляционный зазор между пароизоляционной мембраной и гидроизоляцией. Для этого нужно отступить от гидроизоляционной пленки сантиметр-полтора и прибить к стропилам гвозди. Затем между гвоздями надо зигзагообразно натянуть шнур, который будет служить ограничителем; vk.com/aidacha Натягиваем нити зигзагообразно для обеспечения вентиляционного зазора затем к стропильным ногам крепится пароизоляционная мембрана. Чтобы ее зафиксировать, можно воспользоваться степлером. Монтаж пароизоляции Надо сказать, что в случае использование экструдированного пенополистирола, обустраивать вентиляционный зазор и монтировать пароизоляцию не нужно. Обычный же пенополистирол хоть и незначительно, но все же поглощает влагу, поэтому нуждается в пароизоляции; теперь можно выполнить утепление кровли. Для этого плиты утеплителя нужно расположить между стропильными ногами. Монтаж минеральной ваты Имейте в виду, что плиты должны плотно прилегать к стропильным ногам, а также друг к другу. 
Если между утеплителем возникнут щели, они будут служить мостиками холода, соответственно, эффективность теплоизоляции снизится. Чтобы зафиксировать плиты между стропилами, можно забить гвоздики и зигзагообразно натянуть нити, как на фото выше. Монтаж второго слоя пароизоляции после того, как утепления скатной кровли будет завершено, следует закрепить на стропилах еще один слой пароизоляции. Как в первом, так и во втором случае полосы мембраны надо расположить внахлест на 10 см. При этом места стыков следует проклеить скотчем; Пример обрешетки поверх пароизоляции нужно закрепить обрешетку, воспользовавшись рейками или досками. Обрешетка обеспечит вентиляционное пространство между отделочным материалом и пароизоляцией. 
Кроме того она позволит выровнять поверхность перед монтажом финишного покрытия, если чердак будет использоваться как жилое помещение. Если дом только строится, можно выполнить утепление крыши снаружи в процессе монтажа кровельного материала . vk.com/aidacha В этом случае предварительно делается подшивка со стороны чердака, после чего на нее укладывается пароизоляция и сам утеплитель. Благодаря этому не нужно дополнительно фиксировать теплоизоляцию между стропилами. На этом теплоизоляция крыши дома своими руками завершена. Теперь осталось лишь выполнить монтаж отделочного материала – гипсокартона или, к примеру, вагонки. 
УТЕПЛЕНИЕ ФРОНТОНОВ 
Если вы утепляете крышу дома изнутри с целью обустройства жилого чердачного помещения, обязательно надо выполнить теплоизоляцию и фронтонов, если, конечно, крыша двускатная. Напомню, что фронтон – это часть стены, расположенная между скатами кровли. 
Схема расположения реек на фронтоне 
Процесс утепления фронтонов изнутри выглядит так: для обеспечения вентиляционного пространства, на фронтоне фиксируются деревянные рейки с шагом 0,5м по вертикали и 2-3 см по горизонтали; На фото – пароизоляция фронтона к рейкам крепится пароизоляция, в результате чего образуется вентиляционный зазор; далее устанавливаются вертикальные стойки. Прикрепить их к рейкам можно при помощи стальных уголков и саморезов или прямых подвесов. 
Утепление фронтона минватой
 Чтобы внутренняя поверхность фронтонов получилась ровной, стойки надо расположить в одной плоскости. vk.com/aidacha Для этого установите вначале две крайние стойки строго в вертикальном положении, после чего закрепите на них несколько нитей на разном уровне. Используйте нити в качестве маяков для выравнивания остальных стоек; 
далее работа выполняется так же, как и при утеплении кровли – пространство между стойками утепляется, после чего фиксируется пароизоляционная мембрана и выполняется монтаж обрешетки; со стороны фасада на фронтонах под козырьком нужно выполнить несколько небольших отверстий, чтобы вентиляционный зазор работал, т.е. отводил влагу.</t>
    </r>
  </si>
  <si>
    <t>https://ok.ru/group/55743773999131/topic/154734887575579</t>
  </si>
  <si>
    <t>https://prnt.sc/lP-QF4078yLT</t>
  </si>
  <si>
    <t>Pivis
 EPS Russia сказал(а): ↑
 Мы понимаем, что на выбор материала для теплоизоляции влияют не только объективные характеристики, но и личные предпочтения.
 EPS Russia сказал(а): ↑
 Сожалеем, если именно к пенопласту вы испытываете столь глубокое недоверие. Возможно, оно связано с опытом использования некачественного ППС, произведённого с нарушением технологии.
 "Личные" предпочтения продиктованы практическим опытом кровельных работ, объем которого, скорее всего, больше чем у всей ассоциации производителей и поставщиков пенополистирола вместе взятой.
 EPS Russia сказал(а): ↑
 Вы, конечно, вправе провести и свой эксперимент, но помните, что вдыхать продукты горения — даже если речь идёт о самой экологически чистой древесине — не стоит.
 Именно поэтому опыты нужно производить последним, потому что свою долю дряни, я на крыше уже полной грудью хапнул. Честно говоря, я неправильное определение смраду тлеющего полистирола: у него запаха как такового нет, при попадании в пары этой гадости глаза просто взрываются и вытекают.
 Но, если кому то приторные диферамбы продаванов слаще доброго совета кровеля, может пенопластом хоть в три слоя обернуться. :aga:</t>
  </si>
  <si>
    <t>https://www.forumhouse.ru/posts/30715032/</t>
  </si>
  <si>
    <t>Не отвечаем, пользователь не ведет конструктивный диалог</t>
  </si>
  <si>
    <t xml:space="preserve"> какой утеплитель не едят мыши?
ЖЕНЩИНА МОЖЕТ ВСЁ!
Многие думают, использовать ППС или нет, так вот, следы мышей я обнаружила</t>
  </si>
  <si>
    <t>https://www.youtube.com/watch?v=cztwPjYVgSE</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</si>
  <si>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Мыши не едят ППС — он не несёт для них никакой питательной ценности. Однако селиться в нём они действительно могут. Как и в любом утеплителе, который не осыпается и не замуровывает им ходы (например, керамзит). Чтобы не допустить появления мышиных ходов или гнёзд пенополистирол монтируется в соответствии с рекомендациями ГОСТ 15588-2014 — как средний слой ограждающей строительной конструкции. Это значит, что ППС должен быть изолирован от окружающей среды в середине стенового пирога. Если всё сделано правильно, доступа у грызунов к материалу не будет. А значит, не будет и нор. </t>
  </si>
  <si>
    <t>https://prnt.sc/98aAqwSLgJBU</t>
  </si>
  <si>
    <t xml:space="preserve">Dmitry Favorsky
вы конечно простите меня, но обшивать дом пенополистиролом внутри в качестве утеплителя категорически нельзя. Этот материал способен наносить вред окружающим людям даже при комнатной температуре. Дело в том, что после производства в пенополистироле содержится остаточный стирол — очень токсичное вещество. Особенно велика его концентрация в материале низкого качества. Наименьшая — в качественном пенопласте (серьезных производителей). Выделяющийся стирол способен наносить вред здоровью людей. </t>
  </si>
  <si>
    <t>https://www.youtube.com/watch?v=r4G1zeN5R7s&amp;lc=UgzLE3WFxNifBSEUwzl4AaABAg</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</si>
  <si>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части места использования ППС вы правы: ГОСТ 15588-2014 регламентирует использование пенополистирола в качестве среднего слоя строительных ограждаюцих конструкций. Это значит, что он применяется для наружного утепления и обязательно изолируется от воздействия окружающей среды внешним облицовочным слоем (предпочтительно по системе "мокрый фасад"). 
Однако в том, что касается выделения стирола, мы бы хотели уточнить.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А что касается качества — опять же, вы правы. Всегда стоит выбирать качественный материал, сопровождающийся необходимой документацией. Приобретать его нужно только в местах официальных продаж. Тогда вы сможете быть уверены в том, чо ППС прошел все необходимые проверки. </t>
  </si>
  <si>
    <t>https://prnt.sc/JYieD7ZRVR6Z</t>
  </si>
  <si>
    <t xml:space="preserve">НАДЕЖДА ФЕДОТОВА
Пол и стены из пенополистирола нельзя делать, будет мышкин домик. Если только битым стеклом бутовать извне или в пену- специальную утеплительную, не монтажную, вмонтировать. А с моими кошками крысоловами на подступах к дому трупы грызунов </t>
  </si>
  <si>
    <t>https://ok.ru/profile/572898048341/statuses/155290507150165</t>
  </si>
  <si>
    <t xml:space="preserve">Здравствуйте, Надежда! 
Позвольте прокомментировать в качестве официального представителя Ассоциации производителей и поставщиков пенополистирола.
Грызунам нравится селиться в материалах, которые защищают их от холода, влаги и при этом не осыпаются — как, например, керамзит — замуровывая ходы. Чтобы из пенополистирола не получился "мышкин домик", он должен использоваться в соответствии с ГОСТ в качестве среднего слоя ограждающих строительных конструкций. То есть быть полностью изолирован от внешних воздействий и мышиных набегов. Если всё смонтировано правильно, доступа к ППС у грызунов не будет ни при теплоизоляции стен, ни при использовании его для утепления перекрытий. </t>
  </si>
  <si>
    <t>https://prnt.sc/MJT2T5jPDRb1</t>
  </si>
  <si>
    <t xml:space="preserve">
djdff
блин, точно! его косяк, сам напросился. а еще пенопласт, пенопласт нихрена не полезный, а еще мыши, да мыши!
я кслову утеплял свой гараж 20 мм пенопласта и затер это все "мокрым фасадом с короедом" в основном по причине мышей :)</t>
  </si>
  <si>
    <t>https://www.drive2.ru/c/631615555161300768/#a631625725643858877</t>
  </si>
  <si>
    <t>Не отвечаем, обсуждается утепление изнутри, мы такое не рекомендуем</t>
  </si>
  <si>
    <t>Виктор Суханов
Добрый день, нужен совет..чем лучше утеплить кирпичный дом..фасад..пенопласт или мин.вата</t>
  </si>
  <si>
    <t>https://vk.com/wall-136277225_32758</t>
  </si>
  <si>
    <t xml:space="preserve">Здравствуйте, Виктор! 
Позвольте прокомментировать в качестве официального представителя Ассоциации производителей и поставщиков пенополистирола.
Конечно, мы не можем влиять на ваш выбор. И тот, и другой материал могут использоваться в качестве теплоизоляции. Если вы остановитесь на пенопласте, пожалуйста, помните, что необходимо приобретать его в местах официальных продаж и монтировать согласно теплотехническому расчету и требованиям ГОСТ. В этом случае вы сможете по достоинству оценить все плюсы ППС — лёгкость монтажа, эффективность и долговечность. Тёплого вам дома! </t>
  </si>
  <si>
    <t>https://prnt.sc/W4-Ajc9WlT9-</t>
  </si>
  <si>
    <t xml:space="preserve"> Людмила Бирюкова
Как-то муж нашел в хозпостройке гнездо с крысятами. Крыса обустроила его в стене с пенопластом. Натаскала утеплителя. Когда он из обнаружил, крыса сидела на детенышах. Не сразу убежала. Ещё некоторое время сидела на них, пыталась, видимо, защитить.</t>
  </si>
  <si>
    <t>https://vk.com/wall-36868476_638435?reply=638542&amp;thread=638443</t>
  </si>
  <si>
    <t xml:space="preserve">Здравствуйте, Людмила! 
Позвольте прокомментировать в качестве официального представителя Ассоциации производителей и поставщиков пенополистирола.
Конечно, соседство неприятное. Но грызуны селятся в любом утеплителе только в одном случае: если у них есть к нему доступ. По правилам, прописанным в ГОСТ 15588-2014, пенополистирол должен использоваться в качестве среднего слоя строительных ограждающих конструкций. Это значит, что с обеих сторон он полностью изолирован. Если крыса смогла пробраться в середину стенового пирога и обустроить там гнездо, значит, стоит проверить целостность конструкции. </t>
  </si>
  <si>
    <t>https://prnt.sc/awuSSM-VIVvS</t>
  </si>
  <si>
    <t>Андрей
EPS Russia, И стирол видимо тоже не выделяет</t>
  </si>
  <si>
    <t>https://dzen.ru/media/samastroyka.ru/analog-penoplasta-i-mineralnoi-vaty-deshevyi-uteplitel-na-veka-63650191b54e9d2f2d97a0ba?comment-request=1#comment_1382877474</t>
  </si>
  <si>
    <t>Добрый день!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веществ в рамках санитарных норм.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Простыми словами, это означает, что при соблюдении условий монтажа и эксплуатации стирол не выделяется в воздух, которым вы дышите.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0,001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</si>
  <si>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https://prnt.sc/cfIwNGwGoQKv</t>
  </si>
  <si>
    <t xml:space="preserve">DKfrostoff
Эффективность теплопроводности стен
 Рассматриваю дом к покупке, сомнения в строении стен: 2 шлакоблока, 50мм пенопласта, облицовочный кирпич. Не будут высокие теплопотери для региона южного урала? (челябинск) </t>
  </si>
  <si>
    <t>https://www.forumhouse.ru/threads/551493/</t>
  </si>
  <si>
    <t>Не отвечаем, требуется много уточнений, вопрос не про утепление, а про выбор дома</t>
  </si>
  <si>
    <t>Автор: GenRen (5.59.141.---)
Дата: 10-11-22 15:01
Scarlo писал:
&gt; И обшивать дольше, чем двухметровыми листами пенопласта.
Один раз стоит посмотреть как горит помещение утепленное пенопластом чтобы забыть про него совсем. Да и мышки превращают утепление им в мартышкин труд. Если тебя, кстати, беспокоит конденсат, то пенопласт как раз сильнее гигроскопичен.</t>
  </si>
  <si>
    <t>https://forum.motolodka.ru/read.php?f=2&amp;i=1642523&amp;t=1642455#REPLY</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</si>
  <si>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К сожалению, горят любые строительные материалы. Важно то, какие меры предпринимают производители, чтобы сделать материал наиболее безопасным. Так, в современные марки пенополистирола добавлены антипирены — особые присадки, которые позволяют материалу самозатухать в течение максимум 4 секунд после потери контакта с открытым пламенем. 
Что касается грызунов, мыши пенополистирол не едят — он не несет для них никакой питательной ценности. А вот селиться могут. Поэтому ГОСТ 15588-2014 рекомендует использовать пенополистирол в качестве среднего слоя ограждающей строительной конструкции. Это значит, что с одной стороны ППС закрыт стеной, с другой — облицовочным слоем, и полностью изолирован от внешней среды. Если у грызунов не будет доступа к материалу, не будет и нор. 
И о конденсате. Точка росы определяется при теплотехническом расчете. Если он выполнен неправильно, естественно, весь пирог не будет соответствовать требованиям эффективной теплоизоляции. Поэтому для его проведения мы рекомендуем обращаться к специалистам. </t>
  </si>
  <si>
    <t>https://prnt.sc/cJEMCjXz8TLv</t>
  </si>
  <si>
    <t>НАДЕЖДА ФЕДОТОВА
Понятно. Достаточно того, что нанесен слой штукатурки со стекловолокном? Я планирую просыпать битое стекло под первый слой утеплителя после чернового пола. Или достаточно по периметру насыпать?</t>
  </si>
  <si>
    <t xml:space="preserve">Здравствуйте, Надежда! 
Мы рекомендуем использовать пенополистирол в соответствии с ГОСТ, а также возводить строение руководствуясь строительными нормами. В таком случае черновой пол будет состоять из слоя армированной цементной стяжки, которая по периметру через демпферную ленту примыкает к фундаменту. Следом будут идти гидроизоляция и утеплитель, затем чистовая стяжка, опять же примыкающая к фундаменту. В этом случае доступ грызунов к ППС полностью исключён. </t>
  </si>
  <si>
    <r>
      <rPr/>
      <t xml:space="preserve">Ответ на стр. 65
</t>
    </r>
    <r>
      <rPr>
        <color rgb="FF1155CC"/>
        <u/>
      </rPr>
      <t>https://prnt.sc/PEIQusg0tIm4</t>
    </r>
    <r>
      <rPr/>
      <t xml:space="preserve"> </t>
    </r>
  </si>
  <si>
    <r>
      <rPr>
        <rFont val="Arial"/>
        <color theme="1"/>
      </rPr>
      <t xml:space="preserve">Julia Golikova
</t>
    </r>
    <r>
      <rPr>
        <rFont val="Arial"/>
        <color theme="1"/>
        <sz val="6.0"/>
      </rPr>
      <t>КАП РЕМОНТ ИЗ ГОВНА И ПАЛОК
Нет, я конечно все понимаю. Я понимаю, что считать деньги в проекте не моя задача. Я в курсе, что так тоже вроде как можно делать... Но должны же быть какие-то рамки приличия в конце концов??!
Кто не понял: на фото результат капитального ремонта среднеэтажки. Панелька, ж/б, примерно 60-е гг.
Беленькое — утеплитель. Дальше идёт сетка и штукатурка.</t>
    </r>
    <r>
      <rPr>
        <rFont val="Arial"/>
        <color theme="1"/>
      </rPr>
      <t xml:space="preserve">
</t>
    </r>
    <r>
      <rPr>
        <rFont val="Arial"/>
        <b/>
        <color theme="1"/>
      </rPr>
      <t>Что у нас в качестве утеплителя? Пенопласт! Пенопласт, блин! 😩😤 Нет, его можно использовать таким образом, НО:
- во-первых он не дышит, паропроницаемость плохая. Если ещё и не правильно рассчитать толщину, так вообще можно лохануться. Если присмотреться, помимо художеств (за которые, кстати, надо руки отбивать малолетним дебилам), серые и чёрные пятна. Это, мои дорогие, — плесень, результат той самой пароНЕпроницаемости. Нет, можно было и с вентиляцией подзаморочиться, но я сомневаюсь, что в данном случае вообще о таком задумывались. Кстати, на другом фасаде ситуация с плесенью ещё хуже — пятна там темнее и они больше.
- во-вторых, пожаробезопасность пенопласта. Вообще-то он относится к горючим материалам и не очень любит свет. Я вообще удивляюсь, почему такое разрешено в строительстве многоквартирных домов. Надеюсь, хоть в многоэтажки его нельзя использовать? Но пока соответствующей нормативки не видела.
Я уже молчу, что он хрупок, на него плохо ложится штукатурка, повышается риск продавливания и вот таких прекрасных дырчатых образований.</t>
    </r>
    <r>
      <rPr>
        <rFont val="Arial"/>
        <color theme="1"/>
      </rPr>
      <t xml:space="preserve">
</t>
    </r>
    <r>
      <rPr>
        <rFont val="Arial"/>
        <color theme="1"/>
        <sz val="6.0"/>
      </rPr>
      <t>По сетке у меня сомнения. Я знаю, что стекловолокно применяется, но тут похоже с качеством проблемы. Причём всего финишного слоя. Специалисты по штукатурке и сеткам если есть, подскажите, насколько сетки из стекловолокна лучше/хуже металлических и пластиковых и в чем? Потому что выглядит как тряпочка, или сама сетка подобрана неправильно?
А вообще долговечность тут плачет с такими то материалами... Но зато дёшево! А большего кое-кому и не надо. 😡
Интересно, по документации такие же материалы проходили или какая-нибудь каменная вата и высококачественная штукатурка? В очередной раз попилили или изначально не захотели париться? Ужас! Позорище!
Дешевое говно дешевого говна. 😤😡
Как жители дома к этому относятся? Вот для таких вопросов и нужны комитеты жильцов, чтобы руководителей подобных работ ставить в неудобное положение. Но для этого надо ещё хоть чуть-чуть понимать в том же утеплении стен или хотя бы позадавать вопросы специалистам.
А рабочие? 👷 Им самим приятно было такое лепить? Никакого уважения ни к своему труду, ни к профессии вообще. Стыдно, товарищи. Не будьте такими. Уважайте себя и жильцов. Не делайте говно, даже если начальство и чиновники решили попилить или не париться. Не удивлюсь если и заплатили рабочим за это копейки. 😐</t>
    </r>
  </si>
  <si>
    <t>https://vk.com/wall519441088_1799</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</si>
  <si>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отсутствии приточно-вытяжной вентиляции — очень жаль, что о ней не задумывались. 
О ситуации с плесенью. Что нужно для её появления? Тепло, влага и биологическая предрасположенность материала.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Сам по себе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У любого строительного материала есть показатель горючести. Что касается пенополистирола,современные его марки производятся с антипиренами — веществами, благодаря которым ППС затухает в течение максимум 4 секунд после потери контакта с открытым пламенем.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А вот в том, что материал нужно защищать от света, вы правы. Он должен быть в середине стенового пирога, изолированным с обеих сторон.
</t>
  </si>
  <si>
    <t>Не отвечаем. Дан ответ, есть ругань, Политические комментарии. Нарушены правила монтажа.
Возможно что негатив стоит рассматривать в контексте фото в посте, может действительно нарушена технология применения ППС</t>
  </si>
  <si>
    <r>
      <rPr>
        <rFont val="Arial"/>
        <color theme="1"/>
      </rPr>
      <t xml:space="preserve">Проекты домов и коттеджей
</t>
    </r>
    <r>
      <rPr>
        <rFont val="Arial"/>
        <color theme="1"/>
        <sz val="6.0"/>
      </rPr>
      <t xml:space="preserve">Почему из дома уходит тепло и как правильно утеплить кирпичные стены?
При недостаточном утеплении стен через них теряется около 60% тепла, используемого на обогрев жилища. Однако действующие с 2000 г. нормы по теплосбережению потребовали от строителей применения современных высокоэффективных изоляционных материалов, существенно повышающих теплозащитные свойства стен.
На вопрос, из чего строить дом — из дерева, кирпича, бетона или их многочисленных и разнообразных комбинаций, каждый отвечает по-своему. Выбор зависит от множества факторов, среди которых личные пристрастия часто играют куда более существенную роль, чем практические соображения. Мы же постараемся остановиться именно на практических моментах и будем исходить из того, что принято решение возводить дом из кирпича. Главное достоинство кирпичного здания — его несомненная прочность и неограниченный срок службы, естественно, при условии правильного строительства и грамотной эксплуатации.
Толще — не значит теплее
Толщина капитальных кирпичных стен всегда (ну, или почти всегда) кратна размеру половины кирпича, но при этом не бывает меньше 25 см, то есть одной его длины. Из богатейшей практики строительства хорошо известно, что даже стена в один кирпич способна нести любую равномерно распределенную нагрузку, возникающую в одно-, двухэтажных домах от вышерасположенных конструкций. Теплотехнические расчеты показывают, что при температуре «за бортом» –30°С, а именно такая температура не редкость зимой в большинстве районов центральной части России, для сохранения тепла в доме толщина его наружных стен (при сплошной кладке без пустот и на цементно-песчаном растворе) должна составлять не менее 160 см. Стены из силикатного кирпича будут еще толще.
Обычный красный кирпич бывает полнотелым и пустотелым. Для наружных стен лучше использовать пустотелый, воздушные пазухи которого существенно улучшают теплозащитные характеристики конструкции. Кроме того, саму кладку нужно вести с формированием пустот, колодцев, уширенных швов, заполняемых теплоизолирующим материалом, применять эффективные современные утеплители и так называемые теплые кладочные растворы. Равного, а то и более серьезного эффекта можно достичь, используя разного рода утеплители, кладку с образованием пустот, поризованный кирпич.
Хитрость кладки стен из кирпича — использование теплых кладочных растворов, содержащих в качестве наполнителя шлак, керамзит, туф, перлит и т. п. Обычный цементно-песчаный кладочный раствор имеет теплопроводность, близкую к теплопроводности полнотелого кирпича, а у смеси с такими наполнителями она оказывается примерно на 10–15% ниже. Это также довольно существенно повышает теплозащитные свойства стен, ведь общая площадь швов в кладке составляет почти 10%.
Куда уходит тепло?
Важный вопрос, который интересует многих потенциальных заказчиков, звучит примерно следующим образом: «Где должен быть расположен утеплитель на стенах — внутри помещения, снаружи или в теле кладки?»
Наибольшие потери тепла в домах, в том числе и индивидуальных, еще 20 лет назад приходились на окна. При столь распространенном до недавнего времени двойном остеклении удельный тепловой поток через окна в 4–6 раз превышает тепловой поток через стены. И это при том, что площадь окон редко составляет больше пятой части от общей площади ограждающих конструкций. Оговоримся сразу, что использование многокамерных ПВХ-профилей с трех- или четырехкамерными стеклопакетами существенно снижает тепловые потери. 9–10% тепла покидает дом через кровлю и столько же уходит в землю через подвальные помещения. А 60% потерь приходится именно на долю неутепленных стен.
Рассмотрим три варианта конструкции стены: сплошная без утеплителя; с утеплителем со стороны помещения; с наружным утеплением. Температура в доме согласно действующим нормам, определяющим уровень комфортного проживания, должна быть равна +20°С. Проведенные специалистами измерения показывают, что при уличной температуре –15°С температура внутренней поверхности неутепленной стены составляет примерно 12–14°С, внешней — около –12°С. Точка росы (точка, температура в которой соответствует началу конденсации влаги) располагается внутри стены. Учитывая то, что часть ограждающей конструкции имеет отрицательную температуру, стена промерзает.
При наличии теплоизоляции, расположенной на стенах внутри помещения, картина существенно меняется. Температура внутренней поверхности стены (точнее, внутренней стороны утеплителя) в такой конструкции составляет примерно +17°С. При этом температура кладки изнутри здания оказывается около нуля, а снаружи — чуть ниже температуры уличного воздуха — порядка –14°С. Дом с такой внутренней теплоизоляцией можно довольно быстро прогреть, однако кирпичные стены не накапливают тепло, и при отключении отопительных приборов помещение стремительно охлаждается. Но хуже другое: точка росы находится между стеной и слоем теплоизоляции, в результате здесь скапливается влага, возможно появление плесени и грибка, стена по-прежнему промерзает. Однако тепловые потери несколько снижаются по сравнению с неутепленной конструкцией.
Наконец, третий вариант — внешняя теплоизоляция. Температура поверхности стены внутри дома становится несколько выше: 17–17,5°С, а снаружи резко возрастает — до уровня 2–3°С. В результате точка росы перемещается внутрь слоя утеплителя, при этом сама стена приобретает возможность накапливать тепло, значительно сокращаются тепловые потери из помещения через ограждающие конструкции.
Наружная теплоизоляция стен помогает решить сразу несколько проблем. Прежде всего при правильном выполнении такое утепление позволяет достичь высокого уровня энергосбережения — затраты на отопление здания снижаются на 50–60%
Слоистая кладка
Самый простой способ повысить теплоизоляционные свойства кирпичных стен — оставить в них полости, ведь воздух — идеальный природный теплоизолятор. Поэтому издавна в теле стены из полнотелого кирпича делают замкнутые воздушные прослойки шириной 5–7 см. Это, с одной стороны, сокращает почти на 20% расход кирпича, а с другой — на 10–15% снижает теплопроводность стены. Такой вид кладки получил название колодцевый. Воздух, конечно, прекрасный утеплитель, однако при сильном ветре через вертикальные швы кладки такие стены может продувать. Чтобы этого не происходило, фасады снаружи штукатурят, а в воздушные пустоты закладывают различные утеплители. Сейчас широко используется разновидность колодцевой кладки, получившая название слоистой: несущая кирпичная стена, далее утеплитель и наружный слой из лицевого кирпича.
Теплоизоляцией в слоистой кладке, как правило, служат плиты из минеральной ваты (на основе каменного волокна или штапельного стекловолокна) или пенополистирола, реже — из экструдированного пенополистирола (в силу его высокой цены). У всех материалов схожие коэффициенты теплопроводности, так что толщина изоляционного слоя в стене будет одинаковой, независимо от выбранного типа утеплителя (толщина слоя определяется не только характеристиками теплоизоляции, но и климатической зоной, где ведется строительство). </t>
    </r>
    <r>
      <rPr>
        <rFont val="Arial"/>
        <b/>
        <color theme="1"/>
      </rPr>
      <t>Однако волокнистые материалы — негорючие, чем принципиально отличаются от пенополистирола, являющегося горючим. К тому же, в отличие от пенополистирольных, волокнистые плиты эластичные, так что при монтаже их проще плотно прижать к стене. Определенные сложности в применении пенополистирола в слоистых кладках вызваны еще и низкой паропроницаемостью этого материала. Вместе с тем пенополистирол примерно в четыре раза дешевле минеральной ваты, и это преимущество для многих заказчиков компенсирует его недостатки. Добавим, что, согласно СП 23-101-2004 «Проектирование тепловой защиты зданий», при использовании в ограждающей конструкции горючих утеплителей необходимо обрамлять оконные и другие проемы по периметру полосами из негорючей минеральной ваты.</t>
    </r>
    <r>
      <rPr>
        <rFont val="Arial"/>
        <color theme="1"/>
      </rPr>
      <t xml:space="preserve">
</t>
    </r>
    <r>
      <rPr>
        <rFont val="Arial"/>
        <color theme="1"/>
        <sz val="6.0"/>
      </rPr>
      <t xml:space="preserve">
Плотное прилегание утеплителя — залог эффективности его работы, поскольку, если в конструкции допущены воздушные карманы, через них могут происходить утечки тепла из здания
Устройство системы утепления любого типа требует продуманного расчета ее паропроницаемости: каждый последующий слой (изнутри наружу) должен пропускать водяной пар лучше, чем предыдущий. Ведь если на пути у пара окажется препятствие, то неизбежна его конденсация в толще ограждающей конструкции. Между тем в случае популярного решения — стена из пеноблоков, волокнистый утеплитель, облицовочный кирпич — паропроницаемость пеноблоков довольно высокая, у утеплителя она еще выше, а паропроницаемость облицовочных кирпичей меньше, чем у утеплителя и пеноблоков. В результате происходит конденсация пара — чаще всего на внутренней поверхности стены из лицевого кирпича (поскольку зимой она находится в зоне отрицательных температур), что влечет за собой негативные последствия. Накапливается влага в нижней части кладки, со временем вызывая разрушение кирпича нижних рядов. Утеплитель будет намокать по всей толщине, и, как следствие, сократится срок службы материала и существенно снизятся его теплозащитные свойства. Ограждающая конструкция станет промерзать, что приведет, в частности, к уменьшению эффекта от применения системы утепления, к деформации отделки помещения, к постепенному смещению зоны выпадения конденсата в толщу несущей стены, что может вызвать ее преждевременное разрушение.
В той или иной степени проблема переноса пара актуальна для слоистой кладки с утеплителем любого типа. Во избежание увлажнения теплоизоляции рекомендуется предусматривать два момента. Во-первых, необходимо создать воздушную прослойку не менее 2 см между утеплителем и наружной стеной, а также оставить в нижней и верхней частях кладки ряд отверстий размером около 1 см (незаполненный раствором шов), чтобы добиться притока и вытяжки воздуха для удаления пара из утеплителя. Впрочем, это не полноценная вентиляция конструкции (в сравнении, например, с системой вентилируемого фасада), поэтому, во-вторых, имеет смысл сделать специальные отверстия для отвода конденсата из слоистой кладки в нижней ее части.
Важной особенностью слоистой кладки является использование теплоизоляционных материалов с достаточной жесткостью и их надежная фиксация — чтобы со временем они не оседали. Для дополнительного крепления утеплителя и сопряжения внешнего и внутреннего кирпичных слоев между собой применяют гибкие связи. Обычно их выполняют из стальной арматуры.
Замена стальных гибких связей на стеклопластиковые позволяет (за счет тепловой однородности конструкции стены) снизить расчетную толщину минеральной ваты на 5–10%
В последние годы в индивидуальном строительстве для возведения стен все шире используют поризованные крупноформатные керамические камни. При их изготовлении в состав керамики добавляют органические и минеральные материалы, способствующие в процессе обжига кирпича образованию замкнутых пор. В результате такие камни становятся на 35–47% легче полнотелого кирпича того же размера, а за счет пористой структуры коэффициент их теплопроводности достигает 0,16–0,22 Вт/(м·°С), что в 3–4 раза больше, чем у сплошного глиняного кирпича. Соответственно и стены из поризованного камня могут быть значительно менее толстыми — всего 51 см.
Кирпичная кладка в связи с высокой теплоемкостью материала обладает значительной тепловой инерционностью — стены достаточно долго прогреваются и столь же медленно остывают. Для домов постоянного проживания это качество является, безусловно, положительным, так как температура в помещениях обычно не имеет больших колебаний. Но для коттеджей, в которые хозяева наведываются периодически, с длительными перерывами, тепловая инерционность кирпичных стен уже играет отрицательную роль, ведь для их прогрева требуются немалые затраты топлива и времени. Снять остроту проблемы поможет сооружение стен многослойной структуры, состоящих из слоев различной теплопроводности и тепловой инерционности.
Наружное утепление
Сегодня наибольшее распространение получили системы наружного утепления. К ним относятся вентилируемые фасады с воздушным зазором и «мокрые» фасады с тонким штукатурным слоем (чуть менее популярен вариант с толстым штукатурным слоем). В фасадах с «тонкой» штукатуркой количество теплопроводных включений сведено к минимуму. Этим они отличаются от вентилируемых фасадов, где теплопроводных включений больше и соответственно утеплитель должен быть толще, что сказывается на стоимости конструкции — у вентилируемых фасадов она получается выше в среднем в два раза
Название «мокрый» фасад связано с применением в системах утепления штукатурных растворов. Именно этим объясняется главное и, пожалуй, единственное ограничение по их устройству — сезонность работ. Поскольку технология предусматривает наличие «мокрых» процессов, монтаж системы можно производить только при положительных температурах.
В состав таких «мокрых» систем входит много различных компонентов (утеплитель, сетка, минеральный клей, штукатурные смеси, дюбели, профили и еще ряд комплектующих), но основных слоев всего три: утеплитель, армирующий и защитно-декоративный слои. В качестве утеплителя используют плиты из жесткого теплоизоляционного материала с низким коэффициентом теплопроводности. Это могут быть минерало- или стекловатные плиты со средней плотностью (не ниже 145 кг/м³) или листы экструдированного безусадочного самозатухающего пенополистирола с плотностью не менее 25 кг/м³. При этом теплоизоляционные свойства слоя пенополистирола толщиной 6 см соответствуют примерно 120 см кирпичной кладки.
Утеплитель фиксируют на стене с помощью специального клея и крепежных элементов. На теплоизоляцию наносят армирующий слой из устойчивой к щелочи сетки и особого клеевого раствора, который крепит ее к плите утеплителя. И уже затем формируют внешний слой, состоящий из грунтовки и декоративной отделки.
Главное достоинство «мокрого» фасада — возможность получения стены с любой необходимой степенью утепления, к тому же такая система утепления менее затратна, чем слоистая кладка, при том что внешний вид фасада, где применены качественные штукатурки, будет привлекательным в течение длительного времени. Сократятся затраты и на возведение фундамента, так как нагрузка на него от слоя утеплителя будет незначительной. Применение таких систем позволяет втрое снизить потери тепла через ограждающие конструкции и сэкономить до 40% средств, расходуемых на отопление.</t>
    </r>
  </si>
  <si>
    <t>https://vk.com/wall-63396497_95656</t>
  </si>
  <si>
    <t xml:space="preserve">Здравствуйте! Позвольте прокомментировать ваш пост в качестве официального представителя Ассоциации производителей и поставщиков пенополистирола.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Современные марки ППС производятся со специальными присадками — антипиренами. Благодаря им материал не поддерживает горение и затухает в течение 4 секунд после потери контакта с открытым пламенем. При горении все теплоизоляционные (да и не только теплоизоляционные) материалы выделяют токсичные вещества. Если учесть, что ППС по правилам монтажа должен быть полностью изолирован, эвакуация из помещения будет необходима гораздо раньше, чем огонь доберётся до него. 
А что касается цены — вы правы. По этому параметру ППС действительно лидирует. Если учесть и остальные плюсы материала, становится понятным, почему 8 из 10 домов в Европе утеплены именно им. </t>
  </si>
  <si>
    <t>https://prnt.sc/lB9i88AZSBP4</t>
  </si>
  <si>
    <t xml:space="preserve"> Сергей Звонов ответил Алисе
Алиса, вся проблема не в сайдинге, а в пенополистироле. Мы рекомендуем использовать минеральную вату в плитах. В ней мыши не заводятся. И с точки зрения пожарной безопасности она лучше.</t>
  </si>
  <si>
    <t>https://vk.com/wall-96349291_26966?reply=27024&amp;thread=27004</t>
  </si>
  <si>
    <t>Грызуны, пожаоопасность</t>
  </si>
  <si>
    <t xml:space="preserve">Здравствуйте, Сергей! 
В качестве официального представителя Ассоциации производителей и поставщиков пенополистирола хочу заметить, что мыши могут обустроить гнездо в любом неосыпающемся (как, к примеру, керамзит), материале. Чтобы непрошенные гости не портили утеплитель, важно изолировать пенопласт: по ГОСТ 15588-2014 он используется как средний слой строительной ограждающей конструкции. То есть закрыт с обеих сторон. Если всё сделано правильно, у мышей не будет шанса добраться до него. 
А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Если следовать правилам монтажа, прописанным в ГОСТе, слой пенополистирола будет находиться внутри стены. И к тому моменту, когда до него доберется огонь, люди из помещения в любом случае должны быть эвакуированы. 
А внешний облицовочный слой всё же имеет значение. Мы не рекомендуем использовать пенополистирол в вентвасадах. Оптимально закрывать его штукатурным слоем по системе "мокрый фасад". </t>
  </si>
  <si>
    <r>
      <rPr/>
      <t xml:space="preserve">Ждем аккаунт ВК
</t>
    </r>
    <r>
      <rPr>
        <color rgb="FF1155CC"/>
        <u/>
      </rPr>
      <t>https://prnt.sc/uTmDMbZzyScf</t>
    </r>
    <r>
      <rPr/>
      <t xml:space="preserve"> </t>
    </r>
  </si>
  <si>
    <t>Дмитрий Кушарин
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kak-uteplit-potolok-v-bane-1024x768Хотите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
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
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
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t>
  </si>
  <si>
    <r>
      <rPr>
        <color rgb="FF1155CC"/>
        <u/>
      </rPr>
      <t>https://ok.ru/dmitry.kushalin/statuses/155383158909769</t>
    </r>
    <r>
      <rPr/>
      <t xml:space="preserve"> </t>
    </r>
    <r>
      <rPr>
        <color rgb="FF000000"/>
      </rPr>
      <t xml:space="preserve">
</t>
    </r>
    <r>
      <rPr>
        <color rgb="FF1155CC"/>
        <u/>
      </rPr>
      <t>https://vk.com/wall140067228_1346</t>
    </r>
    <r>
      <rPr/>
      <t xml:space="preserve"> </t>
    </r>
    <r>
      <rPr>
        <color rgb="FF000000"/>
      </rPr>
      <t xml:space="preserve">
</t>
    </r>
    <r>
      <rPr>
        <color rgb="FF1155CC"/>
        <u/>
      </rPr>
      <t>https://ok.ru/profile/572411347060/statuses/155261538346356</t>
    </r>
    <r>
      <rPr>
        <color rgb="FF000000"/>
      </rPr>
      <t xml:space="preserve"> 
</t>
    </r>
    <r>
      <rPr>
        <color rgb="FF1155CC"/>
        <u/>
      </rPr>
      <t>https://vk.com/wall125916973_45633</t>
    </r>
    <r>
      <rPr>
        <color rgb="FF000000"/>
      </rPr>
      <t xml:space="preserve"> 
</t>
    </r>
    <r>
      <rPr>
        <color rgb="FF1155CC"/>
        <u/>
      </rPr>
      <t>https://ok.ru/sergey.igoshin/statuses/155320487234839</t>
    </r>
    <r>
      <rPr>
        <color rgb="FF000000"/>
      </rPr>
      <t xml:space="preserve"> 
</t>
    </r>
    <r>
      <rPr>
        <color rgb="FF1155CC"/>
        <u/>
      </rPr>
      <t>https://vk.com/wall173933552_7050</t>
    </r>
    <r>
      <rPr>
        <color rgb="FF000000"/>
      </rPr>
      <t xml:space="preserve"> 
</t>
    </r>
    <r>
      <rPr>
        <color rgb="FF1155CC"/>
        <u/>
      </rPr>
      <t>https://vk.com/wall-86896179_370</t>
    </r>
    <r>
      <rPr>
        <color rgb="FF000000"/>
      </rPr>
      <t xml:space="preserve"> 
</t>
    </r>
    <r>
      <rPr>
        <color rgb="FF1155CC"/>
        <u/>
      </rPr>
      <t>https://vk.com/wall-197680643_4072</t>
    </r>
    <r>
      <rPr>
        <color rgb="FF000000"/>
      </rPr>
      <t xml:space="preserve"> 
</t>
    </r>
    <r>
      <rPr>
        <color rgb="FF1155CC"/>
        <u/>
      </rPr>
      <t>https://vk.com/wall211222434_9823</t>
    </r>
    <r>
      <rPr/>
      <t xml:space="preserve"> </t>
    </r>
    <r>
      <rPr>
        <color rgb="FF000000"/>
      </rPr>
      <t xml:space="preserve">
</t>
    </r>
    <r>
      <rPr>
        <color rgb="FF1155CC"/>
        <u/>
      </rPr>
      <t>https://vk.com/wall645821155_680</t>
    </r>
    <r>
      <rPr>
        <color rgb="FF000000"/>
      </rPr>
      <t xml:space="preserve"> 
</t>
    </r>
    <r>
      <rPr>
        <color rgb="FF1155CC"/>
        <u/>
      </rPr>
      <t>https://vk.com/wall64068751_1716</t>
    </r>
    <r>
      <rPr/>
      <t xml:space="preserve"> </t>
    </r>
    <r>
      <rPr>
        <color rgb="FF000000"/>
      </rPr>
      <t xml:space="preserve">
</t>
    </r>
    <r>
      <rPr>
        <color rgb="FF1155CC"/>
        <u/>
      </rPr>
      <t>https://vk.com/wall377904574_2526</t>
    </r>
    <r>
      <rPr>
        <color rgb="FF000000"/>
      </rPr>
      <t xml:space="preserve"> 
</t>
    </r>
    <r>
      <rPr>
        <color rgb="FF1155CC"/>
        <u/>
      </rPr>
      <t>https://ok.ru/profile/531302437720/statuses/155225726333784</t>
    </r>
    <r>
      <rPr>
        <color rgb="FF000000"/>
      </rPr>
      <t xml:space="preserve"> 
</t>
    </r>
    <r>
      <rPr>
        <color rgb="FF1155CC"/>
        <u/>
      </rPr>
      <t>https://vk.com/wall306104178_5</t>
    </r>
    <r>
      <rPr/>
      <t xml:space="preserve">03 
</t>
    </r>
    <r>
      <rPr>
        <color rgb="FF1155CC"/>
        <u/>
      </rPr>
      <t>https://vk.com/wall329103505_8041</t>
    </r>
    <r>
      <rPr/>
      <t xml:space="preserve"> </t>
    </r>
    <r>
      <rPr>
        <color rgb="FF000000"/>
      </rPr>
      <t xml:space="preserve">
</t>
    </r>
    <r>
      <rPr>
        <color rgb="FF1155CC"/>
        <u/>
      </rPr>
      <t>https://vk.com/wall430645485_462</t>
    </r>
    <r>
      <rPr>
        <color rgb="FF000000"/>
      </rPr>
      <t xml:space="preserve"> 
</t>
    </r>
    <r>
      <rPr>
        <color rgb="FF1155CC"/>
        <u/>
      </rPr>
      <t>https://ok.ru/profile/482574024097/statuses/154782247906721</t>
    </r>
    <r>
      <rPr>
        <color rgb="FF000000"/>
      </rPr>
      <t xml:space="preserve"> 
</t>
    </r>
    <r>
      <rPr>
        <color rgb="FF1155CC"/>
        <u/>
      </rPr>
      <t>https://vk.com/wall342171833_1734</t>
    </r>
    <r>
      <rPr/>
      <t xml:space="preserve"> </t>
    </r>
    <r>
      <rPr>
        <color rgb="FF000000"/>
      </rPr>
      <t xml:space="preserve">
</t>
    </r>
    <r>
      <rPr>
        <color rgb="FF1155CC"/>
        <u/>
      </rPr>
      <t>https://ok.ru/profile/243741733422/statuses/155711757490990</t>
    </r>
    <r>
      <rPr>
        <color rgb="FF000000"/>
      </rPr>
      <t xml:space="preserve"> 
</t>
    </r>
    <r>
      <rPr>
        <color rgb="FF1155CC"/>
        <u/>
      </rPr>
      <t>https://vk.com/wall70071811_9108</t>
    </r>
    <r>
      <rPr/>
      <t xml:space="preserve"> закрыты комменты</t>
    </r>
    <r>
      <rPr>
        <color rgb="FF000000"/>
      </rPr>
      <t xml:space="preserve">
</t>
    </r>
    <r>
      <rPr>
        <color rgb="FF1155CC"/>
        <u/>
      </rPr>
      <t>https://vk.com/wall251636160_7937</t>
    </r>
    <r>
      <rPr/>
      <t xml:space="preserve"> 
</t>
    </r>
    <r>
      <rPr>
        <color rgb="FF1155CC"/>
        <u/>
      </rPr>
      <t>https://ok.ru/lyubov.mazaylova/statuses/156056216452582</t>
    </r>
    <r>
      <rPr/>
      <t xml:space="preserve"> </t>
    </r>
  </si>
  <si>
    <r>
      <rPr>
        <rFont val="Arial"/>
        <color theme="1"/>
      </rPr>
      <t xml:space="preserve">Здравствуйте, я официальный представитель Ассоциации производителей и поставщиков пенополистирола. Вижу, вы репостнули сообщение группы </t>
    </r>
    <r>
      <rPr>
        <rFont val="Arial"/>
        <color rgb="FFFF0000"/>
      </rPr>
      <t>ХХХХХХ</t>
    </r>
    <r>
      <rPr>
        <rFont val="Arial"/>
        <color theme="1"/>
      </rPr>
      <t xml:space="preserve">. Поскольку вы интересуетесь темой утепления, я хотел бы отметить, что пенопласт (вспененный пенополистирол) может — и вполне удачно — использоваться для утепления потолков, в том числе и в деревянных домах.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Главное — соблюдать правила монтажа и эксплуатации, а также приобретать материал только в местах официальных продаж. Это касается не только пенопласта, но и любого другого строительного материала
Спасибо за внимание к нашему материалу! </t>
    </r>
  </si>
  <si>
    <r>
      <rPr>
        <color rgb="FF1155CC"/>
        <u/>
      </rPr>
      <t>https://prnt.sc/TkJ-zmoak8vE</t>
    </r>
    <r>
      <rPr/>
      <t xml:space="preserve"> 
</t>
    </r>
    <r>
      <rPr>
        <color rgb="FF1155CC"/>
        <u/>
      </rPr>
      <t>https://prnt.sc/ujKpLD6dfSjr</t>
    </r>
    <r>
      <rPr/>
      <t xml:space="preserve"> 
</t>
    </r>
    <r>
      <rPr>
        <color rgb="FF1155CC"/>
        <u/>
      </rPr>
      <t>https://prnt.sc/0vexWfy8FkhB</t>
    </r>
    <r>
      <rPr/>
      <t xml:space="preserve"> 
4-й репост, комментарии закрыты
</t>
    </r>
    <r>
      <rPr>
        <color rgb="FF1155CC"/>
        <u/>
      </rPr>
      <t>https://prnt.sc/rAHDrCk6tQyW</t>
    </r>
    <r>
      <rPr/>
      <t xml:space="preserve"> 
</t>
    </r>
    <r>
      <rPr>
        <color rgb="FF1155CC"/>
        <u/>
      </rPr>
      <t>https://prnt.sc/AhVhq-fsZ-4P</t>
    </r>
    <r>
      <rPr/>
      <t xml:space="preserve"> 
</t>
    </r>
    <r>
      <rPr>
        <color rgb="FF1155CC"/>
        <u/>
      </rPr>
      <t>https://prnt.sc/huGIclLslJrL</t>
    </r>
    <r>
      <rPr/>
      <t xml:space="preserve"> 
</t>
    </r>
    <r>
      <rPr>
        <color rgb="FF1155CC"/>
        <u/>
      </rPr>
      <t>https://prnt.sc/_6MJPvBx0tLW</t>
    </r>
    <r>
      <rPr/>
      <t xml:space="preserve"> 
9-й репост комментарии закрыты
</t>
    </r>
    <r>
      <rPr>
        <color rgb="FF1155CC"/>
        <u/>
      </rPr>
      <t>https://prnt.sc/k1NlNDkzGaiq</t>
    </r>
    <r>
      <rPr/>
      <t xml:space="preserve"> 
11-й репост комментарии закрыты
</t>
    </r>
    <r>
      <rPr>
        <color rgb="FF1155CC"/>
        <u/>
      </rPr>
      <t>https://prnt.sc/qurx4-EP2rOL</t>
    </r>
    <r>
      <rPr/>
      <t xml:space="preserve"> 
</t>
    </r>
    <r>
      <rPr>
        <color rgb="FF1155CC"/>
        <u/>
      </rPr>
      <t>https://prnt.sc/s5lTkGTw7sh5</t>
    </r>
    <r>
      <rPr/>
      <t xml:space="preserve"> 
</t>
    </r>
    <r>
      <rPr>
        <color rgb="FF1155CC"/>
        <u/>
      </rPr>
      <t>https://prnt.sc/D0Az9K_8Dkw4</t>
    </r>
    <r>
      <rPr/>
      <t xml:space="preserve"> 
15-й репост комментарии закрыты
</t>
    </r>
    <r>
      <rPr>
        <color rgb="FF1155CC"/>
        <u/>
      </rPr>
      <t>https://prnt.sc/uVFviA8-BZYA</t>
    </r>
    <r>
      <rPr/>
      <t xml:space="preserve"> 
</t>
    </r>
    <r>
      <rPr>
        <color rgb="FF1155CC"/>
        <u/>
      </rPr>
      <t>https://prnt.sc/qYqBD9SJ2riT</t>
    </r>
    <r>
      <rPr/>
      <t xml:space="preserve"> 
18-й репост комментарии закрыты
</t>
    </r>
    <r>
      <rPr>
        <color rgb="FF1155CC"/>
        <u/>
      </rPr>
      <t>https://prnt.sc/Xn5yiIRxS053</t>
    </r>
    <r>
      <rPr/>
      <t xml:space="preserve"> 
20-й репост комментарии закрыты
</t>
    </r>
    <r>
      <rPr>
        <color rgb="FF1155CC"/>
        <u/>
      </rPr>
      <t>https://prnt.sc/SHhDCDukt4B-</t>
    </r>
    <r>
      <rPr/>
      <t xml:space="preserve"> </t>
    </r>
  </si>
  <si>
    <r>
      <rPr>
        <rFont val="Arial"/>
        <color theme="1"/>
      </rPr>
      <t xml:space="preserve">
Полимерлидер | Утепление ППУ | Оренбург
</t>
    </r>
    <r>
      <rPr>
        <rFont val="Arial"/>
        <color theme="1"/>
        <sz val="6.0"/>
      </rPr>
      <t xml:space="preserve">час назад
В предыдущем посте мы рассказывали о сложностях утепления мансардных этажей.
Сегодня расскажем, какие теплоизоляционные материалы чаще используют для утепления мансардных этажей,
а также разберем их ➕и ➖
</t>
    </r>
    <r>
      <rPr>
        <rFont val="Arial"/>
        <color theme="1"/>
      </rPr>
      <t xml:space="preserve">
</t>
    </r>
    <r>
      <rPr>
        <rFont val="Arial"/>
        <b/>
        <color theme="1"/>
      </rPr>
      <t>📌 Пенопласт.
➕Плиты пенопласта имеют низкий коэффициент теплопроводности, не деформируются при перепадах температур, не впитывают влагу, не гниют, не выделяют вредных веществ и имеют малый вес.
➖Недостатки: горючесть; хрупкость; при утеплении мансарды с внутренней стороны придется много резать и склеивать плиты, чтобы плотно уложить их между стропилами. Как следствие – большое количество швов в теплоизолирующем слое;</t>
    </r>
    <r>
      <rPr>
        <rFont val="Arial"/>
        <color theme="1"/>
      </rPr>
      <t xml:space="preserve">
</t>
    </r>
    <r>
      <rPr>
        <rFont val="Arial"/>
        <color theme="1"/>
        <sz val="6.0"/>
      </rPr>
      <t xml:space="preserve">
📌 Минеральная вата.
➕Материал не горит, способен выдерживать нагревание до 1000 ºС, имеет хорошие показатели тепло- и звукоизоляции.
➖Недостаток: в процессе эксплуатации минеральная вата слеживается и теряет свои изолирующие качества;
📌 Пенополиуретан.
➕Напыление пенополиуретана – идеальный вариант для конструкций сложной формы. Покрытие получается прочным, монолитным, пожаробезопасным. Пенополиуретан не подвержен гниению и заражению плесневыми грибками.
➖К недостаткам можно отнести невозможность выполнения работ своими руками. Необходимы определенные знания и профессиональное оборудование;
📌 Стекловата.
➕До недавнего времени этот утеплитель применялся повсеместно. Но с развитием строительных технологий стекловата постепенно уходит на задний план. Это не горючий, не токсичный и не дорогой материал.
➖Но его монтаж может превратиться в пытку. Стеклянная крошка цепляется за одежду, колется и сильно режет руки. Всю спецодежду после работы придется выбросить – от мелких осколков избавиться не удастся.
☝🏻При утеплении мансарды изнутри плитами или матами из минеральной ваты необходимо укладывать материал в два слоя, чтобы верхний слой перекрывал места соединений в нижнем. Также требуется тщательная гидроизоляция.
Мы, конечно, рекомендуем утеплять мансарды пенополиуретаном, но выбор всегда за вами)
Наш очередной клиент для утепления мансарды выбрал наиболее эффективный утеплитель — пенополиуретан.
✔Пенополиуретан — жесткий (закрытоячеистый)
✔Плотность ППУ — 30 кг/м3
✔Толщина утепления — 70 мм
✔Площадь — 116 кв.м.
А вы какой утеплитель выбираете?
Если пенополиуретан — спешите утеплиться до наступления холодов, чтобы не переплачивать за зимние компоненты❗
Звоните 📞 8(3532)240-230</t>
    </r>
  </si>
  <si>
    <t>https://vk.com/wall-71388759_1034</t>
  </si>
  <si>
    <t>https://prnt.sc/HnAJXIQ0-aMB</t>
  </si>
  <si>
    <r>
      <rPr>
        <rFont val="Arial"/>
        <color theme="1"/>
      </rPr>
      <t xml:space="preserve">Наша дача, сад, огород, отдых. СПб и ЛО
</t>
    </r>
    <r>
      <rPr>
        <rFont val="Arial"/>
        <color theme="1"/>
        <sz val="6.0"/>
      </rPr>
      <t>Утепление стен под сайдинг.
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 05 вт/ (м * 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t>
    </r>
    <r>
      <rPr>
        <rFont val="Arial"/>
        <color theme="1"/>
      </rPr>
      <t xml:space="preserve">
</t>
    </r>
    <r>
      <rPr>
        <rFont val="Arial"/>
        <b/>
        <color theme="1"/>
      </rPr>
      <t>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
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t>
    </r>
    <r>
      <rPr>
        <rFont val="Arial"/>
        <color theme="1"/>
      </rPr>
      <t xml:space="preserve">
</t>
    </r>
    <r>
      <rPr>
        <rFont val="Arial"/>
        <color theme="1"/>
        <sz val="6.0"/>
      </rPr>
      <t>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 — 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 — 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 х 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
Читать ещё...
Каталог проектов домов в нашем инстаграм instagram.com/aspdom_com</t>
    </r>
  </si>
  <si>
    <t>https://vk.com/wall-147044983_60646</t>
  </si>
  <si>
    <t>https://prnt.sc/ehjwrbgeGkpu</t>
  </si>
  <si>
    <t>СМПИ. Утепление пенополиуретаном г. Челябинск сегодня в 13:36
🔥Пенополиуретан не горит!
⠀
В структуре пенополиуретана 90 % — это замкнутые ячейки с углекислым газом, который, способствует затуханию огня.
⠀
Поэтому пенополиуретан не только не поддерживает горение, но и защищает легко воспламеняемые материалы, такие как дерево.
⠀
✅Пенополиуретан — материал с низким классом горючести.
⠀
📌По типу горючести выделяют
⠀
Г1 — слабо горючие. ППУ такого типа не горит, устойчив к огню, но может потерять массу под воздействием огня.
Г2 — умеренно горючие. Не поддерживает горение, тухнет самостоятельно.
Г3 — нормально горючие. При отсутствии пламени самостоятельно затухает.
Г4 — сильно горючие. Быстро загорается, может стать источником возгорания.
⠀
На строительных объектах применяется пенополиуретан с классом горючести Г1 и Г2. Такие типы ППУ проходят по всем требованиям проектной документации в большинстве жилых, производственных и общественных помещениях
⠀
📌Сравним с другими утеплителями
⠀
Минеральная вата не горит, но выделяет в атмосферу формальдегиды, а сильная воздухопроницаемость способствует усилению горения деревянных конструкций, которым утепляли
⠀
Пенополистирол имеет класс горючести Г4, легко воспламеняется, сгорает полностью, при тлении имеет характерный едкий запах.
⠀
У пенопласта так же класс горючести Г4.
💬Подтверждающие документы о пожарной безопасности и соответствию нормам готовы предоставить по запросу!</t>
  </si>
  <si>
    <t>https://vk.com/topic-182030015_49132696?post=232</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</si>
  <si>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Современные марки пенополистирола с антипиренами имеют класс горючести Г3. Антипирены позволяют ППС затухать в течение максимум 4 секунд после потери контакта с открытым пламенем. Этот параметр регламентирован ГОСТ 15588-2014. </t>
  </si>
  <si>
    <t>https://prnt.sc/xbbrF8x3fsXt</t>
  </si>
  <si>
    <t xml:space="preserve"> Пенопласт как утеплитель в сэндвич-панелях. Плюсы и минусы.
ВЕКТРА Shorts сэндвич-панели
ПОДПИСЫВАЙТЕСЬ на наш основной канал youtube.com/@vektrapro с полноформатными видео стройке из сэндвич-панелей! 
#сэндвичпанели #быстровозводимыездания #строительство
Минусом является высокая вероятность появления грызунов в помещениях, а также легкая воспламеняемость, поэтому стоит ответственно подходить к монтажу.</t>
  </si>
  <si>
    <t>https://www.youtube.com/watch?v=CQwWspm6mXk</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</si>
  <si>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Современные марки пенопласта выпускаются с антипиренами — присадками, которые позволяют ему самозатухать в течение максимум 4 секунд после потери контакта с открытым пламенем. 
Что касается грызунов: мыши могут обустроить гнездо в любом неосыпающемся материале. Чтобы непрошенные гости не портили утеплитель, важно изолировать пенопласт: по ГОСТ 15588-2014 он используется как средний слой строительной ограждающей конструкции. Если панели смонтированы корректно, то ППС закрыт со всех сторон и у мышей не будет шанса добраться до него. </t>
  </si>
  <si>
    <t>https://prnt.sc/Huv83FFFfPqM</t>
  </si>
  <si>
    <t xml:space="preserve">Георгий З
Напишу свой опыт про утепление, утепляли второй этаж ( мансарда) , первый слой белый пенопласт( пенополистирол) 50 мм запенили, пену срезали, второй слой тоже белый 50 мм, но делали что бы швы первого слоя не попадали на швы второго, и тоже запенили и пену срезали, был ещё и 3 й слой, сделали жёлтым пенопластом с замком( экструдированный пенополистирол), ещё сделали на всякий случай ветро-влагозащиту изнутри и не пожалели, и вот почему: 1)не будет продувать, если вдруг пена подсохнет и вы что то не так сделаете,идеально ни когда не получится сделать
2)сделали на потолке защиту, и она хорошо держит влагу, у нас бежала крыша
3) пенопласт мыши будут грызть всё равно, а ветро-влагозащита поможет 
Вообщем лучше сделать и пожалеть, чем не сделать и пожалеть))) </t>
  </si>
  <si>
    <t>https://www.youtube.com/watch?v=TqqXVt0MHU8&amp;lc=UgykkiScIvtxIr6N3t14AaABAg</t>
  </si>
  <si>
    <t xml:space="preserve">Здравствуйте, Георгий! 
Отвечу вам как официальный представитель Ассоциации производителей и поставщиков пенополистирола. Пенопласт мыши не едят — он не несет для них питательной ценности. Однако они действительно могут в нем селиться, но только в том случае, если имеют к нему доступ. Изоируйте материал полностью, и грызуны не смогут к нему подобраться. Проблема мышиных нор в утеплителе будет решена. </t>
  </si>
  <si>
    <t>https://prnt.sc/2AX2EPJf6Ka9</t>
  </si>
  <si>
    <r>
      <rPr>
        <rFont val="Arial"/>
        <color theme="1"/>
      </rPr>
      <t xml:space="preserve">| РЕМОНТ | ДИЗАЙН | СТРОИТЕЛЬСТВО |
</t>
    </r>
    <r>
      <rPr>
        <rFont val="Arial"/>
        <color theme="1"/>
        <sz val="6.0"/>
      </rPr>
      <t xml:space="preserve">
Ламинат состоит из 4 слоев:
✅ СТАБИЛИЗИРУЮЩИЙ СЛОЙ
Это нижний слой, который стабилизирует доски ламината, делает доску более жесткой, устойчивой к деформациям. Изготавливается из пропитанного синтетическими смолами крафт-картона или винила. Защищает напольное покрытие от влаги на плитах перекрытия. К нижнему слою может крепиться дополнительная подложка для лучшей шумоизоляции.
✅ ОСНОВА ДОСКИ (несущий слой)
Доска ДВП, ДСП или виниловый слой, который выдерживает эксплуатационные нагрузки, обеспечивает прочность материала, устойчивость к деформациям, поглощает шум. Обладает тепло- и влагозащитными свойствами.
✅ ДЕКОРАТИВНЫЙ СЛОЙ
Этот слой отвечает за внешний вид ламината. Для декоративного покрытия используется специальная пленка или бумага. На нее наносится принт с рисунком или имитацией фактуры различных материалов: дерево, мрамор, камень.
✅ ВЕРХНИЙ СЛОЙ
Определяет стойкость материала к износу. Специальная защитная плёнка из меламина или акриловой смолы.
При укладке ламината используется дополнительный материал — ПОДЛОЖКА. Она укладывается перед ламинатом и нужна для дополнительной тепло- и звукоизоляции.
Бывает:
✔️ ПРОБКОВАЯ
Натуральный и экологичный материал. Высокая стойкость к гниению. Равномерно распределяет нагрузку на пол и обеспечивает амортизацию. Подходит для установки в жилых помещениях. Основное требование — пробка должна быть качественной, иначе материал может крошиться и станет бесполезным.
✔️ ВСПЕНЕННЫЙ ПОЛИПРОПИЛЕН
Может применяться для компенсации неровности основания пола. Пропускает воздух, обеспечивает хорошую вентиляцию. Не подходит для полов, на которых устанавливается тяжелая мебель или оборудование.</t>
    </r>
    <r>
      <rPr>
        <rFont val="Arial"/>
        <color theme="1"/>
      </rPr>
      <t xml:space="preserve">
</t>
    </r>
    <r>
      <rPr>
        <rFont val="Arial"/>
        <b/>
        <color theme="1"/>
      </rPr>
      <t>✔️ ПЕНОПОЛИСТИРОЛ
Оптимальный вариант для полов с серьезной нагрузкой. Такая подложка не пропускает холод, долго служит. Единственный существенный недостаток — материал горюч и при горении выделяет токсичные вещества.</t>
    </r>
    <r>
      <rPr>
        <rFont val="Arial"/>
        <color theme="1"/>
      </rPr>
      <t xml:space="preserve">
</t>
    </r>
    <r>
      <rPr>
        <rFont val="Arial"/>
        <color theme="1"/>
        <sz val="6.0"/>
      </rPr>
      <t>✔️ ФОЛЬГИРОВАННАЯ ПОДЛОЖКА
Односторонняя или двусторонняя. Позволяет создать эффект термоса и существенно снизить потери тепла из жилых помещений.
Продолжение в карусели ↗️</t>
    </r>
  </si>
  <si>
    <t>https://telegram.me/remontier/1044</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</si>
  <si>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ППС действительно оптимальный вариант для полов с высокой нагрузкой. Он долговечен и эффективен.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А дым от горения ядовит вне зависимости от того, что горит. Угарный газ смертелен при концентрации СО 0,5% на протяжении всего одной минуты. Если учесть, что пенополистирол — если монтировать и эксплуатировать его в соответствии с ГОСТом — находится в середине пирога, огонь до него доберётся далеко не в первую очередь. К этому времени все люди должны быть эвакуированы. </t>
  </si>
  <si>
    <t>https://prnt.sc/qd75oXOmRa9K</t>
  </si>
  <si>
    <t xml:space="preserve"> Никита Сергеевич
Я бы на вашем месте не использовал пенопласт в качестве утеплителя. Потому как у него есть довольно таки ощутимые минусы, а если конкретней выделение опасных веществ при старении материала и эффект парового барьера. В общем советую вам использовать минеральную вату. Подобрать такой утеплитель вы можете, скажем, на сайте ТК Бикра https://bikra-m.ru/ .</t>
  </si>
  <si>
    <t>http://anninskii.mybb.ru/viewtopic.php?id=1660#p70521</t>
  </si>
  <si>
    <t>Здравствуйте! Позвольте ответить в качестве официального представителя Ассоциации производителей и поставщиков пенополистирола.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Эти цифры говорят о том, что при правильной эксплуатации в течение дсятилетий материал не теряет своих свойств. 
Что касается парового барьера — здесь дело в правильном технологическом расчете. Сам по себе пенополистирол — материал паропроницаемый. По этой характеристике он сравним с древесиной. Паропроницаемость пенополистирола составляет в среднем 0,05 мг/(м*ч*Па), она же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Ну, и о выделении вредных веществ. Пенополистирольная плита на 98% состоит из воздуха, на 2% — из полимера. Материал последних поколений не содержит таких вредных для здоровья соединений, как формальдегид, хлор, гидрохлорид, акриловые смолы. Экологическую безопасность подтверждает и тот факт, что 8 из 10 частных домов в Европе утеплены качественным современным пенополистиролом.</t>
  </si>
  <si>
    <t>https://prnt.sc/z6mn2jR4Q_RN</t>
  </si>
  <si>
    <r>
      <rPr>
        <rFont val="Arial"/>
        <color theme="1"/>
      </rPr>
      <t>Новострой Арсенал</t>
    </r>
    <r>
      <rPr>
        <rFont val="Arial"/>
        <color theme="1"/>
        <sz val="6.0"/>
      </rPr>
      <t xml:space="preserve">
📌Лучшие варианты утепления пола в каркасном доме.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t>
    </r>
    <r>
      <rPr>
        <rFont val="Arial"/>
        <color theme="1"/>
      </rPr>
      <t xml:space="preserve">
</t>
    </r>
    <r>
      <rPr>
        <rFont val="Arial"/>
        <b/>
        <color theme="1"/>
      </rPr>
      <t>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t>
    </r>
    <r>
      <rPr>
        <rFont val="Arial"/>
        <color theme="1"/>
      </rPr>
      <t xml:space="preserve">
</t>
    </r>
    <r>
      <rPr>
        <rFont val="Arial"/>
        <color theme="1"/>
        <sz val="6.0"/>
      </rPr>
      <t>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t>
    </r>
  </si>
  <si>
    <t>https://vk.com/wall526675624_1128</t>
  </si>
  <si>
    <t>https://prnt.sc/iLjrOKB6UwlC</t>
  </si>
  <si>
    <t>Александр Насухов ответил Евгению
Евгений, вы забыли про пенопласт и пластик шароко применяемом при отделке, два вдоха дыма от горения этого материала смерть. Пример, Хромая лошадь, забыли?</t>
  </si>
  <si>
    <t>https://vk.com/wall-29721010_877463?reply=878821&amp;thread=877517</t>
  </si>
  <si>
    <t xml:space="preserve">Здравствуйте, Александр! Позвольте прокомментировать в качестве официального представителя Ассоциации производителей и поставщиков пенополистирола. 
Причинами пожара в кафе «Хромая лошадь»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В этом случае винить пенополистирол в трагедии — все равно, что винить деревья в лесном пожаре. К сожалению, очень многие правила эксплуатации были нарушены. Это человеческий фактор, а не характеристика материала. </t>
  </si>
  <si>
    <t>https://prnt.sc/xejVLvuXPkB2</t>
  </si>
  <si>
    <r>
      <rPr>
        <rFont val="Arial"/>
        <color theme="1"/>
      </rPr>
      <t xml:space="preserve">Ремонт квартир и домов.Услуги по городу Кургану.
</t>
    </r>
    <r>
      <rPr>
        <rFont val="Arial"/>
        <color theme="1"/>
        <sz val="6.0"/>
      </rPr>
      <t xml:space="preserve">Как правильно выбрать утеплитель для дома
Многие мечтают об уютном теплом собственном доме. Иметь теплый дом в зимние холода, а прохладный – в летнюю жару: мечта каждого владельца частного дома.
Для того, что бы дом соответствовал этим качествам и был пригодным для жилья, его необходимо утеплить. Поэтому правильно выбранный утеплитель сможет не только согреть вас, но и создать в доме комфортную атмосферу.
Все материалы, которые используются для утепления, делятся на две группы: натуральные и искусственные. К первой группе можно отнести торф, стружки, плиты из волокон льна. Эти материалы экологически безвредны, но торф и стружка не практичны, так как они гигроскопичны и горючи.
Ко второй группе относятся все современные утеплители: пенополистирол, пенопласт, минеральная вата.
Самым популярным утеплителем для дома сегодня является пенопласт. Он относительно недорогой, удобный в использовании, легкий и не впитывающий влагу.
</t>
    </r>
    <r>
      <rPr>
        <rFont val="Arial"/>
        <color theme="1"/>
      </rPr>
      <t xml:space="preserve">
</t>
    </r>
    <r>
      <rPr>
        <rFont val="Arial"/>
        <b/>
        <color theme="1"/>
      </rPr>
      <t>Но, при этом, пенопласт имеет ряд недостатков. Это горючий материал, который при горении выделяет черный ядовитый дым, что представляет опасность для жизнедеятельности человека. К тому же, листы пенопласта имеют хрупкую структуру, что требует аккуратного использования.</t>
    </r>
    <r>
      <rPr>
        <rFont val="Arial"/>
        <color theme="1"/>
      </rPr>
      <t xml:space="preserve">
</t>
    </r>
    <r>
      <rPr>
        <rFont val="Arial"/>
        <color theme="1"/>
        <sz val="6.0"/>
      </rPr>
      <t>Но, в гонке за популярностью, в последнее время, в лидеры выходит минеральная вата. Она производится в виде плотных плит с волокнистой структурой. Наличие воздушных слоев между джутами, обеспечивает высокие теплоизоляционные и звукоизоляционные свойства.
Но присутствие в минеральной вате канцерогенных веществ, вредных для здоровья человека, позволяет использовать этот утеплитель только при наружных работах и с дополнительной отделкой. Иногда практикуют использование толстого полиэтилена, как паро-изолирующую мембрану в домах, утепленных минеральной ватой.
Современный природный утеплитель для стен каркасного дома – это плиты из волокон льна. Этот экологически чистый, натуральный утеплитель имеет уникальное свойство, которое позволяет создавать в каркасном доме микроклимат, близкий к атмосфере деревянного дома. Лен обладает теплоизоляционными свойствами, они легко впитывают и выводят влагу, что обеспечивает природное регулирование влажности воздуха в помещении. Кроме того, утеплитель изо льна имеет высокую теплоемкость, что обеспечивает дом теплом – зимой и прохладой – летом.
Надеемся, что выше изложенный материал поможет вам определиться в выборе утеплителя для своего дома.</t>
    </r>
  </si>
  <si>
    <r>
      <rPr>
        <color rgb="FF1155CC"/>
        <u/>
      </rPr>
      <t>https://ok.ru/group/55214351122461/topic/154576358165789</t>
    </r>
    <r>
      <rPr/>
      <t xml:space="preserve"> </t>
    </r>
    <r>
      <rPr>
        <color rgb="FF000000"/>
      </rPr>
      <t xml:space="preserve">
</t>
    </r>
    <r>
      <rPr>
        <color rgb="FF1155CC"/>
        <u/>
      </rPr>
      <t>https://ok.ru/group/56956662579314/topic/155564339525746</t>
    </r>
    <r>
      <rPr/>
      <t xml:space="preserve"> </t>
    </r>
  </si>
  <si>
    <t>Здравствуйте! Позвольте прокомментировать в качестве официального представителя Ассоциации производителей и поставщиков пенополистирола. 
Любой строительный материал имеет класс горючести. Современные марки пенополистирола выпускаются с добавлением антипиренов — особых присадок, благодаря которым материал самозатухает в течение максимум 4 секунд после потери контакта с открытым огнем. Если же учесть, что ППС регомендован КОСТ 15588-2014 в качестве среднего слоя строительных ограждающих конструкций, к тому времени, как до него доберется пламя, все люди, находящиеся в помещении, должны быть уже эвакуированы. 
Что касается дыма: при горении плит выделяются углекислый и угарный газы — те же, что и при горении дерева. И опять же: пока огонь доберётся до "начинки" стенового пирога, помещение будет задымлено от горения внутренних отделочных материалов, мебели и т.д.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t>
  </si>
  <si>
    <r>
      <rPr/>
      <t xml:space="preserve">1 группа комментарии закрыты
</t>
    </r>
    <r>
      <rPr>
        <color rgb="FF1155CC"/>
        <u/>
      </rPr>
      <t>https://prnt.sc/v3W0q9K9FDVF</t>
    </r>
    <r>
      <rPr/>
      <t xml:space="preserve"> </t>
    </r>
  </si>
  <si>
    <r>
      <rPr>
        <rFont val="Arial"/>
        <color theme="1"/>
      </rPr>
      <t xml:space="preserve">Ремонт квартир и домов.Услуги по городу Кургану.
</t>
    </r>
    <r>
      <rPr>
        <rFont val="Arial"/>
        <color theme="1"/>
        <sz val="6.0"/>
      </rPr>
      <t xml:space="preserve">Как правильно выбрать утеплитель для дома
Многие мечтают об уютном теплом собственном доме. Иметь теплый дом в зимние холода, а прохладный – в летнюю жару: мечта каждого владельца частного дома.
Для того, что бы дом соответствовал этим качествам и был пригодным для жилья, его необходимо утеплить. Поэтому правильно выбранный утеплитель сможет не только согреть вас, но и создать в доме комфортную атмосферу.
Все материалы, которые используются для утепления, делятся на две группы: натуральные и искусственные. К первой группе можно отнести торф, стружки, плиты из волокон льна. Эти материалы экологически безвредны, но торф и стружка не практичны, так как они гигроскопичны и горючи.
Ко второй группе относятся все современные утеплители: пенополистирол, пенопласт, минеральная вата.
Самым популярным утеплителем для дома сегодня является пенопласт. Он относительно недорогой, удобный в использовании, легкий и не впитывающий влагу.
</t>
    </r>
    <r>
      <rPr>
        <rFont val="Arial"/>
        <color theme="1"/>
      </rPr>
      <t xml:space="preserve">
</t>
    </r>
    <r>
      <rPr>
        <rFont val="Arial"/>
        <b/>
        <color theme="1"/>
      </rPr>
      <t>Но, при этом, пенопласт имеет ряд недостатков. Это горючий материал, который при горении выделяет черный ядовитый дым, что представляет опасность для жизнедеятельности человека. К тому же, листы пенопласта имеют хрупкую структуру, что требует аккуратного использования.</t>
    </r>
    <r>
      <rPr>
        <rFont val="Arial"/>
        <color theme="1"/>
      </rPr>
      <t xml:space="preserve">
</t>
    </r>
    <r>
      <rPr>
        <rFont val="Arial"/>
        <color theme="1"/>
        <sz val="6.0"/>
      </rPr>
      <t>Но, в гонке за популярностью, в последнее время, в лидеры выходит минеральная вата. Она производится в виде плотных плит с волокнистой структурой. Наличие воздушных слоев между джутами, обеспечивает высокие теплоизоляционные и звукоизоляционные свойства.
Но присутствие в минеральной вате канцерогенных веществ, вредных для здоровья человека, позволяет использовать этот утеплитель только при наружных работах и с дополнительной отделкой. Иногда практикуют использование толстого полиэтилена, как паро-изолирующую мембрану в домах, утепленных минеральной ватой.
Современный природный утеплитель для стен каркасного дома – это плиты из волокон льна. Этот экологически чистый, натуральный утеплитель имеет уникальное свойство, которое позволяет создавать в каркасном доме микроклимат, близкий к атмосфере деревянного дома. Лен обладает теплоизоляционными свойствами, они легко впитывают и выводят влагу, что обеспечивает природное регулирование влажности воздуха в помещении. Кроме того, утеплитель изо льна имеет высокую теплоемкость, что обеспечивает дом теплом – зимой и прохладой – летом.
Надеемся, что выше изложенный материал поможет вам определиться в выборе утеплителя для своего дома.</t>
    </r>
  </si>
  <si>
    <r>
      <rPr>
        <color rgb="FF1155CC"/>
        <u/>
      </rPr>
      <t>http://www.ok.ru/profile/589525947421/statuses/154576464792861</t>
    </r>
    <r>
      <rPr/>
      <t xml:space="preserve"> 
</t>
    </r>
    <r>
      <rPr>
        <color rgb="FF1155CC"/>
        <u/>
      </rPr>
      <t>http://www.ok.ru/profile/573163084641/statuses/154583474680673</t>
    </r>
    <r>
      <rPr/>
      <t xml:space="preserve"> 
</t>
    </r>
    <r>
      <rPr>
        <color rgb="FF1155CC"/>
        <u/>
      </rPr>
      <t>http://www.ok.ru/profile/593346273554/statuses/155532515874834</t>
    </r>
    <r>
      <rPr/>
      <t xml:space="preserve"> 
</t>
    </r>
    <r>
      <rPr>
        <color rgb="FF1155CC"/>
        <u/>
      </rPr>
      <t>http://www.ok.ru/profile/587891893513/statuses/155006532915209</t>
    </r>
    <r>
      <rPr/>
      <t xml:space="preserve"> </t>
    </r>
  </si>
  <si>
    <t xml:space="preserve">Здравствуйте! 
В качестве официального представителя Ассоциации производителей и поставщиков пенополистирола хочу отметить, что современные марки производятся с антипиренами. Это позволяет материалу самозатухать в течение 4 секунд после потери контакта с открытым огнем. При горении утеплителя выделяются углекислый и угарный газы — те же, что и при горении дерева. Опасен любой дым — при его появлении люди должны быть немедленно эвакуированы. 
Что насчёт хрупкости: пенополистирол имеет высокую прочность на сжатие (при 10%-ной линейной деформации не менее 0,04 – 0,35 мПа в зависимости от марки плиты). Устойчивость к изгибу доходит до 550 кПа. Оба этих показателя зависят от плотности материала. </t>
  </si>
  <si>
    <r>
      <rPr/>
      <t>Репосты стр. 86, нужна короткая версия ответа</t>
    </r>
    <r>
      <rPr>
        <color rgb="FF000000"/>
      </rPr>
      <t xml:space="preserve">
</t>
    </r>
    <r>
      <rPr>
        <color rgb="FF1155CC"/>
        <u/>
      </rPr>
      <t>https://prnt.sc/l0HssDoi17yl</t>
    </r>
    <r>
      <rPr/>
      <t xml:space="preserve"> 
</t>
    </r>
    <r>
      <rPr>
        <color rgb="FF000000"/>
      </rPr>
      <t xml:space="preserve">
</t>
    </r>
    <r>
      <rPr>
        <color rgb="FF1155CC"/>
        <u/>
      </rPr>
      <t>https://prnt.sc/OOGakdEhuDYX</t>
    </r>
    <r>
      <rPr/>
      <t xml:space="preserve"> 
</t>
    </r>
    <r>
      <rPr>
        <color rgb="FF000000"/>
      </rPr>
      <t xml:space="preserve">
</t>
    </r>
    <r>
      <rPr>
        <color rgb="FF1155CC"/>
        <u/>
      </rPr>
      <t>https://prnt.sc/DXpdVraw9GmD</t>
    </r>
    <r>
      <rPr/>
      <t xml:space="preserve"> 
</t>
    </r>
    <r>
      <rPr>
        <color rgb="FF1155CC"/>
        <u/>
      </rPr>
      <t>https://prnt.sc/GOZd0OWuqIy7</t>
    </r>
    <r>
      <rPr/>
      <t xml:space="preserve"> </t>
    </r>
  </si>
  <si>
    <t>Как обшить блок-хаусом дом, утеплив его пенопластом (см. фото)?
Всем доброго дня. Построил бытовку, утепленную опилками. Хочу посредством клей-пены приклеить пенопласт 50 мм. Как мне прикрепить после утепления блок-хаус (он уже куплен)? Или до утепления закрепить рейки 60 мм (чтобы вентзазор был), и потом между рейками приклеить блок-хаус?
То есть, если делать сплошным слоем, как на фото из интернета, то можно ли крепить поверх рейки для блок-хауса?</t>
  </si>
  <si>
    <t>http://www.bolshoyvopros.ru/questions/4101315-kak-obshit-blok-hausom-dom-utepliv-ego-penoplastom-sm-foto.html</t>
  </si>
  <si>
    <t>Недостаточно информации для корректного ответа</t>
  </si>
  <si>
    <t xml:space="preserve"> Андрей Шматько ответил Руслану
Руслан, средняя полоса, возможно 30см мало, для юга подошло бы. Плохо что нет армопояса, хотя если хорошо утромбовать арболит хорошо держит, главное чтоб крыша была не распорная. А вот пенопласт на крыше я бы не советовал, по нормам горючий материал запрещается использовать! А то построили чудесны негорючий дом и добавили ...)</t>
  </si>
  <si>
    <t>https://vk.com/wall-97639222_155681?reply=155918&amp;thread=155725</t>
  </si>
  <si>
    <t xml:space="preserve">Здравствуйте, Андрей! 
В качестве официального представителя Ассоциации производителей и поставщиков пенополистирола могу заверить, что пенопласт с успехом используется для утепления кровель. Современные марки выпускаются с антипиренами — присадками, которые позволяют ему самозатухать в течение максимум 4 секунд после потери контакта с открытым пламенем. Главное — выбирать материал оптимальной плотности, покупать только сертифицированный ППС, чётко следовать инструкциям по монтажу и правилам эксплуатации. </t>
  </si>
  <si>
    <t>https://prnt.sc/7eJkJHF2--XP</t>
  </si>
  <si>
    <t>Свой дом
Аналог пенопласта и минеральной ваты, дешёвый утеплитель на века!
Уже достаточно давно минеральная вата и пенопласт являются основными утеплительными материалами для дома. Так уж повелось, что в связи с достойными характеристиками касательно утепления, а также благодаря своей доступной стоимости, найти им замену сложно. А ведь ещё совсем недавно, буквально в прошлом веке, люди прекрасно обходились и без пенопласта, и без минеральной ваты.
Речь идёт о глине, обычной глине, которая обладает не менее достойными характеристиками, и помимо всего прочего является также экологичным материалом. В свою очередь пенопласту и минеральной вате присущи некоторые недостатки. Например, пенопласт горит, и его часто портят грызуны, пенопласт не пропускает воздух, из-за чего в комнате может подняться влажность. Минеральная вата и вовсе, боится сырости, в результате воздействия которой теряются её эксплуатационные свойства.
Поэтому часто возникает необходимость найти замену минеральной вате и пенопласту, так, чтобы и по доступности было нормально, и по цене подходило. В данной статье строительного журнала https://samastroyka.ru/ как раз и пойдёт речь об одном из таких утеплителей, причём полностью природного происхождения.
Чем заменить пенопласт и минеральную вату?
Натуральная глина сама по себе является отличным утеплителем, как для пола, так и для потолка со стенами. Смешанная с опилками глина обладает заметно большей прочностью, чем тот же опилкобетон. Кроме того, даже по прошествии нескольких десятков лет, на её поверхности не образуются трещины, как это часто происходит с бетоном.
Помимо этого глина не требует какой-либо пароизоляции, при отсутствии которой минеральная вата легко способна покрыться плесенью. Всё что нужно сделать, так это тщательно перемешать глину с опилками и, как следует утрамбовать раствор в места утепления.
Преимущества утепления глиной
Чтобы утеплить дом глиной понадобится сделать жидкий раствор из воды, глины и древесных опилок. Данным раствором можно утеплять не только полы, но и потолки со стенами.
Безусловно, глина как утеплитель имеет ряд неоспоримых достоинств, которые связаны, прежде всего, с её природными характеристиками.
В чем плюсы утеплителя из глины:
глина — это абсолютно экологичный материал природного происхождения;
утеплитель из глины легко пропускает воздух, а, следовательно, в доме образуется благоприятный микроклимат и оптимальная влажность воздуха, которая не должна превышать 70%;
монтаж такого утеплителя происходит очень быстро, здесь не нужно сверлить стены, что-то клеить и т. д., достаточно сделать раствор из глины и опилок, а затем выложить его куда надо;
глиняный утеплитель долговечен, на нём не появляются трещины.
Кроме опилок в глину можно добавлять и солому, хуже от такого утепления дома не будет.
И ещё, даже если глина и растрескается со временем, то места повреждений всегда можно будет быстро заделать. В обычном же случае, при использовании пенопласта и минеральной ваты, ничего не останется, как заменить повреждённый утеплительный материал.
фото из открытых источников в интернете</t>
  </si>
  <si>
    <t>https://vk.com/wall-99100640_67853</t>
  </si>
  <si>
    <t>https://prnt.sc/4MPV57hGom8R</t>
  </si>
  <si>
    <r>
      <rPr>
        <color rgb="FF1155CC"/>
        <u/>
      </rPr>
      <t>http://vk.com/wall189325106_2237</t>
    </r>
    <r>
      <rPr/>
      <t xml:space="preserve"> </t>
    </r>
    <r>
      <rPr>
        <color rgb="FF000000"/>
      </rPr>
      <t xml:space="preserve">
</t>
    </r>
    <r>
      <rPr>
        <color rgb="FF1155CC"/>
        <u/>
      </rPr>
      <t>http://vk.com/wall186337635_4482</t>
    </r>
    <r>
      <rPr/>
      <t xml:space="preserve"> </t>
    </r>
    <r>
      <rPr>
        <color rgb="FF000000"/>
      </rPr>
      <t xml:space="preserve">
</t>
    </r>
    <r>
      <rPr>
        <color rgb="FF1155CC"/>
        <u/>
      </rPr>
      <t>https://vk.com/wall508250151_14684</t>
    </r>
    <r>
      <rPr/>
      <t xml:space="preserve"> </t>
    </r>
    <r>
      <rPr>
        <color rgb="FF000000"/>
      </rPr>
      <t xml:space="preserve">
</t>
    </r>
    <r>
      <rPr>
        <color rgb="FF1155CC"/>
        <u/>
      </rPr>
      <t>https://vk.com/wall-145917798_415</t>
    </r>
    <r>
      <rPr/>
      <t xml:space="preserve"> </t>
    </r>
    <r>
      <rPr>
        <color rgb="FF000000"/>
      </rPr>
      <t xml:space="preserve">
</t>
    </r>
    <r>
      <rPr>
        <color rgb="FF1155CC"/>
        <u/>
      </rPr>
      <t>https://vk.com/wall-115683432_58</t>
    </r>
    <r>
      <rPr/>
      <t xml:space="preserve"> </t>
    </r>
    <r>
      <rPr>
        <color rgb="FF000000"/>
      </rPr>
      <t xml:space="preserve">
</t>
    </r>
    <r>
      <rPr>
        <color rgb="FF1155CC"/>
        <u/>
      </rPr>
      <t>https://vk.com/wall-61993826_125</t>
    </r>
    <r>
      <rPr/>
      <t xml:space="preserve"> </t>
    </r>
    <r>
      <rPr>
        <color rgb="FF000000"/>
      </rPr>
      <t xml:space="preserve">
</t>
    </r>
    <r>
      <rPr>
        <color rgb="FF1155CC"/>
        <u/>
      </rPr>
      <t>https://vk.com/wall590394763_1018</t>
    </r>
    <r>
      <rPr/>
      <t xml:space="preserve"> </t>
    </r>
    <r>
      <rPr>
        <color rgb="FF000000"/>
      </rPr>
      <t xml:space="preserve">
</t>
    </r>
    <r>
      <rPr>
        <color rgb="FF1155CC"/>
        <u/>
      </rPr>
      <t>https://vk.com/wall548190538_189</t>
    </r>
    <r>
      <rPr/>
      <t xml:space="preserve"> 
</t>
    </r>
    <r>
      <rPr>
        <color rgb="FF1155CC"/>
        <u/>
      </rPr>
      <t>https://vk.com/wall162964460_156008</t>
    </r>
    <r>
      <rPr/>
      <t xml:space="preserve"> </t>
    </r>
  </si>
  <si>
    <t xml:space="preserve">Здравствуйте, я официальный представитель Ассоциации производителей и поставщиков пенополистирола. Вижу, вы репостнули сообщение группы "Свой дом". Поскольку вы интересуетесь темой утепления, я хотел бы отметить, что недостатки, конечно, есть у любого строительного материала. Однако давайте рассмотрим упомянутые характеристики пенопласта (пенополистирола) по порядку.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Влажность в помещении поднимается не из-за пенопласта, а из-за ошибок в его эксплуатации и отсутствии приточно-вытяжной вентиляции. 
Что касается грызунов: при использовании пенопласта необходимо соблюдать условия монтажа. По ГОСТ материал рекомендуется в качестве среднего слоя ограждающих конструкций. Если всё сделано правильно, с внутренней стороны утеплитель закрыт стеной, а с внешней — слоем штукатурной или другой отделки. Важно исключить доступ грызунов к ППС: они не едят пенополистирол, но селятся в нём. Если доступа нет, то и нор не будет. 
И о горючести материала: в современные марки строительного пенополистирола добавляются специальные присадки — антипирены. Благодаря им материал не поддерживает горения и затухает в течение 4 секунд после потери контакта с открытым пламенем. Если учесть, что по правилам ППС должен находиться внутри стенового пирога, огонь добирается до него далеко не в первую очередь. К этому моменту люди, находящиеся в помещении, в любом случае должны быть эвакуированы. 
Как видите, любой вопрос упирается в огрехи эксплуатации материала. При этом у него есть и неоспоримые преимущества, в числе которых эффективность, легкий вес, удобство монтажа, доступная цена. Если следовать правилам, закрепленным в ГОСТе и других нормативных документах, можно смело использовать ППС для теплоизоляции. </t>
  </si>
  <si>
    <r>
      <rPr/>
      <t>Репост стр. 90</t>
    </r>
    <r>
      <rPr>
        <color rgb="FF000000"/>
      </rPr>
      <t xml:space="preserve">
</t>
    </r>
    <r>
      <rPr>
        <color rgb="FF1155CC"/>
        <u/>
      </rPr>
      <t>https://prnt.sc/H2T1hQGagfL4</t>
    </r>
    <r>
      <rPr>
        <color rgb="FF000000"/>
      </rPr>
      <t xml:space="preserve"> 
</t>
    </r>
    <r>
      <rPr>
        <color rgb="FF1155CC"/>
        <u/>
      </rPr>
      <t>https://prnt.sc/yL-MLQ0Eso_s</t>
    </r>
    <r>
      <rPr/>
      <t xml:space="preserve"> </t>
    </r>
    <r>
      <rPr>
        <color rgb="FF000000"/>
      </rPr>
      <t xml:space="preserve">
</t>
    </r>
    <r>
      <rPr>
        <color rgb="FF1155CC"/>
        <u/>
      </rPr>
      <t>https://prnt.sc/NaSJmHbSB4y1</t>
    </r>
    <r>
      <rPr/>
      <t xml:space="preserve"> </t>
    </r>
    <r>
      <rPr>
        <color rgb="FF000000"/>
      </rPr>
      <t xml:space="preserve">
</t>
    </r>
    <r>
      <rPr>
        <color rgb="FF1155CC"/>
        <u/>
      </rPr>
      <t>https://prnt.sc/fR6wrJXNalDQ</t>
    </r>
    <r>
      <rPr/>
      <t xml:space="preserve"> </t>
    </r>
    <r>
      <rPr>
        <color rgb="FF000000"/>
      </rPr>
      <t xml:space="preserve">
</t>
    </r>
    <r>
      <rPr>
        <color rgb="FF1155CC"/>
        <u/>
      </rPr>
      <t>https://prnt.sc/Vta7Q56Mi9Ep</t>
    </r>
    <r>
      <rPr/>
      <t xml:space="preserve"> </t>
    </r>
    <r>
      <rPr>
        <color rgb="FF000000"/>
      </rPr>
      <t xml:space="preserve">
</t>
    </r>
    <r>
      <rPr>
        <color rgb="FF1155CC"/>
        <u/>
      </rPr>
      <t>https://prnt.sc/ULw6AtQA3FhQ</t>
    </r>
    <r>
      <rPr/>
      <t xml:space="preserve"> </t>
    </r>
    <r>
      <rPr>
        <color rgb="FF000000"/>
      </rPr>
      <t xml:space="preserve">
</t>
    </r>
    <r>
      <rPr>
        <color rgb="FF1155CC"/>
        <u/>
      </rPr>
      <t>https://prnt.sc/klcCFUvH8GwX</t>
    </r>
    <r>
      <rPr/>
      <t xml:space="preserve"> </t>
    </r>
    <r>
      <rPr>
        <color rgb="FF000000"/>
      </rPr>
      <t xml:space="preserve">
</t>
    </r>
    <r>
      <rPr>
        <color rgb="FF1155CC"/>
        <u/>
      </rPr>
      <t>https://prnt.sc/OeRmxwgOpnLh</t>
    </r>
    <r>
      <rPr/>
      <t xml:space="preserve"> 
</t>
    </r>
    <r>
      <rPr>
        <color rgb="FF1155CC"/>
        <u/>
      </rPr>
      <t>https://prnt.sc/9mfgcLO7-Nqb</t>
    </r>
    <r>
      <rPr/>
      <t xml:space="preserve"> </t>
    </r>
  </si>
  <si>
    <t xml:space="preserve"> Vyatka Pchelovod ответил Алексею
Алексей, https://allbeton.ru/local/tools/show_file.php?fid=647..
Vyatka Pchelovod ответил Алексею
Алексей, это на вскидку, прогуляйтесь по ссылкам, https://allbeton.ru/forum/topic20567.html?PAGEN_1=2
Vyatka Pchelovod ответил Алексею
Алексей, в Германии ППС при утилизации приравняли к высокотоксичным отходам, ППС абсолютно паронепроницаем, под ним появляется плесень, немцы применяли против неё биоциды, потом выяснили, что и ППС и биоциды наносят непоправимый ущерб здоровью, в настоящее время идёт отказ от ППС в строительстве. Вы Алексей материально заинтересованное лицо, вы получаете прибыль от реализации ППС, для вас бабло заработанное на ППС дороже здоровья приобретателей.
Vyatka Pchelovod ответил Алексею
Алексей, https://en.m.wikipedia.org/wiki/Polystyrene
Раздел безопасность
С 1999 по 2002 год всесторонний обзор потенциальных рисков для здоровья, связанных с воздействием стирола, был проведен международной экспертной группой из 12 человек, выбранной Гарвардским центром оценки рисков. Ученые обладали знаниями в области токсикологии, эпидемиологии, медицины, анализа рисков, фармакокинетики и оценки воздействия. Исследование, проведенное в Гарварде, показало, что стирол естественным образом присутствует в следовых количествах в таких продуктах, как клубника, говядина и специи, и естественным образом вырабатывается при переработке таких продуктов, как вино и сыр. В исследовании также были рассмотрены все опубликованные данные о количестве стирола, попадающего в рацион из-за миграции пищевых упаковок и одноразовых предметов, контактирующих с пищевыми продуктами.[108]
Полистирол обычно используется в контейнерах для еды и напитков. Мономер стирола (из которого изготавливается полистирол) вызывает подозрение на рак. [109] Стирол «обычно содержится в таких низких количествах в потребительских товарах, что риски несущественны». [110] Полистирол, который используется для контакта с пищевыми продуктами, не должен содержать более 1% (0,5% для жирных продуктов) стирола по весу. [111] Было обнаружено, что олигомеры стирола в контейнерах из полистирола, используемых для упаковки пищевых продуктов, мигрируют в продукты питания. [112] Другое японское исследование, проведенное на мышах дикого типа и AhR — null, показало, что тример стирола, который авторы обнаружили в приготовленных полистироловых контейнерах, упакованных в продукты быстрого приготовления, может повышать уровень гормонов щитовидной железы.[113]
Вопрос о том, можно ли разогревать полистирол вместе с едой, является спорным. Некоторые контейнеры можно безопасно использовать в микроволновой печи, но только при наличии соответствующей маркировки. [114] Некоторые источники предполагают, что следует избегать продуктов, содержащих каротин (витамин А) или растительные масла. [115]
Из-за повсеместного использования полистирола эти серьезные проблемы со здоровьем остаются актуальными.
 Vyatka Pchelovod ответил Алексею
https://www.bloomberg.com/news/articles/2013-02-14/bl..
Один продукт, который практически невозможно переработать и никогда не био-деградирует "является пенопласт, сказал Bloomberg. "То, что мы знаем, является экологически разрушительной и, что может быть опасным для нашего здоровья, которая обходится налогоплательщикам деньги и что мы можем легко обойтись, и это то, что должно пойти по пути свинцовой краски</t>
  </si>
  <si>
    <t>https://vk.com/wall-170642095_428374?reply=430536&amp;thread=428400</t>
  </si>
  <si>
    <t xml:space="preserve">В своих выводах и рекомендациях мы опираемся на ГОСТы, другую нормативную документацию и заключения ведущих российских и европейских научных центров. Именно они — в том числе, и находящиеся в Германии — проводят испытания, оценивают риски применения материала и делают выводы как совершенно сторонние организации, ничего не приобретающие от повышения продаж пенополистирола. 
Кроме того, в данном случае мы говорим о сфере строительства, а не о применении пенополистирола в пищевой или фармацевтической промышленности (хотя некоторые марки действительно сертифицированы и с успехом применяются в этих областях). 
Да и приведенные вами ссылки подтверждают нашу правоту. В частности об исследовании, которое выявило, что стирол присутствует в корице, зернах кофе, клубнике, винограде (вине) от природы, а не в результате деятельности человека. А в цитируемой вами статье Bloomberg указано, что претензии мэра Нью-Йорка озвучены в отношении вполне определенного бренда. И даже не вдаваясь в политические мотивы таких заявлений озвучим, что речь идет о бренде экструдированного пенополистирола, в то время как пенопласт отлично перерабатывается как вторичное сырье и повторно используется как для производства нового утеплителя, так и в качестве добавок в строительстве.
Что выбрать для теплоизоляции — личное дело каждого. Главное, чтобы покупатель был информирован обо всех плюсах и минусах, которые, как известно, есть у любого строительного материала. </t>
  </si>
  <si>
    <r>
      <rPr/>
      <t xml:space="preserve">Ответ на стр. 29
</t>
    </r>
    <r>
      <rPr>
        <color rgb="FF1155CC"/>
        <u/>
      </rPr>
      <t>https://prnt.sc/u3CdteXE10ey</t>
    </r>
    <r>
      <rPr/>
      <t xml:space="preserve"> </t>
    </r>
  </si>
  <si>
    <t xml:space="preserve"> Наталья Даньшова ответила Алексею
Алексей, а если шов между панелями выпадет? Эту работу постоянно планируют и делают в нашем городе, расшивка швов, вроде бы....</t>
  </si>
  <si>
    <t>https://vk.com/wall-38398409_55154?reply=55810&amp;thread=55182</t>
  </si>
  <si>
    <t xml:space="preserve">Наталья, работы по герметизации швов должны производиться до работ по внешнему утеплению. </t>
  </si>
  <si>
    <r>
      <rPr/>
      <t xml:space="preserve">Ответ на стр. 59
</t>
    </r>
    <r>
      <rPr>
        <color rgb="FF1155CC"/>
        <u/>
      </rPr>
      <t>https://prnt.sc/0JYg_MmbyUPE</t>
    </r>
    <r>
      <rPr/>
      <t xml:space="preserve"> </t>
    </r>
  </si>
  <si>
    <t xml:space="preserve"> Никита Залозин
ммм, пенопласт на стены, класс горючести Г4.
И судя по "профи" явно под вентфасад.</t>
  </si>
  <si>
    <t>https://vk.com/wall-153705577_103143?reply=103155</t>
  </si>
  <si>
    <t xml:space="preserve">Здравствуйте! 
В качестве официального представителя Ассоциации производителей и поставщиков пенополистирола хочу уточнить, что современные марки строительного пенополистирола имеют класс горючести Г3, класс воспламеняемости B2 и производятся с антипиренами. Это позволяет материалу самозатухать в течение максимум 4 секунд после потери контакта с открытым огнем. Конечно, эти качества в полной мере проявляет только сертифицированный ППС от проверенных производителей.
Сказать по видео, является ли используемый пенополистирол сертифицированным качественным материалом, невозможно, но вот такой способ монтажа мы точно не одобряем.
Ну, и под вентфасад использовать этот утеплитель мы тоже не рекомендуем. Оптимально закрывать слой ППС по системе "мокрый фасад". </t>
  </si>
  <si>
    <t>https://prnt.sc/-hFVZlI_xKn_</t>
  </si>
  <si>
    <t xml:space="preserve"> Юрий Яковлев
Людмила, Полиэтиленовый пенопласт в утеплителях на стройке применяют , он горит синим некоптящим пламенем и капает с характерным звуком ))) Счастливое детство ))) А пенопластом называют вспененный пластик , независимо от основы и газа наполнителя .</t>
  </si>
  <si>
    <t>https://vk.com/wall-93343283_333701?reply=333809&amp;thread=333728</t>
  </si>
  <si>
    <t xml:space="preserve">Здравствуйте, Юрий!
В качестве официального представителя Ассоциации производителей и поставщиков пенополистирола хочу заметить, что современные марки строительного пенопласта (пенополистирола) очень отличаются от тех, что были раньше. Сейчас они производятся с добавлением антипиренов, благодаря которым затухают в течение максимум 4 секунд после потери контакта с открытым пламенем. 
Более того, нашим детям будет не так легко добраться до ППС: ГОСТ регламентирует использование его в качестве среднего слоя ограждающих строительных конструкций, так что, если строители не допустили ошибок при монтаже, оторвать кусок теплоизоляции просто так не получится. </t>
  </si>
  <si>
    <t>https://prnt.sc/knQ1halwydQd</t>
  </si>
  <si>
    <t xml:space="preserve"> Людмила Ткаченко ответила Алексею
Алексей, ну, а упаковка телевизоров и холодильников — все та же или тоже нечто новое? Противные белые шарики, липнущие повсюду, не выметающиеся веником?</t>
  </si>
  <si>
    <t>https://vk.com/wall-93343283_333701?reply=333866&amp;thread=333728</t>
  </si>
  <si>
    <t>Производство пенополистирола — как и любое другое — постоянно совершенствуется. Обновляются ГОСТы, выходят уточнения и дополнения к нормативным документам. Поэтому утверждать, что пенополистирол остался тем же, каким был десятилетия назад, нельзя.
Вспененные ячейки при производстве современного пенополистирола не склеиваются, а спекаются с помощью пара. Качественный ППС не крошится, линия излома у него будет проходить как по местам спекания, так и по самим ячейкам.</t>
  </si>
  <si>
    <r>
      <rPr/>
      <t xml:space="preserve">Ответ на стр. 95
</t>
    </r>
    <r>
      <rPr>
        <color rgb="FF1155CC"/>
        <u/>
      </rPr>
      <t>https://prnt.sc/WsIAZXrNiMcj</t>
    </r>
    <r>
      <rPr/>
      <t xml:space="preserve"> </t>
    </r>
  </si>
  <si>
    <t xml:space="preserve">
Петр Новиков
Пенопласт -не вентилируемый фасад. По нормам должен каждый этаж отсекаться минватой не менее 150мм. Между пенопластом и стеной не должно быть пропуска воздуха, то есть пенопласт должен быть промазан клеем по периметру чтобы исключить эффект дымохода.мин плита не горит пенопласт горючий поэтому Не нужно сравнивать монтаж.</t>
  </si>
  <si>
    <t>https://vk.com/wall-189967337_133055?reply=133285&amp;thread=133170</t>
  </si>
  <si>
    <t xml:space="preserve">Здравствуйте, Петр! 
Позвольте прокомментировать в качестве официального представителя Ассоциации производителей и поставщиков пенополистирола. Между пенопластом и стеной действительно не должно быть воздуха — и не только для того, чтобы исключить эффект дымохода. Циркуляция воздуха сведёт всё утепление на нет.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А дым от горения ядовит вне зависимости от того, что горит. Угарный газ смертелен при концентрации СО 0,5% на протяжении всего одной минуты. Если учесть, что пенополистирол — если монтировать и эксплуатировать его в соответствии с ГОСТом — находится в середине стенового пирога, огонь до него доберётся далеко не в первую очередь. К этому времени все люди должны быть эвакуированы. </t>
  </si>
  <si>
    <t>https://prnt.sc/GIB1g3sKmhqC</t>
  </si>
  <si>
    <t xml:space="preserve"> Алена Пелешко ответила Алексею
Алексей, почему не вентфасад?</t>
  </si>
  <si>
    <t>https://vk.com/wall-153705577_103143?reply=103224&amp;thread=103155</t>
  </si>
  <si>
    <t xml:space="preserve">Есть негативный ответ от другого пользователя в стр. 104, нужно ответить с его учетом
Алена, здравствуйте! 
Не рекомендуем вентфасад, потому что а) пенополистирол должен быть изолирован (ГОСТ 15588-2014), ему не нужно "проветривание" 
б) вентфасад может создавать подобие тяги, что увеличит шанс контакта пенополистирола с открытым огнем. </t>
  </si>
  <si>
    <r>
      <rPr/>
      <t xml:space="preserve">Ответ на 94
</t>
    </r>
    <r>
      <rPr>
        <color rgb="FF1155CC"/>
        <u/>
      </rPr>
      <t>https://prnt.sc/dW0H5vWD4GeC</t>
    </r>
    <r>
      <rPr/>
      <t xml:space="preserve"> </t>
    </r>
  </si>
  <si>
    <r>
      <rPr>
        <rFont val="Arial"/>
        <color theme="1"/>
      </rPr>
      <t xml:space="preserve"> Никита Залозин ответил Илье
Илья, по вашему г3 на фасаде это прям "а ну все в порядке"?
И вангую что там точно не будет мокрого фасада, это дороже.
Судя по тому каким способом и кто лепит — там никакими антипиренами и не пахнет, взято максимально дешевое.
Про токсичность газов эксперт поправит, но там вроде синильная кислота при горении выделяется, несколько вдохов и адью.
Опять же он поправит но — как капало огненным дождем при горении так и продолжает.
Т.е. при восходящей тяге в вентфасаде, если будет затягивать дым в окна — у жителей шансы откинуться чисто от дыма.
Собственно материал нехитрый и легкодоступный, можете просто его в костер кинуть и посмотреть какое у него самозатухание, я обломки для растопки использую.
</t>
    </r>
    <r>
      <rPr>
        <rFont val="Arial"/>
        <b/>
        <color theme="1"/>
      </rPr>
      <t>---------------------------
Его ответ на стр. 98 отдельным комментом в той же ветке:</t>
    </r>
    <r>
      <rPr>
        <rFont val="Arial"/>
        <color theme="1"/>
      </rPr>
      <t xml:space="preserve">
Алена, отвечу — там тяга будь здоров. проветривание самому ппс не нужно, а вот горение она поддержит прекрасно, считайте гигантский камин.
Если мокрый фасад — оно где-то внутри в штукатурке упаковано, загорится только если рядом какая-нибудь машина заполыхает, и то не факт.</t>
    </r>
  </si>
  <si>
    <t>https://vk.com/wall-153705577_103143?reply=103215&amp;thread=103155</t>
  </si>
  <si>
    <t xml:space="preserve">Здравствуйте, Никита! 
Предположить, каким способом будет (и будет ли вообще) закрываться фасад на видео, мы, к сожалению не можем. Проверить качество материала и установить, есть ли в нем антипирены, произведен ли он по современной технологии — тоже. 
Мы, как я уже говорил, не рекомендуем использовать пенополистирол под вентфасад. В вентфасадах имеется прямой доступ к утеплителю — то есть есть зазоры между облицовкой и теплоизоляцией. Поэтому в таких случаях лучше использовать негорючий теплоизоляционный материал. 
Что касается дыма: при горении плит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Если всё сделано правильно, огонь доберётся до середины стенового пирога далеко не в первую очередь, а сам пожар изнутри стены не начнётся. К тому времени, как пламя достигнет ППС, все жители уже должны быть эвакуированы из здания — в квартирах достаточно горючих веществ, способных нанести вред здоровью. </t>
  </si>
  <si>
    <r>
      <rPr/>
      <t xml:space="preserve">Ответ на 94
</t>
    </r>
    <r>
      <rPr>
        <color rgb="FF1155CC"/>
        <u/>
      </rPr>
      <t>https://prnt.sc/lOVszzcwI2uZ</t>
    </r>
    <r>
      <rPr/>
      <t xml:space="preserve"> </t>
    </r>
  </si>
  <si>
    <t>SS B, [17.11.2022 10:12]
ну да в репортаже нет реальных дел , если вскрыть стены , будет видно что провода лежат открытым способом ,маркировка проводов не соответствует госту , вентиляционные трубы первый этаж железные поменяли второй этаж остались пластиковые потому что дома никого небыло ,третий опять железные ... в отдельных самых холодных квартирах управляйка сняла стены и проложила пенопластом ! представляете в случае пожара квартира превратится в котел паровоза ,пенопласт о́чень горючий материал. Как всегда все самое интересное спрятано и доступно лишь людям знающим правила применения различных материалов.
Жаль конечно людей которые пожалели денег на экспертизу и теперь остались жить в новом аварийном жилье.</t>
  </si>
  <si>
    <t>https://telegram.me/belogorskinfo/898?comment=4774</t>
  </si>
  <si>
    <t>Здравствуйте! 
Позвольте прокомментировать в качестве официального представителя Ассоциации представителей и поставщиков пенополистирола. 
Класс горючести современного качественного пенопласта — Г3. Фасадные марки в обязательном порядке содержат антипирены — особые вещества, которые позволяют материалу затухать в течение максимум 4 секунд после потери контакта с открытым огнём. К тому же пенопласт — если установлен по правилам — находится в середине стенового пирога. И к тому времени, как огонь до него доберётся, жильцы в любом случае должны быть эвакуированы. 
К сожалению, мы не можем сказать, какой материал использовался в вашем случае. Однако при монтаже в любом случае должны соблюдаться все правила.</t>
  </si>
  <si>
    <t>https://prnt.sc/IHT7Wp9t6pzY</t>
  </si>
  <si>
    <t xml:space="preserve"> Vyatka Pchelovod ответил Алексею
Алексей, вы походу людей за дураков принимаете, вы один умный в белом пальто стоите:))))
По первому абзацу, по поводу организаций, да, действительно они не получают проценты с продаж, но они заключения не за спасибо делают. И таких организаций не одна. То есть, существует конкуренция, следовательно есть материальная составляющая, что то заметить, а что то пропустить:))))
По второму абзацу. Действительно ППС применяется пищевой промышленностью как упаковка, НО, вы как то не удосужились заострить. Это одноразовая упаковка и для охлаждённые продуктов.:)))
По третьему абзацу. По стиролу.
Вообще бред. Фосфор, калий, и другие химические элементы находятся во многих пищевых продуктах природного происхождения и необходимы живому организму. Если вы не понимаете разницу ипаните ложку суперфосфата. :)))
По поводу остальной части, за рубежом, ППС уходит из строительства и применение ППС запрещают. утилизация проходит как высокотоксичным отход. Не надо ездить по ушам.
Ну и напоследок, вы когда приходите в магазин и хотите купить, ну допустим молочный продукт, возьмём для примера сыр. На ценнике есть надпись БЗМЖ и ЗМЖ. Один дорогой другой дешевый. То есть продукт имеет заменитель молочного жира или нет. Оба продукта сертифицированы, соответствуют стандартам безопасности и т.д. Человек сам выбирает, что он хочет купить, дороже и качественнее и безопаснее для здоровья или с экономить на качестве и здоровье. Ну а то что, вспененные полимеры не имеют сто процентную полимеризацию объяснять не буду и о подверженности разрушения УФ, влагой и т.д. говорить не буду.
Ну и про уродов, которые пытаются выдать, товар, не безопасный для здоровья, который по сути используется для получения пищевого продукта, за абсолютно безвредный и безопасный, скрывая и перевирая, ради получения материальной выгоды тоже из этических соображений умолчу.</t>
  </si>
  <si>
    <t>https://vk.com/wall-170642095_428374?reply=430565&amp;thread=428400</t>
  </si>
  <si>
    <t>неадекват</t>
  </si>
  <si>
    <t>Ответ на стр. 92</t>
  </si>
  <si>
    <t xml:space="preserve">
Дмитрий Дмитрий
Здравствуйте. Спасибо за совет. Но всё таки пенопласт в стене не серьёзно.</t>
  </si>
  <si>
    <t>https://vk.com/wall-123474518_311356?reply=324564&amp;thread=314520</t>
  </si>
  <si>
    <t xml:space="preserve">Дмитрий, что выбрать для теплоизоляции, решать, конечно, вам. Мы в любом случае выступаем за то, чтобы покупатель был осведомлён о всех плюсах и минусах материала. </t>
  </si>
  <si>
    <r>
      <rPr/>
      <t xml:space="preserve">Ответ на стр. 53
</t>
    </r>
    <r>
      <rPr>
        <color rgb="FF1155CC"/>
        <u/>
      </rPr>
      <t>https://prnt.sc/v7Rurv4zSFh2</t>
    </r>
    <r>
      <rPr/>
      <t xml:space="preserve"> </t>
    </r>
  </si>
  <si>
    <t>Виталий, [16.11.2022 23:43]
А разве можно общественные здания пенопластом утеплять?
А если пожар?</t>
  </si>
  <si>
    <t>https://telegram.me/slutsk/8077?comment=57219</t>
  </si>
  <si>
    <t>Не отвечаем. Бел паблик.</t>
  </si>
  <si>
    <t xml:space="preserve">Здравствуйте, Виталий!
Позвольте ответить в качестве официального представителя Ассоциации производителей и поставщиков пенополистирола. 
Согласно действующему ГОСТ 15588-2014, в составе строительных теплоизоляционных плит из ППС обязательны антипирены. Благодаря этому фасадные марки пенополистирола вне источника огня затухают в течение максимум 4 секунд. Фасадные системы, имеющие класс пожарной опасности К0 с теплоизоляционным материалом из плитного пенополистирола, могут применяться в зданиях и сооружениях всех степеней огнестойкости и практически любых классов функциональной и конструктивной пожарной опасности. Исключение составляют здания классов функциональной пожарной опасности Ф1.1 и Ф4.1. Это дошкольные, образовательные и больничные учреждения (данные — по Противопожарным требованиям при применении в строительстве систем фасадных теплоизоляционных композиционных с наружными защитно-декоративными штукатурными слоями от 2014 года). 
</t>
  </si>
  <si>
    <t xml:space="preserve"> Никита Залозин ответил Алене
Алена, отвечу — там тяга будь здоров. проветривание самому ппс не нужно, а вот горение она поддержит прекрасно, считайте гигантский камин.
Если мокрый фасад — оно где-то внутри в штукатурке упаковано, загорится только если рядом какая-нибудь машина заполыхает, и то не факт.</t>
  </si>
  <si>
    <t>https://vk.com/wall-153705577_103143?reply=103225&amp;thread=103155</t>
  </si>
  <si>
    <t>Ответ на вопрос нам в стр. 98
Не отвечаем, корректно</t>
  </si>
  <si>
    <t xml:space="preserve">	fgh
 @IvanShir, сип это пенопласт, он не дышит, вентиляция у вас и так должна быть, интересно как в вашем проекте выполнили проход заборной и выхлопной трубы через стену, есть картинки? Будет сразу понятно нормальный у вас проект или так себе. Проход через стену по всем правилам нужно выполнить, пенопласт жутко горит, задохнешься. </t>
  </si>
  <si>
    <t>https://www.forumhouse.ru/posts/30749757/</t>
  </si>
  <si>
    <t xml:space="preserve">Здравствуйте! 
Позвольте прокомментировать в качестве официального представителя Ассоциации представителей и поставщиков пенополистирола.
Ошибочно считать пенополистирол паронепроницаемым.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t>
  </si>
  <si>
    <t>https://prnt.sc/tod8bDrjb9ln</t>
  </si>
  <si>
    <t xml:space="preserve"> Михаил Ященко
Фасад из пенопласта огонь 🔥- точне хоть бы не огонь 🤦🏼‍♂</t>
  </si>
  <si>
    <t>https://vk.com/wall-96672571_1014434?reply=1014447</t>
  </si>
  <si>
    <t>не отвечаем, на видео термопанели и спорный способ монтажа</t>
  </si>
  <si>
    <t xml:space="preserve">Здравствуйте!
Позвольте прокомментировать в качестве официального представителя Ассоциации представителей и поставщиков пенополистирола.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t>
  </si>
  <si>
    <r>
      <rPr>
        <rFont val="Arial"/>
        <color theme="1"/>
      </rPr>
      <t xml:space="preserve">ПРО РЕМОНТ
</t>
    </r>
    <r>
      <rPr>
        <rFont val="Arial"/>
        <color theme="1"/>
        <sz val="6.0"/>
      </rPr>
      <t>Утепление пола керамзитом
Это достаточно простая технология, которая в некотором роде даже легче, чем аналогичный процесс утепления пола с помощью минеральной ваты – принцип тот же, как, в общем-то, и нюансы выполнения работ. Для того, чтобы защитить утеплитель от влаги из почвы или бетонный подушки чернового пола, на существующем основании делается гидроизоляция. Ни о каких технологически сложных операциях с использованием наплавляемого материала речь здесь не идет – достаточно уложить подкладку из плотного полиэтилена, и, как говорится, дело с концом. Дальше устанавливаются лаги – здесь все стандартно. Те же подложки для выравнивания лагов, те же деформационные зазоры и прочие тонкости и нюансы изготовления деревянных полов. Когда лаги будут установлены, делается элементарная подсыпка пола керамзитом вровень с верхней частью лагов – на сантиметр ниже, чтобы была возможность вентиляции подполья. После этого настилаются доски ОСБ, ДСП – и деревянный настил готов!
Как видите, утепление деревянного пола керамзитом – процесс бесхитростный и, как вы уже, наверное, убедились, вполне доступный для самостоятельной реализации. Теперь остается только разобраться с преимуществами и недостатками, которые предоставляет керамзит для пола, а вернее его использование в качестве утеплителя.
Самое главное – это дешевизна, но наверняка вас больше интересует технический аспект этого материала.
Что касается его теплоизоляционных свойств, то они практически ничем не отличаются от характеристик той же минеральной ваты, которая стоит в разы дороже.
Здесь больше нужно смотреть не на преимущества, а на недостатки – главный из них заключается в том, что в керамзите с удовольствием поселяются различные насекомые, то бишь с сороконожками вы познакомитесь не заочно. С другой стороны это даже хорошо и говорит о том, что речь идет об экологически чистом материале.
Если говорить о других преимуществах такой технологии утепления пола керамзитом, то дополнительно можно отметить и то, что керамзит является прекрасным регулятором влажности – поры этого материала достаточно быстро вытягивают излишки воды из древесины, и так же легко отдают их назад в засушливые времена. Стабильная влажность дерева – это гарантия его долгих лет службы.
В принципе, думайте сами, но я считаю, что данная технология утепления пола вполне пригодна и имеет полное право на существование. Предвзятое отношение к ней обусловлено исключительно рекламными компаниями современных производителей строительных материалов.
Особенности утепления пола керамзитом под стяжку</t>
    </r>
    <r>
      <rPr>
        <rFont val="Arial"/>
        <b/>
        <color theme="1"/>
      </rPr>
      <t xml:space="preserve">
В современном ремонте и строительстве принято утеплять стяжку пола пенопластом. Скажем прямо, вариант этот выгоден только своей стоимостью – на сегодняшний день это самый дешевый вид утеплителя, который только можно найти в «природе». Но он обладает массой недостатков, и самый главный из них – это полная паронепроницаемость. По сути, он лишает полы из бетона способности обмениваться влагой с другими поверхностями – как результат, под стяжкой начинает произрастать грибок, появляется плесень, которая со временем распространяется по всей квартире или дому. </t>
    </r>
    <r>
      <rPr>
        <rFont val="Arial"/>
        <color theme="1"/>
        <sz val="6.0"/>
      </rPr>
      <t>Керамзит в этом отношении можно назвать более лояльным материалом – если не будет постоянного поступления воды под стяжку, то и подобная живность там разводиться не будет. Кроме того, керамзит отлично способствует влагообмену между стяжкой и плитами перекрытия – это очень хорошо.
Если вести речь о технологии утепления бетонного пола керамзитом, то чего-либо нового добавить здесь не получится – технология точно такая, как и при теплоизоляции стяжки пенопластом. Сначала устанавливаются маяки (определяясь с их высотой, нужно учесть толщину слоя керамзита для утепления пола – как правило, это не менее 100мм), потом выполняется подсыпка, под маяки заводится армирующая сетка, после чего льется стяжка пола. В принципе, этапы работ можно поменять местами – например, сетку более удобно укладывать до установки маяков. В таком случае сначала придется сделать подсыпку керамзитом, а устанавливать на него маяки будет неправильно – гарантия того, что они не изменят своего положения в процессе заливки стяжки, полностью отсутствует. Придется делать окошки для крепления маяков. В общем, решайте сами и делайте так, как вам удобно. Я лишь добавлю одно – керамзит имеет свойство всплывать на поверхность раствора, если он слишком жидкий. Поэтому его нужно сначала придавить слоем густого раствора, а потом пролить нормальную стяжку. Такой подход к делу также обеспечит не попадание жидкого цемента между гранулами керамзита – а это означает полную сохранность теплоизолирующих свойств данного материала.
Как утеплить пол керамзитом по грунту: особенности процесса
В принципе, принцип утепления пола керамзитом по грунту практически ничем не отличается от процесса утепления пола по бетонной подушке. Разница заключается только в паре нюансов.
Качественная гидроизоляция керамзита от влаги – решается этот вопрос стандартно путем настилки плотного полиэтилена. Единственное, что здесь следует учесть, это контакт полиэтилена с грунтом, в результате которого первый гниет – процесс этот, конечно, долгий, но не брать его в учет нельзя. Придется настелить два, а лучше три слоя полиэтилена – каждый из них нужно укладывать в противоположных направлениях.
Толщина слоя керамзита – тут уже десятью сантиметрами не обойдешься. Понадобится подсыпать приличный слой этого материала – как минимум сантиметров двадцать (если не двадцать пять).
Дальше все стандартно – сетка, маяки и стяжка пола слоем не менее 50мм. Некоторые мастера дополнительно рекомендуют укладывать еще один гидроизолирующий слой полиэтилена – сверху керамзита (на мой взгляд, он не нужен). Единственное, что поможет понять такой шаг, это разве что предотвращение протекания раствора в утепляющую подсыпку. Дополнительно, чтобы полностью избежать проникновения влаги в керамзит, нужно будет позаботиться о гидроизоляции фундамента – в принципе, эта процедура стандартная, и ни одно строительство современного дома без нее не обходится.
подписаться!</t>
    </r>
  </si>
  <si>
    <t>https://vk.com/wall-108555584_62079</t>
  </si>
  <si>
    <t>Здравствуйте!
Позвольте прокомментировать в качестве официального представителя Ассоциации представителей и поставщиков пенополистирола. 
Ошибочно считать пенополистирол паронепроницаемым.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И о плесени: что нужно для ее образования? Тепло, влага и биологическая предрасположенность материала. Этот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При использовании пенополистирола — как и любого строительного материала — главное следовать правилам эксплуатации. Это позволяет с успехом применять пенополистирол для теплоизоляции полов. 
Чтобы быть уверенным в том, что выбранный вами материал соответствует всем вышеописанным требованиям, приобретайте его только в местах официальных продаж. Плиты утеплителя должны быть упакованы в полиэтиленовую плёнку, на которой указываются наименование, товарный знак производителя, марка, вид и тип плит, их условное обозначение, номер партии и дата изготовления. Дополнительно каждая плита должна быть промаркирована на боковой стороне. Не покупайте утеплитель в местах неорганизованной торговли, с рук или без сопроводительных документов.</t>
  </si>
  <si>
    <t>https://prnt.sc/FAj9YmAPh8OS</t>
  </si>
  <si>
    <t xml:space="preserve">Павел Мальцев
любую стену утепляешь пенополистиролом и за ним скапливаются капли. моё мнение что этим материалом можно утеплить только бетон на цоколе или отмостку. стены же и тем более дерево я бы пенополтстиролом не закрывал. вытяжка выбросит влагу из помещения, но никак не из под пенополистирола который находится на внешней стороне стены. </t>
  </si>
  <si>
    <t>https://www.youtube.com/watch?v=WUszSKiqoDM&amp;lc=UgzHkMnBRpWGIItafBB4AaABAg</t>
  </si>
  <si>
    <t xml:space="preserve">Здравствуйте, Павел! 
Позвольте прокомментировать в качестве официального представителя Ассоциации представителей и поставщиков пенополистирола. 
Если теплотехнический расчет выполнен правильно, а материал уложен с соблюдением правил, влага на нем скапливаться не будет. ППС — паропроницаемый материал. Его паропроницаемость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t>
  </si>
  <si>
    <t>https://prnt.sc/enkIm9SicMkC</t>
  </si>
  <si>
    <t>Виктор Мамай
Лет десять назад было популярно утеплять каркасники пенопластом.
Получалось что точка росы в стене (в принципе как и в вате), и влага образующаяся в точке росы, (плюс пар прорвавшийся через пароизоляцию) в пенопласт абсорбироваться не могли (закрытая ячейка), вся влага выпадала на доски, и в итоге каркас сгнивал за пару лет.
Эппс и пир это тоже утеплитель с закрытой ячейкой, я думаю тоже самое будет..</t>
  </si>
  <si>
    <t>https://telegram.me/mediagolod_tech/37757</t>
  </si>
  <si>
    <t xml:space="preserve">Здравствуйте, Виктор! 
Позвольте прокомментировать в качестве официального представителя Ассоциации представителей и поставщиков пенополистирола. 
Стены каркасного дома состоят из деревянного каркаса, обшивки и облицовки. Каркас заполняют теплоизоляционным материалом, при необходимости с наружной стороны добавляется слой утеплителя. Такие дома стали популярными в России с начала 2000-х годов.
Пенополистирол может использоваться для утепления каркасника. Для наружных стен берут утепляющие плиты или маты, расчётная теплопроводность которых не превышает 0,10 Вт/(м.°С). По этому параметру плиты ППС подходят. А чтобы снизить общие теплопотери, утеплять следует и другие элементы здания: фундамент, перекрытия и кровлю. 
При расчете теплоизоляции для любого типа зданий необходим теплотехнический расчёт. Если он выполнен правильно, а сам материал качественный и уложен с соблюдением рекомендаций, описанных вами проблем можно избежать. </t>
  </si>
  <si>
    <t>https://prnt.sc/zKUzHDDvcFgX</t>
  </si>
  <si>
    <t>Andrei Svetlov, [17.11.2022 22:32]
Не понял, что вы хотели сказать. Пишите по человечески, а не как отписываются чиновники :)</t>
  </si>
  <si>
    <t>https://t.me/mediagolod_tech/37771?thread=37094</t>
  </si>
  <si>
    <t xml:space="preserve">Здравствуйте, Андрей! 
Если просто — то так: пенополистиролом утеплять каркасные дома можно. Но перед тем, как утепляться — любым теплоизоляционным материалом — нужен теплотехнический расчёт. Это делают специалисты "на местности". Они учитывают не только, какой у вас дом — каркасный, из бруса, кирпича или блоков, но и множество других параметров. И выводят исходя из этого нужную плотность и толщину теплоизоляции. 
После их расчёта становится понятным, что покупать. Но рассчитывать на то, что вы утеплите только стены и в доме будет тепло — не стоит. Надо утеплить еще перекрытия, пол, кровлю. 
Если после расчёта вы решите сэкономить: взять ППС меньшей плотности, сделать меньше толщину слоя, удешевить внешнюю отделку или оставить неутепленными другие конструкции, надеяться, что ожидания совпадут с реальностью, не стоит. В строительстве всё нужно делать по правилам. </t>
  </si>
  <si>
    <r>
      <rPr/>
      <t xml:space="preserve">Ответ на стр. 109
</t>
    </r>
    <r>
      <rPr>
        <color rgb="FF1155CC"/>
        <u/>
      </rPr>
      <t>https://prnt.sc/I4gUNYiR4YeV</t>
    </r>
    <r>
      <rPr/>
      <t xml:space="preserve"> </t>
    </r>
  </si>
  <si>
    <t>SS B, [18.11.2022 5:43]
может вы говорите за новые материалы ,но я знаю об установке старого доброго пенопласта белого цвета который легко крошится и прекрасно горит ,в детстве много его сожгли. ,а минуты для эвакуации вы сами придумали? вы понимаете что вы написали?</t>
  </si>
  <si>
    <t>https://t.me/belogorskinfo/898?comment=4794</t>
  </si>
  <si>
    <t>Мы говорим о современном качественном (это важно) строительном пенополистироле. Что и как продают недобросовестные производители — вне нашей компетенции. Как и почему укладывают пенополистирол в обход правил и рекомендаций — тоже. 
Если под "минуты до эвакуации" вы имеете в виду информацию о самозатухании в течение 4 секунд, она содержится в ГОСТ 15588-2014. Равно как и то, что пенополистирол используется в качестве среднего слоя ограждающих строительных конструкций.</t>
  </si>
  <si>
    <r>
      <rPr/>
      <t xml:space="preserve">Ответ на стр. 100
</t>
    </r>
    <r>
      <rPr>
        <color rgb="FF1155CC"/>
        <u/>
      </rPr>
      <t>https://prnt.sc/Mf5MqRnSjjhD</t>
    </r>
    <r>
      <rPr/>
      <t xml:space="preserve"> </t>
    </r>
  </si>
  <si>
    <t>Строительные советы
Меня интересует вопрос, можно ли утеплять стены пенополистиролом внутри дома?</t>
  </si>
  <si>
    <t>https://vk.com/wall-30121853_41479</t>
  </si>
  <si>
    <t xml:space="preserve">Здравствуйте!
Позвольте ответить в качестве официального представителя Ассоциации производителей и поставщиков пенополистирола.
Мы рекомендуем применять этот материал в соответствии с ГОСТ 15588-2014 — для наружного утепления. </t>
  </si>
  <si>
    <t>https://prnt.sc/ESQz0GJREQEl</t>
  </si>
  <si>
    <r>
      <rPr>
        <rFont val="Arial"/>
        <color theme="1"/>
      </rPr>
      <t xml:space="preserve">Дачные хитрости
984 693 участника
</t>
    </r>
    <r>
      <rPr>
        <rFont val="Arial"/>
        <color theme="1"/>
        <sz val="6.0"/>
      </rPr>
      <t xml:space="preserve">
Расскажем про утеплители!
Начиная строительство собственного дома, поневоле приходится задуматься о выборе наиболее подходящего и практичного, но при этом не слишком дорогого материала для теплоизоляции. Постараемся описать наиболее распространенные на данный момент виды утеплителей для стен, рассмотрим их плюсы и минусы, чтобы определить лучший из того ассортимента, что представлен на сегодняшних строительных рынках
Минеральная вата
Известный еще с советских времен, этот популярный материал обладает отличными теплоизоляционными свойствами и отличается относительной дешевизной. Следует заметить минеральная вата плохо переносит влажность, впитывает влагу и при этом теряет положительные свойства. Для защиты материала от воды, возникает необходимость в дополнительном гидроизоляционном слое что приводит к большим затратам и удорожанию проекта. Другим не менее значимым недостатком данного утеплителя является его низкая экологичность. Ведь компоненты входящие в состав минеральной ваты, довольно токсичны.
</t>
    </r>
    <r>
      <rPr>
        <rFont val="Arial"/>
        <color theme="1"/>
      </rPr>
      <t xml:space="preserve">
</t>
    </r>
    <r>
      <rPr>
        <rFont val="Arial"/>
        <b/>
        <color theme="1"/>
      </rPr>
      <t>Пенопласт
Этот утеплитель также имеет широкое распространение, как и минеральная вата, его основное преимущество это легкость и отличная теплоизоляция. К недостаткам пенопласта можно отнести его ломкость при механических воздействиях, и нестойкость к воздействию солнечных лучей. Помимо всего прочего, этот материал, как и минеральная вата впитывает влагу, а значит также потребуется устройство дополнительного гидроизоляционного слоя. Ко всему прочему, этот утеплитель является горючим, в связи чем не рекомендуется использовать для утепления деревянных строений.</t>
    </r>
    <r>
      <rPr>
        <rFont val="Arial"/>
        <color theme="1"/>
      </rPr>
      <t xml:space="preserve">
</t>
    </r>
    <r>
      <rPr>
        <rFont val="Arial"/>
        <color theme="1"/>
        <sz val="6.0"/>
      </rPr>
      <t xml:space="preserve">
Экструдированный пенополистирол
При изготовлении этого утеплителя используют то же самое сырье, что и для пенопласта, но с применением других технологий. Благодаря новейшим технологиям он обладает повышенными эксплуатационными характеристиками, экструдированный пенополистирол влагоустойчив. За счет этого отпала необходимость в гидроизоляционном слое, однако данный материал не пропускает пар. Экструдированный пенополистирол, как и пенопласт является горючим, ему требуется защита от ультрафиолетовых лучей. В помещениях где он используется, приходится организовывать хорошую вентиляционную систему.
Пенополиуретан
По сравнению со спрочими теплоизоляционными материалами, пенополиуретан имеет массу достоинств- он отличается небольшим весом, очень низкой теплопроводностью, удобством нанесения методом напыления. Этот утеплитель полностью экологичен, не боится влажности, не подвержен влияниям экстремальных температур, механическим повреждениям. Хорошо сцепляется с любой поверхностью, при этом при установке не требует крепления. При всех своих плюсах пенополиуретан стоит дешевле минеральной ваты, и прослужит нам до пятидесяти лет.</t>
    </r>
  </si>
  <si>
    <t>https://ok.ru/dachahit/topic/154619828563367</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</si>
  <si>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верно оказали плюсы материала — лёгкость и отличные теплоизоляционные свойства. А вот насчёт остального хотел бы пояснить.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Влагостойкость — сильная сторона пенопласта. Даже при полном погружении пенополистирол практически не впитывает воду (водопоглощение за 24 часа — не более 2% по объёму).
Что касается горючести, все современные марки материала производятся с особыми присадками — антипиренами, которые позволяют ему самозатухать в течение мксимум 4 секунд после потери контакта с открытым пламенем. 
А вот солнечные лучи — это действительно то, от чего стоит защитить материал. Пэтому мы рекомендуем закрывать его штукатурным слоем по системе "мокрый фасад". </t>
  </si>
  <si>
    <t>https://prnt.sc/tzt_hgAxOkM-</t>
  </si>
  <si>
    <r>
      <rPr>
        <rFont val="Arial"/>
        <color theme="1"/>
      </rPr>
      <t xml:space="preserve">Виталий Чернигин
</t>
    </r>
    <r>
      <rPr>
        <rFont val="Arial"/>
        <color theme="1"/>
        <sz val="6.0"/>
      </rPr>
      <t xml:space="preserve">
Расскажем про утеплители!
Начиная строительство собственного дома, поневоле приходится задуматься о выборе наиболее подходящего и практичного, но при этом не слишком дорогого материала для теплоизоляции. Постараемся описать наиболее распространенные на данный момент виды утеплителей для стен, рассмотрим их плюсы и минусы, чтобы определить лучший из того ассортимента, что представлен на сегодняшних строительных рынках
Минеральная вата
Известный еще с советских времен, этот популярный материал обладает отличными теплоизоляционными свойствами и отличается относительной дешевизной. Следует заметить минеральная вата плохо переносит влажность, впитывает влагу и при этом теряет положительные свойства. Для защиты материала от воды, возникает необходимость в дополнительном гидроизоляционном слое что приводит к большим затратам и удорожанию проекта. Другим не менее значимым недостатком данного утеплителя является его низкая экологичность. Ведь компоненты входящие в состав минеральной ваты, довольно токсичны.
</t>
    </r>
    <r>
      <rPr>
        <rFont val="Arial"/>
        <color theme="1"/>
      </rPr>
      <t xml:space="preserve">
</t>
    </r>
    <r>
      <rPr>
        <rFont val="Arial"/>
        <b/>
        <color theme="1"/>
      </rPr>
      <t>Пенопласт
Этот утеплитель также имеет широкое распространение, как и минеральная вата, его основное преимущество это легкость и отличная теплоизоляция. К недостаткам пенопласта можно отнести его ломкость при механических воздействиях, и нестойкость к воздействию солнечных лучей. Помимо всего прочего, этот материал, как и минеральная вата впитывает влагу, а значит также потребуется устройство дополнительного гидроизоляционного слоя. Ко всему прочему, этот утеплитель является горючим, в связи чем не рекомендуется использовать для утепления деревянных строений.</t>
    </r>
    <r>
      <rPr>
        <rFont val="Arial"/>
        <color theme="1"/>
      </rPr>
      <t xml:space="preserve">
</t>
    </r>
    <r>
      <rPr>
        <rFont val="Arial"/>
        <color theme="1"/>
        <sz val="6.0"/>
      </rPr>
      <t xml:space="preserve">
Экструдированный пенополистирол
При изготовлении этого утеплителя используют то же самое сырье, что и для пенопласта, но с применением других технологий. Благодаря новейшим технологиям он обладает повышенными эксплуатационными характеристиками, экструдированный пенополистирол влагоустойчив. За счет этого отпала необходимость в гидроизоляционном слое, однако данный материал не пропускает пар. Экструдированный пенополистирол, как и пенопласт является горючим, ему требуется защита от ультрафиолетовых лучей. В помещениях где он используется, приходится организовывать хорошую вентиляционную систему.
Пенополиуретан
По сравнению со спрочими теплоизоляционными материалами, пенополиуретан имеет массу достоинств- он отличается небольшим весом, очень низкой теплопроводностью, удобством нанесения методом напыления. Этот утеплитель полностью экологичен, не боится влажности, не подвержен влияниям экстремальных температур, механическим повреждениям. Хорошо сцепляется с любой поверхностью, при этом при установке не требует крепления. При всех своих плюсах пенополиуретан стоит дешевле минеральной ваты, и прослужит нам до пятидесяти лет.</t>
    </r>
  </si>
  <si>
    <t>https://ok.ru/profile/562618471102/statuses/154428926485438</t>
  </si>
  <si>
    <t>повтор 113, тот же ответ</t>
  </si>
  <si>
    <r>
      <rPr/>
      <t xml:space="preserve">Репост стр. 113
</t>
    </r>
    <r>
      <rPr>
        <color rgb="FF1155CC"/>
        <u/>
      </rPr>
      <t>https://prnt.sc/sJWYo7oqxGpo</t>
    </r>
    <r>
      <rPr/>
      <t xml:space="preserve"> </t>
    </r>
  </si>
  <si>
    <t xml:space="preserve">Павел Мальцев
 @EPS Russia  ну так-то грамотно разложили, да только на практике я встречаю обратное. Например закрой пенополистиролом брус 150х150 и через два года брус чёрный и гнилой. Даже расчёта не надо, пример привожу со строек Омской области. А вот от пенопласта такого нет. </t>
  </si>
  <si>
    <t>https://www.youtube.com/watch?v=WUszSKiqoDM&amp;lc=UgzHkMnBRpWGIItafBB4AaABAg.9iVb4LxV9Ji9iYCkYQLaBk</t>
  </si>
  <si>
    <t xml:space="preserve">Павел, мне кажется, вы говорите об экструдированном пенополистироле, а мы отвечали как раз про пенопласт — вспененный пенополистирол (ППС). Он используется в том числе для утепления зданий из древесины. Но вот теплотехническим расчётом советуем в любом случае не пренебрегать: ведь он показывает, какие — помимо самого утеплителя — материалы лучше использовать. </t>
  </si>
  <si>
    <r>
      <rPr/>
      <t xml:space="preserve">Ответ на стр. 108
</t>
    </r>
    <r>
      <rPr>
        <color rgb="FF1155CC"/>
        <u/>
      </rPr>
      <t>https://prnt.sc/OXWKEwagfmon</t>
    </r>
    <r>
      <rPr/>
      <t xml:space="preserve"> </t>
    </r>
  </si>
  <si>
    <t xml:space="preserve">VOldeMAR-64
 YgRex2014 сказал(а): ↑
 не шуршат в пенопласте, кошек не волнуют. .
 Как бы не совсем в тему СИП, но про мышей и ППС.
 Прошлой зимой у мну перемёрзли трубы отопления одного из контуров.
 Котёл у меня работает в режиме старт/стоп от температуры в доме. Так вот после очередной остановки, котёл запустился, но батареи первого этажа остались холодными. Замечу что на улице ниже 30 ти. ПРишлось лезть под дом. Обнаружил что мыши устроили себе гнёзда в утеплителе из ППС.(утеплитель труб) Причём в некоторых местах разрушения были на столько масштабные, что трубы буквально были оголены.
 Так что про то, что мыши не любят селиться в ППС это ложь. Очень даже любят.
 Дом на сваях буронабивных с оголовком из оцинковки. </t>
  </si>
  <si>
    <t>https://www.forumhouse.ru/posts/30755354/</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</si>
  <si>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Мыши действительно любят селиться в пенополистироле. Тепло, уютно, сухо — главное найти к нему доступ. Поэтому мы рекомендуем использовать его согласно рекомендациям ГОСТ — в качестве среднего слоя. То есть снаружи он должен быть защищён так, чтобы грызуны до него не добрались. </t>
  </si>
  <si>
    <r>
      <rPr>
        <color rgb="FF1155CC"/>
        <u/>
      </rPr>
      <t>https://prnt.sc/PRO-RdeVgjkv</t>
    </r>
    <r>
      <rPr/>
      <t xml:space="preserve"> </t>
    </r>
  </si>
  <si>
    <t xml:space="preserve"> Владимир Муркин ответил Falkon
Falkon, пенопласт сам по себе паронепроницаемый, вся стена под ним будет в плесени.</t>
  </si>
  <si>
    <t>https://vk.com/wall-173832709_124053?reply=124062&amp;thread=124055</t>
  </si>
  <si>
    <t xml:space="preserve">Здравствуйте, Владимир! Позвольте прокомментировать в качестве официального представителя Ассоциации производителей и поставщиков пенополистирола.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отсутствии приточно-вытяжной вентиляции. </t>
  </si>
  <si>
    <t>https://prnt.sc/qCmFON6SdE3k</t>
  </si>
  <si>
    <t xml:space="preserve">Алексей Волков
​ @EPS Russia  а у рубероида 0,01 что дальше. У "пенопластов" никакая паропроницаемость. </t>
  </si>
  <si>
    <t>https://www.youtube.com/watch?v=WUszSKiqoDM&amp;lc=UgzHkMnBRpWGIItafBB4AaABAg.9iVb4LxV9Ji9ia2WTyVSd2</t>
  </si>
  <si>
    <t xml:space="preserve">Алексей, здравствуйте! 
Считать материал непаропропроницаемым ошибочно. Паропроницаемость пенопласта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отсутствии приточно-вытяжной вентиляции. 
Возможно, вы путаете вспененный пенополистирол (ППС, пенопласт) с экструдированным. У второго паропроницаемость действительно значительно ниже. Точные характеристики ЭППС лучше узнавать у его производителей. </t>
  </si>
  <si>
    <r>
      <rPr/>
      <t xml:space="preserve">Ответ на 108
</t>
    </r>
    <r>
      <rPr>
        <color rgb="FF1155CC"/>
        <u/>
      </rPr>
      <t>https://prnt.sc/NBYQeYKTIt5t</t>
    </r>
    <r>
      <rPr/>
      <t xml:space="preserve"> </t>
    </r>
  </si>
  <si>
    <t>Мастер на все руки
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kak-uteplit-potolok-v-bane-1024x768Хотите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 
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 
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 
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t>
  </si>
  <si>
    <t>https://ok.ru/group/70000000875825/topic/156039644355377</t>
  </si>
  <si>
    <r>
      <rPr/>
      <t xml:space="preserve">Пост, аналогичный стр.12
</t>
    </r>
    <r>
      <rPr>
        <color rgb="FF1155CC"/>
        <u/>
      </rPr>
      <t>https://prnt.sc/eNSh46e3TP77</t>
    </r>
    <r>
      <rPr/>
      <t xml:space="preserve"> </t>
    </r>
  </si>
  <si>
    <t>Нина Плешакова(Курочкина)
РУКОДЕЛИЕ советы и идеи
(репост поста, аналогичного тому что в стр. 119, но от другой группы)</t>
  </si>
  <si>
    <t>http://www.ok.ru/profile/369180678765/statuses/155324727606125</t>
  </si>
  <si>
    <t xml:space="preserve">Здравствуйте, я официальный представитель Ассоциации производителей и поставщиков пенополистирола. Вижу, вы репостнули сообщение группы ХХХХХХ. Поскольку вы интересуетесь темой утепления, я хотел бы отметить, что пенопласт (вспененный пенополистирол) может — и вполне удачно — использоваться для утепления потолков, в том числе и в деревянных домах.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Главное — соблюдать правила монтажа и эксплуатации, а также приобретать материал только в местах официальных продаж. Это касается не только пенопласта, но и любого другого строительного материала
Спасибо за внимание к нашему материалу! </t>
  </si>
  <si>
    <r>
      <rPr/>
      <t xml:space="preserve">репост поста, аналогичного тому что в стр. 119
</t>
    </r>
    <r>
      <rPr>
        <color rgb="FF1155CC"/>
        <u/>
      </rPr>
      <t>https://prnt.sc/GcdHlhgbI2Jh</t>
    </r>
    <r>
      <rPr/>
      <t xml:space="preserve"> </t>
    </r>
  </si>
  <si>
    <t xml:space="preserve"> Федя Фролов
Опалубка сделана из пенопласта ! При пожаре выжить шансов 0%</t>
  </si>
  <si>
    <t>https://vk.com/wall-153705577_103670?reply=103672</t>
  </si>
  <si>
    <t xml:space="preserve">Здравствуйте! Позвольте прокомментировать ваше сообщение в качестве официального представителя Ассоциации производителей и поставщиков пенополистирола.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t>
  </si>
  <si>
    <t>https://prnt.sc/fm5932lxWocH</t>
  </si>
  <si>
    <t>Александр, [20.11.2022 16:12]
Полистирол точно яд. Но в данном случае полистирол внутри бетонной смеси, причем поверхность блоков только бетон толщиной пару-тройку сантиметров, а находясь внутри никаких ядовитых испарений нет. Да и яд полистирол выделяет только при высоких температурах, т.е. при пожаре.</t>
  </si>
  <si>
    <t>https://telegram.me/postroim_dom/29982?comment=99182</t>
  </si>
  <si>
    <t>Здравствуйте! Позвольте прокомментировать ваше сообщение в качестве официального представителя Ассоциации производителей и поставщиков пенополистирола.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Пенополистирольные плиты последних поколений не содержат вредных для здоровья соединений — формальдегида, хлора, гидрохлорида, акриловых смол. 
Таким образом, при соблюдении условий эксплуатации материал безопасен и эффективен.</t>
  </si>
  <si>
    <t>https://prnt.sc/OQOJitRE2VAM</t>
  </si>
  <si>
    <t xml:space="preserve">Грустно ? Не сейчас
#fastler #пожар #Каркасныйдом #Происшествие #Ответнапост #Текст
Название: Ответ на пост «Как горит каркасный дом»
У меня торговая точка была на рынке, где металлокаркас был обшит OSB панелями изнутри, алюкобондом снаружи и утеплён пенопластом. В 2010 году случился пожар из-за забытого одним из арендаторов кипятильника. Я никогда ни до, ни после не видел чтобы ТАК полыхало. Разорванные пуканы обитателей тега Политика это просто свечка по сравнению со взрывом сверхновой. Плюс к этому был ужасно ядовитый дым, токсическим свойствам которого позавидовало бы руководство отряда 731. Короче никогда не используйте пенопласт, ОСП панель и алюкобонд. А вообще их нужно запретить на законодательном уровне Женевской конвенцией </t>
  </si>
  <si>
    <r>
      <rPr>
        <color rgb="FF1155CC"/>
        <u/>
      </rPr>
      <t>https://pikabu.ru/story/otvet_na_post_kak_gorit_karkasnyiy_dom_9658316</t>
    </r>
    <r>
      <rPr/>
      <t xml:space="preserve"> 
</t>
    </r>
    <r>
      <rPr>
        <color rgb="FF1155CC"/>
        <u/>
      </rPr>
      <t>https://vk.com/wall-92769021_47796</t>
    </r>
    <r>
      <rPr/>
      <t xml:space="preserve"> </t>
    </r>
    <r>
      <rPr>
        <color rgb="FF000000"/>
      </rPr>
      <t xml:space="preserve">
</t>
    </r>
    <r>
      <rPr>
        <color rgb="FF1155CC"/>
        <u/>
      </rPr>
      <t>https://fastler.ru/p/otvet-na-post-kak-gorit-karkasnyy-dom-115</t>
    </r>
    <r>
      <rPr>
        <color rgb="FF000000"/>
      </rPr>
      <t>09</t>
    </r>
    <r>
      <rPr>
        <color rgb="FF1155CC"/>
        <u/>
      </rPr>
      <t>6</t>
    </r>
    <r>
      <rPr>
        <color rgb="FF000000"/>
      </rPr>
      <t xml:space="preserve"> 
</t>
    </r>
    <r>
      <rPr/>
      <t xml:space="preserve">
</t>
    </r>
    <r>
      <rPr>
        <color rgb="FF1155CC"/>
        <u/>
      </rPr>
      <t>https://vk.com/wall-22741521_76491</t>
    </r>
    <r>
      <rPr/>
      <t xml:space="preserve"> </t>
    </r>
  </si>
  <si>
    <t xml:space="preserve">Здравствуйте! Позвольте прокомментировать ваше сообщение в качестве официального представителя Ассоциации производителей и поставщиков пенополистирола.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К сожалению, в вашем случае свою роль сыграло множество факторов. Кроме того, по описанию похоже, что материал использовался под вентфасад. Такой метод установки мы не рекомендуем. </t>
  </si>
  <si>
    <t>Оригинальный пост на Пикабу по первой ссылке
Не отвечаем, ситуация случилась давно</t>
  </si>
  <si>
    <t>Kim0n0
Дополню пост. Ключевую трагическую роль сыграл пенопласт, алюкобонд и место начала пожара. Пожар был с утра и начался с точки продажи красок. Как горят лакокрасочные материалы думаю объяснять не нужно. Рядом были точка продажи сантехники и ПВХ труб, которые ради экономии пространства держали вертикально. Тяга, созданная четырех метровыми трубами была такая, что огнем расплавило крышу из профлиста в этом месте. Не помогли ни четыре расчета насквозь проржавевших пожарных машин, прибывших в течении получаса(три машины были пустые кстати, так как цитата: "Они у нас никогда наполненные не стоят, вода вся за несколько часов вытекает все равно"), ни шланг с водой на самом рынке. В первые же минуты все заволокло таким густым и едким дымом, что оставалось просто ждать, когда выгорит до конца. К слову спустя пару лет у меня был инцидент на другой точке. Там что-то коротнуло в распредкоробке, так как стены были из газобетона то отделался лёгким испугом и расплавленной распредкой собственно. Успел сбегать отключить автоматы и потушить огонь с огнетушителем. Тогда же, в 2010, я успел выбежать и всё</t>
  </si>
  <si>
    <t>https://pikabu.ru/story/otvet_na_post_kak_gorit_karkasnyiy_dom_9658316?cid=256218311</t>
  </si>
  <si>
    <t>отдельно не отвечаем?</t>
  </si>
  <si>
    <t>Дополнение к оригинальному посту на Пикабу из стр .123
Не отвечаем, ситуация случилась давно</t>
  </si>
  <si>
    <t xml:space="preserve">Vadim Vlasov
Пенопласт как утеплитель очень дешев, но при пожаре смертельно опасен. Достаточно вдыхать продукты горения пенопласта 20 секунд, чтобы человек получил смертельную дозу газобразного яда. Необходимо использовать в качестве утеплителя только каменную вату. </t>
  </si>
  <si>
    <t>https://www.youtube.com/watch?v=NQWZ6dw8Mpo&amp;lc=UgxcONN_eO2gYL19NpZ4AaABAg</t>
  </si>
  <si>
    <t>Здравствуйте, Вадим! 
Позвольте прокомментировать ваше сообщение в качестве официального представителя Ассоциации производителей и поставщиков пенополистирола. 
При горении любого материала выделяется ядовитый дым. Тот же угарный газ смертелен при концентрации СО 0,5% на протяжении всего одной минуты. Если учесть, что пенополистирол рекомендуется в качестве среднего слоя строительных ограждающих конструкций, огонь до него доберётся далеко не в первую очередь. К этому времени все люди должны быть эвакуированы.</t>
  </si>
  <si>
    <t>https://prnt.sc/iQj2bTFrI1HG</t>
  </si>
  <si>
    <t xml:space="preserve">HexOgeN13
1 день назад
Ммммм... Волшебное слово "пенопласт".
2014 год. Новосибирск. Стройка крупного ТЦ. на 4 этаже здания загорелся склад пенопласта. Здание 6 этажей.
Чёрный дым заволок всё в радиусе порядка 500 метров.
Полыхало так, что арматура, которая была внутри бетонных перекрытий, свисала с потолка до пола словно лапша. Огонь и дым шли через наш башенный кран. Крановые не смогли спуститься. Один погиб, у второго ожог 51% тела.
Перекрытие вырезали и заливали заново. Кран я лично демонтировал. Потом своими руками очищали от сажи и сгоревшей краски. Экспертиза показала, что металл не подвергся термическим изменениям. </t>
  </si>
  <si>
    <t>https://pikabu.ru/story/otvet_na_post_kak_gorit_karkasnyiy_dom_9658316?cid=256228362</t>
  </si>
  <si>
    <t>Не отвечаем, ситуация случилась давно</t>
  </si>
  <si>
    <t>Vredinaklikli
2 дня назад
Разница между деревом и некоторыми видамиипластика и пенопластом в том, что последние при горении выделяет токсичный дым. Достаточно 2-3 вдохов чтобы не спасли. Когда сгорела хромая лошадь, были удивлённые комментарии: мол люди выбрались из пожара, позвонили родным мол всё оки, а на следующий день померли, как так? А проблема в этом токсичном дыме.
И не говорят про пещеру и отсутствие электрики, а при выборе отделки сан узла например вместо пластиковых панелей сделать плитку, при выборе материала дома отдать предпочтение не горючему материалу. И уж точно не Сан-Висенте панели. Или понимать и брать на себя ответственность, что в случае любого пожара вероятность выжить минимальна.</t>
  </si>
  <si>
    <t>https://pikabu.ru/story/otvet_na_post_kak_gorit_karkasnyiy_dom_9658316?cid=256187663</t>
  </si>
  <si>
    <t>Пожар, пожароопасность, опасность для здоровья</t>
  </si>
  <si>
    <t>Здравствуйте! Позвольте прокомментировать ваше сообщение в качестве официального представителя Ассоциации производителей и поставщиков пенополистирола. 
Дым от горения ядовит вне зависимости от того, что горит. Угарный газ смертелен при концентрации СО 0,5% на протяжении всего одной минуты. Если учесть, что пенополистирол рекомендуется в качестве среднего слоя строительных ограждающих конструкций, огонь до него доберётся далеко не в первую очередь. К этому времени все люди должны быть эвакуированы.
Что касается печально известного случая с "Хромой лошадью": причинами пожара в кафе явились нарушение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t>
  </si>
  <si>
    <t>https://prnt.sc/LSRWrCfuUafm</t>
  </si>
  <si>
    <t>Аналог пенопласта и минеральной ваты, дешёвый утеплитель на века!
Уже достаточно давно минеральная вата и пенопласт являются основными утеплительными материалами для дома. Так уж повелось, что в связи с достойными характеристиками касательно утепления, а также благодаря своей доступной стоимости, найти им замену сложно. А ведь ещё совсем недавно, буквально в прошлом веке, люди прекрасно обходились и без пенопласта, и без минеральной ваты.
Аналог пенопласта и минеральной ваты, дешёвый утеплитель на века!, изображение №1
Речь идёт о глине, обычной глине, которая обладает не менее достойными характеристиками, и помимо всего прочего является также экологичным материалом. В свою очередь пенопласту и минеральной вате присущи некоторые недостатки. Например, пенопласт горит, и его часто портят грызуны, пенопласт не пропускает воздух, из-за чего в комнате может подняться влажность. Минеральная вата и вовсе, боится сырости, в результате воздействия которой теряются её эксплуатационные свойства.
Поэтому часто возникает необходимость найти замену минеральной вате и пенопласту, так, чтобы и по доступности было нормально, и по цене подходило. В данной статье строительного журнала https://samastroyka.ru/ как раз и пойдёт речь об одном из таких утеплителей, причём полностью природного происхождения.
Аналог пенопласта и минеральной ваты, дешёвый утеплитель на века!, изображение №2
Чем заменить пенопласт и минеральную вату
Натуральная глина сама по себе является отличным утеплителем, как для пола, так и для потолка со стенами. Смешанная с опилками глина обладает заметно большей прочностью, чем тот же опилкобетон. Кроме того, даже по прошествии нескольких десятков лет, на её поверхности не образуются трещины, как это часто происходит с бетоном.
Аналог пенопласта и минеральной ваты, дешёвый утеплитель на века!, изображение №3
Помимо этого глина не требует какой-либо пароизоляции, при отсутствии которой минеральная вата легко способна покрыться плесенью. Всё что нужно сделать, так это тщательно перемешать глину с опилками и, как следует утрамбовать раствор в места утепления.
Преимущества утепления глиной
Аналог пенопласта и минеральной ваты, дешёвый утеплитель на века!, изображение №4
Чтобы утеплить дом глиной понадобится сделать жидкий раствор из воды, глины и древесных опилок. Данным раствором можно утеплять не только полы, но и потолки со стенами.
Чем заменить пенопласт и минеральную вату
Аналог пенопласта и минеральной ваты, дешёвый утеплитель на века!, изображение №5
Безусловно, глина как утеплитель имеет ряд неоспоримых достоинств, которые связаны, прежде всего, с её природными характеристиками.
Преимущества утепления глиной
В чем плюсы утеплителя из глины:
 глина — это абсолютно экологичный материал природного происхождения;
 утеплитель из глины легко пропускает воздух, а, следовательно, в доме образуется благоприятный микроклимат и оптимальная влажность воздуха, которая не должна превышать 70%;
 монтаж такого утеплителя происходит очень быстро, здесь не нужно сверлить стены, что-то клеить и т. д., достаточно сделать раствор из глины и опилок, а затем выложить его куда надо;
 глиняный утеплитель долговечен, на нём не появляются трещины.
Кроме опилок в глину можно добавлять и солому, хуже от такого утепления дома не будет.</t>
  </si>
  <si>
    <r>
      <rPr>
        <color rgb="FF1155CC"/>
        <u/>
      </rPr>
      <t>https://vk.com/wall-159920846_484360</t>
    </r>
    <r>
      <rPr/>
      <t xml:space="preserve"> 
</t>
    </r>
  </si>
  <si>
    <r>
      <rPr/>
      <t xml:space="preserve">Пост, аналогичный стр. 51
</t>
    </r>
    <r>
      <rPr>
        <color rgb="FF1155CC"/>
        <u/>
      </rPr>
      <t>https://prnt.sc/jwiQaJqfCgMt</t>
    </r>
    <r>
      <rPr/>
      <t xml:space="preserve"> 
</t>
    </r>
  </si>
  <si>
    <t>Галина Кабанова(Белова)
Дачные хитрости
Дачные хитрости
Расскажем про утеплители!
Начиная строительство собственного дома, поневоле приходится задуматься о выборе наиболее подходящего и практичного, но при этом не слишком дорогого материала для теплоизоляции. Постараемся описать наиболее распространенные на данный момент виды утеплителей для стен, рассмотрим их плюсы и минусы, чтобы определить лучший из того ассортимента, что представлен на сегодняшних строительных рынках
Минеральная вата
Известный еще с советских времен, этот популярный материал обладает отличными теплоизоляционными свойствами и отличается относительной дешевизной. Следует заметить минеральная вата плохо переносит влажность, впитывает влагу и при этом теряет положительные свойства. Для защиты материала от воды, возникает необходимость в дополнительном гидроизоляционном слое что приводит к большим затратам и удорожанию проекта. Другим не менее значимым недостатком данного утеплителя является его низкая экологичность. Ведь компоненты входящие в состав минеральной ваты, довольно токсичны.
Пенопласт
Этот утеплитель также имеет широкое распространение, как и минеральная вата, его основное преимущество это легкость и отличная теплоизоляция. К недостаткам пенопласта можно отнести его ломкость при механических воздействиях, и нестойкость к воздействию солнечных лучей. Помимо всего прочего, этот материал, как и минеральная вата впитывает влагу, а значит также потребуется устройство дополнительного гидроизоляционного слоя. Ко всему прочему, этот утеплитель является горючим, в связи чем не рекомендуется использовать для утепления деревянных строений.
Экструдированный пенополистирол
При изготовлении этого утеплителя используют то же самое сырье, что и для пенопласта, но с применением других технологий. Благодаря новейшим технологиям он обладает повышенными эксплуатационными характеристиками, экструдированный пенополистирол влагоустойчив. За счет этого отпала необходимость в гидроизоляционном слое, однако данный материал не пропускает пар. Экструдированный пенополистирол, как и пенопласт является горючим, ему требуется защита от ультрафиолетовых лучей. В помещениях где он используется, приходится организовывать хорошую вентиляционную систему.
Пенополиуретан
По сравнению со спрочими теплоизоляционными материалами, пенополиуретан имеет массу достоинств- он отличается небольшим весом, очень низкой теплопроводностью, удобством нанесения методом напыления. Этот утеплитель полностью экологичен, не боится влажности, не подвержен влияниям экстремальных температур, механическим повреждениям. Хорошо сцепляется с любой поверхностью, при этом при установке не требует крепления. При всех своих плюсах пенополиуретан стоит дешевле минеральной ваты, и прослужит нам до пятидесяти лет.</t>
  </si>
  <si>
    <r>
      <rPr>
        <color rgb="FF1155CC"/>
        <u/>
      </rPr>
      <t>https://ok.ru/profile/529344437533/statuses/154587538148637</t>
    </r>
    <r>
      <rPr/>
      <t xml:space="preserve"> 
</t>
    </r>
    <r>
      <rPr>
        <color rgb="FF1155CC"/>
        <u/>
      </rPr>
      <t>https://ok.ru/profile/571132857054/statuses/154391033536734</t>
    </r>
    <r>
      <rPr/>
      <t xml:space="preserve"> 
</t>
    </r>
  </si>
  <si>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верно оказали плюсы материала — лёгкость и отличные теплоизоляционные свойства. А вот насчёт остального хотел бы пояснить.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Влагостойкость — сильная сторона пенопласта. Даже при полном погружении пенополистирол практически не впитывает воду (водопоглощение за 24 часа — не более 2% по объёму).
Что касается горючести, все современные марки материала производятся с особыми присадками — антипиренами, которые позволяют ему самозатухать в течение максимум 4 секунд после потери контакта с открытым пламенем.
А вот солнечные лучи — это действительно то, от чего стоит защитить материал. Поэтому мы рекомендуем закрывать его штукатурным слоем по системе "мокрый фасад". </t>
  </si>
  <si>
    <r>
      <rPr/>
      <t xml:space="preserve">Репосты стр. 113
</t>
    </r>
    <r>
      <rPr>
        <color rgb="FF1155CC"/>
        <u/>
      </rPr>
      <t>https://prnt.sc/z36YTiUSx3TT</t>
    </r>
    <r>
      <rPr/>
      <t xml:space="preserve"> 
</t>
    </r>
    <r>
      <rPr>
        <color rgb="FF1155CC"/>
        <u/>
      </rPr>
      <t>https://prnt.sc/_gcYyY7zTMOs</t>
    </r>
    <r>
      <rPr/>
      <t xml:space="preserve"> </t>
    </r>
  </si>
  <si>
    <r>
      <rPr>
        <rFont val="Arial"/>
        <color theme="1"/>
      </rPr>
      <t xml:space="preserve">Любимая ДАЧА
Если вы хотите проводить выходные на даче в любое время года или вообще собираетесь перебраться за город, то наверняка задумывались об утеплении дома. Многие дачники выбирают для этого надежный и доступный материал — пенопласт. Идеальное применение пенопласта — утепление фасадов. Высокий спрос на него в этой области обусловлен:
доступностью, 
легкостью монтажа,
прекрасными тепло- и звукоизоляционными свойствами, 
долговечностью и надежностью — при соблюдении правильной технологии применения. 
Этот материал абсолютно не боится влаги, поэтому в местах с повышенной влажностью — в подвалах, цокольных этажах и так далее — он эффективнее стекловаты и других утеплителей. 
Его можно применять для утепления любой части здания — стен (традиционным образом), пола и потолка (в качестве внутреннего утеплителя, расположенного между черновой и основной поверхностями).
</t>
    </r>
    <r>
      <rPr>
        <rFont val="Arial"/>
        <b/>
        <color theme="1"/>
      </rPr>
      <t>Главный недостаток пенопласта — горючесть и выделение при горении токсичных веществ. Это серьезное препятствие для утепления стен внутри помещений. Тем не менее, такой вариант вполне возможен при:
соблюдении мер пожарной безопасности,
установке систем пожарной сигнализации,
обеспечении хорошей вентиляции в помещении.</t>
    </r>
    <r>
      <rPr>
        <rFont val="Arial"/>
        <color theme="1"/>
      </rPr>
      <t xml:space="preserve">
Виды пенопласта и их особенности 
Большинство людей представляет себе пенопласт в виде белого, плотного листа либо тары для различной бытовой техники. Но это не всегда так. Этот материал сегодня доступен в жидком и твердом состоянии и может быть изготовлен из совершенно разных компонентов. Вот наиболее популярные его виды, доступные потребителю:
Традиционный пенопласт — полистирольный. Тот самый, который состоит из большого количества шариков. Именно этот вариант очень часто используется для утеплительных работ.
Пенопласт из экструдированного полистирола. Очень сильно похож на первый вариант, но характеризуется большей плотностью шариков в структуре. Редко применяется при утеплении. Основное место эксплуатации — создание защитной тары для перевозки и хранения бытовой техники.
Экструзионный пенопласт. Представляет собой однородную, плотную породу, которая практически не пропускает влагу. Это из него делают, например, одноразовую посуду. Специалисты говорят об очень высоком пороге износостойкости этого материала — более ста лет. 
Полиэтиленовый пенопласт отличается пластичностью. Обычно предлагается в виде тонких листов. Эффективное место применения — простенки и сложные поверхности, где нет возможности использовать другие виды утеплителей.
Пенопласт из поливинилхлорида. Характеризуется отсутствием токсичных соединений и способностью к самозатуханию.
Пенопласт из пенополиуретана. Второе название — поролон. Большей частью используется в мебельной промышленности.
Жидкий пенопласт. Его производят на специальном оборудовании непосредственно на строительных площадках. Применяется для заливки в специально подготовленные полости стен, перекрытий, полов. Жидкий пенопласт отличается повышенной эффективностью: 10 см такого материала полностью заменяют 30-сантиметровый слой традиционного пенопласта или 20 см минеральной ваты.</t>
    </r>
  </si>
  <si>
    <t>https://vk.com/wall-195542636_96249</t>
  </si>
  <si>
    <t>Здравствуйте! 
Позвольте прокомментировать ваше сообщение в качестве официального представителя Ассоциации производителей и поставщиков пенополистирола. 
Мы не рекомендуем использовать материал для внутреннего утепления помещений. Согласно ГОСТ 15588-2014, ППС применяется в качестве среднего слоя строительных ограждающих конструкций.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А дым от горения ядовит вне зависимости от того, что горит. Угарный газ смертелен при концентрации СО 0,5% на протяжении всего одной минуты. Если учесть, что пенополистирол — если эксплуатировать его по ГОСТу — находится в середине стенового пирога, огонь до него доберётся далеко не в первую очередь. К этому времени все люди должны быть эвакуированы.</t>
  </si>
  <si>
    <t>https://prnt.sc/xYsKd04Ct-Cj</t>
  </si>
  <si>
    <r>
      <rPr>
        <color rgb="FF1155CC"/>
        <u/>
      </rPr>
      <t>https://vk.com/wall604267317_171</t>
    </r>
    <r>
      <rPr/>
      <t xml:space="preserve"> </t>
    </r>
    <r>
      <rPr>
        <color rgb="FF000000"/>
      </rPr>
      <t xml:space="preserve">
</t>
    </r>
    <r>
      <rPr>
        <color rgb="FF1155CC"/>
        <u/>
      </rPr>
      <t>https://vk.com/wall761873606_652</t>
    </r>
    <r>
      <rPr>
        <color rgb="FF000000"/>
      </rPr>
      <t xml:space="preserve"> 
</t>
    </r>
    <r>
      <rPr>
        <color rgb="FF1155CC"/>
        <u/>
      </rPr>
      <t>https://vk.com/wall759055247_2094</t>
    </r>
    <r>
      <rPr>
        <color rgb="FF000000"/>
      </rPr>
      <t xml:space="preserve"> 
</t>
    </r>
    <r>
      <rPr>
        <color rgb="FF1155CC"/>
        <u/>
      </rPr>
      <t>https://vk.com/wall760774129_1201</t>
    </r>
    <r>
      <rPr/>
      <t xml:space="preserve"> 
</t>
    </r>
    <r>
      <rPr>
        <color rgb="FF000000"/>
      </rPr>
      <t xml:space="preserve">
</t>
    </r>
    <r>
      <rPr>
        <color rgb="FF1155CC"/>
        <u/>
      </rPr>
      <t>https://vk.com/wall760849991_1166</t>
    </r>
    <r>
      <rPr>
        <color rgb="FF000000"/>
      </rPr>
      <t xml:space="preserve"> 
</t>
    </r>
    <r>
      <rPr>
        <color rgb="FF1155CC"/>
        <u/>
      </rPr>
      <t>https://vk.com/wall575103630_1105</t>
    </r>
    <r>
      <rPr>
        <color rgb="FF000000"/>
      </rPr>
      <t xml:space="preserve"> 
</t>
    </r>
    <r>
      <rPr>
        <color rgb="FF1155CC"/>
        <u/>
      </rPr>
      <t>https://vk.com/wall758926228_2233</t>
    </r>
    <r>
      <rPr/>
      <t xml:space="preserve"> 
</t>
    </r>
    <r>
      <rPr>
        <color rgb="FF1155CC"/>
        <u/>
      </rPr>
      <t>https://vk.com/wall519917937_2284</t>
    </r>
    <r>
      <rPr/>
      <t xml:space="preserve"> </t>
    </r>
  </si>
  <si>
    <t xml:space="preserve">Здравствуйте! 
Я официальный представитель Ассоциации производителей и поставщиков пенополистирола. Вижу, вы репостнули сообщение группы "Глаза боятся руки делают". Поскольку вы интересуетесь темой утепления, я хотел бы и здесь отметить, что недостатки, конечно, есть у любого строительного материала. Однако давайте рассмотрим упомянутые вами характеристики по порядку.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отсутствии приточно-вытяжной вентиляции. 
Что касается грызунов: при использовании пенопласта необходимо соблюдать условия монтажа. По ГОСТ материал рекомендуется в качестве среднего слоя ограждающих конструкций. Если всё сделано правильно, с внутренней стороны утеплитель закрыт стеной, а с внешней — слоем штукатурной или другой отделки. Важно исключить доступ грызунов к ППС: они не едят пенополистирол, но селятся в нём. Если доступа нет, то и нор не будет. 
И о горючести материала: в современные марки строительного пенополистирола добавляются специальные присадки — антипирены. Благодаря им материал не поддерживает горения и затухает в течение 4 секунд после потери контакта с открытым пламенем. Если учесть, что по правилам ППС должен находиться внутри стенового пирога, огонь добирается до него далеко не в первую очередь. К этому моменту люди, находящиеся в помещении, в любом случае должны быть эвакуированы. 
Как видите, любой вопрос упирается в огрехи эксплуатации материала. Если следовать правилам, закрепленным в ГОСТе и других нормативных документах, можно смело использовать ППС для теплоизоляции. </t>
  </si>
  <si>
    <r>
      <rPr/>
      <t>Репост стр. 128, нужна короткая версия ответа
4 и 5 ссылка ошибка доступа (возможно пользователь закрыл стену или удалил пост)</t>
    </r>
    <r>
      <rPr>
        <color rgb="FF000000"/>
      </rPr>
      <t xml:space="preserve">
</t>
    </r>
    <r>
      <rPr>
        <color rgb="FF1155CC"/>
        <u/>
      </rPr>
      <t>https://prnt.sc/GXXFqghb38VY</t>
    </r>
    <r>
      <rPr/>
      <t xml:space="preserve"> 
</t>
    </r>
    <r>
      <rPr>
        <color rgb="FF000000"/>
      </rPr>
      <t xml:space="preserve">
</t>
    </r>
    <r>
      <rPr>
        <color rgb="FF1155CC"/>
        <u/>
      </rPr>
      <t>https://prnt.sc/6HUrpfyPfCpz</t>
    </r>
    <r>
      <rPr/>
      <t xml:space="preserve"> 
</t>
    </r>
    <r>
      <rPr>
        <color rgb="FF000000"/>
      </rPr>
      <t xml:space="preserve">
</t>
    </r>
    <r>
      <rPr>
        <color rgb="FF1155CC"/>
        <u/>
      </rPr>
      <t>https://prnt.sc/AZwVzZlapWRE</t>
    </r>
    <r>
      <rPr/>
      <t xml:space="preserve"> 
</t>
    </r>
    <r>
      <rPr>
        <color rgb="FF000000"/>
      </rPr>
      <t xml:space="preserve">
</t>
    </r>
    <r>
      <rPr>
        <color rgb="FF1155CC"/>
        <u/>
      </rPr>
      <t>https://prnt.sc/sumr07WzfRnj</t>
    </r>
    <r>
      <rPr/>
      <t xml:space="preserve"> 
</t>
    </r>
    <r>
      <rPr>
        <color rgb="FF1155CC"/>
        <u/>
      </rPr>
      <t>https://prnt.sc/uWa_bEzV4eF3</t>
    </r>
    <r>
      <rPr/>
      <t xml:space="preserve"> 
</t>
    </r>
    <r>
      <rPr>
        <color rgb="FF1155CC"/>
        <u/>
      </rPr>
      <t>https://prnt.sc/hzI6Seol-TI3</t>
    </r>
    <r>
      <rPr/>
      <t xml:space="preserve"> </t>
    </r>
  </si>
  <si>
    <t xml:space="preserve">Я тут
В принципе домики — неплохой вариант под дачу. Т.е. под летний домик, в котором зимой будешь появляться исключительно "набегами". Топить электричеством, да ещё и в этом районе — так себе удовольствие. 
У меня вот только один вопрос: а чего пенопласт в качестве утеплителя положили? Он же горит как спичка, с выделением кучи ядовитых веществ и дыма. При этом по свойствам он мало отличается от минваты... Ради экономии? </t>
  </si>
  <si>
    <t>https://www.youtube.com/watch?v=h6FqWa7LQbY&amp;lc=Ugy0YEndUHCFpb1RxCd4AaABAg.9ihAlfq7qPu9ihvnpekWc_</t>
  </si>
  <si>
    <t xml:space="preserve">Здравствуйте! Позвольте прокомментировать ваше сообщение в качестве официального представителя Ассоциации производителей и поставщиков пенополистирола.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А дым от горения ядовит вне зависимости от того, что горит. При этом пенополистирол — если монтировать и эксплуатировать его в соответствии с ГОСТом — находится в середине стенового пирога и закрыт от огня.
Что касается сравнения свойств пенополистирола и минваты — это два совершенно разных утеплителя, и их характеристики очень отличаются. Ни один из них не плох: где-то лучше использовать пенопласт, в другом случае — минвату. В любом случае нужно ориентироваться на данные теплотехнического расчёта, который учитывает не только предназначение здания, но и массу других вводных. </t>
  </si>
  <si>
    <t>https://prnt.sc/qv5_CXZt2LEW</t>
  </si>
  <si>
    <t xml:space="preserve"> Иван Рыбкин
От это заразы не избавится. И в утепление домов нельзя использовать пенопласт, он не дышит.</t>
  </si>
  <si>
    <t>https://vk.com/wall-21126073_162080?reply=162105</t>
  </si>
  <si>
    <t xml:space="preserve">Здравствуйте, Иван! 
Позвольте прокомментировать в качестве официального представителя Ассоциации производителей и поставщиков пенополистирола.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Что касается плесени: материал биологически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Самое главное при использовании любого теплоизолирующего материала — не пренебрегать рекомендациями ГОСТов и других нормативных документов, показателями теплотехнического расчёта и правилами монтажа. </t>
  </si>
  <si>
    <t>https://prnt.sc/F1ZJLNuzOi1W</t>
  </si>
  <si>
    <t xml:space="preserve">
Vadim Vlasov
17 часов назад (изменено)
 @EPS Russia  Здравствуйте, позвольте заметить, что в вашем тексте есть недоговоренность, то есть ложь, честно писать так: "При горении любого ГОРЮЧЕГО материала...". Отсюда вывод: каменная вата являясь НЕГОРЮЧИМ материалом абсолютно безопасна при успользовании в качестве утеплителя, в отличие от ГОРЮЧЕГО пенополистирола, выделяющего при горении крайне ядовитые смертельноопасные вещества. К сожалению, несколько десятков смертей от острого отравление комплексом токсических веществ в городе Пермь в клубе "Хромая лошадь" в декабре 2009 года подтверждают мои утверждения. </t>
  </si>
  <si>
    <t>https://www.youtube.com/watch?v=NQWZ6dw8Mpo&amp;lc=UgxcONN_eO2gYL19NpZ4AaABAg.9icPMT6jPwm9ih8q3UkzYK</t>
  </si>
  <si>
    <t>Пожароопасность, пожар</t>
  </si>
  <si>
    <t xml:space="preserve">Vadim Vlasov, правильно смонтированный, пенополистирол находится в середине стенового пирога. С одной стороны — стена. С другой стороны — отделочный слой (оптимально — штукатурный по системе "мокрый фасад"). Насколько должно выгореть здание, чтобы заполыхало в середине стены? Если огонь настолько силён, то тип утеплителя уже роли не играет. 
Что касается "ядовитого дыма". Угарный газ от горения чего угодно, даже экологически чистой древесины, смертелен. Все выпускаемые марки пенополистирола типа SE (с антипиренами) тестируются на соответствие строгим европейским нормам. С целью внутреннего контроля выпущенной продукции осуществляется определение огнестойкости образцов из сырья SE по DIN 4102 (классификация воспламеняемости строительных материалов Немецкого института стандартов). 
И о трагедии в "Хромой лошади". Причинами пожара в кафе явились нарушения правил монтажа, использования взрывчатых, легковоспламеняющихся веществ и пиротехнических изделий, служебная халатность и злоупотребление служебным положением. Пенопласт в кафе не был изолирован: более того, он был задекорирован горючими элементами, которые и помогли огню распространиться.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 
Так пенопласт ли стал причиной? Или всё же человеческий фактор? Игнорирование основных правил пожарной безопасности? </t>
  </si>
  <si>
    <r>
      <rPr/>
      <t xml:space="preserve">Ответ на стр. 125
</t>
    </r>
    <r>
      <rPr>
        <color rgb="FF1155CC"/>
        <u/>
      </rPr>
      <t>https://prnt.sc/3Idy56EuxTob</t>
    </r>
    <r>
      <rPr/>
      <t xml:space="preserve"> </t>
    </r>
  </si>
  <si>
    <t xml:space="preserve"> Гульназ Загитова
Натяжной потолок, пластиковые панели, за ними возможно утеплитель пенополистирол — этого дыма хватит один раз вдохнуть что бы не встать.</t>
  </si>
  <si>
    <t>https://vk.com/wall-115466005_348579?reply=348862</t>
  </si>
  <si>
    <t>не встраиваемся. Неуместно в контектсе поста</t>
  </si>
  <si>
    <t xml:space="preserve">Здравствуйте, Гульназ! 
В качестве официального представителя Ассоциации производителей и поставщиков пенополистирола отвечать за другие строительные материалы не могу. Однако по поводу пенопласта хочу уточнить: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А дым от горения ядовит вне зависимости от того, что горит. Угарный газ смертелен при концентрации 0,5% на протяжении всего одной минуты. При этом неважно, что горит — стол из экологичной древесины или строительные материалы. 
В любом случае при использовании утеплителей нужно строго соблюдать технологию монтажа и правила эксплуатации. </t>
  </si>
  <si>
    <t xml:space="preserve"> Ольга Медведева
Блин, вы же дышать будете этим пенополистиролом, вам не страшно? Даже при утеплении лоджий его хотя бы зашивают, но и то, на солнечной стороне может сохраняться запах...</t>
  </si>
  <si>
    <t>https://vk.com/wall-85199833_5867472?reply=5867498</t>
  </si>
  <si>
    <t>Не встраиваемся, не в конексте нашего материала обсуждение</t>
  </si>
  <si>
    <t xml:space="preserve">Здравствуйте, Ольга! Позвольте прокомментировать в качестве официального представителя Ассоциации производителей и поставщиков пенополистирола. 
Качественный пенопласт, произведённый учётом всех требований на современном оборудовании, не пахнет. Неприятный запах — свидетельство нарушений при производстве. 
Что касается токсичности: плиты ППС на 98% состоят из воздуха, и лишь на 2% из полимера.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Пенополистирольные плиты последних поколений не содержат вредных для здоровья соединений — формальдегида, хлора, гидрохлорида, акриловых смол. Экологическую безопасность подтверждает и тот факт, что 8 из 10 частных домов в Европе утеплены качественным современным пенополистиролом.
И по поводу эксплуатации: "зашивать" пенопласт нужно всегда. По ГОСТ 15588-2014 он должен быть средним слоем строительной ограждающей конструкции. Правда, не каждый материал для этого подойдёт. Оптимально изолировать его по системе "мокрый фасад", но есть и варианты. Главное — не монтировать ППС под вентфасад — такой способ мы не рекомендуем. </t>
  </si>
  <si>
    <t>Подслушано у мамочек Пензы
Анон.Добрый день,подскажите кто утеплял квартиру с улицы в многоэтажном доме(пенопласт+штукатурка)помогло?не дует?не мокнет стена?что по стоимости?Проблема такая у нас стена мокнет,появляется чёрная плесень,и чувствуется прям,что от стены дует.</t>
  </si>
  <si>
    <t>https://vk.com/wall-135814562_2337593</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</si>
  <si>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Конечно, перед началом работ специалистами должны быть произведены очный осмотр и оценка. Но по описанию мы видим следующее: пока мокнет стена, пока от неё дует, работы по утеплению производить не имеет смысла. Необходимо обнаружить трещины, проверить стыки плит (если это железобетонная конструкция). С внутренней стороны трещины можно устранить самостоятельно: нужно расшить их и заново заделать. С внешней стороны эта работа выполняется с помощью профессионалов: швы расшиваются, заделываются гернитовым шнуром, сверху — двухкомпонентным полиуретановым шовным стеновым герметиком. И только когда трещины устранены, можно переходить к внешнему утеплению и облицовке. </t>
  </si>
  <si>
    <t>https://prnt.sc/S4Rb93xIeaY7</t>
  </si>
  <si>
    <t>Фасад с Утеплением
Утеплили деревянные стены пенополистиролом в итоге все сгнило</t>
  </si>
  <si>
    <t>https://t.me/DenisMontaj/362</t>
  </si>
  <si>
    <r>
      <rPr/>
      <t xml:space="preserve">На видео ЭППС
Ответ нужен в контексте видео ниже данного поста </t>
    </r>
    <r>
      <rPr>
        <color rgb="FF1155CC"/>
        <u/>
      </rPr>
      <t>https://t.me/DenisMontaj/363</t>
    </r>
  </si>
  <si>
    <t xml:space="preserve">Хозяйство Воронова
Не вредно. Наоборот полезно. В строительстве лучше вообще пенопласт, новоплекс, пеноплекс не применять. Крысы и мыши ходы наделают и гнёзда. Много раз видел при демонтаже таких строений. Живут, плодятся и в своих гнёздах умирают. Вонь страшная. </t>
  </si>
  <si>
    <t>https://www.youtube.com/watch?v=Bxgp7j6_vYs&amp;lc=UgxOcdyJrs67DsajlIx4AaABAg.9ijQGTrXXRi9ijUqmOhIZI</t>
  </si>
  <si>
    <t xml:space="preserve">Здравствуйте, я официальный представитель Ассоциации производителей и поставщиков пенополистирола. Хочу уточнить по поводу грызунов. 
Обосноваться они могут в любом несыпучем утеплителе. Но это может произойти только тогда, когда у них есть доступ к материалу. Если эксплуатировать пенопласт согласно ГОСТ 15588-2014 — в качестве среднего слоя строительной ограждающей конструкции — вредители до него не доберутся. </t>
  </si>
  <si>
    <r>
      <rPr/>
      <t xml:space="preserve">Обсуждение строительства курятника
</t>
    </r>
    <r>
      <rPr>
        <color rgb="FF1155CC"/>
        <u/>
      </rPr>
      <t>https://prnt.sc/pGEa4mzYddLP</t>
    </r>
  </si>
  <si>
    <t>Томилова Наталья
.
Книга ремонта
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kak-uteplit-potolok-v-bane-1024x768Хотите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
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
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
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t>
  </si>
  <si>
    <t>https://vk.com/wall675020379_121</t>
  </si>
  <si>
    <t xml:space="preserve">Здравствуйте, я официальный представитель Ассоциации производителей и поставщиков пенополистирола. Вижу, вы репостнули сообщение группы "Книга ремонта". Поскольку вы интересуетесь темой утепления, я хотел бы отметить, что пенопласт (вспененный пенополистирол) может — и вполне удачно — использоваться для утепления потолков, в том числе и в деревянных домах.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Главное — соблюдать правила монтажа и эксплуатации, а также приобретать материал только в местах официальных продаж. Это касается не только пенопласта, но и любого другого строительного материала
Спасибо за внимание к нашему материалу! </t>
  </si>
  <si>
    <r>
      <rPr>
        <color rgb="FF1155CC"/>
        <u/>
      </rPr>
      <t>https://prnt.sc/jAxy7v-_Zfeb</t>
    </r>
    <r>
      <rPr/>
      <t xml:space="preserve"> 
</t>
    </r>
  </si>
  <si>
    <t xml:space="preserve"> Как сэкономить на проектировании дома? Почему допускаются ошибки при проектировании?
Стабилис — строительство домов.
На 3:30: Глобальная ошибка в конструктиве стены. Если использовать неправильные материалы, например, как пенопласт, который через 3-5 лет может прийти в негодность, дом потеряет полностью свою теплоэффективность, затраты на отопление увеличатся в разы. В доме будет очень плохой микроклимат, он будет непригодным для проживания.</t>
  </si>
  <si>
    <t>https://www.youtube.com/watch?v=uCpduX49r4E</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</si>
  <si>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ППС может прийти в негодность через 3-5 лет только в двух случаях: либо вы смонтировали его неправильно, либо купили некачественный материал.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При правильных монтаже и эксплуатации срок службы ППС — не менее 80 лет. Конечно, речь идет о качественном материале, приобретенном в точках официальных продаж. </t>
  </si>
  <si>
    <t>https://prnt.sc/oS8MagmgsroN</t>
  </si>
  <si>
    <t xml:space="preserve"> Алена Пелешко ответила Алексею
Алексей, почему он должен быть изолирован? Что произойдёт если не изолировать? Не из праздного любопытства интересуюсь</t>
  </si>
  <si>
    <t>https://vk.com/wall-153705577_103143?reply=103995&amp;thread=103155</t>
  </si>
  <si>
    <t xml:space="preserve">Алена, здравствуйте! 
Изоляция нужна а) для защиты материала от ультрафиолетовых лучей, б) для защиты его от грызунов. 
Ультрафиолет вреден для ППС, он разрушает его верхний слой. Конечно, не сразу. Пройдет много времени, прежде чем вы заметите изменения. Но чтобы материал смог полностью проявить все свои качества, эксплуатировать его надо по правилам. 
А насчёт мышей — всё просто. Будет доступ — будет гнездо. Вредители не едят ППС, он не несёт для них какой-либо питательной ценности. Но поселиться там, где сухо и уютно, они шанса не упустят. Поэтому изолируем. </t>
  </si>
  <si>
    <r>
      <rPr/>
      <t xml:space="preserve">Ответ на стр. 98
</t>
    </r>
    <r>
      <rPr>
        <color rgb="FF1155CC"/>
        <u/>
      </rPr>
      <t>https://prnt.sc/tqZtjV-J9jmo</t>
    </r>
    <r>
      <rPr/>
      <t xml:space="preserve"> </t>
    </r>
  </si>
  <si>
    <t xml:space="preserve"> Сергей Звонов ответил Алексею
Алексей, спасибо за развернутый и детальный ответ. Ключевой момент именно в том, что речь идет о вентилируемом фасаде. Нисколько не хочу умаливать преимущества пенополистирола, но в сочетании с нашей продукцией это не самый оптимальный вариант.</t>
  </si>
  <si>
    <t>https://vk.com/wall-96349291_26966?reply=27130&amp;thread=27004</t>
  </si>
  <si>
    <t>Здравствуйте, Сергей! 
Спасибо! Мы — точно так же как и вы — стоим за то, чтобы покупатели были осведомлены обо всех плюсах, минусах и нюансах использования, в том числе и в сочетании с разными вариантами фасадных отделок.</t>
  </si>
  <si>
    <r>
      <rPr/>
      <t xml:space="preserve">Ответ на стр. 75
</t>
    </r>
    <r>
      <rPr>
        <color rgb="FF1155CC"/>
        <u/>
      </rPr>
      <t>https://prnt.sc/oc0rWx4qSV65</t>
    </r>
    <r>
      <rPr/>
      <t xml:space="preserve"> </t>
    </r>
  </si>
  <si>
    <t xml:space="preserve">Vadim Vlasov
 @EPS Russia  спасибо за подтверждение, что ваш пенополистирол при безусловновном постоянно присутствующим человеческим фактором, а именно: неправильный или не точный монтаж, наличие источников повышенной температуры — сварка, лазер, электрообогреватель, другие возможные случайные факторы, является смертельно опасным при применении в качестве утеплителя даже при наличии всех необходимых сертификатов, в отличии от НЕГОРЮЧЕГО материала, как минеральная или каменнная вата.
Просьба не заводить демагогию о деревянных домах и других строениях. В данном видео идёт разговор о конкретном ангаре и о конкретных смертельных рисках, которые уже присутствуют, благодаря наличию пенополистирола и справедливо вами названных различных человеческих факторах. </t>
  </si>
  <si>
    <t>https://www.youtube.com/watch?v=NQWZ6dw8Mpo&amp;lc=UgxcONN_eO2gYL19NpZ4AaABAg.9icPMT6jPwm9im93z_wa94</t>
  </si>
  <si>
    <t>Здравствуйте, Vadim! 
Полагаем, что при использовании любого строительного материала нужно строго следовать рекомендациям по его применению. Если эти правила соблюдаться не будут, какой смысл обсуждать его характеристики. 
В любом случае выбор утеплителя — за тем, кто его использует. Если вы твёрдо уверены, что минеральная вата — будь она из стекловолокна, шлаков или базальта — способна защитить от пожара, значит, вам следует использовать именно её.</t>
  </si>
  <si>
    <r>
      <rPr/>
      <t xml:space="preserve">Ответ на 134
</t>
    </r>
    <r>
      <rPr>
        <color rgb="FF1155CC"/>
        <u/>
      </rPr>
      <t>https://prnt.sc/H7QZcPRDSuNs</t>
    </r>
    <r>
      <rPr/>
      <t xml:space="preserve"> </t>
    </r>
  </si>
  <si>
    <t>Lilian1Dunkerk Был 56 минут назад
Алексей Вячеславович, 23 года
Итак, есть такой вот металлический гараж 6х3, ижорский. Уже голову сломал, как правильно его отремонтировать.
Главные вопросы:
1. Чем утеплять стены? (Пенопласт вреден, горюч и собирает конденсат, как говорят. Думал о напыляемом утеплителе)
2. Нужно ли чем-то дополнительно покрывать крышу?
3. Нужно ли перед обшивкой пройтись пушсалом или другим антикором по стенам и крыше изнутри?
4. Сгнил пол — делать бетонную стяжку или деревянный настил с вентиляционным промежутком?
Заранее всех благодарю!
Цена вопроса: 0 ₽ Пробег: 0 км</t>
  </si>
  <si>
    <t>https://www.drive2.ru/l/633066085876271499/</t>
  </si>
  <si>
    <t xml:space="preserve">Здравствуйте!
Относительно пенопласта позвольте прокомментировать в качестве официального представителя Ассоциации производителей и поставщиков пенополистирола. 
Современные марки ППС выпускаются со специальными присадками — антипиренами, благодаря которым материал затухает в течение максимум 4 секунд после потери контакта с открытым пламенем. 
Что касается токсичности: плиты ППС на 98% состоят из воздуха, и лишь на 2% из полимера. Пенополистирольные плиты последних поколений не содержат вредных для здоровья соединений — формальдегида, хлора, гидрохлорида, акриловых смол. 
По поводу "накопления влаги". При утеплении любого строения производится теплотехнический расчёт. Если утепление выполнено в соответствии с теплотехническим расчетом, верно подобрана толщина и плотность теплоизоляционного слоя и отделочных материалов, то конденсата не будет. 
При этом утеплять внутри помещения мы в любом случае не рекомендуем. Это не соответствует рекомендациям ГОСТ 15588-2014, в котором указано, что пенополистирол должен использоваться в качестве среднего слоя строительной ограждающей конструкции. </t>
  </si>
  <si>
    <t>https://prnt.sc/Beki1VO27ADn</t>
  </si>
  <si>
    <t xml:space="preserve"> Жан Жан
Пенополистирол как утеплитель снаружи так себе идея, он не дышит. Ждите конденсат на деревянных стойках.</t>
  </si>
  <si>
    <t>https://vk.com/wall-29538032_315017?reply=315144&amp;thread=315038</t>
  </si>
  <si>
    <t>не встраиваемся, не в вопросе речь про пеноплэкс</t>
  </si>
  <si>
    <t>raven1 raven1
Галина Замятина, тут маленькое есть НО. Настоящие небоскребы — как в Москва-Сити — строятся с учетом пожарной безопасности. Оборудованы системами пожаротушения, запасными лестницами, возведены из материалов способных противостоять огню. Их реально только авиакатастрофа или огромное количество ВВ может завалить. А вот стандартные термитники в 20-30 этажей... Вот там да — ни одна норма не соблюдена — от горючего пенопласта в стенах до проблем с вытяжками.</t>
  </si>
  <si>
    <t>https://dzen.ru/a/Y4RWppquQE1tBsI6#comment_1407191384</t>
  </si>
  <si>
    <t xml:space="preserve">Здравствуйте! 
Позвольте ответить в качестве официального представителя Ассоциации производителей и поставщиков пенополистирола. Современные марки строительного пенопласта выпускаются со специальными присадками — антипиренами, благодаря которым материал затухает в течение максимум 4 секунд после потери контакта с открытым пламенем. Если следовать правилам монтажа, прописанным в ГОСТе, слой пенополистирола будет находиться внутри ограждающей конструкции.
Ответственные застройщики приобретают только качественные материалы и монтируют их с соблюдением всех правил. А те, кто пытается сэкономить в обход закона, могут, конечно, использовать материал неизвестного качества и устанавливать его с нарушениями. Но тогда получается, что не пенопласт виноват в том, что не оправдал ожиданий, а люди, сознательно нарушающие правила пожарной безопасности, регламенты монтажа и рекомендации ГОСТ. </t>
  </si>
  <si>
    <t>https://prnt.sc/D3H1Hl264r3H</t>
  </si>
  <si>
    <t xml:space="preserve"> Юрий Колпаков
Странно... Давно уже пенопласт запретили на фасадах. А каменные ваты не горят.</t>
  </si>
  <si>
    <t>https://vk.com/wall-133995079_679071?reply=679121</t>
  </si>
  <si>
    <t xml:space="preserve">Здравствуйте, Юрий! Позвольте ответить в качестве официального представителя Ассоциации производителей и поставщиков пенополистирола. 
Согласно действующему ГОСТ 15588-2014, в составе строительных теплоизоляционных плит из ППС обязательны антипирены. Благодаря этому фасадные марки пенополистирола вне источника огня затухают в течение максимум 4 секунд. Фасадные системы, имеющие класс пожарной опасности К0 с теплоизоляционным материалом из плитного пенополистирола, могут применяться в зданиях и сооружениях всех степеней огнестойкости и практически любых классов функциональной и конструктивной пожарной опасности. Исключение составляют здания классов функциональной пожарной опасности Ф1.1 и Ф4.1. Это дошкольные, образовательные и больничные учреждения (данные — по Противопожарным требованиям при применении в строительстве систем фасадных теплоизоляционных композиционных с наружными защитно-декоративными штукатурными слоями от 2014 года). </t>
  </si>
  <si>
    <t>https://prnt.sc/_0I0YVIg1MQC</t>
  </si>
  <si>
    <t xml:space="preserve"> Алена Пелешко ответила Алексею
Алексей, так от солнца пенопласт закрыт отделочным покрытием ( краска, штукатурка, сайдинг и пр), а на счёт мышей- он же не внутри дома, а на внешней стене. Делаю вывод, что пенопласт вполне можно крепить под вентфасад.
Если на счёт тяги при пожаре — если загорится, то лучше бы сгорел в ноль ( так точно будут выплаты страховой).</t>
  </si>
  <si>
    <t>https://vk.com/wall-153705577_103143?reply=104161&amp;thread=103155</t>
  </si>
  <si>
    <t xml:space="preserve">Алена, конечно, какой материал выбрать и как его использовать — дело покупателя. Однако я не могу не подчеркнуть: на наш взгляд действовать стоит в соответствии с рекомендациями ГОСТ и производителя. Мыши водятся не только внутри дома, но и снаружи. ГОСТ 15588-2014 чётко определяет ПС как средний слой строительной конструкции и называет оптимальной его отделку по системе "мокрый фасад". Вентиляционные фасады вкупе с пенопластом мы советовать не можем. </t>
  </si>
  <si>
    <r>
      <rPr/>
      <t xml:space="preserve">Ответ на 142
</t>
    </r>
    <r>
      <rPr>
        <color rgb="FF1155CC"/>
        <u/>
      </rPr>
      <t>https://prnt.sc/2YEXC_A6XzWM</t>
    </r>
    <r>
      <rPr/>
      <t xml:space="preserve"> </t>
    </r>
  </si>
  <si>
    <t xml:space="preserve">Юлия Мерзлякова (Леонтьева)
Дачные хитрости
Расскажем про утеплители!
Начиная строительство собственного дома, поневоле приходится задуматься о </t>
  </si>
  <si>
    <t>https://ok.ru/profile/562914900308/statuses/155417366059092</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</si>
  <si>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верно показали плюсы материала — лёгкость и отличные теплоизоляционные свойства. А вот насчёт остального хотел бы пояснить.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
Влагостойкость — сильная сторона пенопласта. Даже при полном погружении пенополистирол практически не впитывает воду (водопоглощение за 24 часа — не более 2% по объёму).
Что касается горючести, все современные марки материала производятся с особыми присадками — антипиренами, которые позволяют ему самозатухать в течение максимум 4 секунд после потери контакта с открытым пламенем.
А вот солнечные лучи — это действительно то, от чего стоит защитить материал. Поэтому мы рекомендуем закрывать его штукатурным слоем по системе "мокрый фасад". </t>
  </si>
  <si>
    <r>
      <rPr/>
      <t xml:space="preserve">Аналог стр. 129
</t>
    </r>
    <r>
      <rPr>
        <color rgb="FF1155CC"/>
        <u/>
      </rPr>
      <t>https://prnt.sc/wxGr3eKUNOAB</t>
    </r>
    <r>
      <rPr/>
      <t xml:space="preserve"> </t>
    </r>
  </si>
  <si>
    <r>
      <rPr>
        <rFont val="Arial"/>
        <color theme="1"/>
      </rPr>
      <t xml:space="preserve">СК ПАТРИОТ 53
</t>
    </r>
    <r>
      <rPr>
        <rFont val="Arial"/>
        <color theme="1"/>
        <sz val="6.0"/>
      </rPr>
      <t>Все большую популярность на отечественном рынке строительства набирают брусовые дома под усадку. Они не только экологичны, но и представляют собой значительную часть славянской культуры. Такая постройка отлично подходит как для более южных регионов, так и для севера. Дерево имеет очень низкую теплоотдачу, и строения из такого материала не нуждаются в утеплении, при условии, что технологии строительства соблюдались. А что делать, если строили недобросовестно, дом уже старый или из-за экономии был применен брус малого сечения, например, 90х150 или 150х150 в северных широтах? Тогда на помощь приходит дополнительное утепление.</t>
    </r>
    <r>
      <rPr>
        <rFont val="Arial"/>
        <color theme="1"/>
      </rPr>
      <t xml:space="preserve">
На строительном рынке самые распространенные виды теплоизоляционного материала – это минеральная вата и листовой пенопласт.
</t>
    </r>
    <r>
      <rPr>
        <rFont val="Arial"/>
        <b/>
        <color theme="1"/>
      </rPr>
      <t>Утеплять деревянные дома под усадку пенополистиролом – грубейшая, даже нет, глупейшая ошибка. Его выбирают только потому, что он дешевле. Коэффициент теплопроводности этого материала 0,082 Вт/м.кв., а у минеральной ваты этот показатель 0,036 Вт/м.кв. Пенопласт идеально подойдет для утепления стен здания из кирпича, но не для жилищ из дерева. Причина кроется в свойстве материала пропускать воздух. Так, пенополистирол обеспечивает высокую теплоизоляцию строения, но он почти воздухонепроницаемый.Вы просто задушите дом и сгноите его.</t>
    </r>
    <r>
      <rPr>
        <rFont val="Arial"/>
        <color theme="1"/>
      </rPr>
      <t xml:space="preserve">
</t>
    </r>
    <r>
      <rPr>
        <rFont val="Arial"/>
        <color theme="1"/>
        <sz val="6.0"/>
      </rPr>
      <t>Минеральная вата отлично пропускает воздух и при этом обеспечивает значительную теплоизоляцию. Древесина должна постоянно «дышать». В противном случае образуется конденсат, что может вызвать появление плесени, грибка или даже гнили. Минеральная вата оптимальна для утепления деревянных домов.
Сложностей с расчетом толщины и длины минеральной ваты не должно возникнуть. Материал поставляется в виде рулонов или плит. Рулонной ватой хорошо утеплять неровные поверхности, внутренние части помещения.Проще будет работать с плитами, поэтому оставим рулоны на прилавках магазинов.
Стандартная толщина одной плиты составляет 50 миллиметров. Если стена имеет толщину 200 миллиметров и температура зимой составляет не ниже -20оС, то хватит одного слоя материала. В других случаях следует класть два или даже три слоя минеральной ваты.
Помимо самого утеплителя понадобятся следующие расходные материалы:
деревянная рейка с сечением 50х50 миллиметров для одного слоя ваты, или 50х100, если их два;
гидроизоляционная пленка;
противогрибковая эмульсия;
саморезы и анкера.
При расчете площади материала учитывайте, что плиты укладываются внахлест друг на друга. Необходимые инструменты: отвес, уровень и строительный степлер со значительным набором скоб.
Хоть минеральная вата довольно дешевый материал, но при расчете все равно не забывайте о финансовой составляющей. Если у вас небольшое жилице – брусовый дом 6х6 метров с одним жилым уровнем, затраты будут незначительными, а если это коттедж в несколько этажей?
Укладка и крепеж теплоизоляции
Монтаж утеплителя состоит из несколько стадий:
Подготовка поверхности. Обязательно всю площадь наружной стены необходимо обработать эмульсиями от грибков, короедов и разных насекомых. Монтаж нужно начинать только после высыхания эмульсии. Рекомендуется проводить работы по теплоизоляции в летнее время.
Гидроизоляция. Процесс несложный – на стены наклеивается гидроизоляционная пленка. При этом нужно быть очень внимательным и устанавливать материал правильной стороной. Как правило, одна из сторон глянцевая, а другая матовая.
Гидроизоляционная пленка пропускает влагу по направлению от матовой стороны к глянцевой. Поэтому она кладется матовой поверхностью к стене.
Материал прикрепляется к поверхности при помощи строительногостеплера, при этом напуск должен составлять 10-15 сантиметров, а стык необходимо проклеить специальным скотчем.
Монтаж обрешетки. После проведения подготовительных и гидроизоляционных работ, устанавливается обрешетка из деревянной рейки. Сначала нужно измерить размер плиты из минеральной ваты, который зависит от марки материала.
Первый брус нужно крепить к углу дома. Делается это с помощью саморезов. Последующие элементы монтируются вертикально на равном расстоянии друг от друга.
Установка минеральной ваты и ее гидроизоляция. При монтаже утеплителя проблем возникнуть не должно. Он легко поддается обработке и укладке. Крепится материал к стене с помощью пластиковых или металлических анкеров.После монтажа минеральной ваты, поверх нее устанавливается слой гидроизоляции.
Внешняя отделка. Для фасадной отделки в качестве материала используетсявагонка, сайдинг, планкен, фасадная доска или любой другой понравившийся и подходящий материал</t>
    </r>
    <r>
      <rPr>
        <rFont val="Arial"/>
        <color theme="1"/>
      </rPr>
      <t>.</t>
    </r>
  </si>
  <si>
    <t>https://vk.com/wall-176269767_1598</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</si>
  <si>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Теплопроводность ППС различной плотности может составлять 0,036–0,059 Вт/(м⋅К). Минвата при той же толщине слоя имеет теплопроводность 0,038–0,048 Вт/(м⋅К) (сравнение по ГОСТ 15588-2014 и ГОСТ 4640-2011). По этому показателю материалы сопоставимы. 
Паропроницаемость ППС — до 0,05 м*ч*Па, минваты — до 0,3–0,5 м*ч*Па, древесины — 0,05–0,06 м*ч*Па. Оба материала можно применять для утепления деревянных домов снаружи. 
По сравнению с пенополистиролом минеральная вата всё же имеет ряд недостатков. Между волокнами легко накапливается влага, что способствует снижению теплоизолирующих свойств. Кроме того, при работе с минватой обязательно использование индивидуальных средств защиты. 
Хочу подчеркнуть, что оба материала могут использоваться в качестве теплоизоляции деревянных зданий. Что бы ни выбрал покупатель, он должен обязательно применять материал в соответствии с рекомендациями ГОСТ и производителей. И тогда дом действительно будет тёплым и уютным. </t>
  </si>
  <si>
    <t>https://prnt.sc/XICouYcOc0kN</t>
  </si>
  <si>
    <t xml:space="preserve"> Юрий Колпаков ответил Алексею
Алексей, добрый вечер 🦇
Я 🙋 ж вам не о теории, я ж вам о практике... В Москве раньше делались отсечки из каменной ваты вокруг окон, проёмов. Потом совсем запретили применять на фасадах, в том числе и жилых домов.
Наша фирма в Москве сделала не один десяток вентилируемых фасадов, поэтому прекрасно знаю о чем пишу. И себе коттедж тоже не пенополистирольными плитами утеплял. Только тёплые полы делал с их помощью.
А относительно видео 🎥 , и этой статьи — видимо удалось убедить в не горючести, вот и результаты...</t>
  </si>
  <si>
    <t>https://vk.com/wall-133995079_679071?reply=679495&amp;thread=679121</t>
  </si>
  <si>
    <t>Ответ на 148
Не отвечаем, необоснованная критика</t>
  </si>
  <si>
    <t>О баньке! И не только.
Как утеплить пол в каркасном доме на сваях?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
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
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
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t>
  </si>
  <si>
    <t>https://vk.com/wall-206619295_5982</t>
  </si>
  <si>
    <r>
      <rPr/>
      <t xml:space="preserve">Репост стр. 84 от крупного паблика
</t>
    </r>
    <r>
      <rPr>
        <color rgb="FF1155CC"/>
        <u/>
      </rPr>
      <t>https://prnt.sc/rIZON-AlQ4tL</t>
    </r>
  </si>
  <si>
    <t>Золотые руки
Kaк cделaть потолок в деревянном доме 🏡
Любое деревянное cтроение перекрывaетcя бaлкaми, которые и являютcя оcновой для обшивки потолкa и полa чердaкa или второго этaжa здaния. Cyщеcтвyет три оcновных конcтрyкции потолкa — это подшивной, пaнельный и нacтильный.
Cхемa подшивной конcтрyкции выглядит cледyющим обрaзом:
1 – подшивные доcки потолкa;
2 – бaлкa перекрытия;
3 – нaкaтнaя обшивкa;
4 – yтеплительный мaтериaл;
5 – пaроизоляционнaя пленкa.
Удобнее вcего проводить монтaж, нaчинaя c зaкрепления пaроизоляционной пленки нa бaлки перекрытия cо cтороны помещений. Eе рacтягивaют и прибивaют к бaлкaм cкобaми c помощью cтеплерa. Полотнa пaроизоляции нaклaдывaютcя дрyг нa дрyгa внaхлеcт нa 100 ? 150 мм и, поcле зaкрепления нa бaлкaх, cклеивaютcя c помощью cтроительного водоcтойкого cкотчa.
Пaроизоляцию можно нacтелить и поcле зaвершения нижней подшивки, тогдa пленкa зaкроет не только зaкрепленные cнизy доcки, но и бaлки перекрытия. Οcобенно это yдобно в том cлyчaе, еcли в кaчеcтве yтеплителя бyдет иcпользовaтьcя мелкофрaкционный керaмзит. Ecли выбрaн этот вaриaнт нacтилa изоляции, то его оcyщеcтвляют cо cтороны чердaкa.
Cверхy пленки монтирyютcя подшивные доcки потолкa. Ηередко вмеcто доcок иcпользyютcя cтрyжечные плиты (ДCП или лyчше – ΟSB) или фaнерa, имеющaя толщинy не менее 10 мм.
Подшивкa выбирaетcя в зaвиcимоcти от того, кaкое декорaтивное покрытие потолкa должно зaкреплятьcя cверхy нее. Ηyжно отметить, что при выборе декорaтивной отделки в виде деревянной вaгонки, ее и применяют для подшивки потолкa, без предвaрительного монтaжa лиcтового мaтериaлa или доcок.
Дaлее, рaботы проводятcя cо cтороны чердaкa, но прежде, чем их проводить, необходимо позaботитьcя о безопacноcти. Тaк кaк нa доcки подшивки нacтyпaть ни в коем cлyчaе нельзя, нyжно перпендикyлярно бaлкaм перекрытия yложить временный дощaтый нacтил и ходить во время рaботы можно иcключительно по немy, периодичеcки cмещaя его нa нyжное рaccтояние.
Междy бaлок перекрытия нa пaроизоляционнyю пленкy yклaдывaетcя или зacыпaетcя yтеплитель. Ο выборе этого мaтериaлa бyдет рaccкaзaно ниже.
Ecли выбрaн рyлонный yтеплитель, производимый в мaтaх или зacыпной cyхой мaтериaл, то его рекомендовaно cверхy тaкже нaкрыть гидроизоляционной пленкой, в кaчеcтве которой можно иcпользовaть плотный полиэтилен или рyбероид. Eго зaкрепляют cкобaми к бaлкaм перекрытия.
Cверхy yтеплителя и гидроизоляции нacтилaетcя нaкaтнaя обшивкa, которaя бyдет cлyжить полом чердaкa.
Дрyгой cпоcоб монтaжa вcех cоcтaвляющих зaключaетcя в проведении вcего процеcca cо cтороны чердaкa, но он не только некомфортен, но и крaйне опacен, тaк кaк крепеж подшивки приходитcя проводить в неyдобном положении. Ecли выбрaн этот cпоcоб рaбот, то тaкже обязaтельно yклaдывaетcя временный дощaтый нacтил из прочных толcтых доcок, cпоcобных выдержaть веc мacтерa.
Ηacтильный потолок отличaетcя от подшивного отcyтcтвия при его монтaже бaлок перекрытия комнaты. Ecли помещения небольшие, шириной не больше, чем 2500 мм, и кaждое из них бyдет перекрывaтьcя отдельно, то подобнaя конcтрyкция потолкa вполне подойдет для его ycтройcтвa.
Доcки потолкa в этом cлyчaе, зaкрепляютcя нa неcyщих cтенaх cтроения или же нa брycе, прибитом к cтенaм по периметрy помещения нa рaccтоянии в 120 ? 150 мм от их верхa.
Доcки для нacтильного потолкa нyжно выбирaть доcтaточно толcтые — не менее 50 мм, тaк кaк нa них бyдет монтировaтьcя yтеплитель и детaли, обрaзyющие пол чердaкa.
При этом нyжно yчеcть, что, еcли доcки бyдyт ycтaнaвливaтьcя нa брyc, то его рекомендовaно yложить нa вбитые в cтенy кронштейны, изготовленные из aрмaтyрных прyтьев, и дополнительно зaфикcировaть гвоздями или caморезaми.
Желaтельно для нacтилa выбирaть вaгонкy, которaя cоединяетcя c помощью cпециaльных пaзов.
Дaлее, cо cтороны чердaчного помещения доcки нaкрывaютcя пaроизоляцией.
Cверхy пленки yклaдывaетcя yтеплительный мaтериaл, который зaкрывaетcя гидроизоляционной пленкой, зaкрепляемой нa cтенaх cкобaми.
Зaтем, нa еще один ряд зaфикcировaнного брyca или нa неcyщие cтены yклaдывaетcя дощaтый нacтил — чердaчный пол.
Пaнельный потолок
Этот потолок cоcтоит из отдельных пaнелей, объединенных в однy конcтрyкцию. Чaще вcего изготовленные нa полy пaнели поднимaютcя и yклaдывaютcя нa неcyщие бaлки, a зaтем cоединяютcя междy cобой.
Kaждaя из пaнелей cоcтоит из cледyющих элементов:
Kороб или щит, изготовленные из двyх брycьев и доcок.
Брyc ycтaнaвливaют по типy лaг, нa тaком рaccтоянии дрyг от дрyгa, чтобы внyтреннее рaccтояние междy ними cоcтaвляло 600 мм. Тaкaя ширинa cчитaетcя оптимaльной, тaк кaк ее имеют большинcтво yтеплителей, изготовленных в мaтaх.
Дaлее, нa него прикрyчивaютcя зaрaнее зaготовленные доcки, рaзмер которых должен быть 600 мм плюc толщинa двyх брycьев-лaг.
Зaтем в полyчившийcя короб нacтилaетcя пaроизоляционнaя пленкa.
Cверхy нее yклaдывaетcя yтеплитель, который cверхy нaкрывaетcя гидроизоляцией. Eе зaкрепляют к боковым брycьям.
Β тaком виде пaнель поднимaетcя нa бaлки перекрытия. Ecли готовые блоки делaть небольшого рaзмерa, то их легко бyдет поднять нa выcотy, a тaм yже объединить в цельнyю конcтрyкцию верхней дощaтой обшивкой.
При cкреплении отдельных пaнелей cо cтороны брycьев, междy ними cледyет проложить yтеплительный мaтериaл, чтобы зaкрыть «моcтики» проникновения холодa.
Ηyжно отметить, что некоторые мacтерa предпочитaют cобирaть пaнели нa выcоте, cрaзy по вcей длине или ширине комнaты, тaк кaк нет возможноcти поднять ее целиком из-зa доcтaточно большого веca.
kak-utеplit-pоtоlоk-v-banе-1024x768Xотите yзнaть про конcтрyкции потолкa подробнее?
Прочитaть о том, кaк монтирyетcя yтепленный потолок в деревянной бaне, рaccмотреть подробные cхемы его ycтройcтвa — вcе это можно в cоответcтвyющей cтaтье нaшего портaлa.
Термоизоляционные мaтериaлы для yтепления потолкa
Οчень вaжно выбрaть прaвильный yтеплительный мaтериaл, тaк кaк от этого бyдет зaвиcеть не только тепло в доме, но и безопacноcть жильцов. Ecли древеcинy можно caмоcтоятельно обрaботaть пропиткaми-aнтипиренaми, то, выбирaя yтеплитель, нyжно cрaзy же обрaтить внимaние нa мaркировкy по клaccy его горючеcти, которaя должнa быть рaзмещенa нa yпaковке.
Kритерии выборa
Приобретaя yтеплительный мaтериaл, нyжно ориентировaтьcя нa cледyющие критерии:
Ηизкaя теплопроводноcть.
Умереннaя плотноcть.
Мaлaя гигроcкопичноcть, т.е. мaтериaл должен минимaльно впитывaть влaгy.
Минимaльнaя горючеcть, которaя yкaзывaетcя нa yпaковке бyквaми и цифрaми:
- ΗΓ – мaтериaл негорючий;
- Γ1 — cлaбaя горючеcть;
- Γ2 — yмереннaя горючеcть;
- Γ3 — cредняя горючеcть;
- Γ4 — cильнaя горючеcть.
Ηе менее вaжно обрaтить внимaние нa cпоcобноcть к дымообрaзовaнию при тлении yтеплителя, тaк кaк дым может быть тaк же опacен, кaк и огонь. Этот пaрaметр имеет обознaчения от Д1 до Д3, cоответcтвенно — низкое, cреднее и выcокое дымообрaзовaние.
Eще один пaрaметр, cвязaнный c пожaробезопacноcтью — это рacпроcтрaнение плaмени. PП1 ? PП4. Cкороcть рacпроcтрaнения огня клaccифицирyетcя по томy же принципy, что и двa первых пaрaметрa — от низкого (1) до выcокого (4).
Экологичеcкaя чиcтотa yтеплителя — он не должен cрaзy или cо временем выделять в окрyжaющyю cредy опacные для человекa иcпaрения.
Легкоcть и быcтротa монтaжa.
Долговечноcть мaтериaлa без потери cвоих экcплyaтaционных кaчеcтв.
Звyкоизолирyющие cвойcтвa — cпоcобноcть подaвлять внешние шyмы (нaпример, звyки cильного дождя или грaдa, cтyчaщего по кровле), cохрaнить тишинy в доме.
Β тaблице покaзaны оcновные физико-техничеcкие пaрaметры caмых применяемых yтеплителей:
Мaтериaлы Kоэффициент теплопроводноcти, Βт/м?°C Толщинa в мм cоответcтвyющaя .R=1,2 м??°C/Βт Плотноcть кг/м? Paбочaя темперaтyрa, °C Пaропроницaемоcть Мг/(м?ч?Пa)
Пенополиyретaн 0,025 30 40?60 Οт -100 до +150 0,04?0,05
Экcтрyдировaнный пенополиcтирол 0,07 36 30?-45 Οт — 50 до +75 0,14
Пенополиэтилен 0,045 56 35 Οт -60 до +90 0,1
Пенопласт 0.03 60 40?125 Οт -50 до +75 0.23
Kаменная вата 0,047 56 35?150 Οт -60 до +180 0.53
Cтекловата 0,056 67 15?100 Οт -60 до +480 0.53
Имеет смысл вкратце рассмотреть дополнительные характеристики, самые попyлярные из представленных в таблице yтеплителей.
Типы минеральной ваты
Οдним из самых попyлярных yтеплителей, и нyжно сказать, что заслyженно, является минеральная вата. Под этим термином срывается несколько материалов, которые изготавливаются из различного натyрального сырья, поэтомy и технические характеристики могyт несколько разниться:
Таблица сравнительных характеристик разновидностей минеральной ваты.
Наименование параметров Kаменная вата Шлаковата Cтекловата
Предельная температyра применения, °C до 1000 до 250-300 от -60 до +450
Cредний диаметр волокна, мкм от 4 до 12 от 4 до 12 от 5 до 15
Γигроскопичность материала за 24 ч. (не более) % 0,95 1.9 1.7
Kолкость нет да да
Kоэффициент теплопроводности, Βт/(м-K) 0,035-0,042 0,46-0,48 0,038 -0,046
Kоэффициент звyкопоглощения от 0,75 до 95 от 0,75 до 0,82 от 0,8 до 92
Наличие связyющего, % от 2,5 до 10 от 2,5 до 10 от 2,5 до 10
Γорючесть материала НΓ — негорючие НΓ — негорючие НΓ — негорючие
Βыделение вредных веществ при горении да да да
Теплоемкость, Дж/кг*K 1050 1000 1050
Βибростойкость нет нет нет
Упрyгость, % 75 нет данных нет данных
Температyра спекания, °C 600 250-300 450-500
Длина волокон, мм 16 16 15-50
Kаменная вата
Kаменная вата изготавливается из горных пород габбро-базальтовой грyппы и мергели. Такой материал имеет низкyю теплопроводность, поэтомy отлично сохраняет тепло внyтри помещений. Βолокнистая стрyктyра yтеплителя в принципе выдерживает нагрев в 900 ? 1000 градyсов, но при температyре 600 градyсов материал спекается и теряет свои теплоизолирyющие свойства.
Kаменная (базальтовая) вата — самый yдобный в работе материал
Kаменная (базальтовая) вата — самый yдобный в работе материал
Οчень важным качеством для монтажа этого типа ваты является отсyтствие колких ломких волокон – материал практически безопасен для слизистых оболочек дыхательных пyтей и глаз, для кожных покровов.
Этот тип yтеплителя можно назвать «дышащим», поэтомy воздyх в помещениях не бyдет тяжелым и застоявшимся.
Kаменная вата не выделяет токсичных веществ, поэтомy безопасна для человека.
Οна производится в разных формах, yдобных для монтажных работ, а в последнее время появился материал, имеющий дополнительное фольгированное покрытие, которое способствyет отражению в помещение поднимающегося к потолкy тепла.
Cтекловата
Cтекловата изготавливается из стеклянного боя и песка, методом их плавки при высоких температyрах, достигающих 1500 градyсов. Β резyльтате этого технологического процесса полyчаются волокна длиной до 50 мм и толщиной 4 ? 15 мкм, которые делают материал прочным и yпрyгим.
Μонтаж, проведенный по всем правилам, позволит сохранить yтеплитель без потери качеств долгие годы. Cтекловата не подвержена поражению грибковыми образованиями, в ней не строят гнёзд грызyны, она обладает низкой теплопроводностью и выдерживает низкие и высокие температyры.
K недостаткам этого типа минваты относится то, что ее монтаж затрyдняет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пyти и слизистые оболочки глаз. Поэтомy, пристyпая к монтажным работам, необходимо себя обезопасить, надев защитное обмyндирование, которое после завершения процесса yтепления нyжно yпаковать и yтилизировать.
Шлаковата
Этот тип yтеплителя производится из доменных шлаков, но способен без потери качеств выдерживать температyрy, доходящyю только до 300 градyсов, в то время, как стекло — и каменная вата выдерживают более высокий нагрев. При превышении этой температyры волокна шлаковаты спекаются, соответственно, теряя свои yтеплительные фyнкции.
Шлаковата гигроскопична, и при повышении влажности в окрyжающей среде она ее легко впитывает, что приводит к понижению yтеплительных и звyкоизоляционных качеств.
Μонтаж шлаковаты нyжно проводить также крайне аккyратно, так как ее волокна тоже колки и могyт навредить кожным и слизистым покровам. Поэтомy перед монтажом нyжно подготовить соответствyющyю рабочyю одеждy и защитные средства для глаз и дыхательных пyтей.
Типы пенополистирола
Μногие хозяева предпочитают сэкономить, и оттого yтепляют дома известным всем пенополистиролом (чаще его называют пенопластом). Οднако, прежде чем его приобретать, нyжно обязательно ознакомиться с характеристиками, так как y материала в избытке сyщественных недостатков.
Cyществyет два типа пенополистирола — это экстрyдированный и обычный. Xотя они, в принципе, изготовлены из одного исходного полимера, но имеют несколько разные характеристики.
Οбычный пенопласт
Οбычный вспененные полистирол (пенопласт) имеет достаточно пористyю стрyктyрy, так как состоит в основном из воздyха, и только на 2?3% приходится на полимернyю составляющyю.
K положительным качествам этот типа yтеплителя относят:
У пенопласта — низкая теплопроводность, коэффициент которой составляет всего 0,03-0,04 Βт/м?°C.
Μатериал обладает хорошими звyкоизоляционными свойствами.
Пенопласт почти не впитывает влагy, а значит, защищен от возникновения грибка и иных форм микробиологической жизни.
Утеплитель прост в монтаже, так как легко обрабатывается, yкладывается, крепится. Kроме этого, материал производится большими панелями, способными сразy закрыть большyю площадь, yтепляемой поверхности.
Пенопласт не боится воздействия гипса и извести, цемента и солей, а также красящих составов на водной основе.
Οтрицательные качества обычного и экстрyдированного пенопласта достаточно схожи, поэтомy их можно бyдет объединить.
Экстрyдированный пенополистирол
Экстрyдированный пенопласт маркирyют бyквами ЭППC и XPS. Οн имеет более плотнyю и однороднyю стрyктyрy, поэтомy его теплопроводность несколько выше, чем y вспененного полистирола. K достоинствам этого материала относятся следyющие качества:
Οчень низкая гигроскопичность, граничащая даже с гидрофобностью.
Достаточно низкая теплопроводность, составляющая 0,05?0,07 Βт/м?°C.
Простота yкладки на межэтажные перекрытия, благодаря небольшомy весy. Kроме того, большинство выпyскаемых панелей имеет специальнyю замковyю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использyют для подземного yтепления фyндаментов или yкладывают под бетоннyю стяжкy.
Cтойкость к химическим веществам неорганического происхождения.
Долговечность в эксплyатации при правильном монтаже и последyющей облицовке yтеплителя.
Eсли экстрyдированный пенополистирол полyчил хорошyю внешнюю защитy, то он нетоксичен, так как не разлагается и не выделяет вредных веществ.
K минyсам пенополистирола, присyщих обоим видам, можно отнести:
Достаточно высокая горючесть материала. Οба типа имеют маркировкy Γ4 или Γ3. Часто на yпаковке отсyтствyет маркировка, дающая сведения о его характеристиках, и от покyпки такого материала рекомендовано сразy же отказаться – не исключено, что он не прошел соответствyющей обработки и может возгореться от более низкого нагрева, чем изготовленный в заводских yсловиях.
Μатериал не любит высоких температyр – yже при + 75 – 80 °C не исключено начало термической деформации.
При возгорании пенополистирол начинает плавиться, приобретает текyчесть,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 😬
Уважаемые подписчики! Получайте удовольствие от разнообразного контента и отбирайте для себя полезные идеи, которые с любовью для Вас готовит коман</t>
  </si>
  <si>
    <t>https://vk.com/wall-189819068_133547</t>
  </si>
  <si>
    <t>https://prnt.sc/3od7dq5d4V5a</t>
  </si>
  <si>
    <t xml:space="preserve">Sтейшес
На пенопласт мыши идут )я про пол </t>
  </si>
  <si>
    <t>https://www.youtube.com/watch?v=BIxKSoXjDsM&amp;lc=UgxS4hEZkjVnZWHuHc54AaABAg</t>
  </si>
  <si>
    <t xml:space="preserve">Здравствуйте!
Позвольте прокомментировать пост в качестве официального представителя Ассоциации производителей и поставщиков пенополистирола.
"Мыши идут" на любой утеплитель, в котором можно обустроить гнездо. Они могут поселиться и в пенопласте, и в минеральной вате. Именно поэтому и ГОСТ 15588-2014, и мы рекомендуем изолировать материал. Использовать его в качестве среднего слоя, до которого грызуны добраться не могут. </t>
  </si>
  <si>
    <r>
      <rPr/>
      <t xml:space="preserve">Контекст утепления полов
</t>
    </r>
    <r>
      <rPr>
        <color rgb="FF1155CC"/>
        <u/>
      </rPr>
      <t>https://prnt.sc/GKrNsHGkb1Pj</t>
    </r>
  </si>
  <si>
    <t xml:space="preserve"> Светлана Шаманова ответила Евгению
Евгений, не вздумайте пенопластом или пенополистиролом, мыши за два года все сожрут, будут полы опять холодными.</t>
  </si>
  <si>
    <t>https://vk.com/wall-211437550_8626?reply=8848&amp;thread=8649</t>
  </si>
  <si>
    <t>Здравствуйте, Светлана!
Позвольте прокомментировать в качестве официального представителя Ассоциации производителей и поставщиков пенополистирола.
Мыши и другие грызуны могут завестись в любом теплоизоляционном материале. Конкретно пенопласт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ППС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t>
  </si>
  <si>
    <r>
      <rPr/>
      <t xml:space="preserve">Контекст утепления полов
</t>
    </r>
    <r>
      <rPr>
        <color rgb="FF1155CC"/>
        <u/>
      </rPr>
      <t>https://prnt.sc/tcR4K4zn5EL8</t>
    </r>
    <r>
      <rPr/>
      <t xml:space="preserve"> </t>
    </r>
  </si>
  <si>
    <t xml:space="preserve"> Алексей Чистяков
Фасад горит как из пенопласта! Разве не запретили такой утеплитель после пожара в той высотке?</t>
  </si>
  <si>
    <t>https://vk.com/wall-48690112_128494?reply=128505</t>
  </si>
  <si>
    <t>Здравствуйте! 
Позвольте прокомментировать в качестве официального представителя Ассоциации производителей и поставщиков пенополистирола.
Мы не знаем, что за утеплитель применялся в данном случае. Однако, согласно действующему ГОСТ 15588-2014, в составе строительных теплоизоляционных плит из ППС обязательны антипирены. Благодаря этому фасадные марки пенополистирола вне источника огня затухают в течение максимум 4 секунд. При этом плиты пенополистирола не используют в открытых конструкциях: слой утеплителя обязательно закрывают штукатурным слоем, изолируя от внешних воздействий.</t>
  </si>
  <si>
    <t>https://prnt.sc/n2brRcQ-dOHq</t>
  </si>
  <si>
    <t xml:space="preserve"> Андрей Чувакин ответил Александру
Александр, была всегда мысль сделать утепление пенопластом, но он по пожарным требованиям не пройдёт, и я не думаю что дадут добро на эти работы</t>
  </si>
  <si>
    <t>https://vk.com/wall-76308177_375189?reply=375432&amp;thread=375256</t>
  </si>
  <si>
    <t>Здравствуйте! 
Позвольте прокомментировать в качестве официального представителя Ассоциации производителей и поставщиков пенополистирола.
Согласно действующему ГОСТ 15588-2014, в составе строительных теплоизоляционных плит из ППС обязательны антипирены. Благодаря этому вне источника огня материал затухает в течение максимум 4 секунд. Кроме того слой утеплителя обязательно закрывают штукатурным слоем, изолируя от внешних воздействий.</t>
  </si>
  <si>
    <t>https://prnt.sc/yGs-o-lSSz_j</t>
  </si>
  <si>
    <t xml:space="preserve">Трещина Валит
Серега. А есть возможность обшить стены гаража снаружи пенопластом/пеноплексом ?? Должно помочь значительно на теплопотерях.
Я альпинист, утепляю пенопластом квартиры, если что. </t>
  </si>
  <si>
    <t>https://www.youtube.com/watch?v=iHUoYt6Daec&amp;lc=Ugx9zgjqUHBE1S6yy6V4AaABAg</t>
  </si>
  <si>
    <t>Здравствуйте! Позвольте дополнить в качестве официального представителя Ассоциации производителей и поставщиков пенополистирола. Вы абсолютно правы, ППС отлично подходит для того, чтобы, если есть такая возможность, утеплить гараж снаружи. Главное — сделать всё в соответствии с нормами и рекомендациями ГОСТ. И не забыть об утеплении остальных элементов строения — кровли и пола. Тогда теплоизоляция будет ещё эффективнее.</t>
  </si>
  <si>
    <t>https://prnt.sc/NIgh1pGtkN_M</t>
  </si>
  <si>
    <t xml:space="preserve"> Светлана Шаманова ответила Алексею
Здравствуйте, слово если, если дом новый, то да, если старый ,то мыши там делают проходы, а не едят его, это раз, а от Муравьёв пенополистерол- это дом для них, и тут не спасет ничего, ну подумаешь лет через пять его превратят в муравейник. Практика, только практика научила.</t>
  </si>
  <si>
    <t>https://vk.com/wall-211437550_8626?reply=9075&amp;thread=8649</t>
  </si>
  <si>
    <t>Здравствуйте, Светлана!
Нет разницы, утеплять новый дом или старый. Есть разница в подходах к монтажу. Даже старое строение можно подготовить к утеплению и утеплить так, что мыши до теплоизоляции не доберутся. А в любом новом погрешности монтажа могут привести к появлению незваных жильцов.</t>
  </si>
  <si>
    <r>
      <rPr/>
      <t xml:space="preserve">Ответ на 156
</t>
    </r>
    <r>
      <rPr>
        <color rgb="FF1155CC"/>
        <u/>
      </rPr>
      <t>https://prnt.sc/B5eLcT67pbur</t>
    </r>
    <r>
      <rPr/>
      <t xml:space="preserve"> </t>
    </r>
  </si>
  <si>
    <r>
      <rPr>
        <rFont val="Arial"/>
        <color theme="1"/>
      </rPr>
      <t xml:space="preserve">Строительство домов из пенобетона ООО "Глория"
👷🏽‍♂🏡 Монолитные пенобетонные стены
Заливка пенобетоном стен — довольно популярный тип строительства не только жилых домов, но и многоэтажных зданий. Такое возведение занимает гораздо меньше времени, так как параллельно с наращиванием стен идет их утепление и, в зависимости от опалубки, возможно внешняя и внутренняя отделка. Но все зависит от технологии строительства.
🔅Лего-блоки из прочного и плотного пенопласта.
В первом случае, на заранее подготовленный фундамент выставляются ряды из специального каркаса из пустотелых пенопластовых блоков, имеющих крепление между собой. Обязательно продольное армирование. После заливки одного пояса стены, приступают к сбору несъемной опалубки второго. И так далее, вплоть до крыши. </t>
    </r>
    <r>
      <rPr>
        <rFont val="Arial"/>
        <b/>
        <color theme="1"/>
      </rPr>
      <t>Но здесь есть и минусы пенопласт не пропускает влагу, что не очень хорошо для домашнего микроклимата. Да и грызуны очень любят полакомиться пенопластом.</t>
    </r>
    <r>
      <rPr>
        <rFont val="Arial"/>
        <color theme="1"/>
      </rPr>
      <t xml:space="preserve">
🔅Заливка в несъемную опалубку.
Более надежный и практичный способ заливки монолитных стен – устройство несъемной опалубки из отделочного материала. Например, внешнюю сторону делают из кирпича, а внутреннюю — из OSB или фанеры. Прослойка из пенобетона в такой опалубке будет выполнять роль больше теплоизолятора нежели несущего материала. А использование марок пенобетона малой плотности значительно экономит средства. По такой системе можно строить более трех этажей.
🔅Монолитная стена из пенобетона со съемной опалубкой.
Требует большего мастерства, так как к внешнему виду получаемой поверхности предъявляются определённые требования. Используется как готовая система опалубки, так и самодельная из ламинированной фанеры.
На наметку: Подобный тип строительства более трудоемкий еще за счет того, что время и силы уходят на сборку и снятие опалубки, плюсом на утепление, фасадную и внутреннюю отделку. Опять же увеличивается толщина стены за счет использования более плотных марок пенобетона, так как именно он будет воспринимать на себя все несущие нагрузки. #строительстводомов #строительстводома #строительстводомовподключ #строительствоподключ #строительстводомовпенобетон #монолитныйпенобетон #строительствозагородныхдомов #строидом</t>
    </r>
  </si>
  <si>
    <t>https://vk.com/wall-216701993_11</t>
  </si>
  <si>
    <t xml:space="preserve">Здравствуйте, позвольте прокомментировать пост в качестве официального представителя Ассоциации производителей и поставщиков пенополистирола.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Влажность в помещении поднимается не из-за пенопласта, а из-за ошибок в его эксплуатации и отсутствия приточно-вытяжной вентиляции. 
О грызунах: ГОСТ 15588-2014 регламентирует использование ППС в качестве среднего слоя ограждающих строительных конструкций. Это значит, что материал при правильном монтаже полностью изолирован, и доступа грызунов к нему нет. Мыши не едят пенополистирол, однако могут в нём селиться — как и в любом несыпучем утеплителе, в том числе, и в минеральной или каменной вате. Так что самое главное — не допустить попадания грызунов во внутренние слои стенового пирога. </t>
  </si>
  <si>
    <t>https://prnt.sc/RMf0pZbbNQgR</t>
  </si>
  <si>
    <t xml:space="preserve"> Сергей Брилёв
Власти Якутии планируют включить дома с утеплителем из фенол-резольного пенопласта в программу расселения. В 70-80 годах прошлого века материал активно применяли в строительстве, однако позже он был признан пожароопасным и вредным для здоровья. В программу расселения попадут дома, в которых превышено содержание фенолформальдегида.</t>
  </si>
  <si>
    <t>https://vk.com/wall584914153_67088?reply=67113</t>
  </si>
  <si>
    <t>Не отвечаем, не наш материал</t>
  </si>
  <si>
    <t xml:space="preserve"> Алексей Южный ответил Владиславу
Владислав, что может быть доступнее пенопласта, клея и OSB ( цементных плит)?
Пенопласт разлагается со временем, выделяет стирол.Крайне токсичен при пожаре.
Квадратные метры клея тоже не добавляют экологичности.
Как в таких стенах проводить коммуникации?</t>
  </si>
  <si>
    <t>http://vk.com/wall-139135007_68759?reply=68785&amp;thread=68768</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</si>
  <si>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Современный строительной пенопласт (ППС) выпускается с пометкой SE — self extinguishing, с добавками для самозатухания (антипиренами). Без контакта с огнем он горит максимум 4 секунды. Все выпускаемые марки ППС типа SE тестируются на соответствие строгим европейским нормам. С целью внутреннего контроля выпущенной продукции осуществляется определение огнестойкости образцов из сырья SE по DIN 4102 (классификация воспламеняемости строительных материалов Немецкого института стандартов).
О токсичности: по заключению Московского НИИ Гигиены им. Ф.Ф. Эрисмана No 03/ПМ8, в пробах воздуха в присутствии стеновых панелей со средним слоем из утеплителя ППС стирол не обнаружен. Простыми словами, это означает, что при соблюдении условий монтажа и эксплуатации стирол не выделяется в воздух, которым вы дышите. Также, по протоколу No 37-2010 от 02.04.2010 МГУ им. М.В. Ломоносова и протоколу исследования состава No 338/10 от 24.03.2010 ФГУП ВНИИМ им. Д.И. Менделеева, ППС безопасен как при нормальных условиях эксплуатации, так и при нагревании. В плитах ППС содержание стирола менее 0,001 мг/м3, что соответствует всем принятым стандартам и нормам. Если сомневаетесь насчет других "испарений", судите сами: 98% ППС — это обычный воздух.
Плита формируется также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он может быть утилизирован без вреда для окружающей среды.
Ну, и долговечность — вообще сильная сторона ППС.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Дым от горения любого материала не полезен в принципе. При горении пенополистирольных плит выделяются углекислый и угарный газы — те же, что и при горении дерева. При этом важно отметить, что плиты пенополистирола не используют в открытых конструкциях, в СИП-панелях при правильно монтаже слой утеплителя также изолирован. Так что к тому моменту, как пламя добирается до ППС, люди из горящего здания должны быть эвакуированы. </t>
  </si>
  <si>
    <t>https://prnt.sc/jvjrevwFpC2g</t>
  </si>
  <si>
    <t>Дата</t>
  </si>
  <si>
    <t>Пост</t>
  </si>
  <si>
    <t>Ссылка на пост</t>
  </si>
  <si>
    <t>Ссылка на аккаунт</t>
  </si>
  <si>
    <t>Примечание</t>
  </si>
  <si>
    <t>СтройМания
Утепление пола на балконе своими руками
Когда в квартире все идеально: красиво и уютно – это хорошо. Но при этом многим приходится длительное время искать тапочки, чтобы просто выйти на балкон, а так же когда пыль с балкона всегда попадает в комнату, то все ощущение уюта растворяется в длительном раздражении. Поэтому мы решили попытаться вас научить, как сделать на балконе хороший утепленный пол своими руками.
Как выбрать материал для пола на балконе
Первым вопросом, который станет перед вами – это выбор материала для отделки полов на балконе. Этот выбор достаточно серьезен, так как неверно выбранный материал может быстро вас разочаровать. Главное условие при выборе материала – это его надежность, долговечность, красивый внешний вид. Чаще всего делают полы на балконе именно деревянные и только на лагах.
Сейчас существует множество различных материалов, поэтому к выбору материала для пола на балконе необходимо подойти ответственно и внимательно. Если материал будет достаточно качественным, то особых трудностей по укладке пола на балконе вы даже не почувствуете.
Если ваш балкон не застеклен, но лучше будет уложить на пол кафельную плитку, если же на балконе установлен стеклопакет, то конечно же используйте деревянное покрытие или же любое вам понравившееся.
Укладываем деревянные полы на балконе
Чаще всего деревянные полы стелятся именно на балконах, но не в лоджиях. Это делается для того, чтобы нагрузка на опорную плиту не была чрезмерной. Чтобы было проще понять, как укладывается утепленный пол на балконе, следует ознакомиться с общим порядком выполнения работ.
- Пол должен быть обязательно ровным. Для этого можно сделать достаточно легкую стяжку из песчано-цементной смеси.
- Очищаем всю поверхность и укладываем пленку имеющую свойства гидроизоляции. Для этих целей можно использовать обычный вспененный полиэтилен.
- Из деревянного бруса делаем лаги и укладываем их, закрепив к плитам перекрытия. Если вы не знаете как это делается то смотрите подробнее о том, как правильно укладывать лаги.
- После этого между лагами укладывается утеплитель. Вариантов утеплителя множество, но при этом самым для вас лучшим вариантом будет минеральная вата, или же базальтовые плиты. Основная задача утеплителя – это не пропускать ни воздух, ни воду.
- Следующим этапом будет укладка пароизоляционного материала. Если вы не знаете, то этот материал выглядит в виде белого рулона ткани, который можно везде купить, в любом строймаркете. Далее можно приступать к укладке именно чернового пола.
- Далее, на черновой пол стелим подложку, которая должна соответствовать типу чистового пола. Например, если укладываете ламинат, то обязательно должна быть подложка под ламинат. Если вы желаете просто положить доску и покрыть ее лаком, то это тоже будет смотреться красиво. Под такой пол подойдет совершенно любая подложка.
Укладка плитки на балконе на пол
Плитка является достаточно прочным и долговечным материалом, который, к тому же, имеет свои декоративные свойства. Главный минус полов из керамической плитки в том, что она достаточно холодная. Но этому есть решения о которых чуть позже. Сейчас мы рассмотрим основные этапы по укладке керамической плитки на полы балкона.
Как только пол очищен до плит перекрытия, необходимо уложить гидроизоляционный материал. Обычно это вспененный полиэтилен. Далее целесообразно уложить слой утеплителя. В данном случае можно укладывать: плиты пенопласта, вермикулит, керамзит. Дополнительно об утеплении полов и свойствах утеплителя читайте в материале: “Технология утепления пола, виды утеплителя“.
- Далее заливаем на пол стяжку. Толщина стяжки достаточна от трех до пяти сантиметров. Учтите, что для укладки плитки на пол, стяжка должна быть идеально ровной. Перед тем как заливать стяжку, ознакомьтесь с технологией данного процесса.
- Как только ваша стяжка полностью высохла, можно укладывать плитку, но только на специальный клей. Чтобы у вас все выглядело красиво, используйте специальные крестики для укладки плитки, чтобы каждый шов был ровненьким и одинаковым. Как только клей высох, все швы можно затереть специальной затиркой.
Технология утепления полов на балконе
Первым делом сам балкон у вас должен быть более или менее утепленным. Для этого если он не застеклен, то это необходимо сделать в кратчайшие сроки. многие даже убирают лишние перегородки и балкон становится продолжением комнаты. Главное, чтобы в зимнее время не было необходимости одеваться, чтобы просто выйти на балкон. Даже при общем утеплении балкона – утепление полов все равно остается важным моментом. Сейчас существует достаточно методов и способов, чтобы сделать ваш пол на балконе теплым, а именно:
- Укладка электрических теплых полов;
- Укладка на пол теплоизоляционных материалов;
Даже поднятие пола от пяти до 10 сантиметров, уже будет являться утеплением, но не таким эффективным, как при укладке теплоизоляционных материалов. Как бы ни хотелось, но водяные теплые полы на балконах вообще не используются. Потому из всех предложенных способов по утеплению полов на балконе выбирать вам.
Укладка теплых полов на лоджии
Все понимают, что укладка теплых полов – это достаточно затратное удовольствие, однако все преимущества просто неоспоримы. Часто мы сталкиваемся с тем. что на улице достаточно холодно, но отопление в домах еще не включали. Поверьте, ваш пол будет замечательно вас обогревать. Чаще всего на балконах укладывают именно электрические теплые полы. Схема их выглядит следующим образом:
- Кабеля для системы обогрева;
– Инфракрасные теплые полы;
– Инфракрасные пленочные полы;
Если вы не имеете удостоверения электрика, то самовольно укладывать электро-полы не рекомендуется, во избежание их поломки. Если вы все таки решились на данный шаг, то к вашему обозрению “Инструкция по укладке теплых электро-полов“.
После того, как ваш пол будет утеплен, поверьте, при выходе на балкон вы будете ощущать не только комфорт, но и удовольствие от качественно проделанной работы.</t>
  </si>
  <si>
    <t>https://vk.com/wall-138308445_251825</t>
  </si>
  <si>
    <t>https://vk.com/stroymaniya</t>
  </si>
  <si>
    <t>Строительный блог, аудитория ВК 269140</t>
  </si>
  <si>
    <t>Денис Никольский
5,1K подписчиков
Декоративная штукатурка Visage Ceresit имитирует фактуру дерева с сучками, вертикальное нанесение
8-903-743-27-96 8-903-724-77-28 n-dom.ru ceresit.msk.ru baumit.msk.ru
Небольшой посёлок в ближнем Подмосковье, в Химках, в Вашутино. Дома построены из газобетона, утепление фасадным пенополистиролом ППС16ф 150мм, СФТК Мокрый Фасад, мы осуществляем поставку материалов и обучение рабочих Заказчика.. В этом видео вы увидите как на строительной площадке провожу обучение рабочих Заказчика правильно наносить Моделируемую Декоративную Штукатурку Visage Ceresit CT720 с применением Силиконовой Матрицы с Фактурой Брашированного Дерева. Нанесение вертикальный рисунок, имитируем установку деревянных досок в вертикальном порядке.</t>
  </si>
  <si>
    <t>https://dzen.ru/b/Y0fq5pn_ZkvATlzf</t>
  </si>
  <si>
    <t>https://dzen.ru/id/5efdaa2036c07611cde56e12</t>
  </si>
  <si>
    <r>
      <rPr/>
      <t xml:space="preserve">Строительный блогер, 5,1к аудитории на Дзене, YouTube-канал с 49,7к подписчиков посвященный конкретно утеплению фасадов: </t>
    </r>
    <r>
      <rPr>
        <color rgb="FF1155CC"/>
        <u/>
      </rPr>
      <t>https://www.youtube.com/channel/UCdEfzKKRfBrpxk3ZjPrf7Ag</t>
    </r>
    <r>
      <rPr/>
      <t xml:space="preserve"> </t>
    </r>
  </si>
  <si>
    <t>Строим Сами
2,79 тыс. подписчиков
Плитка светлая Konskie group Grey Wind ligh 60x60.
Плитка темная Allore Group Concrete Anthracite F PC R Mat 60x60.
Включатели Розетки Nilson.
Ламинат Swiss Krono flooring.
Полочки самодельные .
Шторы Лен серые.
Пол пенополистирол 50 мм + осб плита
Потолок пенополистирол 50 мм + гипсокартон , покраска ,черные багеты.</t>
  </si>
  <si>
    <t>https://www.youtube.com/watch?v=eolgl-SWMjk</t>
  </si>
  <si>
    <t>https://www.youtube.com/channel/UCKtP0nysXyVBvgIEiZl7HrA</t>
  </si>
  <si>
    <t>Канал о самостоятельном ремонте, 2,79 тыс. подписчиков</t>
  </si>
  <si>
    <t>Строим для себя
Утепление деревянных и каменных стен. Мокрый фасад СФТК СТРОИМ ДЛЯ СЕБЯ
Плиты Quick Deck: quickdeck.pro/
YouTube-канал: www.youtube.com/...LQuickDeck
Узнать подробнее о материалах КНАУФ ТЕРМ и новинке для фасадов по системе СФТК можно по ссылке knauftherm.ru/
Реклама. ООО "КНАУФ ПЕНОПЛАСТ". ИНН 7817034384
Купить инструмент AEG со СКИДКАМИ на Всеинструменты.ру bit.ly/3SUtK0q
МОИ ИНСТРУМЕНТЫ:
Аккумуляторный бесщеточный трехрежимный перфоратор AEG BBH18BL-0 4935464751
bit.ly/3QKRwdM
Бесщеточная аккумуляторная торцовочная пила AEG BPS18-254BL-0 4935459336
bit.ly/3phjhiu
Эксцентриковая шлифмашина AEG BEX18-125
bit.ly/3JU9poh
Бесщеточный аккумуляторный AEG BHO18BL
bit.ly/3AmEfTv
Ударная дрель-шуруповерт AEG BSB18C2
bit.ly/3CajJXt
Углошлифмашина AEG 18В BEWS18-115BL-0 4935464415
bit.ly/3JXbsb6
Штукатурные фасады Ceresit. Всё о штукатурных фасадах от лидера рынка.
www.pro-fasade.ru/ и www.ceresit.ru
Привет, мои строительные друзья! Сегодня покажу от чего гниют крыши и фронтоны, как собрать надежную каркасную стену и как можно самому утеплить целый дом.
Вас ждет много строительных и головокружительных работ, а также сборка деревянного каркаса фронтона, быстрый монтаж пенопласта на клей пену и базовое оштукатуривание утеплителя по фасадной сетке. И еще много чего полезного что пригодится вам при утеплении вашего дома!
До новых встреч на канале! Кому мало, приглашаю в нашу открытую группу в контакте Строим для себя: vk.com/...mdlyasebya где всегда можно задать вопрос по строительству вашего дома.
Телеграмм Строим для себя: t.me/...dlya_sebya
Подпишитесь на все строительные приключения дяди Кости и расскажи тем, кто строится.
Ваши замечания и вопросы важны для меня.
Приятного вам просмотра и пока!
Музыка отсюда: Production Music courtesy of Epidemic Sound" www.epidemicsound.com</t>
  </si>
  <si>
    <t>https://dzen.ru/video/watch/6360cb749a1f90791b47382c</t>
  </si>
  <si>
    <t>https://dzen.ru/stroim_dlya_sebya</t>
  </si>
  <si>
    <t>Аудитория 23636, строительный блог</t>
  </si>
  <si>
    <t>Андрей Шанс | Новости со строек @shans_news
Трамбовка песчаной подушки на объекте Райкузи, на ночь накрываем пенопластом т.к. температура уже опускается ниже 0°
#подушка #песок #трамбовка #ушп #андрейшанс_райкузи</t>
  </si>
  <si>
    <t>https://vk.com/wall-196961768_483</t>
  </si>
  <si>
    <r>
      <rPr>
        <color rgb="FF1155CC"/>
        <u/>
      </rPr>
      <t>https://vk.com/shans_news</t>
    </r>
    <r>
      <rPr/>
      <t xml:space="preserve"> 
</t>
    </r>
    <r>
      <rPr>
        <color rgb="FF1155CC"/>
        <u/>
      </rPr>
      <t>instagram.com/shans_news</t>
    </r>
    <r>
      <rPr/>
      <t xml:space="preserve"> </t>
    </r>
  </si>
  <si>
    <t>ИП-строитель, 796 подписчиков ИГ, 528 ВК, Ленобласть</t>
  </si>
  <si>
    <r>
      <rPr>
        <rFont val="Arial"/>
        <color theme="1"/>
      </rPr>
      <t xml:space="preserve">БЛОГ СТРОИТЕЛЯ
</t>
    </r>
    <r>
      <rPr>
        <rFont val="Arial"/>
        <color theme="1"/>
        <sz val="6.0"/>
      </rPr>
      <t>Пенопласт — утеплитель, который в огне не горит, в воде не тонет, грызунов не привлекает!
Тема утепления, пожалуй, самая востребованная на моем канале. Очень много вопросов и споров она вызывает. Сегодня предлагаю обсудить один из лучших, на мой взгляд, теплоизоляторов – пенополистирол. Более общеизвестное его название — пенопласт. Давайте не будем называть производителей, а просто поговорим о материале в целом.
Мнения о пенополистироле бытуют разные. Негативные отзывы складываются в основном у людей, которые мало, что знают о современном пенопласте, кто доверяет непроверенной информации в интернете и кто утеплял строения не по технологии.
Пенопласт, как утеплитель, имеет массу преимуществ:
1.   Отлично сохраняет тепло. Пенополистирол имеет низкий коэффициент теплопроводности, поэтому хорошо удерживает тепло и не дает ему выходить наружу.
2.   Безопасность и экологичность. При соблюдении технологии утепления (использование пенополистирола в средних слоях) в воздух не выделяется стирол. Неоднократно проводились испытания и брались пробы, которые доказали, что правильное утепления пенопластом безопасно для здоровья людей.
3.   Долговечность. Долговечность пенополистирола доказана и моим личным опытом, и лабораторными исследованиями.
4.   Экономичность. Тут вряд ли кто-то будет спорить! Пенопласт – самый дешевый утеплитель. Показатель «цена-качество» — идеальный!</t>
    </r>
    <r>
      <rPr>
        <rFont val="Arial"/>
        <color theme="1"/>
      </rPr>
      <t xml:space="preserve">
</t>
    </r>
    <r>
      <rPr>
        <rFont val="Arial"/>
        <color theme="1"/>
        <sz val="6.0"/>
      </rPr>
      <t>5.   Удобство в работе. Вспененный пенополистирол легко монтировать и обрабатывать, особенно если балки заранее установлены под размер плит. Пенополистирол имеет хорошие показатели жесткости, поэтому не оседает при укладке.
6.   Современный пенопласт не чадит, не дымит и не поддерживает пламя. Утеплитель имеет группу горючести Г3 – то есть является самозатухающим. При этом класс пожарной безопасности систем, в которых применяется пенопласт – к0, то есть они являются непожароопасными.
7.   Не боится воды. В составе пенопласта нет волокон, которые впитывают влагу. Он влагостойкий. Поэтому применять его можно даже во влажной среде. Теплотехнические свойства от этого практически не изменятся.
8.   Непривлекателен для грызунов. Пенополистирол не содержит биологических или питательных веществ, которые могли бы заинтересовать грызунов. Появление мышей в доме обычно не связано с наличием пенопласта.
Вспененный пенополистирол – дешевый, практичный материал, который очень неплохо утепляет. Огромное количество построек тому подтверждение.
Важные советы по утеплению вспененным пенополистиролом:
·   Соблюдайте правильную технологию утепления.
·   Не нарушайте условия монтажа пенополистирола. Делайте правильный «пирог»: гидроизоляция – пенополистирол — пароизоляция под утеплитель
·   Покупайте материал для утепления только у добросовестных производителей.
Расскажите, что Вы думаете о вспененном пенополистироле, как об утеплителе? Напишите в комментариях свое мнение и опыт использования!</t>
    </r>
  </si>
  <si>
    <t>https://dzen.ru/blogstroitelja</t>
  </si>
  <si>
    <t>Блог строителя, 179,7к подписчиков в Дзен.</t>
  </si>
  <si>
    <t>Объявления Краснодар: Недвижимость, Работа, Авто
 — Утепление дома доступно и качественно
14:35
29 137 участников
Утепление стен дома пенопластовой крошкой в Краснодарском крае. Один из эффективных и дешевых способов утепления. Летом экономия на кондиционировании, зимой на отоплении. Бригада специалистов способна утеплить дом, площадью 100 кв. метров, всего за день. Гарантия на материал составляет 80 лет. Имеются все необходимые сертификаты соответствия Полное заполнение пустот, благодаря свойству утеплителя в нем не живут паразиты (мыши, крысы). Звоните, спрашивайте, интересуйтесь. 89183669547 Сергей #Утепление #стены #пенопласт #крошка #теплоизоляциястен #89183669547Сергей #утеплениестенпенопластовойкрошкойкраснодарскийкрай</t>
  </si>
  <si>
    <t>https://ok.ru/obyavleniya.krasnodar/topic/154328895439743</t>
  </si>
  <si>
    <r>
      <rPr>
        <color rgb="FF1155CC"/>
        <u/>
      </rPr>
      <t>https://ok.ru/profile/571304384201</t>
    </r>
    <r>
      <rPr/>
      <t xml:space="preserve"> </t>
    </r>
  </si>
  <si>
    <t>Утепление домов, 4109 аудитории в ОК.</t>
  </si>
  <si>
    <t>Остекление|обшивка|утепление|балконы|беседки
Пример нашей работы:
- Утеплили стены и потолок пенополистиролом и пенофолом;
- Обшили стены и потолок МДФ панелями;
- На пол постелили линолеум, сделали теплый пол;
- Провели электричество.
- Обшивка от 30 000 руб;
- Утепление от 10 000 руб;
Если вы давно хотели привести в порядок свой балкон или лоджию, позвоните нам: тел. +7 (843) 245-34-18
Или оставьте заявку на нашем сайте: народные-балконы.рф и наш менеджер свяжется с вами в ближайшее время!
#казаньбалконы #балконыказань #балконыказаньподключ #народныебалконы #утеплениебалконаказань #обшивкабалконовказань #окнаказань #казань #ремонтказань #ремонтбалконаказань #отделкабалконаказань #остеклениебалконаказань #остеклениеказань #балконподключказань #жкстанцияспортивная #жквесна #жкголливуд #жкголливудказань #жкромантика #жкострова #жкартситиказань #жкартсити #дубраваказань #жкизумрудныйгород #жкстоличныйказань #жксолнечныйгород #жкпобедаказань</t>
  </si>
  <si>
    <t>https://vk.com/wall-53901048_1481</t>
  </si>
  <si>
    <t>https://vk.com/narodniebalconirf</t>
  </si>
  <si>
    <t>Ремонтные работы по балконам, 7875 подписчиков в ВК, есть сайт Народные-балконы.рф</t>
  </si>
  <si>
    <t>Ваш Дом -остекление. Утепление, отделка балконов
⭐ Отчёт о проделанной работе в ЖК «Триумф Парк».
УТЕПЛЕНИЕ И ОТДЕЛКА УГЛОВОГО БАЛКОНА #ЖКТриумфПарк
⚒ Мастера на объекте: Кирилл и Андрей
📍 Адрес: ул. Среднерогатская, д. 11 стр. 1
📞 Менеджер: Дарья
✅ УТЕПЛЕНИЕ И ОТДЕЛКА УГЛОВОГО БАЛКОНА:
- утепление балкона пенополистиролом;
- герметизация стыков и примыканий;
- утепление холодных примыканий;
- гидроизоляция лоджии;
- отделка пола ламинатом;
- отделка потолка ламинированными панелями;
- отделка стен ПВХ панелями «под рваный камень»;
- электромонтажные работы, установка светильников;
- установка подоконников.
Посмотрите другие наши работы: https://vk.cc/axkyAK
___________________
✏ Хотите так же? Оставьте заявку на расчет Вашего балкона или БЕСПЛАТНЫЙ выезд инженера-замерщика 👉 https://vk.cc/ahOhED
☎ Звоните ежедневно с 9.30-20.00 по тел.+7 (812) 317-75-05
____________________
🌍Сайт: https://okna812.ru
📍Россия, Санкт-Петербург, Глиняная улица, 19, корп. 1
#ВашДом #балкон@okna812 #утеплениебалкона #okna812 #БалконыВашДом #балкон #остеклениебалкона</t>
  </si>
  <si>
    <t>https://vk.com/wall-164171198_2986</t>
  </si>
  <si>
    <t>https://vk.com/okna812</t>
  </si>
  <si>
    <t>Отделка и утепление балконов, 3033 подписчика ВК</t>
  </si>
  <si>
    <t>Platinum Decor
 in 
Металл продукт / Metal pradukt
🔽Пенопласт – это строительный материал, который используется для утепления стен внутри и снаружи зданий, а также является хорошей звукоизоляцией. Изготавливается пенопласт методом вспенивания гранул полистирола под воздействием пара. При таком методом изготовления, гранулы увеличиваются в разы. 😎
⠀
Пенопласт преимущества:
• Имеет высокий уровень теплоизоляции.
• Не горючий фасадный материал.
• Имеет высокую звукоизоляцию.
• Долговечный материал.
• Высокая прочность.
• Не поддается коррозии и грызунам
⠀
Телефон для справок:
+998971138888 ☎️
t.me/httpsMetal/332765</t>
  </si>
  <si>
    <t>https://telegram.me/httpsMetal/332765</t>
  </si>
  <si>
    <t>https://t.me/Platinumdecor</t>
  </si>
  <si>
    <t>Рассылка в ТГ с аудиторией до 26к.</t>
  </si>
  <si>
    <t>Face
Rigs фасадные термопанели
12 окт
26 лет, пгт. Мостовской (Мостовский район), Россия
Термопанели готовое решение для отделки и утепления фасадов
 Мы являемся производителями .
Забудьте про мин.плиту и грязные работы! 
Наша декоративная панель сразу оснащена термо-материалом.
Фасадные панели с утеплением – это красивое, экологически чистое, долговечное и умное решение в облицовке Вашего фасада! 
В вашем распоряжении разнообразные оттенки и огромный выбор декоративных элементов, которые помогут сделать Ваш фасад неповторимым, теплым и сэкономят Ваш бюджет! 
Экономия может составлять до 100% в сравнении с другими материалами! Так же после утепления, затраты на обогрев снижаются примерно на 30-35%
 Утеплитель:
Пенополистирол фасадный ППС-25ф 
Плотный. Негорючий
 Декоративный слой
Натуральная мраморная крошка + полимерные связующие
 Очень удобные для монтажа размеры, не требуют заделки швов
Наше производство находится в ст. Зассовская.
 Остались вопросы?
Звоните нам прямо сейчас
Успейте утеплиться до холодов...</t>
  </si>
  <si>
    <t>https://ok.ru/profile/581601727327/statuses/154402377489759</t>
  </si>
  <si>
    <t>https://ok.ru/profile/581601727327</t>
  </si>
  <si>
    <t>Производство утеплителей</t>
  </si>
  <si>
    <t>Барахолка стройматериалы г. Уфа.
Пенополистирол.плиты 1000мм.*1000мм.*50мм.-100мм.
Ппс-10.Ппс-14.
В НАЛИЧИИ!В ДЁМЕ УЛ. КРАЙНЯЯ205.
Пенополистирольные плиты ППС-ПСБ
или пенопласт, это вспененный особым образом полистирол. Преимущество пенополистирола перед другими утеплителями в большом содержании в своем составе воздуха (98%), а, как известно, чем больше воздуха, тем теплее. Ещё одним плюсом пенопласта является хорошая водостойкость.
Учитывая, что пенопласт является горючим материалом, его рекомендуется использовать для утепления тех частей здания, которые сильно подвержены воздействию влаги и недоступны воздействию прямого огня: фундаментов, подземных частей здания, стен подвалов и цокольных этажей. Ждём вашего звонка!
Прямые поставки строительных отделочных материалов по оптовым ценам!</t>
  </si>
  <si>
    <t>https://vk.com/wall-121797299_12521</t>
  </si>
  <si>
    <t>https://vk.com/barakholkaremont</t>
  </si>
  <si>
    <t>Паблик барахолки стройматериалов, 4897 подписчиков ВК</t>
  </si>
  <si>
    <t>teplogaz_market
Пенополистирольная плита EasyFix выпускается специально для систем водяного теплого пола.
Инновационная форма фиксирующих бобышек – с «обратным» углом – обеспечивает укладку трубы без использования пластиковых фиксаторов.
Теплоизолирующая плита EasyFix производится из пенополистирола повышенной плотности – 45–50 кг/м3. Это позволяет монтажнику без опасений повредить материал перемещаться по плитам и укладывать трубу ногами. Эффективная площадь плиты – 0,5 м2.
Важно! При укладке трубыу необходимо предварительно загнуть, а затем уложить в пазы.
Дополнительные преимущества плиты EasyFix:
-Наличие линейки по периметру плиты для быстрого измерения и резки.
-Меньшее усилие при резке ножом и более ровный рез за счет применения технологии ламинации.
-Наличие акустического лабиринта на задней поверхности плиты, повышающего звукоизоляцию и позволяющего укладывать плиту на черновой пол с остатками песка.
-Удобный для транспортировки даже в легковом автотранспорте размер упаковочного короба (1,03 x 0,525 x 0,6 м).
-Удобное для подсчета вложение плит в короб 10 м2 (20 шт.).
-Возможность работать с трубой размером 16–20 мм.
-Минимальный шаг укладки трубы для теплого пола – 50 мм.
#теплыйпол #плиты #плитытеплоизоляции #плитытеплоизоляционные #плитыдлятеплогопола #изоляция #теплоизоляция #газовыйсчетчик #пулланс #дымоходыкрым</t>
  </si>
  <si>
    <t>https://www.instagram.com/p/Cjs5lv6qjjm/</t>
  </si>
  <si>
    <t>https://www.instagram.com/teplogaz_market/</t>
  </si>
  <si>
    <t>Аудитория 200, теплоизоляция. Крым.</t>
  </si>
  <si>
    <t>Фасадные Термопанели_Бор52.
✅ПОЧЕМУ МЫ РЕКОМЕНДУЕМ ТЕРМОПАНЕЛИ?
📌1.Экономия бюджета.
Низкая стоимость термопанелей, наряду с высокими характеристиками, позволяет их считать уникальным изобретением для отделки и утепления фасадов. Экономия может составить до 100% в сравнении с другими материалами!
📌2.Простота монтажа.
Термопанели монтируются на специальную клей-пену и собираются как пазл, стыкуясь друг с другом, без сверления. Небольшой вес панелей способствует легкому и простому монтажу, с которым справится любой желающий!
📌3.Качественное утепление.
Пенополистирол является лучшим на сегодняшний день утеплителем. Коэффициент его теплопроводности примерно в 25 раз меньше, чем у кирпича. А это значит, что термопанель в 5 см заменит около 80 см кирпичной кладки!
📌4.Шикарный вид
Все неровности стен и неприглядность фасада полностью закроются. Термопанель под клинкер выгодно подчеркнет и выделит ваш дом идеальной геометрией кирпичиков. А использование фасадного декора кардинально изменит его!</t>
  </si>
  <si>
    <t>https://vk.com/wall-216498260_3</t>
  </si>
  <si>
    <t>https://vk.com/thermopanels.bor52</t>
  </si>
  <si>
    <t>Производство термопанелей с ППС в составе</t>
  </si>
  <si>
    <t>teploavangard
Ровно год назад завершили фасады для ЖК "Олимпия", Светлогорск. Заказчик "Setl Sity Калининград". Это не первый наш совместный проект🙌.
⠀
Выполняли работы по нашей фирменной системе утепления и декорирования зданий:
⠀
✅ С утеплением пенополистиролом
✅ С межэтажными перемычками из каменной ваты, а также обрамлением каменной ватой вокруг окон. Специальная противопожарная разработка "Тепло Авангарда".
✅ С армирующим слоем сеткой с клеем, усилением тарельчатыми дюбелями и декоративным слоем из нашей фирменной штукатурки.
⠀
Пусть каждый дом имеет такие качественные и теплые фасады🔥.
⠀
Телефон компании:
📱+7(911) 492-38-39</t>
  </si>
  <si>
    <t>https://www.instagram.com/p/Cj05ZKaLDK1/</t>
  </si>
  <si>
    <t>https://www.instagram.com/teploavangard/</t>
  </si>
  <si>
    <t>Производство фасадных материалов в Калининграде, 2725 подписчиков в ИГ</t>
  </si>
  <si>
    <t>Изделия из пенопласта.Киров 77-10-93
Посмотрите какую красоту мы выполнили на нашем производстве! 😃 Колонны, перила и балясины мы уже передали зказчику. 🤝🏻
🏠Будут использоваться в качестве наружного декора дома, выполнены из пенопласта под дальнейшую отделку.
⚙Станок для резки пенопласта производит изделия с высокой точностью и позволяет производить даже сложные элементы.
☎Звоните +7 (901) 419-08-96 подберем элементы под ваш проект, выполним предварительный расчет.
👉🏻Большой ассортимент и подробнейшая консультация в магазине по адресу г.Киров, ул. Солечная, 8В ТЦ «Загородный дом».
#фасадныйдекоризпенопласта #пенопласткиров #резкапенопластакиров</t>
  </si>
  <si>
    <t>https://vk.com/wall-108814823_423</t>
  </si>
  <si>
    <t>https://vk.com/penoplast3d</t>
  </si>
  <si>
    <t>Изделия из пенопласта, 615 подписчиков ВК</t>
  </si>
  <si>
    <t>Термопанели | Декор фасада | СПб
Угловые элементы.
Хотим немного рассказать вам о конструкции наших термопанелей, а именно об угловых элементах.
🛠Мы используем цельные угловые элементы для облицовки фасада на основе пенополостирола (пенопласта). Такая конструкция имеет огромные плюсы, по-сравнению с раздельным способом облицовки углов дома:
🔥Полностью исключаются мостики холода, защищая углы фасада от промерзания. Как следствие, клиент существенно сможет экономить бюджет на отоплении (до 60%).
🔥Так же, благодаря такой конструкции, упрощается монтаж термопанелей, что позволяет облицевать дом в кратчайшие сроки.
🔥Благодаря цельным угловым элементам мы можем выделить углы фасада другим цветом и фактурой клинкерной плитки, не прибегая к отдельным элементам декора. Это позволяет воплотить самые разные пожелания по дизайну наших клиентов.
🤗Для нас важно, чтобы продукция, которую мы выпускаем, удовлетворяла максимально количество потребностей клиента. Поэтому выбираем наиболее лучший и подходящий вариант конструкции термопанелей.
Оставляйте заявку и получите расчет стоимости утепления термопанелями:
☎+7 (812) 467 35 55;
📲+7 (996) 778 00 21 (Viber, WhatsApp);
📄E-mail: info@illergroup.ru;
🌐termopaneli-iller.ru</t>
  </si>
  <si>
    <t>https://vk.com/wall-142268958_417</t>
  </si>
  <si>
    <t>https://vk.com/termopaneli_decor</t>
  </si>
  <si>
    <t>Производство и монтаж термопанелей в Санкт-Петербурге, 1689 подписчиков ВК</t>
  </si>
  <si>
    <r>
      <rPr/>
      <t>Строительство дома из сип-панелей</t>
    </r>
    <r>
      <rPr>
        <color rgb="FF000000"/>
      </rPr>
      <t xml:space="preserve">
</t>
    </r>
    <r>
      <rPr>
        <color rgb="FF1155CC"/>
        <u/>
      </rPr>
      <t>https://prnt.sc/rw0UMDqwcSHe</t>
    </r>
  </si>
  <si>
    <t>https://ok.ru/stroitelstvo.domaizsippaneley/statuses/155823464551193</t>
  </si>
  <si>
    <t>https://ok.ru/stroitelstvo.domaizsippaneley</t>
  </si>
  <si>
    <t>Строительство дома из сип-панелей с применением ППС, аудитория 6540</t>
  </si>
  <si>
    <t xml:space="preserve"> АРС-Пром
20.10.2022 15:00
текст сохранён: 20.10.2022 20:40
Производим сэндвич-панели с минераловатным утеплителем и ППС.</t>
  </si>
  <si>
    <t>https://www.youtube.com/watch?v=okhmDmeq0rI&amp;lc=UgweQU77BOMHBrLLtcx4AaABAg.9hPKbAfzE569hPMFUh9YWJ</t>
  </si>
  <si>
    <t>https://www.youtube.com/c/ARSPromRussia</t>
  </si>
  <si>
    <r>
      <rPr/>
      <t xml:space="preserve">Производство стройматериалов, в том числе сендвич-панелей с ППС. 13 307 просмотров, 157 подписчиков.
Одноклассники: </t>
    </r>
    <r>
      <rPr>
        <color rgb="FF1155CC"/>
        <u/>
      </rPr>
      <t>https://ok.ru/group/61085190586519</t>
    </r>
    <r>
      <rPr/>
      <t xml:space="preserve"> 
ВКонтакте: </t>
    </r>
    <r>
      <rPr>
        <color rgb="FF1155CC"/>
        <u/>
      </rPr>
      <t>https://vk.com/arsprom</t>
    </r>
    <r>
      <rPr/>
      <t xml:space="preserve"> 
в Телеграм</t>
    </r>
    <r>
      <rPr>
        <color rgb="FF000000"/>
      </rPr>
      <t xml:space="preserve"> </t>
    </r>
    <r>
      <rPr>
        <color rgb="FF1155CC"/>
        <u/>
      </rPr>
      <t>https://t.me/asrprom_ru</t>
    </r>
  </si>
  <si>
    <t>СИП-панели|Ордынское
Мы производим СИП-панели различного назначения.
✔Для строительства гаража, бани или хозяйственной постройки оптимально подойдут СИП-панели толщиной 124 мм. (ОСП 12 мм., ППС-С25 100 мм., ОСП 12мм.)
Цена: 1900 руб/кв.м.*
✔По классической технологии для возведения стен жилого дома необходимы
СИП-панели толщиной 174 мм (ОСП 12 мм., ППС-С25 150 мм., ОСП 12мм.)
Цена: 2100 руб/кв.м.*
✔Для сборки пола и тёплого чердачного перекрытия используются СИП-панели толщиной 224 мм.(ОСП 12 мм., ППС-С25 200 мм., ОСП 12мм.)
Цена: 2300 руб/кв.м.*
*Цена действительна на момент публикации.
Для предварительной консультации пишите
WA 89137246820.</t>
  </si>
  <si>
    <t>https://vk.com/wall-211346256_76</t>
  </si>
  <si>
    <r>
      <rPr>
        <color rgb="FF1155CC"/>
        <u/>
      </rPr>
      <t>https://vk.com/popkoff_sip</t>
    </r>
    <r>
      <rPr>
        <color rgb="FF000000"/>
      </rPr>
      <t xml:space="preserve"> 
</t>
    </r>
    <r>
      <rPr>
        <color rgb="FF1155CC"/>
        <u/>
      </rPr>
      <t>https://ok.ru/molotok3812</t>
    </r>
    <r>
      <rPr>
        <color rgb="FF000000"/>
      </rPr>
      <t xml:space="preserve"> </t>
    </r>
  </si>
  <si>
    <t>Аудитория ВК 1547, ОК 8236
Производство СИП-панелей с ППС</t>
  </si>
  <si>
    <t>Фасадный декор | Фасадная лепнина | Лепной декор
ФАСАДНЫЙ ДЕКОР ТМ АРХИТЕК
Жилой комплекс ЖК "Белый дворец"в Сочи 2018 год. Фасад украшают изделия ТМ "Архитек". Прямые и радиусные элементы.
Производим изделия любых размеров и форм. Приглашаем к сотрудничеству!
первые 2 фото — 2019 год
вторые 2 фото — 2022 год.
Фасадный декор выглядит также презентабельно!
Гарантия на фасадный декор — 1 год, на эксплуатацию — от 50 лет.
Оцените преимущества фасадного декора из пенопласта :
1.Пригоден для любого фасада. 1 метр молдинга весит менее 3 кг. Элементы просто и безопасно монтируются на обычную штукатурку, на утепленные ( в том числе и вентилируемые) фасада.
2.Утепляет фасад – пенопласт является отличным изолятором и поможет вам сохранить тепло в помещении .
3.Не подвержен атмосферным явлениям –не страшны перепады температур, осадки, грибок или плесень.
4.Экономия до 60% по сравнению с фасадными элементами из традиционных тяжелых материалов (гипс, бетон)
5.Изготовление фасадного декора от 2 дней до 7 дней
6.Простой монтаж. Применяется обычный цементный или
полиуретановый клей для пенопласта. Армирующая сетка не требуется
7.Срок эксплуатации — от 50 лет
8.Фасадный декор украсит и преобразит Ваш дом. Сделает его стильным и уникальным
https://www.arhitek24.ru
Компания "АРХИТЕК"
Крым: +7 (978) 868-7061
Краснодар: +7(988) 349-37-10, +7 (988) 350-25-37
Ростов-на-Дону:+7 (928) 767-16-36
Москва:+7 (985) 013-11-42
Ставрополь:+7 (918) 669-54-98</t>
  </si>
  <si>
    <t>https://vk.com/wall-155849422_1065</t>
  </si>
  <si>
    <t>https://vk.com/arhitek_decor</t>
  </si>
  <si>
    <t>Фасадный декор из ППС, 3907 подписчиков ВК</t>
  </si>
  <si>
    <r>
      <rPr/>
      <t xml:space="preserve">АБК-Фасад — эффективное утепление фасадов
23.10.2022 06:00
текст сохранён: 23.10.2022 06:04
🔥Пенополистирол Мосстрой-31 «ППС-17» Neopor (с графитом) для фасада🔥
Пенополистирол ППС-17 Neopor (с графитом) производства МОССТРОЙ-31 по сравнению с другими марками пенопласта обладает ровной гладкой поверхностью с более мелкой гранулой, чем у других видов пенопласта. Эта поверхность обладает свойствами большой адгезивности, вследствие чего отлично красится и штукатурится.
Это пенопласт средней плотности. Устойчив к разрушающему воздействию низких температур, осадков, воды, спирта, слабых кислот и щелочей.
Применяется для утепления вертикальных стен в составе фасадных теплоизоляционных систем со слоями штукатурки снаружи. применяется в качестве утеплителя поверхностей, подвергаемых воздействию значительных механических воздействий и нагрузок, а именно для устройства теплоизоляции нагружаемых плоских кровель, полов, в том числе пешеходами и автомобилями, полов подвалов, фундаментов, нулевых и цокольных этажей зданий, автостоянок, гаражей, искусственных катков, бассейнов, холодильных камер, а так же для предотвращения вспучивания и промерзания грунта.
Ещё используется для изготовления пищевой тары (ящики для пищевых продуктов), упаковки мебели, бытовой техники и электроники (холодильников, телевизоров, мониторов, кухонных плит).
Размеры: 50, 100, 150, 200, 250 мм
Цена от 240 руб. 😃
👛 Купить 👉 https://abk-fasad.ru/catalog/uteplenie-fasadov/insulation/neopor-17
#мосстрой-31 #утеплителидляфасада #утеплители_для_фасада #строитель #стройматериалы #отделка #стройка #ремонт #дляремонта
👉🏻💥 Подписывайтесь на группу и тогда не пропустите наши распродажи и скидки.
✅ Покупая на нашем сайте, вам будет доступен личный кабинет, и, в зависимости от объёма покупок, вы сможете получить скидку на последующие покупки.
✅ Наш Instagram https://abk-fasad.clients.site/Мосстрой-31 «ППС-17» Neopor </t>
    </r>
    <r>
      <rPr>
        <color rgb="FF1155CC"/>
        <u/>
      </rPr>
      <t>https://abk-fasad.ru/catalog/uteplenie-fasadov/insulation/neopor-17</t>
    </r>
  </si>
  <si>
    <t xml:space="preserve">https://vk.com/wall-179002674_15617
</t>
  </si>
  <si>
    <t>https://vk.com/abk_fasad</t>
  </si>
  <si>
    <t>Дилер брендов стройматериалов, 622 подписчика ВК</t>
  </si>
  <si>
    <t>rostfasad.rostov
НАРУЖНОЕ УТЕПЛЕНИЕ ФАСАДА ЧАСТНОГО ДОМА – РОСТОВ-НА-ДОНУ
________________________________
✅️ Мы завершили работы по утеплению и декоративной отделке фасада частного дома, который расположен в г. Ростове-на-Дону.
Здесь нам предстояло превратить маленький домик в стильный, тёплый, современный дом.
В качестве утеплителя — применялся фасадный пенопласт.
Выполнено дюбелирование, армировка и нанесён финишный слой декоративной штукатурки.
Штукатурка у нас применялась акриловая, с фактурой шуба.
Заодно, владельцы приняли решение заменить кровлю, поэтому фасадные работы велись одновременно с кровельными.
А вот цоколь дома будет отделан декоративной плиткой, после завершения работ по благоустройству придомовой территории.
⁉️ Фасад Вашего дома требует ремонта? Хотите получить консультацию, уточнить детали и рассчитать стоимость материала и его монтажа?
Пишите, звоните 8 (863)224-56-77</t>
  </si>
  <si>
    <t>https://www.instagram.com/p/Cj-VVRFK0gL/</t>
  </si>
  <si>
    <t>https://www.instagram.com/rostfasad.rostov/</t>
  </si>
  <si>
    <t>Фасадные работы в Ростове, аудитория 3410</t>
  </si>
  <si>
    <t>Уют Фасад запись закреплена
Чем наши панели отличаются от других?</t>
  </si>
  <si>
    <t>https://vk.com/wall-216487309_5</t>
  </si>
  <si>
    <t>https://vk.com/u.fasad</t>
  </si>
  <si>
    <t>Термопанели в СПб с применением ППС</t>
  </si>
  <si>
    <t>GLAVORGSTROY.RU
Чем утеплить пол?
🏠 Утепление полов в частном доме — необходимая часть строительных работ. До 15% тепла уходит через напольное покрытие в грунт. Неотапливаемый подвал под строением приводит к теплопотерям в размере 5-10%.
⁉ Как утеплить полы в частном доме, чтобы уменьшить потери тепла и сэкономить на обогреве жилища? Применение современных теплоизоляционных материалов поможет решить эту проблему.
🔅 Утеплитель на пол — какой лучший?
Чтобы ответить на вопросы, как утеплить пол в частном доме, какой утеплитель лучше для пола и для междуэтажных перекрытий, необходимо знать требования и характеристики, которым должен соответствовать материал.
💯 Материал, применяемый в качестве утеплителя для нижних перекрытий должен обладать следующими качествами:
🔸 высокие прочностные характеристики, т. к. на нижние перекрытия воздействуют большие нагрузки;
🔸 шумоизоляционные свойства;
🔸 низкие показатели влагопоглощения;
🔸небольшой удельный вес, чтобы избежать лишней нагрузки на плиты перекрытия;
🔸устойчивость к возгоранию, материал не должен поддерживать горение;
🔸экологическая безопасность для жильцов;
🔸удобство укладки и приемлемая стоимость.
Требования, касающиеся пожаробезопасности особенно актуальны для тех, кто планирует устройство системы «электрический тёплый пол». Для тех, кто подбирает утеплитель под тёплый водяной пол, важным будет такое качество как влагонепроницаемость.
Виды и свойства теплоизоляторов для полов
♨ Материалы, применяемые для утепления напольных покрытий, производят в виде:
• гранул — керамзит, пеностекло, перлит, вермикулит гранулированный шлак;
• рулонов с отражающим слоем и без — минеральная вата, стеклянная, шлаковая, пенополиэтилен, пенополистирол, пробка;
• фольгированных и нефольгированных плит — пенополистерол, пеноплекс, пенопласт, ДСП, ОСБ, фанера, арболит, базальтовая вата;
• жидкостей и пены — специальные утепляющие краски, пенополиуретан, эковата;
• смесей — пенобетон, полистиролбетон, керамзитобетон, шлакобетон, опилкобетон.
❕Насыпные изоляторы
Применяют при утеплении деревянных, бетонных, кафельных полов в частном доме.
Материал засыпают между лагами или на подготовленную, защищенную снизу от проникновения влаги поверхность. Изолятор уплотняют и устраивают выравнивающую стяжку под чистовое покрытие. Минимальная толщина слоя — 5-15 см.
❕Рулонные утеплители
Укладывают на ровную, изолированную от влаги поверхность, сверху накрывают слоем пароизоляции.
Монтируют настил из досок или фанеры, финишное покрытие. Для бетонных полов используют пенополистирол, деревянные лучше утеплять минеральной ватой. При монтаже фольгированных материалов следят, чтобы металлизированный слой находился на поверхности. Это позволит излучать тепло внутрь помещения без потерь.
❕Плитные теплоизоляторы
Укладывают маты в промежутки между лагами или в шахматном порядке на бетонные основания. Необходима защита от влаги снизу и от пара сверху. Перед окончательной отделкой рекомендуется армирование поверхности утеплителя.
❕Жидкая теплоизоляция
Применяют для защиты деревянных, бетонных и пластиковых полов от потерь тепла.
Наносят кистью, валиком или распылителем слоем до 1-1,2 мм. Производители заявляют, что тонкое покрытие удерживает температуру так же, как минераловатный утеплитель толщиной 5 см. Перед теплоизоляционными работами поверхность тщательно зачищают и выравнивают.
❕Смеси на основе портландцемента
Пористые растворы хорошо защищают полы от проникновения холода. Устройство покрытий ничем не отличается от технологии укладки обычного бетона. Если финишный слой монтируют из твердых материалов — плитка, паркет, доска — утеплитель сверху не армируют. Мягкие напольные материалы требуют укрепления основания фиброволокном или сеткой.
Экономичный способ утепления пола в доме — обработанные атипиренами и антисептиками опилки или стружки. Их насыпают слоем 20-30 см, уплотняют, или применяют в смеси с глиной, цементом, известью.
Системы теплого пола
🔆 Системы теплых полов хорошо зарекомендовали себя в создании комфортного микроклимата в доме. Их устраивают:
• на базе водяного отопления;
• с подключением к источнику электроэнергии.
Используют утеплители с металлизированным покрытием, поверх которых укладывают трубопроводы малого диаметра, электрические маты, кабели или инфракрасные излучатели. Отражающий слой направляет тепловое излучение внутрь помещения, препятствуя теплопотерям. Сверху конструкцию накрывают стяжкой, напольным материалом.
👍🏾 Достоинства систем:
1. Легкость монтажа.
2. Экономичность при эксплуатации.
3. Небольшая толщина конструкций.
4. Равномерное распределение тепла.
5. Экологичность.
6. Надежность.
7. Безопасность.
Теплый пол может быть основным или дополнительным элементом системы отопления частного дома.
☑ Чем и как утеплить пол в частном доме решает хозяин, но устройство теплоизоляции дает несомненные преимущества — сохраняет тепло, создает комфортные условия в жилище, снижает затраты на обогрев.
Выполнить ее из современных материалов несложно. Цена их невысока, а эффективность использования значительна. При этом для правильного монтажа лучше воспользоваться услугами профессионалов, которые утеплят пол с гарантией.
📍 Заходите в раздел «Теплоизоляция» на нашем портале: https://glavorgstroy.ru/rossiya/stroimaterialy/uteple..</t>
  </si>
  <si>
    <t>https://vk.com/wall-162315206_829</t>
  </si>
  <si>
    <t>https://vk.com/glavorgstroy</t>
  </si>
  <si>
    <r>
      <rPr/>
      <t xml:space="preserve">Строительный портал </t>
    </r>
    <r>
      <rPr>
        <color rgb="FF1155CC"/>
        <u/>
      </rPr>
      <t>https://glavorgstroy.ru/</t>
    </r>
    <r>
      <rPr/>
      <t xml:space="preserve"> , 593 подписчика ВК.
Каталог разных производителей стройматериалов.</t>
    </r>
  </si>
  <si>
    <t>Отделка балконов и ремонт Самара
мкр. Южный Город ул. Алабина д. 20 лоджия 3 м * 1,45 м
- Утепление парапета, боковых стен, пола и потолка Пенополистирол 5 см + отражающая изоляция 3 мм
- Подъём пола на лагах 10 см, настил пола влагостойкие плиты Квик Дек 16мм
- Обшивка стен деревянный стеновой паркет из липы;
- Обшивка потолка панели ПВХ "Белый глянцевый"
- Откосы из сэндвич панелей
- Освещение и электрика
- Ламинат "Дуб монгольский" и плинтуса
- Инфракрасный теплый пол и механический терморегулятор
Хочешь узнать стоимость? Оставляй заявку
Заявка на расчёт
89179539577
Доступен Viber и WhatsApp</t>
  </si>
  <si>
    <t>https://vk.com/wall-9785714_2521</t>
  </si>
  <si>
    <t>https://vk.com/balkony63</t>
  </si>
  <si>
    <t>Утепление балконов в Самаре, 8470 подписчиков в ВК</t>
  </si>
  <si>
    <t xml:space="preserve">СИП-панели, SIP-дома Киров, Коми, СПб TermoPanel
Тоже испугались сегодня за глюк WhatsApp? А мы-то как!
Чтобы всё было хорошо — хорошей погоды Вам в ленту ☀
И отправка хороших СИП-панелей в респ. Коми, г. Ухта.
Позвоните, чтобы узнать свою цену 📞
+7_901-479-14-55
Telegram, WhatsApp, Viber
___________________________________________
🏡TermoPanel. Строительная СИП-компания №1 в Кирове.
🏰Технология производства негорючих ECO-панелей "FORTRESS*4".
🏗 Надежные фундаменты на забивных ЖБ сваях.
🧩Дело в деталях. Чётко. Крепко. По уму.
📍 г. Киров, ул. Московская, д. 132
☎ +7 (8332) 79-14-55
✉ termopanel43@mail.ru
🌍 http://www.termopanel43.ru/
📷 https://www.instagram.com/termopanel43/
📹 https://www.youtube.com/channel/UCIAZUXYIFdYQ81Powm9z.. </t>
  </si>
  <si>
    <t>https://vk.com/wall-61182343_2307</t>
  </si>
  <si>
    <t>https://vk.com/termopanel43</t>
  </si>
  <si>
    <t>Производство СИП-панелей в Кирове, 2108 подписчиков ВК</t>
  </si>
  <si>
    <t>Стройцентр
Принимаем Заявки на Пенопласт:
Утеплитель пенополистирол пенопласт ПСБ-С-15 20х1000х1000 (30 шт/уп) Р-8кг/м3 79 руб/шт
Утеплитель пенополистирол пенопласт ПСБ-С-15 30х1000х1000 (20шт/уп) Р-8кг/м3 118 руб/шт
Утеплитель пенополистирол пенопласт ПСБ-С-15 40х1000х1000 (15 шт/уп) Р-8кг/м3 157 руб/шт
Утеплитель пенополистирол пенопласт ПСБ-С-15 50х1000х1000 (12 шт/уп) Р-8кг/м3 195 руб/шт
Утеплитель пенополистирол пенопласт ПСБ-С-15 50х1000х2000 (12 шт/уп) Р-8кг/м3 390 руб/шт
Утеплитель пенополистирол пенопласт ПСБ-С-15 100х1000х1000 (6 шт/уп) Р-8кг/м3 378 руб/шт
Утеплитель пенополистирол пенопласт ПСБ-С-15 100х1000х2000 (6шт/уп) Р-8кг/м3 785 руб/шт</t>
  </si>
  <si>
    <t>https://vk.com/wall-208081366_285</t>
  </si>
  <si>
    <t>https://vk.com/stroycentr29</t>
  </si>
  <si>
    <t>Строительный магазин в Октябрьском, 242 подписчика ВК</t>
  </si>
  <si>
    <t xml:space="preserve">prom.alp.samara_fasad
Ещё одна квартира закончена в этом году 👏👏
Самарская область, Новокуйбышевск
.
Использовали :
✅ утеплитель пенопласт 5 см
✅ армировка клеем Джетбау + Сетка крепсен
✅ отлива на окна и над фасадом
✅ декор короед де — вайт
Цена конкретно такой работы ( тот же объём 39 м.кВ ) = 85 000₽ ( все включено )
На любые виды работ предоставляются РАССРОЧКИ платежей, без банков и посредников
Работаем от аванса 1000₽ ⁉️
Сделаем этот мир 🌍 теплее 🔥🔥🔥🔥🔥🔥🔥
.
☎️Замер, консультация- 89991723473 </t>
  </si>
  <si>
    <t>https://www.instagram.com/p/CkNNSWkKBFn/</t>
  </si>
  <si>
    <t>https://www.instagram.com/prom.alp.samara_fasad/</t>
  </si>
  <si>
    <t>Утепление фасадов в Самаре, 3309 подписчиков в ИГ</t>
  </si>
  <si>
    <t>Владимир Термопанель
28.10.2022 11:00
текст сохранён: 28.10.2022 11:07
Актуальные цены на СИП-панели с ОСП-3:
2500*1250*224 мм = 4250 руб.
2500*1250*174 мм = 3770 руб.
2500*1250*124 мм = 3310 руб.
отправка в любые города.
Отправка на фото — г. Йошкар-Ола.
+7_901-479-14-55
Telegram, WhatsApp, Viber
___________________________________________
🏡TermoPanel. Строительная СИП-компания №1 в Кирове.
🏰Технология производства негорючих ECO-панелей "FORTRESS*4".
🏗 Надежные фундаменты на забивных ЖБ сваях.
🧩Дело в деталях. Чётко. Крепко. По уму.
📍 г. Киров, ул. Московская, д. 132
☎ +7 (8332) 79-14-55
✉ termopanel43@mail.ru
🌍 http://www.termopanel43.ru/
📷 https://www.instagram.com/termopanel43/
📹 https://www.youtube.com/channel/UCIAZUXYIFdYQ81Powm9z..
#сиппанели #домаизсиппанелей #sipпанели #сиппанеликоми #сиппанелицена #ключпанельсип #сиппанелиподключ #сиппанелидомаподключ #сиппанеликупить #сиппанелиподключцена #сиппанелиподпроект #производствосиппанелей #сиппанелидёшево #сиппанелипонизкойцене #сиппанелиотпроизводителя
СИП панели цена Киров
http://www.termopanel43.ru/sip-panel-s-osb-3vidi/
Производство и строительство домов из СИП-панелей с ОСП-3 Калевала Эко-Дом c утеплителем пенополистиролом в Коми, НАО, ЯНАО, ХМАО. Тел.: +7 8332 791-455. Звоните!</t>
  </si>
  <si>
    <t>https://vk.com/wall244863225_1260</t>
  </si>
  <si>
    <t>https://vk.com/termopanel_kirov</t>
  </si>
  <si>
    <t>Проектирование, производство и строительство домов по каркасно-щитовой технологии из СИП-панелей в Кирове, Коми, НАО, ЯНАО, ХМАО, 4691 подписчик ВК</t>
  </si>
  <si>
    <t>Приятный Ремонт
Магазин Приятный Ремонт предлагает различные виды утеплителей (минеральная вата, полиспен, пеноплекс, пенопласт), как эффективный способ утепления стен, позволяющий существенно сократить тепловые потери.
Вот несколько ошибок, которые сведут утепление дома на нет:
Ошибка 1. Толщина не имеет значение
Ошибка 2. Исключительно внутреннее утепление
Ошибка 3. Игнорирование подвала
Ошибка 4. Халтура
Ошибка 5. Плохо подготовленное основание
Не делайте ошибок. Пусть ваш дом будет теплым и уютным!
================================
Ждём Вас в магазине "Приятный ремонт", п.Ува ул.Энгельса д.11, 3 этаж (ТЦ "Престиж")☎8-912-871-81-15, 5-13-93
#ува #селты #вавож #сюмси #ремонт #ремонтснамилучше #приятныйремонт #даритесебеновое #закажитеремонт
Наши дорогие покупатели❗❗❗ Внимание❗❗❗
На все вопросы по нашим товарам — отвечаем только лично с группы Приятный Ремонт или же с рабочей страницы Лариса Смолина</t>
  </si>
  <si>
    <t>https://vk.com/wall-115687079_28500</t>
  </si>
  <si>
    <t>https://vk.com/priyatniy_remont</t>
  </si>
  <si>
    <t>Магазин стройматериалов в п. Ува, 2693 подписчика ВК</t>
  </si>
  <si>
    <t xml:space="preserve">ГВОЗДЬ
Чердачная лестница fakro LWS Plus 70*120*280
🪙15000₽
Строительный магазин ГВОЗДЬ
➡металлопрокат
➡сухие смеси
➡керамогранит
➡осп
➡сетка
➡пенопласт
➡гипсокартон
➡утеплитель
➡арматура
➡фанера
и многое другое
📍Затон, ул.Ахметова 260, Уфа
☎+7 (937) 856-66-76 </t>
  </si>
  <si>
    <t>https://vk.com/wall-49895052_3285</t>
  </si>
  <si>
    <t>https://vk.com/profnastilzaton</t>
  </si>
  <si>
    <t>Стройматериалы в Уфе, 2745 подписчиков в ВК</t>
  </si>
  <si>
    <t>zagdom_krasnodar1735
Утепление стен осуществляется утеплителем Пенопласт, который укладывается в нахлест, чтобы предотвратить мостики холода на стыках.</t>
  </si>
  <si>
    <t>https://www.instagram.com/reel/CjTUgDOolDM/</t>
  </si>
  <si>
    <t>https://www.instagram.com/zagdom_krasnodar1735/</t>
  </si>
  <si>
    <t>Строительство загородных домов в Краснодаре, 33,8к подписчиков</t>
  </si>
  <si>
    <t>Строй Темп
5,1K подписчиков
1
Реклама
НЕСЪЁМНАЯ ОПАЛУБКА ИЗ ПОЛИСТИРОЛА.
Вчера
Чтобы возвести фундамент при строительстве, обязательно требуется формирующий элемент, позволяющий удержать жидкий бетон. Традиционно для этой цели использовалась съемная деревянная опалубка, но с развитием строительной отрасли появилась современная несъемная опалубка для фундамента из пенополистирола. Сегодня именно она является основным элементом качественного возведения монолитных домов, вилл и коттеджей.
Инновационная технология монолитного строительства сооружений с применением несъемной опалубки позволяет значительно сократить время строительства и обойтись без существенных финансовых затрат. Пенополистирол – это легкий экологичный материал с повышенной прочностью и высокой энергоэффективностью.
Сегодня несъемную опалубку часто выбирают для оперативного и качественного строительства монолитных сооружений. С ее помощью строят не только фундаменты, существует несъемная опалубка перекрытий из пенополистирола, это прочный и энергоэффективный материал для постройки стен и перегородок.
Почему стоит покупать несъемную опалубку у нас? Сделать правильный выбор поможет ряд ее преимуществ:
1. быстрота и легкость монтажа;
2. долговечность и надежность в эксплуатации;
3. качественное обеспечение, звуко-, шумо- и теплоизоляции;
4. устойчивость к влаге;
5. возможность легкого подвода коммуникаций;
6. экологическая безопасность;
7. устойчивость к образованию грибка, плесени и гниения;
8. не подверженность перепадам температур;
9. сохранение свойств бетона при заливке;
10. пожаробезопасность.</t>
  </si>
  <si>
    <t>https://dzen.ru/a/Y1_O8kYgFS9Efu1y</t>
  </si>
  <si>
    <t>https://dzen.ru/stroitemp</t>
  </si>
  <si>
    <t>5,1K подписчиков в Дзен, строительная компания.</t>
  </si>
  <si>
    <t>Фото профиля ooo_balconnik
ooo_balconnik
☎️ 8 967-666-42-49
Все интересующие вопросы 💯💃
🌍Краснодар ул.Сарабиева 5 кор.2
🏆Утепление тэрмос(пол/стены/потолок пенополистирол 20мм.)
🏆Подъем пола(ламинат 33 клас) +ЭЛЕКТРИКА
🏆Виниловая ламинированая обшивка стен и потолка Дуб Оскар
🕙Работа за 2 дня!😉
☝☝☝Договор Гарантия !
🏆Оплата:Наличными/Рассрочка/Кредит/ТЕРМИНАЛ</t>
  </si>
  <si>
    <t>https://www.instagram.com/p/CkX6nt8IU62/</t>
  </si>
  <si>
    <t>https://www.instagram.com/ooo_balconnik/</t>
  </si>
  <si>
    <t>6,446 подписчиков ИГ, утепление и отделка балконов в Краснодаре</t>
  </si>
  <si>
    <t>Завод СИП панелей в Вологде!
🌿Как правило, одним из главных минусов домов из SIP-панелей называют высокую горючесть.
Конечно, если сравнивать с бетонными конструкциями или кирпичом, то они безусловно имеют определённые преимущества, но практика показывает, что соблюдение норм пожарной безопасности на порядок значимее, чем материал стен.
Как бы жёстко это не звучало, но все дома одинаково хорошо горят, каменные не исключение.
Естественно и СИП-панели с пенополистиролом горят, но совсем не как дерево.
Обычный пенополистирол ПСБ-25 возгорается при температуре в два раза более высокой. При горении панель не выделяет серьёзных концентраций высокотоксичных веществ.
В ходе тестов было установлено, что материал, как минимум час может контактировать с открытым огнём. Если прямого контакта нет, он затухает самостоятельно.
Рассказы о хорошо горящих СИП-панелях обычно относятся к подделкам.
СИП-панели, изготовленные из сертифицированных материалов не поджечь ни спичками, ни окурком, даже направленная горелка с ними справляется плохо.</t>
  </si>
  <si>
    <t>https://vk.com/wall-184127407_226</t>
  </si>
  <si>
    <t>https://vk.com/sip_35</t>
  </si>
  <si>
    <t>Производство СИП-панелей в Вологде, 1191 подписчиков ВК</t>
  </si>
  <si>
    <t>ИП Вихров ДС — Строительство и ремонт
вчера в 21:36
д. Лазница — утепление пенопластом 100 мм и обшивка профлистом ( ООО " Имидж — Боровичи " )</t>
  </si>
  <si>
    <t>https://vk.com/wall-177890747_1049</t>
  </si>
  <si>
    <t>https://vk.com/club177890747</t>
  </si>
  <si>
    <t>Строительство и ремонт в г. Боровичи, 2310 подписчиков ВК</t>
  </si>
  <si>
    <t xml:space="preserve">
Пензенское управление строительства
вчера в 20:54
Несколько причин, почему для утепления стоит выбрать именно пенополистирол:
🔹 легкий
🔹 влагостойкий
🔹 биостойкий
🔹 долговечный
И у нас есть, что вам предложить. Звоните — 65-35-68.</t>
  </si>
  <si>
    <t>https://vk.com/wall-194617000_565</t>
  </si>
  <si>
    <t>https://vk.com/pus.zavod</t>
  </si>
  <si>
    <t>Производство стройматериалов в Пензе, 467 подписчиков ВК</t>
  </si>
  <si>
    <t>Ск Империя-Нт
Для комфортной жизни в каркасном (как и в любом другом) доме, необходима качественная шумоизоляция 🔇
Звукоизоляция стен и перекрытий проводится обычно на этапе строительства. Хороший звукоизоляционный материал отличается долговечностью, прочностью и приемлемой стоимостью. Можно использовать эковату, минвату, пенные утеплители, пенополистирол, изовер, техническую пробку.
Специалисты нашей компании подберут для звукоизоляции вашего дома самый наиболее подходящий вариант, учитывая особенности строения дома и ваши личные пожелания.
Пусть ваша загородная жизнь будет комфортной, приятной и тихой 😉
Нашли дом своей мечты или находитесь в процессе? Мы вам с радостью поможем! ❤
❗СК ИМПЕРИЯ НТ — опыт работы 8 лет. С 2014 года работаем в сфере строительных услуг. Мы — это команда профессионалов, которая знает свое дело.
Звоните, пишите, приходите к нам:
☎ 46 02 16
📞 7 (950) 637 74 61
Наш адрес — г. Нижний Тагил, ул. Трикотажников, 19</t>
  </si>
  <si>
    <t>https://vk.com/wall717551749_370</t>
  </si>
  <si>
    <t>https://vk.com/sk_imripea</t>
  </si>
  <si>
    <t>Строительная компания в Нижнем Тагиле, 2060 подписчиков ВК</t>
  </si>
  <si>
    <t xml:space="preserve">
Ремонт квартир в СПб | Valkoinen Construction
❓Как правильно утеплить балкон изнутри?
Не все могут похвастаться такой жилплощадью, которая полностью удовлетворяет его потребности. Поэтому каждый квадратный метр помещения – на вес золота. Это одна из причин, почему многие превращают балконы и лоджии в дополнительные помещения, утепляя их. И часто те, кто делает это своими руками, допускают серьезные ошибки. как лучше и правильно утеплить балкон изнутри? Рассказываем пошагово – коротко и по делу.
✅Подготовка
Прежде чем укладывать теплоизоляцию, рекомендуем сразу поставить остекление, если его еще нет. Выносы желательно не делать, так как это дополнительная плоскость для теплопотерь. Советуем остановиться на одно-двухкамерных стеклопакетах с распашными пластиковыми конструкциями. Почему? Дело в том, что алюминиевые раздвижные рамы считаются холодными и защищают только от ветра и осадков, а тепло не держат из-за отсутствия камер в профиле и одного слоя стекла.
Пошагово процесс утепления выглядит так:
1.расчистка балкона от ненужных конструкций и вещей;
2.заделка трещин – рекомендуется цемент или смеси на основе его, другие материалы могут не вынести перепада температур;
3.гидроизоляция «в круг» – чаще всего используется полиэтилен или пенофол с отражающим эффектом;
4.установка лаг и обрешетки;
5.заполнение утеплителем;
6.внутренняя отделка.
При необходимости перед отделкой желательно вывести всю необходимую электрику. Ее можно спрятать под панели или провести в кабель-каналах.
✅Пол
После того, как заделаны все трещины, необходимо уложить гидроизоляцию – она будет препятствовать попаданию атмосферной влаги в утеплитель. Для этого материал прокладывают отдельно по полу, отдельно по стенам и скрепляют металлизированным скотчем. Если размеры позволяют, то балкон будто бы оборачивают изнутри цельными кусками.
На полу устанавливаются лаги, а между ними укладывается утеплитель. Брус должен быть обработан специальными составами, дабы избежать размокания, гниения и грибка. В качестве утеплителя чаще всего используется минвата, пенопласт или пеноплекс. Размеры плит должны вписываться в высоту лаг – 10–15 сантиметров.
Теплоизоляционный материал лучше укладывать в несколько слоев, чтобы не было зазоров между ним и лагами, и при этом делать смещение – чтобы холод не проникал внутрь по «мостикам». Уже поверх этого укладываются доски или ДСП и напольное покрытие.
✅Потолок
Утеплитель к потолку можно приклеить или разместить в обрешетке. Первоначально поверхность нужно обработать противогрибковыми составами, чтобы не возникло в перспективе плесени. Если вы используете для утепления пенопласт, то плиты можно приклеить прямо к потолку на монтажную пену.
Если используется обрешетка, то брусья крепятся к потолку на дюбели, а в них уже закладывается утеплитель.
Поверх утепления проще всего разместить подвесные потолочные конструкции из рейки, вагонки или пластиковых панелей. Однако на таком балконе вполне можно установить и натяжные потолки – но только тканевые, так как они хорошо переносят перепады температур.
✅Стены
Вертикальные поверхности тоже нуждаются в утеплении. Как правило, используется обрешетка с заложенной внутри теплоизоляцией. Некоторые мастера советуют использовать кладку из газобетона, но она может заметно утяжелить балкон – мы уже установили довольно тяжелое остекление, которое явно не было предусмотрено проектом, а дополнительная нагрузка может стать фатальной для плиты.
Поверх утеплителя стен можно либо прибить вагонку, панели, либо использовать ГКЛ, а уже поверх него клеить обои или штукатурить.
❗Итак, правильно утеплить балкон изнутри в своей квартире или доме – довольно трудоемкая задача. Именно поэтому большинство все же доверяет мастерам.</t>
  </si>
  <si>
    <t>https://vk.com/wall-147684524_4914</t>
  </si>
  <si>
    <t>https://vk.com/valkoinen_ru</t>
  </si>
  <si>
    <t>Ремонт квартир в Санкт-Петербурге, 9307 подписчиков ВК</t>
  </si>
  <si>
    <r>
      <rPr/>
      <t xml:space="preserve"> Какой дом самый теплый? #домизсип #построитьдом #сипдома
Строительство Домов На пальцах
6,88 тыс. подписчиков
6 878 просмотров 6 нояб. 2022 г.
https://skgarant72.com
Наш сайт с ОТЗЫВАМИ клиентов ☝🏻☝🏻☝🏻
Чтобы вы правильно распределили бюджет и заехали жить в свой дом, 
звоните 8 3452 288-207
Наш сайт: https://skgarant72.ru
Группа в Вконтакте: </t>
    </r>
    <r>
      <rPr>
        <color rgb="FF1155CC"/>
        <u/>
      </rPr>
      <t>https://vk.com/sk_garant</t>
    </r>
  </si>
  <si>
    <t>https://www.youtube.com/watch?v=kiyzTafdM7c</t>
  </si>
  <si>
    <t>https://skgarant72.com/</t>
  </si>
  <si>
    <t>Строительство домов в Тюмени, 6880 подписчиков в Ютубе.</t>
  </si>
  <si>
    <t>Завод СИП панелей в Вологде!
Мы производим СИП-панели различного назначения.
✔Для строительства гаража, бани или хозяйственной постройки оптимально подойдут СИП-панели толщиной 124 мм. (ОСП 12 мм., ППС-С25 100 мм., ОСП 12мм.)
✔По классической технологии для возведения стен жилого дома необходимы
СИП-панели толщиной 174 мм (ОСП 12 мм., ППС-С25 150 мм., ОСП 12мм.)
✔Для сборки пола и тёплого чердачного перекрытия используются СИП-панели толщиной 224 мм.(ОСП 12 мм., ППС-С25 200 мм., ОСП 12мм.)
Вы всегда можете обратится за помощью в подборе панелей/домокомплектов/готовых проектов/проектировки к нашему менеджеру по т. +78172506588
👆🏻Всю актуальную информацию, а так же прайс на СИП панели вы можете найти на нашем сайте: https://sip35.ru
#Купитьсип #сипподключ #домподключ #сваи #фундамент #весна #апрель #СИП #домаизсипвологда #вологдасип</t>
  </si>
  <si>
    <t>https://vk.com/wall-184127407_251</t>
  </si>
  <si>
    <t>Завод СИП-панелей в Вологде, 1196 подписчиков ВК</t>
  </si>
  <si>
    <t xml:space="preserve">
Окна. Балконы. Лоджии в Тольятти
✔Гидротехническая 16
❗Тёплый балкон с нестандартной отделкой!
✅Качественные окна — Rehay GRAZIA 70мм+ фурнитура Roto NT+ стеклопакеты мультифункциональные 40мм
✅Полное утепление полистиролом 50мм+ изолоном
✅Поднятие пола до уровня порога в квартире
✅Монтаж натяжного потолка
✅Отделка стен ламинированными панелями ВЕК
✅Все подоконники Danke premium глянцевые
✅Монтаж электрики — светодиодные светильники + розетки
✅Монтаж сушилки для белья GIMI LIFT 1,4метра
✅На полу уложен полукоммерческий линолиум
✔Для замеров и консультаций обращайтесь по телефонам:
☎ 66-45-60
☎ 8-905-019-0450</t>
  </si>
  <si>
    <t>https://vk.com/wall-169889167_1779</t>
  </si>
  <si>
    <t>https://vk.com/balkon_rus</t>
  </si>
  <si>
    <t>Окна, балконы, лоджии в Тольятти, 20511 подписчиков ВК</t>
  </si>
  <si>
    <t>evro_termopanel
Качественные фасадные панели с эффектом термостойкости изготавливают из ППС и ЭППС.
ППС – это пенополистирол. Его преимущества в отличной теплоизоляции, экологичности, лёгкости и универсальности.
ЭППС тоже изготавливают из пенополистирола, но по другой технологии. Массу выдавливают из экструдеров. В результате материал приобретает другие свойства: сниженная паропроводимость, но высокая огнестойкость за счет ячеистой структуры.
📞+7 495 799 22 83
📞+7 925 000 56 80
⠀
www.evro-termopanel.ru ❗Активная ссылка в шапке профиля❗
#evro_termopanel #termopanel #клинкер #клинкернаяплитка #интерьер #дизайн #термосоюз#ремонтквартир #ремонт#отделка#внутренняяотделка #стильлофт #стиль#ремонтмосква</t>
  </si>
  <si>
    <t>https://www.instagram.com/p/Ck8BmlNKNEv/</t>
  </si>
  <si>
    <t>https://www.instagram.com/evro_termopanel/</t>
  </si>
  <si>
    <t>Термопанели в Москве, 543 подписчика в ИГ</t>
  </si>
  <si>
    <r>
      <rPr/>
      <t xml:space="preserve">
ОКНА НАТЯЖНЫЕ ПОТОЛКИ ВартСтандарт Нижневартовск
час назад
📌 Наша работа. ДСК проект
👉🏻 Остекление рамы 3 камерный профиль в 3 стекла, на фурнитуре Roto NT
👉🏻 Лоджия утеплена экструдированным полистиролом
👉🏻 На стенах панель ПВХ Ясень
👉🏻 На полу полукоммерческий линолеум
👉🏻 Выведено освещение
🙋‍♂Для расчет стоимости заполняйте заявку👇🏻
https://vk.cc/cb5R2A
или ЗВОНИТЕ по телефону 📞 +7 (3466) 45-60-60 , 648-268, 415-416
🙌Будем рады Вас видеть в числе наших клиентов!
✉ г.Нижневартовск, ул. Мира 78 (4п)
🌍 Наш сайт: </t>
    </r>
    <r>
      <rPr>
        <color rgb="FF1155CC"/>
        <u/>
      </rPr>
      <t>http://vart-standart.ru</t>
    </r>
  </si>
  <si>
    <t>https://vk.com/wall-172802390_3378</t>
  </si>
  <si>
    <t>https://vk.com/okna_potolki_nizhnevartovsk</t>
  </si>
  <si>
    <t>Ремонт в Нижневартовске, 9639 подписчиков ВК</t>
  </si>
  <si>
    <t>Фото профиля modulbk14
modulbk14
5 неоспоримых достоинств СИП панелей⚡
⠀
Стоимость СИП панелей в качественном заводском исполнении довольно высока, но в целом строительство и дальнейшая эксплуатация дома обходится недорого из-за ряда преимуществ:
⠀
✅ Малые сроки строительства.
✅ Использование облегчённого фундамента с значительной экономией средств на его возведение.
✅ Отсутствие необходимости в тяжёлой технике на всех этапах строительства.
✅ Простота сборки конструкций, снижение трудозатрат.
✅ Прочность и лёгкость конструкции.
⠀
Строительная панель лёгкая, но обладает несущими характеристиками выше, чем у древесины. СИП состоит из двух ориентированно-стружечных плит с приклеенным между ними слоем утеплителя из пенополистирола.
⠀
Когда сравнивают — выбирают нас ✔
⠀
🏠 Мы не только изготовим, но и упакуем, и доставим до места назначения 🚛 Строительная Компания «МОДУЛЬ» это 💯% гарантия качества❗
Вы можете связаться с нами по телефону☎, WhatsApp:
⠀
+79247662324
+79247652324
+79292654242
+79250774977 ,
⠀
либо напишите нам: ✉ modul.bk@mail.ru или в л/с ✍
⠀
Больше информации о нас на сайте: 💻 modulbk.ru
⠀
#ГКМОДУЛЬ #Заборыякутск #установказабораякт #металлокасеты #металлокасетыЯкутск #бытовкиякутск #гаражиякутск #пневмотентыякутск #строительствоякутск #сип #сиппанели #sipпанели #sip</t>
  </si>
  <si>
    <r>
      <rPr>
        <color rgb="FF1155CC"/>
        <u/>
      </rPr>
      <t>https://www.instagram.com/p/ClFyt9zIRh9/</t>
    </r>
    <r>
      <rPr>
        <color rgb="FF000000"/>
      </rPr>
      <t xml:space="preserve"> 
</t>
    </r>
    <r>
      <rPr>
        <color rgb="FF1155CC"/>
        <u/>
      </rPr>
      <t>https://vk.com/wall558856734_783</t>
    </r>
    <r>
      <rPr>
        <color rgb="FF000000"/>
      </rPr>
      <t xml:space="preserve"> </t>
    </r>
  </si>
  <si>
    <r>
      <rPr>
        <color rgb="FF1155CC"/>
        <u/>
      </rPr>
      <t>https://www.instagram.com/modulbk14/</t>
    </r>
    <r>
      <rPr>
        <color rgb="FF000000"/>
      </rPr>
      <t xml:space="preserve"> 
</t>
    </r>
    <r>
      <rPr>
        <color rgb="FF1155CC"/>
        <u/>
      </rPr>
      <t>https://vk.com/modulbk14y</t>
    </r>
    <r>
      <rPr>
        <color rgb="FF000000"/>
      </rPr>
      <t xml:space="preserve"> </t>
    </r>
  </si>
  <si>
    <t>Строительство из СИП-панелей с ППС в Якутске, 12,4 к подписчиков в ИГ, 353 подписчика ВК</t>
  </si>
  <si>
    <t xml:space="preserve"> Уютное кафе из сэндвич панели ППС
TOPKIOSK RU // Торговые павильоны под ключ</t>
  </si>
  <si>
    <t>https://www.youtube.com/watch?v=1b3wivT8cT0</t>
  </si>
  <si>
    <t>https://www.youtube.com/@topkiosk</t>
  </si>
  <si>
    <t>Строительство в Московской области, 2,4к подписчиков Ютуб</t>
  </si>
  <si>
    <t>МЕТАЛЛОПРОКАТ|МАГНУМ|ТРУБА|Б/У|НКТ|ПЕРМЬ|ЯНАО|ХМ
Собственное производство!
Утеплитель из пенопласта , диаметр от 18 до 720 мм. Толщина утеплителя от 20 мм. Срок службы 50 лет.
✅экологична
✅лёгкий монтаж
✅отсутствие мостика холода
✅не требует дополнительной гидроизоляции
✅не гниет
✅не промерзает
Продажа частным лицам и работа по договорам.</t>
  </si>
  <si>
    <t>https://vk.com/wall-80026197_18055</t>
  </si>
  <si>
    <t>https://vk.com/magnum_159</t>
  </si>
  <si>
    <t>Производство утеплителя для труб в Перми, 3853 подписчика в ВК</t>
  </si>
  <si>
    <t>Остекление|обшивка|утепление|балконы|беседки
Пример нашей работы:
- Установили пластиковые рамы Rehau вторым контуром;
- Утеплили стены и потолок пенополистиролом и пенофолом;
- Обшили стены и пол ламинатом;
- Сделали натяжной потолок;
- Провели электричество;
- Сделали теплый пол с регулятором.
- Остекление от 42 000 руб;
- Утепление от 10 000 руб;
- Обшивка от 33 000 руб.
Если вы давно хотели привести в порядок свой балкон или лоджию, позвоните нам: тел. +7 (843) 245-34-18
Или оставьте заявку на нашем сайте: народные-балконы.рф и наш менеджер свяжется с вами в ближайшее время!</t>
  </si>
  <si>
    <t>https://vk.com/wall-53901048_1496</t>
  </si>
  <si>
    <t>https://vk.com/club53901048</t>
  </si>
  <si>
    <t>Утепление балконов в Казани, 7868 подписчиков ВК</t>
  </si>
  <si>
    <t xml:space="preserve"> С другой стороны
Virmak
25,2 тыс. подписчиков
1 077 просмотров 29 нояб. 2022 г.
Основатель компании VIRMAK — Александр Захурдаев
Для получения оперативных ответов и консультаций звоните:
88005504696 и 89280354255
Наш телеграм канал: https://t.me/virmakru
Сайт компании VIRMAK: https://virmak.ru
Инстаграм: https://instagram.com/virmak.ru
#панели #сипдом #Shorts</t>
  </si>
  <si>
    <t>https://www.youtube.com/watch?v=7OIQ59t67VM</t>
  </si>
  <si>
    <t>https://www.youtube.com/@Virmak</t>
  </si>
  <si>
    <t>Строительство домов из СИП-панелей, 25,2к подписчиков в Ютуб</t>
  </si>
  <si>
    <r>
      <rPr/>
      <t xml:space="preserve">Строительство и проектирование домов г.Ульяновск
вчера в 19:45
Хотите построить себе энергоэффективный дом?
Тогда используйте самые современные материалы для строительства — они сократят теплопотери дома.
Например, для строительства данного дома мы применили тёплую керамику в качестве несущих стен, утеплили фундамент пенополистиролом, утеплили потолок утеплителем Knauf 200 мм, установили пластиковые окна с мультифункциональным стеклопакетом.
Уже через два года эксплуатации дома, деньги, которые вы, якобы, переплатили за более дорогой материал, полностью компенсируются затратами на отопление дома. А дальше эти материалы уже будут экономить ваш бюджет на затраты по коммунальным услугам.
Доверяйте строительство Вашего дома только профессионалам
Общая площадь — 224 м²
Внутренняя (без учета гаража, крыльца, террасы) — 100.5 м²
Габариты — 18.5*12.3 м
👍🏻 понравился дом и хотите узнать цену в комментариях ставьте ➕
🏡Мы строим дома для Жизни!⠀⠀
📍Урицкого,58 ,офис 214⠀
📱70-78-16
🌍 </t>
    </r>
    <r>
      <rPr>
        <color rgb="FF1155CC"/>
        <u/>
      </rPr>
      <t>lp.grandhouse73.ru</t>
    </r>
  </si>
  <si>
    <t>https://vk.com/wall-137133538_4236</t>
  </si>
  <si>
    <t>https://vk.com/grandhouse73</t>
  </si>
  <si>
    <t>Строительство в Ульяновске, 4150 подписчиков ВК</t>
  </si>
  <si>
    <t>prom.alp.samara_fasad
Объект в городе Самара на 9-м этаже
Демократическая 20
Цена конкретно такого объекта 70 000₽
( все включено )
Использовали для работы:
✅пенопласт 10 см ( ппс16 мягкая кровля завод )
✅армировка клеем bergauf и сеткой крепикс 2000
✅декор штукатурка короед jetbau
✅отлива на окна и над фасадом
☎️ Замер,консультация — 89991723473
#утепление #утеплениефасада #утеплениестен #утеплениебалкона #утепляемсякрасиво #утепляемся #утеплитель #самара #самарасити #самара63 #самараарена #утеплениесамара #утеплениестенснаружи #утеплениестенсамара #мокрыйфасад #мокрыйфасадсамара #вентфасад #пенопластовыйдекор #пенопласт #минеральнаявата #каменнаявата
#самара #утеплениебалкона #утеплитель #утепление #утеплениефасада #утепляемся #объект</t>
  </si>
  <si>
    <t>https://www.instagram.com/p/ClyFNmwqJSN/</t>
  </si>
  <si>
    <r>
      <rPr>
        <color rgb="FF1155CC"/>
        <u/>
      </rPr>
      <t>https://www.instagram.com/prom.alp.samara_fasad/</t>
    </r>
    <r>
      <rPr/>
      <t>/</t>
    </r>
  </si>
  <si>
    <t>Утепление фасадов в Самаре и Казани, 3330 подписчиков ИГ</t>
  </si>
  <si>
    <t>ОКНОФФ | Балконы | Окна | Потолки | Рыбинск
вчера в 20:25
Мечта многих- панорамная лоджия!!😍
Светлая, стильная,уютная!!🧣
Нет ничего проще! Обращайтесь!
❄Зима- отличное время для остекления балкона!Скидки ещё больше!Рассрочка!!💥
🎄До Нового года ещё успеем!!!💫
Завершён капитальный ремонт лоджии по адресу ул.Фурманова.
________________________________________________
Были произведены следующие работы:
-Работы по демонтажу старого остекления.
-Демонтаж старого ограждения.
-Установлено тёплое панорамное остекление 60мм, 3 воздушных камеры.
-Утепление пенополистиролом всех холодных стен.
-Отделка стен — стеновой паркет из липы с покрытием антисептиком.
-Выровняли пол, напольное покрытие: Линолеум.
-Натяжной потолок.
-Смонтирован встроенный шкаф с жалюзийными дверками в нише.
-Установили светильники, выключатель и розетку.
- Установили тёплый инфракрасныйпол.
-Установлена сушилка Lift.
Срок выполнения данного проекта: 6 дней.
Больше фото https://vk.com/album-107895339_289482847
_________________________________________________________________________
Сейчас самое время привести балкон в порядок!!!
Задавайте вопросы в личных сообщениях, либо в сообщениях сообщества, мы с удовольствием ответим!
__________________________________________________________________________
Для того, чтобы оставить заявку на расчет или бесплатный замер, Вы можете написать в сообщения сообщества https://vk.com/oknoffrybinsk
Звоните – Телефон: 8(4855)239514
______________________________________________________________________
#Рыбинск #окнофф #окноффрыбинск #окноффярославль #oknoffrybinsk #oknoffyaroslavl #теплоеостеклениебалкон #теплоеостеклениелоджии #отделкабалкона #остеклениелоджии #остеклениебалкона #окнарыбинск #натяжнойпотолокрыбинск</t>
  </si>
  <si>
    <t>https://vk.com/wall-107895339_15461</t>
  </si>
  <si>
    <t>https://vk.com/oknoffrybinsk</t>
  </si>
  <si>
    <t>Ремонт балконов, окон и потолков в Рыбинске, 8674 подписчиков ВК.</t>
  </si>
  <si>
    <t>ОКНА НАТЯЖНЫЕ ПОТОЛКИ ВартСтандарт Нижневартовск
💯 Наша работа: Обшивка МСК проект 💯
👉🏻 Остекление + внутренняя обшивка,
👉🏻 На стенах использован Ламинат, внутри полистирол + гипсокартон,
👉🏻 На полу линолеум полукоммерческий, под ним влагостойкая фанера 28 мм на лагах + утепление полистиролом
Вопросы пишите в сообщения группы, или по телефону:
📞 +7 (3466) 45-60-60 , 648-268, 415-416
✉ г.Нижневартовск, ул. Мира 78 (4п)
🌍 Наш сайт: http://vart-standart.ru/</t>
  </si>
  <si>
    <t>https://vk.com/wall-172802390_3418</t>
  </si>
  <si>
    <t>Ремонт в Нижневартовске, 9704 подписчиков ВК</t>
  </si>
  <si>
    <t>Пластиковые окна — WinDoor
Выполнили внутреннюю отделку балкона в ЖК «Победа» на Михаила Егорова
✅Пол ОСБ, линолеум, плинтуса, пенопласт
✅Экран: ламинированные панели пеноплекс 5см
✅Потолок ПВХ (белый глянец)
✅Свет: 5 точек
💰Стоимость работ по договору составила: 61 800 руб.
В стоимость входят материалы и работа
========
Хотите рассчитать свой балкон?
Напишите нам в сообщения сообщества https://vk.com/im?sel=-147918140
📄Менеджер подготовит предварительный расчет в течение рабочего дня. Если стоимость устроит, согласует удобное время для замера.
Мастер приедет БЕСПЛАТНО!
💰Получить услугу можно в рассрочку на 3-6 месяцев без переплат
Больше выполненных работ здесь https://vk.com/albums-147918140</t>
  </si>
  <si>
    <t>https://vk.com/wall-147918140_5492</t>
  </si>
  <si>
    <t>https://vk.com/windoor.company</t>
  </si>
  <si>
    <t>Отделка балконов в Пскове, 11379 подписчиков ВК</t>
  </si>
  <si>
    <t>КРЕДО | ПЕРМЬ
Кредо-Строй ведущий производитель изделий из пенопласта https://kredo-stroy.ru/</t>
  </si>
  <si>
    <t>https://vk.com/wall-167388470_437</t>
  </si>
  <si>
    <t>https://vk.com/kredoperm1</t>
  </si>
  <si>
    <t>Строительные изделия из ППС, 1854 подписчиков ВК</t>
  </si>
  <si>
    <t>yteplenie_smr
•
Samara, Russia
1 отметка «Нравится»
Фото профиля yteplenie_smr
yteplenie_smr
Утепление "ребристого" балкона✅️
Когда объединяют комнату с балконом Утепление балкона будет весьма кстати.
1️⃣ Утеплитель ППС 16ф 100мм
2️⃣ Базовый армирующий слой
3️⃣ Декоративная штукатурка
5️⃣ Установка отливов
*️⃣ И морозы не страшны😉
Утепление в Самаре под ключ🔑
Качественно и в срок⏳
Договор + гарантия📃
🚗Бесплатный выезд замерщика
☎️Звони +7 987 923 45 51 или пиши в direct @yteplenie_smr</t>
  </si>
  <si>
    <t>https://www.instagram.com/p/CmY0sPfNYZD/</t>
  </si>
  <si>
    <t>https://www.instagram.com/yteplenie_smr/</t>
  </si>
  <si>
    <t>Утепление в Самаре, 1444 подписчиков ИГ.</t>
  </si>
  <si>
    <t>termopaneli_stirol
Этот невероятный,изысканный кессонный потолок полностью выполнен из термопанелей ,а так же идеально выполненная отделка стен "дерево" из термопанелей 👍 Превращайте мечты в цели ! А наша компания ТОО Стирол поможет это сделать !
👍
🔸Выразительный внешний вид;
🔸Неповторимая фактура;
🔸Эстетический вид;
🔸Долговечность;
🔸Экологичность;
🔸Устойчивость к перепадам температуры;
🔸Лучший утеплитель;
🔸Шумоизоляция;
🔸Экономия на отоплении ;
#Термопанели #фасадные#интерьерные#декор#утеплитель#пенопласт# #строительство# #сэндвичпанели#сиппанели#стиромат#</t>
  </si>
  <si>
    <t>https://www.instagram.com/p/CmYg7UhNLPJ/</t>
  </si>
  <si>
    <t>https://www.instagram.com/termopaneli_stirol/</t>
  </si>
  <si>
    <t>Термо/СИП-панели и декор из ППС, 3654 подписчика в ИГ</t>
  </si>
  <si>
    <r>
      <rPr>
        <rFont val="Arial"/>
        <color theme="1"/>
      </rPr>
      <t xml:space="preserve">Идеи для вашего дома.Полезные советы
1 окт
В группе 133 209 участников
Изготавливаем отмостку вокруг дома своими руками
Отмостке отводится очень важная роль – она должна защитить фундамент дома от влаги. Наличие ее обязательно, причем с первых дней эксплуатации здания.
Покрытие отмостки можно делать из разных материалов: кирпича, плитки, асфальта, бетона, булыжника и пр. Оно должно ложиться на сыпучее основание, которое подбирается в соответствии с видом покрытия и может быть песчаным, гравийным, керамзитовым, глиняным или щебенчатым, и служит для выравнивания поверхности непосредственно перед укладкой отмостки. Сыпучая подушка должна быть толщиной от 20 до 30 см, а для твердого покрытия достаточно в среднем 10 см.
Рассмотрим изготовление отмостки на примере бетона
• Сделать разметку вокруг здания, отмостка должна быть шире выступа крыши дома.
• Снять грунт на штык лопаты (20-25 см) и уплотнить.
• Далее сделать опалубку и засыпать небольшим слоем глины, разровнять и уплотнить. Насыпать десятисантиметровый слой песка, который пролить водой и утрамбовать, особое внимание уделяя участку возле фундамента. Следующий слой – щебень 6-7 см.
СОВЕТ
Желательно посыпать землю под сооружаемой отмосткой гербицидами, чтобы предотвратить появление растений. Иначе своими корнями они будут постепенно разрушать отмостку и фундамент здания.
• Отмостке необходимо придать небольшой уклон от дома – так вода будет стекать в сторону от его стен. Для каменной отмостки уклон составляет 5-10°, бетонной или асфальтовой – 3-5°.
СОВЕТ
Для усиления советуем армировать отмостку специальной сеткой с шагом от 100 мм.
• Там, где отмостка соединяется с цоколем, необходимо сделать компенсационный (деформационный температурный) шов шириной 1-1,5 см. Для заполнения шва можно воспользоваться герметиком.
• Такие же температурные швы делаем поперек отмостки через каждые 2-3 м с помощью деревянной рейки, промазанной битумом и установленной на ребро, и в углах домов.
• Следующий шаг – укладка бетона. Благодаря рейкам, несущим функцию маячков, бетон легко будет разровнять.
• В завершение забетонированную поверхность накрыть тканью и периодически ее увлажнять. Спустя неделю отмостка, если она сделана по всем правилам, готова.
СОВЕТ
Отмостку придется утеплить в случае, если дом находится на так называемых пучинистых грунтах. Вернее, не саму отмостку, а грунт под ней. Если грунт промерзает – происходит неравномерное давление на стены дома. </t>
    </r>
    <r>
      <rPr>
        <rFont val="Arial"/>
        <b/>
        <color theme="1"/>
      </rPr>
      <t>В качестве утеплителя советуем воспользоваться экструдированным пенополистиролом. Но есть одно «но»: на него можно укладывать только сплошное покрытие – бетон, асфальт, плитку.</t>
    </r>
    <r>
      <rPr>
        <rFont val="Arial"/>
        <color theme="1"/>
      </rPr>
      <t xml:space="preserve">
Отмостка может выполнять роль тротуара. Только в этом случае ее нужно будет сделать метровой ширины.</t>
    </r>
  </si>
  <si>
    <t>https://ok.ru/group/54399706071282/topic/155305030237682
https://ok.ru/group/54399710527730/topic/155305030499826</t>
  </si>
  <si>
    <t>TBA</t>
  </si>
  <si>
    <t>-</t>
  </si>
  <si>
    <r>
      <rPr>
        <rFont val="Arial"/>
        <b/>
        <color theme="1"/>
      </rPr>
      <t xml:space="preserve">Не встраиваемся, эксперт однозначно говорит, что ППС удорожит и усложнит проект.
</t>
    </r>
    <r>
      <rPr>
        <rFont val="Arial"/>
        <color theme="1"/>
      </rPr>
      <t>Песок от щебня надо отделять геотекстилем 
Специальной --&gt; сварной. Сетка укладывается внахлёст (пластины) и связывается между собой чтобы, когда набрасываешь бетон, сетка не разъехалась. Сетку устанавливать таким образом, чтобы она была залита бетоном сверху и снизу. 
...воспользоваться герметиком или битумным герметиком. 
УТЕПЛЕНИЕ
Бетон необходимо накрывать полиэтиленом для предотвращения быстрой потери влаги из поверхностного слоя бетона. 
... если грунт промерзает, происходит неравномерное давление на боковую/нижнюю поврхность фундамента (не на стены). В случае .если для утепления вы используете вспененный пенополистирол, необходимо дополнительно гидроизолироваеть его со всех сторон плюс увеличить толщину бетонной отмостки. 
Бетон — увеличенной толщины
Асфальт — можно
Плитку лучше всего именно для вспененного — т.к. будет приподниматься и опускаться не трескаясь. 
ИТОГ: использование пенополистирола в описанном случае не оправдано. Требудет доп. гидроизоляции. -- &gt; удорожает проект</t>
    </r>
  </si>
  <si>
    <r>
      <rPr>
        <rFont val="Arial"/>
        <color theme="1"/>
      </rPr>
      <t>Строим САМИ</t>
    </r>
    <r>
      <rPr>
        <rFont val="Arial"/>
        <color theme="1"/>
        <sz val="6.0"/>
      </rPr>
      <t xml:space="preserve">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t>
    </r>
    <r>
      <rPr>
        <rFont val="Arial"/>
        <color theme="1"/>
      </rPr>
      <t xml:space="preserve">
</t>
    </r>
    <r>
      <rPr>
        <rFont val="Arial"/>
        <b/>
        <color theme="1"/>
      </rPr>
      <t>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t>
    </r>
    <r>
      <rPr>
        <rFont val="Arial"/>
        <color theme="1"/>
      </rPr>
      <t xml:space="preserve">
</t>
    </r>
    <r>
      <rPr>
        <rFont val="Arial"/>
        <color theme="1"/>
        <sz val="6.0"/>
      </rPr>
      <t>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t>
    </r>
    <r>
      <rPr>
        <rFont val="Arial"/>
        <color theme="1"/>
      </rPr>
      <t xml:space="preserve">
</t>
    </r>
    <r>
      <rPr>
        <rFont val="Arial"/>
        <b/>
        <color theme="1"/>
      </rPr>
      <t>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t>
    </r>
    <r>
      <rPr>
        <rFont val="Arial"/>
        <color theme="1"/>
      </rPr>
      <t xml:space="preserve">
</t>
    </r>
    <r>
      <rPr>
        <rFont val="Arial"/>
        <color theme="1"/>
        <sz val="6.0"/>
      </rPr>
      <t>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t>
    </r>
  </si>
  <si>
    <r>
      <rPr>
        <color rgb="FF1155CC"/>
        <u/>
      </rPr>
      <t>https://ok.ru/ideiipolez/topic/155253480838477</t>
    </r>
    <r>
      <rPr>
        <color rgb="FF000000"/>
      </rPr>
      <t xml:space="preserve"> 
</t>
    </r>
    <r>
      <rPr>
        <color rgb="FF1155CC"/>
        <u/>
      </rPr>
      <t>https://ok.ru/group/55123013206119/topic/154762221763431</t>
    </r>
    <r>
      <rPr>
        <color rgb="FF000000"/>
      </rPr>
      <t xml:space="preserve"> </t>
    </r>
  </si>
  <si>
    <r>
      <rPr>
        <rFont val="Arial"/>
        <b/>
        <color rgb="FF1155CC"/>
        <u/>
      </rPr>
      <t>https://prnt.sc/USYp5ur6QLPZ</t>
    </r>
    <r>
      <rPr>
        <rFont val="Arial"/>
        <b/>
      </rPr>
      <t xml:space="preserve"> 
</t>
    </r>
    <r>
      <rPr>
        <rFont val="Arial"/>
        <b/>
        <color rgb="FF1155CC"/>
        <u/>
      </rPr>
      <t>https://prnt.sc/wSDhyzJ3iTVi</t>
    </r>
    <r>
      <rPr>
        <rFont val="Arial"/>
        <b/>
      </rPr>
      <t xml:space="preserve"> 
</t>
    </r>
    <r>
      <rPr>
        <rFont val="Arial"/>
      </rPr>
      <t xml:space="preserve">Мыши могут поселиться и разрушить, не едят. 
При правильной установке утеплитель ППС не будет увлажняться. Плесень = устойчивость. 
С деревом лучше не использовать. С пенобетоном можно. </t>
    </r>
  </si>
  <si>
    <r>
      <rPr>
        <rFont val="Arial"/>
        <color theme="1"/>
        <sz val="6.0"/>
      </rPr>
      <t xml:space="preserve">Домашний умелец
Ошибки при утеплении домa, кoтoрые впоследствии будут стoить Вам oчень дорого!
Дeло в том, что утeплитeль в трехслoйнoй стене труднo заменить не разрушив… всю стену. B тoм числe и внyтренний слой, ведь в нем заложeны связи с внeшним слоем, и чтобы их вoзoбнoвить пoсле paзpушения наружного слоя…
В oбщем если утеплительный слой пpидет в негодность, тo хозяeва oстанутся пpосто с xoлoдными стенами и с перcпективoй дорогоcтоящeго рeмонта. </t>
    </r>
    <r>
      <rPr>
        <rFont val="Arial"/>
        <b/>
        <color theme="1"/>
      </rPr>
      <t>При стрoительстве дoрoгих, долговeчных трехcлoйный киpпичных стен обычно вce xотят примeнить в качестве тeплоизолятора сaмый дeшeвый пeнопласт. А этот матeриал нe дoлгoвечен, норовит со временем рассыпаться на отдельные грaнyлы, и тe теpяют свою целocтнocть, возниĸaют пуcтоты. K тому жe пeнопласт едят мыши, и c удовольствиeм в нем селятся – ведь тaм тeпло.</t>
    </r>
    <r>
      <rPr>
        <rFont val="Arial"/>
        <color theme="1"/>
      </rPr>
      <t xml:space="preserve">
</t>
    </r>
    <r>
      <rPr>
        <rFont val="Arial"/>
        <b/>
        <color theme="1"/>
      </rPr>
      <t>Eсли пеноплaст не заĸрыть пoлнoстью прочным штукатуpным слоем, ĸaĸ в cиcтeмe «Мокрый фаcад», то грызуны до негo доберутcя, а этo пpи трехслoйных стенax обычноe явление, тo пеноплaстовый утеплитель будет выведен из строя за ceзон.
Грызyны eдят и pазpушают пeноплаcт.
Но этo полбеды. Пенoпласт (вспененный пенополистирол) способен yвлажняться и от этoгo yскoреннo разрушаться, на нем разводитcя плесень-грибoк, увлажняются стены, значительнo тeряются теплоизоляционные свойства. Этo мoжет произойти, ecли прoстo заĸлючить этот матepиал между двумя кирпичными кладками, чтo зачастую и бываeт.
При этом пaропроницaемость рaзличных слоeв стeны cтaновитcя близкoй (коэффициeнт пaропроницaемоcти пенoпласта 0,05 мг/(м•ч•Па)), или нaружный слой из плотного ĸлинĸeрного кирпича бoльше сопротивляeтся движению пaрa, чeм внутренние слои. Bнутри стeны в холодноe время будет накапливаться влага с вытeкающими oтсюда послeдствиям….
Тa кaк же управлять движением пара?</t>
    </r>
    <r>
      <rPr>
        <rFont val="Arial"/>
        <color theme="1"/>
      </rPr>
      <t xml:space="preserve">
</t>
    </r>
    <r>
      <rPr>
        <rFont val="Arial"/>
        <b/>
        <color theme="1"/>
      </rPr>
      <t>- Не в ладах c движением пара.....
Если нe правильнo управлять движением пара, тo любaя утепленнaя ĸонструĸция, состоящaя из двyх и более cлoев взмоĸнeт, будет pазpушаться, тeплопотeри намного возрaстyт. Eсли примeнить дoрoгую плотную минeральную вaту в трехслойной стене точно такжe кaк и пeнопласт в пpедыдущем примeрe, то пocледcтвия будут еще плачевнее (мoĸрее), ведь вaтa куда лучше накапливаeт вoду.</t>
    </r>
    <r>
      <rPr>
        <rFont val="Arial"/>
        <color theme="1"/>
        <sz val="6.0"/>
      </rPr>
      <t xml:space="preserve">
А выход в прaвильном испoльзoвании утеплителей в тpeхслойной ĸонструĸции. Там прeдпочтитeльнee испoльзoвать плотнyю (от 60 кг/м кyб) минерaльную вaтy не теpяющую формы с течением врeмeни, долговeчную, ĸаĸ и сам кирпич, кoтoрую «нeнавидят» грызуны и прочaя живность.
Но oна дoлжна постоянно проветривaться по аналoгии с системой вентилируемый фасад, для чего оставляeтся вент. зaзор и дeлаются отвeрстия в наpужнoм слoе. Вaтa либо накрывается ветрозaщитной мeмбраной, либо применяются болee плотные образцы – 80 – 180 кг м куб. имеющие сoбственнoе большое сопротивление движению воздyха.
Мoжнo применить и экструдированный пeнополистирол, при этом тoлщина стены yменьшиться, тaк как не нужен вeнт. зaзор и толщинa утeплитeля будет меньшей пpоцeнтов на 25. Но гаpантия от доступa грызуна внутрь стены должнa быть железной.
Конструĸция тpехслойной cтeны c минeральной вaтой
Т.е. пeсчано-цeмeнтно- бетoнная oблицoвка должна закрывать внутренний утеплитель со всех сторон и быть особо нaдежной. А эĸструдированный пенополистирол в лaдaх с парoм всeгда, так кaк егo пoпрocту не пропуcкаeт и вoду не накапливает. B резyльтaте слои pаздeляются по пару, стeна сyхая, и не дышит. Близок к таким свoйствам и напыляемый пенополиуpетaн, нo только самoй высокой плoтнoсти.
Так что в стенy мoжнo и вдуть…. Ho ваpиант c провeтриваeмой «вечной» минерaльной ватoй выглядит всe же предпочтительнее.
Пенoпласт – любимый утеплитель.</t>
    </r>
    <r>
      <rPr>
        <rFont val="Arial"/>
        <color theme="1"/>
      </rPr>
      <t xml:space="preserve">
</t>
    </r>
    <r>
      <rPr>
        <rFont val="Arial"/>
        <b/>
        <color theme="1"/>
      </rPr>
      <t>Еще oднo несоглaсовaние с паpoм – пoĸрытие пенoпластoм легкиx пopистых материалoв. Тогда попростy нaрушaется правило – бoлее паропропускной слой должeн быть снаружи.
Пеноплacтом oбычнo стараются утeплить две популяpные повeрхноcти – дeрeвянныe стены и пенoбетoнные блоки. В любом слyчaе болee трyдный для движения паpа слой делaет свoе делo – нeсущиe слои намoкают, приходят в негодность, деревo yскoреннo спрeваeт в месте кoнтакта с синтетикoй. Примeнить пeнопласт кoнечнo мoжнo и нужнo, но тольĸо там, где ему место.</t>
    </r>
    <r>
      <rPr>
        <rFont val="Arial"/>
        <color theme="1"/>
        <sz val="6.0"/>
      </rPr>
      <t xml:space="preserve">
Супepдиффузионной мембранoй пренебрегaем – дopoгo
Вместо супердиффузионной мeмбpаны(паpопpоницаeмость от 1700 гр /м кв. cут.)трeбуeмого кaчествa (инoгда требуется особо тeплоyстойчивая), неĸоторые застрoйщиĸи стaрaются накрыть минеральнyю вату в кровле или на стене пepфоpиpованной плeнкой, a то и пpoстo ĸусĸом полиэтиленa, не вникая в суть вопpоса. В результaте пaр не выходит со слоя утепления, утеплитель взмокaет вмeстe с кoнструкцией и вcе рушится.
✔Стоит oбратить внимaние, чтo сoгласнo послeдним исслeдованиям минepальныe гидрофобизировaнные ваты плотностью oт 80 кг/м кyб для вeтровой зоны до 5 и 180 ĸг/м куб для любой ветpовой зoны, могут примeняться в системе нaвесной фaсaд и в кровле без мeмбраны, тaк ĸаĸ их собствeнная воздухопроницаeмость вeсьма низкая.
Т.е. вoздyх чeрeз такoй утеплитель фaктически не идeт и конвекционного выносa тепла из слoя утeплeния нет. Koнечнo дoлжнo обeспeчиваться плoтнoе прилегaние минерaловaтных плит ĸ кoнстрyкциям и oтсутствие зазоров между ними.
Нo стоит yчитывaть, что мембpана нa кpoвле и нa cтене иногда прeдуcматриваeтcя проектом еще и кaк дoпoлнительная зaщитa от протечеĸ воды, тогдa бeз нee ни ĸаĸ. Все нaоборот....
B завершение случай, когда xуже уже нe бывaет – утеплитель прикрепляют к огрaждaющим констрyкциям изнутри здания. Пoтoму, что вродe бы как, так быcтрее и дешевле. Утепление изнутри – крайний слyчaй и вынужденнaя мера. В принципе можeт быть выполнeно, но только по опрeдeлeнным прaвилaм и пpи этом вce pавнo пoлучается множeство издeржeк.</t>
    </r>
  </si>
  <si>
    <t>https://ok.ru/domashniyumelets/topic/154096020063490</t>
  </si>
  <si>
    <t>Здравствуйте! Как официальный представитель Ассоциации производителей и поставщиков пенополистирола, уточню некоторые моменты.
Мыши и другие грызуны могут завестись в любом теплоизоляционном материале. Конкретно пенополистирол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
Что касается плесени — что нужно для ее образования? Тепло, влага и биологическая предрасположенность материала. А, главное, плесень образуется там, где нет вентиляции.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0,031–0,041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Чтобы быть уверенным в том, что выбранный вами материал соответствует всем вышеописанным требованиям, приобретайте его только в местах официальных продаж. Плиты утеплителя должны быть упакованы в полиэтиленовую плёнку, на которой указываются наименование, товарный знак производителя, марка, вид и тип плит, их условное обозначение, номер партии и дата изготовления. Дополнительно каждая плита должна быть промаркирована на боковой стороне. Не покупайте утеплитель в местах неорганизованной торговли, с рук или без сопроводительных документов.
Таким образом, можно подытожить — если подходить к вопросу утепления тщательно, то ППС будет более чем оправданным выбором.</t>
  </si>
  <si>
    <r>
      <rPr>
        <b/>
        <color rgb="FF1155CC"/>
        <u/>
      </rPr>
      <t>https://prnt.sc/zZH7zEVRaq7G</t>
    </r>
    <r>
      <rPr>
        <b/>
      </rPr>
      <t xml:space="preserve"> </t>
    </r>
  </si>
  <si>
    <r>
      <rPr>
        <rFont val="Arial"/>
        <color theme="1"/>
        <sz val="6.0"/>
      </rPr>
      <t>ФЭСТЕН — САЙДИНГ | Леса | Крепёж | г. Череповец
Три вредных совета, как испортить утепление дома (а заодно и облицовку, и несущие стены).</t>
    </r>
    <r>
      <rPr>
        <rFont val="Arial"/>
        <color theme="1"/>
      </rPr>
      <t xml:space="preserve">
</t>
    </r>
    <r>
      <rPr>
        <rFont val="Arial"/>
        <b/>
        <color theme="1"/>
      </rPr>
      <t>1. «Если утеплять – то только пенопластом». А почему нет? Дешево и сердито!
------------------------------------------—
А вот почему «нет». Во-первых, пенопласт плохо пропускает пар. Есть такое универсальное правило создания многослойных конструкций: каждый следующий наружный слой должен пропускать пар лучше, чем внутренний. Пенопласт это правило нарушает.
Результат: в доме появляется сырость, плесень, грибок. В общем, мало приятного!
Во-вторых, пенопласт – любимое место для гнездования грызунов. Там тепло, уютно и достаточно мягко. Чего еще хотеть мышиному семейству?</t>
    </r>
    <r>
      <rPr>
        <rFont val="Arial"/>
        <color theme="1"/>
        <sz val="6.0"/>
      </rPr>
      <t xml:space="preserve">
Значит ли это, что пенопласт использовать совершенно нельзя? Нет, не значит. Но делать это нужно с соблюдением ряда правил и ограничений. А лучше выбрать экструдированный пенополистирол. А еще лучше – минеральную вату.
2. «Защитная мембрана – это дорого. Можно взять полиэтиленовую пленку или вообще обойтись без нее».
------------------------------------------—
Мембрана выпускает пар и влагу из дома и не пропускает ее извне. Если вы используете пленку, она не будет выпускать пар и влагу из дома. Следовательно, влага будет впитываться внутренними стенами. Результат: опять-таки, приветствуем плесень и грибок!
Если же совершенно отказаться от пленки и мембраны, влага извне будет проникать в утеплитель. Минеральная вата, например, от этого теряет свои изоляционные свойства. Так что с минватой и без пленки – это примерно то же, что и без минваты, только деньги зря выбросите.
3. «А почему бы не утеплить дом изнутри?»
------------------------------------------—
Ну, как минимум потому, что вы лишитесь 20-30 см жилого пространства. А как максимум – при таком утеплении тоже есть множество нюансов, которые нужно соблюдать.
А вы следовали когда-нибудь нашим вредным советам? Или, может, знаете другие? Делитесь в комментариях! </t>
    </r>
  </si>
  <si>
    <r>
      <rPr>
        <color rgb="FF1155CC"/>
        <u/>
      </rPr>
      <t>https://vk.com/wall-57491950_3605</t>
    </r>
    <r>
      <rPr/>
      <t xml:space="preserve"> 
</t>
    </r>
    <r>
      <rPr>
        <color rgb="FF1155CC"/>
        <u/>
      </rPr>
      <t>https://ok.ru/group/52745676259413/topic/155164047049557</t>
    </r>
    <r>
      <rPr/>
      <t xml:space="preserve"> </t>
    </r>
  </si>
  <si>
    <r>
      <rPr>
        <b/>
        <color rgb="FF1155CC"/>
        <u/>
      </rPr>
      <t>https://prnt.sc/yt3nFcqGAluk</t>
    </r>
    <r>
      <rPr>
        <b/>
      </rPr>
      <t xml:space="preserve"> 
</t>
    </r>
    <r>
      <rPr>
        <b/>
        <color rgb="FF000000"/>
      </rPr>
      <t xml:space="preserve"> </t>
    </r>
    <r>
      <rPr>
        <b/>
        <color rgb="FF1155CC"/>
        <u/>
      </rPr>
      <t>https://prnt.sc/78-wgELvZPkV</t>
    </r>
    <r>
      <rPr>
        <b/>
      </rPr>
      <t xml:space="preserve"> </t>
    </r>
  </si>
  <si>
    <t>Согласовано</t>
  </si>
  <si>
    <t>Михаил Казаков, открыт 2 часа назад
Утепление фасада дома
Как рассчитать какую толщину утеплителя нужно для утепления стены под штукатурку? И каким лучше?Чтобы сделать дом для постоянного проживания. Толщина стены в один кирпич силикатный полнотелый. Одни говорят пенопластом 100мм минимум , другие каменной ватой 100мм . И будут ли присутствовать мыши в утеплителе?</t>
  </si>
  <si>
    <t>https://otvet.mail.ru/question/230698603</t>
  </si>
  <si>
    <t>Здравствуйте! Позвольте ответить вам в качестве представителя Ассоциации производителей и поставщиков пенополистирола.
Для утепления стен фасадов зданий и лоджий с наружными штукатурными слоями рекомендуются фасадные марки ППС — они маркированы буквой «Ф»: ППС 15 Ф, ППС 16 Ф, ППС 20 Ф.
Возьмём, к примеру, стену из полнотелого керамического кирпича толщиной 250 мм и слой ППС16 Ф толщиной 170 мм. Жилое здание будет находиться в г. Дмитров Московской области. Учитывая внутренний слой штукатурки (15 мм), клеевой слой для пенополистирола (15 мм) и 8-миллиметровый наружный отделочный слой, стена будет соответствовать всем требованиям по тепловой защите, отсутствию влагонакопления и санитарно-гигиеническим требованиям. 
Расчёт выполнен на основании Свода Правил СП 50.13330.2012 «Тепловая защита зданий».
Таким образом, при выборе ППС опирайтесь на: 
- температурный режим региона и климата, в котором вы планируете строиться, 
- материал самой стены,
- материал и толщину дополнительных внутренних и внешних слоёв. 
По поводу мышей хочу пояснить: грызуны могут завестись в любом теплоизоляционном материале. Конкретно пенополистирол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t>
  </si>
  <si>
    <r>
      <rPr>
        <b/>
        <color rgb="FF1155CC"/>
        <u/>
      </rPr>
      <t>https://prnt.sc/7yO3INDdirZw</t>
    </r>
    <r>
      <rPr>
        <b/>
      </rPr>
      <t xml:space="preserve"> </t>
    </r>
  </si>
  <si>
    <t xml:space="preserve">А ничего, что ППС не пропускает влагу? А газобетон должен сохнуть еще наверное год, а то и два. И куда из него влага будет деваться? Правильно, внутрь помещения. То есть блокируя выход влаги наружу Вы усиливаете влагоотделение внутрь помещения. То есть внутренняя отделка либо откладывается, либо ей приходит неотвратимый северный лис. </t>
  </si>
  <si>
    <t>https://www.forumhouse.ru/threads/530789/page-6#posts/30577230/</t>
  </si>
  <si>
    <t>Как представитель Ассоциации производителей и поставщиков пенополистирола хочу заверить, что паропроницаемость ППС — одно из ключевых его свойств. Пенополистирол паропроницаем: по данной характеристике материал немногим уступает сосне и способен "дышать". 
Необходимыми условиями для производства работ по утеплению и отделке фасада являются наличие кровли, водосточной системы, окон и дверей, гидроизолированного фундамента, отмостки. Обычно к этому времени — конечно, при условии, что всё сделано правильно, — газобетонные блоки успевают полностью просохнуть. Если по каким-либо причинам вам кажется, что они остаются влажными, необходимо измерить влажность блоков с помощью специального инструмента, найти причину протечки, а затем "просушить" дом изнутри при помощи тепловой электрической или газовой пушки, или просто (в тёплое время года) устроив сквозняк. 
Ни утеплительные, ни отделочные работы не производятся на мокрые либо промёрзшие блоки вне зависимости от того, какой материал для утепления используется. 
Если же работы производятся в срочном порядке и материал не имеет возможности подсохнуть естественным образом, для внешней отделки нужно применить составы, которые имеют большую паропроницаемость, чем газобетон.</t>
  </si>
  <si>
    <r>
      <rPr>
        <b/>
        <color rgb="FF1155CC"/>
        <u/>
      </rPr>
      <t>https://prnt.sc/b0-iTH8eCNIr</t>
    </r>
    <r>
      <rPr>
        <b/>
      </rPr>
      <t xml:space="preserve"> </t>
    </r>
  </si>
  <si>
    <t xml:space="preserve"> Yuri5
 Rafin90 сказал(а): ↑
 ТЕПЛОИЗОЛЯЦИОННАЯ ПЛИТА EPS 200 FOAM, 100 ММ
 Герметичная пенопластовая плита для утепления тяжелонагруженных конструкций перекрытий и плитных фундаментов.
 "
 это то, что пишут производители.
 То что у вас в европах, может сильно отличаться от наших реалий. А реалии таковы, что ППС (ПСБ) (белый пенопласт шариками) низких плотностей у нас "варят" с промежутками между шариков. Такой пенопласт протекает под дождём насквозь, у меня стопка метра полтора высотой лежала — протекла до самого дна. В землю такой нельзя. А более плотный и качественный стоит как экструдированный. Тоже смысла нет.
 p. s. про карбон вот такой случай был: #1666 — тоже воду набрал... :ogo: и ещё где-то на форуме подобное встречал про карбон... </t>
  </si>
  <si>
    <t>Здравствуйте! 
В качестве представителя Ассоциации производителей и поставщиков пенопласта позвольте привести некоторые цифры. 
Пенополистирол действительно паропроницаем. Это значит, что он пропускает воду, и именно это качество позволяет с успехом использовать его для утепления. У современного ППС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0,031–0,041 Вт/(м⋅К) в зависимости от типа плиты. При температуре 25 (± 5) ℃ — не более 0,036–0,044 Вт/(м⋅К).
Всё дело в правилах монтажа, которые стоит неукоснительно соблюдать при работе с любым строительным материалом. Если вы собираетесь утеплять с помощью ППС плитный фундамент, позаботьтесь о соответствующей гидроизоляции. И, конечно же, выбирайте проверенный, качественный материал. Приобретайте его только в местах официальных продаж. Плиты утеплителя должны быть упакованы в полиэтиленовую плёнку, на которой указываются наименование, товарный знак производителя, марка, вид и тип плит, их условное обозначение, номер партии и дата изготовления. Дополнительно каждая плита должна быть промаркирована на боковой стороне. Не покупайте утеплитель в местах неорганизованной торговли, с рук или без сопроводительных документов.</t>
  </si>
  <si>
    <r>
      <rPr>
        <b/>
        <color rgb="FF1155CC"/>
        <u/>
      </rPr>
      <t>https://prnt.sc/koDwZNBCCZJM</t>
    </r>
    <r>
      <rPr>
        <b/>
      </rPr>
      <t xml:space="preserve"> </t>
    </r>
  </si>
  <si>
    <t xml:space="preserve">Fanat
 Вопрос по фасаду
Мы уже практически закончили с коробкой дома в Подмосковье. Строим из газоблока. Какие варианты утепления и отделки фасада стоит рассматривать, если нужны качественные, но при этом не особо дорогие материалы? </t>
  </si>
  <si>
    <t>https://infostroj.org/forum/%D1%81%D1%82%D1%80%D0%BE%D0%B8%D1%82%D0%B5%D0%BB%D1%8C%D1%81%D1%82%D0%B2%D0%BE-group1/%D0%BE%D1%81%D0%BD%D0%BE%D0%B2%D0%BD%D1%8B%D0%B5-%D1%81%D1%82%D1%80%D0%BE%D0%B8%D1%82%D0%B5%D0%BB%D1%8C%D0%BD%D1%8B%D0%B5-%D0%BC%D0%B0%D1%82%D0%B5%D1%80%D0%B8%D0%B0%D0%BB%D1%8B-forum5/%D0%B2%D0%BE%D0%BF%D1%80%D0%BE%D1%81-%D0%BF%D0%BE-%D1%84%D0%B0%D1%81%D0%B0%D0%B4%D1%83-thread4198.0/#postid-14428</t>
  </si>
  <si>
    <t xml:space="preserve">Добрый день! 
В качестве представителя Ассоциции производителей и поставщиков пенополистирола могу посоветовать вам утепление из пенополистирола с последующей финальной отделкой. Для утепления фасадов лучше использовать именно фасадные марки ППС — они маркированы буквой «Ф»: ППС13Ф и ППС16Ф.
Для вашего региона рекомендуем рассмотреть ППС16Ф толщиной 170 мм. 
Конструкция может выглядеть так: 
1. Внутренний слой гипсовой штукатурки – 15 мм
2. Кладка из газобетонных блоков марки D400 – 250 мм
3. Клеевая смесь для приклейки пенополистирола – 15 мм
4. Необходимый для данной конструкции слой пенополистирола ППС16Ф – 110 мм
5. Наружный финишный слой из базового и декоративного слоёв – 8 мм
Данная конструкция будет соответствовать требованию по тепловой защите, санитарно-гигиеническому требованию и требованию отсутствия влагонакопления. Она не будет нуждаться в дополнительных мерах по защите от переувлажнения. 
Расчёт выполнен на основании Свода Правил СП 50.13330.2012 «Тепловая защита зданий».
В любом случае при выборе материала учитывайте толщину газоблоков. Приобретайте материал только в местах официальных продаж. </t>
  </si>
  <si>
    <r>
      <rPr>
        <b/>
      </rPr>
      <t>Завели аккаунт, т.к форум, хоть и малоизвестный, но тематический. Опубликовали</t>
    </r>
    <r>
      <rPr>
        <b/>
        <color rgb="FF000000"/>
      </rPr>
      <t xml:space="preserve">
</t>
    </r>
    <r>
      <rPr>
        <b/>
        <color rgb="FF1155CC"/>
        <u/>
      </rPr>
      <t>https://prnt.sc/ILXt719ysMiY</t>
    </r>
    <r>
      <rPr>
        <b/>
      </rPr>
      <t xml:space="preserve"> </t>
    </r>
  </si>
  <si>
    <t>Денис Никольский
Как молоток влияет на качество установки дюбелей
Фасад является элементом противопожарной безопасности и вот почему.
При пожаре перед распространением пламени движется зона горячего воздуха. Под действием горячего воздуха пенополистирол расплавляется, тает и превращается в газ, газ уходит из зоны горения и нет принимает участия в пожаре. После того как пенополистирол превратился в газ остаётся базовый армирующий слой, он опирается на шляпки дюбелей и за счёт этого не падает с фасада. Если дюбелей не будет, то под собственным весом и из-за ветровой нагрузки в зоне пожара базовый армирующий слой может упасть с фасада и обнажить для огня голые участки пенополистирола. Это может быть опасно. Поэтому в пенополистирольной системе дюбель забивается чётко заподлицо с поверхностью утеплителя, на него опирается базовый армирующий слой из клея и Фасадной Стеклотканевой Сетки!
Дюбель в минераловатной системе СФТК Мокрый Фасад устанавливается для того чтоб предотвратить расслоение минераловатной плиты.
Минеральная вата состоит из многих слоёв базальтового волокна, склеенных между собой фенолформальдегидным связующим. Слои расположены параллельно утепляемой поверхности. Со временем связующее постепенно размывается влагой, появляющейся в минеральной вате из-за миграции водяных паров изнутри дома в холодный период времени и с наружной стороны из-за дождей и снега. Дюбель прошивает все эти слои и прижимает к утепляемому фасаду, скрепляет их между собой и не даёт начать процессу расслоения минеральной ваты. Очень важно чтоб при дюбелировании не была нарушена структура минеральной ваты, чтоб дюбель устанавливался заподлицо с наружной поверхностью утеплителя и на него опирался базовый армирующий слой.
В этом видео вы увидите как без перфорации сверлятся отверстия в газобетонном блоке, бур диаметромwww</t>
  </si>
  <si>
    <t>https://dzen.ru/b/YzvEz5MZU0H2NZhe</t>
  </si>
  <si>
    <t>Эксперт рекомендует не встраиваться, нет вопроса конкретно к пожароопасности ППС</t>
  </si>
  <si>
    <r>
      <rPr/>
      <t xml:space="preserve">Наша дача, сад, огород, отдых. СПб и ЛО
</t>
    </r>
    <r>
      <rPr>
        <sz val="6.0"/>
      </rPr>
      <t>Утепление стен под сайдинг.
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 05 вт/ (м * 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t>
    </r>
    <r>
      <rPr/>
      <t xml:space="preserve">
</t>
    </r>
    <r>
      <rPr>
        <b/>
      </rPr>
      <t>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t>
    </r>
    <r>
      <rPr/>
      <t xml:space="preserve">
</t>
    </r>
    <r>
      <rPr>
        <sz val="6.0"/>
      </rPr>
      <t xml:space="preserve">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 — 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 — 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 х 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
Читать ещё...
Каталог проектов домов в нашем инстаграм </t>
    </r>
    <r>
      <rPr>
        <color rgb="FF1155CC"/>
        <sz val="6.0"/>
        <u/>
      </rPr>
      <t>instagram.com/aspdom_com</t>
    </r>
  </si>
  <si>
    <t>https://vk.com/wall-147044983_59646</t>
  </si>
  <si>
    <t>Добрый день! 
Как представитель Ассоциации производителей и поставщиков пенополистирола хочу предоставить цифры, которые характеризуют современные ППС-плиты. Является заблуждением считать, что пенополистирол непаропроницаем.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По паропроницаемости материал немногим уступает сосне и способен "дышать". У него минимальная теплопроводность — она составляет при температуре 10 (± 1) ℃ не более 0,031–0,041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Что касается долговечности, плиты пенополистирола прошли множество испытаний: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А вот ультрафиолет действительно негативно влияет на жизнестойкость ППС. Поэтому такой утеплитель мы рекомендуем использовать только в закрытых системах, в которых он будет изолирован от УФ-излучения. 
Все эти факты говорят о том, что пенополистирол — материал долговечный и надёжный. Самое главное — выбрать марку и тип пенополистирола,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t>
  </si>
  <si>
    <t>https://prnt.sc/dACePS5-vP50</t>
  </si>
  <si>
    <t>Главный инженер
Утепление потолка глиной👌🏻
В чем преимущество глины перед той же минеральной ватой или пенополистиролом, которые в основном сегодня применяются для утепления чердака?
Такой утеплитель полностью экологичный. В нем не заводятся всякие жуки, его не грызут мыши, плесень тоже не любит этот материал, можно не бояться, что через пару лет потолок превратится в труху и будет сыпаться на голову.
Вы получаете практически вечный потолок, в нем не образуется трещин, главное – соблюдать точный состав смеси, то есть пропорции, которыми в глину закладывается песок, опилки и известка, должны быть точно выверенными. Минеральная вата и пенополистирол, кто не знает, со временем приходят в негодность и их требуется заменять. Глиняный же утеплитель придется заменять разве раз в 100 лет, ну, в худшем случае – 90, и если где-то в каком-то месте он повредится по каким-то причинам – его легко отремонтировать, просто замазав все поврежденные участки глиной. Какой смысл заменять весь слой? Это не полистирол или минеральная вата, которые в случае внутренних повреждений отремонтировать невозможно, надо просто выкидывать.
Глиняный утеплитель не отсыревает, как это все время норовит сделать минеральная вата, например. На потолке не образуется конденсат, как при применении полистирола, и на потолке не поселятся грибы.
Потолок, утепленный таким способом, никогда не сгорит, даже если сами перекрытия деревянные.
Ну, и что самое главное, не придется тратиться на помощь специалистов – все работы можно произвести самостоятельно, причем довольно быстро. Но, опять-таки, нужно соблюдать технологию.</t>
  </si>
  <si>
    <t>https://vk.com/wall-199891670_17033</t>
  </si>
  <si>
    <t>https://prnt.sc/pCY-8LRLxxU3</t>
  </si>
  <si>
    <t xml:space="preserve">Zasebya
смешались в кучу кони, люди...
ППС не паропроницаем. Никакая пароизоляция не обеспечит 100% защиту дерева от проникновения влаги изнутри, таким образом ППС, выступит пароизолирующим слоем снаружи стены, а с наличием пароизоляции внутри, и вовсе запрет влагу в дереве. Это не считая того, что в доме 80-х система вентиляции, уверен, близко не валялась.
ППС изнутри, вариант получше, кроме того, что не стоит использовать этот утеплитель, незамурованным в бетон.
Вата снаружи не будет конденсировать влагу, ввиду того, что остывание будет постепенным, не может получиться условно теплого дерева и холодной ваты, переход плавный.
Точка росы при -20 не в пироге стены: </t>
  </si>
  <si>
    <t>https://pikabu.ru/story/dachnyiy_dom_dlya_kruglogodichnogo_prozhivaniya_9506911?cid=251658087</t>
  </si>
  <si>
    <t xml:space="preserve">Здравствуйте! 
В качестве представителя Ассоциации производителей и поставщиков пенополистирола хочу отметить, что пенополистирол — паропроницаемый материал. Его паропроницаемость можно сравнить с тем же показателем древесины: по данной характеристике материал немногим уступает сосне и способен "дышать". Другое дело, что вентиляция в здании — обязательное условие. Помещение должно быть вентилируемым вне зависимости от того, применена теплоизоляция (любая) или нет.
Что касается утепления внутри, мы рекомендуем использовать пенополистирол только для наружного утепления в соответствии с теплотехническими показателями здания. </t>
  </si>
  <si>
    <r>
      <rPr>
        <color rgb="FF1155CC"/>
        <u/>
      </rPr>
      <t>https://prnt.sc/b4GL7bnSlBQv</t>
    </r>
    <r>
      <rPr/>
      <t xml:space="preserve"> </t>
    </r>
  </si>
  <si>
    <t xml:space="preserve"> Дмитрий Дёмин
Вообще то от перепадов температуры, влаги, солнечных лучей, нагрева и так далее, пенопласт (а он основа под наклеенными пластиковыми панельками под кирпич) разрушается в течении 3-5 лет.</t>
  </si>
  <si>
    <t>https://vk.com/wall-191869374_183220?reply=183234</t>
  </si>
  <si>
    <t>Не отвечаем, комментарий корректный в контексте обсуждения: на видео показана технология, при которой ППС контактирует с внешней средой</t>
  </si>
  <si>
    <r>
      <rPr>
        <rFont val="Arial"/>
        <color theme="1"/>
      </rPr>
      <t xml:space="preserve">Ремонт квартир в Краснодаре: цены и отзывы
</t>
    </r>
    <r>
      <rPr>
        <rFont val="Arial"/>
        <color theme="1"/>
        <sz val="6.0"/>
      </rPr>
      <t>7 вредных строительных материалов, которых не должно быть в вашем доме⚠</t>
    </r>
    <r>
      <rPr>
        <rFont val="Arial"/>
        <color theme="1"/>
      </rPr>
      <t xml:space="preserve">
</t>
    </r>
    <r>
      <rPr>
        <rFont val="Arial"/>
        <b/>
        <color theme="1"/>
      </rPr>
      <t>1. Пенополистирол
При повышенных температурах материал выделяет в воздух вредные вещества, увеличивает пожароопасность, а при неправильном монтаже высок риск задержки влаги и образования грибка. Поэтому, для утепления стен лучше рассмотреть другие варианты. В крайнем случае, использовать пенополистирол только для наружного утепления.</t>
    </r>
    <r>
      <rPr>
        <rFont val="Arial"/>
        <color theme="1"/>
        <sz val="6.0"/>
      </rPr>
      <t xml:space="preserve">
2. Минеральная вата
Материал крайне опасен для органов дыхания и кожных покровов, поэтому работать с ним нужно исключительно в соответствующей экипировке. Но даже при таких мерах безопасности стены и перегородки, утепленные минватой, не рекомендуется сверлить, иначе вредные микрочастицы получат «лазейку» в микроклимат вашего дома.
3. Гипсокартон
Если вы решите сэкономить и взять дешевый гипсокартон, то вы должны знать, что состав такого гипсокартона может входить гипс с самыми разными вредными примесями, не говоря уже о том, что конструкции из материала будут недолговечны. Лучше покупать высококачественный гипсокартон известных брендов, который будет безвреден.
4. Сухие штукатурные смеси
Из-за огромного количества подделок, этот пункт становится одним из самых рискованных пунктов в нашем списке. Такие некачественные материалы с опасными примесями, поэтому старайтесь приобретать смеси известных производителей у надежных продавцов.
5. Лакокрасочные материалы
При покупке этих материалов важно проверить сертификаты безопасности и позаботиться о должной защите дыхательных путей и кожных покровов. И также не стоит покупать материалы сомнительного производства.
6. Плиточный клей
Даже качественный плиточный клей от всемирно известных брендов содержит вредные для здоровья химические вещества, поэтому работы с ним стоит производить в респираторе и перчатках, а после укладки плитки тщательно затирать швы.
7. Изделия из ПВХ
Как и в прошлых пунктах — не стоит экономить на этом материале! Низкокачественные изделия даже при сравнительно невысоких температурах они выделяют в воздух канцерогены и токсичные вещества.
Мы заботимся о вашем здоровье и будем рекомендовать вам материалы с максимальной экологичностью.💫🌿</t>
    </r>
  </si>
  <si>
    <r>
      <rPr>
        <color rgb="FF1155CC"/>
        <u/>
      </rPr>
      <t>https://vk.com/wall-216299108_111</t>
    </r>
    <r>
      <rPr>
        <color rgb="FF000000"/>
      </rPr>
      <t xml:space="preserve"> 
Репост: </t>
    </r>
    <r>
      <rPr>
        <color rgb="FF1155CC"/>
        <u/>
      </rPr>
      <t>https://vk.com/wall581947619_1012</t>
    </r>
    <r>
      <rPr>
        <color rgb="FF000000"/>
      </rPr>
      <t xml:space="preserve"> </t>
    </r>
  </si>
  <si>
    <t>Здравствуйте!
Как официальный представитель Ассоциации производителей и поставщиков пенополистирола хочу отметить, что современные марки пенополистирола не несут вреда здоровью — ни вашему, ни планеты.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По поводу пожароопасности: современный строительный пенополистирол содержит антипирены и является самозатухающим, он перестаёт гореть как только теряет контакт с открытым огнём. Все выпускаемые марки пенополистирола тестируются также на соответствие строгим европейским нормам.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И да, ППС — материал для наружного утепления. Но его нужно обязательно изолировать от внешней среды с помощью экранной (гипсокартон, ЦСП, ОСБ и т. п.), штучной (кирпич, блок, камень) или штукатурной отделки.</t>
  </si>
  <si>
    <r>
      <rPr>
        <b/>
        <color rgb="FF1155CC"/>
        <u/>
      </rPr>
      <t>https://prnt.sc/ACVdcGxj8zSP</t>
    </r>
    <r>
      <rPr>
        <b/>
      </rPr>
      <t xml:space="preserve"> 
В репосте закрыты комментарии</t>
    </r>
  </si>
  <si>
    <t>Согласовано
У нас нет SE, ранше был ПСБ-С, но сейчас на пошему госту весь строительный ППС с антипиренами, является самозатухающим, а показатель — время самостоятельного горения, по просьбе членов АППП, в том числе и СИБУРа, из ГОСТа убрали</t>
  </si>
  <si>
    <r>
      <rPr>
        <rFont val="Arial"/>
        <color theme="1"/>
      </rPr>
      <t xml:space="preserve">Nikifor333
</t>
    </r>
    <r>
      <rPr>
        <rFont val="Arial"/>
        <color theme="1"/>
        <sz val="6.0"/>
      </rPr>
      <t xml:space="preserve">
 Всем привет. Прочитал проблему. Сам не профстроитель, но дом же построил и посему свои 5 копеек, если не против. ВОт домик у меня получился достаточно теплый — несъемная эппс опалубка., изнутри штукатурка, снаружи кирпич. Всем доволен, НО как только внешняя температура падает до 5-8 градусов, так сразу начинается чувствоваться что по лестнице (а лестница у меня с подвала через 1 и 2 этажи на мансарду) тепло прямо улетает вверх, а вниз струиться холодок. Пирог кровли у меня такой...сверху: металлочерепица, гидроизоляция, 20 см минваты (какой не помню, но плотность была 40 по моему) и пароизоляция. Да, еще есть 5 мансардных окон. Где то я читал, что 20 см минваты — это минимум для Московского региона, который допустим, но потребует больших затрат на отопление. Пока у меня на чердаке складируются вещи, ждущие своего часа на помойку. В общем для жилья не использую, т. к. хватает имеющихся площадей с лихвой. Поэтому я просто, на зиму закрываю Разными листами ЭППСа и прочей ерундой выход на мансарду, что сразу приводит в порядок весь тепловой баланс дома. Но думать то все равно надо. И для себя я решил, что когда придет время, то: ничего я отдирать не буду, пусть имеющаяся минвата лежит в своем коконе между ПИ и ГИ. Я сделаю контробрешетку и вставлю туда листы, но не ППСаааа,... забыл как называются панели... они похоже на ЭППС, но не горят от слова совсем и стоят раза в два дороже ЭППСа. их еще используют при обкладке каминов... Но асбеста там нет. НУ и снаружи обошью ПИ может быть. Так вот и только так. ЭППС у меня отпал не изза возможного выделения фенолов, стиролов и прочее... Это я все изучал еще на этапе выбора конструкции стен (надо понимать, что ППС и ЭППС — они не генерируют фенолы, стиролы. И выделение их падает по экспоненньте — чем выше температура, тем быстрее они улетучиваются. Через пару лет там вообще ничего не остается.</t>
    </r>
    <r>
      <rPr>
        <rFont val="Arial"/>
        <color theme="1"/>
      </rPr>
      <t xml:space="preserve"> </t>
    </r>
    <r>
      <rPr>
        <rFont val="Arial"/>
        <b/>
        <color theme="1"/>
      </rPr>
      <t xml:space="preserve">НО ПОЖАРООПАСТНОСТЬ — это главное почему я не буду класть на потолок. Всего доброго. </t>
    </r>
  </si>
  <si>
    <t>https://www.forumhouse.ru/threads/498349/page-106#posts/30587319/</t>
  </si>
  <si>
    <t>Nikifor333, здравствуйте. Как официальный представитель Ассоциации производителей и поставщиков пенополистирола хочу отметить: современный строительный пенополистирол содержит антипирены и является самозатухающим, он перестаёт гореть как только теряет контакт с открытым огнём. Все выпускаемые марки пенополистирола тестируются также на соответствие строгим европейским нормам.</t>
  </si>
  <si>
    <t>https://prnt.sc/qNj_9gYHpTed</t>
  </si>
  <si>
    <t xml:space="preserve"> Калининград — Каркасные дома, бани, бытовки
Пенопласт или минвата: что лучше для утепления дома – сравниваем характеристики🧐
Отличие минеральной ваты от пенопласта (пенополистирола)
🔥Огнестойкость
Минвата не горит, в отличие от пенопласта, а некоторые виды минеральных ват способны выдерживать температуры до тысячи градусов! Заключается это в том, что при её производстве используются негорючие силикатные расплавы горных пород, из-за чего даже при больших температурах она не деформируются и не распространяет горение при пожаре.
💭Паропроницаемость
Пенопласт имеет коэффициент паропроницаемости ≈ 0,03 мг/(м·ч·Па), а минеральная вата ≈ 0,3 мг/(м·ч·Па), из чего следует, вата пропускает пар лучше, но за счет этого она накапливает в себе влагу и быстрее теряет свои первоначальные свойства. У пенополистирола такой проблемы нет – он не накапливает влагу, так как обладает маленькой паропроницаемостью.
♻Экологичность
Состав минеральной ваты не вызывает сомнения в её экологичности. А вот к пенопласту всегда были вопросы. Возникало это недоверие вследствие того, что изначально пенопласт изготавливался с применением фриона и стирола. В последствии он начинал выделять вредные газы, из-за чего его не рекомендовали к использованию внутри жилых помещений.
❗Пенопласт отлично подойдет для утепления помещений с высокой влажностью воздуха:
-Для создания многослойных фундаментов. Также фундамент утепляют, укладывая плиты пенопласта вдоль него.
-Различные подземные инженерные конструкции.
-Стены блочных домов, как внутри, так и снаружи. При этом не наблюдается образование точки росы.
-Теплые и плоские невентилируемые крыши. Для этого используют специализированный ПСБС пенопласт, укладывая на него дополнительный слой гидроизоляции.
-Пенопласт отлично подходит для утепления перекрытий между этажами. Для этого под него укладывают изоляционный материал, после чего заливая бетоном.</t>
  </si>
  <si>
    <r>
      <rPr>
        <color rgb="FF1155CC"/>
        <u/>
      </rPr>
      <t>https://vk.com/wall-76096154_1359
https://ok.ru/group/52544740851803/topic/154759837299547</t>
    </r>
    <r>
      <rPr/>
      <t xml:space="preserve"> </t>
    </r>
  </si>
  <si>
    <t xml:space="preserve">Добрый день! Как официальный представитель Ассоциации производителей и поставщиков пенополистирола хотел бы уточнить несколько моментов.
По поводу огнестойкости: современный строительный пенополистирол содержит антипирены и является самозатухающим. В качестве антипирена чаще всего выступает состав на основе бромированной смолы стирола, его содержание в ППС — не менее 0,6%. Такой пенополистирол перестаёт гореть как только теряет контакт с открытым огнём. Все выпускаемые марки пенополистирола тестируются также на соответствие строгим европейским нормам.
Также хочу отметить, что современные марки пенополистирола не несут вреда здоровью — ни вашему, ни планеты. В пенополистирольных плитах содержание стирола невелико: всего 0,002 мг/м³, что не превышает 0,001% от объёма готового продукта.
Безопасность ППС подтверждена учёными: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При соблюдении условий монтажа и эксплуатации стирол не выделяется в воздух, которым вы дышите. </t>
  </si>
  <si>
    <r>
      <rPr>
        <color rgb="FF1155CC"/>
        <u/>
      </rPr>
      <t>https://prnt.sc/nfU3_K5r9odr</t>
    </r>
    <r>
      <rPr/>
      <t xml:space="preserve"> 
 </t>
    </r>
    <r>
      <rPr>
        <color rgb="FF1155CC"/>
        <u/>
      </rPr>
      <t>https://prnt.sc/Fl6xyu98LnC_</t>
    </r>
    <r>
      <rPr/>
      <t xml:space="preserve"> </t>
    </r>
  </si>
  <si>
    <t>fish1
Утепление свайно-ростверкого фундамента на забивных сваях. Стоит ли?
 Добрый день форумчане. Сделан свайно-ростверковый фундамент с ФБС блоками. Свеху перекрыт пустотными ж/б плитами. Заглублен в землю на 50 см. Вопрос такой — делать ли утепление стен ростверка и ФБС блоков плитами ЭППС или ППС? Есть ли в этом смысл? Результат который хотелось бы добиться — постоянный плюс в техническом этаже (сохранить тепло от земли). Пол технического этажа — деревянный настил по песку. Дом без ПМЖ. Отопления в тех. этаже нет. Калькулятор теплорасчета выдает — при утеплении 120 мм ЭППС — теплопотерь нет, конденсата нет. Понятно, что это теория. Если кто имеет практику в этом деле дайте аргументированный совет.</t>
  </si>
  <si>
    <t>https://www.forumhouse.ru/threads/550274/#QuickReply</t>
  </si>
  <si>
    <t>Не встраиваемся, по информации от эксперта ППС для такого случая плохо подходит</t>
  </si>
  <si>
    <t xml:space="preserve"> SergeyRost
Добрый день. На балконе хочу сделать электрический теплый пол, а сверху положить плитку. Размеры балкона 2.5 на 1.4 метра, на данный момент на балконе выполнена полусухая стяжка от застройщика, купил нагревательный мат и подложку под теплый пол caleo ппэ-л-5 3мм толщиной.
Изначально планировал: положить подложку под теплый пол, на подложку разложить нагревательный мат и сверху залить наливной пол. В инструкции к нагревательному мату написано, что запрещено его класть на теплоизолятор. Собственно и возник вопрос как это лучше и правильнее сделать, у меня сейчас 2 варианта:
 Положить подложку под теплый пол, на подложку 10-15мм наливного пола, далее нагревательный мат, 15-20 мм наливного пола и сверху уложить плитку. Но тут я опасаюсь, что подложка под теплый пол местами может продавиться и у меня потрескается плитка и испортится сам теплый пол, также будет слабая теплоизоляция.
 Снять полусухую стяжку от застройщика и положить пенополистирол 50мм, далее наливной пол 10 мм, нагревательный мат, наливной пол 10-15 мм и сверху плитку.
Подскажите пожалуйста как правильней это будет сделать? Также желательно наименование стройматериалов (наливной пол, клей для пенополистирола, плиточный клей и т.д.)</t>
  </si>
  <si>
    <t>https://mastergrad.com/forums/t316755-prokonsultiruyte-kak-pravilno-sdelat-teplyy-pol-na-balkone/#post7123393</t>
  </si>
  <si>
    <t>SergeyRost, здравствуйте! Позвольте вам ответить в качестве представителя Ассоциации производителей и поставщиков пенополистирола.
В первую очередь в вашей ситуации нужно узнать, утеплен ли потолок на балконе у соседей — если да, то 50 мм ППС может хватить, если же нет — то слой должен быть более толстым.
Укладывать утеплитель лучше на голое перекрытие, предварительно убрав стяжку — непосредственно на полусухой стяжке нагревательные маты не будут давать достаточно тепла. Так как маты электрические, в первый слой стяжки по пенопласту лучше добавить фиброволокно для армировки. После этого сверху выложить теплые маты, залить их стяжкой или наливным полом с фиброволокном, и сверху уже укладывать плитку на плиточный клей.</t>
  </si>
  <si>
    <r>
      <rPr>
        <b/>
        <color rgb="FF1155CC"/>
        <u/>
      </rPr>
      <t>https://prnt.sc/Hpjz8jtLEHnR</t>
    </r>
    <r>
      <rPr>
        <b/>
      </rPr>
      <t xml:space="preserve"> 
</t>
    </r>
    <r>
      <rPr/>
      <t>1. Если потолок у соседей снизу не утеплен, тогда и 50 мм пенопласта будет слишком мало. Если не убрать полусухую стяжку от застройщика, его маты греть не будут (или будет пол слишком долго прогреваться), он будет топить пространство между собой и соседом. Так как эти маты электрические, в первый слой стяжки по пенопласту (он же хочет наливной пол) добавить фиброволокно для армировки. Потом вкладываются теплые маты, они заливаются стяжкой или наливным полом с фиброволокном, и сверху уже можно делать плитку на плиточный клей. 
2. Если потолок у соседей утеплен, возможно, 50 мм ППС хватит. И дальше все то же самое.</t>
    </r>
  </si>
  <si>
    <r>
      <rPr/>
      <t xml:space="preserve">Качественный ремонт или как выбрать безопасные для здоровья стройматериалы
Автор:
Дмитрий Дробот
16:36, 6 октября 2022
Задумывались ли вы хоть раз, делая ремонт в своём доме или квартире какие стройматериалы вы используете и безопасны ли они для здоровья? Прошли они обязательную сертификацию или нет?
Обои, герметики, трубы, плиты и даже цемент. Все эти и многие другие строительные материалы вошли в новый Единый перечень продукции, которая подлежит обязательной сертификации и декларированию.
Приобретая материалы для строительства и ремонта большинство россиян, в первую очередь, обращают внимание на внешний вид, технологичность и стоимость материалов, а не на их безопасность. Такой подход чреват самыми неприятными последствиями. Некоторые современные стройматериалы способны отрицательно воздействовать на организм человека, а многие продавцы, озабоченные исключительно увеличением доходов, предпочитают не давать полную информацию о качестве товара.
В десятку самых опасных для здоровья человека строительных материалов входят:
● Шифер: Вред, который он способен нанести здоровью человека, связан, прежде всего, с тем, что листы шифера производятся из спрессованных волокон асбеста, который со временем распадается на мельчайшие кусочки. Данные частички настолько малы и легки, что находятся в воздухе в виде тончайшей взвеси и при вдыхании могут попадать в дыхательные пути, оседая там. Скорость разрушения асбеста увеличивается при нагревании. В жаркие летние дни кровля буквально отравляет жильцов дома. Асбест – один из наиболее сильных канцерогенов. Длительное вдыхание его частичек чревато развитием не только воспалительных процессов в респираторной системе, но и злокачественных опухолей.
● Бетон: Материал технологичен, долговечен и недорог. К сожалению, он практически непроницаем для воздуха, и жить в доме, построенном из бетонных элементов, довольно вредно. Кроме того, плиты и блоки укрепляют металлическими каркасами, которые действуют как своеобразные ловушки электромагнитных волн. Установлено, что жильцы домов, возведенных из армированного бетона, зачастую страдают повышенной утомляемостью, испытывают проблемы со сном. Специалисты связывают такие недомогания с воздействием электромагнитного излучения.
● Гипсокартон: Безвредным может считаться только высококачественный гипсокартон, в состав которого входит очищенный гипс. Он не разрушается на воздухе и не оказывает негативного воздействия на дыхательные пути. Проблема заключается в том, что неискушенные покупатели часто приобретают более дешевый технический гипсокартон, не предназначенный для отделки жилых помещений. Такая экономия недопустима: некачественный материал не только менее долговечен, но и вреден для здоровья.
● Пенополистирол: Выделяет в воздух такие химические соединения, как стирол, фенол и формальдегид. Они не только раздражают слизистую оболочку дыхательных путей, но и накапливаются в организме, постепенно отравляя его. Поэтому специалисты не рекомендуют использовать пенополистирол для внутренней отделки жилья. Длительное пребывание в помещении, облицованном пенопластовыми плитами, плохо отражается на состоянии печени и сердечно-сосудистой системы. Имеются данные о том, что накопление продуктов распада пенополистирола в организме беременной женщины может привести к возникновению пороков развития плода.
● Минеральная вата: Материал может выделять фенол и формальдегид, токсичные для человека. Вероятность нанесения вреда здоровью высока, поскольку минеральная вата легко распадается на микрочастицы, попадающие в организм через органы дыхания.
Во избежание вредного воздействия пласты минеральной ваты нужно использовать исключительно в качестве утеплителя, который следует размещать между слоями других строительных материалов. Стены и перегородки, возведенные с применением минеральной ваты, не рекомендуется сверлить.
● Сухие штукатурные смеси: Сухие смеси для приготовления штукатурки, шпатлевочных паст, клеев и других отделочных материалов не должны содержать никаких вредных для здоровья компонентов. Опасность материалов такого рода связана с тем, что их очень легко и выгодно подделывать. По некоторым данным, доля контрафактных сухих смесей, реализуемых на отечественном рынке, составляет около 60%. При контрольных закупках в составе порошков, продающихся в фальсифицированных «фирменных» упаковках, находят и плохо очищенный мел, и химические вещества, токсичные для человека, и даже компоненты с отчетливым радиоактивным фоном.
● Изделия из ПВХ: Товары, высокого стандарта качества, практически безопасны. Беда в том, что рынок переполнен некачественными аналогами и подделками. Подобные материалы могут выделять диоксин, являющийся мощным канцерогеном, и токсичный фенол.
● Линолеум: Линолеум предназначен для финишной отделки полов. Он бывает натуральным и полимерным. Первый изготавливают на основе джутовой ткани или древесной крошки с применением натуральных масел и смол. Он безвреден, но недешев и довольно сложен в укладке. При производстве полимерного линолеума используют синтетические смолы, которые могут выделять в воздух бензол, угнетающий органы дыхания, и фталаты, пагубно воздействующие на репродуктивную систему. Самым опасным считается материал, изготовленный на основе поливинилхлорида, особенно в тех случаях, когда им отделывают полы, постоянно подвергающиеся воздействию влажности или высоких температур.
● Обои: Виниловые обои не выделяют вредных веществ, но абсолютно не пропускают воздух. Под ними могут разрастаться колонии патогенных грибков. Таким материалом нельзя оклеивать спальни, детские комнаты, а также помещения с повышенной влажностью. Низкокачественные разновидности моющихся обоев со временем начинают разрушаться, выделяя бензол и стирол. Оптимальный вариант – оклейка стен бумажными обоями. Они не так технологичны, зато не наносят вреда здоровью, да и обходятся дешевле. Обои из натуральных растительных материалов (джута, бамбука и т. д.) экологичны, но очень дороги.
● Краски и лаки: Самыми безопасными считаются краски на водной основе. Они не содержат токсичных растворителей и пригодны для внутренних отделочных работ. Большинство масляных красок и лаков изготавливаются с применением толуола и ксилола. Эти вещества в высоких концентрациях приводят к развитию заболеваний дыхательной системы и крови, поражают слизистые оболочки и кожу. Некоторые разновидности лакокрасочных покрытий делают на основе поливинилхлорида, который может выделять в воздух диоксин в течение полугода после окраски.
Чтобы убедиться в том, что товар прошел испытания на безопасность и не принесет вреда вам и вашему дому, попросите у продавца предоставить информацию о сертификате или декларации и проверьте ее в реестре Росаккредитации.
Проверить:
• сертификаты pub.fsa.gov.ru/rss/certificate
• декларации </t>
    </r>
    <r>
      <rPr>
        <color rgb="FF1155CC"/>
        <u/>
      </rPr>
      <t>pub.fsa.gov.ru/rds/declaration</t>
    </r>
  </si>
  <si>
    <t>https://izvmor.ru/novosti/obshchestvo/kachestvennyj-remont-ili-kak-vybrat-bezopasnye-dlya-zdorovya-strojmaterialy/</t>
  </si>
  <si>
    <t>Нет возможности комментировать</t>
  </si>
  <si>
    <t>allaxarov
УТЕПЛИЛ ВЕСЬ ДОМ ПЕНОПЛАСТОМ ОШИБКА СТРОИТЕЛЬСТВА МОЕГО ДОМА #3 #стройка #строительство #дом</t>
  </si>
  <si>
    <t>https://www.instagram.com/reel/CjXzR7qjQit/</t>
  </si>
  <si>
    <t>Не отвечаем, ИГ запрещен в РФ</t>
  </si>
  <si>
    <t xml:space="preserve"> Chaban Alexander ответил Владимиру
Владимир, дело в пожароопасности. есть деятели следящие за этим. пенопласт выделяет фосген при горении. большая его концентрация становится дифосгеном- это боевое отравляющее вещество применяемое в первой мировой войне. Так что фраза "много где" требует расследования, куда, действительно смотрели брагиды скрипальщиковы пряничниковы вершинины и разные депутаты и следственные органы которым указывалось на это обстоятельство еще лет 10 назад. кроме того преступники из органов и политики в частности мчс и стройконтроля закрывают глаза на требование норм чтобы огонь не распространялся по фасаду т.е. был НГ. и делают облицовку фасада г1. это и ветровлагозащитная мембрана г4т4д4в4 это и алюмокомпозиты г1в1д1т1. это минплита выделяющая родон от 20град ц. и летящего в окна летом... нормальные такие "путинки". корпорация Дюпон нам аплодирует</t>
  </si>
  <si>
    <t>https://vk.com/wall199204795_18699?reply=18712&amp;thread=18702</t>
  </si>
  <si>
    <t xml:space="preserve"> УТЕПЛИЛ ПЕНОПЛАСТОМ ВЕСЬ ДОМ -ОШИБКА3
СТРОИТЕЛЬНЫЙ КАДР
41,6 тыс. подписчиков
4 302 просмотра 6 окт. 2022 г.
ОШИБКА НОМЕР 3 СТРОИТЕЛЬСТВА МОЕГО ДОМА</t>
  </si>
  <si>
    <t>https://www.youtube.com/watch?v=G2GhhdxbHfA</t>
  </si>
  <si>
    <t xml:space="preserve">Здравствуйте! Позвольте прокомментировать несколько моментов в качестве представителя Ассоциации производителей и поставщиков пенополистирола.
Как заметно на видео, в вашем случае ППС контактирует с воздухом. На него попадают лучи солнца. Это крайне грубая ошибка монтажа: по правилам ППС должен быть полностью изолирован от окружающей среды. При соблюдении этого условия срок его службы превышает 80 лет.
Также хочу отметить, что современные марки пенополистирола не несут вреда здоровью — ни вашему, ни планеты. В пенополистирольных плитах содержание стирола невелико: всего 0,002 мг/м³, что не превышает 0,001% от объёма готового продукта. Гораздо большее его количество содержится в бытовом пластике, из которых изготовлены привычные нам шариковые ручки, корпуса гаджетов и бытовой техники. Сам стирол — природное вещество. Он присутствует в клубнике, сырах, орехах, корице, кофе, других продуктах питания и напитках. Конечно, дозы стирола в продуктах незначительны. Но при употреблении внутрь он беспрепятственно поступает в организм и не наносит никакого вреда.
Безопасность ППС подтверждена учёными: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При соблюдении условий монтажа и эксплуатации стирол не выделяется в воздух, которым вы дышите. Кроме того, пенополистирольные плиты последних поколений не содержат ни формальдегида, ни хлора, ни гидрохлорида, ни акриловых смол. На 98% они состоят из воздуха. Международный строительный код IRC классифицирует пенополистирол как экологически чистый утеплитель. Экологическую безопасность подтверждает и тот факт, что 8 из 10 частных домов в Европе утеплены качественным современным пенополистиролом.
По поводу огнестойкости: современный строительный пенополистирол содержит антипирены и является самозатухающим. Такой пенополистирол перестаёт гореть как только теряет контакт с открытым огнём. Все выпускаемые марки самозатухающего пенополистирола тестируются на соответствие строгим европейским нормам.
К сожалению, в вашем случае действительно придётся демонтировать разрушающийся материал. Однако это не значит, что вы не можете использовать ППС для утепления. Просто соблюдайте правила монтажа и эксплуатации, и ваш дом будет долго оставаться тёплым и надёжным. </t>
  </si>
  <si>
    <t>https://prnt.sc/cbucdmnRd0Dr</t>
  </si>
  <si>
    <r>
      <rPr>
        <rFont val="Arial"/>
        <color theme="1"/>
      </rPr>
      <t xml:space="preserve">Свой дом
Зачем тратиться на дорогую минвату, когда прекрасный утеплитель можно сделать из травы своими руками?
В статье рассказывается о том, что в загородном домостроении на минеральной вате и пенопололистироле как утеплителях для комфортных жилищ свет клином не сошелся. Вместо того чтобы покупать дешевый и некачественный продукт, или разоряться на продукт качественный, но дорогой, можно легко сделать прекрасные утеплители буквально из того, что под ногами валяется — соломы, камыша и прочей травы.
Сухая трава — прекрасный утеплитель, причем совершенно бесплатный
Я уже много времени уделил проблеме утепления частных жилищ, и мои труды не пропали даром. Впрочем, все же встречается очень много людей, которые вполне искренне считают, что эта проблема яйца выеденного не стоит. Ну конечно, достаточно купить минеральную вату или пенополистирол, и на самом деле проблема не стоит вообще никакого яйца.
Но в нашей реальности таким путем эта проблема не решается. Эти два самых дешевых, по отношению к другим утеплителям, материала имеют вполне себе реальные недостатки.
Например, они дорогие. Дело в том, что в нашей стране утеплительная промышленность в основном заточена на производство дешевого суррогата, который не выдерживает никакой критики. Естественно, производятся утеплители и такие, которые критику выдерживают, но их стоимость в разы выше. Вот как раз эта разница в стоимости и делает проблему утепления жилища неразрешимой для абсолютного большинства наших застройщиков, которые находятся в разряде малоимущих.
Кроме того, минеральная вата, которая обычно закладывается в стены – вредная. Что бы там ни говорили всякие защитники современной отечественной строительной промышленности, в нашей минеральной вате присутствует довольно большое количество всяких формальдегидов в виде скрепляющих смол, которые имеют синтетическую природу. В дорогих утеплителях применяются менее вредные смолы, в дешевых – более вредные, причем гораздо. Они-то и отравляют жизнь малоимущему загородному домовладельцу, который покусился на дешевый суррогат.
К тому же сама вата может быть канцерогенной, потому что сырье для нее добывается неизвестно из каких источников. Ясно, что это не та радиация, которая может убивать живые организмы на месте, тем не менее, даже за ту пару лет, которые отведены такой минвате в стене, излучение может очень плохо сказаться на экологической атмосфере в доме.
В связи с этим наиболее здравомыслящие малоимущие будущие домовладельцы начинают искать замену всему тому, что ему в состоянии предложить отечественная промышленность. И они начинают изучать физику, в частности, тот раздел ее, в котором рассказывается о тепловой энергии и способах ее сохранения.
Итак, каждому школьнику известно, что самый лучший утеплитель – это воздух. Нет, есть и другие материалы менее теплопроводные, но из доступных самый теплый – это именно воздух. Если воздух засунуть в стены вместо минеральной ваты, то дом будет очень теплым в самые любые морозы.
Однако проблема воздуха в том и состоит, что он имеет свойство охлаждаться, а охлажденные слои воздуха имеют, в свою очередь, свойство опускаться вниз, уступая верхнюю часть для воздуха теплого. Таким образом воздушное утепление стены будет очень неравномерным. Правда, непонятно, почему этого эффекта не боятся в стеклопакетах, где теплый воздух скапливается сверху, в холодный – внизу, но оставим это на совести строительных физиков, потому что речь у нас сейчас совсем не о том.
А речь у нас о том, как бы исключить движение воздуха внутри стены, чтобы стены были утеплены им равномерно. Для этого нужно заключить части этого воздушного утеплителя в капсулы, чтобы он не перемешивался на обширном пространстве. Для этого и существуют утеплители, которые на 90% состоят из воздуха, заключенного в жесткие субстанции. Таким образом и работают всякие минеральные (каменные, базальтовые, стеклянные и прочие) ваты, а также вспененные полистиролы.
В принципе, схема эта работает. Хоть воздух вообще-то и бесплатный, но вот камень, стекло и полимеры, которые представляют собой как бы клетку для воздуха, не позволяя ему путешествовать вдоль стен сверху вниз и наоборот, совершенно не бесплатны. Как писалось, такие материалы или сильно вредные и недолговечные, или стоят немалых денег. Таким образом и получается, что сам утеплитель потребителю обходится даром, а вот за сопутствующие ему конструкции приходится платить – то ли финансами, то ли здоровьем.
И вот пришла пора подумать – а что, если из этой схемы исключить производителя минеральных и полимерных клеток для воздуха?
И оказалось, что такого прощелыгу можно исключить без всякого труда, просто применив для создания воздушной клетки бесплатные материалы. Такие материалы валяются буквально под ногами, особенно у загородного домостроителя. Я уже писал о таких бесплатных, но очень эффективных материалах, потому повторяться не буду.
Но все же следует напомнить это тем начинающим застройщикам, кто вообще не имеет представления о том, что это могут быть за материалы.
Вот, например, в древности очень широко использовали для утепления обычную траву. Ну, трава – понятие очень растяжимое, так как в качестве нее может рассматриваться и солома – наиболее качественная трава в сельскохозяйственных регионах. Также прекрасно подходит и камыш, которого полно и в не сельскохозяйственных регионах, и который по качествам не уступает соломе. Да и вообще можно использовать любую траву, главное, чтобы она была сухая.
О стенах дома, изготовленных из соломенных блоков. Такие стены достаточно распространены везде, где есть люди, которые не хотят платить производителям утеплителей за непрактичную стекловату или горючий пенополистирол. Но блоки – это уже непосредственно стены, и они в основном представляют каркасные дома. А что делать владельцам домов со стенами из камня? Как их утеплить соломой?
Интересно, что очень многие производители утеплительных материалов уже давно подсуетились в этом направлении, и предлагают всякие теплоизоляционные материалы, выполненные из природных компонентов – той же травы (соломы, камыша, льна, мха и прочего подобного). Но фокус тут заключается в том, что цены на эти утеплители подчас гораздо выше, чем на качественную минеральную вату и экструдированный пенополистирол.
Какая же выгода от такого приобретения?
Ну, тут я вполне солидарен с производителями таких природных и экологически чистых утеплителей – они качеством очень хороши, причем качество тут наблюдается по всем направлениям. Производители заявляют, что такие материалы и очень теплые, и очень долговечные, и вообще негорючие, не испускают всяких формальдегидов и канцерогенов, и прочее и прочее и прочее.
И они нисколько не врут. Природные утеплители гораздо качественнее, чем минеральная вата и пенополистирол. Всё это правда, причем голимая. Правла, это единственный случай, когда производитель не врет и не обманывает своего клиента.
Но тут у малоимущего застройщика начинает возникать подозрение – а зачем эти материалы покупать у фабрикантов, когда их можно сделать самому? Это базальтовую вату или пенополистирол в сарае своего дома не произвести, а соломенные утеплители – запросто.
Нет, кому дорого свое время и неприемлема затрата усилий, может просто войти на фабрику и всё это купить за живые деньги, которые он зарабатывает на своей основной работе. Но вот что делать тем, кто на работе не может заработать, но свой дом за городом ему нужен позарез, только денег не хватает?
Естественно, наиболее прагматичные наши бюджетники закатывают рукава и занимаются производством самостоятельно. Ну, об этом я уже писал, писал и писал, и повторяться тут опять-таки не стоит. Хочешь сделать дом теплым в самую лютую зиму при затрате минимума средств – закатывай рукава. А если не знаешь, как сделать – в Интернете полно инструкций по этому поводу, поэтому я тут тоже не стану открывать какую-то Америку.
Но вот объяснить, почему утеплитель из соломы лучше, чем утеплитель из базальта или пластмассы, все же стоит.
Дело в том, что солома – это такая трава, каждый стебель которой полый внутри. В этих полостях воздух гораздо более неподвижный, чем внутри минеральной ваты. Правда, пенополистирол по этому показателю может дать соломе фору, как и по некоторым другим, тем не менее пластмасса – это именно пластмасса со всеми присущими ей недостатками, которых лишена трава.
Тут, конечно же, начнутся среди моих читателей всякие сомнения, которые напишут, что солома и горит хорошо, и быстро промокает, да и мыши в ней заводятся.
</t>
    </r>
    <r>
      <rPr>
        <rFont val="Arial"/>
        <b/>
        <color theme="1"/>
      </rPr>
      <t>А что, пенополистирол разве не горит? Горит, и еще как. Ну, не самые лучшие образцы, которые имеют малую популярность из-за своей дороговизны, но зато самые востребованные – очень опасны в этом плане.</t>
    </r>
    <r>
      <rPr>
        <rFont val="Arial"/>
        <color theme="1"/>
      </rPr>
      <t xml:space="preserve">
Насчет минеральной ваты – она такая же гигроскопичная, как и солома, и такая же любимая мышами и прочими гадами, которые очень активно роют в ней норы и устраивают муравейники. Но, в отличие от соломы, минвату невозможно обработать разными дешевыми, но эффективными средствами. Поэтому повысить влагонепроницаемость минеральной ваты нормальными средствами невозможно, и мышей с муравьями отпугнуть от нее нельзя, разве что натереть весь фасад чесноком.
А вот травяной утеплитель обрабатывается прекрасно. Первый антисептик для него – это известь. Можно, конечно, пропитать солому всякой бурой или каким-нибудь купоросом, но это вещества нестойкие, а потому недолговечные. А вот известь – это на века. Смоченная в известковом растворе солома не гниет хоть 1000 лет – это доказано многочисленными археологическими раскопками. В ней не заводятся всякие грызуны любого качества, в ней не выживают миккроббы и прочие боцыллы (слова изменены по цензурным соображениям), и можно не бояться, что соломенный утеплитель быстро наберется воды, как минеральная вата – известь прекрасно регулирует влажность той среды, в которую внедрена.
В общем, не хочу больше надоедать своему читателю, изобретая всякие велисопеды и выдавая их за плоды своих умственных усилий. Все материалы по натуральным утеплителям материалам, которые в состоянии быстро изготовить своими руками любой не лентяй, можно с избытком и даже переизбытком найти в Интернете.
фото из открытых источников в интернете</t>
    </r>
  </si>
  <si>
    <t>https://vk.com/wall-99100640_66602</t>
  </si>
  <si>
    <t>Не встраиваемся, слишком абстрактная информация и нет конкретного негатива на ППС</t>
  </si>
  <si>
    <r>
      <rPr>
        <rFont val="Arial"/>
        <color theme="1"/>
        <sz val="6.0"/>
      </rPr>
      <t>Ремонт квартир и домов.Услуги по городу Кургану.
Как правильно выбрать утеплитель для дома
Многие мечтают об уютном теплом собственном доме. Иметь теплый дом в зимние холода, а прохладный – в летнюю жару: мечта каждого владельца частного дома.
Для того, что бы дом соответствовал этим качествам и был пригодным для жилья, его необходимо утеплить. Поэтому правильно выбранный утеплитель сможет не только согреть вас, но и создать в доме комфортную атмосферу.
Все материалы, которые используются для утепления, делятся на две группы: натуральные и искусственные. К первой группе можно отнести торф, стружки, плиты из волокон льна. Эти материалы экологически безвредны, но торф и стружка не практичны, так как они гигроскопичны и горючи.
Ко второй группе относятся все современные утеплители: пенополистирол, пенопласт, минеральная вата.
Самым популярным утеплителем для дома сегодня является пенопласт. Он относительно недорогой, удобный в использовании, легкий и не впитывающий влагу.</t>
    </r>
    <r>
      <rPr>
        <rFont val="Arial"/>
        <color theme="1"/>
      </rPr>
      <t xml:space="preserve">
</t>
    </r>
    <r>
      <rPr>
        <rFont val="Arial"/>
        <b/>
        <color theme="1"/>
      </rPr>
      <t>Но, при этом, пенопласт имеет ряд недостатков. Это горючий материал, который при горении выделяет черный ядовитый дым, что представляет опасность для жизнедеятельности человека. К тому же, листы пенопласта имеют хрупкую структуру, что требует аккуратного использования.</t>
    </r>
    <r>
      <rPr>
        <rFont val="Arial"/>
        <color theme="1"/>
      </rPr>
      <t xml:space="preserve">
</t>
    </r>
    <r>
      <rPr>
        <rFont val="Arial"/>
        <color theme="1"/>
        <sz val="6.0"/>
      </rPr>
      <t>Но, в гонке за популярностью, в последнее время, в лидеры выходит минеральная вата. Она производится в виде плотных плит с волокнистой структурой. Наличие воздушных слоев между джутами, обеспечивает высокие теплоизоляционные и звукоизоляционные свойства.
Но присутствие в минеральной вате канцерогенных веществ, вредных для здоровья человека, позволяет использовать этот утеплитель только при наружных работах и с дополнительной отделкой. Иногда практикуют использование толстого полиэтилена, как паро-изолирующую мембрану в домах, утепленных минеральной ватой.
Современный природный утеплитель для стен каркасного дома – это плиты из волокон льна. Этот экологически чистый, натуральный утеплитель имеет уникальное свойство, которое позволяет создавать в каркасном доме микроклимат, близкий к атмосфере деревянного дома. Лен обладает теплоизоляционными свойствами, они легко впитывают и выводят влагу, что обеспечивает природное регулирование влажности воздуха в помещении. Кроме того, утеплитель изо льна имеет высокую теплоемкость, что обеспечивает дом теплом – зимой и прохладой – летом.
Надеемся, что выше изложенный материал поможет вам определиться в выборе утеплителя для своего дома.</t>
    </r>
  </si>
  <si>
    <t>https://ok.ru/kurgansov/topic/154476371004701</t>
  </si>
  <si>
    <t>Здравствуйте! В качестве представителя Ассоциации производителей и поставщиков пенополистирола хотел бы отметить, что современный строительный пенополистирол содержит антипирены и является самозатухающим. Такой материал перестаёт гореть как только теряет контакт с открытым огнём. Все выпускаемые марки самозатухающего пенополистирола тестируются на соответствие строгим европейским нормам.
Да и хрупкость — кажущееся качество этого материала. ППС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t>
  </si>
  <si>
    <r>
      <rPr/>
      <t xml:space="preserve">Комментарии закрыты администрацией группы </t>
    </r>
    <r>
      <rPr>
        <color rgb="FF1155CC"/>
        <u/>
      </rPr>
      <t>https://prnt.sc/0Z7niea9chV9</t>
    </r>
    <r>
      <rPr/>
      <t xml:space="preserve"> </t>
    </r>
  </si>
  <si>
    <r>
      <rPr>
        <rFont val="Arial"/>
        <color theme="1"/>
      </rPr>
      <t xml:space="preserve">ПрофнастилЦентр / Мелеуз / Кумертау и районы
</t>
    </r>
    <r>
      <rPr>
        <rFont val="Arial"/>
        <color theme="1"/>
        <sz val="6.0"/>
      </rPr>
      <t>УТЕПЛЯЕМ СТЕНЫ: пенопласт или минвата?
В качестве утеплителя стен часто используют минвату или пенопласт. Проведем сравнение обоих материалов и за основу возьмем несколько параметров и рассмотрим каждый из них.</t>
    </r>
    <r>
      <rPr>
        <rFont val="Arial"/>
        <color theme="1"/>
      </rPr>
      <t xml:space="preserve">
</t>
    </r>
    <r>
      <rPr>
        <rFont val="Arial"/>
        <b/>
        <color theme="1"/>
      </rPr>
      <t>СПОСОБНОСТЬ ПРОПУСКАТЬ ПАР:
Утеплитель из пенопласта очень сложно назвать «дышащим» материалом. В жилище с таким утеплителем появляется влажность, от которой избавит лишь наличие в доме активной вентиляции.</t>
    </r>
    <r>
      <rPr>
        <rFont val="Arial"/>
        <color theme="1"/>
      </rPr>
      <t xml:space="preserve">
</t>
    </r>
    <r>
      <rPr>
        <rFont val="Arial"/>
        <color theme="1"/>
        <sz val="6.0"/>
      </rPr>
      <t>Утеплитель из минваты дает дому «дышать». Пар выходит через фасад, а влага не накапливается. Минеральная вата ― это хороший универсальный утеплитель, который подходит даже для стен из дерева.
СПОСОБНОСТЬ ОСТАВЛЯТЬ ТЕПЛО В ЖИЛИЩЕ:
Оба материала одинаково надежно держат в доме тепло. И тот, и другой можно применять в самом суровом климате.
СПОСОБНОСТЬ ГЛУШИТЬ ПОСТОРОННИЕ ЗВУКИ УЛИЦЫ:
Утеплитель из пенопласта эффективно гасит посторонние звуки. В этом ему не уступает и минвата. Она состоит из волокон. Звуковая волна, проходя через такой утеплитель, «растворяется» в волокнах. Таким образом, оба материала «любят тишину».</t>
    </r>
    <r>
      <rPr>
        <rFont val="Arial"/>
        <color theme="1"/>
      </rPr>
      <t xml:space="preserve">
</t>
    </r>
    <r>
      <rPr>
        <rFont val="Arial"/>
        <b/>
        <color theme="1"/>
      </rPr>
      <t>СПОСОБНОСТЬ НЕ ВОСПЛАМЕНЯТЬСЯ:
Увы, пенопласт нельзя назвать негорючим материалом. В случае попадания искры он может загореться. При горении такой материал выделяет вредные вещества. Из всех видов пенопласта наиболее огнеупорным можно назвать самозатухающий пенопласт, поскольку он оснащен огнестойкими добавками. Но считать его совершенно пожаробезопасным все же нельзя.</t>
    </r>
    <r>
      <rPr>
        <rFont val="Arial"/>
        <color theme="1"/>
      </rPr>
      <t xml:space="preserve">
</t>
    </r>
    <r>
      <rPr>
        <rFont val="Arial"/>
        <color theme="1"/>
        <sz val="6.0"/>
      </rPr>
      <t>А вот минвата обладает классом горючести НГ ― негорючий материал. При экстремально высоких температурах она может плавиться, но при этом практически не дымит и не выделяет токсичных веществ.
НЕСПОСОБНОСТЬ К РАЗРУШЕНИЮ:</t>
    </r>
    <r>
      <rPr>
        <rFont val="Arial"/>
        <color theme="1"/>
      </rPr>
      <t xml:space="preserve">
</t>
    </r>
    <r>
      <rPr>
        <rFont val="Arial"/>
        <b/>
        <color theme="1"/>
      </rPr>
      <t>Пенопласт довольно хрупкий материал и легко ломается голыми руками. Поэтому при транспортировке и установке необходимо соблюдать осторожность, нельзя допускать, чтобы он раскрошился.</t>
    </r>
    <r>
      <rPr>
        <rFont val="Arial"/>
        <color theme="1"/>
      </rPr>
      <t xml:space="preserve">
</t>
    </r>
    <r>
      <rPr>
        <rFont val="Arial"/>
        <color theme="1"/>
        <sz val="6.0"/>
      </rPr>
      <t xml:space="preserve">Минеральную вату сломать практически невозможно, разорвать тоже очень и очень сложно. Это весьма эластичный материал, устойчивый к разрушению.
ГИБКОСТЬ УТЕПЛИТЕЛЯ:
Если у вас фасад сложной формы, вам вряд ли подойдет утеплитель из пенопласта. Это не самый эластичный материал. Но для ровной поверхности он вполне годится.
Минвата эластична, особенно кварцевая рулонная вата. Утеплитель из этого материала подойдет для фасадов необычной формы.
СТОЙКОСТЬ К ПЛЕСЕНИ, ГРИБКУ, НАСЕКОМЫМ:
Синтетический пенопласт вряд ли заинтересует насекомых. Ему не страшен грибок, </t>
    </r>
    <r>
      <rPr>
        <rFont val="Arial"/>
        <b/>
        <color theme="1"/>
        <sz val="6.0"/>
      </rPr>
      <t>а вот грызунам этот материал вполне «по зубам»</t>
    </r>
    <r>
      <rPr>
        <rFont val="Arial"/>
        <color theme="1"/>
        <sz val="6.0"/>
      </rPr>
      <t>. Подпорченный мышью пенопласт требует срочной замены.
Минвате также не страшны плесень и грибок, а если пропитать ее спецсредствами, то и грызуны не заинтересуются этим утеплителем.
Устойчивость к «химии»</t>
    </r>
    <r>
      <rPr>
        <rFont val="Arial"/>
        <color theme="1"/>
      </rPr>
      <t xml:space="preserve">
</t>
    </r>
    <r>
      <rPr>
        <rFont val="Arial"/>
        <b/>
        <color theme="1"/>
      </rPr>
      <t>Щелочи, растворители и прочие химвещества опасны для пенопласта. При контакте с некоторыми из них он может просто расплавиться, либо раствориться.</t>
    </r>
    <r>
      <rPr>
        <rFont val="Arial"/>
        <color theme="1"/>
      </rPr>
      <t xml:space="preserve">
</t>
    </r>
    <r>
      <rPr>
        <rFont val="Arial"/>
        <color theme="1"/>
        <sz val="6.0"/>
      </rPr>
      <t>Большинству видов минваты не страшны растворители и кислоты.
СТАБИЛЬНЫЕ РАЗМЕРЫ:
Утеплитель из пенопласта почти не меняет размеры в экстремальных условиях, но может сломаться от механического воздействия. Поэтому для фасадов с нагрузками он вряд ли подходит.
Параметры минваты также не зависят от перемены температур, ей не грозят деформация и «усадка».</t>
    </r>
    <r>
      <rPr>
        <rFont val="Arial"/>
        <color theme="1"/>
      </rPr>
      <t xml:space="preserve">
</t>
    </r>
    <r>
      <rPr>
        <rFont val="Arial"/>
        <b/>
        <color theme="1"/>
      </rPr>
      <t>ЛЕГКАЯ УСТАНОВКА:
На первый взгляд, монтировать утеплитель из пенопласта легко. Но здесь есть особенность ― при надавливании он может сломаться или раскрошиться.</t>
    </r>
    <r>
      <rPr>
        <rFont val="Arial"/>
        <color theme="1"/>
      </rPr>
      <t xml:space="preserve">
</t>
    </r>
    <r>
      <rPr>
        <rFont val="Arial"/>
        <color theme="1"/>
        <sz val="6.0"/>
      </rPr>
      <t>При работе с минватой необходимо защищать лицо и кожу от попадания волокон. Соблюдая правила безопасности, вы довольно легко смонтируете ее на фасад.
ИТОГ:
Какой утеплитель лучше: пенопласт или минвата? Свойства утеплителей из минваты и пенопласта во многом похожи, но по некоторым характеристикам минвата предпочтительней. Она экологична, не склонна к возгоранию, гибкая и устойчива к агрессивной среде. С ней фасад вашего дома дом будет сухим и теплым!
Надеемся, что наш пост оказался полезен!
Не забудьте сохранить его себе, чтобы был под рукой.
--------------------------------------------------------—
Консультация 📲 8(917) 76 60 808
ЖДЕМ ВАС АДРЕСУ:
г. Мелеуз, ул.Смоленская, 189
#профнастилКумертау#купитьпрофнастил#профнастилМелеуз</t>
    </r>
  </si>
  <si>
    <t>https://vk.com/wall-204295761_878</t>
  </si>
  <si>
    <t>Здравствуйте! Позвольте отметить несколько моментов в качестве представителя Ассоциации производителей и поставщиков пенополистирола.
На самом деле, пенополистирол паропроницаем: по данной характеристике материал немногим уступает сосне и способен "дышать". У него минимальная теплопроводность — согласно ГОСТ на ППС-плиты, она составляет при температуре 10 (± 1) ℃ не более 0,031–0,041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По поводу воспламеняемости: современный строительный пенополистирол содержит антипирены и является самозатухающим. Такой материал перестаёт гореть как только теряет контакт с открытым огнём. Все выпускаемые марки самозатухающего пенополистирола тестируются на соответствие строгим европейским нормам.
Также могу сказать, что хрупкость — кажущееся качество этого материала. ППС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
Касательно мышей и других грызунов: они могут завестись в любом теплоизоляционном материале. Конкретно пенополистирол не представляет для них питательной ценности. Животные могут выбирать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t>
  </si>
  <si>
    <t>https://prnt.sc/1UBztN-6QBRJ</t>
  </si>
  <si>
    <t>мосо, открыт 1 день назад
Наружные стены из сип 174мм чем лучше утеплить фасад. Нам будут делать пенопластом 5 фасадный 16 ф?</t>
  </si>
  <si>
    <t>https://otvet.mail.ru/question/230770571</t>
  </si>
  <si>
    <t>Не отвечаем, вопрос совсем не конкретный, очень мало информации и не ясен контекст упоминания ППС.</t>
  </si>
  <si>
    <r>
      <rPr>
        <rFont val="Arial"/>
        <color theme="1"/>
      </rPr>
      <t xml:space="preserve">Полезные советы
</t>
    </r>
    <r>
      <rPr>
        <rFont val="Arial"/>
        <color theme="1"/>
        <sz val="7.0"/>
      </rPr>
      <t>Как утеплить веранду
Вот и подходит к концу дачный сезон, все основные работы в саду уже сделаны но дачный дом Вы планируете еще использовать и зимой – в таком случае придется утепляться. Начнем с веранды.
Если Ваш построенный своими руками дачный домик кажется вам холодным для проживания, значит, пришло время утеплить конструкцию.
В последнее время строительные фирмы предлагают деревянные дома с каркасными неутепленными пристройками, обшитыми с двух сторон досками. Обычно таким помещением бывает мансарда или терраса, но иногда встречаются и неутепленные дачные домики. При утеплении каркасных конструкций, полых внутри, существенным плюсом является то, что толщина стен остается неизменной, и, соответственно, не уменьшается площадь жилого помещения.
Для нижеперечисленных работ Вам потребуются следующие инструменты и стройматериалы:
пенофол или аналогичный утеплитель
пенопласт толщиной 10 см
гвоздодер
молоток
гвозди
острые ножницы
рулетка
ножовка по металлу
карандаш
скотч
шпатель
краска кисти
Какой материал для утепления веранды использовать?
Для утепления домиков чаще всего дачники используют минеральную вату и</t>
    </r>
    <r>
      <rPr>
        <rFont val="Arial"/>
        <color theme="1"/>
      </rPr>
      <t xml:space="preserve"> </t>
    </r>
    <r>
      <rPr>
        <rFont val="Arial"/>
        <b/>
        <color theme="1"/>
      </rPr>
      <t>пенопласт. Последний менее популярен из-за возможности выделения ядовитого дыма при соприкосновении с открытым огнем. Несмотря на то, что пенопласт считается «недышащим» материалом, мы взяли его в связи с доступностью по стоимости в сравнении с другими.</t>
    </r>
    <r>
      <rPr>
        <rFont val="Arial"/>
        <color theme="1"/>
        <sz val="7.0"/>
      </rPr>
      <t xml:space="preserve">
Дополнительным утеплителем служит прокладка из пенофола, отражающая фольгированным слоем холодный и теплый воздух, идущий с улицы. Пенофол — это комбинированный материал, представляющий собой вспененный слой из полиэтилена, который с одной или двух сторон покрывается алюминиевой фольгой. Подобная структура утеплителя получила название «отражаемая изоляция». Его можно применять не только самостоятельно, но и в комбинации с другими видами утеплителей.
Утепление пола
Полы, особенно при отсутствии сплошной ленты фундамента, тоже требуют утепления. Для этого прошпаклевывают швы между досками, затем пол заново прокрашивают, а с нижней стороны пробивают пенофолом. Изнутри полы дополнительно можно утеплить линолеумом на полипропиленовой подкладке или ковролииом на основе из войлока. Более трудоемким, но долговечным и грамотным утеплением считается устройство второго пола. При уже имеющемся половом настиле его используют как черновой вариант, на который укладывают утепление, а поверх — чистовой пол. Конечно, это существенно снизит высоту потолка.
B зависимости от конструкции решите, с какой из сторон (внутренней или внешней) легче будет снять деревянную обшивку. Изнутри работать удобнее, к тому же погодные условия не станут помехой, но придется позаботиться о выносе мебели и замене внутренней косметической отделки (плинтусах и т. п.). Снаружи препятствием иногда становится примыкающая пристройка, доски которой мешают снимать обшивку.
Доски обшивки снимают гвоздодером. Чтобы не оставались следы от плотного примыкания к ним гвоздодера, под инструмент подкладывают кусок толстого упаковочного картона. Чем аккуратнее вы снимете доски, тем проще будет впоследствии прибивать их обратно. Снятые доски освобождают от гвоздей и нумеруют, чтобы не перепутать, когда надо будет их пришивать на место.
Измерьте площадь, предназначенную для утепления. Нарежьте пенофол в размер, можно с запасом для загиба сверху и снизу. Закройте им стены, края закрепите скотчем.
Поверх пенофола уложите куски пенопласта. Пенопласт желательно подобрать толщиной, равной промежутку между обшивкой. Куски должны плотно прилегать друг к другу.
В узких местах, например над окнами, вам понадобятся резаные кусочки пенопласта, для этого удобно пользоваться ножовкой по металлу. Обналичку с окон при этом необходимо снять.
Прибейте доски обшивки. Если вы правильно подобрали толщину утеплителя, то доски не будут изгибаться и легко станут на место.
Поскольку на обшивке остаются царапины и сколы, после работы нужно покрасить стены и заменить потолочный плинтус.</t>
    </r>
  </si>
  <si>
    <t>https://ok.ru/polezsoveti/topic/155335247052274</t>
  </si>
  <si>
    <t>Здравствуйте! Хотел бы уточнить некоторые моменты в качестве представителя Ассоциации производителей и поставщиков пенополистирола.
В первую очередь отмечу, что современный строительный пенополистирол содержит антипирены и является самозатухающим. Такой материал перестаёт гореть как только теряет контакт с открытым огнём. Все выпускаемые марки самозатухающего пенополистирола тестируются на соответствие строгим европейским нормам.
Еще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t>
  </si>
  <si>
    <r>
      <rPr>
        <color rgb="FF1155CC"/>
        <u/>
      </rPr>
      <t>https://prnt.sc/pgJFCwOFvTdX</t>
    </r>
    <r>
      <rPr/>
      <t xml:space="preserve"> </t>
    </r>
  </si>
  <si>
    <r>
      <rPr>
        <rFont val="Arial"/>
        <color theme="1"/>
      </rPr>
      <t>СК АлексееВ — каркасные дома По всей РОССИИ</t>
    </r>
    <r>
      <rPr>
        <rFont val="Arial"/>
        <color theme="1"/>
        <sz val="7.0"/>
      </rPr>
      <t xml:space="preserve">
</t>
    </r>
    <r>
      <rPr>
        <rFont val="Arial"/>
        <color theme="1"/>
        <sz val="6.0"/>
      </rPr>
      <t>Далеко не все строительные материалы так безопасны и экологически чисты, как это рекламируют производители. В итоге, современное жилье перегружено токсичными выделениями, а люди все чаще страдают заболеваниями дыхательной, эндокринной системы и не понимают, отчего их настигла болезнь.
Мы предлагаем вашему вниманию список самых вредных для здоровья строительных материалов. Ведь кто предупрежден – тот вооружен, а в наше время любую продукцию нужно выбирать максимально тщательно, ведь на кону ваше здоровье.
1. Полимерные материалы. Опасность таится за аббревиатурами ДСП, ПВА, ПВХ, ДВП, используются такие материалы повсеместно: для гидроизоляции, теплоизоляции, герметизации, отделочных работ, при производстве ковровых покрытий и мебели. И если только ковролин или пластиковое окно особого вреда не причинит, то если в комнате сконцентрировано большое количество объектов, иммунная система человека попросту не выдерживает. Из ДСП и ДВП чаще всего изготавливают бюджетную мебель, из ПВХ – линолеум, плинтуса, трубы, стеновые панели, окна, профили и так далее. ПВА присутствует в ковролинах и синтетических покрытиях. Недобросовестные производители, использующие дешевые материалы, губят наше здоровье, ведь со временем из таких предметов интерьера начинает выделяться диоксин – мощный канцероген, который может привести к мутации клеток и развитию опухолей. Плохой линолеум выделяет бензол и этилбензол, толуол, ДСП – формальдегид, эти соединения опасны для человека.</t>
    </r>
    <r>
      <rPr>
        <rFont val="Arial"/>
        <color theme="1"/>
      </rPr>
      <t xml:space="preserve">
</t>
    </r>
    <r>
      <rPr>
        <rFont val="Arial"/>
        <b/>
        <color theme="1"/>
      </rPr>
      <t xml:space="preserve">2. Пенополистирол и асбест. Эти материалы тоже можно назвать безопасными с большой натяжкой. Пенополистиролом утепляют помещения производственного назначения, в качестве утеплителя для дома лучше этот материал не выбирать. </t>
    </r>
    <r>
      <rPr>
        <rFont val="Arial"/>
        <color theme="1"/>
        <sz val="6.0"/>
      </rPr>
      <t>Асбест тоже со временем начинает выделять канцерогены: через дыхательные пути асбестовые волокна проникают в организм и откладываются там. Не менее вредна минеральная вата: в воздух попадают мельчайшие частицы, которые также легко оказываются в наших легких. Если этим материалом утеплены стены, лучше его не ломать и не сверлить, а в случае необходимости полностью менять слой утеплителя.
3. Силикатный кирпич, фосфогипс. Казалось бы, популярные строительные материалы, но и они таят в себе скрытую угрозу. В силикатном кирпиче может накапливаться радон – этот инертный газ радиоактивен, может стать причиной рака легких.
4. Пенополиуретан. Из него изготавливают утеплители, фризы, молдинги, розетки и другие изделия. Полиуретан – газонаполненная пластмасса, при производстве которой выделяется углекислый газ и полиол. Считается, что пенополиуретан довольно стабилен, однако в больших количествах его использовать нельзя, особенно, если помещение жилое. Утепление проводят с внешней стороны дома или квартиры, чтобы избежать вредных испарений.</t>
    </r>
    <r>
      <rPr>
        <rFont val="Arial"/>
        <color theme="1"/>
      </rPr>
      <t xml:space="preserve">
</t>
    </r>
    <r>
      <rPr>
        <rFont val="Arial"/>
        <b/>
        <color theme="1"/>
      </rPr>
      <t>5. Пенополистирол и полиуретан. Со временем такие утеплители начинают выделять токсичные соединения – изоцианаты, из пенопласта также выделяется стирол – токсин, оказывающий вредное воздействие на сердечно-сосудистую систему. Кроме того, такие утеплители способны накапливать токсины, поэтому подходят только для внешней отделки.</t>
    </r>
    <r>
      <rPr>
        <rFont val="Arial"/>
        <color theme="1"/>
      </rPr>
      <t xml:space="preserve">
</t>
    </r>
    <r>
      <rPr>
        <rFont val="Arial"/>
        <color theme="1"/>
        <sz val="6.0"/>
      </rPr>
      <t>6. Синтетические клеи и лаки. В особенности эти материалы вредны для беременных женщин и детей, они могут стать причиной аллергических реакций, болезней дыхательной системы. Во многих синтетических лаках содержится толуол и ксилол – при испарении эти вещества раздражают слизистую, проникают в легкие, а затем накапливаются в организме. Некоторые виды паркетного клея и лака, в основе которых лежит толуол или ацетон, могут спровоцировать выкидыш или женское бесплодие.
7. Пластиковые панели. По сути, пластик вреден практически во всех проявлениях, но больше всего вреда пластиковые панели наносят здоровью, если ими отделано помещение, где царят высокие температуры: к примеру, кухня. Жара способствует выделению токсичного диоксина, это же касается и низкокачественных пластиковых окон, поэтому оптимальный вариант для отделки пластиком – коридор или прихожая, но не жилая комната и не кухня.
8. Дешевые краски. Низкокачественные краски и мастики содержат в себе львиную долю вредных соединений: свинец, медь, крезол, толуол, ксилол и другие. После полугода службы краска начинает разрушаться и выделять поливинилхлорид – этот компонент оказывает разрушительное действие на пищеварительную, выделительную и нервную систему. Для окраски помещений лучше выбирать водоэмульсионную краску известных производителей, с сертификатом качества.
9. Моющиеся обои. В основном такие обои выбирают на кухню или в коридор, они плотные, легко чистятся, устойчивы к загрязнениям, но есть и обратная сторона медали. Такие изделия экологичными никак не назовешь. В составе моющихся обоев содержатся различные мастики, поэтому и область применения ограничена. Кроме того, со временем начинает выделяться стирол – вещество, которое раздражает слизистую носоглотки и может стать причиной болезней дыхательных путей.
10. Виниловые обои и линкруст. Содержание хлорвиниловой мастики и других не самых полезных для здоровья веществ ограничивает сферу применения таких обоев. Оптимальный выбор для жилых помещений – бумажные, джутовые, бамбуковые обои, а также текстиль. Синтетических нитей и винила лучше избегать – это хороший выбор для прихожей, но не для спальни или детской.
А если вы хотите себе построить качественный каркасный дом то смело можете обращаться к нам: https://alekseev-dom.ru/
#каркасныедома #каркасныйдомподключ #каркасныйдомцена #проектыкаркасныхдомов #проекты коттеджей</t>
    </r>
  </si>
  <si>
    <t>https://vk.com/wall-211149593_664</t>
  </si>
  <si>
    <t>Здравствуйте! Как представитель Ассоциации производителей и поставщиков пенополистирола хочу развеять ваши сомнения относительно выделения стирола из пенополистирольных плит, использованных для утепления.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Согласно гигиеническим нормативам ГН 2.3.3.972-00 «Предельно допустимые количества химических веществ, выделяющихся из материалов, контактирующих с пищевыми продуктами», пенополистирол признан материалом, который подходит даже для производства пищевой упаковки. Исследования выявили, что миграция химических веществ из контейнера в продукт даже при нагревании ничтожно мала. Пенополистирол используется также в качестве медицинской и лабораторной упаковки, что лишний раз свидетельствует о его безопасности.
В пенополистирольных плитах содержание стирола невелико: всего 0,002 мг/м³, что не превышает 0,001% от объёма готового продукта.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t>
  </si>
  <si>
    <t>Ждём ответа о возможности использования аккаунта ВК</t>
  </si>
  <si>
    <t>Zasebya
Удивительные дела Вы говорите. А таблицы показывают что ППС в 10 раз менее проницаем, а экструдированный пенополистирол и вовсе в 20.
И гниет дерево под ним прямо с большим удовольствием.
По поводу вентиляции. Хорошо говорить о том, что правильно, а что нет, но в данном случае речь идет о конкретном, построенном доме, в котором, с высокой долей вероятности, единственная вентиляция это печная труба и щели.</t>
  </si>
  <si>
    <t>https://pikabu.ru/story/dachnyiy_dom_dlya_kruglogodichnogo_prozhivaniya_9506911?cid=251929524</t>
  </si>
  <si>
    <t>Здравствуйте! Извините за задержку с ответом. 
Учитывая все вводные (возраст дома, отсутствие вентиляции), здесь действительно следует рассматривать другой вариант утепления в этом конкретном случае. Однако считать материал непаропропроницаемым всё же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t>
  </si>
  <si>
    <t>https://prnt.sc/fd099vuDFtUt</t>
  </si>
  <si>
    <t>Михаил Казаков
Можете тогда помочь в расчетах!? Город Тольятти посёлок луночарский. От берега Волги 500 метров. Температура зимой -30-40. Летом 35. Дом из силикатного кирпича. Выложен в 2 кирпиче 250мм. Дом стены внутри дома оштукатурены 1.5-2см . ППС 20Ф будет достаточно?
Михаил Казаков
И взять не 100 мм толщиной, а 200мм. Как считаете?</t>
  </si>
  <si>
    <t xml:space="preserve">Здравствуйте, Михаил! 
Следуя описанию, для вашей местности характерны существенные перепады годовой температуры — до 70℃. Близость воды обуславливает высокую влажность воздуха. А материал, из которого построен дом, имеет высокую паропроницаемость (кладка из полнотелого силикатного (ГОСТ 379) на цементно-песчаном растворе — 0,11 мг/(м·ч·Па), силикатного одинадцатипустотного на цементно-песчаном растворе и силикатного четырнадцатипустотного на цементно-песчаном растворе 0,13 и 0,14 мг/(м·ч·Па) соответственно). 
Мы можем рекомендовать вам для утепления использовать ППС 15 или 20 Ф — пенополистирол для фасадных работ слоем 150-200 мм. Укладывать материал лучше в два слоя, перекрывая верхним стыки предыдущего. Все стыки (вне зависимости от того, сколько слоёв — 1 или 2 — вы решите укладывать), необходимо пропенивать клей-пеной, чтобы избежать возникновения мостиков холода. Для крепления используйте дюбеля-зонтики пластиковые либо с термоголовкой. 
И совет из практики: для зон фасада, подвергающихся наибольшей нагрузке, — область вокруг входной двери, зону парковки для велосипедов, если таковая имеется, и т. п. — стоит использовать ППС той же толщины, но большей плотности. 
Также не забывайте, что эффективная пароизоляция будет зависеть от: 
- качества вентиляции — важно предусмотреть эффективную приточно-вытяжную вентиляцию.
- качества материала — приобретайте его только в местах официальных продаж. 
- качества утепления пола и межэтажных перегородок, кровли. 
- типа крыши. Слой утепления фасада не должен выступать за край крыши (такое возможно, если отсутствуют или слишком узки её свесы). 
</t>
  </si>
  <si>
    <r>
      <rPr>
        <color rgb="FF1155CC"/>
        <u/>
      </rPr>
      <t>https://prnt.sc/QADbBTKiTHCC</t>
    </r>
    <r>
      <rPr/>
      <t xml:space="preserve"> </t>
    </r>
  </si>
  <si>
    <r>
      <rPr>
        <rFont val="Arial"/>
        <color theme="1"/>
        <sz val="6.0"/>
      </rPr>
      <t>Деревянные дома | Идеи строительство ремонт
Как утеплить пол в каркасном доме на сваях? Пошаговое руководство
Занимаясь строительством собственного жилья, нужно четко осознавать, насколько важно утепление пола в каркасном доме на сваях. Поскольку в нем нет, и не предполагается, согласно конструкции, сплошного фундамента, под нижним перекрытием остается свободное пространство, в котором гуляет ветер. Основное тепло будет уходить как раз через пол, если не принять соответствующие меры по защите здания. Именно поэтому многие неохотно идут на оборудование свайного фундамента, считая его по умолчанию холодным. Здесь, конечно же, вопрос является спорным, особенно, если закладка его диктуется характерными особенностями участка, выбранного для строительства.
К тому же, во-первых, его устройство значительно дешевле ленточного, а тем более монолитно-плитового, а во-вторых, дом на сваях может быть возведен практически в любых климатических условиях и на почвах даже самого неудачного для строительства типа. Кроме того, мнение о холодности свайных фундаментов в определенной степени преувеличено. С одной стороны, тепло под полом, конечно, не задерживается. С другой, то же ленточное основание за зиму промерзает насквозь, а по весне долго удерживает влагу, отдавая в дом холод. Но без теплоизоляции свайного фундамента жить в доме можно будет только летом. То есть отказ от проведения таких работ возможен только в том случае, если речь идет о даче. А если в ваших краях случаются сильные морозы, то и летний домик придется утеплять, иначе промерзшая почва может вытолкнуть из себя сваю.
Утепление пола в каркасном доме на сваях является последним этапом в общих теплоизоляционных мероприятиях, касающихся фундамента.
Цокольные работы
Если расстояние между перекрытием и землей невелико, его можно засыпать грунтом, щебнем с песком или керамзитом – это сильно утеплит основание в целом. Но в любом случае, до того, как заняться полом, нужно провести ряд работ для оборудования цоколя:
Оборудовать наружные сваи обрешеткой. Она может быть как деревянной, из бруса, так и сварной металлической.
Обшить каркас листом ЦСП.
Обшивку изнутри утеплить – например, пеноплексом.
Устроить отмостку вокруг дома минимум на 60 см от его стен.
Отделать цоколь снаружи фасадными материалами. Проще и дешевле всего воспользоваться сайдингом – для его монтажа не требуется ни особых знаний, ни специфических навыков, а цену он имеет вполне демократическую.
После этого можно заняться полами внутри помещения.
Чем утеплить пол?
Прежде, чем приступить к работам, следует выбрать теплоизолятор. Вариантов масса:
Минеральная вата. Ее разновидностей несколько, наиболее известный – стекловата. Материал можно считать традиционным, поскольку используется строителями в течение многих десятилетий. Привлекательна низкой ценой, легкостью обработки (режется обычными ножницами) и отпугиванием грызунов, но имеет существенный недостаток: довольно летуча, так что работать придется в респираторе.
Следующая разновидность – шлаковая вата. Стоит дешево, но гигроскопична, поэтому применяться может не везде. К тому же входящие в нее доменные шлаки не слишком полезны для здоровья. Идеальной станет базальтовая вата, которая отличается низкой гигроскопичностью, не горючестью и отсутствием усадки. Но стоит, естественно, дороже.</t>
    </r>
    <r>
      <rPr>
        <rFont val="Arial"/>
        <color theme="1"/>
      </rPr>
      <t xml:space="preserve">
</t>
    </r>
    <r>
      <rPr>
        <rFont val="Arial"/>
        <b/>
        <color theme="1"/>
      </rPr>
      <t>Пенопласт – прекрасный утеплитель с рядом отрицательных качеств: при горении выделяет ядовитый дым, легко прогрызается мышами и слишком хрупок. Для утепления пола использоваться может, хотя рекомендован только для наружных работ.
Керамзит, который представляет собой катышки пропеченной глины. В качестве утеплителя станет удачным выбором: безопасен в пожарном отношении, очень дешев, экологически чист. Единственный недостаток – насыпать придется толстым слоем.</t>
    </r>
    <r>
      <rPr>
        <rFont val="Arial"/>
        <color theme="1"/>
      </rPr>
      <t xml:space="preserve">
</t>
    </r>
    <r>
      <rPr>
        <rFont val="Arial"/>
        <color theme="1"/>
        <sz val="6.0"/>
      </rPr>
      <t>Чаще всего застройщики выбирают либо каменную вату, либо керамзит.
Утепление пола
Перекрытие под него уже есть, и обычно оно представляет собой дощатый настил из необрезной доски. Схема оборудования теплоизоляции будет выглядеть так.
Основание пропитывается антисептиками. Если между досками есть значительные щели, они заделываются. Например, вбиванием деревянных обрезков с посадкой их на клей. Можно задуть монтажной пеной, но она нестойка к природным воздействиям (а снизу у нас открытое, пусть и защищенное, пространство) и может порвать доски во время их температурно-влажностного «гуляния».
По полу набивается обрешетка. Под нее пойдет самая дешевая доска или брус. Высота обрешетки должна составлять 15-30 см, в зависимости от того, насколько суровы в ваших краях зимы. Крепить брус можно уголками или саморезами.
Поверх обрешетки настилается мелкоячеистая металлическая сетка – она послужит дополнительной защитой от проникновения грызунов.
Следующий слой – ветрозащита. Она станет препятствием для проникновения внутрь жилища сквозняков. Лучше всего для этих целей закупить диффузионную мембрану: у нее хорошие показатели паропроницаемости. Настилается ветрозащита с нахлестом в 10-15 см, крепится в обрешетку строительным степлером. Пленка должна лежать в ячейках свободно, не в натяг, иначе при укладке утеплителя велик шанс ее прорвать.
Укладывается теплоизолятор. Если выбран рулонный вариант, его придется крепить в доски пола, иначе со временем он может скомкаться. Утеплитель в виде плит раскраивается таким образом, чтобы каждый элемент максимально плотно входил в ячейки обрешетки. Керамзит просто засыпается в гнезда и разравнивается. Желательно брать его в мелкой фракции: так вы будете уверены, что не осталось крупнотелых пустот. Любой утеплитель укладывается так, чтобы его поверхность была вровень с краями обрешетки.
Поверх всей конструкции настилается пароизоляция. Она тоже не натягивается, а настилается с некоторым провисанием. Заход одной полосы на другую – те же 10-15 см. Стыки можно проклеить монтажным скотчем.
Только после этого монтируется черновой пол. Для него могут быть использованы доски, толстая фанера, плиты ОСП, ДВП, ДСП. Если пол делается дощатый, то половицы набиваются поперек обрешетки. В остальных случаях нужно следить, чтобы плиты не образовывали крестообразных стыков. Смещение одного элемента относительно другого должно составлять не менее трети его ширины. На этом утепление пола в каркасном доме на сваях можно считать законченным: останется только положить конечное, чистовое покрытие – линолеум, ковролин, плитку, ламинат. Можно отциклевать черновой пол, покрасить его или вскрыть лаком. Особенно удачным будет такое решение, если в качестве материала были выбраны доски.</t>
    </r>
  </si>
  <si>
    <r>
      <rPr>
        <color rgb="FF1155CC"/>
        <u/>
      </rPr>
      <t>https://vk.com/wall-88067174_101698</t>
    </r>
    <r>
      <rPr/>
      <t xml:space="preserve"> 
</t>
    </r>
    <r>
      <rPr>
        <color rgb="FF1155CC"/>
        <u/>
      </rPr>
      <t>https://vk.com/wall-214487023_4725</t>
    </r>
    <r>
      <rPr/>
      <t xml:space="preserve"> </t>
    </r>
  </si>
  <si>
    <t>Грызуны, хрупкость</t>
  </si>
  <si>
    <t xml:space="preserve">Здравствуйте, позвольте ответить вам в качестве официального представителя Ассоциации производителей и поставщиков пенополистирола. 
У каждого вида утеплителя есть как положительные, так и отрицательные стороны. Что касается пенополистирола, проблемы при его эксплуатации возникают из-за неправильного монтажа. Слой этого материала должен быть полностью изолирован: если монтаж выполнен правильно, у грызунов просто не будет доступа к пенопласту, соответственно и прогрызть его они не смогут. 
Хрупкость — кажущееся качество этого материала.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и не подвергаться при этом деформации. 
Устойчивость к изгибу доходит до 550 кПа.Оба этих показателя зависят от плотности материала. Ознакомиться с конкретными цифрами для выбранного вами вида пенополистирола можно в ГОСТ 15588-2014.
Любой дым, возникающий при пожаре, вреден. При горении выделяется угарный газ — и неважно, горит ли дерево или искусственно созданные строительные материалы. Ассортимент продуктов из пенополистирола включает марки с пометкой SE — self extinguishing. Это материал с добавками для защиты от воспламенения (антипиренами), с пониженным содержанием пентана. Пенополистирол типа SE является самозатухающим: он перестаёт гореть как только теряет контакт с открытым огнём. Все выпускаемые марки самозатухающего пенополистирола тестируются также на соответствие строгим европейским нормам.
</t>
  </si>
  <si>
    <t>Ждем аккаунт ВК</t>
  </si>
  <si>
    <t xml:space="preserve">Yalos
 EPS Russia сказал(а): ↑
 тестируются также на соответствие строгим европейским нормам
 Давайте не будем о печальном в моей теме? Тестирование и получение сопроводительной документации в поголовном большинстве случаев далеко от массового производства, "Белая лошадь" тому подтверждение. </t>
  </si>
  <si>
    <t>https://www.forumhouse.ru/threads/498349/page-108#post-30608475</t>
  </si>
  <si>
    <t xml:space="preserve">Если вы имеете в виду случай пожара в кафе "Хромая лошадь", то считаем нужным пояснить, что основной его причиной явился запуск фейерверка в помещении. "Возгорание произошло из-за горячей частицы, выброшенной из пиротехнического устройства" — это цитата из экспертизы. На упаковке фейерверка имелась надпись "Не применять в закрытом помещении", налицо нарушение норм и служебная халатность. К тому же, в нарушение правил монтажа, пенопласт в кафе не был изолирован, более того — он был задекорирован горючими элементами. А температура частиц фейерверка — около 1000℃.
Мы привели объективные факты. Решение, чем утеплять, разумеется, за вами. Хотим лишь еще раз подчеркнуть, что выбор в любом случае стоит делать в пользу проверенных и сертифицированных производителей и материалов. И конечно, строго следовать правилам монтажа и эксплуатации материалов. </t>
  </si>
  <si>
    <r>
      <rPr>
        <color rgb="FF1155CC"/>
        <u/>
      </rPr>
      <t>https://prnt.sc/pNQBCZtAEdSA</t>
    </r>
    <r>
      <rPr/>
      <t xml:space="preserve"> </t>
    </r>
  </si>
  <si>
    <r>
      <rPr>
        <rFont val="Arial"/>
        <color theme="1"/>
        <sz val="6.0"/>
      </rPr>
      <t xml:space="preserve">Что лучше для утепления: пенопласт или минвата?
Ни одно строительство помещения, жилого или производственного, не обходится без утеплительного вопроса. На сегодняшний день рынки сбыта предлагают массу утеплительных материалов для стен, кровли, пола или перегородки. Зачастую возникает вопрос, что лучше: минвата или пенопласт?
Что лучше для утепления: пенопласт или минвата?, изображение №1
Преимущества теплоизоляционных материалов
в течение длительного срока сохраняют тепло в помещении;
экономят денежные средства: не нужно приобретать дополнительные энергоносители;
по весу легкие;
несложный монтаж;
являются противопожарными;
экологически чистые: не наносят вред здоровью человека;
создают звукоизоляцию.
Из широко применяемых теплоизоляционных материалов строители выделяют такие, как:
минеральная вата;
пенопласт.
Многие люди не могут понять, что лучше: минвата или пенопласт. Оба материала имеют свои достоинства и недостатки.
Пенополистирол (пенопласт)
Основными материалами для производства пенопласта является:
полистирол;
полиэтилен;
поливинилхлорид;
полиуретан;
полипропилен;
фенольные, эпоксидные, карбамидные, кремнийорганические смолы.
Производство заключается в нагреве, термальном вспучивании и формовании полистирольных гранул. Благодаря тому что плиты состоят на 90% из воздуха, этот материал считается одним из лучших утеплителей. Пенополистирольные плиты имеют разную толщину.
Именно этот материал пользуется большой популярностью при утеплении фасада или фундамента дома. Одна из главных положительных сторон пенопласта – невысокая цена. Помимо этого, пенополистирольные плиты имеют небольшой вес, но при этом обладают отличными характеристиками по крепости и прочности.
Проводить установку не сложно. Пенополистирол – гигроскопичный материал. То есть, даже если возникнет воздействие влаги, пенопласт не потеряет своих термоизоляционных свойств.
</t>
    </r>
    <r>
      <rPr>
        <rFont val="Arial"/>
        <b/>
        <color theme="1"/>
      </rPr>
      <t>Но, наряду со всеми достоинствами, полистирол имеет и недостатки. Говоря о том, что лучше, пенопласт или минвата, нужно отметить преимущество минваты перед пенопластом в звукоизоляционных свойствах. Пенопласт не обладает такими шумоизоляционными свойствами, как минвата. У пенопласта, по сравнению с минеральной ватой, коэффициент паропроницаемости намного ниже. Пенопласт деформируется при t +60°C. Органические растворители разрушают материал, то есть он не обладает стойкостью к таким органическим жидкостям. В строительстве используется только для утепления жилых помещений, производственные здания и высотные дома (выше 30 м) полистиролом не утепляют. Самый большой недостаток пенополистирола – это подверженность пламени. Пенополистирольные плиты, при возгорании, затухают сами по себе, если, конечно, не нарушены требования стандарта при производстве.</t>
    </r>
    <r>
      <rPr>
        <rFont val="Arial"/>
        <color theme="1"/>
      </rPr>
      <t xml:space="preserve">
</t>
    </r>
    <r>
      <rPr>
        <rFont val="Arial"/>
        <color theme="1"/>
        <sz val="6.0"/>
      </rPr>
      <t>Минеральная вата
Минеральная вата является волокнистым материалом. Расплавляя горные породы, металлургические шлаки и различные смеси, производители получают минеральную вату. Именно потому, что используются горные породы, материал получается высококачественный и имеет хорошие эксплуатационные долговечные свойства.
Существует и доменное производство минваты. Получают ее из шлаков, но она не годится для теплоизоляции крупных производственных помещений. Применяют ее только для утепления жилых домов или квартирных стен.
К положительным сторонам минваты можно отнести следующие:
огнеупорность;
устойчивость;
отсутствие деформации;
паропроницаемость и устойчивость к проникновению влаги;
отличная звукоизоляция;
антикоррозийные свойства;
высокое термическое сопротивление;
несложный монтаж;
долговечность.
Минвата обладает хорошей огнестойкостью, потому что при ее производстве используют негорючие силикатные расплавы магматических пород. Высокие температуры не вызывают деформационные процессы, и минеральная вата не разрушается. Помещения, в которых планируется нахождение различных огнеопасных веществ, специалисты рекомендуют утеплять только минеральноватными плитами. Материал не дает распространения огня и очага возгорания при пожаре.
Когда стоит вопрос, что лучше выбрать для утепления помещения, склада или жилого дома, следует не забывать о том, что если в частном доме заведется мышка, у которой будет доступ к листам пенопласта, то, скорее всего, грызун испортит материал в нескольких местах. С минеральной ватой такого никогда не произойдет: грызуны не способны повредить даже сантиметр этого стойкого и крепкого материала. Минеральная вата обладает высокой биологической и химической стойкостью к различным химикатам. Минвата устойчива к перепадам температур, солнечным лучам и влаге. Утеплив свой дом эти материалом, хозяин точно не будет переживать за то, что на стенах когда-нибудь появится плесень или грибок.
Минеральная вата не способна деформироваться после усадки дома.</t>
    </r>
    <r>
      <rPr>
        <rFont val="Arial"/>
        <color theme="1"/>
      </rPr>
      <t xml:space="preserve">
</t>
    </r>
    <r>
      <rPr>
        <rFont val="Arial"/>
        <b/>
        <color theme="1"/>
      </rPr>
      <t>Эксплуатационные свойства пенопласта хорошие, но иногда случается, что он начинает пропускать холодный воздух на стыках. Применяя минеральную вату, возникновение «холодных» трещин исключено.</t>
    </r>
    <r>
      <rPr>
        <rFont val="Arial"/>
        <color theme="1"/>
      </rPr>
      <t xml:space="preserve">
</t>
    </r>
    <r>
      <rPr>
        <rFont val="Arial"/>
        <color theme="1"/>
        <sz val="6.0"/>
      </rPr>
      <t xml:space="preserve">Благодаря тому что минвата является негигроскопичной, не возникает проникновение влаги в помещение и на стены. Перед тем как провести установку минеральной ваты, листы необходимо обработать водоотталкивающим средством, потому что поглощаемость воды этим материалом очень низкая.
Очень важен при строительстве любого помещения уровень влажности внутри строения. Для того чтобы удалялись водяные пары и конденсат, необходимо, чтобы теплоизолирующий материал имел хорошие свойства паропроницаемости. Минеральная вата как раз тот материал, у которого высокий показатель паропроницаемости.
Минеральная вата имеет высокое термическое сопротивление. Это значит, что она обладает свойством противостоять внешним изменениям и поддерживать определенную температуру в помещении. Разная геометрия и направление волокон минеральной ваты имеют разную теплопроводность. Идеальными считаются хаотично направленные волокна.
Минеральная вата обладает отличной шумоизоляцией. Пенопласт также препятствует проникновению звуковых волн, но у минваты эта способность намного выше.
Минвата обладает высокой прочностью и является антикоррозийным материалом. При соприкосновении с ватой металлических предметов гарантированно не возникнет процесс коррозии.
Минеральная вата – экологически чистый материал и не влияет на здоровье человека. Конечно, некоторые вещества вата выделяет, но они абсолютно не вредны для человека.
Монтаж минеральной ваты провести совсем несложно. Материал легко режется обычным ножом или ножовкой, легко принимает форму любой поверхности.
Минвата – долговечный и прочный материал, который прослужит не одну сотню лет при правильном монтаже. При производстве в минеральную вату добавляют базальтовый камень – этим и объясняются долгие эксплуатационные свойства.
Единственный недостаток минеральной ваты – это стоимость. Если сравнивать, что дешевле, минвата или пенопласт, то, конечно же, выиграет пенопласт.
Итоги в сравнении минваты и пенопласта
Вокруг вопроса о том, чем лучше утеплить помещение, минватой или пенопластом, часто возникают споры. Эти два материала являются хорошими теплоизоляторами, но у каждого из них есть приоритеты в технических свойствах.
Во-первых, при выборе утеплителя необходимо отталкиваться от того, какое помещение планируется построить и утеплить. Во-вторых, стоимость пенопласта и минеральной ваты отличается, </t>
    </r>
    <r>
      <rPr>
        <rFont val="Arial"/>
        <b/>
        <color theme="1"/>
      </rPr>
      <t>поэтому для тех, кто нуждается в экономии и не располагает лишними денежными средствами, конечно, лучше выбрать пенопласт. Но грандиозное строительство склада горючих материалов потребует максимальной безопасности. Утеплить такое помещение нужно не только для того, чтобы сохранить тепло внутри, но и для того, чтобы в жаркие летние дни избежать самовозгорания предметов.</t>
    </r>
    <r>
      <rPr>
        <rFont val="Arial"/>
        <color theme="1"/>
      </rPr>
      <t xml:space="preserve">
</t>
    </r>
    <r>
      <rPr>
        <rFont val="Arial"/>
        <color theme="1"/>
        <sz val="6.0"/>
      </rPr>
      <t>Еще один нюанс при строительстве – это пароизоляция. Полимерная структура системы утепления никак не сочетается с минеральной ватой. Полимерный внешний слой практически не пропускает влагу. Получившийся конденсат может нарушить теплоизоляционные свойства минеральной ваты. В таких случаях лучше использовать пенопласт. Он обладает способностью не пропускать и не накапливать пар. Весь конденсат испаряется через стыки.</t>
    </r>
    <r>
      <rPr>
        <rFont val="Arial"/>
        <color theme="1"/>
      </rPr>
      <t xml:space="preserve">
</t>
    </r>
    <r>
      <rPr>
        <rFont val="Arial"/>
        <b/>
        <color theme="1"/>
      </rPr>
      <t>Говоря о способности сопротивляться пламени, также можно с уверенностью ответить на вопрос, что лучше: минвата или полистирол. Конечно, это минеральная вата. Хотя полистирол также обладает свойством сразу затухать, но все-таки возгорание возможно. Минеральная вата не горит ни при каких ситуациях. Этот материал выдержит температуру даже выше 1100°С. Почему же горит полистирол? В его состав входят антипирены, которые препятствуют возгоранию. Но по истечении 5-10 лет эти вещества перестают действовать из-за влияния перепадов температуры. Поэтому не исключено, что после 10 лет эксплуатации пенопласт может загореться.</t>
    </r>
    <r>
      <rPr>
        <rFont val="Arial"/>
        <color theme="1"/>
      </rPr>
      <t xml:space="preserve">
С</t>
    </r>
    <r>
      <rPr>
        <rFont val="Arial"/>
        <color theme="1"/>
        <sz val="6.0"/>
      </rPr>
      <t>тоимость обоих материалов разная и варьируется от того, кем они были произведены. Производители зачастую поднимают цену на пенопласт или минеральную вату из-за известности торговой марки. Наряду с этим, существуют производители, которые не нарушают технологию изготовления материалов и продают их по цене, которая намного ниже брендовых марок.</t>
    </r>
  </si>
  <si>
    <t>https://vk.com/wall-151453923_311548</t>
  </si>
  <si>
    <t xml:space="preserve">Здравствуйте! В качестве представителя Ассоциации производителей и поставщиков пенополистирола хочу поблагодарить вас за столь подробный и объективный разбор плюсов и минусов ППС. Хотел бы только скорректировать несколько моментов. 
Предельная температура эксплуатации пенополистирола, согласно ГОСТ 15588-2014, не +60 °С, а +80 °С. Именно поэтому этот материал не рекомендован для теплоизоляции саун, бань или теплотрасс. Тот же ГОСТ устанавливает области применения пенополистирола: он подходит для тепловой изоляции наружных ограждающих конструкций вновь строящихся и эксплуатируемых зданий и сооружений, тепловой защиты отдельных элементов строительных конструкций и промышленного оборудования при отсутствии контакта плит с внутренними помещениями, а также в холодильных камерах. 
И насчёт пожароопасности: в современные марки пенополистирола действительно добавляются антипирены — специальные добавки для защиты от воспламенения. Эти марки обозначены буквами SE — от английского self extinguishing. Такой материал перестаёт гореть как только теряет контакт с открытым огнём. 
Спасибо за внимание к пенополистиролу. </t>
  </si>
  <si>
    <t>Пост был удален</t>
  </si>
  <si>
    <t>Перепел48 Порода Техасский перепел
А еще в нём прекрасно и легко делают вертикальные и горизонтальные ходы мыши! Они просто его переваривают через себя, как "лангольеры" пространство. 
@Денис Ракушин Спорить не буду, я по глупости утеплил сарай под баком изнутри пенопластом, вот там им зимой было очень весело, целая семья мышей жила и пенопластом питалась, с внешней стороны безусловно им наверное на холоде его жрать не зачем будет.</t>
  </si>
  <si>
    <t>https://www.youtube.com/watch?v=G2GhhdxbHfA&amp;lc=UgyqMNzLF3yC2aTihW14AaABAg</t>
  </si>
  <si>
    <t>Здравствуйте! Хотел бы прокомментировать ситуацию как представитель Ассоциации производителей и поставщиков пенополистирола.
Мыши и другие грызуны могут завестись в любом теплоизоляционном материале. Конкретно пенополистирол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t>
  </si>
  <si>
    <r>
      <rPr>
        <color rgb="FF1155CC"/>
        <u/>
      </rPr>
      <t>https://prnt.sc/cPgrFhAQg8CV</t>
    </r>
    <r>
      <rPr/>
      <t xml:space="preserve"> </t>
    </r>
  </si>
  <si>
    <t xml:space="preserve">HopNKoB
При горении выделяет, доказательства "белая 🐎" </t>
  </si>
  <si>
    <t>https://www.youtube.com/watch?v=G2GhhdxbHfA&amp;lc=UgxQoAaXP_LKTjqdyiR4AaABAg.9gqKqJJmxO49gqst4kQJEa</t>
  </si>
  <si>
    <t>Не отвечаем, ответ уже дан</t>
  </si>
  <si>
    <r>
      <rPr>
        <rFont val="Arial"/>
        <color theme="1"/>
      </rPr>
      <t xml:space="preserve">chils
</t>
    </r>
    <r>
      <rPr>
        <rFont val="Arial"/>
        <color theme="1"/>
        <sz val="6.0"/>
      </rPr>
      <t>Цитата (bender376 @ 19.09.2015 — 22:37)
С полом промахнулся. Преть и гнить будет.
Смотри, надо было тебе воздушный промежуток оставлять между землей и полом, чтобы влага из земли в атмосферу уходила, а не тебе в доску.
Пенопласт в полу — жопа. Во первых он не "дышит" нифига, вдогонку еще из земли переть будет, а во вторых его обожают мыши жрать и устраивать там гнезда. Заебут. Самое хорошее — керамзит, он сыпучий, дышит и нор в нем не сделаешь, а еще хорошо держит тепло. Ну минвата.. А пенопласт — зло. Из за него гниль будет, весьма вероятно.
О, ты везде пенопласт захерачил, ну что ж ты. Дом сопреет, в нем будет все время некомфортно, влажно, будет "нечем дышать" из-за высокой влажности. ну елки палки, ну зачем, ну где ты прочитал этот вредный совет по укладке пенопласта во все щели??? Не говоря уж о том, что эта гадость канцерогенна весьма прилично.
Странная манера такие нагруженные вещи как опоры крыши и стропила крепить на китайские уголки — их вырывает моментом, там нагрузки бешенные. Надо либо шиповать, либо в пол-дерева, но никак не на эту порнуху узкоглазую.
Как то так. У самого свой дом, деревянный, из бруса, если что.
В общем, неплохой домик запоганил ты пенопластом, очень поторопился и непродумал.</t>
    </r>
    <r>
      <rPr>
        <rFont val="Arial"/>
        <color theme="1"/>
      </rPr>
      <t xml:space="preserve">
Из-за минваты тоже гниль будет она к слову водяной пар пиздец как любит конденсировать, теряя при этом теплоизолирующие свойства и мыши ее любят больше пенопласта и канцерогенов из нее выделяется не меньше. Вообще минвата максимально уебищный материал, ничем кроме негорючести не отличающаяся в лучшую сторону от пенопласта.
У тс как я понимаю система принудительной вентиляции, так что ничего там преть не будет.</t>
    </r>
  </si>
  <si>
    <t>https://www.yaplakal.com/forum46/st/300/topic1205844.html?hl=#entry117043207</t>
  </si>
  <si>
    <t>Не отвечаем, нецензурное</t>
  </si>
  <si>
    <t>"Строим САМИ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
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
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
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
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 негатив</t>
  </si>
  <si>
    <r>
      <rPr/>
      <t>Репосты:</t>
    </r>
    <r>
      <rPr>
        <color rgb="FF000000"/>
      </rPr>
      <t xml:space="preserve">
</t>
    </r>
    <r>
      <rPr>
        <color rgb="FF1155CC"/>
        <u/>
      </rPr>
      <t>https://ok.ru/profile/571575036306/statuses/155213374662034</t>
    </r>
    <r>
      <rPr>
        <color rgb="FF000000"/>
      </rPr>
      <t xml:space="preserve"> 
</t>
    </r>
    <r>
      <rPr/>
      <t xml:space="preserve">
</t>
    </r>
    <r>
      <rPr>
        <color rgb="FF1155CC"/>
        <u/>
      </rPr>
      <t>https://ok.ru/profile/586909674027/statuses/155597471324971</t>
    </r>
    <r>
      <rPr/>
      <t xml:space="preserve"> </t>
    </r>
  </si>
  <si>
    <r>
      <rPr>
        <color rgb="FF1155CC"/>
        <u/>
      </rPr>
      <t>https://prnt.sc/gFLZXuA8eT84</t>
    </r>
    <r>
      <rPr/>
      <t xml:space="preserve"> 
</t>
    </r>
    <r>
      <rPr>
        <color rgb="FF1155CC"/>
        <u/>
      </rPr>
      <t>https://prnt.sc/bpA9BgkRokaN</t>
    </r>
    <r>
      <rPr/>
      <t xml:space="preserve"> </t>
    </r>
  </si>
  <si>
    <r>
      <rPr>
        <rFont val="Arial"/>
        <color theme="1"/>
      </rPr>
      <t xml:space="preserve">Домашний умелец
</t>
    </r>
    <r>
      <rPr>
        <rFont val="Arial"/>
        <color theme="1"/>
        <sz val="6.0"/>
      </rPr>
      <t>2 окт
65 887 участников
Ошибки при утеплении домa, кoтoрые впоследствии будут стoить Вам oчень дорого!
Дeло в том, что утeплитeль в трехслoйнoй стене труднo заменить не разрушив… всю стену. B тoм числe и внyтренний слой, ведь в нем заложeны связи с внeшним слоем, и чтобы их вoзoбнoвить пoсле paзpушения наружного слоя…
В oбщем если утеплительный слой пpидет в негодность, тo хозяeва oстанутся пpосто с xoлoдными стенами и с перcпективoй дорогоcтоящeго рeмонта. При стрoительстве дoрoгих, долговeчных трехcлoйный киpпичных стен обычно вce xотят примeнить в качестве тeплоизолятора сaмый дeшeвый пeнопласт. А этот матeриал нe дoлгoвечен, норовит со временем рассыпаться на отдельные грaнyлы, и тe теpяют свою целocтнocть, возниĸaют пуcтоты. K тому жe пeнопласт едят мыши, и c удовольствиeм в нем селятся – ведь тaм тeпло.
Eсли пеноплaст не заĸрыть пoлнoстью прочным штукатуpным слоем, ĸaĸ в cиcтeмe «Мокрый фаcад», то грызуны до негo доберутcя, а этo пpи трехслoйных стенax обычноe явление, тo пеноплaстовый утеплитель будет выведен из строя за ceзон.
Грызyны eдят и pазpушают пeноплаcт.
Но этo полбеды. Пенoпласт (вспененный пенополистирол) способен yвлажняться и от этoгo yскoреннo разрушаться, на нем разводитcя плесень-грибoк, увлажняются стены, значительнo тeряются теплоизоляционные свойства. Этo мoжет произойти, ecли прoстo заĸлючить этот матepиал между двумя кирпичными кладками, чтo зачастую и бываeт.
При этом пaропроницaемость рaзличных слоeв стeны cтaновитcя близкoй (коэффициeнт пaропроницaемоcти пенoпласта 0,05 мг/(м•ч•Па)), или нaружный слой из плотного ĸлинĸeрного кирпича бoльше сопротивляeтся движению пaрa, чeм внутренние слои. Bнутри стeны в холодноe время будет накапливаться влага с вытeкающими oтсюда послeдствиям….
Тa кaк же управлять движением пара?
- Не в ладах c движением пара.....
Если нe правильнo управлять движением пара, тo любaя утепленнaя ĸонструĸция, состоящaя из двyх и более cлoев взмоĸнeт, будет pазpушаться, тeплопотeри намного возрaстyт. Eсли примeнить дoрoгую плотную минeральную вaту в трехслойной стене точно такжe кaк и пeнопласт в пpедыдущем примeрe, то пocледcтвия будут еще плачевнее (мoĸрее), ведь вaтa куда лучше накапливаeт вoду.
А выход в прaвильном испoльзoвании утеплителей в тpeхслойной ĸонструĸции. Там прeдпочтитeльнee испoльзoвать плотнyю (от 60 кг/м кyб) минерaльную вaтy не теpяющую формы с течением врeмeни, долговeчную, ĸаĸ и сам кирпич, кoтoрую «нeнавидят» грызуны и прочaя живность.
Но oна дoлжна постоянно проветривaться по аналoгии с системой вентилируемый фасад, для чего оставляeтся вент. зaзор и дeлаются отвeрстия в наpужнoм слoе. Вaтa либо накрывается ветрозaщитной мeмбраной, либо применяются болee плотные образцы – 80 – 180 кг м куб. имеющие сoбственнoе большое сопротивление движению воздyха.
Мoжнo применить и экструдированный пeнополистирол, при этом тoлщина стены yменьшиться, тaк как не нужен вeнт. зaзор и толщинa утeплитeля будет меньшей пpоцeнтов на 25. Но гаpантия от доступa грызуна внутрь стены должнa быть железной.
Конструĸция тpехслойной cтeны c минeральной вaтой
Т.е. пeсчано-цeмeнтно- бетoнная oблицoвка должна закрывать внутренний утеплитель со всех сторон и быть особо нaдежной. А эĸструдированный пенополистирол в лaдaх с парoм всeгда, так кaк егo пoпрocту не пропуcкаeт и вoду не накапливает. B резyльтaте слои pаздeляются по пару, стeна сyхая, и не дышит. Близок к таким свoйствам и напыляемый пенополиуpетaн, нo только самoй высокой плoтнoсти.
Так что в стенy мoжнo и вдуть…. Ho ваpиант c провeтриваeмой «вечной» минерaльной ватoй выглядит всe же предпочтительнее.
Пенoпласт – любимый утеплитель.
Еще oднo несоглaсовaние с паpoм – пoĸрытие пенoпластoм легкиx пopистых материалoв. Тогда попростy нaрушaется правило – бoлее паропропускной слой должeн быть снаружи.
Пеноплacтом oбычнo стараются утeплить две популяpные повeрхноcти – дeрeвянныe стены и пенoбетoнные блоки. В любом слyчaе болee трyдный для движения паpа слой делaет свoе делo – нeсущиe слои намoкают, приходят в негодность, деревo yскoреннo спрeваeт в месте кoнтакта с синтетикoй. Примeнить пeнопласт кoнечнo мoжнo и нужнo, но тольĸо там, где ему место.
Супepдиффузионной мембранoй пренебрегaем – дopoгo
Вместо супердиффузионной мeмбpаны(паpопpоницаeмость от 1700 гр /м кв. cут.)трeбуeмого кaчествa (инoгда требуется особо тeплоyстойчивая), неĸоторые застрoйщиĸи стaрaются накрыть минеральнyю вату в кровле или на стене пepфоpиpованной плeнкой, a то и пpoстo ĸусĸом полиэтиленa, не вникая в суть вопpоса. В результaте пaр не выходит со слоя утепления, утеплитель взмокaет вмeстe с кoнструкцией и вcе рушится.
✔Стоит oбратить внимaние, чтo сoгласнo послeдним исслeдованиям минepальныe гидрофобизировaнные ваты плотностью oт 80 кг/м кyб для вeтровой зоны до 5 и 180 ĸг/м куб для любой ветpовой зoны, могут примeняться в системе нaвесной фaсaд и в кровле без мeмбраны, тaк ĸаĸ их собствeнная воздухопроницаeмость вeсьма низкая.
Т.е. вoздyх чeрeз такoй утеплитель фaктически не идeт и конвекционного выносa тепла из слoя утeплeния нет. Koнечнo дoлжнo обeспeчиваться плoтнoе прилегaние минерaловaтных плит ĸ кoнстрyкциям и oтсутствие зазоров между ними.
Нo стоит yчитывaть, что мембpана нa кpoвле и нa cтене иногда прeдуcматриваeтcя проектом еще и кaк дoпoлнительная зaщитa от протечеĸ воды, тогдa бeз нee ни ĸаĸ. Все нaоборот....
B завершение случай, когда xуже уже нe бывaет – утеплитель прикрепляют к огрaждaющим констрyкциям изнутри здания. Пoтoму, что вродe бы как, так быcтрее и дешевле. Утепление изнутри – крайний слyчaй и вынужденнaя мера. В принципе можeт быть выполнeно, но только по опрeдeлeнным прaвилaм и пpи этом вce pавнo пoлучается множeство издeржeк.</t>
    </r>
  </si>
  <si>
    <r>
      <rPr>
        <color rgb="FF1155CC"/>
        <u/>
      </rPr>
      <t>https://ok.ru/profile/575766412493/statuses/155284633873357</t>
    </r>
    <r>
      <rPr/>
      <t xml:space="preserve"> </t>
    </r>
    <r>
      <rPr>
        <color rgb="FF000000"/>
      </rPr>
      <t xml:space="preserve">
</t>
    </r>
    <r>
      <rPr>
        <color rgb="FF1155CC"/>
        <u/>
      </rPr>
      <t>https://ok.ru/profile/436843647081/statuses/155178253512809</t>
    </r>
    <r>
      <rPr/>
      <t xml:space="preserve"> </t>
    </r>
  </si>
  <si>
    <t xml:space="preserve">Здравствуйте, я официальный представитель Ассоциации производителей и поставщиков пенополистирола. Вижу, вы репостнули сообщение группы "Домашний умелец". Поскольку вы интересуетесь темой утепления, я хотел бы отметить, что при правильных монтаже и эксплуатации описанных в посте проблем не возникает. Необходимо: 
- полностью изолировать слой ППС — это защитит его от покушения грызунов и воздействия окружающей среды;
- при теплотехническом расчёте учитывать не только желаемую температуру в помещении, но и качество утепления потолка, пола, климатические особенности, вентиляцию и другие параметры, которые влияют на утепление; 
- знать, что материал биологически нейтрален — при соблюдении технологии установки ни плесень, ни грибок на нём не селятся;
- приобретать пенополистирол только в местах официальных продаж. 
Спасибо за внимание к нашему материалу! </t>
  </si>
  <si>
    <r>
      <rPr>
        <color rgb="FF1155CC"/>
        <u/>
      </rPr>
      <t>https://prnt.sc/qyjchixHd924</t>
    </r>
    <r>
      <rPr/>
      <t xml:space="preserve"> 
Второй репост заблокирован</t>
    </r>
  </si>
  <si>
    <t xml:space="preserve">Владимир Рожков
Пенопластом, трассу, великолепно, при пожаре особенно в австралии они часты, такой п...ц будет там такой чёрный смрад будет да и жара та от него будет такая что не вертолёт ни что не поможет </t>
  </si>
  <si>
    <t>www.youtube.com/watch?v=jeB1T0Y6sis&amp;lc=UgyywZB9UJEKod31Gux4AaABAg</t>
  </si>
  <si>
    <t>Не отвечаем, нецензурное
Контекст: использование пенопласта при строительстве дорог</t>
  </si>
  <si>
    <t>Andrey Krylov
Иван, спасибо за ответ , у меня плотность 100, дело в том что стены утеплены( полистирол) и задача только отделить эти самые стены от нагреваемого помещения. Толщина 30, а плотный взял для удобства чтоб избежать сползания вниз, тк другой , что в наличии только плотностью 40!</t>
  </si>
  <si>
    <t>https://vk.com/wall-160230617_49699?reply=49818&amp;thread=49708</t>
  </si>
  <si>
    <t>Не отвечаем, по мнению эксперта в контексте данного случая советовать ППС неуместно</t>
  </si>
  <si>
    <t xml:space="preserve">Yalos
 EPS Russia сказал(а): ↑
 На упаковке фейерверка имелась надпись
 EPS Russia сказал(а): ↑
 современный строительный пенополистирол содержит антипирены и является самозатухающим, он перестаёт гореть как только теряет контакт с открытым огнём
 и именно поэтому в том злополучном кафе современный пенополистирол горел ярким пламенем.
 завязываем. </t>
  </si>
  <si>
    <t>https://www.forumhouse.ru/posts/30614586/</t>
  </si>
  <si>
    <t>Не отвечаем, пользователь не настроен на конструктивный диалог</t>
  </si>
  <si>
    <t>Клуб Новокузнецких Мам
Анонимно пожалуйста. Вопрос не по теме. Может кто знает, хотим утеплить пол на балконе (5 этаж), предложили утеплитель или пенопласт (обшивка будет из дерева), какой будет теплее? Или может ещё что нибудь посоветуете? Будем благодарны за советы</t>
  </si>
  <si>
    <t>https://vk.com/wall-102890944_1203066</t>
  </si>
  <si>
    <r>
      <rPr>
        <rFont val="Arial"/>
        <color theme="1"/>
      </rPr>
      <t>Здравствуйте! Позвольте ответить на ваш вопрос от имени Ассоциации производителей и поставщиков пенополистирола. 
Пенополистирол предназначен для наружного утепления зданий и их элементов. Соответственно и для пола на балконе он будет хорош.</t>
    </r>
    <r>
      <rPr>
        <rFont val="Arial"/>
        <i/>
        <color theme="1"/>
      </rPr>
      <t xml:space="preserve"> </t>
    </r>
    <r>
      <rPr>
        <rFont val="Arial"/>
        <color rgb="FFFF0000"/>
      </rPr>
      <t>В случае с деревянным полом ППС будет крепиться к лагам</t>
    </r>
    <r>
      <rPr>
        <rFont val="Arial"/>
        <color theme="1"/>
      </rPr>
      <t xml:space="preserve">. Рекомендуем выбирать из “лёгких” марок — от ППС 10 до ППС 14. Толщина материала может быть любой: здесь она зависит скорее от ваших предпочтений и возможностей. Чем толще будет слой пенопласта, тем меньше будет теплопотерь, но всё зависит от того, на сколько вы готовы сократить полезный объём балкона. На лоджии можно использовать более тонкий слой. На балконе — потолще. Возможен также вариант монтажа ППС в два слоя с перекрыванием стыков предыдущего слоя. Стыки плит запениваются клей-пеной. 
Насчёт того, какой из утеплителей “теплее”: 12 см пенополистирола по эффективности аналогичны </t>
    </r>
    <r>
      <rPr>
        <rFont val="Arial"/>
        <color rgb="FFFF0000"/>
      </rPr>
      <t>18 см шлаковаты</t>
    </r>
    <r>
      <rPr>
        <rFont val="Arial"/>
        <color theme="1"/>
      </rPr>
      <t>. ППС материал лёгок, экономичен, удобен в монтаже. Это значит, что вы добьётесь желаемого результата гораздо меньшими силами и средствами.</t>
    </r>
  </si>
  <si>
    <t>На согласовании</t>
  </si>
  <si>
    <t xml:space="preserve"> Виталий Мочалин
Добрый день.Подскажите ,если в качестве утеплителя на полу полистерол,обязательно пароизоляция?</t>
  </si>
  <si>
    <t>https://vk.com/wall-74535345_42937?reply=43200</t>
  </si>
  <si>
    <t xml:space="preserve">Здравствуйте! Позвольте ответить на ваш вопрос от имени Ассоциации производителей и поставщиков пенополистирола. 
Если вы остановились на вспененном пенополистироле в качестве утеплителя пола, рекомендуем такую последовательность: 
- на подготовленное основание, засыпанное подушкой из утрамбованного песка, уложите гидроизоляцию с запуском на стены; 
- далее уложите слой пенополистирола. В соответствии с рекомендациями ГОСТ 15528-2014, подойдёт материал средней плотности (ППС 17–23). Строители с опытом отдают предпочтение ППС более высокой плотности;
- затем следует слой гидроизоляционной плёнки;
- следующий этап — армирующая сетка;
- заключительный слой — стяжка. </t>
  </si>
  <si>
    <t>ДомСтрой | Воткинск-Ижевск-Чайковский
Ошибки при утеплении дома, которые впоследствии будут стоить Вам очень дорого!
Дело в том, что утеплитель в трехслойной стене трудно заменить не разрушив… всю стену. В том числе и внутренний слой, ведь в нем заложены связи с внешним слоем, и чтобы их возобновить после разрушения наружного слоя…
В общем если утеплительный слой придет в негодность, то хозяева останутся просто с холодными стенами и с перспективой дорогостоящего ремонта.
При строительстве дорогих, долговечных трехслойный кирпичных стен обычно все хотят применить в качестве теплоизолятора самый дешевый пенопласт. А этот материал не долговечен, норовит со временем рассыпаться на отдельные гранулы, и те теряют свою целостность, возникают пустоты. К тому же пенопласт едят мыши, и с удовольствием в нем селятся – ведь там тепло.
Если пенопласт не закрыть полностью прочным штукатурным слоем, как в системе «Мокрый фасад», то грызуны до него доберутся, а это при трехслойных стенах обычное явление, то пенопластовый утеплитель будет выведен из строя за сезон.
Грызуны едят и разрушают пенопласт
Но это полбеды. Пенопласт (вспененный пенополистирол) способен увлажняться и от этого ускоренно разрушаться, на нем разводится плесень-грибок, увлажняются стены, значительно теряются теплоизоляционные свойства.
Это может произойти, если просто заключить этот материал между двумя кирпичными кладками, что зачастую и бывает. При этом паропроницаемость различных слоев стены становится близкой (коэффициент паропроницаемости пенопласта 0,05 мг/(м•ч•Па)), или наружный слой из плотного клинкерного кирпича больше сопротивляется движению пара, чем внутренние слои. Внутри стены в холодное время будет накапливаться влага с вытекающими отсюда последствиям….
Та как же управлять движением пара?
Не в ладах с движением пара
Если не правильно управлять движением пара, то любая утепленная конструкция, состоящая из двух и более слоев взмокнет, будет разрушаться, теплопотери намного возрастут. Если применить дорогую плотную минеральную вату в трехслойной стене точно также как и пенопласт в предыдущем примере, то последствия будут еще плачевнее (мокрее), ведь вата куда лучше накапливает воду.
А выход в правильном использовании утеплителей в трехслойной конструкции. Там предпочтительнее использовать плотную (от 60 кг/м куб) минеральную вату не теряющую формы с течением времени, долговечную, как и сам кирпич, которую «ненавидят» грызуны и прочая живность.
Но она должна постоянно проветриваться по аналогии с системой вентилируемый фасад, для чего оставляется вент. зазор и делаются отверстия в наружном слое. Вата либо накрывается ветрозащитной мембарной, либо применяются более плотные образцы – 80 – 180 кг м куб. имеющие собственное большое сопротивление движению воздуха.
Можно применить и экструдированный пенополистирол, при этом толщина стены уменьшиться, так как не нужен вент. зазор и толщина утеплителя будет меньшей процентов на 25. Но гарантия от доступа грызуна внутрь стены должна быть железной.
Конструкция трехслойной стены с минеральной ватой
Т.е. песчано-цементно- бетонная облицовка должна закрывать внутренний утеплитель со всех сторон и быть особо надежной. А экструдированный пенполистирол в ладах с паром всегда, так как его попросту не пропускает и воду не накапливает. В результате слои разделяются по пару, стена сухая, и не дышит.
Близок к таким свойствам и напыляемый пенополиуретан, но только самой высокой плотности. Так что в стену можно и вдуть…. Но вариант с проветриваемой «вечной» минеральной ватой выглядит все же предпочтительнее.
Пенопласт – любимый утеплитель
Еще одно несогласование с паром – покрытие пенопластом легких пористых материалов. Тогда попросту нарушается правило – более паропропускной слой должен быть снаружи.
Пенопластом обычно стараются утеплить две популярные поверхности – деревянные стены и пенобетонные блоки. В любом случае более трудный для движения пара слой делает свое дело – несущие слои намокают, приходят в негодность, дерево ускоренно спревает в месте контакта с синтетикой. Применить пенопласт конечно можно и нужно, но только там, где ему место.
Супердиффузионной мембраной пренебрегаем – дорого
Супердиффузионная мембрана для утеплителей
Вместо супердиффузионной мембраны(паропроницаемось от 1700 гр /м кв. сут.)требуемого качества (иногда требуется особотеплоустойчивая), некоторые застройщики стараются накрыть минеральную вату в кровле или на стене перфорированной пленкой, а то и просто куском полиэтилена, не вникая в суть вопроса. В результате пар не выходит со слоя утепления, утеплитель взмокает вместе с конструкцией и все рушится.
Стоит обратить внимание, что согласно последним исследованиям минеральные гидрофобизированные ваты плотностью от 80 кг/м куб для ветровой зоны до 5 и 180 кг/м куб для любой ветровой зоны, могут применяться в системе навесной фасад и в кровле без мембраны, так как их собственная воздухопроницаемость весьма низкая.
Т.е. воздух через такой утеплитель фактически не идет и конвекционного выноса тепла из слоя утепления нет. Конечно должно обеспечиваться плотное прилегание минераловатных плит к конструкциям и отсутствие зазоров между ними.
Но стоит учитывать, что мембрана на кровле и на стене иногда предусматривается проектом еще и как дополнительная защита от протечек воды, тогда без нее ни как.
Все наоборот
В завершение случай, когда хуже уже не бывает – утеплитель прикрепляют к ограждающим конструкциям изнутри здания. Потому, что вроде бы как, так быстрее и дешевле. Утепление изнутри – крайний случай и вынужденная мера. В принципе может быть выполнено, но только по определенным правилам и при этом все равно получается множество издержек.
Так что давайте утеплять по правилам – снаружи, утеплителем предусмотренным проектом, необходимой толщины, с обеспечением проветривания если нужно, и с необходимым качеством используемых материалов.</t>
  </si>
  <si>
    <t>https://vk.com/wall-174347262_13886</t>
  </si>
  <si>
    <t>https://prnt.sc/J-gFcBV2XXwP</t>
  </si>
  <si>
    <t>Pruvet1
6 часов назад
А если в качестве утеплителя применить пенопласт (не пеноплекс) то будет мышедом.</t>
  </si>
  <si>
    <t>https://pikabu.ru/story/sravnivaem_stoimost_sten_karkasnika_i_brusa_9551661?cid=252769453</t>
  </si>
  <si>
    <t>Не отвечаем, комментарий Пикабу без рейтинга и обсуждения</t>
  </si>
  <si>
    <t xml:space="preserve"> Ирина Мельникова — опубликовано в чате ХОЗЯИН
Пенопласт также уважают мыши. Для фундамента важна гидроизоляция, а не утепление. Утеплить фундамент нельзя, т.к. он находится в грунте. Необходимо утеплять стены и перекрытия.</t>
  </si>
  <si>
    <t>https://telegram.me/khozyajstvo/23840?comment=23983</t>
  </si>
  <si>
    <t>Не отвечаем, ТГ</t>
  </si>
  <si>
    <t xml:space="preserve">apmmap
 Задам несколько вопросов по утеплению, в преддверии морозов, которые не за горами)
 Дом из КББ в полблока.
 1. до установки самих окон допускается утепление?
 2. осуществить утепление фасадным пенопластом, +/- в морозы и приступить к штукатурке стен из внутри — допустимо?
 3. каким укрывным материалом после утепления фасада пенопластом лучше временно защитить его от УФ, чтоб по морозам второпях не наносить защитный слой из клея?
 Или проще все-же сразу клеем замазать?
 Клей планирую использовать Ceresit СТ85 в зимнем исполнении.
 Вся эта свистопляска к тому, что коробка готова, и не хотелось бы зимнии месяцы простаивать.
 Октябрь-ноябрь утеплю, и перейду спокойно внутрь.
 А ежели так оставить, то полблока тепло совсем не держут полагаю.
 з. ы. и 4. стоит ли при стенах из КББ тратиться на грунтовку, помоему достаточно просто смочить сам блок, что не сосал влагу из клея. А его пористая структура вроде и так обладает нормальной адгезией? </t>
  </si>
  <si>
    <t>https://www.forumhouse.ru/posts/30617592/</t>
  </si>
  <si>
    <t>Здравствуйте! Позвольте ответить вам в качестве представителя Ассоциации производителей и поставщиков пенополистирола. 
1. Да, вы можете проводить работы по утеплению до установки окон. Толщина дома предполагает, что окна вы планируете ставить заподлицо с существующим фасадом. Соответственно толщина плиты ППС и будет являться вашим наружным откосом. Поэтому рекомендуем использовать уголок с армирующей сеткой для защиты внешних углов ППС — чтобы избежать механических повреждений при установке оконного блока и отлива. 
2. Пенополистирол может монтироваться и при минусовых температурах. Главное, чтобы сопутствующие материалы имели подходящие характеристики морозостойкости. 
3. В качестве укрывного материала для защиты от УФ-излучения можем посоветовать использовать качественную ветро/гидроизоляционную плёнку либо другой непрозрачный материал.
И по 4-му пункту: загрунтуйте блоки немного заранее, при плюсовой температуре — в любом случае слой грунтовки ограничит впитывающую способность основания. Обязательно прочитайте раздел “Подготовка основания" при креплении плит из пенополистирола на упаковке выбранного вами клея.</t>
  </si>
  <si>
    <t>https://prnt.sc/9wJr1aNadmCb</t>
  </si>
  <si>
    <t xml:space="preserve"> Дмитрий Семенов
Ну в плане пожаробезопасности — идея так себе. Так как при плавления пенопласта выделяется угарный газ который приведёт к проблемам выживаемости. Из плюсов только что пенопласт имеет низкую теплопроводность. И для утепления вполне подходит. Гораздо безопаснее использовать жаростойкую мин.вату. она хотя бы препятствует огню..</t>
  </si>
  <si>
    <t>https://vk.com/wall-83256494_348665?reply=348681</t>
  </si>
  <si>
    <t>Здравствуйте! Позвольте ответить вам в качестве представителя Ассоциации производителей и поставщиков пенополистирола. Угарный газ выделяется при горении любого материала. А непосредственно пенополистирол по правилам монтажа используется в качестве среднего слоя строительной ограждающей конструкции. Это значит, что при правильном применении он изолирован внутри стены, и огонь добирается до него только при сильном горении — когда разрушены все предыдущие слои. То есть покинуть помещение, чтобы избежать отравления угарным газом нужно будет задолго до того момента, когда огонь доберётся до ППС. Кроме того, современный строительный пенополистирол содержит антипирены и является самозатухающим (с пометкой SE — self extinguishing). Такой материал перестаёт гореть как только теряет контакт с открытым огнём. Все выпускаемые марки самозатухающего пенополистирола тестируются также на соответствие строгим европейским нормам. Вы можете самостоятельно оценить группы горючести, воспламеняемости, дымообразующей способности и токсичности продуктов горения выбранного вами материала. Группу горючести плит определяют по ГОСТ 30244, группу воспламеняемости — по ГОСТ 30402, группу по дымообразующей способности и группу по токсичности продуктов горения — по ГОСТ 12.1.044.</t>
  </si>
  <si>
    <t xml:space="preserve"> Эдуард Мальцев
Хотелось бы уточнить для каких климатических условий рекомендация по неутеплению газобетона при толщине стены 400 мм? И по поводу совета об утеплении газобетона пенополистиролом напрашивается вопрос — "а как же паропроницаемость? Не убьет ли данное решение сам газобетон за 10-15 лет?!".</t>
  </si>
  <si>
    <t>https://vk.com/wall-86099195_1841?reply=1843</t>
  </si>
  <si>
    <t xml:space="preserve">Здравствуйте! Позвольте ответить вам в качестве представителя Ассоциации производителей и поставщиков пенополистирола. 
Если газобетонные блоки имеют плотность менее 400 кг/м³, то у таких блоков очень высокие паропроницаемость, водопоглощение и паронасыщение. ППС здесь не рекомендуется. 
Блоки более высокой плотности можно утеплить пенополистиролом: для южных регионов мы рекомендуем слой не менее 120 мм, для средней полосы (при плотности блоков 500-600 кг/м³) — от 140 мм.
</t>
  </si>
  <si>
    <r>
      <rPr>
        <rFont val="Arial"/>
        <color theme="1"/>
      </rPr>
      <t xml:space="preserve">Альпийский дом
Ошибки при выборе строительных материалов.
1.Утеплитель. На сегодняшний день, пенополистирол является одним из наиболее популярных материалов для утепления, ведь имеет низкую стоимость и выгодно выделяется среди конкурентов, поэтому его используют в большинстве случаев. Но тут кроется одна важная деталь – </t>
    </r>
    <r>
      <rPr>
        <rFont val="Arial"/>
        <b/>
        <color theme="1"/>
      </rPr>
      <t>пенополистирол можно использовать, но только для определенных конструкций. Дело в том, что он обладает высокой степенью горючести, поэтому им нельзя утеплять фасад дома, как минимум из соображений пожарной безопасности.</t>
    </r>
    <r>
      <rPr>
        <rFont val="Arial"/>
        <color theme="1"/>
      </rPr>
      <t xml:space="preserve">
2.Стяжка. Для экономии, некоторые люди не покупают армирующую сетку, которая 100% необходима. В результате, бетон начинает трескаться, приходится вызывать мастеров и платить вдвое больше.
3.Не стоит экономить на гидроизоляции фундамента. Он него напрямую зависит, как долго простоит сооружение.</t>
    </r>
  </si>
  <si>
    <t>https://vk.com/wall-119323793_638</t>
  </si>
  <si>
    <t>Здравствуйте! Позвольте ответить вам в качестве представителя Ассоциации производителей и поставщиков пенополистирола. 
Действительно пенополистирол является популярным материалом для утепления. 8 из 10 частных домов в Европе утеплены качественным современным пенополистиролом.
Но — как и при применении любого утеплителя — при использовании ППС есть нюансы. Мы рекомендуем его в качестве среднего слоя среднего слоя строительной ограждающей конструкции. Это значит, что при правильном применении он изолирован внутри стены, и огонь добирается до него только при сильном горении — когда разрушены все предыдущие слои. 
Кроме того, современный строительный пенополистирол содержит антипирены и является самозатухающим (с пометкой SE — self extinguishing). Такой материал перестаёт гореть как только теряет контакт с открытым огнём. Все выпускаемые марки самозатухающего пенополистирола тестируются также на соответствие строгим европейским нормам.
Вы можете самостоятельно оценить группы горючести, воспламеняемости, дымообразующей способности и токсичности продуктов горения выбранного вами материала. Группу горючести плит определяют по ГОСТ 30244, группу воспламеняемости — по ГОСТ 30402, группу по дымообразующей способности и группу по токсичности продуктов горения — по ГОСТ 12.1.044.</t>
  </si>
  <si>
    <t xml:space="preserve">Саня Юсупов
я тебе так скажу- у меня потолок доски встык пенопласт и базальтовая вата наперехлест два ряда по 5см. когда ваты небыло это была жесть. звукоизоляции от пенопласта ноль. малейший жук упавщий на него и копошашийся заставит тебя лезть ночью его ловить ибо акустика как в театре пенопласт как резонатор работает. мышь сведет тебя с ума. так же само в стенах будет.так в пенопласте есть воздух он изолятор лучше пеноплекса . постелил когда сверху вату -ти ши на!!!! просто супер.теплее стало. тише. мыши если и забегают живут пока яд не найдут и не шумно. в стены-первый раз вижу такое утепление. пеноплекс заполняется между стоек а не на них. </t>
  </si>
  <si>
    <t>https://www.youtube.com/watch?v=Py0hkvtKfp0&amp;lc=UgwQA78vyukIrmnB5Hp4AaABAg</t>
  </si>
  <si>
    <t>Грызуны, звукоизоляция</t>
  </si>
  <si>
    <t>Здравствуйте! Позвольте ответить вам в качестве представителя Ассоциации производителей и поставщиков пенополистирола. 
Мыши и другие грызуны могут завестись в любом теплоизоляционном материале. Конкретно пенополистирол не представляет для них питательной ценности. Животные выбирают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смогут. Таким образом возможно избежать описанных вами проблем.</t>
  </si>
  <si>
    <t>https://prnt.sc/qKealXgtBboO</t>
  </si>
  <si>
    <t>altaprofil
Что делать, чтобы в утеплителе под сайдингом не заводились грызуны?
Мыши и другие грызуны любят обустраивать норы в пенопласте. Поэтому мы рекомендуем использовать для утепления фасада плиты минваты. Они стоят немного дороже, зато не привлекают грызунов.
Если же фасад уже утеплен и в нем завелись мыши, можно попробовать выгнать их с помощью ультразвуковых отпугивателей. Стоит такое удовольствие недешево, зато достаточно эффективно.
Более бюджетный, но менее гуманный вариант – мышеловки. Ну и всегда остается классическое решение – домашние охотники на мышей.
Источник фото @tuningdomov
#альтапрофиль #altaprofil #сайдинг #фасадные_панели #фасадныепанели #коттедж #коттеджи #загородныйдом #частныйдом #фасадныематериалы #строительныематериалы #отделочныематериалы</t>
  </si>
  <si>
    <t>http://instagram.com/p/CjuPE0XIYyN</t>
  </si>
  <si>
    <t>Деня 	
Если ваш дом находится где-то в деревне или просто за городом, вблизи сельскохозяйственных полей, то я бы не рекомендовал утепляться пенопластом, так как полевые мыши делают норы в пенопласте. В вашем случае, лучшим вариантом будет минеральная вата. Посмотрите материалы для утепления на сайте торговой компании Бикра https://bikra-m.ru/</t>
  </si>
  <si>
    <t>http://pokatili.ru/f/viewtopic.php?p=468067&amp;sid=b03376ebe2d088cb99d74585236234c5#p468067</t>
  </si>
  <si>
    <t xml:space="preserve">Здравствуйте! Позвольте ответить в качестве представителя Ассоциации производителей и поставщиков пенополистирола. 
Мыши и другие грызуны способны делать ходы в любом неосыпающемся утеплителе. Конкретно пенополистирол не представляет для них питательной ценности. Животные могут выбирать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смогут. </t>
  </si>
  <si>
    <t>https://prnt.sc/ZYLYqvXJavPZ</t>
  </si>
  <si>
    <r>
      <rPr>
        <rFont val="Arial"/>
        <color theme="1"/>
      </rPr>
      <t xml:space="preserve">Группа компаний Промбизнес
</t>
    </r>
    <r>
      <rPr>
        <rFont val="Arial"/>
        <color theme="1"/>
        <sz val="6.0"/>
      </rPr>
      <t>Устройство межэтажных перекрытий в деревянном доме
Известно, что перекрытия различают в зависимости от функционального предназначения, величины зон пролётов, количества этажей постройки, и, главное, нагрузки, которые будут выполнять перекрытия при эксплуатации жилых помещений.
Различают:
 Перекрытия в срубе между этажами – вид конструкции, разделяющий этажи. Отличается прочностью, выдерживает нагрузки разных степеней: детская беготня, передвижения членов семьи, вес декоративных предметов.
 Перекрытия подвального помещения – конструкция, отделяющая 1 этаж от подвала. При монтировании подвальных перекрытий стоит учесть нагрузки от веса комнатной мебели и людей, находящихся на первом этаже. При перекрытии подвала нужно уделить внимание изоляции возведённой конструкции, чтобы предотвратить попадание мокроты и холода с подвала в жилые помещения.
 Перекрытия цоколя – вид горизонтальной несущей конструкции, отделяющий 1 этаж от подножного сооружения. Также, как и в случае с перекрытием подвального помещения, стоит позаботиться об изоляции.
 Перекрытия чердака – вид конструкции, испытывающий меньше нагрузок, чем вышеперечисленные виды. При перекрытии чердака, нужно уделить внимание утеплению, чтобы в дом не попадал холод.
Исходя из конструктивных особенностей виды перекрытий разделяют на 2 подвида:
 Балочные перекрытия между этажей (выполнены с помощью балок и материалов, заполняющие пространство между ними).
 Безбалочные перекрытия между этажей (выполнены с помощью монолитных плит или панелей-настилов).
Как сделать надёжные перекрытия в домах из дерева?
Для создания прочной конструкции используют деревянные балки, которые являются главным несущим элементов в монтаже межэтажных перекрытий. Балки устанавливаются на одинаковом расстоянии, а пространство между брусом заполняется изоляционным материалом и утеплителем, чтобы поддержать комфортный микроклимат в жилом помещении и создать шумопоглощающую среду. Утеплитель помещается в пространство между брусом на предварительно обработанное слоем пароизоляции.</t>
    </r>
    <r>
      <rPr>
        <rFont val="Arial"/>
        <b/>
        <color theme="1"/>
      </rPr>
      <t xml:space="preserve">
Не рекомендуется в качестве утеплителя использовать пенопласт. На материале собирается конденсат, так как пенопласт паронепроницаемый. Из-за этого древесина под материалом начинает гнить. К тому же, пенопласт – не экологический материал с низкими показателями звукоизоляции. Кроме того, материал грызут мыши.</t>
    </r>
    <r>
      <rPr>
        <rFont val="Arial"/>
        <color theme="1"/>
      </rPr>
      <t xml:space="preserve">
</t>
    </r>
    <r>
      <rPr>
        <rFont val="Arial"/>
        <color theme="1"/>
        <sz val="6.0"/>
      </rPr>
      <t>При монтировании балочных перекрытий под цоколем, сложно прошивать брёвна снизу. Поэтому, на предварительно прибитый черепной брусок 5х5 сантиметров, под гидроизоляцию и утеплительный материал кладут деревянный настил. Затем на балки устанавливают пароизоляционную систему. После, к брёвнам прикрепляют лаги и прокладывают пол.
Крепление балок перекрытия к стенам деревянной постройки
Балки, предназначены для межэтажных перекрытий устанавливают в стену с расстоянием в 0,5 бревна. Поэтому, предварительно в брёвнах выпиливают пропилы, чтобы балки плотно укрепились в деревянной стене. Рекомендованное расстояние между балками, которое обеспечит надёжность конструкции – 70 сантиметров. Использую пропилы, можно дополнительно не прикреплять балки шурупами.
При использовании в строительстве оцилиндрованных брёвен, балки должны врезаться между венцами на указанной высоте, при расчётах, что дом осядет.
Балки, которые используются для межэтажных перекрытий (второй этаж и выше) могут крепиться кронштейнами и саморезами. Но, лучше использовать вышеуказанную технологию выпиливания пропил, чтобы увеличить прочность и надёжность конструкции. Последним этапом монтажа деревянных перекрытий является установка чернового пола из OSB или ДСП с влагостойкими свойствами.
При выборе размера балок стоит учитывать какие нагрузки предстоит выдержать балкам: будет ли это чердак, или большой отель с множеством посетителей.
Для устройства межэтажных перекрытий лучше использовать деревянный брус.
При комплексном подходе к выбору строительной компании и поставки материалов можно создать конструкцию, которая прослужит многие годы, сохранив при этом презентабельный внешний вид.</t>
    </r>
  </si>
  <si>
    <t>https://dzen.ru/media/id/622f0fd8d0814c548222298c/ustroistvo-mejetajnyh-perekrytii-v-dereviannom-dome-634d39101548c1381eeb32e8</t>
  </si>
  <si>
    <t xml:space="preserve">Здравствуйте! В качестве представителя Ассоциации производителей и поставщиков пенополистирола хочу внести коррективы. 
Вспененный пенополистирол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 поводу экологичности: пенополистирол — утеплитель, всего лишь на 2% состоящий из пластика. Остальные 98% — воздух.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Кроме того, пенополистирольные плиты последних поколений не содержат таких вредных для здоровья соединений, как формальдегид, хлор, гидрохлорид, акриловые смолы. Материал удовлетворяет требованиям экоаудита по рециклингу: это значит, что производство его безотходно. Кроме того, за счёт сокращения затрат на отопление, происходит сокращение выбросов CO2.
А что касается мышей: для ППС-плит предусмотрены правила монтажа. Он используется в качестве среднего слоя конструкции. При соблюдении этого правила пенополистирол полностью изолирован, и грызуны просто не могут до него добраться. </t>
  </si>
  <si>
    <t>Нужен аккаунт Дзен</t>
  </si>
  <si>
    <r>
      <rPr>
        <rFont val="Arial"/>
        <color theme="1"/>
      </rPr>
      <t xml:space="preserve"> Константин Соловьев ответил Любови
Любовь, штукатурка, грунт под фасадный клей если хотите хорошую адгезию. Потом клеем под гребенку производится клейка утеплителя. ( </t>
    </r>
    <r>
      <rPr>
        <rFont val="Arial"/>
        <b/>
        <color theme="1"/>
      </rPr>
      <t>минер. вата дышащий материал, пенополистирол не дышащий материал</t>
    </r>
    <r>
      <rPr>
        <rFont val="Arial"/>
        <color theme="1"/>
      </rPr>
      <t>) и только на следующий день зонтиками дюпелится утеплитель.
Далее когда шуба висит шпателем или кельмой наносится армирующий фасадный клей к которому потом в нахлест клеится сетка армирующая . далей шпателем выглаживается .
На следующий день 2 слой клея.
Далее декоративки.
Погода на данный момент идеальная для этих работ.</t>
    </r>
  </si>
  <si>
    <t>https://vk.com/wall-172911986_129205?reply=129327&amp;thread=129265</t>
  </si>
  <si>
    <t xml:space="preserve">Здравствуйте! В качестве представителя Ассоциации производителей и поставщиков пенополистирола хочу внести лишь одну небольшую корректировку в ваш подробный ответ. Современный вспененный пенополистирол — материал паропроницаемый, то есть "дышащий".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У ППС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Эти показатели позволяют с успехом использовать материал для утепления строений и зданий: 8 из 10 домов в Европе утеплены именно им. </t>
  </si>
  <si>
    <t xml:space="preserve"> Маленький Монстр — опубликовано у Офигенно
17.10.2022 10:37
текст сохранён: 17.10.2022 11:34
Может автор и знает проблему потери окон. Но ничего не смыслит по поводу утепления стен. Особо утепления пенопласта и тем более полиестероорм изнутри. Прямой направления на появления грибка и разушерие стен</t>
  </si>
  <si>
    <t>https://www.facebook.com/453878254749678/posts/2708110039326477?comment_id=3291269461189933</t>
  </si>
  <si>
    <t>Не отвечаем, запрещенный FB</t>
  </si>
  <si>
    <t>Строим для себя
Добрый день, коллеги самостройщики. Такой вопрос, можно ли утеплить мансардную крышу пенопластом между стропил, толщиной 150 вместо минеральной ваты 250мм?</t>
  </si>
  <si>
    <t>https://vk.com/wall-97639222_153145</t>
  </si>
  <si>
    <t>По мнению эксперта нецелесообразно встраиваться, т.к. теплопроводность в данном случае та же и теплее не станет.</t>
  </si>
  <si>
    <t xml:space="preserve"> Роман Канухин
Не стоит! Во-первых: ППС+дерево сочитание гораздо хуже, чем минвата(МВ)+дерево. Во-вторых: у ППС примерно такая же теплопроводность, что и у МВ, поэтому и толщина утепления д.б. такая же.</t>
  </si>
  <si>
    <t>https://vk.com/wall-97639222_153145?reply=153183</t>
  </si>
  <si>
    <t xml:space="preserve"> Главный инженер
Утепление потолка глиной👌🏻
В чем преимущество глины перед той же минеральной ватой или пенополистиролом, которые в основном сегодня применяются для утепления чердака?
Ну, во-первых, глина и опилки – это материалы бесплатные. Может, кто-то захочет поспорить, но я не советую.
Во-вторых, такой утеплитель полностью экологичный. В нем не заводятся всякие жуки, его не грызут мыши, плесень тоже не любит этот материал, можно не бояться, что через пару лет потолок превратится в труху и будет сыпаться на голову.
В-третьих, вы получаете практически вечный потолок, в нем не образуется трещин, главное – соблюдать точный состав смеси, то есть пропорции, которыми в глину закладывается песок, опилки и известка, должны быть точно выверенными. Минеральная вата и пенополистирол, кто не знает, со временем приходят в негодность и их требуется заменять. Глиняный же утеплитель придется заменять разве раз в 100 лет, ну, в худшем случае – 90, и если где-то в каком-то месте он повредится по каким-то причинам – его легко отремонтировать, просто замазав все поврежденные участки глиной. Какой смысл заменять весь слой? Это не полистирол или минеральная вата, которые в случае внутренних повреждений отремонтировать невозможно, надо просто выкидывать.
В-четвертых, глиняный утеплитель не отсыревает, как это все время норовит сделать минеральная вата, например. На потолке не образуется конденсат, как при применении полистирола, и на потолке не поселятся грибы.
В-пятых, потолок, утепленный таким способом, никогда не сгорит, даже если сами перекрытия деревянные.
Ну, и что самое главное, не придется тратиться на помощь специалистов – все работы можно произвести самостоятельно, причем довольно быстро. Но, опять-таки, нужно соблюдать технологию.
Видео от Главный инженер</t>
  </si>
  <si>
    <t>https://vk.com/wall-199891670_17725</t>
  </si>
  <si>
    <t>Плаесень, грызуны</t>
  </si>
  <si>
    <t>Здравствуйте! 
В качестве представителя Ассоциации производителей и поставщиков пенополистирола хочу подчеркнуть положительные стороны использования ППС-плит для утепления чердачных перекрытий. 
По сравнению с глиной у материала множество преимуществ. Первое — вес. Плиты на 98% состоят из воздуха, и лишь на 2% из пластика. Они лёгкие, с ними удобно работать — нарезать в размер и укладывать. Второе преимущество: его пищевая непривлекательность для грызунов. Для того, чтобы в нём не заводились мыши, нужно просто изолировать его.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Что касается образования конденсата, пенополистирол паропроницаем. А глина способна накапливать влагу: при промерзании и последующем резком нагреве (если вы будете, к примеру, протапливать настывшее помещение), как раз она даст конденсат и сырость. 
Ну, и долговечность — ещё одна сильная сторона ППС.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Поэтому при условии правильного монтажа и эксплуатации утеплительный слой из ППС является гораздо более выигрышным, чем утепление другими материалами.</t>
  </si>
  <si>
    <t>https://prnt.sc/-CL1W5s3ywGe</t>
  </si>
  <si>
    <t>БОЛЬШАЯ_БОЛТАЛКА 🌆🌃📲☎️
16.10.2022 11:30
текст сохранён: 16.10.2022 11:35
Самый главный минус это газовая камера просто🙈🤦‍♂ Выделения таких веществ как стирол и фенол. При пожаре дым убивает человека за секунды😱 при горении панелей из пенополистирола. Из прессованной ваты ситуация получше😉 В любом случае нужна постоянно рабочая приточно-вытяжная вентиляция. Либо жить в газовой камере и отравлять свой организм.</t>
  </si>
  <si>
    <t>https://telegram.me/MihnevoFlood/39753</t>
  </si>
  <si>
    <t xml:space="preserve"> Александр Александров
Экономия на утеплителе. Пенопласт горит сверху-вниз!</t>
  </si>
  <si>
    <t>https://vk.com/wall-42949290_9407291?reply=9407995</t>
  </si>
  <si>
    <t>Не отвечаем, случай в другой стране</t>
  </si>
  <si>
    <t>АртурДуМ, открыт 1 день назад
Надо ли пароизоляция стен внутри если снаружи пенопласт?
Пенопласт паронепроницаемый материал, если стену паро-изолировать еще и внутри — пару будет некуда идти?</t>
  </si>
  <si>
    <t>https://otvet.mail.ru/question/230853406</t>
  </si>
  <si>
    <t>Добрый день! 
Позвольте ответить вам в качестве представителя Ассоциации производителей и поставщиков пенополистирола. 
В данном случае вы правы: пароизоляция вам не нужна. Паробарьер будет препятствовать выведению влаги. Единственное, что хотелось бы откорректировать: пенополистирол всё же паропроницаемый материал. Этот его показатель сравним с паропроницаемостью сосны: 0,05 мг/(м*ч*Па) для ППС и 0.06 мг/(м*ч*Па) для сосны поперёк волокон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t>
  </si>
  <si>
    <r>
      <rPr/>
      <t xml:space="preserve">Материал стен: Кирпич
</t>
    </r>
    <r>
      <rPr>
        <color rgb="FF1155CC"/>
        <u/>
      </rPr>
      <t>https://prnt.sc/3f1IuWS0_mB3</t>
    </r>
    <r>
      <rPr/>
      <t xml:space="preserve"> </t>
    </r>
  </si>
  <si>
    <t xml:space="preserve"> Ирина Нистратова
Я не строитель конечно, но сильно сомневаюсь, что полистирол выдержит нагрузку дома, даже коркасного. Получается, что пол, не считая полистирола, 5-7 см? Прям супер устойчивый будет фундамент 🤣</t>
  </si>
  <si>
    <t>https://vk.com/wall-124999723_890751?reply=890756</t>
  </si>
  <si>
    <t>Не отвечаем, используется ЭППС</t>
  </si>
  <si>
    <t xml:space="preserve"> vslobodianiuk_
14.10.2022 11:39
текст сохранён: 14.10.2022 17:18
По традиции уже новая порция полезностей в пятничной рубрике “Обзоры строительных материалов”.
Сегодня разберем утеплители для стен.
Прежде чем разобрать все плюсы и минусы, вот основные моменты, которые стоит учесть при выборе материала:
• коэффициент теплопроводности материала;
• плотность
• механическая прочность
• водопоглощение
• паропроницаемость
• огнестойкость
• низкая слеживаемость в течение длительного времени
• экологичность
• легкость и удобство в работе с материалом
• стоимость.
Самые распространенные виды утеплителей для дома:
1. Минеральная вата
2. Базальтовая вата (каменная вата)
3. Пенопласт (пенополистирол)
4. Экструдированный пенополистирол
5. Керамзит</t>
  </si>
  <si>
    <t>http://instagram.com/p/CjsBB-hIuyl</t>
  </si>
  <si>
    <t xml:space="preserve">Vladimir Shulenin
Жить в доме, стены которого из пенопласта, Думаю здоровья не прибавит </t>
  </si>
  <si>
    <t>https://www.youtube.com/watch?v=cU40_GHVj6E&amp;lc=UgwSpz-U3gCfyMgwisF4AaABAg</t>
  </si>
  <si>
    <t>Не отвечаем, отвечено
В контексте обсуждения говорится о полистиролбетоне, другом материале</t>
  </si>
  <si>
    <t xml:space="preserve"> Как исключить влияние отпора грунта на монолитный пол подвала?
Ansair
Сообщений: 47
Здравствуйте
В случае необходимости устройства пола подвала связанного с несущими конструкциями высокий УГВ и т.д.
существует вероятность того что в следствии осадки самого здания на монолитный пол подвала начинает действовать отпор грунта.
Отпор может достигать и 10 и 20 т/м2, что для плиты пола 200мм не очень хорошо, сломается.
Возможно решением является проложить под плиту слой ППС10 как наиболее деформируемый материал но доподлинно неизвестно как это будет работать,
хватит ли его деформативности что бы снизить отпор или исключить его. По ГОСТ 15588-2014 предел прочности при 10% линейной деформации у него порядка 4т/т2 а это уже много получается
для пола подвала, то есть 100мм слой ППС10 сжавшись всего на 10мм будет давать отпор уже 4т/м2.
Может кто то подскажет надёжное решение из своей практики, как справляться с таким явлением.</t>
  </si>
  <si>
    <t>https://forum.dwg.ru/showthread.php?t=166593</t>
  </si>
  <si>
    <t>Здравствуйте! Как официальный представитель Ассоциации производителей и поставщиков пенополистирола могу порекомендовать использовать ППС в соответствии с ГОСТ. Согласно ГОСТ 15588-2014, плиты ППС 10 Р используются в качестве ненагруженной тепловой изоляции в среднем слое трехслойных ограждающих конструкций. При описанном вами нестандартном применении материала невозможно заранее предсказать результат.</t>
  </si>
  <si>
    <t>На премодерации</t>
  </si>
  <si>
    <t xml:space="preserve"> Николай Князев
А эта не плитка с пенопластом случайно, которая точку росы оставит в стене (пенопласт воду не пропускает) и при промерзании весна-осень конденсатом замерзающим будет разрушать стены?</t>
  </si>
  <si>
    <t>https://vk.com/wall-45799806_246096?reply=246166</t>
  </si>
  <si>
    <t xml:space="preserve">Здравствуйте! Как официальный представитель Ассоциации производителей и поставщиков пенополистирола не могу оставить без внимания ваш комментарий.
Вы совершенно правы в том, что пенополистирол — утеплитель, рекомендованный в качестве среднего слоя строительной ограждающей конструкции. В данном случае мы не знаем, что за материал применён снаружи. Но если это именно пенопласт, то налицо грубая ошибка монтажа. ППС должен быть изолирован от УФ-излучения: только в этом случае он прослужит подтверждённые многочисленными исследованиями 80 лет.
Но хотелось бы остановиться на вопросе о паропроницаемости. По этому показателю современный пенополистирол сравним с древесиной: паропроницаемость ППС составляет 0,05 мг/(м*ч*Па), а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он с успехом используется для утепления зданий и строений и — если следовать правилам монтажа — стены не разрушает.
</t>
  </si>
  <si>
    <t>Не отвечаем, комментарий удален.</t>
  </si>
  <si>
    <t xml:space="preserve"> German Mochalov
Под вентилируемый фасад заложен пенопласт вместо минваты. Сэкономили</t>
  </si>
  <si>
    <t>https://vk.com/wall-181593762_2529347?reply=2529792</t>
  </si>
  <si>
    <r>
      <rPr>
        <rFont val="Arial"/>
        <color theme="1"/>
        <sz val="6.0"/>
      </rPr>
      <t>Брестская ОНТБ
#книжная_полка_профессионала
📌 Около 75% всего времени человек проводит в помещении — на работе или дома. Загрязненность внутреннего воздуха помещения — фактор, влияющий на здоровье человека.
📌 Поэтому важно, чтобы на всех этапах строительства, от заливки фундамента до отделочных работ, использовались качественные материалы.
📌 Тренд современного строительства — использование экологически безопасных технологий, которые не наносят вреда здоровью человека и окружающей среде.
✅ Экологичные (экологически безопасные) строительные материалы подразделяются на два типа.
♻АБСОЛЮТНО ЭКОЛОГИЧНЫЕ СТРОЙМАТЕРИАЛЫ
👉🏻 дерево, камень, пробка;
👉🏻 натуральные клеи, каучук, натуральная олифа;
👉🏻 шелк, войлок, хлопок, натуральная кожа;
👉🏻 солома, бамбук и др.
♻УСЛОВНО ЭКОЛОГИЧНЫЕ СТРОЙМАТЕРИАЛЫ
👉🏻 кирпич, плитка;
👉🏻 кровельная черепица;
👉🏻 пенобетонные блоки;
👉🏻 материалы, изготовленные из алюминия, кремния.
♻ЭКОЛОГИЧЕСКИ ЧИСТЫЕ МАТЕРИАЛЫ
🔍 не выделяют токсичных и раздражающих веществ;
🔍 имеют минимальную естественную радиоактивность;
🔍 производятся по технологиям, оказывающим минимальный вред окружающей среде и персоналу предприятия;
🔍 перерабатываются и повторно используются;
🔍 при вторичном использовании не становятся опасным для здоровья и окружающей среды.
🆘</t>
    </r>
    <r>
      <rPr>
        <rFont val="Arial"/>
        <b/>
        <color theme="1"/>
      </rPr>
      <t>НЕЭКОЛОГИЧНЫЕ СТРОИТЕЛЬНЫЕ МАТЕРИАЛЫ
• пенопласт — выделяет токсическое вещество стирол;</t>
    </r>
    <r>
      <rPr>
        <rFont val="Arial"/>
        <color theme="1"/>
        <sz val="6.0"/>
      </rPr>
      <t xml:space="preserve">
• утеплители, содержащие ГБЦДД (гексабромиоциклододекан) — один из наиболее опасных среди известных токсических веществ;
• теплоизоляционные плиты на основе полиуретана содержат токсические вещества изоцианаты;
• линолеум, виниловые обои и декоративная пленка выделяют в воздух тяжелые металлы;
• краски, лаки, мастики низкого качества — содержат свинец, медь, толуол, ксилол, крезол;
• поливинилхлорид — при содействии солнечного света разлагается, выделяя гидрохлорид.
❗При выборе строительных материалов обращайте внимание на их
экологическую безопасность. Издания по теме помогут разобраться в тонкостях и нюансах. Обращайтесь!🙂
Мы на связи:
☎ 20 95 11
Адрес: ул. Пушкинская, 19, Брест.
Время: 08.30 — 19.00 пн—пт
10.00 — 18.00 сб
#ОНТБ_Брест #экология #строительство #отделочные_материалы #здоровье</t>
    </r>
  </si>
  <si>
    <t>http://instagram.com/p/Cj2ltRzMM6t</t>
  </si>
  <si>
    <t>Саня Юсупов
 @EPS Russia имею опыт реконструкции кунгов где слой пенопласта зашит в пироге металл пена металл фанера так шо удивительно-неправильные мыши наверное обитают в кунгах. просто пробираются погрызть пену остается одна стружка. и гнезда изредка. а потом осы где могут залезть тож селятся. а также мыши не из злого умысла а может зубки режутся грызут гофру проводки. зачем она им незнаю.прогрызть не могут делают перфорацию сьедая волны на гофре. может не читали они умных книг и не знают что не должны.. согласен.за слоем они редко.но если попадают пиши пропало</t>
  </si>
  <si>
    <t>https://www.youtube.com/watch?v=Py0hkvtKfp0&amp;lc=UgwQA78vyukIrmnB5Hp4AaABAg.9gdFN9bEjdU9hKDAF_k_uP</t>
  </si>
  <si>
    <t xml:space="preserve">Боюсь, дело не в том, что в кунгах неправильные мыши. Они — правильные, и ищут лазейки, чтобы забраться в место поуютнее. Проблема в том, что эти самые лазейки, ведущие к теплому пенополистиролу, они находят. И — как следствие — портят материал. 
По ГОСТ пенополистирол рекомендован в качестве среднего слоя трёхслойных ограждающих конструкций. Предполагается, что к нему не будет доступа у грызунов или насекомых. Есть доступ — есть проблема в виде мышиных ходов или гнезд. Такое может произойти и с фасадом дома, если смонтировать теплоизоляционный материал неправильно. </t>
  </si>
  <si>
    <t>https://prnt.sc/bA5thRU3MHIE</t>
  </si>
  <si>
    <t xml:space="preserve">Kapoosha
 Добрый день. Планирую утеплить плиты ПК холодного чердака пенопластом псб25. 200 мм. Площадь 140 м2
 Можно ли сделать например сначала 150 мм ппс, и потом 50 мм Эппс? Для удобства хождения он покрепче. Да и потом стяжку тонкую делать или листы какие нибудь положить негорючие. Планирую чердак для барахла.(Не эксплуатируемый)
 Не будет ли скапливаться влага в нижнем слое утеплителя ппс? Или лучше все пенопластом? </t>
  </si>
  <si>
    <t>https://www.forumhouse.ru/threads/427509/page-37#posts/30629988/</t>
  </si>
  <si>
    <t xml:space="preserve">Здравствуйте! Позвольте ответить на ваш вопрос в качестве официального представителя Ассоциации производителей и поставщиков пенополистирола. 
Вы можете использовать для теплоизоляции плиты пенополистирола. В этом случае понадобится гидроизоляция между ними и перекрытием. Плотность ППС 25 подойдёт для этих целей, рекомендуемая толщина слоя — минимум 200 мм (можно больше, если позволяет пространство). Затем закрываете стяжкой (не забудьте про армирующую сетку, чтобы сохранить целостность стяжки). 
Негорючие листы поверх ППС не рекомендуем: материал должен быть полностью изолирован, тогда вы сможете быть уверенным, что до него не доберутся мыши и насекомые. Кроме того, не попадёт вода в случае протечки кровли. </t>
  </si>
  <si>
    <t>https://prnt.sc/TFLjS3lG_OCs</t>
  </si>
  <si>
    <r>
      <rPr>
        <rFont val="Arial"/>
        <color theme="1"/>
        <sz val="6.0"/>
      </rPr>
      <t xml:space="preserve">Инженерный центр Волмакс
❄ Меньше двух месяцев осталось до начала зимы. Каждый заботливый хозяин частного дома к началу зимнего сезона проверяет работоспособность системы отопления и обеспечивает ее защиту от возможных теплопотерь с помощью ТЕПЛОИЗОЛЯЦИИ (утепления)ТРУБ. 
Теплоизоляция труб особенно важна, если трубопровод находится в холодной котельной, подвале или проложен на улице.
Существует ряд материалов для надежной теплоизоляции. 
👉 Качественный утеплитель:
 ⁃ устойчив к деформации, влаге, коррозии;
 ⁃ не подвержен горению;
 ⁃ выдерживает высокие, низкие температуры, погодные колебания;
 ⁃ долго служит;
 ⁃ может использоваться повторно
 Предлагаем ознакомиться с перечнем материалов, которые используются для теплоизоляции труб. Это поможет вам определиться с выбором утеплителя. 
📍 ВСПЕНЕННЫЙ КАУЧУК
Выпускается в рулонах или в виде труб.
Легко монтируется, эффективно спасает от теплопотерь, не подвержен замерзанию, не склонен к появлению конденсата и ржавчины. 
📍 СТЕКЛОВАТА
Выпускается в рулонах.
У стекловаты средняя теплопроводность. Данный вид утеплителя применяется только в помещении – на улице он впитывает влагу и может лишиться своих теплоизоляционных качеств. </t>
    </r>
    <r>
      <rPr>
        <rFont val="Arial"/>
        <b/>
        <color theme="1"/>
      </rPr>
      <t xml:space="preserve">
📍 ПЕНОПЛАСТ
Очень популярный утеплитель. Производится в форме полых цилиндров.
 Обладает высокой теп</t>
    </r>
    <r>
      <rPr>
        <rFont val="Arial"/>
        <color theme="1"/>
      </rPr>
      <t>лопроводностью, фактически не пропускает пар и влагу, ст</t>
    </r>
    <r>
      <rPr>
        <rFont val="Arial"/>
        <color theme="1"/>
        <sz val="6.0"/>
      </rPr>
      <t xml:space="preserve">оит недорого. 
1 см пенопласта легко заменяет слой стекловаты в 5 см.
📍 ВСПЕНЕННЫЙ ПОЛИЭТИЛЕН
Форма выпуска – трубки с покрытием из фольги.
Материал отличается эластичностью и высокой шумоизоляцией, предохраняет трубы от замерзания, коррозии, конденсата. 
📍 ПЕНОПОЛИУРЕТАН
Производится в виде жидкости, чулок, защитных каркасов.
Этот теплоизолятор очень прочный, имеет низкую теплопроводность. 
📍 САМОНАГРЕВАЮЩИЙСЯ КАБЕЛЬ
Специальный самонагревающийся плоский кабель. 
Прокладывается либо внутри трубы, либо закрепляется снаружи на ее поверхности. 
Перестает нагреваться при 85°C, начинает нагрев при снижении температуры. 
Данный метод утепления подходит не только для труб, расположенных в помещении, но и для уличных труб, великолепно защищая их от обледенения и замерзания. 
👨‍🔧 Какой материал взять для теплоизоляции труб, решать вам. Используйте изложенный выше список, чтобы сориентироваться! 
Сохраняйте пост себе, чтобы он был под рукой. Зима не за горами! </t>
    </r>
  </si>
  <si>
    <r>
      <rPr>
        <color rgb="FF1155CC"/>
        <u/>
      </rPr>
      <t>https://ok.ru/akvarius/statuses/156006286801073</t>
    </r>
    <r>
      <rPr/>
      <t xml:space="preserve"> 
</t>
    </r>
    <r>
      <rPr>
        <color rgb="FF000000"/>
      </rPr>
      <t xml:space="preserve">
</t>
    </r>
    <r>
      <rPr>
        <color rgb="FF1155CC"/>
        <u/>
      </rPr>
      <t>https://vk.com/wall-184940908_1552</t>
    </r>
    <r>
      <rPr/>
      <t xml:space="preserve"> </t>
    </r>
  </si>
  <si>
    <t>Не отвечаем, в контексте утепления труб упоминание нейтральное и соответствует реальности.</t>
  </si>
  <si>
    <t xml:space="preserve">levll
Выравнивания стен в доме из полистиролбетона + утепление
 Доброго всем времени!
 Итак дом из D400 полистиролбетона толщиной стен 300 мм. Питер. Материал не самый ровный в плоскости. Местами и до 3 см доходят перепады. Штукатурить такое — тот еще адок)
 Да и без утепления для нашего региона такой себе вопрос.
 Какие могут быть недорогие варианты решения задачи? Сайдинг и утепления минеральной ватой сразу отметаю. Что остается? Пенопласт? Не очень то хочется, с учетом того что он как ни крути сосет влагу. И чем выравнивать все это дело? </t>
  </si>
  <si>
    <t>https://www.forumhouse.ru/threads/550664/</t>
  </si>
  <si>
    <t>Не отвечаем, ППС не подходит как материал для данной ситуации.</t>
  </si>
  <si>
    <r>
      <rPr>
        <rFont val="Arial"/>
        <color theme="1"/>
        <sz val="6.0"/>
      </rPr>
      <t>Брестская ОНТБ
18.10.2022 14:03
текст сохранён: 18.10.2022 19:20
#книжная_полка_профессионала
📌 Около 75% всего времени человек проводит в помещении — на работе или дома. Загрязненность внутреннего воздуха помещения — фактор, влияющий на здоровье человека.
📌 Поэтому важно, чтобы на всех этапах строительства, от заливки фундамента до отделочных работ, использовались качественные материалы.
📌 Тренд современного строительства — использование экологически безопасных технологий, которые не наносят вреда здоровью человека и окружающей среде.
✅ Экологичные (экологически безопасные) строительные материалы подразделяются на два типа.
♻АБСОЛЮТНО ЭКОЛОГИЧНЫЕ СТРОЙМАТЕРИАЛЫ
👉🏻 дерево, камень, пробка;
👉🏻 натуральные клеи, каучук, натуральная олифа;
👉🏻 шелк, войлок, хлопок, натуральная кожа;
👉🏻 солома, бамбук и др.
♻УСЛОВНО ЭКОЛОГИЧНЫЕ СТРОЙМАТЕРИАЛЫ
👉🏻 кирпич, плитка;
👉🏻 кровельная черепица;
👉🏻 пенобетонные блоки;
👉🏻 материалы, изготовленные из алюминия, кремния.
♻ЭКОЛОГИЧЕСКИ ЧИСТЫЕ МАТЕРИАЛЫ
🔍 не выделяют токсичных и раздражающих веществ;
🔍 имеют минимальную естественную радиоактивность;
🔍 производятся по технологиям, оказывающим минимальный вред окружающей среде и персоналу предприятия;
🔍 перерабатываются и повторно используются;
🔍 при вторичном использовании не становятся опасным для здоровья и окружающей среды.</t>
    </r>
    <r>
      <rPr>
        <rFont val="Arial"/>
        <color theme="1"/>
      </rPr>
      <t xml:space="preserve">
🆘</t>
    </r>
    <r>
      <rPr>
        <rFont val="Arial"/>
        <b/>
        <color theme="1"/>
      </rPr>
      <t>НЕЭКОЛОГИЧНЫЕ СТРОИТЕЛЬНЫЕ МАТЕРИАЛЫ
• пенопласт — выделяет токсическое вещество стирол;</t>
    </r>
    <r>
      <rPr>
        <rFont val="Arial"/>
        <color theme="1"/>
        <sz val="6.0"/>
      </rPr>
      <t xml:space="preserve">
• утеплители, содержащие ГБЦДД (гексабромиоциклододекан) — один из наиболее опасных среди известных токсических веществ;
• теплоизоляционные плиты на основе полиуретана содержат токсические вещества изоцианаты;
• линолеум, виниловые обои и декоративная пленка выделяют в воздух тяжелые металлы;
• краски, лаки, мастики низкого качества — содержат свинец, медь, толуол, ксилол, крезол;
• поливинилхлорид — при содействии солнечного света разлагается, выделяя гидрохлорид.
❗При выборе строительных материалов обращайте внимание на их
экологическую безопасность. Издания по теме помогут разобраться в тонкостях и нюансах. Обращайтесь!🙂
Мы на связи:
☎ 20 95 11
Адрес: ул. Пушкинская, 19, Брест.
Время: 08.30 — 19.00 пн—пт
10.00 — 18.00 сб
#ОНТБ_Брест #экология #строительство #отделочные_материалы #здоровье_окружающая_среда #устойчивое_развитие #деловое_чтение</t>
    </r>
  </si>
  <si>
    <t>http://www.facebook.com/101711428065081/posts/506696901475998</t>
  </si>
  <si>
    <t>Не отвечаем, запрещенный ФБ</t>
  </si>
  <si>
    <t>Производство блоков
Чем утеплять дома из блоков?🙇‍♂
Промерзание стен дома или образование на них конденсата очень неприятный момент, поэтому для исключения таких случаев необходимо своевременно утеплить фасад.
Теплоизоляция бетонных строений выполняется только с уличной стороны. Внутреннее утепление приводит к тому, что между поверхностью стен и утеплителем образуется конденсат. Впоследствии он будет способствовать образованию плесени. Это негативно повлияет на декоративную отделку (обои, штукатурка), а также может вызвать серьёзные заболевания.
Утепляя дом из бетона снаружи, выбирать можно из нескольких материалов. Многолетняя практика показывает, что самыми лучшими в этом плане являются следующие материалы:
• каменная или стекловата;
• полимерные материалы (пенопласт, полистирол и др.),
Все эти материалы объединяет одно свойство – низкая теплопроводность. И чаще, чтобы утеплить бетонную стену снаружи используют пенопласт потому, что для внешних работ он более адаптирован👌🏻
Строители, проектировщики и прочие специалисты делятся на две группы.
👉🏻Одни утверждают, что утеплять дом можно только базальтовой минеральной ватой. Это дышащий, негорючий материал, обработанный спец средствами от насекомых и гребков, поэтому использовать на стен нужно только его, а пенопласт и пенополистирол применять только для утепления фундамента, отмостки, полов под стяжку и т.п
👉🏻Вторая группа опирается на практику и опыты. Да пенопласт не дышит, да он менее безопасен при открытом огне, да в нем может найти приют какая-то живность, но это можно избежать простыми решениями.
1.Чтобы дом "дышал" при проектировании нужно предусмотреть вентиляцию.
2. Чтобы не бояться возгорания утеплителя нужно электрику проводить только в кабель каналах и заштукатурить утеплитель или обложить колотым кирпичом нашего производства.
3.Чтобы в утеплителе не поселились друзья наши меньшие, тоже лучшее решение облицевать декоративным камнем.
4.Чтобы не появилась плесень нужно исключить влагу в стене. Для этого пункт первый дополняется тем фактом, что пенопласт не пропускает влагу и при правильном монтаже без щелей в стыках листов точка росы будет где-то в утеплителе, то есть росы не будет.
Опытным путём доказано, что стена даже из газоблока (он считается дышащим и хорошо впитывает влагу) за пенопластовым утеплителем не сыреет. Значит и пенопласт и пенополистирол можно использовать для фасада😉👌🏻</t>
  </si>
  <si>
    <t>https://vk.com/wall-60507499_2309</t>
  </si>
  <si>
    <t xml:space="preserve">Здравствуйте! Спасибо за такой подробнейший разбор. 
В качестве официального представителя Ассоциации производителей и поставщиков пенополистирола хочу отметить лишь два момента. Пенополистирол — паропроницаемый материал. По этому показателю он может сравниться с древесиной: так паропроницаемость ППС составляет 0,05 мг/(м*ч*Па), а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Что касается использования ППС снаружи — согласно ГОСТ, этот теплоизоляционный материал рекомендован в качестве среднего слоя строительной ограждающей конструкции. То есть он должен быть изолирован от внешней среды штукатурным или другим облицовочным слоем. 
Полная изоляция материала служит также защитой от мышей и других грызунов, птиц и насекомых. Питательной ценности он для них не представляет, а чтобы животные не прогрызали в нём ходы и не обустраивали гнёзда, достаточно закрыть для них доступ к ППС. </t>
  </si>
  <si>
    <t xml:space="preserve">Саня Юсупов
 @EPS Russia согласен. везде найдут. имею крысы белую вижу как она бегает по спинкам кровати лакированым и не падает и прогрызыет дыры где возможно если недоглядишь то охотно верю. вопрос в том что пенопласт у меня был как утеплитель на крыше.прикручен парашютами к доскам потолка. очень звонкая акустика была. лай собаки слышал .грешил на окна. нг когда постелил базальт наперехлест плиты то гулкость ушла. мышь в пене убивал просто задувая клей пену синюю в дыру пару шкрябков и все. материал хороший. тыши квадратов пеноплекса постелил под водный теплый пол в прошлом на работе. материала нет плохого.есть не подходяший под задачу.считаю что просто на чердаке не укрытый хоть опилками он не совсем на своем месте. </t>
  </si>
  <si>
    <t>https://www.youtube.com/watch?v=Py0hkvtKfp0&amp;lc=UgwQA78vyukIrmnB5Hp4AaABAg.9gdFN9bEjdU9hMj9a3iY8D</t>
  </si>
  <si>
    <t>https://prnt.sc/BogjV6ahc9cQ</t>
  </si>
  <si>
    <t xml:space="preserve">Drollery ЮморШутки
Ребята маловато пенополистирола. Обшейте стены полистиролом, и инфракрасные панели к плитам. Дело в том что стирола в доме маловато. Пластиком стены обшейте. Маловато веществ провоцирующих РАК. Маловато. Не додумали. Пластификаторы в сухую стяжку, побольше чтобы фонило. Пластиковые окна, просто умницы что поставили. Мухи дохнуть будут, и вы( но зато красить не надо, ухаживать). Вы просто мои герои. С вас можно картины писать, или лучше инструкции: как выпилиться с планеты, за дорого :-) А потом будете удивляться, дети с бронхиальной астмой родились, и с гормональными нарушениями. И вы к 50 годам, по здоровью, хоть в гроб ложись. Молодцы. Чем вам не угодили стройматериалы, проверенные тысячелетиями? Камень, кирпич, песок, стекло, глина, дерево, бумага. </t>
  </si>
  <si>
    <t>https://www.youtube.com/watch?v=jB-iF-yEG_o&amp;lc=UgxzjY5kpqgfNVfcuSJ4AaABAg</t>
  </si>
  <si>
    <t>Не отвечаем, в видео используется ЭППС</t>
  </si>
  <si>
    <r>
      <rPr>
        <rFont val="Arial"/>
        <color theme="1"/>
        <sz val="6.0"/>
      </rPr>
      <t>СТРОЙМАРКЕТ | стройматериалы в Афанасьево
20.10.2022 07:59
текст сохранён: 20.10.2022 08:03
Три вредных совета, как испортить утепление дома (а заодно и облицовку, и несущие стены).</t>
    </r>
    <r>
      <rPr>
        <rFont val="Arial"/>
        <color theme="1"/>
      </rPr>
      <t xml:space="preserve">
</t>
    </r>
    <r>
      <rPr>
        <rFont val="Arial"/>
        <b/>
        <color theme="1"/>
      </rPr>
      <t>1. «Если утеплять – то только пенопластом». А почему нет? Дешево и сердито!
--------------------------------------------
А вот почему «нет». Во-первых, пенопласт плохо пропускает пар. Есть такое универсальное правило создания многослойных конструкций: каждый следующий наружный слой должен пропускать пар лучше, чем внутренний. Пенопласт это правило нарушает.
Результат: в доме появляется сырость, плесень, грибок. В общем, мало приятного!
Во-вторых, пенопласт – любимое место для гнездования грызунов. Там тепло, уютно и достаточно мягко. Чего еще хотеть мышиному семейству?</t>
    </r>
    <r>
      <rPr>
        <rFont val="Arial"/>
        <color theme="1"/>
        <sz val="6.0"/>
      </rPr>
      <t xml:space="preserve">
Значит ли это, что пенопласт использовать совершенно нельзя? Нет, не значит. Но делать это нужно с соблюдением ряда правил и ограничений. А лучше выбрать экструдированный пенополистирол. А еще лучше – минеральную вату.
2. «Защитная мембрана – это дорого. Можно взять полиэтиленовую пленку или вообще обойтись без нее».
--------------------------------------------
Мембрана выпускает пар и влагу из дома и не пропускает ее извне. Если вы используете пленку, она не будет выпускать пар и влагу из дома. Следовательно, влага будет впитываться внутренними стенами. Результат: опять-таки, приветствуем плесень и грибок!
Если же совершенно отказаться от пленки и мембраны, влага извне будет проникать в утеплитель. Минеральная вата, например, от этого теряет свои изоляционные свойства. Так что с минватой и без пленки – это примерно то же, что и без минваты, только деньги зря выбросите.
3. «А почему бы не утеплить дом изнутри?»
--------------------------------------------
Ну, как минимум потому, что вы лишитесь 20-30 см жилого пространства. А как максимум – при таком утеплении тоже есть множество нюансов, которые нужно соблюдать.
--------------------------------------------
СТРОЙМАРКЕТ — строительные материалы для вашего дома!
📞 8-922-922-44-14
📞 8-912-724-72-47</t>
    </r>
  </si>
  <si>
    <t>https://vk.com/wall-187835662_2711</t>
  </si>
  <si>
    <t>https://prnt.sc/NZcENpp6k4JW</t>
  </si>
  <si>
    <t xml:space="preserve"> Ксения Цыганок
А запах от угля на всю квартиру. Не смущает?
И то что пенопласт расплавится, а коробка загорится. Пожар обеспечен.
Бред не показываете!!!
Готовую курицу положили рядом, типо пожарили.</t>
  </si>
  <si>
    <t>https://vk.com/wall-65653033_407915?reply=407928</t>
  </si>
  <si>
    <t>Не отвечаем, непрофильное применение материала</t>
  </si>
  <si>
    <r>
      <rPr>
        <rFont val="Arial"/>
        <color theme="1"/>
        <sz val="6.0"/>
      </rPr>
      <t>ПРО РЕМОНТ
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
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
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t>
    </r>
    <r>
      <rPr>
        <rFont val="Arial"/>
        <color theme="1"/>
      </rPr>
      <t xml:space="preserve">
</t>
    </r>
    <r>
      <rPr>
        <rFont val="Arial"/>
        <b/>
        <color theme="1"/>
      </rPr>
      <t>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t>
    </r>
  </si>
  <si>
    <t>https://vk.com/wall-108555584_61589</t>
  </si>
  <si>
    <t>​Здравствуйте!
Позвольте прокомментировать пост в качестве официального представителя Ассоциации производителей и поставщиков пенополистирола.
Пенопласт может — и вполне удачно — использоваться для утепления потолков, в том числе и в деревянных домах.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Главное — соблюдать правила монтажа и эксплуатации. Это касается не только ППС, но и любого другого строительного материала.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t>
  </si>
  <si>
    <t>https://prnt.sc/h_OWRPk0evb1</t>
  </si>
  <si>
    <t xml:space="preserve"> Валерия Лайкова ответила Михаилу
Михаил, да, я в курсе, что не дышит, но у меня был выбор между опилками и ппс только. Стены дышат- НЕ каркасник, а по типу каркасной ( с ошибками) пристройка. Пол и стены- минеральная вата. А вот с потолком было сложновато- надо было жестко ахаться, чтобы другой утеплитель враспор поставить. Выбрали ппс. Самое простое и дешевое. И теплое, не смотря на 10 см. Про вред знаю. "Хромую лошадь" помню. Ссыкую. Но выбора нет. Другое там не применишь. Живы будем и богаты, заменим на напыляемый ппу</t>
  </si>
  <si>
    <t>https://vk.com/wall-29538032_308158?reply=308253&amp;thread=308175</t>
  </si>
  <si>
    <t>Плесень, пожароопасность</t>
  </si>
  <si>
    <t>Не встраиваемся, нецензурная речь в ветке</t>
  </si>
  <si>
    <t xml:space="preserve"> Michel_rus
 ТоварищЪ, интересуется:
 Пенополистирол Knauf Therm Фасад Про 100х1000х1000 мм (Плотность (кг/м³): 17.0) из Леруа подойдет для кровли? </t>
  </si>
  <si>
    <t>https://www.forumhouse.ru/threads/467392/page-130#posts/30639023/</t>
  </si>
  <si>
    <t>Не отвечаем, не советуем конкретные марки</t>
  </si>
  <si>
    <r>
      <rPr>
        <rFont val="Arial"/>
        <color theme="1"/>
        <sz val="6.0"/>
      </rPr>
      <t xml:space="preserve"> Брестская ОНТБ
18.10.2022 14:03
текст сохранён: 21.10.2022 12:58
#книжная_полка_профессионала
📌 Около 75% всего времени человек проводит в помещении — на работе или дома. Загрязненность внутреннего воздуха помещения — фактор, влияющий на здоровье человека.
📌 Поэтому важно, чтобы на всех этапах строительства, от заливки фундамента до отделочных работ, использовались качественные материалы.
📌 Тренд современного строительства — использование экологически безопасных технологий, которые не наносят вреда здоровью человека и окружающей среде.
✅ Экологичные (экологически безопасные) строительные материалы подразделяются на два типа.
♻АБСОЛЮТНО ЭКОЛОГИЧНЫЕ СТРОЙМАТЕРИАЛЫ
👉🏻 дерево, камень, пробка;
👉🏻 натуральные клеи, каучук, натуральная олифа;
👉🏻 шелк, войлок, хлопок, натуральная кожа;
👉🏻 солома, бамбук и др.
♻УСЛОВНО ЭКОЛОГИЧНЫЕ СТРОЙМАТЕРИАЛЫ
👉🏻 кирпич, плитка;
👉🏻 кровельная черепица;
👉🏻 пенобетонные блоки;
👉🏻 материалы, изготовленные из алюминия, кремния.
♻ЭКОЛОГИЧЕСКИ ЧИСТЫЕ МАТЕРИАЛЫ
🔍 не выделяют токсичных и раздражающих веществ;
🔍 имеют минимальную естественную радиоактивность;
🔍 производятся по технологиям, оказывающим минимальный вред окружающей среде и персоналу предприятия;
🔍 перерабатываются и повторно используются;
🔍 при вторичном использовании не становятся опасным для здоровья и окружающей среды.
🆘НЕЭКОЛОГИЧНЫЕ СТРОИТЕЛЬНЫЕ МАТЕРИАЛ</t>
    </r>
    <r>
      <rPr>
        <rFont val="Arial"/>
        <color theme="1"/>
      </rPr>
      <t>Ы</t>
    </r>
    <r>
      <rPr>
        <rFont val="Arial"/>
        <b/>
        <color theme="1"/>
      </rPr>
      <t xml:space="preserve">
• пенопласт — выделяет токсическое вещество стирол</t>
    </r>
    <r>
      <rPr>
        <rFont val="Arial"/>
        <color theme="1"/>
      </rPr>
      <t>;</t>
    </r>
    <r>
      <rPr>
        <rFont val="Arial"/>
        <color theme="1"/>
        <sz val="6.0"/>
      </rPr>
      <t xml:space="preserve">
• утеплители, содержащие ГБЦДД (гексабромиоциклододекан) — один из наиболее опасных среди известных токсических веществ;
• теплоизоляционные плиты на основе полиуретана содержат токсические вещества изоцианаты;
• линолеум, виниловые обои и декоративная пленка выделяют в воздух тяжелые металлы;
• краски, лаки, мастики низкого качества — содержат свинец, медь, толуол, ксилол, крезол;
• поливинилхлорид — при содействии солнечного света разлагается, выделяя гидрохлорид.
❗При выборе строительных материалов обращайте внимание на их
экологическую безопасность. Издания по теме помогут разобраться в тонкостях и нюансах. Обращайтесь!🙂
Мы на связи:
☎ 20 95 11
Адрес: ул. Пушкинская, 19, Брест.
Время: 08.30 — 19.00 пн—пт
10.00 — 18.00 сб
#ОНТБ_Брест #экология #строительство #отделочные_материалы #здоровье_окружающая_среда #устойчивое_развитие #деловое_чтение</t>
    </r>
  </si>
  <si>
    <t>http://www.facebook.com/100064070770329/posts/506696901475998</t>
  </si>
  <si>
    <t>Не отвечаем, FB</t>
  </si>
  <si>
    <t xml:space="preserve">	sub776
 Ребята, срочный вопрос. Надо утеплить торец плиты и отмостку. Можно ли сначала положить утеплитель отмостки, а на него уже "поставить" ппс, который будет закрывать торец плиты? </t>
  </si>
  <si>
    <t>https://www.forumhouse.ru/threads/536095/page-37#posts/30641155/</t>
  </si>
  <si>
    <t xml:space="preserve">Здравствуйте! 
Хочу ответить на ваш вопрос как официальный представитель Ассоциации производителей и поставщиков пенополистирола. Да, такой порядок укладки теплоизоляционного материала возможен. При монтаже соблюдайте основные правила: размещайте плиты как можно ближе друг к другу, запенивайте стыки шире 2 мм и, конечно, изолируйте ППС — по ГОСТ он используется в качестве среднего слоя и должен быть закрыт от попадания солнечных лучей. Для отмостки используйте армированную стяжку. </t>
  </si>
  <si>
    <t>https://prnt.sc/gWUsydC0ZEd7</t>
  </si>
  <si>
    <r>
      <rPr>
        <rFont val="Arial"/>
        <color theme="1"/>
      </rPr>
      <t xml:space="preserve">СтройТехнологии | Строительство загородных домов
</t>
    </r>
    <r>
      <rPr>
        <rFont val="Arial"/>
        <color theme="1"/>
        <sz val="6.0"/>
      </rPr>
      <t>21.10.2022 14:27
текст сохранён: 21.10.2022 14:32
🏠 Внешняя отделка домов из газобетона: Вентилируемые фасады и Термопанели
👷‍♂ С другими вариантами, как окрашивание, штукатурка, сайдинг, кирпич, камень и т.п отделки читайте в наших прошлых постах, а сегодня разберём ещё пару новых материалов.</t>
    </r>
    <r>
      <rPr>
        <rFont val="Arial"/>
        <color theme="1"/>
      </rPr>
      <t xml:space="preserve">
</t>
    </r>
    <r>
      <rPr>
        <rFont val="Arial"/>
        <b/>
        <color theme="1"/>
      </rPr>
      <t>📌 Вентилируемый фасад
Основная его функция — вывод водяного пара наружу. К тому же он даёт защиту от попадания воды, ускоряет прогрев постройки, легко демонтируемая и ремонтируется. Но если в качестве утеплителя был использован пенопластом – то данный метод недопустим из-за увеличения риска пожара. Обычно его делают под долговечные керамогранит и древесину, утепляя двумя слоями плотной минеральной ваты, закрепив их дюбелями так, чтобы швы не продувались. Поверх укладывают ветрозащитную мембрану с гидрофобными свойствами. Не забудьте сделать вентиляционные отверстия снизу.</t>
    </r>
    <r>
      <rPr>
        <rFont val="Arial"/>
        <color theme="1"/>
      </rPr>
      <t xml:space="preserve">
</t>
    </r>
    <r>
      <rPr>
        <rFont val="Arial"/>
        <color theme="1"/>
        <sz val="6.0"/>
      </rPr>
      <t xml:space="preserve">
🔨 Толщину утеплителя и величину вентзазора между лицевой частью и ним определяют в зависимости от климатических условий местности. Смонтировав все предыдущие пункты согласно технологии, далее уже прикрепляют навесной фасад с помощью обрешётки из обработанных антисептиком деревянных брусьев или из металлических направляющих.
📌 Термопанели
Бывают различных видов, в том числе и покрытые фасадной клинкерной плиткой. Преимущества у них в относительно невысокой стоимости и возможности самостоятельного монтажа.
✅ В следующий раз мы расскажем вам, как выбрать подходящий материал и дадим некоторые советы по выполнению отделки. Подключайте уведомление о выходе новых публикаций 👉🏻 https://vk.cc/9hFsGX, чтобы ничего не пропустить.
СтройТехнологии | Строительство загородных домов
[https://vk.com/wall-11849762_3127|Больше информации о нашей компании тут]
Мы работаем на строительном рынке уже 24 года.</t>
    </r>
  </si>
  <si>
    <t>http://vk.com/wall-11849762_4717</t>
  </si>
  <si>
    <t xml:space="preserve"> Евгений Гусев
Константин, А ничего, что пенопласт вообще нельзя использовать в строительстве? Разве что в опалубке, на крышах и при утеплении трубопроводов. Он же горючий как не знаю что. А потом здания как спички горят</t>
  </si>
  <si>
    <t>http://vk.com/wall-157555506_159931?reply=160063&amp;thread=159948</t>
  </si>
  <si>
    <t>Здравствуйте! 
Позвольте не согласиться. В качестве официального представителя Ассоциации производителей и поставщиков пенополистирола могу заверить, что использовать пенополистирол для термоизоляции можно и даже нужно. Главное — соблюдать условия монтажа и эксплуатации. И конечно, учитывать особенности материала. 
Современный строительный пенополистирол производят с добавлением антипиренов — особых веществ, благодаря которым ППС затухает в течение 4 секунд после потери контакта с открытым пламенем. Все выпускаемые марки пенополистирола типа SE тестируются на соответствие строгим европейским нормам. С целью внутреннего контроля выпущенной продукции осуществляется определение огнестойкости образцов из сырья SE по DIN 4102 (классификация воспламеняемости строительных материалов Немецкого института стандартов). Значение показателя для пенополистирольных плит из ПСВ «Alphapor» тип SE соответствует категории В2.</t>
  </si>
  <si>
    <t>Не отвечаем, отвечено пользователями
Ругань в комментариях</t>
  </si>
  <si>
    <t>Телеканал НСК 49
Почти час понадобился пожарным, чтобы ликвидировать пожар в жилом доме на улице 1905 года, 83. По оперативной информации, пострадавших нет, однако из дома эвакуировали всех жильцов. Что стало причиной возгорания и почему подобные ЧП могут повториться и в некоторых других домах, смотрите в нашем сюжете.</t>
  </si>
  <si>
    <t>https://www.youtube.com/watch?v=grvZFxPw_Wo</t>
  </si>
  <si>
    <t>Не встраиваемся, в данном кейсе использовалась минвата, встраивание наоборот может акцентировать внимание на ППС и принести больше негатива.</t>
  </si>
  <si>
    <t xml:space="preserve"> Дмитрий Десюков
Пожалуйста, ни когда так не делайте. Это дичь вообще. Я вам как электрик с 20летним стажем говорю. Пенопласт горит только так. Искра и привет пожар</t>
  </si>
  <si>
    <t>https://vk.com/wall-68422589_243436?reply=243440</t>
  </si>
  <si>
    <t>Не отвечаем, запись удалена</t>
  </si>
  <si>
    <t xml:space="preserve"> Dima Shirokov
Аня, склад утеплителя с пенопластом загорелся.</t>
  </si>
  <si>
    <t>https://vk.com/wall-89086089_69575?reply=69598&amp;thread=69576</t>
  </si>
  <si>
    <t>Не отвечаем.
В новостях нигде нет про то, что именно горело. Лишь в одном месте пишут https://www.vesti.ru/amp/article/3003617 что проводились работы с нарушением техники безопасности и загорелся сложенный рядом утеплитель (но не указано, что пенопласт). Да и сама стройка была без разрешения.</t>
  </si>
  <si>
    <t>Дома лучше
Пенополистирольные плиты один из лучших утеплителей, ведь он дешевый и долговечный, но не стоит его использовать для утепления стен внутри помещения. Только что уложенный пенополистирол выделяет стирол, так как полная полимеризация материала невозможна на стадии производства. А пока полимеризация не будет завершена, выделение стирола не прекратится.</t>
  </si>
  <si>
    <r>
      <rPr>
        <color rgb="FF1155CC"/>
        <u/>
      </rPr>
      <t>https://ok.ru/b10.besthome/topic/155211645486350</t>
    </r>
    <r>
      <rPr/>
      <t xml:space="preserve"> 
</t>
    </r>
    <r>
      <rPr>
        <color rgb="FF1155CC"/>
        <u/>
      </rPr>
      <t>https://ok.ru/appleh.made/topic/155671078861812</t>
    </r>
    <r>
      <rPr/>
      <t xml:space="preserve"> 
</t>
    </r>
    <r>
      <rPr>
        <color rgb="FF1155CC"/>
        <u/>
      </rPr>
      <t>https://ok.ru/nashishtor/topic/154288519480065</t>
    </r>
    <r>
      <rPr/>
      <t xml:space="preserve"> 
</t>
    </r>
    <r>
      <rPr>
        <color rgb="FF1155CC"/>
        <u/>
      </rPr>
      <t>https://ok.ru/krasivydi/topic/154829125499751</t>
    </r>
    <r>
      <rPr/>
      <t xml:space="preserve"> 
</t>
    </r>
    <r>
      <rPr>
        <color rgb="FF1155CC"/>
        <u/>
      </rPr>
      <t>https://vk.com/wall-19716667_735998</t>
    </r>
    <r>
      <rPr/>
      <t xml:space="preserve"> 
</t>
    </r>
    <r>
      <rPr>
        <color rgb="FF1155CC"/>
        <u/>
      </rPr>
      <t>https://ok.ru/group51943159431360/topic/155083754424512</t>
    </r>
    <r>
      <rPr/>
      <t xml:space="preserve"> </t>
    </r>
  </si>
  <si>
    <t xml:space="preserve">Здравствуйте! Позвольте прокомментировать один момент в качестве представителя Ассоциации производителей и поставщиков пенополистирола. 
Пенополистирол действительно рекомендован для наружного утепления — в качестве среднего слоя строительных ограждающих конструкций. Использовать его внутри помещения мы не советуем. Но не потому, что он выделяет стирол.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Что касается процесса полимеризации,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t>
  </si>
  <si>
    <r>
      <rPr>
        <color rgb="FF1155CC"/>
        <u/>
      </rPr>
      <t>https://prnt.sc/Em0mPHDIN-yZ</t>
    </r>
    <r>
      <rPr>
        <color rgb="FF000000"/>
      </rPr>
      <t xml:space="preserve"> 
</t>
    </r>
    <r>
      <rPr>
        <color rgb="FF1155CC"/>
        <u/>
      </rPr>
      <t>https://prnt.sc/SURBhSDxqJyL</t>
    </r>
    <r>
      <rPr/>
      <t xml:space="preserve"> </t>
    </r>
    <r>
      <rPr>
        <color rgb="FF000000"/>
      </rPr>
      <t xml:space="preserve">
</t>
    </r>
    <r>
      <rPr>
        <color rgb="FF1155CC"/>
        <u/>
      </rPr>
      <t>https://prnt.sc/4UKm-a1dKxoD</t>
    </r>
    <r>
      <rPr/>
      <t xml:space="preserve"> 
</t>
    </r>
    <r>
      <rPr>
        <color rgb="FF000000"/>
      </rPr>
      <t xml:space="preserve">
</t>
    </r>
    <r>
      <rPr>
        <color rgb="FF1155CC"/>
        <u/>
      </rPr>
      <t>https://prnt.sc/KIWNiNOl6r3r</t>
    </r>
    <r>
      <rPr/>
      <t xml:space="preserve"> 
</t>
    </r>
    <r>
      <rPr>
        <color rgb="FF000000"/>
      </rPr>
      <t xml:space="preserve">
</t>
    </r>
    <r>
      <rPr>
        <color rgb="FF1155CC"/>
        <u/>
      </rPr>
      <t>https://prnt.sc/CKksBJBIJB2Q</t>
    </r>
    <r>
      <rPr/>
      <t xml:space="preserve"> 
</t>
    </r>
    <r>
      <rPr>
        <color rgb="FF000000"/>
      </rPr>
      <t xml:space="preserve">
</t>
    </r>
    <r>
      <rPr>
        <color rgb="FF1155CC"/>
        <u/>
      </rPr>
      <t>https://prnt.sc/AZdiNVcWRSmO</t>
    </r>
    <r>
      <rPr/>
      <t xml:space="preserve"> </t>
    </r>
  </si>
  <si>
    <r>
      <rPr>
        <rFont val="Arial"/>
        <color theme="1"/>
        <sz val="6.0"/>
      </rPr>
      <t xml:space="preserve">Идеи для творчества и поделок @@@ Л
Если вы закончили строительство своего дома, но еще не приступили к внутренней отделке, то не стоит спешить. Самое время задуматься об утеплении сооружения. Не забывайте, что важно позаботиться не только о теплоизоляции фундамента, стен и крыши, но и перегородок. Утеплительные работы пола первого этажа проводятся уже в последнюю очередь, но это не столь принципиально. Если в проекте сооружения имеется подвал, то в большинстве случаев, от укладки утеплителя можно отказаться. Как правило, именно на цокольном этаже в нежилом помещении располагаются отопительные приборы, которые должным образом обеспечивают комфорт и уют всем жильцам. vk.com/aidacha Специалисты утверждают, что за счет правильного утепления пола, появляется возможность от 20 до 30 процентов природного тепла. Если провести числовые расчеты, то подобное решение оправдает все вложенные средства, за счет дополнительной экономии на ресурсах. Ниже мы рассмотрим основные методы и современные технологии, которые будут полезны в решении данного вопроса.
Какой материал подойдет лучше всего?
Сразу стоит сказать, что единственно правильного ответа на данный вопрос нет. Сегодня существует огромное разнообразие сверх современных материалов, которые помогут осуществить утепление пола. Разумеется, выбор за вами, потому как все предлагаемые варианты отличаются не только своим внешним видом, качественными характеристиками, но и стоимостью соответственно. Специалисты в области строительства настоятельно не рекомендуют экономить на напольном утеплителе, именно поэтому в этой статье, мы рассмотрим все критерии выбора, особенности укладки, а также возможности сделать весь спектр работ максимально бюджетным.
Каким же должен быть идеальный утеплитель? Как минимум, он должен соответствовать следующим критериям:
Безопасность. Самый лучший материал для утеплительных работ – этот тот, который экологически безопасен. Так как он будет постоянно поддавать механическому и климатическому воздействию, важно, чтобы в процессе эксплуатации он не выделял никаких токсических веществ.
Простота и легкость монтажа. vk.com/aidacha Как правило, строительные работы, которые связанные с утеплением пола, могут занимать от одного до трех дней в зависимости от выбранного вами материала.
Устойчивость к воздействию влаги, а также перепадам температурных показателей.
Огнеустойчив. Особенно этот критерий важен, если речь идет не о жилых помещениях, а об утеплении полов на промышленных предприятиях и объектах.
Пенопласт как бюджетный и надежный утеплитель
Не секрет, что пенопласт пользуется огромной популярностью во время строительства совершенно любых сооружений. Он легкий, доступный и весьма долговечный. Но многие люди осознано отказываются от его применения для утеплительных работ, сомневаясь в его безопасности для человеческого здоровья. Многолетние научные исследования доказали, что никаких токсических веществ во время непосредственной эксплуатации материала в качестве основного утеплителя, не выделяется, поэтому если вы рассматриваете пенопласт, как один из вариантов, то присмотритесь к нему повнимательней. Он обеспечит прекрасную защиту бетонного перекрытия пола первого этажа, </t>
    </r>
    <r>
      <rPr>
        <rFont val="Arial"/>
        <b/>
        <color theme="1"/>
      </rPr>
      <t>но не в коем случае не рекомендуется применять его для утепления лаг, потому что из-за отсутствия зазоров, под листами материала будет скапливаться влага, в результате чего, повысится вероятность появления грибковых образований.</t>
    </r>
    <r>
      <rPr>
        <rFont val="Arial"/>
        <color theme="1"/>
      </rPr>
      <t xml:space="preserve">
</t>
    </r>
    <r>
      <rPr>
        <rFont val="Arial"/>
        <b/>
        <color theme="1"/>
      </rPr>
      <t>Разумеется, слой утеплителя необходимо размещать с внешних сторон ограждаемых элементов. vk.com/aidacha Таким образом, для пола первого этажа – это снизу. Ни в каких других утеплительных работах пенопласт не рекомендуется использовать, потому что он не сможет обеспечить поддержания уровня температуры на должном уровне.</t>
    </r>
    <r>
      <rPr>
        <rFont val="Arial"/>
        <color theme="1"/>
      </rPr>
      <t xml:space="preserve">
</t>
    </r>
    <r>
      <rPr>
        <rFont val="Arial"/>
        <color theme="1"/>
        <sz val="6.0"/>
      </rPr>
      <t>Пенопласт – это бюджетный и весьма популярный строительный материал, особенно в сфере частного домостроения. Наиболее подходящая толщина утеплителя для пола — 200-300 мм.
Базальтовая вата – наиболее подходящий вариант для утепления пола в деревянном доме
Если вы задумались над выбором материала для теплоизоляционных работ в деревянном доме, то обратите внимание на базальтовую вату. Этот вариант также отличается своей доступностью, но при этом имеет больше преимуществ по сравнению с пенопластом. Стоит отметить, что под слоем ваты не образовывается влага, что чрезвычайно важно для деревянного пола. Именно поэтому утепление может проводиться в любое время года, а также не только снизу напольного основания, но и по лагам.
Специалисты в области строительства настоятельно рекомендуют полностью заполнять пространство между материалом и верхним слоем чернового пола во избежание нарушения теплоизоляции. Оставив промежуток, желая сэкономить, вы можете получить в итого лишь холод от пола первого этажа. Толщина базальтового утеплителя должна быть не менее 250-350 мм. vk.com/aidacha Если вы решите проводить аналогичные работы на втором этаже, мансарде или же чердаке, то слой можно делать в половину тоньше. Кроме того, необходимо отметить также и то, что базальтовая вата признана прекрасным звукоизолятором, поэтому ее можно применять и для других видов работ.
Проведите утепление пола и навсегда забудьте о мышах
Частные дома, как правило, располагаются в небольших коттеджных поселках, около водоемов и лесов. Именно этот, казалось бы, на первый взгляд, положительный фактор, как правило становится причиной появления мышей в подвальных помещениях и не только. Когда грызуны обитают в нежилых комнатах, проблема не кажется столь огромной, но, когда они начинают перебираться выше, жильцы начинают браться за голову и искать экстренные способы борьбы с нежелательными гостями. Но сегодня существует несколько способов, которые помогают предотвратить нашествия грызунов еще на этапе строительных работ. Самый действенный и проверенный вариант – утепление пола первого этажа. Базальтовая вата средней плотности – это то, что так не любят мыши. Они попросту теряют интерес ко всему дому, если на их пути встречается данный материал.</t>
    </r>
    <r>
      <rPr>
        <rFont val="Arial"/>
        <b/>
        <color theme="1"/>
        <sz val="6.0"/>
      </rPr>
      <t xml:space="preserve"> </t>
    </r>
    <r>
      <rPr>
        <rFont val="Arial"/>
        <b/>
        <color theme="1"/>
      </rPr>
      <t>Но не забывайте, что такие утеплители как пенопласт и его производные, не званным гостям по вкусу и они без проблем прогрызают его за короткий промежуток времени.</t>
    </r>
    <r>
      <rPr>
        <rFont val="Arial"/>
        <color theme="1"/>
      </rPr>
      <t xml:space="preserve">
</t>
    </r>
    <r>
      <rPr>
        <rFont val="Arial"/>
        <color theme="1"/>
        <sz val="6.0"/>
      </rPr>
      <t>Из всего сказанного, можно сделать вывод, что если вам стало известно, что для вашей местности характерны регулярные нашествия грызунов на участи, то лучше всего предотвратить проблему за счет утепления пола первого этажа, нежели потом искать эффективные способы решения.
Разумеется, в статье перечислены далеко не все материалы, которые можно применять для обеспечения теплоизоляции пола. vk.com/aidacha Если вы решите использовать какой-то малоизвестный утеплитель, то лучше всего проконсультируйтесь предварительно со специалистом. Он оценит эффективность теплоизолятора и даст наверняка точный ответ относительно целесообразности его использования конкретно в вашем случае</t>
    </r>
  </si>
  <si>
    <r>
      <rPr>
        <color rgb="FF1155CC"/>
        <u/>
      </rPr>
      <t>https://vk.com/wall-100607967_39994</t>
    </r>
    <r>
      <rPr>
        <color rgb="FF000000"/>
      </rPr>
      <t xml:space="preserve"> 
</t>
    </r>
    <r>
      <rPr>
        <color rgb="FF1155CC"/>
        <u/>
      </rPr>
      <t>https://ok.ru/group/55519273484312/topic/155648489234456</t>
    </r>
    <r>
      <rPr>
        <color rgb="FF000000"/>
      </rPr>
      <t xml:space="preserve"> </t>
    </r>
  </si>
  <si>
    <t>Ждем аккаунт ВК
Комментарии ОК заблокированы</t>
  </si>
  <si>
    <r>
      <rPr>
        <rFont val="Arial"/>
        <color theme="1"/>
        <sz val="6.0"/>
      </rPr>
      <t xml:space="preserve">Идеи для творчества и поделок @@@ Л
Утепление крыши изнутри
Прежде всего нужно определиться с выбором теплоизоляционного материала. Вариантов существует несколько: пенопласт – дешевый теплоизоляционный материал, обладающий низкой теплопроводностью — 0,037 — 0,043Вт/мК. </t>
    </r>
    <r>
      <rPr>
        <rFont val="Arial"/>
        <b/>
        <color theme="1"/>
      </rPr>
      <t>Несмотря на эти достоинства, пенопласт не часто применяется для утепления крыш, так как он является горючим материалом и имеет нулевую паропроницаемость.
Еще одним серьезным недостатком пенополистирола является то, что в процессе горения он выделяет токсины; Минвата для утепления кровли минеральная вата – экологичный и пожаробезопасный материал с низким коэффициентом теплопроводности – 0,032 – 0,048Вт/мК. Благодаря хорошей паропроницаемости он позволяет кровле «дышать». Поэтому, на мой взгляд, минвата является оптимальным вариантом для утепления кровли; Экструдированный пенополистирол экструзионный пенополистирол – более прочный утеплитель, чем обычный пенополистирол, который тоже обладает низкой теплопроводностью — 0,028-0,034Вт/мК.</t>
    </r>
    <r>
      <rPr>
        <rFont val="Arial"/>
        <color theme="1"/>
      </rPr>
      <t xml:space="preserve">
</t>
    </r>
    <r>
      <rPr>
        <rFont val="Arial"/>
        <color theme="1"/>
        <sz val="6.0"/>
      </rPr>
      <t>Благодаря специальным добавкам, экструдированный пенополистирол, как правило, имеет класс горючести Г1, т.е. является слабо горючим материалом. Еще одно достоинство ЭППС заключается в том, что материал не боится влаги, по этому не требует гидро- пароизоляции. Экструдированный пенополистирол можно монтировать без пароизоляции Что касается недостатков, то к ним относится высокая цена. vk.com/aidacha Еще один минус заключается в низкой паропроницаемости. Если помещение чердака будет использоваться как жилое, лучше всего использовать в качестве утеплителя базальтовую вату.
Этот материал является наиболее экологичным. Паробарьер для защиты утеплителя от влаги Также для утепления кровли изнутри понадобятся другие некоторые материалы: паробарьер; антисептическая пропитка для дерева; деревянные рейки. Поломанные стропила необходимо отремонтировать
ПОДГОТОВКА КРЫШИ
Прежде чем выполнить утепление крыши дома своими руками, необходимо подготовить кровлю следующим образом: если жилье уже эксплуатировалось, обязательно надо провести осмотр стропильной системы на предмет повреждений и прочих изъянов. Если обнаружены подгнившие или треснувшие детали, их обязательно надо заменить, отремонтировать или усилить; если толщина стропил меньше толщины утеплителя, ее нужно увеличить. Для этого к стропилам следует прикрепить доски или брусья; далее все деревянные детали крыши, включая стропила, необходимо обработать антисептиком. Благодаря этому дерево будет защищено от гниения и всевозможных негативных биологических воздействий.
Обработка стропил антисептиком
Пропитка наносится при помощи кисти. Также можно использовать распылитель. Подробная инструкция по применению состава обычно имеется на упаковке; если в процессе монтажа кровельного покрытия не была выполнена гидроизоляция или со временем она повредилась, ее необходимо выполнить изнутри. Для этих целей следует использовать супердиффузную мембрану. Гидроизоляционная мембрана Гидроизоляция крыши изнутри крепится к стропилам и обрешетке при помощи степлера или даже гвоздей и деревянных планок. Нижний край пленки следует вывести под свес крыши для отвода конденсата.
ТЕПЛОИЗОЛЯЦИЯ КРЫШИ
Теперь можно начинать утепление крыши своими руками.
Работа выполняется так: вначале обустройте вентиляционный зазор между пароизоляционной мембраной и гидроизоляцией. Для этого нужно отступить от гидроизоляционной пленки сантиметр-полтора и прибить к стропилам гвозди. Затем между гвоздями надо зигзагообразно натянуть шнур, который будет служить ограничителем; vk.com/aidacha Натягиваем нити зигзагообразно для обеспечения вентиляционного зазора затем к стропильным ногам крепится пароизоляционная мембрана. Чтобы ее зафиксировать, можно воспользоваться степлером. Монтаж пароизоляции Надо сказать, что в случае использование экструдированного пенополистирола, обустраивать вентиляционный зазор и монтировать пароизоляцию не нужно. Обычный же пенополистирол хоть и незначительно, но все же поглощает влагу, поэтому нуждается в пароизоляции; теперь можно выполнить утепление кровли. Для этого плиты утеплителя нужно расположить между стропильными ногами. Монтаж минеральной ваты Имейте в виду, что плиты должны плотно прилегать к стропильным ногам, а также друг к другу.
Если между утеплителем возникнут щели, они будут служить мостиками холода, соответственно, эффективность теплоизоляции снизится. Чтобы зафиксировать плиты между стропилами, можно забить гвоздики и зигзагообразно натянуть нити, как на фото выше. Монтаж второго слоя пароизоляции после того, как утепления скатной кровли будет завершено, следует закрепить на стропилах еще один слой пароизоляции. Как в первом, так и во втором случае полосы мембраны надо расположить внахлест на 10 см. При этом места стыков следует проклеить скотчем; Пример обрешетки поверх пароизоляции нужно закрепить обрешетку, воспользовавшись рейками или досками. Обрешетка обеспечит вентиляционное пространство между отделочным материалом и пароизоляцией.
Кроме того она позволит выровнять поверхность перед монтажом финишного покрытия, если чердак будет использоваться как жилое помещение. Если дом только строится, можно выполнить утепление крыши снаружи в процессе монтажа кровельного материала . vk.com/aidacha В этом случае предварительно делается подшивка со стороны чердака, после чего на нее укладывается пароизоляция и сам утеплитель. Благодаря этому не нужно дополнительно фиксировать теплоизоляцию между стропилами. На этом теплоизоляция крыши дома своими руками завершена. Теперь осталось лишь выполнить монтаж отделочного материала – гипсокартона или, к примеру, вагонки.
УТЕПЛЕНИЕ ФРОНТОНОВ
Если вы утепляете крышу дома изнутри с целью обустройства жилого чердачного помещения, обязательно надо выполнить теплоизоляцию и фронтонов, если, конечно, крыша двускатная. Напомню, что фронтон – это часть стены, расположенная между скатами кровли.
Схема расположения реек на фронтоне
Процесс утепления фронтонов изнутри выглядит так: для обеспечения вентиляционного пространства, на фронтоне фиксируются деревянные рейки с шагом 0,5м по вертикали и 2-3 см по горизонтали; На фото – пароизоляция фронтона к рейкам крепится пароизоляция, в результате чего образуется вентиляционный зазор; далее устанавливаются вертикальные стойки. Прикрепить их к рейкам можно при помощи стальных уголков и саморезов или прямых подвесов.
Утепление фронтона минватой
Чтобы внутренняя поверхность фронтонов получилась ровной, стойки надо расположить в одной плоскости. vk.com/aidacha Для этого установите вначале две крайние стойки строго в вертикальном положении, после чего закрепите на них несколько нитей на разном уровне. Используйте нити в качестве маяков для выравнивания остальных стоек;
далее работа выполняется так же, как и при утеплении кровли – пространство между стойками утепляется, после чего фиксируется пароизоляционная мембрана и выполняется монтаж обрешетки; со стороны фасада на фронтонах под козырьком нужно выполнить несколько небольших отверстий, чтобы вентиляционный зазор работал, т.е. отводил влагу.</t>
    </r>
  </si>
  <si>
    <r>
      <rPr>
        <color rgb="FF1155CC"/>
        <u/>
      </rPr>
      <t>https://vk.com/wall-100607967_39988</t>
    </r>
    <r>
      <rPr/>
      <t xml:space="preserve"> 
</t>
    </r>
    <r>
      <rPr>
        <color rgb="FF1155CC"/>
        <u/>
      </rPr>
      <t>https://ok.ru/group/55519273484312/topic/155647655813144</t>
    </r>
    <r>
      <rPr/>
      <t xml:space="preserve"> </t>
    </r>
  </si>
  <si>
    <t>Здравствуйте, позвольте ответить в качестве представителя Ассоциации производителей и поставщиков пенополистирола. 
Согласно ГОСТ 15588-2014, пенополистирол может использоваться для теплоизоляции как неэксплуатируемых, так и эксплуатируемых кровель. Современные марки ППС производятся со специальными присадками — антипиренами. Благодаря им материал не поддерживает горение и затухает в течение 4 секунд после потери контакта с открытым пламенем. 
Считать материал непаропропроницаемым ошибочно.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И последний момент. При горении все теплоизоляционные (да и не только теплоизоляционные) материалы выделяют токсичные вещества. Если учесть, что ППС по правилам монтажа должен быть полностью изолирован, эвакуация из помещения будет необходима гораздо раньше, чем огонь доберётся до него.</t>
  </si>
  <si>
    <r>
      <rPr>
        <color rgb="FF1155CC"/>
        <u/>
      </rPr>
      <t>https://prnt.sc/orpg6PzsLJlK</t>
    </r>
    <r>
      <rPr/>
      <t xml:space="preserve"> 
</t>
    </r>
    <r>
      <rPr>
        <color rgb="FF000000"/>
      </rPr>
      <t xml:space="preserve"> </t>
    </r>
    <r>
      <rPr>
        <color rgb="FF1155CC"/>
        <u/>
      </rPr>
      <t>https://prnt.sc/pjBU13I-PlSW</t>
    </r>
    <r>
      <rPr/>
      <t xml:space="preserve"> </t>
    </r>
  </si>
  <si>
    <r>
      <rPr/>
      <t>Alexcrab
 Sleng,
 Столкнулся с тем, что на стенах по фронтону в районе мауэрлата и стропил есть пространство внутрь от плоскости кирпичной стены. Заполнить его пенопластом или минватой? Глубина около 10 см.
 из</t>
    </r>
    <r>
      <rPr>
        <color rgb="FF1155CC"/>
        <u/>
      </rPr>
      <t>ображение_2022-10-24_003342743.png</t>
    </r>
    <r>
      <rPr/>
      <t xml:space="preserve">
 как понимаю, пенопласт надо полностью заштукатурить — и сверху, если он не дойдет до обрешетки? Только во фронтонах такой вопрос случился. </t>
    </r>
  </si>
  <si>
    <t>https://www.forumhouse.ru/threads/272140/page-125#posts/30649872/</t>
  </si>
  <si>
    <t xml:space="preserve">Здравствуйте. Хочу ответить вам в качестве представителя Ассоциации производителей и поставщиков пенополистирола. 
Вы правы: для решения вашей проблемы вполне подойдёт ППС. И да, верхний его торец необходимо будет изолировать: согласно ГОСТ 15588-2014 пенополистирол применяется в качестве среднего слоя. </t>
  </si>
  <si>
    <t>https://prnt.sc/nBcGwnnvvnt4</t>
  </si>
  <si>
    <t xml:space="preserve">Николай_Куркин
 EPS Russia сказал(а): ↑
 Здравствуйте! Хочу ответить на ваш вопрос как официальный представитель Ассоциации производителей и поставщиков пенополистирола.
 Да, такой порядок укладки теплоизоляционного материала возможен. При монтаже соблюдайте основные правила: размещайте плиты как можно ближе друг к другу, запенивайте стыки шире 2 мм и, конечно, изолируйте ППС — по ГОСТ он используется в качестве среднего слоя и должен быть закрыт от попадания солнечных лучей. Для отмостки используйте армированную стяжку.
 Вот Вы нам и нужны...)
 Часто спорим, как себя чувствует ППС при длительном увлажнении.
 Вот к примеру на рисунке @sub776 видно, что поверхностные воды и верховодка имеют реальную возможность с газона и ПРС участка проникать под ППС, в подушку и к основанию.
 В итоге ППС длительно замачивается (наверно теплоизоляционные свойства снижаются), основание подвергается неравномерным осадкам, что может привести к деформациям...
 У Технониколя есть решения по дренажу вод с отмостки, но они не защищают от верховодки, которая мигрирует с участка на бОльших глубинах, чем низ отмостки.
 Что-то можете посоветовать? </t>
  </si>
  <si>
    <t>https://www.forumhouse.ru/posts/30651341/</t>
  </si>
  <si>
    <t xml:space="preserve">Здравствуйте! 
В испытаниях по методике, разработанной Канадской ассоциацией строителей жилых зданий, пенополистирол выдержал 50 циклов замораживания и размораживания в 4%-ном солевом растворе. В результате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Эти же результаты подтверждают испытания, в 2001 году проведённые в лаборатории НИИСФ РФ. Образцы ППС подверглись 80 циклам испытания, включавшим двукратное понижение температуры до -40 °С, последующее нагревание до +40 °С и выдержку в воде, то есть цикл был аналогичен 1 условному году. Существенных изменений характеристик материала обнаружено не было.
Но эти данные касаются только пенополистирола (ППС/EPS). Как поведёт себя экструдированный утеплитель необходимо уточнять у производителей этого материала. </t>
  </si>
  <si>
    <r>
      <rPr>
        <color rgb="FF1155CC"/>
        <u/>
      </rPr>
      <t>https://prnt.sc/ujPUXLOHWvce</t>
    </r>
    <r>
      <rPr/>
      <t xml:space="preserve"> </t>
    </r>
  </si>
  <si>
    <t>ППУ-Поволжье.рф
Пенополиуретан или пенополистирол — что выбрать?
Сейчас многие задумываются над утеплением своего помещения. И перед всеми стоит вопрос выбора материала для проведения работ.
Есть утеплители дороже и дешевле, какие лучше всего подойдут? Простота монтажа и адекватная цена приводит нас к двум основным материалам — пенополиуретан и пенополистирол. Что же лучше — пенополистирол или пенополиуретан?
Давайте более подробно рассмотрим технические характеристики и свойства этих двух утеплителей.
Область применения:
Пенополиуретан (ППУ) и пенополистирол (ППС) обладают действительно широкой областью применения: эти материалы используются в дорожном строительстве, для утепления жилых и промышленных зданий, в производстве сэндвич-панелей и холодильного оборудования, труб и даже для упаковки электроники.
Технические характеристики:
Главным и самым важным параметром теплоизоляционного материала, как известно является его теплопроводность. При сравнении пенополиуретана и пенополистирола по этому параметру, ППУ окажется эффективнее, поскольку его коэффициент теплопроводности равен 0.019 – 0.028 Вт/м*К, против 0.04 – 0.06 Вт/м*К у пенополистирола. Ниже в таблице приведены сравнительные технические характеристики пенополиуретана (ППУ) и пенополистирола (ППС).
Как видно из таблицы пенополиуретан (ППУ) имеет более широкий температурный диапазон эксплуатации. Также (ППУ) обладает значительно большим сроком службы.
Физические свойства:
При утеплении, немаловажную роль играют такие характеристики как горючесть материала, его гигроскопичность (способность впитывать влагу), прочность, экологичность. Ниже в таблице приведены сравнительные физические свойства пенополиуретана (ППУ) и пенополистирола (ППС).
Результаты сравнения пенополиуретана и пенополистирола:
Для удобства восприятия результаты сравнения мы вынесли в отдельную таблицу.
Итак, по результатам сравнения можно однозначно сказать, что пенополиуретан (ППУ) как утеплитель, практически по всем характеристикам превосходит пенополистирол (ППС).
Соответственно при утеплении предпочтительнее использовать именно ППУ. Единственный его недостаток — это цена, которая легко компенсируется его сроком службы и экономией на отоплении/охлаждении.</t>
  </si>
  <si>
    <t>https://dzen.ru/media/ppupovolzhie/penopoliuretan-ili-penopolistirol-chto-vybrat-6356779d1038191b2455b334</t>
  </si>
  <si>
    <t>Добрый день!
Позвольте прокомментировать ваш пост как официальный представитель Ассоциации производителей и поставщиков пенополистирола.
Несомненно для каждого теплоизоляционного материала есть своя, рекомендованная сфера применения. Однако приведённые вами параметры, о пенополистироле, не совсем точны.
Согласно ГОСТ 15588-2014, максимальная теплопроводность ППС-плит (в сухом состоянии при температуре ±10 C) — не более 0,044 Вт/(м*К). Эта характеристика относится к ППС10 и уменьшается в зависимости от плотности.
О сроке службы: 100 лет — такой срок жизненного цикла установлен для ППС после испытаний ГУП «НИИМосстрой» и НИИ строительной физики.
Об опасных выделениях. ГОСТ регламентирует использование пенополистирола при температуре до 80 C. Согласно заключению МНИИ Гигиены, в пробах воздуха в присутствии стеновых панелей со средним слоем из пенополистирольного утеплителя стирол не обнаружен. Это означает, что при соблюдении условий монтажа и эксплуатации стирол не выделяется в воздух, которым вы дышите. ППС безопасен как при нормальных условиях эксплуатации, так и при нагревании. Современные марки ППС не содержат формальдегид, акриловых смол, хлор, гидрохлорид и выделять их не могут.
Современный строительный ППС не горюч — затухает в течение 4 секунд после потери контакта с открытым пламенем.
Плиты влагостойки и практически не впитывают воду даже при полном погружении в неё. При этом ППС паропроницаем: по данной характеристике он немногим уступает сосне. Попадание же влаги может произойти вследствие нарушений монтажа.
Хрупкость — кажущееся качество материала. ППС имеет высокую прочность на сжатие (при 10%-ной линейной деформации не менее -0,04 мПа). Это позволяет использовать плиты ППС как строительный материал, способный длительное время нести высокую равномерную механическую нагрузку и не подвергаться деформации.
Что касается плесени и грибка. ППС полностью нейтрален: при соблюдении условий эксплуатации на нём не селятся и не размножаются грибок и плесень, что подтверждено многочисленными исследованиями.
И в конце хочу развеять заблуждение о термической усадке пенополистирола. Подтверждением этому служат многочисленные вскрытия фасадов, утеплённых пенополистиролом. И через 10-15 лет эксплуатации ППС-16Ф с фактической плотностью 16,2-18 кг/м3 усадки не даёт.
Конечно, каждый решает для себя, какой из теплоизоляционных материалов использовать. Важно, чтобы эксплуатация любого из них происходила в соответствии с рекомендациями производителей.</t>
  </si>
  <si>
    <t>https://prnt.sc/Gut9UdtlosVJ</t>
  </si>
  <si>
    <t>Николай_Куркин
 @EPS Russia, @KoenigMan, методик испытаний много...
 Считается по одной из них, что ППС водонасыщается на 0,25 мм в год, т. е. незначительно.
 Это, если
 KoenigMan сказал(а): ↑
 Взять лист ППС и в бочку с водой стоящую на улице на год притопить
 Но ППС часто работает под нагрузкой под фундаментами, отмостками, в ППСном дренаже, наконец.
 Подвергается при этом изгибам, неравномерным нагрузкам, различным воздействиям при осадках, просадках, набуханиях оснований, на которых ППС уложен.
 Вполне очевидно, что в растянутых зонах появляются микротрещины, структурные смещения, расслоения и замачивание может непредсказуемо увеличиваться.
 Поэтому сверху на ППС отмостки нужна ГИмембрана для защиты от атмосферных осадков и
 естественно снизу в зависимости от ситуации напрашивается защита от подземных вод в виде экрана, отсекающего дренажа, противофильтрационных завес (СП250.1325.800.2016 "Здания и сооружения. Защита от подземных вод")
 Пока это мысли вслух, но этой проблемой придётся заниматься не только в упрощённом ИЖС,
 но и в "большом" строительстве...:um:</t>
  </si>
  <si>
    <t>https://www.forumhouse.ru/posts/30653435/</t>
  </si>
  <si>
    <t>Николай, марки пенополистирола повышенной плотности и созданы для того, чтобы работать под нагрузкой. В данном случае, если выбор остановился на этом материале, выбирать стоит резаный (Р) от 25 до 35, либо термоформованный (Т) пенополистирол плотностью от 20 до 45. 
Для ППС (Т) 45 прочность на сжатие при 10%-ной линейной деформации по ГОСТ составляет не менее 350 кПа. Предел прочности при изгибе не менее 550 кПа. То есть этот материал выдерживает действительно серьёзные нагрузки. 
Что касается всего остального, вы абсолютно правы. Любое строительство должно рассматриваться и просчитываться с учётом особенностей и здания, и местности, на которой оно возведено. К таким особенностям относятся и грунтовые воды. Вполне возможно, в данной ситуации могут понадобиться дренаж для отведения, дополнительный гидроизоляционный слой. Может быть, уместными будут защитный экран для ППС, а для отмостки — цементная гидроизоляция и плитка. Вариантов множество. И для выбора оптимального в каждом конкретном случае лучше привлекать очных специалистов.</t>
  </si>
  <si>
    <r>
      <rPr/>
      <t xml:space="preserve">Ответ на стр. 96
</t>
    </r>
    <r>
      <rPr>
        <color rgb="FF1155CC"/>
        <u/>
      </rPr>
      <t>https://prnt.sc/8UpCfahy8ngh</t>
    </r>
    <r>
      <rPr/>
      <t xml:space="preserve"> </t>
    </r>
  </si>
  <si>
    <t xml:space="preserve">Alexcrab
 Спасибо за ответ!
 Еще полистаю ГОСТ... Но если довести ППС до обрешетки, достаточно ли этого будет и штукатурки, доведенной до обрешетки, или надо чем-то дополнительно перекрыть пенопласт сверху? Листом пластика, оцинковки, фанеры, монтажной пеной? Или не доводить до самой обрешетки, чтобы попытаться перекрыть сверху штукатурно-клеевым раствором? </t>
  </si>
  <si>
    <t>https://www.forumhouse.ru/posts/30653905/</t>
  </si>
  <si>
    <t xml:space="preserve">Штукатурного слоя будет достаточно. Если по какой-либо причине не получится с ним, к пенопласту можно клей-пеной приклеить фанеру или пластик. Монтажную пену в качестве финишного покрытия не рекомендуем. 
Ваша цель — защитить материал от грызунов и возможной протечки кровли. Второе менее вероятно, а вот чердачные жители могут попытаться добраться до ППС и поселиться в нём. Этого допускать не стоит. </t>
  </si>
  <si>
    <r>
      <rPr/>
      <t xml:space="preserve">Ответ на стр. 95
</t>
    </r>
    <r>
      <rPr>
        <color rgb="FF1155CC"/>
        <u/>
      </rPr>
      <t>https://prnt.sc/VUemcCdkrkoO</t>
    </r>
    <r>
      <rPr/>
      <t xml:space="preserve"> </t>
    </r>
  </si>
  <si>
    <t>ЮРИЙ ГРЕКОВ
Утеплитель. Пенопласт, Минеральная вата. Тепло или Угроза жизни?
На 1:00: здесь вы можете видеть, что вспененный ППС, то есть пенопласт и ЭППС очень горючие и токсичные утеплители.
На 2:30: ППС довольно хрупкий и недолговечный, срок его эксплуатации всего 15-20 лет. Он не впитывает и не пропускает влагу.
На 5:30: пенопласт не просто вреден, при определенных обстоятельствах (в контексте горения) выделяемые им вещества могут убить человека. 
На 5:45: Пенопласт может портить здоровье даже при комнатной температуре. Во-первых, пенопласт содержит довольно сильные яды. Самый сильный -- стирол. Особенно опасен сразу после монтажа, когда идет активное выделение остаточного стирола, который не был использован при производстве. Некоторое количество стирола остается в ППС при производстве. Остаточное количество стирола колеблется от одной сотой до двух десятых процента.
На 7:15: Стирол выделяется из пенопласта в окружающую среду еще 20 лет даже при температуре выше всего чем 25 градусов. Я не буду приводить нормы ПДК, но поверьте, что эти нормы в жилище, утепленном ППС, превышены в сотни и тысячи раз.
Также выделяется фенол при температуре всего в 20 градусов. Также в течении 15-20 лет пенопласт полностью превращается в порошок и начинает выделять формальдегид. 
На 9:42: Во-вторых, ППС не пропускает пары влаги, что нарушает естественну. вентиляцию и прохождение влаги через стены. Проще говоря, этот материал не дышит. Если в доме нет хорошей вентиляции, то микроклимат может заметно ухудшиться. Это создает условия для развития плесневых грибков. 
Поэтому применять ППС можно только в домах, стены которых не пропускают влагу.
На 12:00: В-третьих, ППС при нагревании и охлаждении расширяется и сжимается намного меньше, чем шуткатурка поверх него и кирпич, к которому он приклеен, поэтому ППС разрушает штукатурку снаружи, и изнутри разурушает клей между ППС и стеной. Никакая шуткатурная сетка не спасет от трещин на штукатурке, т.к. сила линейного расширения ППС больше чем у любой сетки, поэтому штукатурка с ППС со временем отпадает. При разрушении клея отваливается и сам пенопласт. Поэтому через 3-5 лет такое утепление перестает работать. 
На 13:30: Четвертое и самое главное, ППС имеет очень высокую пожароопасность. Он быстро воспламеняется при температуре всего в 300 градусов. Его можно поджечь всего одной спичкой. Сейчас уже применяется специальный самозатухающий ППС, но рядом с горючими материалами он горит без проблем, выделяя вредные вещества.
Хорошо подумайте, перед тем как применять ППС для утепления дома. Он представляет серьезную опасность для жизни и здоровья.
Категорически не советую применять ППС и ЭППС для утепления стен внутри жилых и нежилых помещений. 
Не смотря на это, ППС, от которого активно отказывается Европа, активно продвигается на отечественный рынок.</t>
  </si>
  <si>
    <t>https://ok.ru/profile/579029903119/statuses/155425975177231</t>
  </si>
  <si>
    <t>https://prnt.sc/o0LMnscGpBgK</t>
  </si>
  <si>
    <r>
      <rPr>
        <rFont val="Arial"/>
        <color theme="1"/>
      </rPr>
      <t xml:space="preserve">"Новый коттедж" строительная компания
</t>
    </r>
    <r>
      <rPr>
        <rFont val="Arial"/>
        <b/>
        <color theme="1"/>
      </rPr>
      <t>Чем утеплить 🏡дом из газоблока?</t>
    </r>
    <r>
      <rPr>
        <rFont val="Arial"/>
        <color theme="1"/>
      </rPr>
      <t xml:space="preserve">
</t>
    </r>
    <r>
      <rPr>
        <rFont val="Arial"/>
        <color theme="1"/>
        <sz val="6.0"/>
      </rPr>
      <t>В условиях сурового климата, дома из газоблока необходимо утеплять.
Рассмотрим самые популярные материалы:</t>
    </r>
    <r>
      <rPr>
        <rFont val="Arial"/>
        <color theme="1"/>
      </rPr>
      <t xml:space="preserve">
📍</t>
    </r>
    <r>
      <rPr>
        <rFont val="Arial"/>
        <b/>
        <color theme="1"/>
      </rPr>
      <t>Пенопласт
➖В результате, утепление здания пенопластом приведет к изменению точки росы, она уйдет внутрь. Поэтому на внутренних стенах дома может образоваться конденсат. Дальше в этих местах станет образовываться плесень и появится грибок.</t>
    </r>
    <r>
      <rPr>
        <rFont val="Arial"/>
        <color theme="1"/>
      </rPr>
      <t xml:space="preserve">
📍</t>
    </r>
    <r>
      <rPr>
        <rFont val="Arial"/>
        <color theme="1"/>
        <sz val="6.0"/>
      </rPr>
      <t>Пеноплекс
➕Обладает пароизоляционными свойствами;
➕Является негорючим материалом и не способствует распространению огня. .
➖Из недостатков можно отметить высокую стоимость
📍Минеральная вата
➕Минеральная вата является огнестойким материалом и при возгорании плавится;
➕Производится из экологически чистых материалов;
➕Обладает паропроницаемостью;
➕Обладает шумоизоляционными свойствами;
➕Обладает долгим эксплуатационным сроком;
➕Минеральная вата устойчива к гниению и микроорганизмам.
📍Пенополиуретан
Пенополиуретан является наиболее подходящим материалом для утепления стен из газобетона.
➕Пенополиуретан может наноситься на неровную стену;
➕Благодаря распылению такой утеплитель покрывает даже труднодоступные места;
➕Пенополиуретан обладает хорошим сцеплением;
➕Работы по утеплению фасада выполняются быстрее, так как отсутствует необходимость в устройстве каркаса.</t>
    </r>
  </si>
  <si>
    <r>
      <rPr>
        <color rgb="FF1155CC"/>
        <u/>
      </rPr>
      <t>https://vk.com/wall-165823237_7648</t>
    </r>
    <r>
      <rPr/>
      <t xml:space="preserve"> 
</t>
    </r>
    <r>
      <rPr>
        <color rgb="FF1155CC"/>
        <u/>
      </rPr>
      <t>https://www.facebook.com/231839862118434/posts/199287639279139</t>
    </r>
    <r>
      <rPr/>
      <t xml:space="preserve"> 
</t>
    </r>
    <r>
      <rPr>
        <color rgb="FF1155CC"/>
        <u/>
      </rPr>
      <t>https://www.instagram.com/p/CkI9BdgqNti/</t>
    </r>
    <r>
      <rPr/>
      <t xml:space="preserve"> </t>
    </r>
  </si>
  <si>
    <t>Ждем аккаунт ВК
Запрещенный ФБ, ИГ</t>
  </si>
  <si>
    <t>На земле Салавата (СМИ)
СГОРЕЛА БАНЯ ИЗ ПЕНОПЛАСТА
🔥🔥🔥В Салаватском районе произошел пожар, в ходе которого сгорела баня, построенная из пенопласта. Происшествие случилось в селе Алькино.
✅Баня была сделана из металлического каркаса, обшитого пенопластом и профнастилом: других стройматериалов не использовалось: ни дерева, ни камня.
⚡⚡⚡Предположительно, пожар в бане произошел из-за нарушения правил технической эксплуатации электрооборудования.
‼Пожар был потушен огнеборцами ПСЧ-89 села Малояз. От строения почти ничего не осталось, кроме металлического каркаса.</t>
  </si>
  <si>
    <r>
      <rPr>
        <color rgb="FF1155CC"/>
        <u/>
      </rPr>
      <t>https://vk.com/wall-175284210_54408</t>
    </r>
    <r>
      <rPr/>
      <t xml:space="preserve"> </t>
    </r>
    <r>
      <rPr>
        <color rgb="FF000000"/>
      </rPr>
      <t xml:space="preserve">
</t>
    </r>
    <r>
      <rPr>
        <color rgb="FF1155CC"/>
        <u/>
      </rPr>
      <t>https://vk.com/wall-141678231_27393</t>
    </r>
    <r>
      <rPr/>
      <t xml:space="preserve"> 
</t>
    </r>
    <r>
      <rPr>
        <color rgb="FF1155CC"/>
        <u/>
      </rPr>
      <t>http://vk.com/wall231809387_11347</t>
    </r>
    <r>
      <rPr/>
      <t xml:space="preserve"> </t>
    </r>
  </si>
  <si>
    <t xml:space="preserve">Здравствуйте! 
В качестве официального представителя Ассоциации производителей и поставщиков пенопласта хочу отметить, что в данном случае применение утеплителя шло в разрез с основными правилами его эксплуатации. Нельзя допускать нагревания материала свыше 80 ℃. Применять для утепления бань его необходимо с соблюдением строгих правил. </t>
  </si>
  <si>
    <t xml:space="preserve">Евгневий
elena1975
Давайте определимся, что понимать под пенопластом. Пенопласт, это в моём понимании это как правило белые листы, состоящие из крупных круглых зёрен, ресторан "Белая лошадь" был им утеплён. Пенополистирол, в народе Пеноплекс — это другая структура, им армопояса утепляют, полы, как правило намного плотнее, мелкоячеистая структура, при разрезании не крошится. Вот только стоит он намного дороже. А пенопласт — в СИП-панелях применяется, два ОСБ-листа, а внутри пенопласт, также и стены можно недорого утеплять пенопластом, но с оглядкой на условия применения, он горюч, мыши кайфуют от него. Кстати, крошки пенопласта тонут, что удивительно на первый взгляд. Не сразу, но тонут. </t>
  </si>
  <si>
    <t>https://www.yaplakal.com/forum3/st/175/topic2522001.html?hl=#entry117752795</t>
  </si>
  <si>
    <t>Пожары, пожароопасность, грызуны</t>
  </si>
  <si>
    <t xml:space="preserve">Здравствуйте! Позвольте прокомментировать ваш ответ в качестве официального представителя Ассоциации производителей и поставщиков пенополистирола. 
Между понятиями "пенополистирол" и "пенопласт" можно поставить знак равенства. Это один и тот же материал (EPS/ППС), произведённый из гранул путём вспенивания и последующего склеивания с помощью пара. Качественный ППС не крошится, линия излома у него будет проходить как по местам склеивания, так и по самим ячейкам. А вот упомянутый вами бренд — это действительно другой материал: экструдированный пенополистирол (XPS).
Что касается горючести, в современные марки строительного пенополистирола добавляются специальные присадки — антипирены. Благодаря им материал не поддерживает горения и затухает в течение 4 секунд после потери контакта с открытым пламенем. 
Чтобы в ППС не "кайфовали мыши", необходимо соблюдать условия монтажа. По ГОСТ материал рекомендуется в качестве среднего слоя ограждающих конструкций. Если всё сделано правильно, с внутренней стороны утеплитель закрыт стеной, а с внешней — слоем штукатурной или другой отделки. Важно исключить доступ грызунов к ППС: они не едят пенополистирол. но селятся в нём. Если доступа нет, то и нор не будет. 
Ну и о "Хромой лошади". Причиной возникновения пожара в ресторане, согласно экпертизе, стало неправильное обращение с фейерверком, температура частиц которого достигала 1000℃. На упаковке фейерверка имелась надпись "Не применять в закрытом помещении". Потолок ресторана был задекорирован горючими элементами. В данном случае винить пенопласт в возникновении пожара — то же самое, что винить деревья в возникновении пожара лесного. 
Только соблюдение правил монтажа и эксплуатации, строго определённых для любого вида утеплителя, может гарантировать его долговечность и безопасность. </t>
  </si>
  <si>
    <t>https://prnt.sc/oOta7tBdVa_-</t>
  </si>
  <si>
    <t xml:space="preserve">elena1975
Пенопласт — это все одно и то же, вспененные полимерные материалы, смолы там, ещё что. Просто разные способы производства.
Белый пенопласт поглощает воду, не сильно, но все же. И горит. Экструдированный пенополистирол поглощает воду меньше, практически нет, и плюс есть огнестойкие виды </t>
  </si>
  <si>
    <t xml:space="preserve">Здравствуйте! 
В качестве официального представителя Ассоциации производителей и поставщиков пенополистирола котел бы прокомментировать ваш ответ. 
Пенопласт, он же вспененный пенополистирол (ППС/EPS) и экструдированный пенополистирол (XPS) — разные материалы с разными характеристиками. 
Подробнее расскажу о ППС. Пенополистирольные плиты последних поколений не содержат смол либо таких вредных для здоровья соединений, как формальдегид, хлор, гидрохлорид. На 98% они состоят из воздуха. 
Современный строительный пенополистирол включает особые присадки — антипирены, которые позволяют ему затухать в течение 4 секунд после потери контакта с открытым огнём. Плиты влагостойки и практически не впитывают воду даже при полном погружении в неё (водопоглощение за 24 часа — не более 2% по объёму). 
У современного пенополистирола одна из лучших комбинаций по паропроницаемости, теплопроводности и влагопоглощению. Поэтому вы смело можете использовать его для теплоизоляции. </t>
  </si>
  <si>
    <t>https://prnt.sc/T-jz5Nfe6KGq</t>
  </si>
  <si>
    <t xml:space="preserve"> Сергей Чегуров ответил Константину
Константин, добрый день! Стало интересно по поводу утепления фасада, когда посещал семинар о газобетоне нам рассказывали что этот материал можно утеплять только паропраницаемым материалом и пенопласт никак не подходит, только мин.вата. Рассматриваю утепление по системе "мокрого фасада". В интернете жёстких ограничений не видел</t>
  </si>
  <si>
    <t>https://vk.com/wall-97639222_151628?reply=153951&amp;thread=153443</t>
  </si>
  <si>
    <t>Не отвечаем, комментарий был удален</t>
  </si>
  <si>
    <t xml:space="preserve">Елена Романовская
СТРОИТЕЛЬСТВО БРУСОВЫХ И КАРКАСНЫХ ДОМОВ и БАНЬ .
СТРОИТЕЛЬСТВО БРУСОВЫХ И КАРКАСНЫХ ДОМОВ и БАНЬ
13 июл 2022 в 21:00
Достоинства и недостатки пенопласта как утеплителя каркасного дома
По каркасной технологии строятся комфортабельные дома, в которых можно проживать в суровые морозы. И для утепления конструкции часто применяют пенопласт. Это недорогой и простой для монтажа материал. Он долго служит и показывает высокую эффективность. Однако не стоит забывать и о минусах для объективной оценки целесообразности его использования.
☑ПРОИЗВОДСТВО
Вспененную пластмассу производят из полимеров – полиуретана, ПВХ, полистирола. От их вида и зависят характеристики пенопласта. К ним относятся плотность, прочность к механическим повреждениям и стойкость к агрессивному воздействию окружающей среды. Вспениваясь, гранулы заполняются газом. А пенопластовые плиты изготавливаются путём прессования.
☑ДОСТОИНСТВА ПЕНОПЛАСТА
▶Малый вес. При утеплении каркасника данным материалом можно обойтись без помощи. Нагрузка на фундамент увеличивается незначительно даже при применении толстых пенопластовых плит;
▶Нетоксичность. Стандарты жилого строительства требуют применения безопасных материалов с экологической точки зрения. Пенопласт не выделяет токсины даже при взаимодействии с пищей;
▶Влагостойкость – материал почти не впитывает жидкость. Утепление снаружи предполагает простейшую гидроизоляцию для предотвращения увлажнения стоек каркаса;
▶Неизменность формы. При эксплуатации пенопласт выдерживает значительные нагрузки. При этом деформации е происходит. Геометрия каркасника сохраняется;
▶Теплопроводность. Материал имеет воздушные прослойки, что является эффективным. Слой пенопласта в 1 см превосходит по характеристикам теплосбережения кладку из кирпича;
▶Шумоизоляция. Материал образует прекрасный шумовой барьер;
▶Стойкость к температурным колебаниям. Материал сохраняет свои рабочие характеристики в пределах от 50 до -50 градусов. При любых условиях он не будет разрушаться.
☑МИНУСЫ УТЕПЛИТЕЛЯ
▶Пенопласт часто и легко повреждают грызуны. Материал высокого качества способен выдержать нагревание до 1000 градусов. Но нельзя пренебрегать противопожарной безопасностью. При горении материала выделяются ядовитые вещества. Правда, беспрессовый полистирол по огнестойкости превосходит дерево, поэтому его приемлемо применять при утеплении.
▶Пенопласт разрушается под действием агрессивных жидкостей. Так, при работе с ним следует не допускать попадания на него растворителей. Малая паропроницаемость мешает воздухообмену. Поэтому в каркасном доме следует позаботиться об обустройстве принудительной вентиляции. Это обеспечит здоровый микроклимат и защитит деревянные элементы от появления грибков.
☑ТЕХНОЛОГИЯ УТЕПЛЕНИЯ КАРКАСНИКОВ ПЕНОПЛАСТОМ
После возведения каркаса деревянные составляющие обрабатывают антисептиками и антипиренами – это увеличит срок его эксплуатации. Изнутри производится монтаж гидроизоляции. Следите, чтобы мембрана была герметичной. Помещения обшивают плитными стройматериалами либо вагонкой (декоративная отделка). Затем начинается укладка самого утеплителя.
Пенопласт кладётся между опорами со стороны фасада. Не допускайте появления зазоров. Стыки обрабатываются герметизирующими составами. Сверху утеплителя укладывается ветрозащитная и гидроизолирующая плёнка. Последняя стадия строительства – обшивка снаружи и отделка фасада. Если Вы будете строго следовать технологии утепления каркасного дома пенопластом, то здание получится комфортным и безопасным.
==============================================================
Строительство — в ЛЮБОМ городе, регионе, области
В любой наш готовый проект Вы можете внести изменения
Если у Вас есть свой проект дома или бани, присылайте нам что бы узнать стоимость
✅Связь с нами: https://vk.com/write-174961273
📞Телефон: +7 (910) 843-41-04
💻Наш сайт: http://skzevs69.ru
📩 Почта: skzevs69@yandex.ru
г.Устюжна </t>
  </si>
  <si>
    <t>https://vk.com/wall95926093_21220</t>
  </si>
  <si>
    <t>Грызуны, плесень, эффективность</t>
  </si>
  <si>
    <r>
      <rPr>
        <rFont val="Arial"/>
        <color theme="1"/>
        <sz val="6.0"/>
      </rPr>
      <t>Домохозяйки и домо- Хозяева!
Утепление деревянного дома снаружи
Правильно выполненное утепление деревянного дома позволяет значительно сэкономить на отоплении, улучшить микроклимат в доме, а также продлить срок службы сруба. Когда встает вопрос о теплоизоляции стен деревянного дома, первым и самым важным моментом является выбор способа утепления – изнутри или снаружи. Большинство владельцев домов выбирают наружное утепление, и этот выбор является абсолютно верным – наружное утепление деревянного дома более эффективно.
При внутреннем утеплении не только уменьшается полезная площадь помещений, но и происходит смещение точки росы внутрь сруба. Утепленным оказывается только внутреннее пространство, сам же сруб постоянно испытывает перепады влажности и температуры, зимой промерзает, а летом гниет. Наибольшее разрушение сруба при этом происходит с внутренней стороны, закрытой утеплителем.
Наружное утепление защищает от промерзания не только помещение, но и сам сруб. Точка росы смещается во внешнюю сторону, и образование конденсата происходит вне деревянных конструкций, под вентилируемым фасадом, где влага быстро высыхает.
Материалы для утепления деревянного дома
В качестве утеплителя для деревянных домов наиболее востребованы маты из каменной или минеральной ваты.</t>
    </r>
    <r>
      <rPr>
        <rFont val="Arial"/>
        <color theme="1"/>
      </rPr>
      <t xml:space="preserve"> </t>
    </r>
    <r>
      <rPr>
        <rFont val="Arial"/>
        <b/>
        <color theme="1"/>
      </rPr>
      <t>Пенопласт для утепления деревянных конструкций использовать не рекомендуется, так как он не обладает паропроницаемостью и не отводит пары влаги с поверхности сруба.</t>
    </r>
    <r>
      <rPr>
        <rFont val="Arial"/>
        <color theme="1"/>
      </rPr>
      <t xml:space="preserve"> </t>
    </r>
    <r>
      <rPr>
        <rFont val="Arial"/>
        <color theme="1"/>
        <sz val="6.0"/>
      </rPr>
      <t xml:space="preserve">Маты из каменной или минеральной ваты бывают различной толщины и плотности. Чем плотнее утеплитель, тем легче он монтируется и дольше сохраняет свои эксплуатационные характеристики. Мягкие и рыхлые маты часто сползают вниз, распадаются, образуя вредную для здоровья пыль. Поэтому не стоит экономить на качественном утеплителе. </t>
    </r>
    <r>
      <rPr>
        <rFont val="Arial"/>
        <b/>
        <color theme="1"/>
      </rPr>
      <t>К другим достоинствам каменной или минеральной ваты можно отнести ее негорючесть и непопулярность у грызунов, в отличие от пенопласта.</t>
    </r>
    <r>
      <rPr>
        <rFont val="Arial"/>
        <color theme="1"/>
        <sz val="6.0"/>
      </rPr>
      <t xml:space="preserve">
Кроме утеплителя необходимы два слоя пленки: один является гидроизоляционным и защищает сруб от проникновения влаги. Его укладывают на защищаемую деревянную поверхность. Эта пленка должна обладать паропроницаемостью и отводить влагу из сруба через утеплитель во внешнюю среду. Второй – ветро- и гидрозащита, его крепят поверх теплоизоляции. Назначение этого слоя – защита утеплителя от влаги, попадающей из внешней среды. Гидроизоляция минерального утеплителя обязательна, так как при смачивании он теряет свои теплоизоляционные свойства.
С внешней стороны утеплитель закрывают любым облицовочным материалом с обязательным обустройством вентиляционного зазора. Такая облицовка получила название вентилируемого фасада. Благодаря циркуляции воздуха между облицовкой и стенами исключается образование грибка и плесени, успешно отводится влага от утеплителя и создаются все условия для долгой службы сруба и всего здания.
Технология утепления деревянного дома снаружи
Стены бревенчатого или брускового дома обрабатывают антисептиком в два слоя, уделяя особое внимание нижнему венцу и углам. Торцы бревен пропитывают антисептиком особо тщательно, так как они наиболее подвержены гниению. Обработку лучше проводить в теплую сухую погоду. После обработки стены просушивают в течение 1-2 дней.
На стены закрепляют с помощью скоб и степлерагидроизоляционную пленку с паропроницаемым покрытием. Такая пленка имеет разное покрытие сторон: глянцевое должно быть обращено к утеплителю, а пористое, способное поглощать и отводить влагу из сруба – к стене. Стыки пленки крепят внахлест и проклеивают специальным монтажным скотчем. На пленку крепят вертикальную обрешетку из бруска, толщина бруска должна соответствовать толщине утеплителя. Шаг обрешетки выбирают на 3-5 см меньше, чем ширина утеплительных матов. Уложенные враспор, они будут отлично держаться без дополнительного крепления.
На пленку между брусками укладывают теплоизоляционные маты, слегка поджимая их. При необходимости маты режут обычным ножом. Если маты недостаточно твердые и плохо держатся внутри каркаса, можно выполнить временную подшивку, зафиксировав их рейками. Окончательно закрепляют маты с помощью анкерных гвоздей. Если необходимо уложить несколько слоев теплоизоляции, последующий слой матов кладут со смещением швов так, чтобы верхние маты перекрывали стыки нижних. Все работы по укладке матов из минеральной ваты необходимо проводить в защитных перчатках и респираторе.
Поверх утеплителя крепят на скобы гидроветрозащитную мембранную пленку. Гидрозащитная поверхность должна быть обращена во внешнюю сторону. Стыки крепят внахлест и проклеивают скотчем.
Поверх пленки необходимо устройство вентилируемого каркаса. Его выполняют также из брусков, обеспечивая расстояние между слоем утеплителя, покрытого ветрозащитой, и декоративным фасадом не менее 5 см. Бруски крепят к нижнему каркасу саморезами, а если стены недостаточно ровные, то используют перфорированные подвесы для профиля, позволяющие регулировать расстояние до каркаса. Под обшивку металлическимсайдингом или профнастилом можно использовать профиль для гипсокартона вместо бруска.
Обшивку крепят по технологии, рекомендованной производителем. Для облицовки можно использовать виниловыйсайдинг, металлопрофиль, блок-хаус или имитацию бруса. При обшивке следят за тем, чтобы не было щелей, через которые внутрь фасада сможет проникнуть влага.
Дополнительной мерой защиты деревянного дома является утепление фундамента и цоколя. Его можно производить с использованием пеноплекса или полистирола, а также с помощью напыления пенополиуретана. Поверх слоя утеплителя также монтируется вентилируемый фасад или облицовка декоративным камнем или</t>
    </r>
  </si>
  <si>
    <t>https://ok.ru/group/55718404882459/topic/154693651996699</t>
  </si>
  <si>
    <t xml:space="preserve">Здравствуйте! 
Позвольте ответить в качестве официального представителя Ассоциации производителей и поставщиков пенополистирола. 
Вспененный пенополистирол — материал паропроницаемый. Этот его показатель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У него — как и у любого строительного материала — есть правила эксплуатации и монтажа. Чтобы выбрать оптимальный вариант теплоизоляции, необходимо просчитывать каждый конкретный случай, учитывать и материал стен, и внутреннюю, и планируемую внешнюю отделку, и дополнительные слои — например, гидро/пароизоляционный, и климатические условия. При соблюдении всех условий пенополистирол может использоваться для утепления в том числе и деревянных конструкций. 
Что касается горючести, современные марки пенополистирола производятся с добавлением антипиренов. Благодаря им материал не поддерживает горение и затухает в течение 4 секунд после потери контакта с открытым огнём. 
По поводу грызунов: ГОСТ рекомендует ППС в качестве среднего слоя строительных ограждающих конструкций. Это значит, что материал должен быть изолирован как внутри, так и снаружи. Если доступа к нему у мышей нет — не будет и их гнёзд. </t>
  </si>
  <si>
    <t>https://prnt.sc/NAc-ZXFmSgoO</t>
  </si>
  <si>
    <t xml:space="preserve"> Дмитрий Пешков ответил Марине
Марина, температуры от горения пенопласта вполне хватит чтобы эту стружку зажечь</t>
  </si>
  <si>
    <t>https://vk.com/wall-72891995_1014903?reply=1015024&amp;thread=1014964</t>
  </si>
  <si>
    <t>Не отвечаем, старое обсуждение</t>
  </si>
  <si>
    <t xml:space="preserve"> Евгений Дубровин ответил Янке
Янка, посмотрите состав СИП панелей, между слоёв ОСП обычный пенополистирол, когда нибудь распаковывали новый холодильник? Или приведу другой пример, приходилось ли вам заходить в квартиру где вся комната под потолок завалена пеноплексом, я как строитель скажу вам так, я заходил в такие помещения, у нас такие склады были во время строительства многоэтажек, так вот, в жару 30+ и выше, в этих помещениях невозможно дышать, эффект знаете какой? В машину летом когда садишься, воняет дико пластиком, пена эта тот же пластик приготовленный по другой технологии, правда в машине он находится под открытым солнцем, поэтому и эффект такой ужасный, а вот в доме он в тени, вонь такая же только концентрация меньше, дальше даже слышать какие доказательства от ученных и маркетологов не хочу, верите им если, верьте дальше, но эти испарения будут делать своё дело, медленно но верно, я это лично знаю, так как сталкивался с таким</t>
  </si>
  <si>
    <t>https://vk.com/wall-72891995_1014903?reply=1015035&amp;thread=1014911</t>
  </si>
  <si>
    <t xml:space="preserve">Ivanov Ivan
«Пеноплекс», это коммерческое название компании и материала, а научное наименование «Пеноплекса»-экструдированный (экструзионный) пенополистирол. По сути это тот же обычный (белый) в простонародье «пенопласт», с той разницей, что он более высокой плотности, поэтому белый состоит как бы из зерен (шариков), а этот однородный. Поэтому автор просит не путать, но, видимо он запутался сам. Соответственно, пенополистирол имеет способность выделять при температуре 25 градусов по цельсию стирол, а так же при пожаре (не дай Бог!), он выделяет еще целый букет ядов. В связи с этим, в России данный материал применяют как наружный утеплитель. Понимаю, это дело и здоровье каждого человека из чего строить, но когда автор утверждает о безопасности, то хотелось бы, чтобы инфа была достоверной, а там каждый пусть решает! </t>
  </si>
  <si>
    <t>https://www.youtube.com/watch?v=XTxW6VhSwXc&amp;lc=UgwNcNZTcQZNfT8DKHp4AaABAg</t>
  </si>
  <si>
    <t>Здравствуйте! Позвольте ответить вам в качестве официального представиля Ассоциации производителей и поставщиков пенополистирола. 
Разница между пенополистиролом и экструдированным пенополистиролом существенна. Пенополистирол действительно состоит из вспененных с помощью газа ячеек полистирола, экструдированный пенополистирол производится иначе. 
Пенополистирол не выделяет стирол при температуре 25 градусов. Корни этого заблуждения уходят в далёкое прошлое: считалось, что процесс полимеризации невозможно завершить на всех без исключения молекулах. Сегодняшнее оборудование, работа на котором ведётся по передовым мировым технологиям, позволяет довести этот процесс до конца и свести к минимуму выделение летучих веществ. При правильной эксплуатации даже при нагревании материал остаётся безопасным, а выделение любых летучих веществ в рамках санитарных норм. 
Это подтверждают многочисленные исследования. Так,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(то есть при соблюдении стандартной технологии утепления) вообще не обнаруживается стирол. 
Пенополистирольные плиты последних поколений не содержат таких вредных для здоровья соединений, как формальдегид, хлор, гидрохлорид, акриловые смолы. На 98% они состоят из воздуха. Экологическую безопасность подтверждает и тот факт, что 8 из 10 частных домов в Европе утеплены качественным современным пенополистиролом.
А вот в том, что пенополистирол рекомендован ГОСТом для наружного утепления, вы совершенно правы. Но это связано с техническими характеристиками материала, а не с его "вредностью". ППС должен эксплуатироваться в качестве среднего слоя строительных ограждающих конструкций, то есть монтироваться между основным материалом стены и отделкой — например, штукатурным слоем.</t>
  </si>
  <si>
    <t>https://prnt.sc/eaVdFs4PCuFV</t>
  </si>
  <si>
    <t xml:space="preserve">bobo dodoo
насколько безопасен такой дом? Пенопласт выделяет ядовитые пары начиная с температуры 25 градусов. Это же опасно.Разве нет? </t>
  </si>
  <si>
    <t>https://www.youtube.com/watch?v=XTxW6VhSwXc&amp;lc=Ugxgp5SHMw4HF3Epfjd4AaABAg</t>
  </si>
  <si>
    <t xml:space="preserve">Здравствуйте! 
Как официальный представитель Ассоциации производителей и поставщиков пенопласта хочу заметить, что в видео применен не пенопласт, а экструдированный полистирол. О свойствах этого материала лучше узнавать у его производителей. В защиту же пенопласта хочу сказать, что ГОСТ регламентирует его применение до температуры в 80 градусов. При этом материал не деформируется и ядовитых паров не выделяет, следовательно и опасным быть не может. 
Эти данные подтверждены многочисленными российскими и зарубежными исследованиями, нормативной документацией. Так,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t>
  </si>
  <si>
    <t>https://prnt.sc/4-d6-6ILW9-d</t>
  </si>
  <si>
    <r>
      <rPr>
        <rFont val="Arial"/>
        <color theme="1"/>
        <sz val="6.0"/>
      </rPr>
      <t>Горно-Алтайская сорока
(Продолжение) Ткнешь ножом, колупнешь – а там труха. Очень многие ленятся конопатить, надеются на пену. Иные в ущерб красивой самой по себе древесной текстуре напыляют на стены пенополиуретан – по мне так и выглядит не очень, и дерево не дышит. Бывали случаи, когда утепляли цоколь пенопластом и заодно частично перекрывали нижний брус. В итоге гниль менее чем за 10 лет. Всему виной конденсат и плесень. По этой причине, даже если вы все-таки желаете утеплить деревянные стены снаружи, все равно нельзя пренебрегать конопаткой. Из непроконопаченных щелей пар из помещения будет проникать в утеплитель, от чего и утеплитель отсыреет, и дерево запреет. Кроме того, над утепленными стенами возводят вентилируемый фасад, отдаленный от утеплителя с продуваемым зазором. Под фасад должен проникать воздух с нижней его части и выходить сверху, что не позволяет влаге накапливаться в утеплителе. Если же утеплить стены и сверху зашить облицовкой без зазора, да еще и напутать с пленками – риск запревания стены критически высок. Однозначно, что всякие пенопласты и «пеноплексы» для дерева – зло, утепление должно быть «дышащим». Для бревенчатых стен остаются и вовсе только мягкие материалы.
С хорошими морозами вообще хорошо выявлять места утечки по характерной изморози, куржаку. Особенно это касается каркасных строений, например, мансард. Там обычно между вертикальными стойками или стропилами, промеж которых размещен утеплитель, сразу все видно. Либо куржак, либо просто все мокро. Всему виной ошибки строительства и парозащиты, отсутствии вентиляции. В иных случаях настолько все печально, что единственный выход – разбирать всю отделку изнутри и делать все по уму, по технологии. А бывает и поздно, плесень и грибок не ждут, а потихоньку делают свое дело, из отдельных очагов перекидываясь на несущие конструкции.
Не утепленный цоколь и фундамент так же любят промерзать, если они не утеплены снаружи. Как уже сказано выше, внимание нужно обратить на стыки фундамента и стены. Чтобы грунт меньше промерзал, обустраивают вокруг фундамента утепленную отмостку. От обычной бетонной отмостки отличается наличием слоя пенопласта под бетоном. Хотя отмостку зимой сделать не получится, но взять в руки перфоратор, пенный пистолет и обшить пеноплексом – вполне решаемая задача и зимой. Так как цоколь и фундамент бетонные, они хорошо тянут влагу с воздуха и от земли, поэтому плиты из минваты здесь точно не подойдут, только пенопласт и ЭППС (экструдированный пенополистирол, то, что все привыкли уже нарицательно называть «пеноплекс»). Вообще, пенопласт в последнее время все менее популярен, по причине большей хрупкости и историй, как его «мыши грызут».
В первый год у меня дома в подвале стены сильно промерзали, даже иней на стенах выступал. Обшивка в 5 сантиметров ЭППС, пропенивание стыков и теплая отмостка решили проблему.
В завершение хочу сказать, что конкретный, вдумчивый подход к утеплению значительно снижает теплопотери. К примеру, в пеноблочном домике-времянке (20 кв.м.) после переделки печи на 5-оборотную, утепления пеноблочных стен и потолка теперь зимой топить печь дровами, без угля можно всего один раз в сутки. У себя дома (100 кв. м. с бетонно-кирпичным цокольным уровнем) после полного цикла работ по утеплению расход топлива зимой – охапка дров да ведро угля. Во многом, конечно же, решает печь – дома я не стал отапливать улицу и выбрасывать тепло в небо, а из подвала через весь дом выложил дымоход: после сгорания охапки дров и ведра угля сначала в дело выступает водяное отопление, обычная система «ленинградка» без насосов и всяких наворотов, простая, как 3 копейки. Объем системы около 200 литров, котел на 100 квадратов обычный с варочной плитой, к нему выложил 3-оборотный отопительный щиток и дымоход. (Продолжение ниже</t>
    </r>
    <r>
      <rPr>
        <rFont val="Arial"/>
        <color theme="1"/>
      </rPr>
      <t>)</t>
    </r>
  </si>
  <si>
    <t>https://telegram.me/ga_soroka/2802</t>
  </si>
  <si>
    <t>Никодим Неведов
А как же паропроницаемость газосиликата и плохая паропроницаемость пенопласта.Как крепятся панели к стене, с вент.зазором или на сразу на стену при помощи клея ?</t>
  </si>
  <si>
    <t>https://vk.com/wall-27838907_1822435?reply=1822589</t>
  </si>
  <si>
    <t xml:space="preserve"> Антон Кочергин
На самом деле хвалёные обшивщики балконов закладывают многим клиентам пороховую бочку в виде пенополистирола и пластиковой обшивки. В случае пожара такой утеплитель выделяет настолько ядовитый дым что за пару минут жильцы квартиры угорят. Поэтому лучше применять минвату и вагонку, ну или МДФ на целлюлозе.</t>
  </si>
  <si>
    <t>https://vk.com/wall-57006401_1430305?reply=1430390</t>
  </si>
  <si>
    <r>
      <rPr>
        <rFont val="Arial"/>
        <color theme="1"/>
      </rPr>
      <t>Любимая ДАЧА
Расскажем про утеплители!</t>
    </r>
    <r>
      <rPr>
        <rFont val="Arial"/>
        <color theme="1"/>
        <sz val="6.0"/>
      </rPr>
      <t xml:space="preserve">
Начиная строительство собственного дома, поневоле приходится задуматься о выборе наиболее подходящего и практичного, но при этом не слишком дорогого материала для теплоизоляции. Постараемся описать наиболее распространенные на данный момент виды утеплителей для стен, рассмотрим их плюсы и минусы, чтобы определить лучший из того ассортимента, что представлен на сегодняшних строительных рынках
Минеральная вата
Известный еще с советских времен, этот популярный материал обладает отличными теплоизоляционными свойствами и отличается относительной дешевизной. Следует заметить минеральная вата плохо переносит влажность, впитывает влагу и при этом теряет положительные свойства. Для защиты материала от воды, возникает необходимость в дополнительном гидроизоляционном слое что приводит к большим затратам и удорожанию проекта. Другим не менее значимым недостатком данного утеплителя является его низкая экологичность. Ведь компоненты входящие в состав минеральной ваты, довольно токсичны.</t>
    </r>
    <r>
      <rPr>
        <rFont val="Arial"/>
        <color theme="1"/>
      </rPr>
      <t xml:space="preserve">
</t>
    </r>
    <r>
      <rPr>
        <rFont val="Arial"/>
        <b/>
        <color theme="1"/>
      </rPr>
      <t>Пенопласт
Этот утеплитель также имеет широкое распространение, как и минеральная вата, его основное преимущество это легкость и отличная теплоизоляция. К недостаткам пенопласта можно отнести его ломкость при механических воздействиях, и нестойкость к воздействию солнечных лучей. Помимо всего прочего, этот материал, как и минеральная вата впитывает влагу, а значит также потребуется устройство дополнительного гидроизоляционного слоя. Ко всему прочему, этот утеплитель является горючим, в связи чем не рекомендуется использовать для утепления деревянных строений.</t>
    </r>
    <r>
      <rPr>
        <rFont val="Arial"/>
        <color theme="1"/>
      </rPr>
      <t xml:space="preserve">
</t>
    </r>
    <r>
      <rPr>
        <rFont val="Arial"/>
        <color theme="1"/>
        <sz val="6.0"/>
      </rPr>
      <t>Экструдированный пенополистирол
При изготовлении этого утеплителя используют то же самое сырье, что и для пенопласта, но с применением других технологий. Благодаря новейшим технологиям он обладает повышенными эксплуатационными характеристиками, экструдированный пенополистирол влагоустойчив. За счет этого отпала необходимость в гидроизоляционном слое, однако данный материал не пропускает пар. Экструдированный пенополистирол, как и пенопласт является горючим, ему требуется защита от ультрафиолетовых лучей. В помещениях где он используется, приходится организовывать хорошую вентиляционную систему.
Пенополиуретан
По сравнению со спрочими теплоизоляционными материалами, пенополиуретан имеет массу достоинств- он отличается небольшим весом, очень низкой теплопроводностью, удобством нанесения методом напыления. Этот утеплитель полностью экологичен, не боится влажности, не подвержен влияниям экстремальных температур, механическим повреждениям. Хорошо сцепляется с любой поверхностью, при этом при установке не требует крепления. При всех своих плюсах пенополиуретан стоит дешевле минеральной ваты, и прослужит нам до пятидесяти лет.</t>
    </r>
  </si>
  <si>
    <r>
      <rPr>
        <color rgb="FF1155CC"/>
        <u/>
      </rPr>
      <t>https://vk.com/wall-195542636_94938</t>
    </r>
    <r>
      <rPr>
        <color rgb="FF000000"/>
      </rPr>
      <t xml:space="preserve"> 
</t>
    </r>
    <r>
      <rPr>
        <color rgb="FF1155CC"/>
        <u/>
      </rPr>
      <t>https://vk.com/wall315817577_21386</t>
    </r>
    <r>
      <rPr>
        <color rgb="FF000000"/>
      </rPr>
      <t xml:space="preserve"> </t>
    </r>
  </si>
  <si>
    <t>Вторая ссылка -- репост с большой аудиторией, нужен второй короткий вариант ответа.</t>
  </si>
  <si>
    <t>Халтура и Работа Ярославль
Здравствуйте, подскажите пожалуйста знающие люди. Было утепление фасада дома, во время дождя между пенопластом и швом (сосиской) течет вода. Как можно самостоятельно заделать щель. Чтобы не было плесени в квартире. Спасибо
89605371982</t>
  </si>
  <si>
    <r>
      <rPr>
        <color rgb="FF1155CC"/>
        <u/>
      </rPr>
      <t>https://vk.com/wall-213074986_2395</t>
    </r>
    <r>
      <rPr/>
      <t xml:space="preserve"> </t>
    </r>
    <r>
      <rPr>
        <color rgb="FF000000"/>
      </rPr>
      <t xml:space="preserve">
</t>
    </r>
    <r>
      <rPr>
        <color rgb="FF1155CC"/>
        <u/>
      </rPr>
      <t>https://vk.com/wall-179776797_455184</t>
    </r>
    <r>
      <rPr/>
      <t xml:space="preserve"> 
</t>
    </r>
    <r>
      <rPr>
        <color rgb="FF1155CC"/>
        <u/>
      </rPr>
      <t>https://vk.com/wall-189275591_15163</t>
    </r>
    <r>
      <rPr/>
      <t xml:space="preserve"> </t>
    </r>
  </si>
  <si>
    <t>В посте есть фото, возможно стоит спросить эксперта</t>
  </si>
  <si>
    <t xml:space="preserve"> Омак Монгуш
В современных пластмассовых изделиях в качестве связующего применяют различные полимеры, которые при сжигании выделяют различные ядовитые газы, которые практически не изучены. Особенно в плитказ из пенопласта. Наши женщины очень любят покупать плитки из пенополистирола и приклеивают на стены и потолки. Эти плитки , т.е. их связующие реагируя с кислородом воздуха выделяют токсичные газы, без горения. Сейчас, никто их не проверяет, как в Советское время. Производители выпускают любые изделия и продают ради наживы. Не покупайте плитки из пенополистирола.</t>
  </si>
  <si>
    <t>https://vk.com/wall-102665113_655197?reply=655341</t>
  </si>
  <si>
    <r>
      <rPr>
        <rFont val="Arial"/>
        <color theme="1"/>
      </rPr>
      <t>e_senin
 Уточним некоторые детали.
 Лана_69 сказал(а): ↑
 толщина стен 10см
 Это общая толщина вместе с внутренним слоем вагонки и наружным ИБ?
 Лана_69 сказал(а): ↑
 утеплитель плитный
 Из какого материала утеплитель и какой толщины?
 Лана_69 сказал(а): ↑
 крыша по-моему 15 см
 Аналогичные вопросы по пирогу крыши: какой утеплитель и какой толщины?
 Лана_69 сказал(а): ↑
 окна большие 1.60м. ш. х1.30м. высота (2 шт.) и 1.20 х1.30 тоже 2 шт.
 Стеклопакеты одинарные (2 стекла + зазор) или двойные (3 стекла + 2 зазора)?
 Лана_69 сказал(а): ↑
 Рассматриваю утеплить термопанелями (его можно просто прикрутить) ..но уж сильно не нравиться пенопласт и всё таки дорого получается
 П</t>
    </r>
    <r>
      <rPr>
        <rFont val="Arial"/>
        <b/>
        <color theme="1"/>
      </rPr>
      <t xml:space="preserve">енопласт вообще не пригоден в качестве наружного утеплителя по дереву. </t>
    </r>
  </si>
  <si>
    <t>https://www.forumhouse.ru/posts/30662392/</t>
  </si>
  <si>
    <t xml:space="preserve">Здравствуйте, хочу прокомментировать ваш ответ в качестве официального представителя Ассоциации производителей и поставщиков пенополистирола.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Следовательно при соблюдении условий монтажа и грамотно организованной вентиляции в доме этот утеплитель может использоваться и для наружного утепления деревянного дома. </t>
  </si>
  <si>
    <t>https://prnt.sc/QRQWAUgAZ6uT</t>
  </si>
  <si>
    <t xml:space="preserve">Лана_69
 WhatsApp Image 2022-09-10 at 14.06.24.jpeg Пристройка каркасная толщина стен 10см,пол и крыша по-моему 15 см, окна большие 1.60м. ш. х1.30м. высота (2 шт.) и 1.20 х1.30 тоже 2 шт. Внутри обита вагонкой, утеплитель плитный через паро и ветро изоляции и снаружи имитация бруса. Это кухня -гостиная плита газовая и камин электрический для обогрева. Бываем там до морозов. Хотим приезжать зимой. Рассматриваю утеплить термопанелями (его можно просто прикрутить) ..но уж сильно не нравиться пенопласт и всё таки дорого получается, но минимум проблем...а если делать плитный утеплитель то получается надо делать каркас и тоже чем-то отделывать...Вообщем как то "наворочено" получается, а зимой хочется приехать и не замёрзнуть... </t>
  </si>
  <si>
    <t>https://www.forumhouse.ru/posts/30662056/</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</si>
  <si>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В вашем случае возможны оба варианта: снять ИБ, нарастить каркас, добавить утеплителя и снова закрыть ИБ, либо сделать это без демонтажа наружного слоя. Однако особое внимание стоит обратить на утепление потолка и пола. </t>
  </si>
  <si>
    <t>https://prnt.sc/wKkbjTwIWlnT</t>
  </si>
  <si>
    <t xml:space="preserve">Серый Марсианин
Дом из пенопласта, сэндвич-панелей и т.п. не дышит и будет удерживать влагу внутри. Нужно очень тщательно продумывать систему вентиляции. 
Серый Марсианин
4 часа назад
Ну, ну. Я так понял, что такие понятия как точка росы и тому подобные термины — для многих самостийных строителей глупость. Таких переубедит только плесень во всех углах. </t>
  </si>
  <si>
    <t>https://www.youtube.com/watch?v=l5t03wkjVqA&amp;lc=UgzXNlTggVf8f_y38Bl4AaABAg</t>
  </si>
  <si>
    <t xml:space="preserve">Здравствуйте, хочу ответить в качестве официального представителя Ассоциации производителей и поставщиков пенополистирола. 
Вы абсолютно правы: приточно-вытяжная вентиляция — обязательное условие для оптимального микроклимата в жилом помещении. При этом не так важно, какой из утеплителей используется. Хотелось бы только отметить, что современный пенополистирол (ППС/EPS) всё-таки паропроницаем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Однако это, конечно, не значит, что можно пренебрегать правилами монтажа и эксплуатации. Только их выполнение гарантирует долговечность конструкции. </t>
  </si>
  <si>
    <t>https://prnt.sc/nf3uaU49quxz</t>
  </si>
  <si>
    <t xml:space="preserve"> Николай Князев
Я конечно не строитель, но понятие что такое "точка росы" имею, любопытно — как будет выходить влага из стен сквозь пенопласт? Надеюсь все помнят что вода при замерзании расширяеться — а эти 3-4см пенопласта в мороз промёрзнут без сомнений...</t>
  </si>
  <si>
    <r>
      <rPr>
        <color rgb="FF1155CC"/>
        <u/>
      </rPr>
      <t>https://vk.com/wall-17771956_348727?reply=348819</t>
    </r>
    <r>
      <rPr/>
      <t xml:space="preserve"> </t>
    </r>
    <r>
      <rPr>
        <color rgb="FF000000"/>
      </rPr>
      <t xml:space="preserve">
</t>
    </r>
    <r>
      <rPr>
        <color rgb="FF1155CC"/>
        <u/>
      </rPr>
      <t>https://vk.com/wall-62215779_74933?reply=74974</t>
    </r>
    <r>
      <rPr/>
      <t xml:space="preserve"> 
</t>
    </r>
    <r>
      <rPr>
        <color rgb="FF1155CC"/>
        <u/>
      </rPr>
      <t>https://vk.com/wall-62516242_769223?reply=769390</t>
    </r>
    <r>
      <rPr/>
      <t xml:space="preserve"> </t>
    </r>
  </si>
  <si>
    <t>Ждем аккаунт ВК
3 одинкаовых комментария от одного человека в разных постах
Нужно рассматривать в контексте поста</t>
  </si>
  <si>
    <t xml:space="preserve"> Валерия Лайкова
А почему ж нельзя? Мин утеплитель, на край ппс, но опасно</t>
  </si>
  <si>
    <t>https://vk.com/wall-137648145_1370844?reply=1370905</t>
  </si>
  <si>
    <t>Не отвечаем, обобщенное</t>
  </si>
  <si>
    <t xml:space="preserve">Paradise Box
Летом в жару подержите помещение из этого полистирола закрытым несколько дней. Потом пригласите лабораторию для проверки на стирол. После того, как они вам покажут во сколько тысяч раз превышено ПДК перестанете убивать себя и других людей. Такие опыты с этим материалом уже были. Не вы первые такие умные. Любая цена за анализ дешевле, чем сдохнуть от рака и утащить ещё десятки людей за собой. 
Я не против дешевого, лёгкого и быстрого строительства. И даже подскажу один из возможных вариантов: посмотрите на полиуретан. Да, он будет подороже, но он точно безвреден после застывания и его можно напылять, что тоже даёт интересные возможности. </t>
  </si>
  <si>
    <t>https://www.youtube.com/watch?v=l5t03wkjVqA&amp;lc=UgwPzl0KT-UB_EPVkX14AaABAg</t>
  </si>
  <si>
    <t>Опасность для здоровья, стирол</t>
  </si>
  <si>
    <t xml:space="preserve">Здравствуйте! 
В качестве официального представителя Ассоциации производителей и поставщиков пенополистирола хочу привести некоторые цифры.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0,001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
Эти цифры касаются именно вспененного полистирола. Он же пенополистирол, он же пенопласт, он же ППС/EPS. </t>
  </si>
  <si>
    <t>https://prnt.sc/NwpcZWiIRvnu</t>
  </si>
  <si>
    <t xml:space="preserve"> К-Строй строительство Иваново
Максим, Все дело в паропрозрачности материала. Пенопласт практически не паропрозрачен, а блок ячеистый, сильно паропрозрачный, поэтому при перепадах температур между блоком и пенопластом может образовываться конденсат, которому некуда деться. Это приводит к снижению срока службы блока🏠</t>
  </si>
  <si>
    <t>https://vk.com/wall-211370304_166?reply=171&amp;thread=167</t>
  </si>
  <si>
    <t>Ждем аккаунт ВК
Нужно рассматривать в контексте поста (автор -- юрлицо-строительная компания)</t>
  </si>
  <si>
    <t xml:space="preserve">e_senin
 EPS Russia сказал(а): ↑
 при соблюдении условий монтажа и грамотно организованной вентиляции в доме этот утеплитель может использоваться и для наружного утепления деревянного дома.
 А можно более детально раскрыть, что это за "условия монтажа"? Чтобы было понятно, при несоблюдении каких условий пенополистирол нельзя использовать для наружного утепления деревянного дома? </t>
  </si>
  <si>
    <t>https://www.forumhouse.ru/posts/30665477/</t>
  </si>
  <si>
    <t xml:space="preserve">Конечно, можно. 
Итак, дано: деревянный дом и пенопласт. На что нужно смотреть на: 
1. Качество древесины. Если древесина влажная, ее необходимо просушить (чем суше — тем лучше). Если покрыто краской — снять этот слой. Если заросло мхом или грязью, почернело — очистить. На чистую поверхность нанести антисептик и антипирен.
2. Теплотехнический расчёт. Точка росы не должна находиться на поверхности или внутри деревянной стены. 
3. Погоду. Никакого утепления в дождь. Сухо, тепло — можно приступать. 
4. Вентиляцию. Чем хуже она организована, тем больше влаги останется в доме, а, следовательно, в древесине. Обязательна приточно-вытяжная вентиляция. Хороша рекуперация, но только с использованием качественного оборудования, здесь лучше не экономить. 
5. Стыки брёвен. Если есть зазоры и пустоты, их нужно обязательно заделать. 
6. Ширину ячеек обрешётки (в случае, если используете её). Делайте их примерно на полсантиметра уже, чем лист пенопласта: материал должен входить очень плотно. 
7. Стыки самих пенополистирольных плит. Если укладываете их без обрешётки, делайте это в шахматном порядке, чтобы стыки не совпадали. 
8. Мембрана для ветро- и гидрозащиты. Укладывайте её снизу вверх. Обязательны заступы, их нужно будет проклеить. 
9. Качественная наружная отделка. Вентфасады не рекомендуем. 
Это — общие моменты. Частные необходимо смотреть по месту. </t>
  </si>
  <si>
    <r>
      <rPr/>
      <t xml:space="preserve">Ответ на стр. 118
</t>
    </r>
    <r>
      <rPr>
        <color rgb="FF1155CC"/>
        <u/>
      </rPr>
      <t>https://prnt.sc/bQXvefhTJCDi</t>
    </r>
    <r>
      <rPr/>
      <t xml:space="preserve"> </t>
    </r>
  </si>
  <si>
    <t>Роман Кайгородов
Иван Луппе, грибок и плесень могут и не появиться при наличии нормально просчитанного воздухообмена (приточно-вытяжной вентиляции), но вот последующее разрушение бетонных конструкций, пусть и медленное — это медицинский факт. Когда делал ремонт в квартире в панельном доме — демонтировал внутреннее утепление наружной стены (ППС), так под утеплителем на бетоне был слой льда.</t>
  </si>
  <si>
    <t>https://dzen.ru/a/Y1Kld_mdsjLxGX8v#comment_1367842924</t>
  </si>
  <si>
    <t xml:space="preserve">Здравствуйте! 
Позвольте прокомментировать в качестве официального представителя Ассоциации производителей и поставщиков пенополистирола. 
Причиной образования ледяной корки на внешней стороне утеплителя является дефект в конструкции здания. Проще говоря, трещина. Отделочные материалы как правило паропроницаемы. Тёплый воздух проходит сквозь них, проникает через трещину, и на внешней его стороне встречается с холодным уличным воздухом. Ситуацию могут усугублять микродефекты внешней отделки. Отсюда и оледенение. Единственный выход из положения — найти трещину и устранить её. </t>
  </si>
  <si>
    <t>https://prnt.sc/Bh39-2PDk3PV</t>
  </si>
  <si>
    <t xml:space="preserve"> Алексей Шевцов
Придумали херню. Пенопласт от сырости сгниет. Проще мастикой или гудроном фундамент обработать</t>
  </si>
  <si>
    <t>https://vk.com/wall-155027402_586739?reply=586764</t>
  </si>
  <si>
    <t>Не отвечаем запись удалена</t>
  </si>
  <si>
    <t xml:space="preserve"> Серг Еевна
Елена, допустим не уродовать, а на оборот красивее делать... И изнутри, состоявшии компаненты, для утепления, пенопласт выделяет много вредных вещест около 5 лет...
Так что мой вопросик, к тем кто сталкивался с этим вопросом, а не ищу советчиков)</t>
  </si>
  <si>
    <t>https://vk.com/wall-1088788_76603?reply=76635&amp;thread=76634</t>
  </si>
  <si>
    <t xml:space="preserve">e_senin
 EPS Russia сказал(а): ↑
 дано: деревянный дом и пенопласт.
 Предложенную вами технологию не стречаол, обсуждать не готов.
 Но в данной теме это не применимо.
 Во-первых, автор темы спрашивал о возможности утепления стен термопанелями, а не пенопластом. И не факт, что термопанели изготовлены не из экструдированного пенополистирола (не уточнялось).
 Во-вторых, стены дома каркасные и содержат внутри минвату (изорок). Поэтому пенополистирол для дальнейшего наружного утепления таких стен не подходит ни в каком виде. </t>
  </si>
  <si>
    <t>https://www.forumhouse.ru/posts/30670182/</t>
  </si>
  <si>
    <t>Фасад, как рассчитать</t>
  </si>
  <si>
    <t xml:space="preserve">Согласен, термопанели могут быть и не из пенополистирола. Но о качествах других материалов для термоизоляции (не пенопласта) лучше узнавать непосредственно у их производителей. 
Что касается дополнительного слоя пенопласта на изорок — пожалуйста, заметьте, что такого совета мы не давали. Мы предложили один из вариантов работ — снять имитацию бруса и нарастить утеплитель. Изорок может быть дополнен изороком, заменён слоем пенопласта — вариантов несколько. И при выборе оптимального лучше знать их как можно больше. </t>
  </si>
  <si>
    <r>
      <rPr/>
      <t xml:space="preserve">Ответ на стр 125
</t>
    </r>
    <r>
      <rPr>
        <color rgb="FF1155CC"/>
        <u/>
      </rPr>
      <t>https://prnt.sc/B7TSKACXJH51</t>
    </r>
    <r>
      <rPr/>
      <t xml:space="preserve"> </t>
    </r>
  </si>
  <si>
    <r>
      <rPr>
        <rFont val="Arial"/>
        <color theme="1"/>
      </rPr>
      <t xml:space="preserve"> БЛОГ СТРОИТЕЛЯ
Год назад утеплил гараж пенопластом. Рассказываю о плюсах и минусах
Свой первый каркасный гараж я утеплял с помощью пенопласта – это один из самых бюджетных вариантов, и на то время он был для меня чуть ли не единственным. Есть у пенопласта свои преимущества и недостатки, и в этом материале я расскажу, что происходит с таким утеплителем через год.
Что такое пенопласт все знают, но немногие слышали, что у него есть разная плотность, которая влияет на теплосбережение. Также пенопласт может продаваться с добавками, которые не дают ему гореть.
</t>
    </r>
    <r>
      <rPr>
        <rFont val="Arial"/>
        <b/>
        <color theme="1"/>
      </rPr>
      <t>Минусы следующие:
Горение или плавление выделяет массу токсичных веществ;
Осадки пенопласт переносит крайне плохо;
При контакте с влагой утеплительные свойства существенно снижаются.</t>
    </r>
    <r>
      <rPr>
        <rFont val="Arial"/>
        <color theme="1"/>
      </rPr>
      <t xml:space="preserve">
Зато этот материал легко монтировать и обрабатывать, показатели цены-качества у него достаточно неплохие, да и жесткость пенопласта отличная, за счет чего он не оседает при укладке.
В процессе утепления ничего сложного нет. Я просто брал листы 2х1 метр и с толщиной в 10 сантиметров, и вставлял их между потолочных балок и стоек. Если где-то листы ложились не плотно, то приходилось стыковать с помощью монтажной пены. Поверх по стойкам натянул изолон толщиной в 4 миллиметра, который является финишной отделкой всего процесса.
В первую зиму в гараже стало существенно теплее, а разница температур на улице и в неотапливаемом гараже была примерно в 15 градусов. Этого вполне достаточно чтобы даже при лютых морозах машина хорошо заводилась, поэтому отопление в гараж я не подводил.
</t>
    </r>
    <r>
      <rPr>
        <rFont val="Arial"/>
        <b/>
        <color theme="1"/>
      </rPr>
      <t>Но самое неприятное в этом утеплителе то, что как его не укутывай, шарики с него периодически появляются. Даже если заделать его изолоном, максимально все закрыть и стойки прокрепить скобами, проблема вылезает. Наверное, можно стыки прижимать деревянными рейками и справиться с шариками, но я этого не сделал. Это доставляет немало неудобств при уборке гаража, которую регулярно делать не будешь, конечно же. Дома вполне хватает.</t>
    </r>
    <r>
      <rPr>
        <rFont val="Arial"/>
        <color theme="1"/>
      </rPr>
      <t xml:space="preserve">
Жалею ли я о пенопласте? Разумеется, нет, и не только потому, что он дешевый и других вариантов у меня не было. Он достаточно практичен в эксплуатации и неплохо утепляет – для гаража самое оно!
Конечно, с иной раз я бы исправил проблему с шариками с помощью крепления изолона деревянными рейками, но как есть. В принципе, даже в каркасном доме утепленном пенопластом и хорошо отапливаемом можно жить, и жить в комфорте, поэтому если бюджет не позволяет тратиться на дорогие системы утепления, выбирайте пенопласт.</t>
    </r>
  </si>
  <si>
    <t>https://dzen.ru/a/Y17dIr6bG1BUyzC7</t>
  </si>
  <si>
    <t>Пожароопасность, стирол, хрупкость</t>
  </si>
  <si>
    <t>Здравствуйте! 
Позвольте ответить вам в качестве официального представителя Ассоциации производителей и поставщиков пенополистирола.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Современные марки ППС нет ни формальдегида, ни акриловых смол, ни хлора, ни гидрохлорида. Следовательно, и выделяться они не могут. 
При горении вредные вещества выделяет даже древесина. Если учесть, что по ГОСТ 15588-2014 пенополистирол должен использоваться в качестве среднего слоя строительных ограждающих конструкций, эвакуироваться из помещения придется задолго до того, как пламя доберется до пенополистирола. 
Контакт с влагой — существенное нарушение условия монтажа утеплителя.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Что касается появления шариков, даже излом качественного пенополистирола будет проходить не только по швам спекания, но и по самим ячейкам. По всей видимости, вам не повезло приобрести ППС низкого качества. Чтобы быть уверенным в том, что выбранный вами материал соответствует всем вышеописанным требованиям, приобретайте его только в местах официальных продаж.</t>
  </si>
  <si>
    <r>
      <rPr/>
      <t xml:space="preserve">Нужен аккаунт Дзен
</t>
    </r>
    <r>
      <rPr>
        <color rgb="FF1155CC"/>
        <u/>
      </rPr>
      <t>https://prnt.sc/4Io8HD0HoU53</t>
    </r>
    <r>
      <rPr/>
      <t xml:space="preserve"> </t>
    </r>
  </si>
  <si>
    <t xml:space="preserve">Гоша72
 Здравствуйте. Возник теоретический вопрос:
 Есть перекрытие над этажом деревянными балками, по проекту утепляется минплитами. Чердак холодный. Если потолки под перекрытием планируются натяжные, есть ли смысл делать утепление плитами, не проще каким-либо пенопластом с пенофолом.
 Натяжной потолок итак пароизоляция глухая. Или дело в ценнике? В чём может быть засада? </t>
  </si>
  <si>
    <t>https://www.forumhouse.ru/posts/30667234/</t>
  </si>
  <si>
    <t>Здравствуйте! 
Позвольте ответить в качестве официального представителя Ассоциации производителей и поставщиков пенополистирола.
Пароизоляция вам понадобится в любом случае. Последовательность слоёв должна быть такая (снизу вверх): натяжной потолок, перекрытия, пароизоляция, затем утеплитель, гидроизоляция и покрытие пола чердака. 
Натяжной потолок защитит вас от протечек воды, но полноценной пароизоляцией он не будет: в местах крепления в стенам или монтажа светильников пар найдет себе выход. В итоге после встречи с холодным воздухом у вас будет появляться конденсат.
Возможно, при составлении проекта учитывались еще какие-либо вводные, поэтому лучше использовать тот материал, для которго производился теплотехнический расчёт.</t>
  </si>
  <si>
    <t>https://prnt.sc/efq6YJ999_Mh</t>
  </si>
  <si>
    <t xml:space="preserve">Pivis
 Гоша72 сказал(а): ↑
 Здравствуйте. Возник теоретический вопрос:
 Есть перекрытие над этажом деревянными балками, по проекту утепляется минплитами. Чердак холодный. Если потолки под перекрытием планируются натяжные, есть ли смысл делать утепление плитами, не проще каким-либо пенопластом с пенофолом.
 Натяжной потолок итак пароизоляция глухая. Или дело в ценнике? В чём может быть засада?
 Вообще про пенопласт как утеплитель в деревянных перекрытиях забудьте: при большом везении все что должно сгниет, а то что может сгорит. Кто-бы что ни говорил, по совокупности свойств лучше чем минвата утеплителя нет. </t>
  </si>
  <si>
    <t>https://www.forumhouse.ru/posts/30671527/</t>
  </si>
  <si>
    <t xml:space="preserve">Добрый день! 
При соблюдении условий монтажа утеплять пенопластом можно в том числе и деревянные перекрытия. Современные марки строительного ППС производятся с добавлением специальных присадок — антипиренов, благодаря которым материал не поддерживает горение и гастнет в течение максимум 4 секунд после потери контакта с открытым пламенем. </t>
  </si>
  <si>
    <t>https://prnt.sc/vs3tKg1-0KUz</t>
  </si>
  <si>
    <t xml:space="preserve"> Роман Goodcat ответил Дмитрию
Дмитрий, пенопласт не пропускает воздух, в котором растворена влага. Стены в свою очередь, этот воздух пропускают, имеют поры(способны впитывать влагу) и значительно теплопроводней, чем пенопласт. Точка росы возникает на стыке отрицательных и положительных температур или резких перепадов(влага выпадает из воздуха в конденсат). При разных отрицательных температурах, точка росы будет вести себя нестабильно и будет гулять в толще стены. (Вент. Зазор может минимизировать ее воздействие) в противном случае возникает риск намокания кирпича или блока и промерзание с образованием льда и как следствие — ускоренное разрушение.( если будет мокнуть облицовка. Если будет мокнуть блок под пенопластом, то плесень, грибок, сырость)</t>
  </si>
  <si>
    <t>https://vk.com/wall-123474518_311356?reply=312294&amp;thread=311365</t>
  </si>
  <si>
    <t>Не отвечаем, обсуждение ушло далеко, комментарий удален</t>
  </si>
  <si>
    <t xml:space="preserve">Paradise Box
 @EPS Russia Приветствую!
Нигде не нашел текста этих протоколов. Везде только ссылки на их якобы существование и не более. А очень хотелось бы увидеть что там на самом деле написано и самое главное кем подписано. Страна должна знать имена своих неподкупных героев-ученых! Очень интересно будет с ними созвониться, пообщаться, посмотреть в их честные глаза. Я обязательно проверю и пообщаюсь. Будут отвечать как соучастники геноцида народа на суде, очень надеюсь. Вместе с рекламщиками, бизнесменами и маркетологами. В Гааге "я не знал" и "мне приказали" не прокатывало, уверен и в будущем не прокатит. :)
Содержание стирола в плитах может ничтожным, никто не спорит. Вопрос каково выделение этого стирола в процессе эксплуатации. Или вам удалось изобрести способ нейтрализации деполимеризации? А чего скромничаем? Вам Нобелевка положена, а вы молчите!
Другие испарения, кроме стирола, меня не волнуют. И 98% воздуха не волнуют. Можно подышать воздухом, где будет 99.999999999% обычного состава и только 0.00000000001% яда и отправиться на тот свет. Не надо лохматить бабушку.
Формальдегида там тоже внутри, при производстве, может и не быть, тут вы тоже типа "ловко разводите кроликов". Думаете, что кроме вас никто не в курсе, что формальдегид и бензальдегид образуются из стирола при его окислении кислородом воздуха в обычных комнатных условиях? Знаем... Где исследования на выделения этих веществ на протяжении всего процесса эксплуатации изделия?
Ну и остальные слова про радиоактивность и прочее очень доставляют — классический образец запудривания мозгов и впариванивания. </t>
  </si>
  <si>
    <t>https://www.youtube.com/watch?v=l5t03wkjVqA&amp;lc=UgwPzl0KT-UB_EPVkX14AaABAg.9he2DQ78EPg9hiXxsjfwEk</t>
  </si>
  <si>
    <t>Ответ на стр. 123
Не отвечаем, неадекват</t>
  </si>
  <si>
    <t xml:space="preserve"> Алексей Страхов
Анатолий, разве точка росы не будет на пеноплекс, и он не дышит. В стене будет бяка типа плесени? Пенопласт с крупной фракций даже воду пропускает.</t>
  </si>
  <si>
    <t>https://vk.com/wall-123474518_311356?reply=311692&amp;thread=311399</t>
  </si>
  <si>
    <t>Не отвечаем, отвечено пользователями
Обсуждение ушло далеко</t>
  </si>
  <si>
    <t xml:space="preserve"> Владимир Ердяков
О вреде пенопласта можно говорить долго, при горении выделяет сильные яды! Выделение стирола при комнатной температуре и является паробарьером! Быстро построил и ждёшь в гости рак. Ведь производитель чётко сказал, что это экологический чистый материал.</t>
  </si>
  <si>
    <t>https://vk.com/wall-138308445_252797?reply=252817</t>
  </si>
  <si>
    <t xml:space="preserve">ЛЁВА
ВООБЩЕ-ТО ОКНА ОТКРЫВАЮТ РАДИ ДОПУСКА СВЕЖЕГО ВОЗДУХА...ЕСЛИ ДАЖЕ В КВАРТИРЕ ХОЛОДНО И НЕ ПРОВЕТРИВАТЬ..ЧЕЛОВЕК НАЧИНАЕТ ДЫШАТЬ ВОЗДУХОМ ПЕРЕПОЛНЕННЫМ СВОИМИ ЖЕ ПРОДУКТАМИ ЖИЗНЕДЕЯТЕЛЬНОСТИ...УГЛЕКИСЛЫМ ГАЗОМ И ТОМУ ПОДОБНОЕ .... ИМЕННО ПОЭТОМУ УТЕПЛЕНИЕ ДОМОВ МНОГИЕ МЕДИКИ СЧИТАЮТ ВРЕДНЫМ....ТАК КАК ПЕНОПЛАСТ И ЕМУ ПОДОБНЫЕ И ФОЛЬГА И ТОМУ ПОДОБНОЕ БЛОКИРУЮТ ГАЗООБМЕН СТРОИТЕЛЬНОГО МАТЕРИАЛА КАК КИРПИЧ И БЕТОН И ТАК ДАЛЕЕ ..ПРЕВРАЩАЯ ДОМ В ПАРНИК..А ТАМ И БОЛЕЗНИ..И ПЛЕСЕНЬ...И ВЛАЖНЫЕ СТЕНЫ...НО САМОЕ ГЛАВНОЕ БОЛЕЗНИ ЛЮДЕЙ ..ТЕМ БОЛЕЕ ЧТО ПЕНОПЛАСТ ВЫДЕЛЯЕТ ВРЕДНЫЕ СТИРОЛ...ХОТЯ СТРОИТЕЛЬНОЕ ЛОББИ УТВЕРЖДАЮТ ЧТО ПЕНОПЛАСТ НДО ЕСТЬ ЛОЖКАМИ НА ОБЕД И УЖИН... А ВОТ ПРОФЕССОР МАЛЬЦЕВ НЕТ!!! И УЧЕНЫЕ ХИМИИ С БЕЛОРУССИИ... </t>
  </si>
  <si>
    <t>https://www.youtube.com/watch?v=RNhMEhNc1o4&amp;lc=Ugze6QC1nDpDH9QTw-l4AaABAg</t>
  </si>
  <si>
    <t xml:space="preserve">Добрый день! 
Позвольте прокомментировать ваш ответ в качестве официального представителя Ассоциации производителей и поставщиков пенополистирола. 
Современные марки пенополистирола соответствуют высоким европейским требованиям. Кроме того, они проходят многочисленные испытания в российских лабораториях. Так,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Паропроницаемость пенополистирола составляет в среднем 0,05 мг/(м*ч*Па). Для сравнения: у сосны (поперёк волокон) — 0.06 мг/(м*ч*Па)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Что касается плесени, ППС биологически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Как вы видите, всё дело в соблюдении правил монтажа. ГОСТ 15588-2014 регламентирует применение пенополистирола в качестве среднего слоя строительных ограждающих конструкций. Именно так его и стоит эксплуатировать. </t>
  </si>
  <si>
    <t>https://prnt.sc/QH4MVvx_IVMB</t>
  </si>
  <si>
    <t xml:space="preserve"> Артур Садыков
Проблема пола из эпп и пенопласта в том,что он барабанит как тварь. Но проще в монтаже в разы.</t>
  </si>
  <si>
    <t>https://vk.com/wall-98299270_24511?reply=24512</t>
  </si>
  <si>
    <t>Пол, звукоизоляция, простота монтажа</t>
  </si>
  <si>
    <r>
      <rPr>
        <rFont val="Arial"/>
        <color theme="1"/>
      </rPr>
      <t xml:space="preserve">Фасады. Кровли. Теплоизоляция — ВсемКтоСтроит
</t>
    </r>
    <r>
      <rPr>
        <rFont val="Arial"/>
        <color theme="1"/>
        <sz val="6.0"/>
      </rPr>
      <t xml:space="preserve">Виды утеплителя для потолка
Для удачного монтажа и качественного утепления потолка в доме с холодной кровлей необходимо учесть ряд факторов:
• наружный или внутренний монтаж;
• климатические условия;
• дополнительные работы;
• экономические и временные возможности.
Выбор утеплителя для данного вида работ довольно широк. Рассмотрим самые распространенные варианты:
• Сухие опилки. Самый дешевый вариант утепления. Простой монтаж, экологичность материала — несомненные плюсы. Из минусов — горючесть, благоприятная среда для грибков, плесени и различной живности, большая усадка материала. Отсюда, требуется обработка антипиренами, антисептиками и обновление слоя утеплителя через какое-то время.
• Минеральная вата. На рынке представлен широкий ассортимент. Среди преимуществ — доступность, легкость материала, хорошие теплоизоляционные свойства. Требует дополнительные затраты на гидроизоляцию.
</t>
    </r>
    <r>
      <rPr>
        <rFont val="Arial"/>
        <color theme="1"/>
      </rPr>
      <t xml:space="preserve">
• </t>
    </r>
    <r>
      <rPr>
        <rFont val="Arial"/>
        <b/>
        <color theme="1"/>
      </rPr>
      <t>Пенопласт. Легкий, доступный материал с достаточной прочностью для утепления. К явным минусам материала относится горючесть, паропроницаемость и низкая экологичность. Современный вид пенопласта — экструдированный пенополистирол не пропускает влагу и лучше удерживает тепло.</t>
    </r>
    <r>
      <rPr>
        <rFont val="Arial"/>
        <color theme="1"/>
      </rPr>
      <t xml:space="preserve">
</t>
    </r>
    <r>
      <rPr>
        <rFont val="Arial"/>
        <color theme="1"/>
        <sz val="6.0"/>
      </rPr>
      <t xml:space="preserve">• Керамзит. Приемлемая цена, доступность материала и неплохие теплоизоляционные качества довольно заманчивы, но тяжелый вес не позволяет использовать данный метод на тонком перекрытии.
• Эковата. Современный материал, изготовленный из вторичной целлюлозы с добавлением антипиренов и борной кислоты. Легкий, экологичный утеплитель, проникающий во все труднодоступные места. Требует дополнительной защиты сверху и пароизоляции. Монтаж возможен только наружный с применением специального оборудования.
Выбирая утеплитель также рекомендуем заранее ознакомится с методом монтажа и дополнительными затратами на него. Исходите из ваших временных и экономических возможностей, теплоизоляционных свойств и экологичности материала.
</t>
    </r>
    <r>
      <rPr>
        <rFont val="Arial"/>
        <color theme="1"/>
      </rPr>
      <t xml:space="preserve">
#дом #ремонт #дача #утепление #потолок #теплострой</t>
    </r>
  </si>
  <si>
    <r>
      <rPr>
        <color rgb="FF000000"/>
      </rPr>
      <t xml:space="preserve">https://vk.com/wall-98299270_24511 
</t>
    </r>
    <r>
      <rPr>
        <color rgb="FF1155CC"/>
        <u/>
      </rPr>
      <t>https://www.facebook.com/458429440953092/posts/5394439277352059</t>
    </r>
    <r>
      <rPr/>
      <t xml:space="preserve"> </t>
    </r>
  </si>
  <si>
    <t>Пожароопасность, плесень, экологичность</t>
  </si>
  <si>
    <t>Ждем аккаунт ВК
Запрещенный ФБ</t>
  </si>
  <si>
    <t xml:space="preserve"> Александр Хотин
1-я мин. про пенопласт.</t>
  </si>
  <si>
    <t>https://vk.com/wall-195675629_30799?reply=30829</t>
  </si>
  <si>
    <t>Комментарий с видеоупоминанием Хромой лошади</t>
  </si>
  <si>
    <r>
      <rPr>
        <rFont val="Arial"/>
        <b/>
        <color theme="1"/>
      </rPr>
      <t>Оригинальный пост:</t>
    </r>
    <r>
      <rPr>
        <rFont val="Arial"/>
        <color theme="1"/>
      </rPr>
      <t xml:space="preserve">
rendi
 Подскажите, вот такая проблема. В конце 2021 года был построен дом, газоблок 300мм, один этаж. Кровлю решили вначале сделать плоскую. СМП-Марко АТЛАНТ (Балка БПА-175-10/8-0), Утеплили, как положено, мембрана, пеноплекс с уклоном, толщина 100 мм в нижней точке, 150 в верхней. Стены утеплили 100 мм пенопласт. По периметру Марко ставили блоки на ребро 100 мм. Зима показала проблему, всю зиму с балок потолка капал конденсат и было много снега. Крышу летом переделали до 4-х скатной, утепление оставили, ничего не нарушая.
 В доме влажность уже второй год, менее 80% падает редко. Окна постоянно открываем, проветриваем, топим печь. На балках Марко по всему периметру дома конденсат (до 15-20 см от стены).
 Большая часть балок покрылись ржавчиной. Основная часть мокрых работ, штукатурка, покраска, шпатлевка была закончена месяц назад. Надеялся что балки не будут сыреть, но настала осень, холода и проблема опять вернулась. Может это конечно из за остаточной влаги в доме и когда все высохнет проблема уйдет. Но нужно уже делать потолок (натяжной решили) — и это будет проблемой.
 Московская обл. дом. 
-----------------------------------------------------------------------------------------
</t>
    </r>
    <r>
      <rPr>
        <rFont val="Arial"/>
        <b/>
        <color theme="1"/>
      </rPr>
      <t xml:space="preserve">Комментарий, на который надо ответить:
</t>
    </r>
    <r>
      <rPr>
        <rFont val="Arial"/>
        <color theme="1"/>
      </rPr>
      <t xml:space="preserve">
Около 65% фасада утеплено Пенопласт KNAUF Therm Фасад 1200x1000x100мм, остальная часть XPS CARBON PROF 1180х580х50-L в 2 слоя.
Крыша от 100 до 150 мм с разуклонкой и пленкой, и потеет больше там, где меньше всего слой.
ЗЫ Из отопления только теплый пол и дровяная печь в одном помещении. Радиаторов под окнами нет, а ТП как я понимаю не дает тепла и конвекции для сушки. Окна плачут сильно, балки поржавели практически все, местами. Сайдинга пока нет, пенопласт и XPS голый, начали клевать птички.
Температура в доме в пределах 20-26 градусов.
Стоит ли доутеплять крышу прямо поверх пленки, будет ли толк ? Осталось XPS CARBON PROF 1180х580х50-L пачек 20 </t>
    </r>
  </si>
  <si>
    <t>https://www.forumhouse.ru/threads/481300/page-135#posts/30677555/</t>
  </si>
  <si>
    <t>не отвечаем. И использованием ППС исправить ситуацию нет возможности</t>
  </si>
  <si>
    <t xml:space="preserve">
Rastafareanic
Я езжу на УАЗ Patriot
Почти 40квм э, это 8*5*0.15= 6 кубов максимум. Можно толщину и 10 или 12см сделать. Но 15 самое то. Пенопласт внутри зло. Стена не будет прогреваться, а значит точка росы сдвинется между стеной и пенопластом и будет там вечная сырость.</t>
  </si>
  <si>
    <t xml:space="preserve">Здравствуйте! 
В качестве официального представителя Ассоциации производителей и поставщиков пенополистирола могу отметить, что ГОСТ рекомендует использовать пенопласт только для наружного утепления — как средний слой ограждающих строительных конструкций. Для гаража соблюдение этого условия возможно, если стены не примыкают к соседним гаражам. 
При этом условием эффективной теплоизоляции всегда является хорошая приточно-вытяжная вентиляция в помещении — а её, к сожалению, в этом случае нет. 
Но "злом" считать пенопласт всё-таки некорректно: как и любой строительный материал, ППС имеет как сильные, так и слабые стороны. Чтобы не разочароваться в нём, стоит использовать его только по назначению и в соответствии с рекомендациями производителей и нормативных документов. Тогда пенопласт будет сохранять для вас тепло в течение долгих десятилетий. </t>
  </si>
  <si>
    <t>https://prnt.sc/_0SPnwBaiauE</t>
  </si>
  <si>
    <t xml:space="preserve"> Сергей Демидов
Андрей, нет, не надо. Полистирол сам по себе отличный пароизолятор, он не выпускает влагу из дома наружу, заставляя стены гнить. Гидро-пароизоляцию в этом случае надо делать внутри дома, что бы влага не проходила в стены,. Но для того, что бы в результате не было парилки, придётся обеспечить хорошую вентиляцию помещения, что приведёт к дополнительным потерям тепла и сведёт на нет экономию на отоплении наружной обшивкой пенополистиролом. Допускается обшивать пенополистиролом для утепления только цоколь фундамента.</t>
  </si>
  <si>
    <t>https://vk.com/wall-62611753_315612?reply=315626&amp;thread=315625</t>
  </si>
  <si>
    <t>Ждем аккаунт ВК
Комментарий под тем же постом, что и ниже в стр. 144, от того же пользователя
Тема одна, нужны немного разные ответы с учетом того что один человек</t>
  </si>
  <si>
    <t xml:space="preserve"> Сергей Демидов
Обшивать древесно-плитные стены недышащим полистиролом, — верный путь к конденсату внутри стены, со всеми вытекающими. Паропроницаемость материалов наружных стен должна увеличиваться изнутри наружу.</t>
  </si>
  <si>
    <t>https://vk.com/wall-62611753_315612?reply=315623</t>
  </si>
  <si>
    <t xml:space="preserve"> Лилия Богдан
Пенопласт дюаедь тоже при нагревании выделяет газы? И
сделайте пожалуйста пост про электрику, как, что, какие особенности или дайте ссылку на сайт</t>
  </si>
  <si>
    <t>https://vk.com/wall-142955675_168448</t>
  </si>
  <si>
    <t>Можно ответить одним общим комментарием к основному посту вместе с комментом в стр. 145 ниже</t>
  </si>
  <si>
    <t>Текст с картинки в посте:
При горении образуются токсичные продукты циановодород, вызывающие удушье. В слое пенопласта могут заводиться грызуны.</t>
  </si>
  <si>
    <r>
      <rPr>
        <color rgb="FF1155CC"/>
        <u/>
      </rPr>
      <t>https://vk.com/wall-142955675_168448</t>
    </r>
    <r>
      <rPr/>
      <t>8</t>
    </r>
  </si>
  <si>
    <t xml:space="preserve"> Руслан Висхаев
Не стоит. В качестве утеплителя пенопласт. Со временем он просто рассыпется.</t>
  </si>
  <si>
    <t>https://vk.com/wall-182567645_259464?reply=259670</t>
  </si>
  <si>
    <t xml:space="preserve"> Александр Говердовский
Валерий, только и красиво, но если фасад сделан из пенопласта то бестолково и у людей в квартирах скоро будет плесень</t>
  </si>
  <si>
    <t>https://vk.com/wall-64874860_510623?reply=510631&amp;thread=510630</t>
  </si>
  <si>
    <r>
      <rPr>
        <rFont val="Arial"/>
        <color theme="1"/>
        <sz val="6.0"/>
      </rPr>
      <t>ФЭСТЕН — САЙДИНГ | Леса | Крепёж | г. Череповец
Три вредных совета, как испортить утепление дома (а заодно и облицовку, и несущие стены).</t>
    </r>
    <r>
      <rPr>
        <rFont val="Arial"/>
        <color theme="1"/>
      </rPr>
      <t xml:space="preserve">
</t>
    </r>
    <r>
      <rPr>
        <rFont val="Arial"/>
        <b/>
        <color theme="1"/>
      </rPr>
      <t>1. «Если утеплять – то только пенопластом». А почему нет? Дешево и сердито!
------------------------------------------—
А вот почему «нет». Во-первых, пенопласт плохо пропускает пар. Есть такое универсальное правило создания многослойных конструкций: каждый следующий наружный слой должен пропускать пар лучше, чем внутренний. Пенопласт это правило нарушает.
Результат: в доме появляется сырость, плесень, грибок. В общем, мало приятного!
Во-вторых, пенопласт – любимое место для гнездования грызунов. Там тепло, уютно и достаточно мягко. Чего еще хотеть мышиному семейству?</t>
    </r>
    <r>
      <rPr>
        <rFont val="Arial"/>
        <color theme="1"/>
        <sz val="6.0"/>
      </rPr>
      <t xml:space="preserve">
Значит ли это, что пенопласт использовать совершенно нельзя? Нет, не значит. Но делать это нужно с соблюдением ряда правил и ограничений. А лучше выбрать экструдированный пенополистирол. А еще лучше – минеральную вату.
2. «Защитная мембрана – это дорого. Можно взять полиэтиленовую пленку или вообще обойтись без нее».
------------------------------------------—
Мембрана выпускает пар и влагу из дома и не пропускает ее извне. Если вы используете пленку, она не будет выпускать пар и влагу из дома. Следовательно, влага будет впитываться внутренними стенами. Результат: опять-таки, приветствуем плесень и грибок!
Если же совершенно отказаться от пленки и мембраны, влага извне будет проникать в утеплитель. Минеральная вата, например, от этого теряет свои изоляционные свойства. Так что с минватой и без пленки – это примерно то же, что и без минваты, только деньги зря выбросите.
3. «А почему бы не утеплить дом изнутри?»
------------------------------------------—
Ну, как минимум потому, что вы лишитесь 20-30 см жилого пространства. А как максимум – при таком утеплении тоже есть множество нюансов, которые нужно соблюдать.
А вы следовали когда-нибудь нашим вредным советам? Или, может, знаете другие? Делитесь в комментариях! </t>
    </r>
  </si>
  <si>
    <r>
      <rPr>
        <color rgb="FF1155CC"/>
        <u/>
      </rPr>
      <t>https://vk.com/wall-57491950_3605</t>
    </r>
    <r>
      <rPr/>
      <t xml:space="preserve"> 
</t>
    </r>
    <r>
      <rPr>
        <color rgb="FF1155CC"/>
        <u/>
      </rPr>
      <t>https://ok.ru/group/52745676259413/topic/155164047049557</t>
    </r>
    <r>
      <rPr/>
      <t xml:space="preserve"> </t>
    </r>
  </si>
  <si>
    <t>https://prnt.sc/yt3nFcqGAluk</t>
  </si>
  <si>
    <r>
      <rPr/>
      <t xml:space="preserve">Наша дача, сад, огород, отдых. СПб и ЛО
</t>
    </r>
    <r>
      <rPr>
        <sz val="6.0"/>
      </rPr>
      <t>Утепление стен под сайдинг.
Особенности наружной теплоизоляции. Выбор материалов. Полимерные изделия и утеплители на минеральной основе.
В настоящее время среди жильцов частного сектора стала достаточно популярной наружная отделка жилых домов, бань, гаражей, и других хозяйственно-бытовых построек с использованием пластикового или металлического сайдинга
. Отделочные панели крепятся на деревянный или металлический несущий каркас, за счет чего между внутренней стороной сайдинга и наружной поверхностью капитальной стены образуется небольшой зазор шириной от 60 до 150 мм, который можно использовать для монтажа на стену теплоизоляционных материалов.
В таком случае, слой утеплителя располагается снаружи здания, но в то же время остается невидимым, а сайдинговые панели, помимо декоративных функций, защищают теплоизоляционный материал от прямого попадания воды и разрушающего воздействия внешних факторов.
Особенности наружного утепления под сайдинг.
Такое утепление дома сайдингом позволяет существенно улучшить энергосберегающие характеристики наружных стен, и уменьшить сезонные затраты на отопление, однако техническое исполнение и общая энергоэффективность подобного решения во многом будет зависеть от правильного выбора теплоизолирующих материалов.
Чтобы читателю было проще справиться с этой задачей, в настоящей статье будет изложена детальная инструкция, в которой подробно описаны основные эксплуатационные характеристики, а также способы применения различных видов материалов, используемых для наружного утепления деревянных, кирпичных или бетонных домов.
Критерии выбора теплоизоляционных материалов.
Для того чтобы наружный утеплитель в полной мере выполнял свое функциональное предназначение, необходимо понимать, на какие моменты следует обратить внимание при выборе и покупке теплоизоляционного материала:
Важнейшим показателем качества для всех теплоизоляционных материалов является коэффициент теплопроводности, который должен иметь значение не более 0, 05 вт/ (м * с);.
Помимо этого он должен обладать высокой долговечностью, достаточной механической прочностью, низкой гигроскопичностью, а кроме того, не разрушаться и не изменять своих свойств в условиях повышенной влажности, а также под воздействием высоких и низких температур;.
Для домов и построек с деревянными стенами, утепление под сайдингом должно обладать хорошими дышащими и паропроводящими свойствами, поскольку в противном случае, дерево начнет разрушаться в результате активного развития гнилостных бактерий и плесневого грибка;.
При выборе нельзя не учитывать требования противопожарной безопасности, в соответствии с которыми, утеплитель не должен воспламеняться от открытого источника огня и поддерживать самостоятельное горение;.
Выбирая утепление дома под сайдинг, следует обратить внимание на экологическую безопасность и биологическую устойчивость используемых материалов, чтобы они не создавали благоприятных условия для размножения вредоносных бактерий, и в процессе эксплуатации не выделяли в воздух вредных веществ.
Совет!
При выборе толщины материала, следует иметь в виду, что для утепления бетонной стены, толщина минеральной ваты или пенопласта должна составлять не менее 150 мм, для стены из обожженного или пустотелого кирпича — не менее 100 мм, и для стены из бруса — не менее 50-100 мм.
Полимерные теплоизоляционные материалы.
Наиболее часто встречающимися видами полимерных утеплителей является всем известный пенопласт и более современный экструдированный пенополистирол. Они обладают похожими эксплуатационными свойствами и выпускаются в виде жестких панелей определенной толщины (от 10 до 100 мм.
Пенопласт обладает низким водопоглощением, имеет невысокий коэффициент теплопередачи, хорошо обрабатывается режущими инструментами, у этого материала вполне приемлемая цена, и его легко крепить на фасад при помощи клея и пластиковых дюбелей "Зонтиков".</t>
    </r>
    <r>
      <rPr/>
      <t xml:space="preserve">
</t>
    </r>
    <r>
      <rPr>
        <b/>
      </rPr>
      <t>Из отрицательных качеств следует отметить его относительную недолговечность и слабую устойчивость к воздействию ультрафиолетового излучения, но его главным недостатком является то, что он абсолютно не пропускает воздух и водяной пар, поэтому не подходит для утепления деревянных домов и бревенчатых срубов.</t>
    </r>
    <r>
      <rPr/>
      <t xml:space="preserve">
</t>
    </r>
    <r>
      <rPr>
        <sz val="6.0"/>
      </rPr>
      <t xml:space="preserve">При использовании несущей обрешетки из деревянного бруса, утепление дома и обшивка сайдингом выполняется в следующей последовательности:
1. первым делом нужно выполнить очистку фасада от грязи и удалить выступающие части кирпичей и наплывы цементного раствора, а затем обработать стену проникающей водоотталкивающей грунтовкой;.
2. разметить места установки вертикальных направляющих и закрепить деревянные бруски от верха до низа по всей площади фасада, с шагом меду ними 400-600 мм;.
3. в пространство между вертикальными брусками вплотную друг к другу уложить пенопластовое утепление стен сайдингом, и приклеить панели к стене при помощи специального клея на водной основе, который приготавливается непосредственно перед использованием, из сухой строительной смеси;.
4. после высыхания клея нужно дополнительно закрепить каждую панель к стене при помощи пластиковых дюбелей "Зонтиков" с широкими шайбами, после чего к вертикальным направляющим можно крепить сайдинговые панели, в соответствии с заводской инструкцией по монтажу.
Совет!
Толщина вертикальных брусков должна быть такой, чтобы после монтажа теплоизоляционного материала, их наружная плоскость выступала над поверхностью пенопласта не менее чем на 20 мм, обеспечивая необходимый зазор для свободной циркуляции воздуха.
Утеплители на минеральной основе.
Минеральная вата представляет собой экологически чистый нетканый теплоизоляционный материал на основе базальтовых волокон, который отличается низким коэффициентом теплопередачи, абсолютно не горит и не разрушается под воздействием низких и высоких температур, не способствует развитию болезнетворных микроорганизмов и не употребляется в пищу грызунами и насекомыми вредителями.
Еще одним важным положительным качеством является то, что она свободно пропускает наружу воздух и водяные пары, поэтому утепление минплитой под сайдинг способствует естественному испарению влаги, однако, нормальная циркуляция воздуха возможна только при соблюдении определенных условий монтажа:
1. так же как и в первом случае, нужно выполнить предварительную подготовку фасада с использованием гидроизолирующей проникающей грунтовки, а затем закрепить на его поверхности пароизоляционную пленку;.
2. выполнить разметку фасада, и в нужных местах, с шагом не более 600 мм смонтировать П — образные кронштейны из оцинкованной стали, предназначенные для установки вертикальных направляющих;.
3. в каждой плите минеральной ваты острым ножом сделать прорези, в которые нужно продеть перфорированные пластины П — образных кронштейнов, после чего плиту прижать к фасаду и слегка закрепить при помощи пластиковых дюбелей.
4. таким образом, нужно зашить минеральной ватой весь фасад, а поверх нее уложить и также закрепить пластиковыми тарельчатыми дюбелями паропроницаемую гидрозащитную мембрану.
5. поверх слоя утеплителя, строго по уровню жестко закрепить к кронштейнам вертикальные направляющие, после чего можно приступать непосредственно к монтажу сайдинговых панелей.
Совет!
Минеральная вата чаще всего поступает в продажу в виде рулонов или жестких плит размером 1200 х 600 мм и толщиной 50 или 100 мм, которые легко укладываются своими руками и не сминаются в процессе работы.
Поэтому, при покупке материалов следует отдать предпочтение жестким плитам.
Заключение.
Помимо описанных выше технологий, утепление стен под сайдинг также может быть выполнено с применением целлюлозной эковаты, которая отличается хорошими теплоизоляционными свойствами и высокой экологической безопасностью, однако для ее нанесения требуется использование специального оборудования, поэтому такой способ не очень хорошо подходит для домашнего применения.
Читать ещё...
Каталог проектов домов в нашем инстаграм </t>
    </r>
    <r>
      <rPr>
        <color rgb="FF1155CC"/>
        <sz val="6.0"/>
        <u/>
      </rPr>
      <t>instagram.com/aspdom_com</t>
    </r>
  </si>
  <si>
    <r>
      <rPr>
        <rFont val="Arial"/>
        <color theme="1"/>
      </rPr>
      <t xml:space="preserve">Ремонт квартир в Краснодаре: цены и отзывы
</t>
    </r>
    <r>
      <rPr>
        <rFont val="Arial"/>
        <color theme="1"/>
        <sz val="6.0"/>
      </rPr>
      <t>7 вредных строительных материалов, которых не должно быть в вашем доме⚠</t>
    </r>
    <r>
      <rPr>
        <rFont val="Arial"/>
        <color theme="1"/>
      </rPr>
      <t xml:space="preserve">
</t>
    </r>
    <r>
      <rPr>
        <rFont val="Arial"/>
        <b/>
        <color theme="1"/>
      </rPr>
      <t>1. Пенополистирол
При повышенных температурах материал выделяет в воздух вредные вещества, увеличивает пожароопасность, а при неправильном монтаже высок риск задержки влаги и образования грибка. Поэтому, для утепления стен лучше рассмотреть другие варианты. В крайнем случае, использовать пенополистирол только для наружного утепления.</t>
    </r>
    <r>
      <rPr>
        <rFont val="Arial"/>
        <color theme="1"/>
        <sz val="6.0"/>
      </rPr>
      <t xml:space="preserve">
2. Минеральная вата
Материал крайне опасен для органов дыхания и кожных покровов, поэтому работать с ним нужно исключительно в соответствующей экипировке. Но даже при таких мерах безопасности стены и перегородки, утепленные минватой, не рекомендуется сверлить, иначе вредные микрочастицы получат «лазейку» в микроклимат вашего дома.
3. Гипсокартон
Если вы решите сэкономить и взять дешевый гипсокартон, то вы должны знать, что состав такого гипсокартона может входить гипс с самыми разными вредными примесями, не говоря уже о том, что конструкции из материала будут недолговечны. Лучше покупать высококачественный гипсокартон известных брендов, который будет безвреден.
4. Сухие штукатурные смеси
Из-за огромного количества подделок, этот пункт становится одним из самых рискованных пунктов в нашем списке. Такие некачественные материалы с опасными примесями, поэтому старайтесь приобретать смеси известных производителей у надежных продавцов.
5. Лакокрасочные материалы
При покупке этих материалов важно проверить сертификаты безопасности и позаботиться о должной защите дыхательных путей и кожных покровов. И также не стоит покупать материалы сомнительного производства.
6. Плиточный клей
Даже качественный плиточный клей от всемирно известных брендов содержит вредные для здоровья химические вещества, поэтому работы с ним стоит производить в респираторе и перчатках, а после укладки плитки тщательно затирать швы.
7. Изделия из ПВХ
Как и в прошлых пунктах — не стоит экономить на этом материале! Низкокачественные изделия даже при сравнительно невысоких температурах они выделяют в воздух канцерогены и токсичные вещества.
Мы заботимся о вашем здоровье и будем рекомендовать вам материалы с максимальной экологичностью.💫🌿</t>
    </r>
  </si>
  <si>
    <r>
      <rPr>
        <color rgb="FF1155CC"/>
        <u/>
      </rPr>
      <t>https://vk.com/wall-216299108_111</t>
    </r>
    <r>
      <rPr>
        <color rgb="FF000000"/>
      </rPr>
      <t xml:space="preserve"> 
Репост: </t>
    </r>
    <r>
      <rPr>
        <color rgb="FF1155CC"/>
        <u/>
      </rPr>
      <t>https://vk.com/wall581947619_1012</t>
    </r>
    <r>
      <rPr>
        <color rgb="FF000000"/>
      </rPr>
      <t xml:space="preserve"> </t>
    </r>
  </si>
  <si>
    <r>
      <rPr>
        <b/>
        <color rgb="FF1155CC"/>
        <u/>
      </rPr>
      <t>https://prnt.sc/ACVdcGxj8zSP</t>
    </r>
    <r>
      <rPr>
        <b/>
      </rPr>
      <t xml:space="preserve"> 
В репосте закрыты комментарии</t>
    </r>
  </si>
  <si>
    <r>
      <rPr>
        <color rgb="FF1155CC"/>
        <u/>
      </rPr>
      <t>https://vk.com/wall-76096154_1359
https://ok.ru/group/52544740851803/topic/154759837299547</t>
    </r>
    <r>
      <rPr/>
      <t xml:space="preserve"> </t>
    </r>
  </si>
  <si>
    <r>
      <rPr>
        <color rgb="FF1155CC"/>
        <u/>
      </rPr>
      <t>https://prnt.sc/nfU3_K5r9odr</t>
    </r>
    <r>
      <rPr/>
      <t xml:space="preserve"> 
 </t>
    </r>
    <r>
      <rPr>
        <color rgb="FF1155CC"/>
        <u/>
      </rPr>
      <t>https://prnt.sc/Fl6xyu98LnC_</t>
    </r>
    <r>
      <rPr/>
      <t xml:space="preserve"> </t>
    </r>
  </si>
  <si>
    <r>
      <rPr>
        <rFont val="Arial"/>
        <color theme="1"/>
      </rPr>
      <t xml:space="preserve">ПрофнастилЦентр / Мелеуз / Кумертау и районы
</t>
    </r>
    <r>
      <rPr>
        <rFont val="Arial"/>
        <color theme="1"/>
        <sz val="6.0"/>
      </rPr>
      <t>УТЕПЛЯЕМ СТЕНЫ: пенопласт или минвата?
В качестве утеплителя стен часто используют минвату или пенопласт. Проведем сравнение обоих материалов и за основу возьмем несколько параметров и рассмотрим каждый из них.</t>
    </r>
    <r>
      <rPr>
        <rFont val="Arial"/>
        <color theme="1"/>
      </rPr>
      <t xml:space="preserve">
</t>
    </r>
    <r>
      <rPr>
        <rFont val="Arial"/>
        <b/>
        <color theme="1"/>
      </rPr>
      <t>СПОСОБНОСТЬ ПРОПУСКАТЬ ПАР:
Утеплитель из пенопласта очень сложно назвать «дышащим» материалом. В жилище с таким утеплителем появляется влажность, от которой избавит лишь наличие в доме активной вентиляции.</t>
    </r>
    <r>
      <rPr>
        <rFont val="Arial"/>
        <color theme="1"/>
      </rPr>
      <t xml:space="preserve">
</t>
    </r>
    <r>
      <rPr>
        <rFont val="Arial"/>
        <color theme="1"/>
        <sz val="6.0"/>
      </rPr>
      <t>Утеплитель из минваты дает дому «дышать». Пар выходит через фасад, а влага не накапливается. Минеральная вата ― это хороший универсальный утеплитель, который подходит даже для стен из дерева.
СПОСОБНОСТЬ ОСТАВЛЯТЬ ТЕПЛО В ЖИЛИЩЕ:
Оба материала одинаково надежно держат в доме тепло. И тот, и другой можно применять в самом суровом климате.
СПОСОБНОСТЬ ГЛУШИТЬ ПОСТОРОННИЕ ЗВУКИ УЛИЦЫ:
Утеплитель из пенопласта эффективно гасит посторонние звуки. В этом ему не уступает и минвата. Она состоит из волокон. Звуковая волна, проходя через такой утеплитель, «растворяется» в волокнах. Таким образом, оба материала «любят тишину».</t>
    </r>
    <r>
      <rPr>
        <rFont val="Arial"/>
        <color theme="1"/>
      </rPr>
      <t xml:space="preserve">
</t>
    </r>
    <r>
      <rPr>
        <rFont val="Arial"/>
        <b/>
        <color theme="1"/>
      </rPr>
      <t>СПОСОБНОСТЬ НЕ ВОСПЛАМЕНЯТЬСЯ:
Увы, пенопласт нельзя назвать негорючим материалом. В случае попадания искры он может загореться. При горении такой материал выделяет вредные вещества. Из всех видов пенопласта наиболее огнеупорным можно назвать самозатухающий пенопласт, поскольку он оснащен огнестойкими добавками. Но считать его совершенно пожаробезопасным все же нельзя.</t>
    </r>
    <r>
      <rPr>
        <rFont val="Arial"/>
        <color theme="1"/>
      </rPr>
      <t xml:space="preserve">
</t>
    </r>
    <r>
      <rPr>
        <rFont val="Arial"/>
        <color theme="1"/>
        <sz val="6.0"/>
      </rPr>
      <t>А вот минвата обладает классом горючести НГ ― негорючий материал. При экстремально высоких температурах она может плавиться, но при этом практически не дымит и не выделяет токсичных веществ.
НЕСПОСОБНОСТЬ К РАЗРУШЕНИЮ:</t>
    </r>
    <r>
      <rPr>
        <rFont val="Arial"/>
        <color theme="1"/>
      </rPr>
      <t xml:space="preserve">
</t>
    </r>
    <r>
      <rPr>
        <rFont val="Arial"/>
        <b/>
        <color theme="1"/>
      </rPr>
      <t>Пенопласт довольно хрупкий материал и легко ломается голыми руками. Поэтому при транспортировке и установке необходимо соблюдать осторожность, нельзя допускать, чтобы он раскрошился.</t>
    </r>
    <r>
      <rPr>
        <rFont val="Arial"/>
        <color theme="1"/>
      </rPr>
      <t xml:space="preserve">
</t>
    </r>
    <r>
      <rPr>
        <rFont val="Arial"/>
        <color theme="1"/>
        <sz val="6.0"/>
      </rPr>
      <t xml:space="preserve">Минеральную вату сломать практически невозможно, разорвать тоже очень и очень сложно. Это весьма эластичный материал, устойчивый к разрушению.
ГИБКОСТЬ УТЕПЛИТЕЛЯ:
Если у вас фасад сложной формы, вам вряд ли подойдет утеплитель из пенопласта. Это не самый эластичный материал. Но для ровной поверхности он вполне годится.
Минвата эластична, особенно кварцевая рулонная вата. Утеплитель из этого материала подойдет для фасадов необычной формы.
СТОЙКОСТЬ К ПЛЕСЕНИ, ГРИБКУ, НАСЕКОМЫМ:
Синтетический пенопласт вряд ли заинтересует насекомых. Ему не страшен грибок, </t>
    </r>
    <r>
      <rPr>
        <rFont val="Arial"/>
        <b/>
        <color theme="1"/>
        <sz val="6.0"/>
      </rPr>
      <t>а вот грызунам этот материал вполне «по зубам»</t>
    </r>
    <r>
      <rPr>
        <rFont val="Arial"/>
        <color theme="1"/>
        <sz val="6.0"/>
      </rPr>
      <t>. Подпорченный мышью пенопласт требует срочной замены.
Минвате также не страшны плесень и грибок, а если пропитать ее спецсредствами, то и грызуны не заинтересуются этим утеплителем.
Устойчивость к «химии»</t>
    </r>
    <r>
      <rPr>
        <rFont val="Arial"/>
        <color theme="1"/>
      </rPr>
      <t xml:space="preserve">
</t>
    </r>
    <r>
      <rPr>
        <rFont val="Arial"/>
        <b/>
        <color theme="1"/>
      </rPr>
      <t>Щелочи, растворители и прочие химвещества опасны для пенопласта. При контакте с некоторыми из них он может просто расплавиться, либо раствориться.</t>
    </r>
    <r>
      <rPr>
        <rFont val="Arial"/>
        <color theme="1"/>
      </rPr>
      <t xml:space="preserve">
</t>
    </r>
    <r>
      <rPr>
        <rFont val="Arial"/>
        <color theme="1"/>
        <sz val="6.0"/>
      </rPr>
      <t>Большинству видов минваты не страшны растворители и кислоты.
СТАБИЛЬНЫЕ РАЗМЕРЫ:
Утеплитель из пенопласта почти не меняет размеры в экстремальных условиях, но может сломаться от механического воздействия. Поэтому для фасадов с нагрузками он вряд ли подходит.
Параметры минваты также не зависят от перемены температур, ей не грозят деформация и «усадка».</t>
    </r>
    <r>
      <rPr>
        <rFont val="Arial"/>
        <color theme="1"/>
      </rPr>
      <t xml:space="preserve">
</t>
    </r>
    <r>
      <rPr>
        <rFont val="Arial"/>
        <b/>
        <color theme="1"/>
      </rPr>
      <t>ЛЕГКАЯ УСТАНОВКА:
На первый взгляд, монтировать утеплитель из пенопласта легко. Но здесь есть особенность ― при надавливании он может сломаться или раскрошиться.</t>
    </r>
    <r>
      <rPr>
        <rFont val="Arial"/>
        <color theme="1"/>
      </rPr>
      <t xml:space="preserve">
</t>
    </r>
    <r>
      <rPr>
        <rFont val="Arial"/>
        <color theme="1"/>
        <sz val="6.0"/>
      </rPr>
      <t>При работе с минватой необходимо защищать лицо и кожу от попадания волокон. Соблюдая правила безопасности, вы довольно легко смонтируете ее на фасад.
ИТОГ:
Какой утеплитель лучше: пенопласт или минвата? Свойства утеплителей из минваты и пенопласта во многом похожи, но по некоторым характеристикам минвата предпочтительней. Она экологична, не склонна к возгоранию, гибкая и устойчива к агрессивной среде. С ней фасад вашего дома дом будет сухим и теплым!
Надеемся, что наш пост оказался полезен!
Не забудьте сохранить его себе, чтобы был под рукой.
--------------------------------------------------------—
Консультация 📲 8(917) 76 60 808
ЖДЕМ ВАС АДРЕСУ:
г. Мелеуз, ул.Смоленская, 189
#профнастилКумертау#купитьпрофнастил#профнастилМелеуз</t>
    </r>
  </si>
  <si>
    <r>
      <rPr>
        <rFont val="Arial"/>
        <color theme="1"/>
        <sz val="6.0"/>
      </rPr>
      <t>СТРОЙМАРКЕТ | стройматериалы в Афанасьево
20.10.2022 07:59
текст сохранён: 20.10.2022 08:03
Три вредных совета, как испортить утепление дома (а заодно и облицовку, и несущие стены).</t>
    </r>
    <r>
      <rPr>
        <rFont val="Arial"/>
        <color theme="1"/>
      </rPr>
      <t xml:space="preserve">
</t>
    </r>
    <r>
      <rPr>
        <rFont val="Arial"/>
        <b/>
        <color theme="1"/>
      </rPr>
      <t>1. «Если утеплять – то только пенопластом». А почему нет? Дешево и сердито!
--------------------------------------------
А вот почему «нет». Во-первых, пенопласт плохо пропускает пар. Есть такое универсальное правило создания многослойных конструкций: каждый следующий наружный слой должен пропускать пар лучше, чем внутренний. Пенопласт это правило нарушает.
Результат: в доме появляется сырость, плесень, грибок. В общем, мало приятного!
Во-вторых, пенопласт – любимое место для гнездования грызунов. Там тепло, уютно и достаточно мягко. Чего еще хотеть мышиному семейству?</t>
    </r>
    <r>
      <rPr>
        <rFont val="Arial"/>
        <color theme="1"/>
        <sz val="6.0"/>
      </rPr>
      <t xml:space="preserve">
Значит ли это, что пенопласт использовать совершенно нельзя? Нет, не значит. Но делать это нужно с соблюдением ряда правил и ограничений. А лучше выбрать экструдированный пенополистирол. А еще лучше – минеральную вату.
2. «Защитная мембрана – это дорого. Можно взять полиэтиленовую пленку или вообще обойтись без нее».
--------------------------------------------
Мембрана выпускает пар и влагу из дома и не пропускает ее извне. Если вы используете пленку, она не будет выпускать пар и влагу из дома. Следовательно, влага будет впитываться внутренними стенами. Результат: опять-таки, приветствуем плесень и грибок!
Если же совершенно отказаться от пленки и мембраны, влага извне будет проникать в утеплитель. Минеральная вата, например, от этого теряет свои изоляционные свойства. Так что с минватой и без пленки – это примерно то же, что и без минваты, только деньги зря выбросите.
3. «А почему бы не утеплить дом изнутри?»
--------------------------------------------
Ну, как минимум потому, что вы лишитесь 20-30 см жилого пространства. А как максимум – при таком утеплении тоже есть множество нюансов, которые нужно соблюдать.
--------------------------------------------
СТРОЙМАРКЕТ — строительные материалы для вашего дома!
📞 8-922-922-44-14
📞 8-912-724-72-47</t>
    </r>
  </si>
  <si>
    <r>
      <rPr>
        <rFont val="Arial"/>
        <color theme="1"/>
        <sz val="6.0"/>
      </rPr>
      <t>ПРО РЕМОНТ
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
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
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t>
    </r>
    <r>
      <rPr>
        <rFont val="Arial"/>
        <color theme="1"/>
      </rPr>
      <t xml:space="preserve">
</t>
    </r>
    <r>
      <rPr>
        <rFont val="Arial"/>
        <b/>
        <color theme="1"/>
      </rPr>
      <t>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t>
    </r>
  </si>
</sst>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
  </numFmts>
  <fonts count="48">
    <font>
      <sz val="10.0"/>
      <color rgb="FF000000"/>
      <name val="Arial"/>
      <scheme val="minor"/>
    </font>
    <font>
      <b/>
      <color theme="1"/>
      <name val="Arial"/>
      <scheme val="minor"/>
    </font>
    <font>
      <color theme="1"/>
      <name val="Arial"/>
      <scheme val="minor"/>
    </font>
    <font>
      <u/>
      <color rgb="FF0000FF"/>
    </font>
    <font>
      <u/>
      <color rgb="FF0000FF"/>
    </font>
    <font>
      <u/>
      <color rgb="FF0000FF"/>
    </font>
    <font>
      <u/>
      <color rgb="FF0000FF"/>
    </font>
    <font>
      <u/>
      <color rgb="FF0000FF"/>
    </font>
    <font>
      <u/>
      <color rgb="FF0000FF"/>
    </font>
    <font>
      <color rgb="FF000000"/>
      <name val="Arial"/>
    </font>
    <font>
      <color theme="1"/>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sz val="11.0"/>
      <color theme="1"/>
      <name val="Arial"/>
      <scheme val="minor"/>
    </font>
    <font>
      <u/>
      <color rgb="FF1155CC"/>
    </font>
    <font>
      <u/>
      <color rgb="FF0000FF"/>
    </font>
    <font>
      <color rgb="FF0000FF"/>
    </font>
    <font>
      <sz val="9.0"/>
      <color rgb="FF000000"/>
      <name val="&quot;Google Sans Mono&quot;"/>
    </font>
    <font>
      <sz val="6.0"/>
      <color theme="1"/>
      <name val="Arial"/>
      <scheme val="minor"/>
    </font>
    <font>
      <u/>
      <sz val="9.0"/>
      <color rgb="FF4870B7"/>
      <name val="Inherit"/>
    </font>
    <font>
      <u/>
      <color rgb="FF1155CC"/>
    </font>
    <font>
      <color rgb="FF000000"/>
      <name val="Arial"/>
      <scheme val="minor"/>
    </font>
    <font>
      <b/>
      <color theme="1"/>
      <name val="Arial"/>
    </font>
    <font>
      <u/>
      <color rgb="FF0000FF"/>
    </font>
    <font>
      <sz val="11.0"/>
      <color rgb="FF7E3794"/>
      <name val="Arial"/>
      <scheme val="minor"/>
    </font>
    <font>
      <u/>
      <color rgb="FF1155CC"/>
    </font>
    <font>
      <u/>
      <color rgb="FF0000FF"/>
    </font>
    <font>
      <u/>
      <color rgb="FF0000FF"/>
    </font>
    <font>
      <u/>
      <color rgb="FF0000FF"/>
    </font>
    <font>
      <u/>
      <color rgb="FF0000FF"/>
    </font>
    <font>
      <sz val="8.0"/>
      <color rgb="FF000000"/>
      <name val="Arial"/>
    </font>
    <font>
      <u/>
      <color rgb="FF0000FF"/>
    </font>
    <font>
      <u/>
      <color rgb="FF0000FF"/>
    </font>
    <font>
      <u/>
      <color rgb="FF0000FF"/>
    </font>
    <font>
      <u/>
      <color rgb="FF0000FF"/>
    </font>
    <font>
      <u/>
      <color rgb="FF1155CC"/>
    </font>
    <font>
      <u/>
      <color rgb="FF0000FF"/>
      <name val="Arial"/>
    </font>
    <font>
      <b/>
      <u/>
      <color rgb="FF0000FF"/>
    </font>
    <font>
      <u/>
      <color rgb="FF0000FF"/>
    </font>
    <font>
      <u/>
      <color rgb="FF0000FF"/>
    </font>
    <font>
      <b/>
      <u/>
      <color rgb="FF0000FF"/>
      <name val="Roboto"/>
    </font>
    <font>
      <b/>
      <color rgb="FF000000"/>
      <name val="Roboto"/>
    </font>
    <font>
      <sz val="10.0"/>
      <color theme="1"/>
      <name val="Arial"/>
      <scheme val="minor"/>
    </font>
  </fonts>
  <fills count="19">
    <fill>
      <patternFill patternType="none"/>
    </fill>
    <fill>
      <patternFill patternType="lightGray"/>
    </fill>
    <fill>
      <patternFill patternType="solid">
        <fgColor rgb="FFD9EAD3"/>
        <bgColor rgb="FFD9EAD3"/>
      </patternFill>
    </fill>
    <fill>
      <patternFill patternType="solid">
        <fgColor rgb="FFCFE2F3"/>
        <bgColor rgb="FFCFE2F3"/>
      </patternFill>
    </fill>
    <fill>
      <patternFill patternType="solid">
        <fgColor theme="0"/>
        <bgColor theme="0"/>
      </patternFill>
    </fill>
    <fill>
      <patternFill patternType="solid">
        <fgColor rgb="FF999999"/>
        <bgColor rgb="FF999999"/>
      </patternFill>
    </fill>
    <fill>
      <patternFill patternType="solid">
        <fgColor rgb="FFD9D2E9"/>
        <bgColor rgb="FFD9D2E9"/>
      </patternFill>
    </fill>
    <fill>
      <patternFill patternType="solid">
        <fgColor rgb="FFFFFF00"/>
        <bgColor rgb="FFFFFF00"/>
      </patternFill>
    </fill>
    <fill>
      <patternFill patternType="solid">
        <fgColor rgb="FFFFFFFF"/>
        <bgColor rgb="FFFFFFFF"/>
      </patternFill>
    </fill>
    <fill>
      <patternFill patternType="solid">
        <fgColor rgb="FFFCE5CD"/>
        <bgColor rgb="FFFCE5CD"/>
      </patternFill>
    </fill>
    <fill>
      <patternFill patternType="solid">
        <fgColor rgb="FFF4CCCC"/>
        <bgColor rgb="FFF4CCCC"/>
      </patternFill>
    </fill>
    <fill>
      <patternFill patternType="solid">
        <fgColor rgb="FFB7B7B7"/>
        <bgColor rgb="FFB7B7B7"/>
      </patternFill>
    </fill>
    <fill>
      <patternFill patternType="solid">
        <fgColor rgb="FFCCCCCC"/>
        <bgColor rgb="FFCCCCCC"/>
      </patternFill>
    </fill>
    <fill>
      <patternFill patternType="solid">
        <fgColor rgb="FFFFF2CC"/>
        <bgColor rgb="FFFFF2CC"/>
      </patternFill>
    </fill>
    <fill>
      <patternFill patternType="solid">
        <fgColor rgb="FFEFEFEF"/>
        <bgColor rgb="FFEFEFEF"/>
      </patternFill>
    </fill>
    <fill>
      <patternFill patternType="solid">
        <fgColor rgb="FF00FF00"/>
        <bgColor rgb="FF00FF00"/>
      </patternFill>
    </fill>
    <fill>
      <patternFill patternType="solid">
        <fgColor rgb="FFB4A7D6"/>
        <bgColor rgb="FFB4A7D6"/>
      </patternFill>
    </fill>
    <fill>
      <patternFill patternType="solid">
        <fgColor rgb="FFFF00FF"/>
        <bgColor rgb="FFFF00FF"/>
      </patternFill>
    </fill>
    <fill>
      <patternFill patternType="solid">
        <fgColor rgb="FF00FFFF"/>
        <bgColor rgb="FF00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5">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3" fontId="1" numFmtId="0" xfId="0" applyAlignment="1" applyFill="1" applyFont="1">
      <alignment horizontal="center" readingOrder="0" shrinkToFit="0" vertical="center" wrapText="1"/>
    </xf>
    <xf borderId="0" fillId="3" fontId="1" numFmtId="0" xfId="0" applyAlignment="1" applyFont="1">
      <alignment horizontal="center" readingOrder="0" shrinkToFit="0" vertical="center" wrapText="0"/>
    </xf>
    <xf borderId="0" fillId="3" fontId="1" numFmtId="0" xfId="0" applyAlignment="1" applyFont="1">
      <alignment horizontal="center" readingOrder="0" shrinkToFit="0" vertical="top" wrapText="1"/>
    </xf>
    <xf borderId="0" fillId="3" fontId="1" numFmtId="0" xfId="0" applyAlignment="1" applyFont="1">
      <alignment vertical="top"/>
    </xf>
    <xf borderId="0" fillId="3" fontId="1" numFmtId="0" xfId="0" applyAlignment="1" applyFont="1">
      <alignment readingOrder="0" vertical="top"/>
    </xf>
    <xf borderId="0" fillId="0" fontId="2" numFmtId="164" xfId="0" applyAlignment="1" applyFont="1" applyNumberFormat="1">
      <alignment readingOrder="0" vertical="top"/>
    </xf>
    <xf borderId="0" fillId="0" fontId="2" numFmtId="0" xfId="0" applyAlignment="1" applyFont="1">
      <alignment readingOrder="0" shrinkToFit="0" vertical="top" wrapText="1"/>
    </xf>
    <xf borderId="0" fillId="4" fontId="2" numFmtId="0" xfId="0" applyAlignment="1" applyFill="1" applyFont="1">
      <alignment readingOrder="0" shrinkToFit="0" vertical="top" wrapText="1"/>
    </xf>
    <xf borderId="0" fillId="0" fontId="3" numFmtId="0" xfId="0" applyAlignment="1" applyFont="1">
      <alignment readingOrder="0" shrinkToFit="0" vertical="top" wrapText="0"/>
    </xf>
    <xf borderId="0" fillId="0" fontId="2" numFmtId="0" xfId="0" applyAlignment="1" applyFont="1">
      <alignment shrinkToFit="0" vertical="top" wrapText="1"/>
    </xf>
    <xf borderId="0" fillId="5" fontId="2" numFmtId="0" xfId="0" applyAlignment="1" applyFill="1" applyFont="1">
      <alignment shrinkToFit="0" vertical="top" wrapText="1"/>
    </xf>
    <xf borderId="0" fillId="6" fontId="2" numFmtId="0" xfId="0" applyAlignment="1" applyFill="1" applyFont="1">
      <alignment shrinkToFit="0" vertical="top" wrapText="1"/>
    </xf>
    <xf borderId="0" fillId="0" fontId="2" numFmtId="0" xfId="0" applyAlignment="1" applyFont="1">
      <alignment vertical="top"/>
    </xf>
    <xf borderId="0" fillId="0" fontId="4" numFmtId="0" xfId="0" applyAlignment="1" applyFont="1">
      <alignment readingOrder="0" shrinkToFit="0" vertical="top" wrapText="0"/>
    </xf>
    <xf borderId="0" fillId="5" fontId="2" numFmtId="0" xfId="0" applyAlignment="1" applyFont="1">
      <alignment readingOrder="0" shrinkToFit="0" vertical="top" wrapText="1"/>
    </xf>
    <xf borderId="0" fillId="6" fontId="5" numFmtId="0" xfId="0" applyAlignment="1" applyFont="1">
      <alignment readingOrder="0" shrinkToFit="0" vertical="top" wrapText="1"/>
    </xf>
    <xf borderId="0" fillId="6" fontId="2" numFmtId="0" xfId="0" applyAlignment="1" applyFont="1">
      <alignment readingOrder="0" shrinkToFit="0" vertical="top" wrapText="1"/>
    </xf>
    <xf borderId="0" fillId="6" fontId="6" numFmtId="0" xfId="0" applyAlignment="1" applyFont="1">
      <alignment readingOrder="0" shrinkToFit="0" vertical="top" wrapText="1"/>
    </xf>
    <xf borderId="0" fillId="7" fontId="2" numFmtId="0" xfId="0" applyAlignment="1" applyFill="1" applyFont="1">
      <alignment readingOrder="0" shrinkToFit="0" vertical="top" wrapText="1"/>
    </xf>
    <xf borderId="0" fillId="0" fontId="7" numFmtId="0" xfId="0" applyAlignment="1" applyFont="1">
      <alignment readingOrder="0" shrinkToFit="0" vertical="top" wrapText="1"/>
    </xf>
    <xf borderId="0" fillId="0" fontId="2" numFmtId="0" xfId="0" applyAlignment="1" applyFont="1">
      <alignment shrinkToFit="0" vertical="top" wrapText="0"/>
    </xf>
    <xf borderId="0" fillId="0" fontId="2" numFmtId="0" xfId="0" applyAlignment="1" applyFont="1">
      <alignment readingOrder="0" vertical="top"/>
    </xf>
    <xf borderId="0" fillId="4" fontId="8" numFmtId="0" xfId="0" applyAlignment="1" applyFont="1">
      <alignment readingOrder="0" shrinkToFit="0" vertical="top" wrapText="0"/>
    </xf>
    <xf borderId="0" fillId="5" fontId="9" numFmtId="0" xfId="0" applyAlignment="1" applyFont="1">
      <alignment horizontal="left" readingOrder="0" shrinkToFit="0" vertical="top" wrapText="1"/>
    </xf>
    <xf borderId="0" fillId="5" fontId="2" numFmtId="0" xfId="0" applyAlignment="1" applyFont="1">
      <alignment readingOrder="0" shrinkToFit="0" vertical="top" wrapText="1"/>
    </xf>
    <xf borderId="0" fillId="5" fontId="2" numFmtId="0" xfId="0" applyFont="1"/>
    <xf borderId="0" fillId="0" fontId="10" numFmtId="0" xfId="0" applyAlignment="1" applyFont="1">
      <alignment shrinkToFit="0" vertical="top" wrapText="1"/>
    </xf>
    <xf borderId="0" fillId="8" fontId="10" numFmtId="0" xfId="0" applyAlignment="1" applyFill="1" applyFont="1">
      <alignment shrinkToFit="0" vertical="top" wrapText="1"/>
    </xf>
    <xf borderId="0" fillId="0" fontId="11" numFmtId="0" xfId="0" applyAlignment="1" applyFont="1">
      <alignment readingOrder="0" shrinkToFit="0" vertical="top" wrapText="0"/>
    </xf>
    <xf borderId="0" fillId="5" fontId="10" numFmtId="0" xfId="0" applyAlignment="1" applyFont="1">
      <alignment shrinkToFit="0" vertical="top" wrapText="1"/>
    </xf>
    <xf borderId="0" fillId="6" fontId="12" numFmtId="0" xfId="0" applyAlignment="1" applyFont="1">
      <alignment readingOrder="0" shrinkToFit="0" vertical="top" wrapText="1"/>
    </xf>
    <xf borderId="0" fillId="9" fontId="10" numFmtId="0" xfId="0" applyAlignment="1" applyFill="1" applyFont="1">
      <alignment shrinkToFit="0" vertical="top" wrapText="1"/>
    </xf>
    <xf borderId="0" fillId="5" fontId="2" numFmtId="0" xfId="0" applyAlignment="1" applyFont="1">
      <alignment readingOrder="0"/>
    </xf>
    <xf borderId="0" fillId="10" fontId="2" numFmtId="0" xfId="0" applyAlignment="1" applyFill="1" applyFont="1">
      <alignment readingOrder="0" shrinkToFit="0" vertical="top" wrapText="1"/>
    </xf>
    <xf borderId="0" fillId="0" fontId="2" numFmtId="0" xfId="0" applyAlignment="1" applyFont="1">
      <alignment readingOrder="0" shrinkToFit="0" vertical="top" wrapText="0"/>
    </xf>
    <xf borderId="0" fillId="0" fontId="2" numFmtId="0" xfId="0" applyAlignment="1" applyFont="1">
      <alignment readingOrder="0" shrinkToFit="0" vertical="top" wrapText="1"/>
    </xf>
    <xf borderId="0" fillId="11" fontId="2" numFmtId="0" xfId="0" applyAlignment="1" applyFill="1" applyFont="1">
      <alignment shrinkToFit="0" vertical="top" wrapText="1"/>
    </xf>
    <xf borderId="0" fillId="0" fontId="13" numFmtId="0" xfId="0" applyAlignment="1" applyFont="1">
      <alignment readingOrder="0" shrinkToFit="0" vertical="top" wrapText="0"/>
    </xf>
    <xf borderId="0" fillId="6" fontId="14" numFmtId="0" xfId="0" applyAlignment="1" applyFont="1">
      <alignment readingOrder="0" shrinkToFit="0" vertical="top" wrapText="1"/>
    </xf>
    <xf borderId="0" fillId="0" fontId="10" numFmtId="164" xfId="0" applyAlignment="1" applyFont="1" applyNumberFormat="1">
      <alignment horizontal="right" vertical="top"/>
    </xf>
    <xf borderId="0" fillId="0" fontId="15" numFmtId="0" xfId="0" applyAlignment="1" applyFont="1">
      <alignment shrinkToFit="0" vertical="top" wrapText="0"/>
    </xf>
    <xf borderId="0" fillId="6" fontId="16" numFmtId="0" xfId="0" applyAlignment="1" applyFont="1">
      <alignment shrinkToFit="0" vertical="top" wrapText="1"/>
    </xf>
    <xf borderId="0" fillId="0" fontId="10" numFmtId="0" xfId="0" applyAlignment="1" applyFont="1">
      <alignment readingOrder="0" shrinkToFit="0" vertical="top" wrapText="1"/>
    </xf>
    <xf borderId="0" fillId="5" fontId="10" numFmtId="0" xfId="0" applyAlignment="1" applyFont="1">
      <alignment readingOrder="0" shrinkToFit="0" vertical="top" wrapText="1"/>
    </xf>
    <xf borderId="0" fillId="6" fontId="17" numFmtId="0" xfId="0" applyAlignment="1" applyFont="1">
      <alignment readingOrder="0" vertical="top"/>
    </xf>
    <xf borderId="0" fillId="0" fontId="10" numFmtId="0" xfId="0" applyAlignment="1" applyFont="1">
      <alignment vertical="top"/>
    </xf>
    <xf borderId="0" fillId="5" fontId="18" numFmtId="0" xfId="0" applyAlignment="1" applyFont="1">
      <alignment readingOrder="0" shrinkToFit="0" vertical="top" wrapText="1"/>
    </xf>
    <xf borderId="0" fillId="0" fontId="18" numFmtId="0" xfId="0" applyAlignment="1" applyFont="1">
      <alignment readingOrder="0" shrinkToFit="0" vertical="top" wrapText="1"/>
    </xf>
    <xf borderId="0" fillId="0" fontId="19" numFmtId="0" xfId="0" applyAlignment="1" applyFont="1">
      <alignment readingOrder="0" shrinkToFit="0" vertical="top" wrapText="0"/>
    </xf>
    <xf borderId="0" fillId="5" fontId="20" numFmtId="0" xfId="0" applyAlignment="1" applyFont="1">
      <alignment readingOrder="0" shrinkToFit="0" vertical="top" wrapText="1"/>
    </xf>
    <xf borderId="0" fillId="9" fontId="2" numFmtId="0" xfId="0" applyAlignment="1" applyFont="1">
      <alignment readingOrder="0" shrinkToFit="0" vertical="top" wrapText="1"/>
    </xf>
    <xf borderId="0" fillId="0" fontId="21" numFmtId="0" xfId="0" applyAlignment="1" applyFont="1">
      <alignment readingOrder="0" shrinkToFit="0" vertical="top" wrapText="0"/>
    </xf>
    <xf borderId="0" fillId="8" fontId="22" numFmtId="0" xfId="0" applyFont="1"/>
    <xf borderId="0" fillId="6" fontId="21" numFmtId="0" xfId="0" applyAlignment="1" applyFont="1">
      <alignment readingOrder="0" shrinkToFit="0" vertical="top" wrapText="1"/>
    </xf>
    <xf borderId="0" fillId="3" fontId="1" numFmtId="0" xfId="0" applyAlignment="1" applyFont="1">
      <alignment horizontal="center" readingOrder="0" vertical="center"/>
    </xf>
    <xf borderId="0" fillId="11" fontId="2" numFmtId="0" xfId="0" applyAlignment="1" applyFont="1">
      <alignment readingOrder="0" shrinkToFit="0" vertical="top" wrapText="1"/>
    </xf>
    <xf borderId="0" fillId="12" fontId="2" numFmtId="0" xfId="0" applyAlignment="1" applyFill="1" applyFont="1">
      <alignment readingOrder="0" shrinkToFit="0" vertical="top" wrapText="1"/>
    </xf>
    <xf borderId="0" fillId="0" fontId="2" numFmtId="165" xfId="0" applyAlignment="1" applyFont="1" applyNumberFormat="1">
      <alignment readingOrder="0" vertical="top"/>
    </xf>
    <xf borderId="0" fillId="13" fontId="2" numFmtId="0" xfId="0" applyAlignment="1" applyFill="1" applyFont="1">
      <alignment readingOrder="0" shrinkToFit="0" vertical="top" wrapText="1"/>
    </xf>
    <xf borderId="0" fillId="0" fontId="2" numFmtId="0" xfId="0" applyAlignment="1" applyFont="1">
      <alignment readingOrder="0"/>
    </xf>
    <xf borderId="0" fillId="0" fontId="2" numFmtId="0" xfId="0" applyFont="1"/>
    <xf borderId="0" fillId="0" fontId="23" numFmtId="0" xfId="0" applyAlignment="1" applyFont="1">
      <alignment readingOrder="0"/>
    </xf>
    <xf borderId="0" fillId="0" fontId="24" numFmtId="0" xfId="0" applyAlignment="1" applyFont="1">
      <alignment horizontal="right" readingOrder="0" shrinkToFit="0" wrapText="0"/>
    </xf>
    <xf borderId="0" fillId="6" fontId="25" numFmtId="0" xfId="0" applyAlignment="1" applyFont="1">
      <alignment readingOrder="0" shrinkToFit="0" vertical="top" wrapText="1"/>
    </xf>
    <xf borderId="0" fillId="8" fontId="22" numFmtId="0" xfId="0" applyAlignment="1" applyFont="1">
      <alignment vertical="top"/>
    </xf>
    <xf borderId="0" fillId="6" fontId="26" numFmtId="0" xfId="0" applyAlignment="1" applyFont="1">
      <alignment readingOrder="0" shrinkToFit="0" vertical="top" wrapText="1"/>
    </xf>
    <xf borderId="0" fillId="0" fontId="2" numFmtId="0" xfId="0" applyAlignment="1" applyFont="1">
      <alignment readingOrder="0" shrinkToFit="0" vertical="top" wrapText="0"/>
    </xf>
    <xf borderId="0" fillId="0" fontId="27" numFmtId="0" xfId="0" applyAlignment="1" applyFont="1">
      <alignment vertical="bottom"/>
    </xf>
    <xf borderId="0" fillId="0" fontId="10" numFmtId="0" xfId="0" applyAlignment="1" applyFont="1">
      <alignment vertical="bottom"/>
    </xf>
    <xf borderId="0" fillId="10" fontId="10" numFmtId="0" xfId="0" applyAlignment="1" applyFont="1">
      <alignment vertical="bottom"/>
    </xf>
    <xf borderId="0" fillId="2" fontId="10" numFmtId="0" xfId="0" applyAlignment="1" applyFont="1">
      <alignment vertical="bottom"/>
    </xf>
    <xf borderId="0" fillId="14" fontId="2" numFmtId="0" xfId="0" applyAlignment="1" applyFill="1" applyFont="1">
      <alignment readingOrder="0"/>
    </xf>
    <xf borderId="0" fillId="0" fontId="10" numFmtId="0" xfId="0" applyAlignment="1" applyFont="1">
      <alignment horizontal="right" vertical="bottom"/>
    </xf>
    <xf borderId="0" fillId="10" fontId="10" numFmtId="0" xfId="0" applyAlignment="1" applyFont="1">
      <alignment horizontal="right" vertical="bottom"/>
    </xf>
    <xf borderId="0" fillId="2" fontId="10" numFmtId="0" xfId="0" applyAlignment="1" applyFont="1">
      <alignment horizontal="right" vertical="bottom"/>
    </xf>
    <xf borderId="0" fillId="14" fontId="2" numFmtId="0" xfId="0" applyFont="1"/>
    <xf borderId="0" fillId="0" fontId="28" numFmtId="0" xfId="0" applyAlignment="1" applyFont="1">
      <alignment readingOrder="0" shrinkToFit="0" vertical="top" wrapText="1"/>
    </xf>
    <xf borderId="0" fillId="3" fontId="2" numFmtId="0" xfId="0" applyAlignment="1" applyFont="1">
      <alignment shrinkToFit="0" vertical="top" wrapText="1"/>
    </xf>
    <xf borderId="0" fillId="0" fontId="29" numFmtId="0" xfId="0" applyFont="1"/>
    <xf borderId="0" fillId="3" fontId="2" numFmtId="0" xfId="0" applyAlignment="1" applyFont="1">
      <alignment readingOrder="0" shrinkToFit="0" vertical="top" wrapText="1"/>
    </xf>
    <xf borderId="0" fillId="0" fontId="30" numFmtId="0" xfId="0" applyAlignment="1" applyFont="1">
      <alignment readingOrder="0" shrinkToFit="0" vertical="top" wrapText="1"/>
    </xf>
    <xf borderId="0" fillId="0" fontId="18" numFmtId="0" xfId="0" applyFont="1"/>
    <xf borderId="0" fillId="10" fontId="2" numFmtId="0" xfId="0" applyFont="1"/>
    <xf borderId="0" fillId="2" fontId="2" numFmtId="0" xfId="0" applyFont="1"/>
    <xf borderId="0" fillId="0" fontId="10" numFmtId="10" xfId="0" applyAlignment="1" applyFont="1" applyNumberFormat="1">
      <alignment horizontal="right" vertical="bottom"/>
    </xf>
    <xf borderId="0" fillId="7" fontId="31" numFmtId="0" xfId="0" applyAlignment="1" applyFont="1">
      <alignment readingOrder="0" shrinkToFit="0" vertical="top" wrapText="1"/>
    </xf>
    <xf borderId="0" fillId="3" fontId="2" numFmtId="0" xfId="0" applyAlignment="1" applyFont="1">
      <alignment horizontal="center" readingOrder="0" vertical="center"/>
    </xf>
    <xf borderId="0" fillId="7" fontId="1" numFmtId="0" xfId="0" applyAlignment="1" applyFont="1">
      <alignment horizontal="center" readingOrder="0" shrinkToFit="0" vertical="center" wrapText="1"/>
    </xf>
    <xf borderId="0" fillId="15" fontId="1" numFmtId="0" xfId="0" applyAlignment="1" applyFill="1" applyFont="1">
      <alignment horizontal="center" readingOrder="0" shrinkToFit="0" vertical="center" wrapText="1"/>
    </xf>
    <xf borderId="0" fillId="5" fontId="1" numFmtId="0" xfId="0" applyAlignment="1" applyFont="1">
      <alignment horizontal="center" readingOrder="0" shrinkToFit="0" vertical="top" wrapText="1"/>
    </xf>
    <xf borderId="0" fillId="16" fontId="1" numFmtId="0" xfId="0" applyAlignment="1" applyFill="1" applyFont="1">
      <alignment horizontal="center" readingOrder="0" shrinkToFit="0" vertical="center" wrapText="1"/>
    </xf>
    <xf borderId="0" fillId="0" fontId="32" numFmtId="0" xfId="0" applyAlignment="1" applyFont="1">
      <alignment readingOrder="0" vertical="top"/>
    </xf>
    <xf borderId="0" fillId="0" fontId="2" numFmtId="0" xfId="0" applyAlignment="1" applyFont="1">
      <alignment readingOrder="0" shrinkToFit="0" vertical="bottom" wrapText="1"/>
    </xf>
    <xf borderId="0" fillId="8" fontId="33" numFmtId="0" xfId="0" applyAlignment="1" applyFont="1">
      <alignment readingOrder="0" shrinkToFit="0" vertical="top" wrapText="0"/>
    </xf>
    <xf borderId="0" fillId="0" fontId="23" numFmtId="0" xfId="0" applyAlignment="1" applyFont="1">
      <alignment readingOrder="0" shrinkToFit="0" vertical="top" wrapText="1"/>
    </xf>
    <xf borderId="0" fillId="0" fontId="21" numFmtId="0" xfId="0" applyAlignment="1" applyFont="1">
      <alignment readingOrder="0" shrinkToFit="0" vertical="top" wrapText="1"/>
    </xf>
    <xf borderId="0" fillId="0" fontId="18" numFmtId="164" xfId="0" applyFont="1" applyNumberFormat="1"/>
    <xf borderId="0" fillId="0" fontId="34" numFmtId="0" xfId="0" applyFont="1"/>
    <xf borderId="0" fillId="0" fontId="2" numFmtId="164" xfId="0" applyFont="1" applyNumberFormat="1"/>
    <xf borderId="0" fillId="0" fontId="2" numFmtId="166" xfId="0" applyAlignment="1" applyFont="1" applyNumberFormat="1">
      <alignment readingOrder="0" vertical="top"/>
    </xf>
    <xf borderId="0" fillId="16" fontId="2" numFmtId="0" xfId="0" applyAlignment="1" applyFont="1">
      <alignment readingOrder="0" shrinkToFit="0" vertical="top" wrapText="1"/>
    </xf>
    <xf borderId="0" fillId="17" fontId="2" numFmtId="0" xfId="0" applyAlignment="1" applyFill="1" applyFont="1">
      <alignment vertical="top"/>
    </xf>
    <xf borderId="0" fillId="5" fontId="9" numFmtId="0" xfId="0" applyAlignment="1" applyFont="1">
      <alignment horizontal="left" readingOrder="0" shrinkToFit="0" wrapText="1"/>
    </xf>
    <xf borderId="0" fillId="5" fontId="2" numFmtId="0" xfId="0" applyAlignment="1" applyFont="1">
      <alignment readingOrder="0" vertical="top"/>
    </xf>
    <xf borderId="0" fillId="8" fontId="35" numFmtId="0" xfId="0" applyAlignment="1" applyFont="1">
      <alignment horizontal="left" readingOrder="0" shrinkToFit="0" vertical="top" wrapText="1"/>
    </xf>
    <xf borderId="1" fillId="3" fontId="1" numFmtId="0" xfId="0" applyAlignment="1" applyBorder="1" applyFont="1">
      <alignment horizontal="center" readingOrder="0" vertical="center"/>
    </xf>
    <xf borderId="1" fillId="0" fontId="1" numFmtId="0" xfId="0" applyAlignment="1" applyBorder="1" applyFont="1">
      <alignment horizontal="center" readingOrder="0" shrinkToFit="0" wrapText="1"/>
    </xf>
    <xf borderId="1" fillId="0" fontId="1" numFmtId="0" xfId="0" applyAlignment="1" applyBorder="1" applyFont="1">
      <alignment horizontal="center" readingOrder="0" shrinkToFit="0" vertical="top" wrapText="0"/>
    </xf>
    <xf borderId="1" fillId="0" fontId="1" numFmtId="0" xfId="0" applyAlignment="1" applyBorder="1" applyFont="1">
      <alignment horizontal="center" readingOrder="0" shrinkToFit="0" vertical="top" wrapText="1"/>
    </xf>
    <xf borderId="1" fillId="0" fontId="2" numFmtId="164" xfId="0" applyAlignment="1" applyBorder="1" applyFont="1" applyNumberFormat="1">
      <alignment readingOrder="0" vertical="top"/>
    </xf>
    <xf borderId="1" fillId="0" fontId="2" numFmtId="0" xfId="0" applyAlignment="1" applyBorder="1" applyFont="1">
      <alignment readingOrder="0" shrinkToFit="0" wrapText="1"/>
    </xf>
    <xf borderId="1" fillId="0" fontId="36" numFmtId="0" xfId="0" applyAlignment="1" applyBorder="1" applyFont="1">
      <alignment readingOrder="0" shrinkToFit="0" vertical="top" wrapText="0"/>
    </xf>
    <xf borderId="1" fillId="0" fontId="2" numFmtId="0" xfId="0" applyAlignment="1" applyBorder="1" applyFont="1">
      <alignment readingOrder="0" shrinkToFit="0" vertical="top" wrapText="1"/>
    </xf>
    <xf borderId="1" fillId="0" fontId="37" numFmtId="0" xfId="0" applyAlignment="1" applyBorder="1" applyFont="1">
      <alignment readingOrder="0" shrinkToFit="0" vertical="top" wrapText="1"/>
    </xf>
    <xf borderId="1" fillId="0" fontId="38" numFmtId="0" xfId="0" applyAlignment="1" applyBorder="1" applyFont="1">
      <alignment readingOrder="0" shrinkToFit="0" vertical="top" wrapText="0"/>
    </xf>
    <xf borderId="1" fillId="0" fontId="2" numFmtId="0" xfId="0" applyAlignment="1" applyBorder="1" applyFont="1">
      <alignment shrinkToFit="0" wrapText="1"/>
    </xf>
    <xf borderId="1" fillId="0" fontId="2" numFmtId="0" xfId="0" applyAlignment="1" applyBorder="1" applyFont="1">
      <alignment shrinkToFit="0" vertical="top" wrapText="0"/>
    </xf>
    <xf borderId="1" fillId="0" fontId="2" numFmtId="0" xfId="0" applyAlignment="1" applyBorder="1" applyFont="1">
      <alignment shrinkToFit="0" vertical="top" wrapText="1"/>
    </xf>
    <xf borderId="1" fillId="0" fontId="2" numFmtId="0" xfId="0" applyAlignment="1" applyBorder="1" applyFont="1">
      <alignment readingOrder="0" shrinkToFit="0" vertical="top" wrapText="1"/>
    </xf>
    <xf borderId="1" fillId="0" fontId="39" numFmtId="0" xfId="0" applyAlignment="1" applyBorder="1" applyFont="1">
      <alignment readingOrder="0" shrinkToFit="0" wrapText="1"/>
    </xf>
    <xf borderId="1" fillId="0" fontId="40" numFmtId="0" xfId="0" applyAlignment="1" applyBorder="1" applyFont="1">
      <alignment readingOrder="0" shrinkToFit="0" vertical="top" wrapText="0"/>
    </xf>
    <xf borderId="0" fillId="2" fontId="2" numFmtId="0" xfId="0" applyAlignment="1" applyFont="1">
      <alignment readingOrder="0" shrinkToFit="0" vertical="top" wrapText="1"/>
    </xf>
    <xf borderId="0" fillId="8" fontId="9" numFmtId="0" xfId="0" applyAlignment="1" applyFont="1">
      <alignment horizontal="left" readingOrder="0"/>
    </xf>
    <xf borderId="0" fillId="0" fontId="10" numFmtId="0" xfId="0" applyAlignment="1" applyFont="1">
      <alignment readingOrder="0" shrinkToFit="0" vertical="bottom" wrapText="1"/>
    </xf>
    <xf borderId="0" fillId="4" fontId="2" numFmtId="0" xfId="0" applyAlignment="1" applyFont="1">
      <alignment vertical="top"/>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4" fontId="43" numFmtId="0" xfId="0" applyAlignment="1" applyFont="1">
      <alignment readingOrder="0" shrinkToFit="0" vertical="top" wrapText="0"/>
    </xf>
    <xf borderId="0" fillId="4" fontId="2" numFmtId="0" xfId="0" applyAlignment="1" applyFont="1">
      <alignment readingOrder="0" shrinkToFit="0" vertical="top" wrapText="1"/>
    </xf>
    <xf borderId="0" fillId="4" fontId="44" numFmtId="0" xfId="0" applyAlignment="1" applyFont="1">
      <alignment readingOrder="0" shrinkToFit="0" vertical="top" wrapText="1"/>
    </xf>
    <xf borderId="0" fillId="4" fontId="2" numFmtId="0" xfId="0" applyAlignment="1" applyFont="1">
      <alignment shrinkToFit="0" vertical="top" wrapText="1"/>
    </xf>
    <xf borderId="0" fillId="4" fontId="2" numFmtId="0" xfId="0" applyAlignment="1" applyFont="1">
      <alignment readingOrder="0" vertical="top"/>
    </xf>
    <xf borderId="0" fillId="5" fontId="23" numFmtId="0" xfId="0" applyAlignment="1" applyFont="1">
      <alignment readingOrder="0" shrinkToFit="0" vertical="top" wrapText="1"/>
    </xf>
    <xf borderId="0" fillId="8" fontId="45" numFmtId="0" xfId="0" applyAlignment="1" applyFont="1">
      <alignment readingOrder="0" shrinkToFit="0" vertical="top" wrapText="1"/>
    </xf>
    <xf borderId="0" fillId="18" fontId="2" numFmtId="0" xfId="0" applyAlignment="1" applyFill="1" applyFont="1">
      <alignment readingOrder="0" shrinkToFit="0" vertical="top" wrapText="1"/>
    </xf>
    <xf borderId="0" fillId="8" fontId="46" numFmtId="0" xfId="0" applyAlignment="1" applyFont="1">
      <alignment shrinkToFit="0" vertical="top" wrapText="1"/>
    </xf>
    <xf borderId="0" fillId="5" fontId="2" numFmtId="0" xfId="0" applyAlignment="1" applyFont="1">
      <alignment readingOrder="0" shrinkToFit="0" wrapText="1"/>
    </xf>
    <xf borderId="0" fillId="4" fontId="47" numFmtId="0" xfId="0" applyAlignment="1" applyFont="1">
      <alignment readingOrder="0" shrinkToFit="0" vertical="top" wrapText="1"/>
    </xf>
    <xf borderId="0" fillId="18" fontId="2" numFmtId="0" xfId="0" applyAlignment="1" applyFont="1">
      <alignment readingOrder="0" shrinkToFit="0" vertical="top" wrapText="1"/>
    </xf>
    <xf borderId="0" fillId="18" fontId="2" numFmtId="0" xfId="0" applyAlignment="1" applyFont="1">
      <alignment readingOrder="0" shrinkToFit="0" wrapText="1"/>
    </xf>
    <xf borderId="0" fillId="4" fontId="2" numFmtId="0" xfId="0" applyAlignment="1" applyFont="1">
      <alignment readingOrder="0" shrinkToFit="0" vertical="top" wrapText="0"/>
    </xf>
    <xf borderId="0" fillId="5" fontId="23" numFmtId="0" xfId="0" applyAlignment="1" applyFont="1">
      <alignment readingOrder="0" shrinkToFit="0" vertical="top" wrapText="1"/>
    </xf>
    <xf borderId="0" fillId="18" fontId="2" numFmtId="0" xfId="0" applyAlignment="1" applyFont="1">
      <alignment shrinkToFit="0" vertical="top" wrapText="1"/>
    </xf>
  </cellXfs>
  <cellStyles count="1">
    <cellStyle xfId="0" name="Normal" builtinId="0"/>
  </cellStyles>
  <dxfs count="4">
    <dxf>
      <font/>
      <fill>
        <patternFill patternType="solid">
          <fgColor rgb="FFFCE5CD"/>
          <bgColor rgb="FFFCE5CD"/>
        </patternFill>
      </fill>
      <border/>
    </dxf>
    <dxf>
      <font/>
      <fill>
        <patternFill patternType="solid">
          <fgColor rgb="FFCCCCCC"/>
          <bgColor rgb="FFCCCCCC"/>
        </patternFill>
      </fill>
      <border/>
    </dxf>
    <dxf>
      <font/>
      <fill>
        <patternFill patternType="none"/>
      </fill>
      <border/>
    </dxf>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'Графики апр-май'!$A$1:$A$2</c:f>
            </c:strRef>
          </c:cat>
          <c:val>
            <c:numRef>
              <c:f>'Графики апр-май'!$B$1:$B$2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'Графики апр-май'!$A$5:$A$6</c:f>
            </c:strRef>
          </c:cat>
          <c:val>
            <c:numRef>
              <c:f>'Графики апр-май'!$B$5:$B$6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'Графики апр-май'!$A$8:$A$9</c:f>
            </c:strRef>
          </c:cat>
          <c:val>
            <c:numRef>
              <c:f>'Графики апр-май'!$B$8:$B$9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'Графики апр-май'!$A$11:$A$12</c:f>
            </c:strRef>
          </c:cat>
          <c:val>
            <c:numRef>
              <c:f>'Графики апр-май'!$B$11:$B$12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'Графики апр-май'!$A$14:$A$15</c:f>
            </c:strRef>
          </c:cat>
          <c:val>
            <c:numRef>
              <c:f>'Графики апр-май'!$B$14:$B$15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Гистограмма</a:t>
            </a:r>
          </a:p>
        </c:rich>
      </c:tx>
      <c:overlay val="0"/>
    </c:title>
    <c:plotArea>
      <c:layout/>
      <c:pieChart>
        <c:varyColors val="1"/>
        <c:ser>
          <c:idx val="0"/>
          <c:order val="0"/>
          <c:dPt>
            <c:idx val="0"/>
          </c:dPt>
          <c:dPt>
            <c:idx val="1"/>
          </c:dPt>
          <c:dPt>
            <c:idx val="2"/>
          </c:dPt>
          <c:dPt>
            <c:idx val="3"/>
          </c:dPt>
          <c:dPt>
            <c:idx val="4"/>
          </c:dPt>
          <c:dPt>
            <c:idx val="5"/>
          </c:dPt>
          <c:dPt>
            <c:idx val="6"/>
          </c:dPt>
          <c:dPt>
            <c:idx val="7"/>
          </c:dPt>
          <c:dPt>
            <c:idx val="8"/>
          </c:dPt>
          <c:dPt>
            <c:idx val="9"/>
          </c:dPt>
          <c:dPt>
            <c:idx val="10"/>
          </c:dPt>
          <c:dPt>
            <c:idx val="11"/>
          </c:dPt>
          <c:dPt>
            <c:idx val="12"/>
          </c:dPt>
          <c:dPt>
            <c:idx val="13"/>
          </c:dPt>
          <c:dPt>
            <c:idx val="14"/>
          </c:dPt>
          <c:dPt>
            <c:idx val="15"/>
          </c:dPt>
          <c:dPt>
            <c:idx val="16"/>
          </c:dPt>
          <c:dPt>
            <c:idx val="17"/>
          </c:dPt>
          <c:dLbls>
            <c:showLegendKey val="0"/>
            <c:showVal val="0"/>
            <c:showCatName val="0"/>
            <c:showSerName val="0"/>
            <c:showPercent val="0"/>
            <c:showBubbleSize val="0"/>
            <c:showLeaderLines val="1"/>
          </c:dLbls>
          <c:val>
            <c:numRef>
              <c:f>'Декабрь 2022 (копия) 1'!$I$76:$I$93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9.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19050</xdr:colOff>
      <xdr:row>17</xdr:row>
      <xdr:rowOff>200025</xdr:rowOff>
    </xdr:from>
    <xdr:ext cx="2876550" cy="1771650"/>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18</xdr:row>
      <xdr:rowOff>9525</xdr:rowOff>
    </xdr:from>
    <xdr:ext cx="2876550" cy="1743075"/>
    <xdr:graphicFrame>
      <xdr:nvGraphicFramePr>
        <xdr:cNvPr id="2" name="Chart 2"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28575</xdr:colOff>
      <xdr:row>17</xdr:row>
      <xdr:rowOff>180975</xdr:rowOff>
    </xdr:from>
    <xdr:ext cx="2838450" cy="1743075"/>
    <xdr:graphicFrame>
      <xdr:nvGraphicFramePr>
        <xdr:cNvPr id="3" name="Chart 3" title="Диаграмма"/>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29</xdr:row>
      <xdr:rowOff>9525</xdr:rowOff>
    </xdr:from>
    <xdr:ext cx="2838450" cy="1743075"/>
    <xdr:graphicFrame>
      <xdr:nvGraphicFramePr>
        <xdr:cNvPr id="4" name="Chart 4" title="Диаграмма"/>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19050</xdr:colOff>
      <xdr:row>29</xdr:row>
      <xdr:rowOff>9525</xdr:rowOff>
    </xdr:from>
    <xdr:ext cx="2838450" cy="1743075"/>
    <xdr:graphicFrame>
      <xdr:nvGraphicFramePr>
        <xdr:cNvPr id="5" name="Chart 5" title="Диаграмма"/>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1971675</xdr:colOff>
      <xdr:row>79</xdr:row>
      <xdr:rowOff>123825</xdr:rowOff>
    </xdr:from>
    <xdr:ext cx="6610350" cy="4086225"/>
    <xdr:graphicFrame>
      <xdr:nvGraphicFramePr>
        <xdr:cNvPr id="6" name="Chart 6"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vk.com/wall108047987_1972" TargetMode="External"/><Relationship Id="rId42" Type="http://schemas.openxmlformats.org/officeDocument/2006/relationships/hyperlink" Target="https://bouw.ru/article/penoplast-i-penopolistirol-otlichiya-v-chem-raznitsa-chto-teplee-luchshe" TargetMode="External"/><Relationship Id="rId41" Type="http://schemas.openxmlformats.org/officeDocument/2006/relationships/hyperlink" Target="https://www.forumhouse.ru/posts/31865784/" TargetMode="External"/><Relationship Id="rId44" Type="http://schemas.openxmlformats.org/officeDocument/2006/relationships/hyperlink" Target="https://vk.com/wall-120425689_505620" TargetMode="External"/><Relationship Id="rId43" Type="http://schemas.openxmlformats.org/officeDocument/2006/relationships/hyperlink" Target="https://dzen.ru/a/ZQB-jOTDgDvi38t3" TargetMode="External"/><Relationship Id="rId46" Type="http://schemas.openxmlformats.org/officeDocument/2006/relationships/hyperlink" Target="https://vk.com/wall-76704596_22194" TargetMode="External"/><Relationship Id="rId45" Type="http://schemas.openxmlformats.org/officeDocument/2006/relationships/hyperlink" Target="https://vk.com/wall-77521971_742922?reply=743003&amp;thread=742964" TargetMode="External"/><Relationship Id="rId1" Type="http://schemas.openxmlformats.org/officeDocument/2006/relationships/hyperlink" Target="https://vk.com/wall-218611662_100?reply=113&amp;thread=103" TargetMode="External"/><Relationship Id="rId2" Type="http://schemas.openxmlformats.org/officeDocument/2006/relationships/hyperlink" Target="https://vk.com/wall-51071645_479958" TargetMode="External"/><Relationship Id="rId3" Type="http://schemas.openxmlformats.org/officeDocument/2006/relationships/hyperlink" Target="https://prnt.sc/yOT8m4UNjETB" TargetMode="External"/><Relationship Id="rId4" Type="http://schemas.openxmlformats.org/officeDocument/2006/relationships/hyperlink" Target="https://vk.com/wall-181695124_373" TargetMode="External"/><Relationship Id="rId9" Type="http://schemas.openxmlformats.org/officeDocument/2006/relationships/hyperlink" Target="https://vk.com/wall-72891995_1061618?reply=1061645" TargetMode="External"/><Relationship Id="rId48" Type="http://schemas.openxmlformats.org/officeDocument/2006/relationships/hyperlink" Target="https://vk.com/wall-150709625_13815376?reply=13815655&amp;thread=13815585" TargetMode="External"/><Relationship Id="rId47" Type="http://schemas.openxmlformats.org/officeDocument/2006/relationships/hyperlink" Target="https://www.youtube.com/watch?v=grE87JbCOgs&amp;lc=Ugy8bgd2adTbKD-ijYN4AaABAg" TargetMode="External"/><Relationship Id="rId49" Type="http://schemas.openxmlformats.org/officeDocument/2006/relationships/hyperlink" Target="https://vk.com/wall-42923159_5013897?reply=5013959&amp;thread=5013953" TargetMode="External"/><Relationship Id="rId5" Type="http://schemas.openxmlformats.org/officeDocument/2006/relationships/hyperlink" Target="https://prnt.sc/WozGRSVAt9d6" TargetMode="External"/><Relationship Id="rId6" Type="http://schemas.openxmlformats.org/officeDocument/2006/relationships/hyperlink" Target="https://ok.ru/sadovodch/topic/156522672936263" TargetMode="External"/><Relationship Id="rId7" Type="http://schemas.openxmlformats.org/officeDocument/2006/relationships/hyperlink" Target="https://vk.com/wall69139809_29345" TargetMode="External"/><Relationship Id="rId8" Type="http://schemas.openxmlformats.org/officeDocument/2006/relationships/hyperlink" Target="https://prnt.sc/6pGapo_PtR1V" TargetMode="External"/><Relationship Id="rId31" Type="http://schemas.openxmlformats.org/officeDocument/2006/relationships/hyperlink" Target="https://www.youtube.com/watch?v=ciqdlNuBvd0" TargetMode="External"/><Relationship Id="rId30" Type="http://schemas.openxmlformats.org/officeDocument/2006/relationships/hyperlink" Target="https://prnt.sc/UzgZJQzKfx0w" TargetMode="External"/><Relationship Id="rId33" Type="http://schemas.openxmlformats.org/officeDocument/2006/relationships/hyperlink" Target="https://t.me/montaj220/88251" TargetMode="External"/><Relationship Id="rId32" Type="http://schemas.openxmlformats.org/officeDocument/2006/relationships/hyperlink" Target="https://prnt.sc/Xsknzyk3k_tU" TargetMode="External"/><Relationship Id="rId35" Type="http://schemas.openxmlformats.org/officeDocument/2006/relationships/hyperlink" Target="https://www.youtube.com/watch?v=V4lji7TdwxY&amp;lc=UgxDOAOiw75UKraiOIp4AaABAg.9vC8T2MAsb_9vQ1NQG2BFV" TargetMode="External"/><Relationship Id="rId34" Type="http://schemas.openxmlformats.org/officeDocument/2006/relationships/hyperlink" Target="https://www.youtube.com/watch?v=FlvgBhGJM2E" TargetMode="External"/><Relationship Id="rId37" Type="http://schemas.openxmlformats.org/officeDocument/2006/relationships/hyperlink" Target="https://vk.com/wall-65610254_104770?reply=105066&amp;thread=104775" TargetMode="External"/><Relationship Id="rId36" Type="http://schemas.openxmlformats.org/officeDocument/2006/relationships/hyperlink" Target="https://vk.com/wall217901389_99003?reply=99979&amp;thread=99008" TargetMode="External"/><Relationship Id="rId39" Type="http://schemas.openxmlformats.org/officeDocument/2006/relationships/hyperlink" Target="https://vk.com/wall-213628981_116?reply=121&amp;thread=117" TargetMode="External"/><Relationship Id="rId38" Type="http://schemas.openxmlformats.org/officeDocument/2006/relationships/hyperlink" Target="https://vk.com/wall-65610254_104770?reply=105067&amp;thread=104775" TargetMode="External"/><Relationship Id="rId20" Type="http://schemas.openxmlformats.org/officeDocument/2006/relationships/hyperlink" Target="https://prnt.sc/B03iogreJs9Z" TargetMode="External"/><Relationship Id="rId22" Type="http://schemas.openxmlformats.org/officeDocument/2006/relationships/hyperlink" Target="https://prnt.sc/fbD4F53A17Uy" TargetMode="External"/><Relationship Id="rId21" Type="http://schemas.openxmlformats.org/officeDocument/2006/relationships/hyperlink" Target="https://vk.com/wall-216257433_1527" TargetMode="External"/><Relationship Id="rId24" Type="http://schemas.openxmlformats.org/officeDocument/2006/relationships/hyperlink" Target="https://prnt.sc/mja7owGJrB4i" TargetMode="External"/><Relationship Id="rId23" Type="http://schemas.openxmlformats.org/officeDocument/2006/relationships/hyperlink" Target="https://dzen.ru/a/ZRnF3ICq9g_HnjIy" TargetMode="External"/><Relationship Id="rId26" Type="http://schemas.openxmlformats.org/officeDocument/2006/relationships/hyperlink" Target="https://prnt.sc/-EP-3DMR20FH" TargetMode="External"/><Relationship Id="rId25" Type="http://schemas.openxmlformats.org/officeDocument/2006/relationships/hyperlink" Target="https://vk.com/wall824780910_6" TargetMode="External"/><Relationship Id="rId28" Type="http://schemas.openxmlformats.org/officeDocument/2006/relationships/hyperlink" Target="https://prnt.sc/aDCnYV9zdIyR" TargetMode="External"/><Relationship Id="rId27" Type="http://schemas.openxmlformats.org/officeDocument/2006/relationships/hyperlink" Target="https://www.forumhouse.ru/posts/31900609/" TargetMode="External"/><Relationship Id="rId29" Type="http://schemas.openxmlformats.org/officeDocument/2006/relationships/hyperlink" Target="https://dzen.ru/a/ZRmmQSx-fkR9Ahwf" TargetMode="External"/><Relationship Id="rId50" Type="http://schemas.openxmlformats.org/officeDocument/2006/relationships/drawing" Target="../drawings/drawing1.xml"/><Relationship Id="rId11" Type="http://schemas.openxmlformats.org/officeDocument/2006/relationships/hyperlink" Target="https://prnt.sc/MpCyK0s_T8dK" TargetMode="External"/><Relationship Id="rId10" Type="http://schemas.openxmlformats.org/officeDocument/2006/relationships/hyperlink" Target="https://www.forumhouse.ru/posts/31903767/" TargetMode="External"/><Relationship Id="rId13" Type="http://schemas.openxmlformats.org/officeDocument/2006/relationships/hyperlink" Target="https://prnt.sc/knyUqyA8mDQS" TargetMode="External"/><Relationship Id="rId12" Type="http://schemas.openxmlformats.org/officeDocument/2006/relationships/hyperlink" Target="https://www.youtube.com/watch?v=DHex9kiAkI0" TargetMode="External"/><Relationship Id="rId15" Type="http://schemas.openxmlformats.org/officeDocument/2006/relationships/hyperlink" Target="https://prnt.sc/N1Q7aitZOUN_" TargetMode="External"/><Relationship Id="rId14" Type="http://schemas.openxmlformats.org/officeDocument/2006/relationships/hyperlink" Target="https://www.youtube.com/watch?v=yXhkmED-lVo&amp;lc=Ugzyo1QmlF3SJulcAVF4AaABAg.9vN-7y3yJor9vNpjLW_17p" TargetMode="External"/><Relationship Id="rId17" Type="http://schemas.openxmlformats.org/officeDocument/2006/relationships/hyperlink" Target="https://vk.com/topic-74535345_31251418?post=18646&amp;z=photo-74535345_457280529%2Fpost-74535345_18646" TargetMode="External"/><Relationship Id="rId16" Type="http://schemas.openxmlformats.org/officeDocument/2006/relationships/hyperlink" Target="https://sun9-32.userapi.com/impg/QwauS6X3m4BAAHdrRUsgX1GghyxTIlSFSONCVA/c-FBRRMcLk8.jpg?size=2560x1151&amp;quality=96&amp;sign=94cfde381251f725a6722d626a03f12a&amp;type=album" TargetMode="External"/><Relationship Id="rId19" Type="http://schemas.openxmlformats.org/officeDocument/2006/relationships/hyperlink" Target="https://vk.com/wall-147044983_71002" TargetMode="External"/><Relationship Id="rId18" Type="http://schemas.openxmlformats.org/officeDocument/2006/relationships/hyperlink" Target="https://prnt.sc/BbTzikMDwSGb"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prnt.sc/h8cLOV66B3Rt" TargetMode="External"/><Relationship Id="rId194" Type="http://schemas.openxmlformats.org/officeDocument/2006/relationships/hyperlink" Target="https://prnt.sc/qbGPW_w1WfI_" TargetMode="External"/><Relationship Id="rId193" Type="http://schemas.openxmlformats.org/officeDocument/2006/relationships/hyperlink" Target="https://dzen.ru/a/ZQK1IAY9egufVL4a" TargetMode="External"/><Relationship Id="rId192" Type="http://schemas.openxmlformats.org/officeDocument/2006/relationships/hyperlink" Target="https://prnt.sc/Xd0Gg1skz5s3" TargetMode="External"/><Relationship Id="rId191" Type="http://schemas.openxmlformats.org/officeDocument/2006/relationships/hyperlink" Target="https://vk.com/wall-219818813_552" TargetMode="External"/><Relationship Id="rId187" Type="http://schemas.openxmlformats.org/officeDocument/2006/relationships/hyperlink" Target="https://www.youtube.com/watch?v=0RuZIPrK1SM" TargetMode="External"/><Relationship Id="rId186" Type="http://schemas.openxmlformats.org/officeDocument/2006/relationships/hyperlink" Target="https://www.youtube.com/watch?v=IUoaXQxHkSg" TargetMode="External"/><Relationship Id="rId185" Type="http://schemas.openxmlformats.org/officeDocument/2006/relationships/hyperlink" Target="https://prnt.sc/FUjA81yMguSY" TargetMode="External"/><Relationship Id="rId184" Type="http://schemas.openxmlformats.org/officeDocument/2006/relationships/hyperlink" Target="https://vk.com/wall-219366997_3260?reply=3287&amp;thread=3266" TargetMode="External"/><Relationship Id="rId189" Type="http://schemas.openxmlformats.org/officeDocument/2006/relationships/hyperlink" Target="https://vk.com/wall-213514519_671" TargetMode="External"/><Relationship Id="rId188" Type="http://schemas.openxmlformats.org/officeDocument/2006/relationships/hyperlink" Target="https://prnt.sc/RXlusldmqPer" TargetMode="External"/><Relationship Id="rId183" Type="http://schemas.openxmlformats.org/officeDocument/2006/relationships/hyperlink" Target="https://t.me/komileaks/17785?comment=57874" TargetMode="External"/><Relationship Id="rId182" Type="http://schemas.openxmlformats.org/officeDocument/2006/relationships/hyperlink" Target="https://prnt.sc/XkMpemaNfeMo" TargetMode="External"/><Relationship Id="rId181" Type="http://schemas.openxmlformats.org/officeDocument/2006/relationships/hyperlink" Target="https://t.me/komileaks/17785?comment=57866" TargetMode="External"/><Relationship Id="rId180" Type="http://schemas.openxmlformats.org/officeDocument/2006/relationships/hyperlink" Target="https://dzen.ru/a/ZPxobt0nIA6pX29r" TargetMode="External"/><Relationship Id="rId176" Type="http://schemas.openxmlformats.org/officeDocument/2006/relationships/hyperlink" Target="https://dzen.ru/a/ZPxobt0nIA6pX29r" TargetMode="External"/><Relationship Id="rId297" Type="http://schemas.openxmlformats.org/officeDocument/2006/relationships/hyperlink" Target="https://vk.com/wall-55180292_2630" TargetMode="External"/><Relationship Id="rId175" Type="http://schemas.openxmlformats.org/officeDocument/2006/relationships/hyperlink" Target="https://prnt.sc/ROxUNnEArejm" TargetMode="External"/><Relationship Id="rId296" Type="http://schemas.openxmlformats.org/officeDocument/2006/relationships/hyperlink" Target="https://www.forumhouse.ru/posts/31865508/" TargetMode="External"/><Relationship Id="rId174" Type="http://schemas.openxmlformats.org/officeDocument/2006/relationships/hyperlink" Target="https://dzen.ru/a/ZPxobt0nIA6pX29r" TargetMode="External"/><Relationship Id="rId295" Type="http://schemas.openxmlformats.org/officeDocument/2006/relationships/hyperlink" Target="https://prnt.sc/MJWg_JkpgmQW" TargetMode="External"/><Relationship Id="rId173" Type="http://schemas.openxmlformats.org/officeDocument/2006/relationships/hyperlink" Target="https://prnt.sc/lkmktVStgYbi" TargetMode="External"/><Relationship Id="rId294" Type="http://schemas.openxmlformats.org/officeDocument/2006/relationships/hyperlink" Target="https://t.me/kuskov_12/8398" TargetMode="External"/><Relationship Id="rId179" Type="http://schemas.openxmlformats.org/officeDocument/2006/relationships/hyperlink" Target="https://prnt.sc/CiJ2khDI8TPx" TargetMode="External"/><Relationship Id="rId178" Type="http://schemas.openxmlformats.org/officeDocument/2006/relationships/hyperlink" Target="https://dzen.ru/a/ZPxobt0nIA6pX29r" TargetMode="External"/><Relationship Id="rId299" Type="http://schemas.openxmlformats.org/officeDocument/2006/relationships/hyperlink" Target="https://vk.com/wall-138863694_238228?reply=1009678&amp;thread=238234" TargetMode="External"/><Relationship Id="rId177" Type="http://schemas.openxmlformats.org/officeDocument/2006/relationships/hyperlink" Target="https://prnt.sc/JoGWUKwsER_c" TargetMode="External"/><Relationship Id="rId298" Type="http://schemas.openxmlformats.org/officeDocument/2006/relationships/hyperlink" Target="https://prnt.sc/TrZQFVx32LRh" TargetMode="External"/><Relationship Id="rId198" Type="http://schemas.openxmlformats.org/officeDocument/2006/relationships/hyperlink" Target="https://prnt.sc/Rbparw3HQxw2" TargetMode="External"/><Relationship Id="rId197" Type="http://schemas.openxmlformats.org/officeDocument/2006/relationships/hyperlink" Target="https://vk.com/wall-86359614_293620?reply=294792&amp;thread=293659" TargetMode="External"/><Relationship Id="rId196" Type="http://schemas.openxmlformats.org/officeDocument/2006/relationships/hyperlink" Target="https://prnt.sc/pUQVOFFO7ap7" TargetMode="External"/><Relationship Id="rId195" Type="http://schemas.openxmlformats.org/officeDocument/2006/relationships/hyperlink" Target="https://vk.com/wall-193776124_1737?reply=1741&amp;thread=1740" TargetMode="External"/><Relationship Id="rId199" Type="http://schemas.openxmlformats.org/officeDocument/2006/relationships/hyperlink" Target="https://www.youtube.com/watch?v=zUKT7i3ZvvE&amp;lc=UgwGqHdQv_UgoxwWclh4AaABAg.9uaPBYDJdqr9uaZM8soQfg" TargetMode="External"/><Relationship Id="rId150" Type="http://schemas.openxmlformats.org/officeDocument/2006/relationships/hyperlink" Target="https://prnt.sc/QiJRxoJNyE03" TargetMode="External"/><Relationship Id="rId271" Type="http://schemas.openxmlformats.org/officeDocument/2006/relationships/hyperlink" Target="https://prnt.sc/aKmPiJhnsQXQ" TargetMode="External"/><Relationship Id="rId392" Type="http://schemas.openxmlformats.org/officeDocument/2006/relationships/hyperlink" Target="https://vk.com/wall-97639222_191502?reply=191552" TargetMode="External"/><Relationship Id="rId270" Type="http://schemas.openxmlformats.org/officeDocument/2006/relationships/hyperlink" Target="https://ulanovka.ru/topic/50884-%D0%BA%D0%B0%D0%BA-%D1%83%D1%82%D0%B5%D0%BF%D0%BB%D0%B8%D1%82%D1%8C-%D1%88%D0%BB%D0%B0%D0%BA%D0%BE%D0%B7%D0%B0%D1%81%D1%8B%D0%BF%D0%BD%D0%BE%D0%B9-%D0%B4%D0%BE%D0%BC/" TargetMode="External"/><Relationship Id="rId391" Type="http://schemas.openxmlformats.org/officeDocument/2006/relationships/hyperlink" Target="https://prnt.sc/Gqywo048XK9R" TargetMode="External"/><Relationship Id="rId390" Type="http://schemas.openxmlformats.org/officeDocument/2006/relationships/hyperlink" Target="https://vk.com/wall-97639222_191502?reply=191655" TargetMode="External"/><Relationship Id="rId1" Type="http://schemas.openxmlformats.org/officeDocument/2006/relationships/hyperlink" Target="https://www.youtube.com/watch?v=kcJ9IG6GOmc" TargetMode="External"/><Relationship Id="rId2" Type="http://schemas.openxmlformats.org/officeDocument/2006/relationships/hyperlink" Target="https://prnt.sc/VKoak_OuvgrZ" TargetMode="External"/><Relationship Id="rId3" Type="http://schemas.openxmlformats.org/officeDocument/2006/relationships/hyperlink" Target="https://telegram.me/karimovdeniss/456?comment=1631" TargetMode="External"/><Relationship Id="rId149" Type="http://schemas.openxmlformats.org/officeDocument/2006/relationships/hyperlink" Target="https://vk.com/wall-202929747_3228" TargetMode="External"/><Relationship Id="rId4" Type="http://schemas.openxmlformats.org/officeDocument/2006/relationships/hyperlink" Target="https://prnt.sc/wyvRzuB6xTmq" TargetMode="External"/><Relationship Id="rId148" Type="http://schemas.openxmlformats.org/officeDocument/2006/relationships/hyperlink" Target="https://www.forumhouse.ru/threads/544397/page-16" TargetMode="External"/><Relationship Id="rId269" Type="http://schemas.openxmlformats.org/officeDocument/2006/relationships/hyperlink" Target="https://prnt.sc/UwC6o8BT5Eno" TargetMode="External"/><Relationship Id="rId9" Type="http://schemas.openxmlformats.org/officeDocument/2006/relationships/hyperlink" Target="https://vk.com/wall776747008_9691?reply=9697" TargetMode="External"/><Relationship Id="rId143" Type="http://schemas.openxmlformats.org/officeDocument/2006/relationships/hyperlink" Target="https://prnt.sc/DTKdsHTIkPuB" TargetMode="External"/><Relationship Id="rId264" Type="http://schemas.openxmlformats.org/officeDocument/2006/relationships/hyperlink" Target="https://prnt.sc/0n5N1CLhGNK7" TargetMode="External"/><Relationship Id="rId385" Type="http://schemas.openxmlformats.org/officeDocument/2006/relationships/hyperlink" Target="https://prnt.sc/LRUr2SGkXrU2" TargetMode="External"/><Relationship Id="rId142" Type="http://schemas.openxmlformats.org/officeDocument/2006/relationships/hyperlink" Target="https://www.youtube.com/watch?v=XFVQSqZ_SJE&amp;lc=UgzKZTFqdDD-yUcB85F4AaABAg" TargetMode="External"/><Relationship Id="rId263" Type="http://schemas.openxmlformats.org/officeDocument/2006/relationships/hyperlink" Target="https://vk.com/wall-75175019_808168?reply=808314&amp;thread=808171" TargetMode="External"/><Relationship Id="rId384" Type="http://schemas.openxmlformats.org/officeDocument/2006/relationships/hyperlink" Target="https://dzen.ru/a/ZPzQYaZF0GLP_Zix" TargetMode="External"/><Relationship Id="rId141" Type="http://schemas.openxmlformats.org/officeDocument/2006/relationships/hyperlink" Target="https://prnt.sc/yXj8lxL-yCqk" TargetMode="External"/><Relationship Id="rId262" Type="http://schemas.openxmlformats.org/officeDocument/2006/relationships/hyperlink" Target="https://www.forumhouse.ru/posts/31856826/" TargetMode="External"/><Relationship Id="rId383" Type="http://schemas.openxmlformats.org/officeDocument/2006/relationships/hyperlink" Target="https://prnt.sc/CpZoH2qO3RDW" TargetMode="External"/><Relationship Id="rId140" Type="http://schemas.openxmlformats.org/officeDocument/2006/relationships/hyperlink" Target="https://vk.com/wall-193776124_1737" TargetMode="External"/><Relationship Id="rId261" Type="http://schemas.openxmlformats.org/officeDocument/2006/relationships/hyperlink" Target="https://www.forumhouse.ru/threads/438974/" TargetMode="External"/><Relationship Id="rId382" Type="http://schemas.openxmlformats.org/officeDocument/2006/relationships/hyperlink" Target="https://mastergrad.com/forums/t320375-uteplenie-lodzhii-sbornyy-pol-knauf-uteplenie-i-obogrev-i-obshivka/" TargetMode="External"/><Relationship Id="rId5" Type="http://schemas.openxmlformats.org/officeDocument/2006/relationships/hyperlink" Target="https://ok.ru/likedesign/topic/156554980289971" TargetMode="External"/><Relationship Id="rId147" Type="http://schemas.openxmlformats.org/officeDocument/2006/relationships/hyperlink" Target="https://prnt.sc/K1vLXYJuGqvS" TargetMode="External"/><Relationship Id="rId268" Type="http://schemas.openxmlformats.org/officeDocument/2006/relationships/hyperlink" Target="https://vk.com/wall-222562941_14" TargetMode="External"/><Relationship Id="rId389" Type="http://schemas.openxmlformats.org/officeDocument/2006/relationships/hyperlink" Target="https://prnt.sc/4g_awrNR9QG1" TargetMode="External"/><Relationship Id="rId6" Type="http://schemas.openxmlformats.org/officeDocument/2006/relationships/hyperlink" Target="https://prnt.sc/jg2K8Z-DRU5l" TargetMode="External"/><Relationship Id="rId146" Type="http://schemas.openxmlformats.org/officeDocument/2006/relationships/hyperlink" Target="https://www.forumhouse.ru/posts/31835722/" TargetMode="External"/><Relationship Id="rId267" Type="http://schemas.openxmlformats.org/officeDocument/2006/relationships/hyperlink" Target="https://www.forumhouse.ru/posts/31852845/" TargetMode="External"/><Relationship Id="rId388" Type="http://schemas.openxmlformats.org/officeDocument/2006/relationships/hyperlink" Target="https://vk.com/wall-97639222_191502" TargetMode="External"/><Relationship Id="rId7" Type="http://schemas.openxmlformats.org/officeDocument/2006/relationships/hyperlink" Target="https://vk.com/wall-149015270_7842?reply=7857&amp;thread=7847" TargetMode="External"/><Relationship Id="rId145" Type="http://schemas.openxmlformats.org/officeDocument/2006/relationships/hyperlink" Target="https://prnt.sc/vtH9kTEDu26w" TargetMode="External"/><Relationship Id="rId266" Type="http://schemas.openxmlformats.org/officeDocument/2006/relationships/hyperlink" Target="https://vk.com/wall217901389_99003?reply=99004" TargetMode="External"/><Relationship Id="rId387" Type="http://schemas.openxmlformats.org/officeDocument/2006/relationships/hyperlink" Target="https://prnt.sc/SpO4WT5luuUb" TargetMode="External"/><Relationship Id="rId8" Type="http://schemas.openxmlformats.org/officeDocument/2006/relationships/hyperlink" Target="https://prnt.sc/VjQvjjKkHJ1F" TargetMode="External"/><Relationship Id="rId144" Type="http://schemas.openxmlformats.org/officeDocument/2006/relationships/hyperlink" Target="https://www.youtube.com/watch?v=JwttZmQ91Pc" TargetMode="External"/><Relationship Id="rId265" Type="http://schemas.openxmlformats.org/officeDocument/2006/relationships/hyperlink" Target="https://vk.com/wall217901389_99003?reply=99095" TargetMode="External"/><Relationship Id="rId386" Type="http://schemas.openxmlformats.org/officeDocument/2006/relationships/hyperlink" Target="https://vk.com/wall-137625891_165973?reply=165975" TargetMode="External"/><Relationship Id="rId260" Type="http://schemas.openxmlformats.org/officeDocument/2006/relationships/hyperlink" Target="https://prnt.sc/1CknOeE7d7Jg" TargetMode="External"/><Relationship Id="rId381" Type="http://schemas.openxmlformats.org/officeDocument/2006/relationships/hyperlink" Target="https://prnt.sc/_9pqM2nV_jdl" TargetMode="External"/><Relationship Id="rId380" Type="http://schemas.openxmlformats.org/officeDocument/2006/relationships/hyperlink" Target="https://www.youtube.com/watch?v=amzLoiSrQtQ" TargetMode="External"/><Relationship Id="rId139" Type="http://schemas.openxmlformats.org/officeDocument/2006/relationships/hyperlink" Target="https://www.forumhouse.ru/posts/31836720/" TargetMode="External"/><Relationship Id="rId138" Type="http://schemas.openxmlformats.org/officeDocument/2006/relationships/hyperlink" Target="https://prnt.sc/mv6O6YNuhQIS" TargetMode="External"/><Relationship Id="rId259" Type="http://schemas.openxmlformats.org/officeDocument/2006/relationships/hyperlink" Target="https://telegram.me/kuskov_12/8294" TargetMode="External"/><Relationship Id="rId137" Type="http://schemas.openxmlformats.org/officeDocument/2006/relationships/hyperlink" Target="https://dzen.ru/a/ZPxobt0nIA6pX29r" TargetMode="External"/><Relationship Id="rId258" Type="http://schemas.openxmlformats.org/officeDocument/2006/relationships/hyperlink" Target="https://prnt.sc/dG46i7lMSYRJ" TargetMode="External"/><Relationship Id="rId379" Type="http://schemas.openxmlformats.org/officeDocument/2006/relationships/hyperlink" Target="https://prnt.sc/P7_nRP_rYxNn" TargetMode="External"/><Relationship Id="rId132" Type="http://schemas.openxmlformats.org/officeDocument/2006/relationships/hyperlink" Target="https://vk.com/wall-23940555_401" TargetMode="External"/><Relationship Id="rId253" Type="http://schemas.openxmlformats.org/officeDocument/2006/relationships/hyperlink" Target="https://vk.com/wall-138863694_238228?reply=1008845&amp;thread=238234" TargetMode="External"/><Relationship Id="rId374" Type="http://schemas.openxmlformats.org/officeDocument/2006/relationships/hyperlink" Target="https://vk.com/wall-144357500_79527" TargetMode="External"/><Relationship Id="rId495" Type="http://schemas.openxmlformats.org/officeDocument/2006/relationships/hyperlink" Target="https://www.youtube.com/watch?v=RVdHKaDlZeI&amp;lc=UgwAfLcTWcwpTOrgdRd4AaABAg.9v9YKlMk-U29vE0OQZMSS0" TargetMode="External"/><Relationship Id="rId131" Type="http://schemas.openxmlformats.org/officeDocument/2006/relationships/hyperlink" Target="https://prnt.sc/137mNLqEJT7I" TargetMode="External"/><Relationship Id="rId252" Type="http://schemas.openxmlformats.org/officeDocument/2006/relationships/hyperlink" Target="https://prnt.sc/7AjPo5FqTivc" TargetMode="External"/><Relationship Id="rId373" Type="http://schemas.openxmlformats.org/officeDocument/2006/relationships/hyperlink" Target="https://prnt.sc/-WNtBzwm6Pn8" TargetMode="External"/><Relationship Id="rId494" Type="http://schemas.openxmlformats.org/officeDocument/2006/relationships/hyperlink" Target="https://prnt.sc/94F25-z33_OJ" TargetMode="External"/><Relationship Id="rId130" Type="http://schemas.openxmlformats.org/officeDocument/2006/relationships/hyperlink" Target="https://www.forumhouse.ru/posts/31832884/" TargetMode="External"/><Relationship Id="rId251" Type="http://schemas.openxmlformats.org/officeDocument/2006/relationships/hyperlink" Target="https://www.forumhouse.ru/posts/31861400/" TargetMode="External"/><Relationship Id="rId372" Type="http://schemas.openxmlformats.org/officeDocument/2006/relationships/hyperlink" Target="https://vk.com/wall-100607967_48358" TargetMode="External"/><Relationship Id="rId493" Type="http://schemas.openxmlformats.org/officeDocument/2006/relationships/hyperlink" Target="https://www.youtube.com/watch?v=V4lji7TdwxY&amp;lc=UgxDOAOiw75UKraiOIp4AaABAg" TargetMode="External"/><Relationship Id="rId250" Type="http://schemas.openxmlformats.org/officeDocument/2006/relationships/hyperlink" Target="https://www.forumhouse.ru/posts/31860613/" TargetMode="External"/><Relationship Id="rId371" Type="http://schemas.openxmlformats.org/officeDocument/2006/relationships/hyperlink" Target="https://prnt.sc/tjE52dAwHM_P" TargetMode="External"/><Relationship Id="rId492" Type="http://schemas.openxmlformats.org/officeDocument/2006/relationships/hyperlink" Target="http://vk.com/wall-161529175_1097595?reply=1098307&amp;thread=1097694" TargetMode="External"/><Relationship Id="rId136" Type="http://schemas.openxmlformats.org/officeDocument/2006/relationships/hyperlink" Target="https://www.youtube.com/watch?v=kcASi21qijM&amp;lc=Ugy4o7JOGo9puSKvhM94AaABAg" TargetMode="External"/><Relationship Id="rId257" Type="http://schemas.openxmlformats.org/officeDocument/2006/relationships/hyperlink" Target="https://ok.ru/sam163/topic/156739623401520" TargetMode="External"/><Relationship Id="rId378" Type="http://schemas.openxmlformats.org/officeDocument/2006/relationships/hyperlink" Target="https://vk.com/wall-193018097_963" TargetMode="External"/><Relationship Id="rId499" Type="http://schemas.openxmlformats.org/officeDocument/2006/relationships/hyperlink" Target="https://www.forumhouse.ru/posts/31872097/" TargetMode="External"/><Relationship Id="rId135" Type="http://schemas.openxmlformats.org/officeDocument/2006/relationships/hyperlink" Target="https://www.forumhouse.ru/posts/31835107/" TargetMode="External"/><Relationship Id="rId256" Type="http://schemas.openxmlformats.org/officeDocument/2006/relationships/hyperlink" Target="https://prnt.sc/hy0SasZkjI3f" TargetMode="External"/><Relationship Id="rId377" Type="http://schemas.openxmlformats.org/officeDocument/2006/relationships/hyperlink" Target="https://prnt.sc/mL9eJabiK7ks" TargetMode="External"/><Relationship Id="rId498" Type="http://schemas.openxmlformats.org/officeDocument/2006/relationships/hyperlink" Target="https://prnt.sc/FN1rAtGlvF-J" TargetMode="External"/><Relationship Id="rId134" Type="http://schemas.openxmlformats.org/officeDocument/2006/relationships/hyperlink" Target="https://prnt.sc/u6Cb28WkTDG6" TargetMode="External"/><Relationship Id="rId255" Type="http://schemas.openxmlformats.org/officeDocument/2006/relationships/hyperlink" Target="https://www.youtube.com/watch?v=pQQcJ6M2nns&amp;lc=UgxvkY2Xtk0EVEyK0jZ4AaABAg" TargetMode="External"/><Relationship Id="rId376" Type="http://schemas.openxmlformats.org/officeDocument/2006/relationships/hyperlink" Target="https://vk.com/wall-212553860_98721?reply=110240&amp;thread=106100" TargetMode="External"/><Relationship Id="rId497" Type="http://schemas.openxmlformats.org/officeDocument/2006/relationships/hyperlink" Target="https://vk.com/wall-207115233_483" TargetMode="External"/><Relationship Id="rId133" Type="http://schemas.openxmlformats.org/officeDocument/2006/relationships/hyperlink" Target="https://prnt.sc/-Uel7MvGAC93" TargetMode="External"/><Relationship Id="rId254" Type="http://schemas.openxmlformats.org/officeDocument/2006/relationships/hyperlink" Target="https://prnt.sc/sBDOk5EZc7oa" TargetMode="External"/><Relationship Id="rId375" Type="http://schemas.openxmlformats.org/officeDocument/2006/relationships/hyperlink" Target="https://prnt.sc/F-q7eg_QgGmx" TargetMode="External"/><Relationship Id="rId496" Type="http://schemas.openxmlformats.org/officeDocument/2006/relationships/hyperlink" Target="https://prnt.sc/sscM-2xdsgZa" TargetMode="External"/><Relationship Id="rId172" Type="http://schemas.openxmlformats.org/officeDocument/2006/relationships/hyperlink" Target="https://dzen.ru/a/ZPxobt0nIA6pX29r" TargetMode="External"/><Relationship Id="rId293" Type="http://schemas.openxmlformats.org/officeDocument/2006/relationships/hyperlink" Target="https://prnt.sc/ICNC7E1HdFr7" TargetMode="External"/><Relationship Id="rId171" Type="http://schemas.openxmlformats.org/officeDocument/2006/relationships/hyperlink" Target="https://prnt.sc/2293pyNYnkVT" TargetMode="External"/><Relationship Id="rId292" Type="http://schemas.openxmlformats.org/officeDocument/2006/relationships/hyperlink" Target="https://t.me/kuskov_12/8397" TargetMode="External"/><Relationship Id="rId170" Type="http://schemas.openxmlformats.org/officeDocument/2006/relationships/hyperlink" Target="https://dzen.ru/a/ZPxobt0nIA6pX29r" TargetMode="External"/><Relationship Id="rId291" Type="http://schemas.openxmlformats.org/officeDocument/2006/relationships/hyperlink" Target="https://prnt.sc/wKjJFtyU_L7y" TargetMode="External"/><Relationship Id="rId290" Type="http://schemas.openxmlformats.org/officeDocument/2006/relationships/hyperlink" Target="https://dzen.ru/media/stroidom/pihaite-v-steny-svoego-karkasnogo-doma-penopolistirol-a-ne-minvatu--budet-i-teplee-i-deshevle-i-dolgovechnei-64fc686edd27200ea95f6f6b?&amp;comments_data=n_reply" TargetMode="External"/><Relationship Id="rId165" Type="http://schemas.openxmlformats.org/officeDocument/2006/relationships/hyperlink" Target="https://prnt.sc/tisQUyr_L91D" TargetMode="External"/><Relationship Id="rId286" Type="http://schemas.openxmlformats.org/officeDocument/2006/relationships/hyperlink" Target="https://vk.com/wall-78421198_1147950?reply=1148050&amp;thread=1147955" TargetMode="External"/><Relationship Id="rId164" Type="http://schemas.openxmlformats.org/officeDocument/2006/relationships/hyperlink" Target="https://vk.com/wall-222001696_20?reply=22&amp;thread=21" TargetMode="External"/><Relationship Id="rId285" Type="http://schemas.openxmlformats.org/officeDocument/2006/relationships/hyperlink" Target="https://prnt.sc/BRBS4MurHmZK" TargetMode="External"/><Relationship Id="rId163" Type="http://schemas.openxmlformats.org/officeDocument/2006/relationships/hyperlink" Target="https://prnt.sc/xMyuVx1fi1oe" TargetMode="External"/><Relationship Id="rId284" Type="http://schemas.openxmlformats.org/officeDocument/2006/relationships/hyperlink" Target="https://vk.com/wall-160443259_42633?reply=43778" TargetMode="External"/><Relationship Id="rId162" Type="http://schemas.openxmlformats.org/officeDocument/2006/relationships/hyperlink" Target="https://vk.com/wall-86359614_293620?reply=294677&amp;thread=293659" TargetMode="External"/><Relationship Id="rId283" Type="http://schemas.openxmlformats.org/officeDocument/2006/relationships/hyperlink" Target="https://www.forumhouse.ru/threads/365912/page-20" TargetMode="External"/><Relationship Id="rId169" Type="http://schemas.openxmlformats.org/officeDocument/2006/relationships/hyperlink" Target="https://prnt.sc/44M56UlJLQyY" TargetMode="External"/><Relationship Id="rId168" Type="http://schemas.openxmlformats.org/officeDocument/2006/relationships/hyperlink" Target="https://dzen.ru/a/ZPxobt0nIA6pX29r" TargetMode="External"/><Relationship Id="rId289" Type="http://schemas.openxmlformats.org/officeDocument/2006/relationships/hyperlink" Target="https://prnt.sc/WA245LwZC4Ky" TargetMode="External"/><Relationship Id="rId167" Type="http://schemas.openxmlformats.org/officeDocument/2006/relationships/hyperlink" Target="https://prnt.sc/RL0Vcex4zW6E" TargetMode="External"/><Relationship Id="rId288" Type="http://schemas.openxmlformats.org/officeDocument/2006/relationships/hyperlink" Target="https://vk.com/wall217901389_99003" TargetMode="External"/><Relationship Id="rId166" Type="http://schemas.openxmlformats.org/officeDocument/2006/relationships/hyperlink" Target="https://dzen.ru/a/ZQFmzy9tFQIGpXQZ" TargetMode="External"/><Relationship Id="rId287" Type="http://schemas.openxmlformats.org/officeDocument/2006/relationships/hyperlink" Target="https://prnt.sc/foGQE10PdNol" TargetMode="External"/><Relationship Id="rId161" Type="http://schemas.openxmlformats.org/officeDocument/2006/relationships/hyperlink" Target="https://prnt.sc/69R4gdi4YEjq" TargetMode="External"/><Relationship Id="rId282" Type="http://schemas.openxmlformats.org/officeDocument/2006/relationships/hyperlink" Target="https://prnt.sc/G6_hn8hqo3Mz" TargetMode="External"/><Relationship Id="rId160" Type="http://schemas.openxmlformats.org/officeDocument/2006/relationships/hyperlink" Target="https://vk.com/wall-219366997_3260" TargetMode="External"/><Relationship Id="rId281" Type="http://schemas.openxmlformats.org/officeDocument/2006/relationships/hyperlink" Target="https://www.youtube.com/watch?v=Cy5YJaqzqSU&amp;lc=UgwzPY0ih91FSvU9B8J4AaABAg" TargetMode="External"/><Relationship Id="rId280" Type="http://schemas.openxmlformats.org/officeDocument/2006/relationships/hyperlink" Target="https://prnt.sc/PNagxYj3LHMg" TargetMode="External"/><Relationship Id="rId159" Type="http://schemas.openxmlformats.org/officeDocument/2006/relationships/hyperlink" Target="https://prnt.sc/5wHagZ3oh-y8" TargetMode="External"/><Relationship Id="rId154" Type="http://schemas.openxmlformats.org/officeDocument/2006/relationships/hyperlink" Target="https://www.youtube.com/watch?v=pQQcJ6M2nns&amp;lc=UgyVZCGYBGu6VwU6bDF4AaABAg" TargetMode="External"/><Relationship Id="rId275" Type="http://schemas.openxmlformats.org/officeDocument/2006/relationships/hyperlink" Target="https://prnt.sc/w2kFqk03W7i9" TargetMode="External"/><Relationship Id="rId396" Type="http://schemas.openxmlformats.org/officeDocument/2006/relationships/hyperlink" Target="https://vk.com/wall-206028245_513" TargetMode="External"/><Relationship Id="rId153" Type="http://schemas.openxmlformats.org/officeDocument/2006/relationships/hyperlink" Target="https://prnt.sc/0BNM7DbP6eU9" TargetMode="External"/><Relationship Id="rId274" Type="http://schemas.openxmlformats.org/officeDocument/2006/relationships/hyperlink" Target="https://vk.com/wall-222501835_4" TargetMode="External"/><Relationship Id="rId395" Type="http://schemas.openxmlformats.org/officeDocument/2006/relationships/hyperlink" Target="https://prnt.sc/z3-AnSJ3vyUm" TargetMode="External"/><Relationship Id="rId152" Type="http://schemas.openxmlformats.org/officeDocument/2006/relationships/hyperlink" Target="https://dzen.ru/a/ZPtbYS3_5l2YRWUI" TargetMode="External"/><Relationship Id="rId273" Type="http://schemas.openxmlformats.org/officeDocument/2006/relationships/hyperlink" Target="https://prnt.sc/kVbt3oMSr-vx" TargetMode="External"/><Relationship Id="rId394" Type="http://schemas.openxmlformats.org/officeDocument/2006/relationships/hyperlink" Target="https://vk.com/wall-221128543_167?reply=170" TargetMode="External"/><Relationship Id="rId151" Type="http://schemas.openxmlformats.org/officeDocument/2006/relationships/hyperlink" Target="https://dzen.ru/a/ZPuFGYmAcRkCpTOt" TargetMode="External"/><Relationship Id="rId272" Type="http://schemas.openxmlformats.org/officeDocument/2006/relationships/hyperlink" Target="https://dzen.ru/video/watch/6505972a2e84462999f675b2" TargetMode="External"/><Relationship Id="rId393" Type="http://schemas.openxmlformats.org/officeDocument/2006/relationships/hyperlink" Target="https://prnt.sc/OtxP0KGZWY02" TargetMode="External"/><Relationship Id="rId158" Type="http://schemas.openxmlformats.org/officeDocument/2006/relationships/hyperlink" Target="https://www.youtube.com/watch?v=gvKPWlC0aTQ&amp;lc=UgwHnNWhbO0_x2cNZZx4AaABAg.9uYt-OOU_V79uZbxjCV9gX" TargetMode="External"/><Relationship Id="rId279" Type="http://schemas.openxmlformats.org/officeDocument/2006/relationships/hyperlink" Target="https://www.forumhouse.ru/posts/31861821/" TargetMode="External"/><Relationship Id="rId157" Type="http://schemas.openxmlformats.org/officeDocument/2006/relationships/hyperlink" Target="https://prnt.sc/KNFKRQy1eIhI" TargetMode="External"/><Relationship Id="rId278" Type="http://schemas.openxmlformats.org/officeDocument/2006/relationships/hyperlink" Target="https://prnt.sc/vpuUufbm2V0x" TargetMode="External"/><Relationship Id="rId399" Type="http://schemas.openxmlformats.org/officeDocument/2006/relationships/hyperlink" Target="https://prnt.sc/eASeQrNO5NrD" TargetMode="External"/><Relationship Id="rId156" Type="http://schemas.openxmlformats.org/officeDocument/2006/relationships/hyperlink" Target="https://www.youtube.com/watch?v=pQQcJ6M2nns" TargetMode="External"/><Relationship Id="rId277" Type="http://schemas.openxmlformats.org/officeDocument/2006/relationships/hyperlink" Target="https://prnt.sc/jqCajfH69ynI" TargetMode="External"/><Relationship Id="rId398" Type="http://schemas.openxmlformats.org/officeDocument/2006/relationships/hyperlink" Target="https://www.youtube.com/watch?v=RVdHKaDlZeI" TargetMode="External"/><Relationship Id="rId155" Type="http://schemas.openxmlformats.org/officeDocument/2006/relationships/hyperlink" Target="https://prnt.sc/yhKtARbAzh7K" TargetMode="External"/><Relationship Id="rId276" Type="http://schemas.openxmlformats.org/officeDocument/2006/relationships/hyperlink" Target="https://telegram.me/npadd_official/4432" TargetMode="External"/><Relationship Id="rId397" Type="http://schemas.openxmlformats.org/officeDocument/2006/relationships/hyperlink" Target="https://prnt.sc/1QZvTft3U3w6" TargetMode="External"/><Relationship Id="rId40" Type="http://schemas.openxmlformats.org/officeDocument/2006/relationships/hyperlink" Target="https://prnt.sc/hcyQ_YyZUMA-" TargetMode="External"/><Relationship Id="rId42" Type="http://schemas.openxmlformats.org/officeDocument/2006/relationships/hyperlink" Target="https://prnt.sc/oyi5EFmS0o0N" TargetMode="External"/><Relationship Id="rId41" Type="http://schemas.openxmlformats.org/officeDocument/2006/relationships/hyperlink" Target="https://www.youtube.com/watch?v=cRWfeNP6R7I&amp;lc=Ugxo5fG0jTO7JU84gLF4AaABAg.9tzp1CMc-Nw9uEbFxnDMBy" TargetMode="External"/><Relationship Id="rId44" Type="http://schemas.openxmlformats.org/officeDocument/2006/relationships/hyperlink" Target="https://vk.com/wall-97639222_189996" TargetMode="External"/><Relationship Id="rId43" Type="http://schemas.openxmlformats.org/officeDocument/2006/relationships/hyperlink" Target="https://prnt.sc/2pav4ytc_Ooj" TargetMode="External"/><Relationship Id="rId46" Type="http://schemas.openxmlformats.org/officeDocument/2006/relationships/hyperlink" Target="https://vk.com/wall-211101523_1118" TargetMode="External"/><Relationship Id="rId45" Type="http://schemas.openxmlformats.org/officeDocument/2006/relationships/hyperlink" Target="https://prnt.sc/y1lN57KYskPC" TargetMode="External"/><Relationship Id="rId509" Type="http://schemas.openxmlformats.org/officeDocument/2006/relationships/hyperlink" Target="https://prnt.sc/SQJztnPlatig" TargetMode="External"/><Relationship Id="rId508" Type="http://schemas.openxmlformats.org/officeDocument/2006/relationships/hyperlink" Target="https://t.me/remont_smr/1343?comment=6076" TargetMode="External"/><Relationship Id="rId503" Type="http://schemas.openxmlformats.org/officeDocument/2006/relationships/hyperlink" Target="https://prnt.sc/-g1tSWoTkahF" TargetMode="External"/><Relationship Id="rId502" Type="http://schemas.openxmlformats.org/officeDocument/2006/relationships/hyperlink" Target="https://t.me/remont_smr/1343?comment=6073" TargetMode="External"/><Relationship Id="rId501" Type="http://schemas.openxmlformats.org/officeDocument/2006/relationships/hyperlink" Target="https://telegram.me/obanyah/3687" TargetMode="External"/><Relationship Id="rId500" Type="http://schemas.openxmlformats.org/officeDocument/2006/relationships/hyperlink" Target="https://prnt.sc/LCr3OyX6LD2e" TargetMode="External"/><Relationship Id="rId507" Type="http://schemas.openxmlformats.org/officeDocument/2006/relationships/hyperlink" Target="https://telegram.me/proekt_spz/138546" TargetMode="External"/><Relationship Id="rId506" Type="http://schemas.openxmlformats.org/officeDocument/2006/relationships/hyperlink" Target="https://vk.com/wall-97639222_191502?reply=192003&amp;thread=191655" TargetMode="External"/><Relationship Id="rId505" Type="http://schemas.openxmlformats.org/officeDocument/2006/relationships/hyperlink" Target="https://prnt.sc/_JL3dEiYrz2R" TargetMode="External"/><Relationship Id="rId504" Type="http://schemas.openxmlformats.org/officeDocument/2006/relationships/hyperlink" Target="https://dzen.ru/a/ZQ9SSHvWaU1c8wNc" TargetMode="External"/><Relationship Id="rId48" Type="http://schemas.openxmlformats.org/officeDocument/2006/relationships/hyperlink" Target="https://vk.com/wall44016214_1089" TargetMode="External"/><Relationship Id="rId47" Type="http://schemas.openxmlformats.org/officeDocument/2006/relationships/hyperlink" Target="https://prnt.sc/07-gVl79LPe-" TargetMode="External"/><Relationship Id="rId49" Type="http://schemas.openxmlformats.org/officeDocument/2006/relationships/hyperlink" Target="https://prnt.sc/knA8GcuUO24Y" TargetMode="External"/><Relationship Id="rId31" Type="http://schemas.openxmlformats.org/officeDocument/2006/relationships/hyperlink" Target="https://telegram.me/komileaks/17785?comment=57860" TargetMode="External"/><Relationship Id="rId30" Type="http://schemas.openxmlformats.org/officeDocument/2006/relationships/hyperlink" Target="https://prnt.sc/r-veAgt2C6MG" TargetMode="External"/><Relationship Id="rId33" Type="http://schemas.openxmlformats.org/officeDocument/2006/relationships/hyperlink" Target="https://vk.com/wall-142190931_86150?reply=86189" TargetMode="External"/><Relationship Id="rId32" Type="http://schemas.openxmlformats.org/officeDocument/2006/relationships/hyperlink" Target="https://prnt.sc/TMPex0S_71do" TargetMode="External"/><Relationship Id="rId35" Type="http://schemas.openxmlformats.org/officeDocument/2006/relationships/hyperlink" Target="https://www.youtube.com/watch?v=FpwoPjfbFVQ&amp;lc=Ugybghf9XWe9bInU21l4AaABAg" TargetMode="External"/><Relationship Id="rId34" Type="http://schemas.openxmlformats.org/officeDocument/2006/relationships/hyperlink" Target="https://prnt.sc/g6yUJsHcQGzz" TargetMode="External"/><Relationship Id="rId37" Type="http://schemas.openxmlformats.org/officeDocument/2006/relationships/hyperlink" Target="https://vk.com/wall818545394_10" TargetMode="External"/><Relationship Id="rId36" Type="http://schemas.openxmlformats.org/officeDocument/2006/relationships/hyperlink" Target="https://prnt.sc/FvspcAjxxwm9" TargetMode="External"/><Relationship Id="rId39" Type="http://schemas.openxmlformats.org/officeDocument/2006/relationships/hyperlink" Target="https://www.youtube.com/watch?v=JfU-SIww8Q0" TargetMode="External"/><Relationship Id="rId38" Type="http://schemas.openxmlformats.org/officeDocument/2006/relationships/hyperlink" Target="https://prnt.sc/FDDkO8W7eHdy" TargetMode="External"/><Relationship Id="rId20" Type="http://schemas.openxmlformats.org/officeDocument/2006/relationships/hyperlink" Target="https://prnt.sc/CezMZeQIMnR2" TargetMode="External"/><Relationship Id="rId22" Type="http://schemas.openxmlformats.org/officeDocument/2006/relationships/hyperlink" Target="https://www.forumhouse.ru/threads/562777/" TargetMode="External"/><Relationship Id="rId21" Type="http://schemas.openxmlformats.org/officeDocument/2006/relationships/hyperlink" Target="https://prnt.sc/U0ZBeZ8QExm_" TargetMode="External"/><Relationship Id="rId24" Type="http://schemas.openxmlformats.org/officeDocument/2006/relationships/hyperlink" Target="https://prnt.sc/1m1xa_05Rh50" TargetMode="External"/><Relationship Id="rId23" Type="http://schemas.openxmlformats.org/officeDocument/2006/relationships/hyperlink" Target="https://vk.com/wall-198903091_323" TargetMode="External"/><Relationship Id="rId409" Type="http://schemas.openxmlformats.org/officeDocument/2006/relationships/hyperlink" Target="https://prnt.sc/hnu-SdXCZ5ww" TargetMode="External"/><Relationship Id="rId404" Type="http://schemas.openxmlformats.org/officeDocument/2006/relationships/hyperlink" Target="https://vk.com/wall217901389_99003?reply=99508&amp;thread=99092" TargetMode="External"/><Relationship Id="rId525" Type="http://schemas.openxmlformats.org/officeDocument/2006/relationships/hyperlink" Target="https://vk.com/wall-222583263_2034?reply=2582&amp;thread=2116" TargetMode="External"/><Relationship Id="rId403" Type="http://schemas.openxmlformats.org/officeDocument/2006/relationships/hyperlink" Target="https://prnt.sc/oabsPgAwV4Do" TargetMode="External"/><Relationship Id="rId524" Type="http://schemas.openxmlformats.org/officeDocument/2006/relationships/hyperlink" Target="https://prnt.sc/ZEBtiH-2KcMe" TargetMode="External"/><Relationship Id="rId402" Type="http://schemas.openxmlformats.org/officeDocument/2006/relationships/hyperlink" Target="https://vk.com/wall-48198859_104316" TargetMode="External"/><Relationship Id="rId523" Type="http://schemas.openxmlformats.org/officeDocument/2006/relationships/hyperlink" Target="https://dzen.ru/media/stroidom/pihaite-v-steny-svoego-karkasnogo-doma-penopolistirol-a-ne-minvatu--budet-i-teplee-i-deshevle-i-dolgovechnei-64fc686edd27200ea95f6f6b?comments_data=n_reply" TargetMode="External"/><Relationship Id="rId401" Type="http://schemas.openxmlformats.org/officeDocument/2006/relationships/hyperlink" Target="https://prnt.sc/Jpaf8QBdyAcO" TargetMode="External"/><Relationship Id="rId522" Type="http://schemas.openxmlformats.org/officeDocument/2006/relationships/hyperlink" Target="https://vk.com/wall217901389_99003?reply=99785&amp;thread=99092" TargetMode="External"/><Relationship Id="rId408" Type="http://schemas.openxmlformats.org/officeDocument/2006/relationships/hyperlink" Target="https://vk.com/wall-208240212_278" TargetMode="External"/><Relationship Id="rId529" Type="http://schemas.openxmlformats.org/officeDocument/2006/relationships/hyperlink" Target="https://vk.com/wall-65610254_104770?reply=104806&amp;thread=104775" TargetMode="External"/><Relationship Id="rId407" Type="http://schemas.openxmlformats.org/officeDocument/2006/relationships/hyperlink" Target="https://prnt.sc/QF1zq-zhQq6S" TargetMode="External"/><Relationship Id="rId528" Type="http://schemas.openxmlformats.org/officeDocument/2006/relationships/hyperlink" Target="https://prnt.sc/ibE32ZJ6QKeO" TargetMode="External"/><Relationship Id="rId406" Type="http://schemas.openxmlformats.org/officeDocument/2006/relationships/hyperlink" Target="https://vk.com/wall-215915538_200" TargetMode="External"/><Relationship Id="rId527" Type="http://schemas.openxmlformats.org/officeDocument/2006/relationships/hyperlink" Target="https://vk.com/wall-65610254_104770?reply=104775" TargetMode="External"/><Relationship Id="rId405" Type="http://schemas.openxmlformats.org/officeDocument/2006/relationships/hyperlink" Target="https://prnt.sc/AGr_brkeFl_1" TargetMode="External"/><Relationship Id="rId526" Type="http://schemas.openxmlformats.org/officeDocument/2006/relationships/hyperlink" Target="https://prnt.sc/ZffAL4hWcj0i" TargetMode="External"/><Relationship Id="rId26" Type="http://schemas.openxmlformats.org/officeDocument/2006/relationships/hyperlink" Target="https://prnt.sc/e2lfU144ZO5R" TargetMode="External"/><Relationship Id="rId25" Type="http://schemas.openxmlformats.org/officeDocument/2006/relationships/hyperlink" Target="https://www.forumhouse.ru/posts/31812264/" TargetMode="External"/><Relationship Id="rId28" Type="http://schemas.openxmlformats.org/officeDocument/2006/relationships/hyperlink" Target="https://prnt.sc/lzb4ffv5PAY0" TargetMode="External"/><Relationship Id="rId27" Type="http://schemas.openxmlformats.org/officeDocument/2006/relationships/hyperlink" Target="https://otvet.mail.ru/answer/2038868543" TargetMode="External"/><Relationship Id="rId400" Type="http://schemas.openxmlformats.org/officeDocument/2006/relationships/hyperlink" Target="https://vk.com/wall-217740980_59" TargetMode="External"/><Relationship Id="rId521" Type="http://schemas.openxmlformats.org/officeDocument/2006/relationships/hyperlink" Target="https://prnt.sc/wDPmSEyvW3O0" TargetMode="External"/><Relationship Id="rId29" Type="http://schemas.openxmlformats.org/officeDocument/2006/relationships/hyperlink" Target="https://vk.com/wall-215880251_7634?reply=7686" TargetMode="External"/><Relationship Id="rId520" Type="http://schemas.openxmlformats.org/officeDocument/2006/relationships/hyperlink" Target="https://vk.com/wall-161529175_1097595?reply=1098767&amp;thread=1097694" TargetMode="External"/><Relationship Id="rId11" Type="http://schemas.openxmlformats.org/officeDocument/2006/relationships/hyperlink" Target="https://www.youtube.com/watch?v=rdcWk6zKxl4&amp;lc=UgxP5Vj7s6Rd2i98sT14AaABAg" TargetMode="External"/><Relationship Id="rId10" Type="http://schemas.openxmlformats.org/officeDocument/2006/relationships/hyperlink" Target="https://prnt.sc/I6QowvBet_Ce" TargetMode="External"/><Relationship Id="rId13" Type="http://schemas.openxmlformats.org/officeDocument/2006/relationships/hyperlink" Target="https://www.youtube.com/watch?v=-II1pT1YS8I&amp;lc=UgyvFQKXXGAfpMIHrkJ4AaABAg.9u1Pjotdd6r9uEDLEkbdvB" TargetMode="External"/><Relationship Id="rId12" Type="http://schemas.openxmlformats.org/officeDocument/2006/relationships/hyperlink" Target="https://prnt.sc/wt4HRp2qUvF8" TargetMode="External"/><Relationship Id="rId519" Type="http://schemas.openxmlformats.org/officeDocument/2006/relationships/hyperlink" Target="https://prnt.sc/C8hWXMfUJ8N3" TargetMode="External"/><Relationship Id="rId514" Type="http://schemas.openxmlformats.org/officeDocument/2006/relationships/hyperlink" Target="https://www.youtube.com/watch?v=rydWNjUsoXQ" TargetMode="External"/><Relationship Id="rId513" Type="http://schemas.openxmlformats.org/officeDocument/2006/relationships/hyperlink" Target="https://prnt.sc/SswiukRrAdIX" TargetMode="External"/><Relationship Id="rId512" Type="http://schemas.openxmlformats.org/officeDocument/2006/relationships/hyperlink" Target="https://www.youtube.com/watch?v=H8Wop0WgK4w&amp;lc=Ugw2qJVKj6Z9FkXp4uN4AaABAg.9vF-0BORW409vHKL3sO0D5" TargetMode="External"/><Relationship Id="rId511" Type="http://schemas.openxmlformats.org/officeDocument/2006/relationships/hyperlink" Target="https://prnt.sc/X26q3wohhZo7" TargetMode="External"/><Relationship Id="rId518" Type="http://schemas.openxmlformats.org/officeDocument/2006/relationships/hyperlink" Target="https://vk.com/wall-213628981_116?reply=119&amp;thread=117" TargetMode="External"/><Relationship Id="rId517" Type="http://schemas.openxmlformats.org/officeDocument/2006/relationships/hyperlink" Target="https://prnt.sc/isN2UANEnepZ" TargetMode="External"/><Relationship Id="rId516" Type="http://schemas.openxmlformats.org/officeDocument/2006/relationships/hyperlink" Target="https://vk.com/wall-179139073_701" TargetMode="External"/><Relationship Id="rId515" Type="http://schemas.openxmlformats.org/officeDocument/2006/relationships/hyperlink" Target="https://prnt.sc/I1uXk2H94E5w" TargetMode="External"/><Relationship Id="rId15" Type="http://schemas.openxmlformats.org/officeDocument/2006/relationships/hyperlink" Target="https://dzen.ru/a/ZPJJtaIt5npyyvrX" TargetMode="External"/><Relationship Id="rId14" Type="http://schemas.openxmlformats.org/officeDocument/2006/relationships/hyperlink" Target="https://prnt.sc/SNP-0w1g6Xn-" TargetMode="External"/><Relationship Id="rId17" Type="http://schemas.openxmlformats.org/officeDocument/2006/relationships/hyperlink" Target="https://www.youtube.com/watch?v=S39ke0h6Eq8" TargetMode="External"/><Relationship Id="rId16" Type="http://schemas.openxmlformats.org/officeDocument/2006/relationships/hyperlink" Target="https://prnt.sc/HKqxI8L6ICQa" TargetMode="External"/><Relationship Id="rId19" Type="http://schemas.openxmlformats.org/officeDocument/2006/relationships/hyperlink" Target="https://www.forumhouse.ru/threads/562786/" TargetMode="External"/><Relationship Id="rId510" Type="http://schemas.openxmlformats.org/officeDocument/2006/relationships/hyperlink" Target="https://www.youtube.com/watch?v=gv77eZqioIM&amp;lc=UgwE8O0waUBGtTzQwex4AaABAg.9vEzxpHtICx9vGl_KkmQQI" TargetMode="External"/><Relationship Id="rId18" Type="http://schemas.openxmlformats.org/officeDocument/2006/relationships/hyperlink" Target="https://prnt.sc/wuVQVA38C5kQ" TargetMode="External"/><Relationship Id="rId84" Type="http://schemas.openxmlformats.org/officeDocument/2006/relationships/hyperlink" Target="https://vk.com/wall-103956393_74721" TargetMode="External"/><Relationship Id="rId83" Type="http://schemas.openxmlformats.org/officeDocument/2006/relationships/hyperlink" Target="https://youtu.be/xlNdcffx59U?si=4DCeqlGp09fD3UCl" TargetMode="External"/><Relationship Id="rId86" Type="http://schemas.openxmlformats.org/officeDocument/2006/relationships/hyperlink" Target="https://dzen.ru/a/ZPjRWbZlbXapqT5T" TargetMode="External"/><Relationship Id="rId85" Type="http://schemas.openxmlformats.org/officeDocument/2006/relationships/hyperlink" Target="https://prnt.sc/50s30QoM4P-n" TargetMode="External"/><Relationship Id="rId88" Type="http://schemas.openxmlformats.org/officeDocument/2006/relationships/hyperlink" Target="https://telegram.me/MushroomsRosgrib/93348" TargetMode="External"/><Relationship Id="rId87" Type="http://schemas.openxmlformats.org/officeDocument/2006/relationships/hyperlink" Target="https://prnt.sc/lXmh_cARzHEf" TargetMode="External"/><Relationship Id="rId89" Type="http://schemas.openxmlformats.org/officeDocument/2006/relationships/hyperlink" Target="https://prnt.sc/mVzGWeL5xztx" TargetMode="External"/><Relationship Id="rId80" Type="http://schemas.openxmlformats.org/officeDocument/2006/relationships/hyperlink" Target="https://prnt.sc/xfFWl6XgZstL" TargetMode="External"/><Relationship Id="rId82" Type="http://schemas.openxmlformats.org/officeDocument/2006/relationships/hyperlink" Target="https://prnt.sc/li57g9sObU7Z" TargetMode="External"/><Relationship Id="rId81" Type="http://schemas.openxmlformats.org/officeDocument/2006/relationships/hyperlink" Target="https://vk.com/wall-222001696_20" TargetMode="External"/><Relationship Id="rId73" Type="http://schemas.openxmlformats.org/officeDocument/2006/relationships/hyperlink" Target="https://prnt.sc/J68eR_yz3iSG" TargetMode="External"/><Relationship Id="rId72" Type="http://schemas.openxmlformats.org/officeDocument/2006/relationships/hyperlink" Target="https://vk.com/wall-211818605_3254?reply=3397&amp;thread=3256" TargetMode="External"/><Relationship Id="rId75" Type="http://schemas.openxmlformats.org/officeDocument/2006/relationships/hyperlink" Target="https://www.youtube.com/watch?v=1z5LHU9hi8c" TargetMode="External"/><Relationship Id="rId74" Type="http://schemas.openxmlformats.org/officeDocument/2006/relationships/hyperlink" Target="https://vk.com/wall-88922512_152" TargetMode="External"/><Relationship Id="rId77" Type="http://schemas.openxmlformats.org/officeDocument/2006/relationships/hyperlink" Target="https://otvet.mail.ru/question/234846811" TargetMode="External"/><Relationship Id="rId76" Type="http://schemas.openxmlformats.org/officeDocument/2006/relationships/hyperlink" Target="https://prnt.sc/4fN4j9a2bqiO" TargetMode="External"/><Relationship Id="rId79" Type="http://schemas.openxmlformats.org/officeDocument/2006/relationships/hyperlink" Target="https://otvet.mail.ru/answer/2038868543/cid-361700465/" TargetMode="External"/><Relationship Id="rId78" Type="http://schemas.openxmlformats.org/officeDocument/2006/relationships/hyperlink" Target="https://prnt.sc/Owj7kx_ZiQMX" TargetMode="External"/><Relationship Id="rId71" Type="http://schemas.openxmlformats.org/officeDocument/2006/relationships/hyperlink" Target="https://prnt.sc/JuqviHIu22aR" TargetMode="External"/><Relationship Id="rId70" Type="http://schemas.openxmlformats.org/officeDocument/2006/relationships/hyperlink" Target="https://dzen.ru/video/watch/64f84b9809bb0574c65e67f9" TargetMode="External"/><Relationship Id="rId62" Type="http://schemas.openxmlformats.org/officeDocument/2006/relationships/hyperlink" Target="https://dzen.ru/a/ZOekB8GP1Q_SOYpc" TargetMode="External"/><Relationship Id="rId61" Type="http://schemas.openxmlformats.org/officeDocument/2006/relationships/hyperlink" Target="https://prnt.sc/SPkagxW318sj" TargetMode="External"/><Relationship Id="rId64" Type="http://schemas.openxmlformats.org/officeDocument/2006/relationships/hyperlink" Target="https://ok.ru/ogorodidac/topic/155556008064453" TargetMode="External"/><Relationship Id="rId63" Type="http://schemas.openxmlformats.org/officeDocument/2006/relationships/hyperlink" Target="https://prnt.sc/gI2JcasO8SeQ" TargetMode="External"/><Relationship Id="rId66" Type="http://schemas.openxmlformats.org/officeDocument/2006/relationships/hyperlink" Target="https://www.youtube.com/watch?v=0wIe_up9vRE&amp;lc=UgwMZqDY0X3zUwf7ubp4AaABAg.9uHt1URzK7k9uHwzI6jwz4" TargetMode="External"/><Relationship Id="rId65" Type="http://schemas.openxmlformats.org/officeDocument/2006/relationships/hyperlink" Target="https://prnt.sc/yZK1SOQeIfZV" TargetMode="External"/><Relationship Id="rId68" Type="http://schemas.openxmlformats.org/officeDocument/2006/relationships/hyperlink" Target="https://vk.com/wall-142190931_86150?reply=86558&amp;thread=86189" TargetMode="External"/><Relationship Id="rId67" Type="http://schemas.openxmlformats.org/officeDocument/2006/relationships/hyperlink" Target="https://prnt.sc/DVcexG9APcUy" TargetMode="External"/><Relationship Id="rId60" Type="http://schemas.openxmlformats.org/officeDocument/2006/relationships/hyperlink" Target="https://vk.com/wall610680343_3654" TargetMode="External"/><Relationship Id="rId69" Type="http://schemas.openxmlformats.org/officeDocument/2006/relationships/hyperlink" Target="https://prnt.sc/RbjVc0YqZXHJ" TargetMode="External"/><Relationship Id="rId51" Type="http://schemas.openxmlformats.org/officeDocument/2006/relationships/hyperlink" Target="https://telegram.me/AK111KA/405?comment=12097" TargetMode="External"/><Relationship Id="rId50" Type="http://schemas.openxmlformats.org/officeDocument/2006/relationships/hyperlink" Target="https://dzen.ru/a/ZPbJ9aNeiQvkKFAi" TargetMode="External"/><Relationship Id="rId53" Type="http://schemas.openxmlformats.org/officeDocument/2006/relationships/hyperlink" Target="https://dzen.ru/media/id/5e105a473d008800afe26d51/kaliningrad-kenigsberg-kotoryi-uterian-bezvozvratno-64dde51ca6dd3261d889821e?comments_data=n_reply" TargetMode="External"/><Relationship Id="rId52" Type="http://schemas.openxmlformats.org/officeDocument/2006/relationships/hyperlink" Target="https://prnt.sc/PAEfkfEL8gp_" TargetMode="External"/><Relationship Id="rId55" Type="http://schemas.openxmlformats.org/officeDocument/2006/relationships/hyperlink" Target="https://vk.com/wall-86359614_293620?reply=294090&amp;thread=293659" TargetMode="External"/><Relationship Id="rId54" Type="http://schemas.openxmlformats.org/officeDocument/2006/relationships/hyperlink" Target="https://prnt.sc/ml1ynEbrhir7" TargetMode="External"/><Relationship Id="rId57" Type="http://schemas.openxmlformats.org/officeDocument/2006/relationships/hyperlink" Target="https://youtu.be/xlNdcffx59U" TargetMode="External"/><Relationship Id="rId56" Type="http://schemas.openxmlformats.org/officeDocument/2006/relationships/hyperlink" Target="https://prnt.sc/7yZ1tByHMx7E" TargetMode="External"/><Relationship Id="rId59" Type="http://schemas.openxmlformats.org/officeDocument/2006/relationships/hyperlink" Target="https://prnt.sc/9ZsLa3_YfiQm" TargetMode="External"/><Relationship Id="rId58" Type="http://schemas.openxmlformats.org/officeDocument/2006/relationships/hyperlink" Target="https://t.me/komileaks/17785?comment=58076" TargetMode="External"/><Relationship Id="rId107" Type="http://schemas.openxmlformats.org/officeDocument/2006/relationships/hyperlink" Target="https://prnt.sc/ZL5OkntlsdPe" TargetMode="External"/><Relationship Id="rId228" Type="http://schemas.openxmlformats.org/officeDocument/2006/relationships/hyperlink" Target="https://prnt.sc/4stBiGNPVQMs" TargetMode="External"/><Relationship Id="rId349" Type="http://schemas.openxmlformats.org/officeDocument/2006/relationships/hyperlink" Target="https://prnt.sc/Ugee5EOxom6T" TargetMode="External"/><Relationship Id="rId106" Type="http://schemas.openxmlformats.org/officeDocument/2006/relationships/hyperlink" Target="https://vk.com/wall-198903091_323?reply=327&amp;thread=325" TargetMode="External"/><Relationship Id="rId227" Type="http://schemas.openxmlformats.org/officeDocument/2006/relationships/hyperlink" Target="https://www.youtube.com/watch?v=aqX1OPVyv3c" TargetMode="External"/><Relationship Id="rId348" Type="http://schemas.openxmlformats.org/officeDocument/2006/relationships/hyperlink" Target="https://vk.com/wall-26679712_2883195?reply=2884172&amp;thread=2883219" TargetMode="External"/><Relationship Id="rId469" Type="http://schemas.openxmlformats.org/officeDocument/2006/relationships/hyperlink" Target="https://vk.com/wall-100607967_48422" TargetMode="External"/><Relationship Id="rId105" Type="http://schemas.openxmlformats.org/officeDocument/2006/relationships/hyperlink" Target="https://prnt.sc/3LSVSxpz6cqb" TargetMode="External"/><Relationship Id="rId226" Type="http://schemas.openxmlformats.org/officeDocument/2006/relationships/hyperlink" Target="https://prnt.sc/nqe2oKyuX3MY" TargetMode="External"/><Relationship Id="rId347" Type="http://schemas.openxmlformats.org/officeDocument/2006/relationships/hyperlink" Target="https://prnt.sc/43fNsd9f04I1" TargetMode="External"/><Relationship Id="rId468" Type="http://schemas.openxmlformats.org/officeDocument/2006/relationships/hyperlink" Target="https://prnt.sc/j3IHNYOrSVCQ" TargetMode="External"/><Relationship Id="rId104" Type="http://schemas.openxmlformats.org/officeDocument/2006/relationships/hyperlink" Target="https://www.forumhouse.ru/threads/272140/page-128" TargetMode="External"/><Relationship Id="rId225" Type="http://schemas.openxmlformats.org/officeDocument/2006/relationships/hyperlink" Target="https://ok.ru/shkola.stroitelstva.i.remonta/topic/157063815971702" TargetMode="External"/><Relationship Id="rId346" Type="http://schemas.openxmlformats.org/officeDocument/2006/relationships/hyperlink" Target="https://vk.com/wall-138863694_238228?reply=1012320&amp;thread=238234" TargetMode="External"/><Relationship Id="rId467" Type="http://schemas.openxmlformats.org/officeDocument/2006/relationships/hyperlink" Target="https://rutube.ru/video/788fd9f07667120def6ae8a0b4ece499/" TargetMode="External"/><Relationship Id="rId109" Type="http://schemas.openxmlformats.org/officeDocument/2006/relationships/hyperlink" Target="https://prnt.sc/Qv5ZhH4p0U57" TargetMode="External"/><Relationship Id="rId108" Type="http://schemas.openxmlformats.org/officeDocument/2006/relationships/hyperlink" Target="https://www.youtube.com/watch?v=1z5LHU9hi8c&amp;lc=UgyRBzQDvHOh_3TZHYd4AaABAg.9uPob2Ht6Xv9uPpLJ8qwzC" TargetMode="External"/><Relationship Id="rId229" Type="http://schemas.openxmlformats.org/officeDocument/2006/relationships/hyperlink" Target="https://www.youtube.com/watch?v=zUKT7i3ZvvE&amp;lc=UgwGqHdQv_UgoxwWclh4AaABAg.9uaPBYDJdqr9unLzgeMl3T" TargetMode="External"/><Relationship Id="rId220" Type="http://schemas.openxmlformats.org/officeDocument/2006/relationships/hyperlink" Target="https://prnt.sc/e4ePfXP8wYfk" TargetMode="External"/><Relationship Id="rId341" Type="http://schemas.openxmlformats.org/officeDocument/2006/relationships/hyperlink" Target="https://prnt.sc/_ycYOI63bvTD" TargetMode="External"/><Relationship Id="rId462" Type="http://schemas.openxmlformats.org/officeDocument/2006/relationships/hyperlink" Target="https://prnt.sc/cTFQquDKk4iH" TargetMode="External"/><Relationship Id="rId340" Type="http://schemas.openxmlformats.org/officeDocument/2006/relationships/hyperlink" Target="https://ok.ru/sam163/topic/156739623401520" TargetMode="External"/><Relationship Id="rId461" Type="http://schemas.openxmlformats.org/officeDocument/2006/relationships/hyperlink" Target="https://vk.com/wall217901389_99003?reply=99613&amp;thread=99092" TargetMode="External"/><Relationship Id="rId460" Type="http://schemas.openxmlformats.org/officeDocument/2006/relationships/hyperlink" Target="https://prnt.sc/6bRIWMf3_s42" TargetMode="External"/><Relationship Id="rId103" Type="http://schemas.openxmlformats.org/officeDocument/2006/relationships/hyperlink" Target="https://prnt.sc/rhM068IrgSp1" TargetMode="External"/><Relationship Id="rId224" Type="http://schemas.openxmlformats.org/officeDocument/2006/relationships/hyperlink" Target="https://prnt.sc/fqNbLJUyEM9G" TargetMode="External"/><Relationship Id="rId345" Type="http://schemas.openxmlformats.org/officeDocument/2006/relationships/hyperlink" Target="https://prnt.sc/0qdkKwHtNW68" TargetMode="External"/><Relationship Id="rId466" Type="http://schemas.openxmlformats.org/officeDocument/2006/relationships/hyperlink" Target="https://prnt.sc/6A6V8Re7RT5U" TargetMode="External"/><Relationship Id="rId102" Type="http://schemas.openxmlformats.org/officeDocument/2006/relationships/hyperlink" Target="https://dzen.ru/media/id/5e105a473d008800afe26d51/kaliningrad-kenigsberg-kotoryi-uterian-bezvozvratno-64dde51ca6dd3261d889821e?comments_data=n_reply" TargetMode="External"/><Relationship Id="rId223" Type="http://schemas.openxmlformats.org/officeDocument/2006/relationships/hyperlink" Target="https://dzen.ru/media/id/650046f36dae8e46ed34aab6/obzor-teploizoliacionnyh-materialov-vybor-dlia-effektivnogo-utepleniia-doma-650166cf2f6d150206a57419?comments_data=n_reply" TargetMode="External"/><Relationship Id="rId344" Type="http://schemas.openxmlformats.org/officeDocument/2006/relationships/hyperlink" Target="https://vk.com/wall217901389_99003?reply=99253&amp;thread=99004" TargetMode="External"/><Relationship Id="rId465" Type="http://schemas.openxmlformats.org/officeDocument/2006/relationships/hyperlink" Target="https://vk.com/wall31001703_43196?reply=43215" TargetMode="External"/><Relationship Id="rId101" Type="http://schemas.openxmlformats.org/officeDocument/2006/relationships/hyperlink" Target="https://prnt.sc/xViACnkX9dBs" TargetMode="External"/><Relationship Id="rId222" Type="http://schemas.openxmlformats.org/officeDocument/2006/relationships/hyperlink" Target="https://prnt.sc/M-ISzCfeCtni" TargetMode="External"/><Relationship Id="rId343" Type="http://schemas.openxmlformats.org/officeDocument/2006/relationships/hyperlink" Target="https://prnt.sc/vFtBInoyhzc6" TargetMode="External"/><Relationship Id="rId464" Type="http://schemas.openxmlformats.org/officeDocument/2006/relationships/hyperlink" Target="https://prnt.sc/y9wUcOLCvLKN" TargetMode="External"/><Relationship Id="rId100" Type="http://schemas.openxmlformats.org/officeDocument/2006/relationships/hyperlink" Target="https://vk.com/wall-86359614_293620?reply=294370&amp;thread=293659" TargetMode="External"/><Relationship Id="rId221" Type="http://schemas.openxmlformats.org/officeDocument/2006/relationships/hyperlink" Target="https://dzen.ru/media/stroidom/pihaite-v-steny-svoego-karkasnogo-doma-penopolistirol-a-ne-minvatu--budet-i-teplee-i-deshevle-i-dolgovechnei-64fc686edd27200ea95f6f6b?comments_data=n_reply" TargetMode="External"/><Relationship Id="rId342" Type="http://schemas.openxmlformats.org/officeDocument/2006/relationships/hyperlink" Target="https://vk.com/wall217901389_99003?reply=99151&amp;thread=99092" TargetMode="External"/><Relationship Id="rId463" Type="http://schemas.openxmlformats.org/officeDocument/2006/relationships/hyperlink" Target="https://www.youtube.com/watch?v=H8Wop0WgK4w" TargetMode="External"/><Relationship Id="rId217" Type="http://schemas.openxmlformats.org/officeDocument/2006/relationships/hyperlink" Target="https://dzen.ru/media/stroidom/pihaite-v-steny-svoego-karkasnogo-doma-penopolistirol-a-ne-minvatu--budet-i-teplee-i-deshevle-i-dolgovechnei-64fc686edd27200ea95f6f6b?comments_data=n_reply" TargetMode="External"/><Relationship Id="rId338" Type="http://schemas.openxmlformats.org/officeDocument/2006/relationships/hyperlink" Target="https://dzen.ru/media/stroidom/pihaite-v-steny-svoego-karkasnogo-doma-penopolistirol-a-ne-minvatu--budet-i-teplee-i-deshevle-i-dolgovechnei-64fc686edd27200ea95f6f6b?comments_data=n_reply" TargetMode="External"/><Relationship Id="rId459" Type="http://schemas.openxmlformats.org/officeDocument/2006/relationships/hyperlink" Target="https://www.youtube.com/watch?v=gv77eZqioIM" TargetMode="External"/><Relationship Id="rId216" Type="http://schemas.openxmlformats.org/officeDocument/2006/relationships/hyperlink" Target="https://prnt.sc/gIW55IATyQ5N" TargetMode="External"/><Relationship Id="rId337" Type="http://schemas.openxmlformats.org/officeDocument/2006/relationships/hyperlink" Target="https://prnt.sc/VtiSy-3CWiWF" TargetMode="External"/><Relationship Id="rId458" Type="http://schemas.openxmlformats.org/officeDocument/2006/relationships/hyperlink" Target="https://prnt.sc/JCWHgyfHzEhf" TargetMode="External"/><Relationship Id="rId215" Type="http://schemas.openxmlformats.org/officeDocument/2006/relationships/hyperlink" Target="https://dzen.ru/media/stroidom/pihaite-v-steny-svoego-karkasnogo-doma-penopolistirol-a-ne-minvatu--budet-i-teplee-i-deshevle-i-dolgovechnei-64fc686edd27200ea95f6f6b?comments_data=n_reply" TargetMode="External"/><Relationship Id="rId336" Type="http://schemas.openxmlformats.org/officeDocument/2006/relationships/hyperlink" Target="https://dzen.ru/a/ZKwNUbsqoB7IpsY6" TargetMode="External"/><Relationship Id="rId457" Type="http://schemas.openxmlformats.org/officeDocument/2006/relationships/hyperlink" Target="https://vk.com/wall-136129068_138532?reply=138535" TargetMode="External"/><Relationship Id="rId214" Type="http://schemas.openxmlformats.org/officeDocument/2006/relationships/hyperlink" Target="https://prnt.sc/fbBPPHoLnRIw" TargetMode="External"/><Relationship Id="rId335" Type="http://schemas.openxmlformats.org/officeDocument/2006/relationships/hyperlink" Target="https://prnt.sc/cnS2jf-Mx6uO" TargetMode="External"/><Relationship Id="rId456" Type="http://schemas.openxmlformats.org/officeDocument/2006/relationships/hyperlink" Target="https://prnt.sc/RPvm7tmHVtka" TargetMode="External"/><Relationship Id="rId219" Type="http://schemas.openxmlformats.org/officeDocument/2006/relationships/hyperlink" Target="https://dzen.ru/media/stroidom/pihaite-v-steny-svoego-karkasnogo-doma-penopolistirol-a-ne-minvatu--budet-i-teplee-i-deshevle-i-dolgovechnei-64fc686edd27200ea95f6f6b?comments_data=n_reply" TargetMode="External"/><Relationship Id="rId218" Type="http://schemas.openxmlformats.org/officeDocument/2006/relationships/hyperlink" Target="https://prnt.sc/cOrcov3It8OG" TargetMode="External"/><Relationship Id="rId339" Type="http://schemas.openxmlformats.org/officeDocument/2006/relationships/hyperlink" Target="https://prnt.sc/IZkoA1e2TwrP" TargetMode="External"/><Relationship Id="rId330" Type="http://schemas.openxmlformats.org/officeDocument/2006/relationships/hyperlink" Target="https://vk.com/wall-66764490_7834" TargetMode="External"/><Relationship Id="rId451" Type="http://schemas.openxmlformats.org/officeDocument/2006/relationships/hyperlink" Target="https://prnt.sc/q6NlfsPD-ktm" TargetMode="External"/><Relationship Id="rId450" Type="http://schemas.openxmlformats.org/officeDocument/2006/relationships/hyperlink" Target="https://vk.com/wall-222715866_3" TargetMode="External"/><Relationship Id="rId213" Type="http://schemas.openxmlformats.org/officeDocument/2006/relationships/hyperlink" Target="https://www.youtube.com/watch?v=pQQcJ6M2nns&amp;lc=UgyVZCGYBGu6VwU6bDF4AaABAg.9uZpgeOHh679ugXFPAD-Ob" TargetMode="External"/><Relationship Id="rId334" Type="http://schemas.openxmlformats.org/officeDocument/2006/relationships/hyperlink" Target="http://vk.com/wall-192972230_708" TargetMode="External"/><Relationship Id="rId455" Type="http://schemas.openxmlformats.org/officeDocument/2006/relationships/hyperlink" Target="https://vk.com/wall-105491075_981" TargetMode="External"/><Relationship Id="rId212" Type="http://schemas.openxmlformats.org/officeDocument/2006/relationships/hyperlink" Target="https://prnt.sc/lnVTtBNSYVLu" TargetMode="External"/><Relationship Id="rId333" Type="http://schemas.openxmlformats.org/officeDocument/2006/relationships/hyperlink" Target="https://prnt.sc/mXBLPz89S1YM" TargetMode="External"/><Relationship Id="rId454" Type="http://schemas.openxmlformats.org/officeDocument/2006/relationships/hyperlink" Target="https://prnt.sc/rxKytsJ1vl7B" TargetMode="External"/><Relationship Id="rId211" Type="http://schemas.openxmlformats.org/officeDocument/2006/relationships/hyperlink" Target="https://www.forumhouse.ru/posts/31848966/" TargetMode="External"/><Relationship Id="rId332" Type="http://schemas.openxmlformats.org/officeDocument/2006/relationships/hyperlink" Target="https://www.youtube.com/watch?v=YJcz0SFnNYE" TargetMode="External"/><Relationship Id="rId453" Type="http://schemas.openxmlformats.org/officeDocument/2006/relationships/hyperlink" Target="https://telegram.me/remont_smr/1343?comment=6061" TargetMode="External"/><Relationship Id="rId210" Type="http://schemas.openxmlformats.org/officeDocument/2006/relationships/hyperlink" Target="https://prnt.sc/i4Sqw1UBh_3u" TargetMode="External"/><Relationship Id="rId331" Type="http://schemas.openxmlformats.org/officeDocument/2006/relationships/hyperlink" Target="https://prnt.sc/7nZjwqvUqF9y" TargetMode="External"/><Relationship Id="rId452" Type="http://schemas.openxmlformats.org/officeDocument/2006/relationships/hyperlink" Target="https://prnt.sc/VViVwBN93Jov" TargetMode="External"/><Relationship Id="rId370" Type="http://schemas.openxmlformats.org/officeDocument/2006/relationships/hyperlink" Target="https://ok.ru/sam163/topic/156739623401520" TargetMode="External"/><Relationship Id="rId491" Type="http://schemas.openxmlformats.org/officeDocument/2006/relationships/hyperlink" Target="https://prnt.sc/_VZVaXQnDbOG" TargetMode="External"/><Relationship Id="rId490" Type="http://schemas.openxmlformats.org/officeDocument/2006/relationships/hyperlink" Target="https://vk.com/wall-161529175_1097595?reply=1098401&amp;thread=1097694" TargetMode="External"/><Relationship Id="rId129" Type="http://schemas.openxmlformats.org/officeDocument/2006/relationships/hyperlink" Target="https://prnt.sc/qAVmZf6_0m2n" TargetMode="External"/><Relationship Id="rId128" Type="http://schemas.openxmlformats.org/officeDocument/2006/relationships/hyperlink" Target="https://www.forumhouse.ru/posts/31829193/" TargetMode="External"/><Relationship Id="rId249" Type="http://schemas.openxmlformats.org/officeDocument/2006/relationships/hyperlink" Target="https://prnt.sc/5yOU7fF0Wecd" TargetMode="External"/><Relationship Id="rId127" Type="http://schemas.openxmlformats.org/officeDocument/2006/relationships/hyperlink" Target="https://prnt.sc/TNsWpkaDi-jW" TargetMode="External"/><Relationship Id="rId248" Type="http://schemas.openxmlformats.org/officeDocument/2006/relationships/hyperlink" Target="https://vk.com/wall-211099497_1894" TargetMode="External"/><Relationship Id="rId369" Type="http://schemas.openxmlformats.org/officeDocument/2006/relationships/hyperlink" Target="https://prnt.sc/sYxIMQA46j7-" TargetMode="External"/><Relationship Id="rId126" Type="http://schemas.openxmlformats.org/officeDocument/2006/relationships/hyperlink" Target="https://telegram.me/prof_tools/48432" TargetMode="External"/><Relationship Id="rId247" Type="http://schemas.openxmlformats.org/officeDocument/2006/relationships/hyperlink" Target="https://prnt.sc/R4gNyj2A6-x0" TargetMode="External"/><Relationship Id="rId368" Type="http://schemas.openxmlformats.org/officeDocument/2006/relationships/hyperlink" Target="https://tenchat.ru/media/1611494-utepleniye-sten-iz-gazobetona-minvatoy-po-tekhnologii-mokriy-fasad" TargetMode="External"/><Relationship Id="rId489" Type="http://schemas.openxmlformats.org/officeDocument/2006/relationships/hyperlink" Target="https://prnt.sc/4HGJGseajN_Y" TargetMode="External"/><Relationship Id="rId121" Type="http://schemas.openxmlformats.org/officeDocument/2006/relationships/hyperlink" Target="https://prnt.sc/LZ6Jotgb4mpd" TargetMode="External"/><Relationship Id="rId242" Type="http://schemas.openxmlformats.org/officeDocument/2006/relationships/hyperlink" Target="https://vk.com/wall-190089960_108" TargetMode="External"/><Relationship Id="rId363" Type="http://schemas.openxmlformats.org/officeDocument/2006/relationships/hyperlink" Target="https://prnt.sc/bHi3xLX7T7NW" TargetMode="External"/><Relationship Id="rId484" Type="http://schemas.openxmlformats.org/officeDocument/2006/relationships/hyperlink" Target="https://telegram.me/facadeunion/1529" TargetMode="External"/><Relationship Id="rId120" Type="http://schemas.openxmlformats.org/officeDocument/2006/relationships/hyperlink" Target="https://vk.com/wall-210526962_340?z=clip-210526962_456239171%2F03a4ab5a20bb8392a6%2Fpl_post_-210526962_340" TargetMode="External"/><Relationship Id="rId241" Type="http://schemas.openxmlformats.org/officeDocument/2006/relationships/hyperlink" Target="https://prnt.sc/Ak0tF7LacL_V" TargetMode="External"/><Relationship Id="rId362" Type="http://schemas.openxmlformats.org/officeDocument/2006/relationships/hyperlink" Target="https://dzen.ru/media/stroidom/pihaite-v-steny-svoego-karkasnogo-doma-penopolistirol-a-ne-minvatu--budet-i-teplee-i-deshevle-i-dolgovechnei-64fc686edd27200ea95f6f6b?comments_data=n_reply" TargetMode="External"/><Relationship Id="rId483" Type="http://schemas.openxmlformats.org/officeDocument/2006/relationships/hyperlink" Target="https://prnt.sc/Ax4zRW3el7dF" TargetMode="External"/><Relationship Id="rId240" Type="http://schemas.openxmlformats.org/officeDocument/2006/relationships/hyperlink" Target="https://www.youtube.com/watch?v=zUKT7i3ZvvE&amp;lc=UgwGqHdQv_UgoxwWclh4AaABAg.9uaPBYDJdqr9uq09cmgs3i" TargetMode="External"/><Relationship Id="rId361" Type="http://schemas.openxmlformats.org/officeDocument/2006/relationships/hyperlink" Target="https://prnt.sc/bXQ45N8b1vaC" TargetMode="External"/><Relationship Id="rId482" Type="http://schemas.openxmlformats.org/officeDocument/2006/relationships/hyperlink" Target="https://vk.com/wall217901389_99003?reply=99008" TargetMode="External"/><Relationship Id="rId360" Type="http://schemas.openxmlformats.org/officeDocument/2006/relationships/hyperlink" Target="https://dzen.ru/media/stroidom/pihaite-v-steny-svoego-karkasnogo-doma-penopolistirol-a-ne-minvatu--budet-i-teplee-i-deshevle-i-dolgovechnei-64fc686edd27200ea95f6f6b?comments_data=n_reply" TargetMode="External"/><Relationship Id="rId481" Type="http://schemas.openxmlformats.org/officeDocument/2006/relationships/hyperlink" Target="https://prnt.sc/fFEPaN0SHHtz" TargetMode="External"/><Relationship Id="rId125" Type="http://schemas.openxmlformats.org/officeDocument/2006/relationships/hyperlink" Target="https://prnt.sc/MxIjUpq0cAtd" TargetMode="External"/><Relationship Id="rId246" Type="http://schemas.openxmlformats.org/officeDocument/2006/relationships/hyperlink" Target="https://vk.com/wall-108814823_699" TargetMode="External"/><Relationship Id="rId367" Type="http://schemas.openxmlformats.org/officeDocument/2006/relationships/hyperlink" Target="https://prnt.sc/gfBDXvtUsCM7" TargetMode="External"/><Relationship Id="rId488" Type="http://schemas.openxmlformats.org/officeDocument/2006/relationships/hyperlink" Target="https://vk.com/wall-54144375_524" TargetMode="External"/><Relationship Id="rId124" Type="http://schemas.openxmlformats.org/officeDocument/2006/relationships/hyperlink" Target="https://t.me/prof_tools/47196/48198" TargetMode="External"/><Relationship Id="rId245" Type="http://schemas.openxmlformats.org/officeDocument/2006/relationships/hyperlink" Target="https://prnt.sc/HJ8bVMcO-SYP" TargetMode="External"/><Relationship Id="rId366" Type="http://schemas.openxmlformats.org/officeDocument/2006/relationships/hyperlink" Target="https://www.forumhouse.ru/posts/31880765/" TargetMode="External"/><Relationship Id="rId487" Type="http://schemas.openxmlformats.org/officeDocument/2006/relationships/hyperlink" Target="https://prnt.sc/lyAcpc0nhQvj" TargetMode="External"/><Relationship Id="rId123" Type="http://schemas.openxmlformats.org/officeDocument/2006/relationships/hyperlink" Target="https://prnt.sc/zsR6fqdG0GI4" TargetMode="External"/><Relationship Id="rId244" Type="http://schemas.openxmlformats.org/officeDocument/2006/relationships/hyperlink" Target="https://vk.com/wall-151839057_33816" TargetMode="External"/><Relationship Id="rId365" Type="http://schemas.openxmlformats.org/officeDocument/2006/relationships/hyperlink" Target="https://vk.com/wall-48040665_12712?reply=12720" TargetMode="External"/><Relationship Id="rId486" Type="http://schemas.openxmlformats.org/officeDocument/2006/relationships/hyperlink" Target="https://vk.com/wall-46871511_167552" TargetMode="External"/><Relationship Id="rId122" Type="http://schemas.openxmlformats.org/officeDocument/2006/relationships/hyperlink" Target="https://www.youtube.com/watch?v=NTdPYISDtjA" TargetMode="External"/><Relationship Id="rId243" Type="http://schemas.openxmlformats.org/officeDocument/2006/relationships/hyperlink" Target="https://prnt.sc/j8OwCd97-Kd1" TargetMode="External"/><Relationship Id="rId364" Type="http://schemas.openxmlformats.org/officeDocument/2006/relationships/hyperlink" Target="https://dzen.ru/media/stroidom/pihaite-v-steny-svoego-karkasnogo-doma-penopolistirol-a-ne-minvatu--budet-i-teplee-i-deshevle-i-dolgovechnei-64fc686edd27200ea95f6f6b?comments_data=n_reply" TargetMode="External"/><Relationship Id="rId485" Type="http://schemas.openxmlformats.org/officeDocument/2006/relationships/hyperlink" Target="https://prnt.sc/vsMkcG4ds2hx" TargetMode="External"/><Relationship Id="rId95" Type="http://schemas.openxmlformats.org/officeDocument/2006/relationships/hyperlink" Target="https://prnt.sc/go4z6vZve0Kz" TargetMode="External"/><Relationship Id="rId94" Type="http://schemas.openxmlformats.org/officeDocument/2006/relationships/hyperlink" Target="https://vk.com/wall-41002749_1123336?reply=1123345" TargetMode="External"/><Relationship Id="rId97" Type="http://schemas.openxmlformats.org/officeDocument/2006/relationships/hyperlink" Target="https://prnt.sc/u1LusAeKryve" TargetMode="External"/><Relationship Id="rId96" Type="http://schemas.openxmlformats.org/officeDocument/2006/relationships/hyperlink" Target="https://vk.com/wall-183306212_3064" TargetMode="External"/><Relationship Id="rId99" Type="http://schemas.openxmlformats.org/officeDocument/2006/relationships/hyperlink" Target="https://prnt.sc/ThceJisEd7TF" TargetMode="External"/><Relationship Id="rId480" Type="http://schemas.openxmlformats.org/officeDocument/2006/relationships/hyperlink" Target="https://telegram.me/lowarchviz/154206" TargetMode="External"/><Relationship Id="rId98" Type="http://schemas.openxmlformats.org/officeDocument/2006/relationships/hyperlink" Target="https://vk.com/wall742346780_54" TargetMode="External"/><Relationship Id="rId91" Type="http://schemas.openxmlformats.org/officeDocument/2006/relationships/hyperlink" Target="https://prnt.sc/Pm-wd1iXgDFN" TargetMode="External"/><Relationship Id="rId90" Type="http://schemas.openxmlformats.org/officeDocument/2006/relationships/hyperlink" Target="https://vk.com/wall-41002749_1123336" TargetMode="External"/><Relationship Id="rId93" Type="http://schemas.openxmlformats.org/officeDocument/2006/relationships/hyperlink" Target="https://prnt.sc/rXej7dJcetO7" TargetMode="External"/><Relationship Id="rId92" Type="http://schemas.openxmlformats.org/officeDocument/2006/relationships/hyperlink" Target="https://vk.com/wall817894577_8" TargetMode="External"/><Relationship Id="rId118" Type="http://schemas.openxmlformats.org/officeDocument/2006/relationships/hyperlink" Target="https://www.youtube.com/watch?v=gvKPWlC0aTQ" TargetMode="External"/><Relationship Id="rId239" Type="http://schemas.openxmlformats.org/officeDocument/2006/relationships/hyperlink" Target="https://prnt.sc/U7ZzsXnrmAnq" TargetMode="External"/><Relationship Id="rId117" Type="http://schemas.openxmlformats.org/officeDocument/2006/relationships/hyperlink" Target="https://prnt.sc/j4CIWIMZ3xEp" TargetMode="External"/><Relationship Id="rId238" Type="http://schemas.openxmlformats.org/officeDocument/2006/relationships/hyperlink" Target="https://www.youtube.com/watch?v=YidEYLN2Ag8" TargetMode="External"/><Relationship Id="rId359" Type="http://schemas.openxmlformats.org/officeDocument/2006/relationships/hyperlink" Target="https://prnt.sc/HiroEpw9X0dH" TargetMode="External"/><Relationship Id="rId116" Type="http://schemas.openxmlformats.org/officeDocument/2006/relationships/hyperlink" Target="https://vk.com/wall-221128543_69" TargetMode="External"/><Relationship Id="rId237" Type="http://schemas.openxmlformats.org/officeDocument/2006/relationships/hyperlink" Target="https://prnt.sc/_qzxWiEJckmS" TargetMode="External"/><Relationship Id="rId358" Type="http://schemas.openxmlformats.org/officeDocument/2006/relationships/hyperlink" Target="https://dzen.ru/media/stroidom/pihaite-v-steny-svoego-karkasnogo-doma-penopolistirol-a-ne-minvatu--budet-i-teplee-i-deshevle-i-dolgovechnei-64fc686edd27200ea95f6f6b?comments_data=n_reply" TargetMode="External"/><Relationship Id="rId479" Type="http://schemas.openxmlformats.org/officeDocument/2006/relationships/hyperlink" Target="https://prnt.sc/HQliTBou6KpN" TargetMode="External"/><Relationship Id="rId115" Type="http://schemas.openxmlformats.org/officeDocument/2006/relationships/hyperlink" Target="https://prnt.sc/9uHTRIpU2f_I" TargetMode="External"/><Relationship Id="rId236" Type="http://schemas.openxmlformats.org/officeDocument/2006/relationships/hyperlink" Target="https://www.youtube.com/watch?v=7pUa08TqT6k" TargetMode="External"/><Relationship Id="rId357" Type="http://schemas.openxmlformats.org/officeDocument/2006/relationships/hyperlink" Target="https://prnt.sc/othOwAgajqtx" TargetMode="External"/><Relationship Id="rId478" Type="http://schemas.openxmlformats.org/officeDocument/2006/relationships/hyperlink" Target="https://ok.ru/enstroy31/topic/155465166856351" TargetMode="External"/><Relationship Id="rId119" Type="http://schemas.openxmlformats.org/officeDocument/2006/relationships/hyperlink" Target="https://prnt.sc/au0ASIDLKg7z" TargetMode="External"/><Relationship Id="rId110" Type="http://schemas.openxmlformats.org/officeDocument/2006/relationships/hyperlink" Target="https://vk.com/wall-99100640_78283" TargetMode="External"/><Relationship Id="rId231" Type="http://schemas.openxmlformats.org/officeDocument/2006/relationships/hyperlink" Target="https://www.youtube.com/watch?v=r6dw2H3cG2Y" TargetMode="External"/><Relationship Id="rId352" Type="http://schemas.openxmlformats.org/officeDocument/2006/relationships/hyperlink" Target="https://dzen.ru/media/stroidom/pihaite-v-steny-svoego-karkasnogo-doma-penopolistirol-a-ne-minvatu--budet-i-teplee-i-deshevle-i-dolgovechnei-64fc686edd27200ea95f6f6b?comments_data=n_reply" TargetMode="External"/><Relationship Id="rId473" Type="http://schemas.openxmlformats.org/officeDocument/2006/relationships/hyperlink" Target="https://telegram.me/montaj220/87888" TargetMode="External"/><Relationship Id="rId230" Type="http://schemas.openxmlformats.org/officeDocument/2006/relationships/hyperlink" Target="https://prnt.sc/pA3u4EbgNAmS" TargetMode="External"/><Relationship Id="rId351" Type="http://schemas.openxmlformats.org/officeDocument/2006/relationships/hyperlink" Target="https://prnt.sc/0rkdOA0gfqcB" TargetMode="External"/><Relationship Id="rId472" Type="http://schemas.openxmlformats.org/officeDocument/2006/relationships/hyperlink" Target="https://prnt.sc/S24IULuD-X2-" TargetMode="External"/><Relationship Id="rId350" Type="http://schemas.openxmlformats.org/officeDocument/2006/relationships/hyperlink" Target="https://vk.com/wall217901389_99003?reply=99440&amp;thread=99092" TargetMode="External"/><Relationship Id="rId471" Type="http://schemas.openxmlformats.org/officeDocument/2006/relationships/hyperlink" Target="https://vk.com/wall-213628981_116?reply=117" TargetMode="External"/><Relationship Id="rId470" Type="http://schemas.openxmlformats.org/officeDocument/2006/relationships/hyperlink" Target="https://prnt.sc/ed77u5Rb6Eu7" TargetMode="External"/><Relationship Id="rId114" Type="http://schemas.openxmlformats.org/officeDocument/2006/relationships/hyperlink" Target="https://vk.com/wall-219141153_310" TargetMode="External"/><Relationship Id="rId235" Type="http://schemas.openxmlformats.org/officeDocument/2006/relationships/hyperlink" Target="https://prnt.sc/ZW_UDtHh9R52" TargetMode="External"/><Relationship Id="rId356" Type="http://schemas.openxmlformats.org/officeDocument/2006/relationships/hyperlink" Target="https://dzen.ru/media/stroidom/pihaite-v-steny-svoego-karkasnogo-doma-penopolistirol-a-ne-minvatu--budet-i-teplee-i-deshevle-i-dolgovechnei-64fc686edd27200ea95f6f6b?comments_data=n_reply" TargetMode="External"/><Relationship Id="rId477" Type="http://schemas.openxmlformats.org/officeDocument/2006/relationships/hyperlink" Target="https://prnt.sc/2XqqZzoR0QnH" TargetMode="External"/><Relationship Id="rId113" Type="http://schemas.openxmlformats.org/officeDocument/2006/relationships/hyperlink" Target="https://prnt.sc/WLxglxeS6EX7" TargetMode="External"/><Relationship Id="rId234" Type="http://schemas.openxmlformats.org/officeDocument/2006/relationships/hyperlink" Target="https://vk.com/wall-219088710_99" TargetMode="External"/><Relationship Id="rId355" Type="http://schemas.openxmlformats.org/officeDocument/2006/relationships/hyperlink" Target="https://prnt.sc/DFILZAu307kP" TargetMode="External"/><Relationship Id="rId476" Type="http://schemas.openxmlformats.org/officeDocument/2006/relationships/hyperlink" Target="https://dzen.ru/media/stroidom/pihaite-v-steny-svoego-karkasnogo-doma-penopolistirol-a-ne-minvatu--budet-i-teplee-i-deshevle-i-dolgovechnei-64fc686edd27200ea95f6f6b?comments_data=n_reply" TargetMode="External"/><Relationship Id="rId112" Type="http://schemas.openxmlformats.org/officeDocument/2006/relationships/hyperlink" Target="https://vk.com/wall-179325147_332" TargetMode="External"/><Relationship Id="rId233" Type="http://schemas.openxmlformats.org/officeDocument/2006/relationships/hyperlink" Target="https://vk.com/im?sel=-215412001" TargetMode="External"/><Relationship Id="rId354" Type="http://schemas.openxmlformats.org/officeDocument/2006/relationships/hyperlink" Target="https://dzen.ru/media/stroidom/pihaite-v-steny-svoego-karkasnogo-doma-penopolistirol-a-ne-minvatu--budet-i-teplee-i-deshevle-i-dolgovechnei-64fc686edd27200ea95f6f6b?comments_data=n_reply" TargetMode="External"/><Relationship Id="rId475" Type="http://schemas.openxmlformats.org/officeDocument/2006/relationships/hyperlink" Target="https://prnt.sc/GdoV8YkH0lmp" TargetMode="External"/><Relationship Id="rId111" Type="http://schemas.openxmlformats.org/officeDocument/2006/relationships/hyperlink" Target="https://prnt.sc/N5qxYgVIg5BQ" TargetMode="External"/><Relationship Id="rId232" Type="http://schemas.openxmlformats.org/officeDocument/2006/relationships/hyperlink" Target="https://prnt.sc/3MVwBk-rSxKJ" TargetMode="External"/><Relationship Id="rId353" Type="http://schemas.openxmlformats.org/officeDocument/2006/relationships/hyperlink" Target="https://prnt.sc/J7PbOf5EIVXW" TargetMode="External"/><Relationship Id="rId474" Type="http://schemas.openxmlformats.org/officeDocument/2006/relationships/hyperlink" Target="https://t.me/montaj220/87889" TargetMode="External"/><Relationship Id="rId305" Type="http://schemas.openxmlformats.org/officeDocument/2006/relationships/hyperlink" Target="https://otvet.mail.ru/question/235023657" TargetMode="External"/><Relationship Id="rId426" Type="http://schemas.openxmlformats.org/officeDocument/2006/relationships/hyperlink" Target="https://www.youtube.com/watch?v=RVdHKaDlZeI&amp;lc=UgwAfLcTWcwpTOrgdRd4AaABAg.9v9YKlMk-U29v9sf-r_cwm" TargetMode="External"/><Relationship Id="rId304" Type="http://schemas.openxmlformats.org/officeDocument/2006/relationships/hyperlink" Target="https://prnt.sc/toEB3XIaQXFZ" TargetMode="External"/><Relationship Id="rId425" Type="http://schemas.openxmlformats.org/officeDocument/2006/relationships/hyperlink" Target="https://www.youtube.com/watch?v=oBUAGkzm_sU&amp;lc=UgxIU0U36MkqPK6P7EJ4AaABAg" TargetMode="External"/><Relationship Id="rId303" Type="http://schemas.openxmlformats.org/officeDocument/2006/relationships/hyperlink" Target="https://vk.com/wall-211265895_347" TargetMode="External"/><Relationship Id="rId424" Type="http://schemas.openxmlformats.org/officeDocument/2006/relationships/hyperlink" Target="https://prnt.sc/7r1OkQtoYjCe" TargetMode="External"/><Relationship Id="rId302" Type="http://schemas.openxmlformats.org/officeDocument/2006/relationships/hyperlink" Target="https://prnt.sc/6MXbx_Nv2Hwt" TargetMode="External"/><Relationship Id="rId423" Type="http://schemas.openxmlformats.org/officeDocument/2006/relationships/hyperlink" Target="https://vk.com/wall-221694072_124" TargetMode="External"/><Relationship Id="rId309" Type="http://schemas.openxmlformats.org/officeDocument/2006/relationships/hyperlink" Target="https://prnt.sc/MF14eMioTrzw" TargetMode="External"/><Relationship Id="rId308" Type="http://schemas.openxmlformats.org/officeDocument/2006/relationships/hyperlink" Target="https://www.forumhouse.ru/posts/31867221/" TargetMode="External"/><Relationship Id="rId429" Type="http://schemas.openxmlformats.org/officeDocument/2006/relationships/hyperlink" Target="https://prnt.sc/RCuiWGUXqEq9" TargetMode="External"/><Relationship Id="rId307" Type="http://schemas.openxmlformats.org/officeDocument/2006/relationships/hyperlink" Target="https://www.forumhouse.ru/posts/31865976/" TargetMode="External"/><Relationship Id="rId428" Type="http://schemas.openxmlformats.org/officeDocument/2006/relationships/hyperlink" Target="https://vk.com/topic-74535345_31251418?post=18555" TargetMode="External"/><Relationship Id="rId306" Type="http://schemas.openxmlformats.org/officeDocument/2006/relationships/hyperlink" Target="https://prnt.sc/AtkhwKOJTXsy" TargetMode="External"/><Relationship Id="rId427" Type="http://schemas.openxmlformats.org/officeDocument/2006/relationships/hyperlink" Target="https://prnt.sc/qFfX0pjlaYIQ" TargetMode="External"/><Relationship Id="rId301" Type="http://schemas.openxmlformats.org/officeDocument/2006/relationships/hyperlink" Target="https://vk.com/wall-108814823_699?reply=700" TargetMode="External"/><Relationship Id="rId422" Type="http://schemas.openxmlformats.org/officeDocument/2006/relationships/hyperlink" Target="https://vk.com/wall-215887293_18043" TargetMode="External"/><Relationship Id="rId300" Type="http://schemas.openxmlformats.org/officeDocument/2006/relationships/hyperlink" Target="https://prnt.sc/39ok38redlNb" TargetMode="External"/><Relationship Id="rId421" Type="http://schemas.openxmlformats.org/officeDocument/2006/relationships/hyperlink" Target="https://prnt.sc/1zXq7dDCrMoX" TargetMode="External"/><Relationship Id="rId420" Type="http://schemas.openxmlformats.org/officeDocument/2006/relationships/hyperlink" Target="https://vk.com/wall-208240212_271" TargetMode="External"/><Relationship Id="rId415" Type="http://schemas.openxmlformats.org/officeDocument/2006/relationships/hyperlink" Target="https://prnt.sc/Qi6QE1aqJMs_" TargetMode="External"/><Relationship Id="rId536" Type="http://schemas.openxmlformats.org/officeDocument/2006/relationships/hyperlink" Target="https://prnt.sc/48joOl12OcF8" TargetMode="External"/><Relationship Id="rId414" Type="http://schemas.openxmlformats.org/officeDocument/2006/relationships/hyperlink" Target="https://www.youtube.com/watch?v=wwugCBqTXys" TargetMode="External"/><Relationship Id="rId535" Type="http://schemas.openxmlformats.org/officeDocument/2006/relationships/hyperlink" Target="https://www.youtube.com/watch?v=Cqx1uOFL1nI&amp;lc=Ugy1_mKzYsqEd8ecR8Z4AaABAg" TargetMode="External"/><Relationship Id="rId413" Type="http://schemas.openxmlformats.org/officeDocument/2006/relationships/hyperlink" Target="https://prnt.sc/EN-ZTjNxCc-E" TargetMode="External"/><Relationship Id="rId534" Type="http://schemas.openxmlformats.org/officeDocument/2006/relationships/hyperlink" Target="https://prnt.sc/ilYx5Wedwm92" TargetMode="External"/><Relationship Id="rId412" Type="http://schemas.openxmlformats.org/officeDocument/2006/relationships/hyperlink" Target="https://vk.com/wall-217740980_61" TargetMode="External"/><Relationship Id="rId533" Type="http://schemas.openxmlformats.org/officeDocument/2006/relationships/hyperlink" Target="https://vk.com/wall824468645_2" TargetMode="External"/><Relationship Id="rId419" Type="http://schemas.openxmlformats.org/officeDocument/2006/relationships/hyperlink" Target="https://prnt.sc/j6stEx00hx9Z" TargetMode="External"/><Relationship Id="rId418" Type="http://schemas.openxmlformats.org/officeDocument/2006/relationships/hyperlink" Target="https://www.youtube.com/watch?v=BqwQW5LnuGg&amp;lc=Ugy5k_LlcQpjg5Q74jB4AaABAg.9uzehwY9h7H9v-K0oJjFa-" TargetMode="External"/><Relationship Id="rId417" Type="http://schemas.openxmlformats.org/officeDocument/2006/relationships/hyperlink" Target="https://prnt.sc/LgMeR2f3xR6o" TargetMode="External"/><Relationship Id="rId416" Type="http://schemas.openxmlformats.org/officeDocument/2006/relationships/hyperlink" Target="https://dzen.ru/b/ZQq7eMLJ7AdPjuxl" TargetMode="External"/><Relationship Id="rId537" Type="http://schemas.openxmlformats.org/officeDocument/2006/relationships/drawing" Target="../drawings/drawing2.xml"/><Relationship Id="rId411" Type="http://schemas.openxmlformats.org/officeDocument/2006/relationships/hyperlink" Target="https://prnt.sc/mpUU0ZLr0bNc" TargetMode="External"/><Relationship Id="rId532" Type="http://schemas.openxmlformats.org/officeDocument/2006/relationships/hyperlink" Target="https://prnt.sc/m-SRuhM1lTCu" TargetMode="External"/><Relationship Id="rId410" Type="http://schemas.openxmlformats.org/officeDocument/2006/relationships/hyperlink" Target="https://dzen.ru/a/ZQ9SSHvWaU1c8wNc" TargetMode="External"/><Relationship Id="rId531" Type="http://schemas.openxmlformats.org/officeDocument/2006/relationships/hyperlink" Target="https://vk.com/wall-65610254_104770?reply=104825&amp;thread=104775" TargetMode="External"/><Relationship Id="rId530" Type="http://schemas.openxmlformats.org/officeDocument/2006/relationships/hyperlink" Target="https://prnt.sc/_9wXEd6BAxvw" TargetMode="External"/><Relationship Id="rId206" Type="http://schemas.openxmlformats.org/officeDocument/2006/relationships/hyperlink" Target="https://prnt.sc/ltGmFvMvtr-M" TargetMode="External"/><Relationship Id="rId327" Type="http://schemas.openxmlformats.org/officeDocument/2006/relationships/hyperlink" Target="https://www.forumhouse.ru/posts/31869054/" TargetMode="External"/><Relationship Id="rId448" Type="http://schemas.openxmlformats.org/officeDocument/2006/relationships/hyperlink" Target="https://vk.com/wall-139170393_1964" TargetMode="External"/><Relationship Id="rId205" Type="http://schemas.openxmlformats.org/officeDocument/2006/relationships/hyperlink" Target="https://www.youtube.com/watch?v=JozJj0uxCiM" TargetMode="External"/><Relationship Id="rId326" Type="http://schemas.openxmlformats.org/officeDocument/2006/relationships/hyperlink" Target="https://prnt.sc/aCiushCQs3xN" TargetMode="External"/><Relationship Id="rId447" Type="http://schemas.openxmlformats.org/officeDocument/2006/relationships/hyperlink" Target="https://prnt.sc/SWw_G50IXY43" TargetMode="External"/><Relationship Id="rId204" Type="http://schemas.openxmlformats.org/officeDocument/2006/relationships/hyperlink" Target="https://prnt.sc/zFx0dx7O3r_I" TargetMode="External"/><Relationship Id="rId325" Type="http://schemas.openxmlformats.org/officeDocument/2006/relationships/hyperlink" Target="https://vk.com/wall-178686423_20" TargetMode="External"/><Relationship Id="rId446" Type="http://schemas.openxmlformats.org/officeDocument/2006/relationships/hyperlink" Target="https://vk.com/wall-220730015_15" TargetMode="External"/><Relationship Id="rId203" Type="http://schemas.openxmlformats.org/officeDocument/2006/relationships/hyperlink" Target="https://telegram.me/minvody_life_1/12052" TargetMode="External"/><Relationship Id="rId324" Type="http://schemas.openxmlformats.org/officeDocument/2006/relationships/hyperlink" Target="https://prnt.sc/SfVSbMeSvnJC" TargetMode="External"/><Relationship Id="rId445" Type="http://schemas.openxmlformats.org/officeDocument/2006/relationships/hyperlink" Target="https://prnt.sc/ilKo7ZEAKHb4" TargetMode="External"/><Relationship Id="rId209" Type="http://schemas.openxmlformats.org/officeDocument/2006/relationships/hyperlink" Target="https://dzen.ru/video/watch/64ccefb5b5c1a922401a83fe" TargetMode="External"/><Relationship Id="rId208" Type="http://schemas.openxmlformats.org/officeDocument/2006/relationships/hyperlink" Target="https://prnt.sc/bHImey5j83Tf" TargetMode="External"/><Relationship Id="rId329" Type="http://schemas.openxmlformats.org/officeDocument/2006/relationships/hyperlink" Target="https://prnt.sc/6azx1I5rgnbZ" TargetMode="External"/><Relationship Id="rId207" Type="http://schemas.openxmlformats.org/officeDocument/2006/relationships/hyperlink" Target="https://vk.com/wall-34762899_1169398?reply=1169717" TargetMode="External"/><Relationship Id="rId328" Type="http://schemas.openxmlformats.org/officeDocument/2006/relationships/hyperlink" Target="https://mastergrad.com/forums/t320375-uteplenie-lodzhii-sbornyy-pol-knauf-uteplenie-i-obogrev-i-obshivka/" TargetMode="External"/><Relationship Id="rId449" Type="http://schemas.openxmlformats.org/officeDocument/2006/relationships/hyperlink" Target="https://prnt.sc/4IMJiAlRZzA4" TargetMode="External"/><Relationship Id="rId440" Type="http://schemas.openxmlformats.org/officeDocument/2006/relationships/hyperlink" Target="https://dzen.ru/a/ZQ9SSHvWaU1c8wNc" TargetMode="External"/><Relationship Id="rId202" Type="http://schemas.openxmlformats.org/officeDocument/2006/relationships/hyperlink" Target="https://prnt.sc/xOWmBLueVGZU" TargetMode="External"/><Relationship Id="rId323" Type="http://schemas.openxmlformats.org/officeDocument/2006/relationships/hyperlink" Target="https://vk.com/wall-26679712_2883195?reply=2883219" TargetMode="External"/><Relationship Id="rId444" Type="http://schemas.openxmlformats.org/officeDocument/2006/relationships/hyperlink" Target="https://vk.com/wall-86184337_186" TargetMode="External"/><Relationship Id="rId201" Type="http://schemas.openxmlformats.org/officeDocument/2006/relationships/hyperlink" Target="https://t.me/komileaks/17785?comment=58712" TargetMode="External"/><Relationship Id="rId322" Type="http://schemas.openxmlformats.org/officeDocument/2006/relationships/hyperlink" Target="https://prnt.sc/Yj57hyOLlH4S" TargetMode="External"/><Relationship Id="rId443" Type="http://schemas.openxmlformats.org/officeDocument/2006/relationships/hyperlink" Target="https://prnt.sc/nt_VzPlAX-og" TargetMode="External"/><Relationship Id="rId200" Type="http://schemas.openxmlformats.org/officeDocument/2006/relationships/hyperlink" Target="https://prnt.sc/xwU1V4qcFDG6" TargetMode="External"/><Relationship Id="rId321" Type="http://schemas.openxmlformats.org/officeDocument/2006/relationships/hyperlink" Target="https://vk.com/wall-34460948_78676" TargetMode="External"/><Relationship Id="rId442" Type="http://schemas.openxmlformats.org/officeDocument/2006/relationships/hyperlink" Target="https://dzen.ru/a/ZQ9SSHvWaU1c8wNc" TargetMode="External"/><Relationship Id="rId320" Type="http://schemas.openxmlformats.org/officeDocument/2006/relationships/hyperlink" Target="https://prnt.sc/8ZPW0ymSOxZp" TargetMode="External"/><Relationship Id="rId441" Type="http://schemas.openxmlformats.org/officeDocument/2006/relationships/hyperlink" Target="https://prnt.sc/loc09UginerV" TargetMode="External"/><Relationship Id="rId316" Type="http://schemas.openxmlformats.org/officeDocument/2006/relationships/hyperlink" Target="https://prnt.sc/xWDNtesR7PAU" TargetMode="External"/><Relationship Id="rId437" Type="http://schemas.openxmlformats.org/officeDocument/2006/relationships/hyperlink" Target="https://prnt.sc/xhGS02w4ibsK" TargetMode="External"/><Relationship Id="rId315" Type="http://schemas.openxmlformats.org/officeDocument/2006/relationships/hyperlink" Target="https://vk.com/wall-138863694_238228?reply=1010729&amp;thread=238234" TargetMode="External"/><Relationship Id="rId436" Type="http://schemas.openxmlformats.org/officeDocument/2006/relationships/hyperlink" Target="https://www.youtube.com/watch?v=7pUa08TqT6k&amp;lc=Ugz1ucPGZB5kSUaQH914AaABAg.9usUkSSZTlg9vAMTswHj4G" TargetMode="External"/><Relationship Id="rId314" Type="http://schemas.openxmlformats.org/officeDocument/2006/relationships/hyperlink" Target="https://prnt.sc/KUSixp0bfWDQ" TargetMode="External"/><Relationship Id="rId435" Type="http://schemas.openxmlformats.org/officeDocument/2006/relationships/hyperlink" Target="https://prnt.sc/hX3uWp13SaIJ" TargetMode="External"/><Relationship Id="rId313" Type="http://schemas.openxmlformats.org/officeDocument/2006/relationships/hyperlink" Target="https://vk.com/wall-219573131_71" TargetMode="External"/><Relationship Id="rId434" Type="http://schemas.openxmlformats.org/officeDocument/2006/relationships/hyperlink" Target="https://www.youtube.com/watch?v=pXZmPBfUHXc" TargetMode="External"/><Relationship Id="rId319" Type="http://schemas.openxmlformats.org/officeDocument/2006/relationships/hyperlink" Target="https://vk.com/wall-218611662_100" TargetMode="External"/><Relationship Id="rId318" Type="http://schemas.openxmlformats.org/officeDocument/2006/relationships/hyperlink" Target="https://t.me/kuskov_12/8637" TargetMode="External"/><Relationship Id="rId439" Type="http://schemas.openxmlformats.org/officeDocument/2006/relationships/hyperlink" Target="https://prnt.sc/otDlBK-9Va60" TargetMode="External"/><Relationship Id="rId317" Type="http://schemas.openxmlformats.org/officeDocument/2006/relationships/hyperlink" Target="https://youtu.be/4iLai5Ur5sE?si=tPm8lgtV9MqvubWP" TargetMode="External"/><Relationship Id="rId438" Type="http://schemas.openxmlformats.org/officeDocument/2006/relationships/hyperlink" Target="https://dzen.ru/video/watch/651061c8cefc281328d593a1" TargetMode="External"/><Relationship Id="rId312" Type="http://schemas.openxmlformats.org/officeDocument/2006/relationships/hyperlink" Target="https://t.me/kuskov_12/8472" TargetMode="External"/><Relationship Id="rId433" Type="http://schemas.openxmlformats.org/officeDocument/2006/relationships/hyperlink" Target="https://prnt.sc/hwBonKZekDPa" TargetMode="External"/><Relationship Id="rId311" Type="http://schemas.openxmlformats.org/officeDocument/2006/relationships/hyperlink" Target="https://www.forumhouse.ru/posts/31867527/" TargetMode="External"/><Relationship Id="rId432" Type="http://schemas.openxmlformats.org/officeDocument/2006/relationships/hyperlink" Target="https://vk.com/wall-97639222_191502?reply=191819&amp;thread=191655" TargetMode="External"/><Relationship Id="rId310" Type="http://schemas.openxmlformats.org/officeDocument/2006/relationships/hyperlink" Target="https://www.forumhouse.ru/posts/31865784/" TargetMode="External"/><Relationship Id="rId431" Type="http://schemas.openxmlformats.org/officeDocument/2006/relationships/hyperlink" Target="https://prnt.sc/8Pm9aVZS-gHt" TargetMode="External"/><Relationship Id="rId430" Type="http://schemas.openxmlformats.org/officeDocument/2006/relationships/hyperlink" Target="https://vk.com/wall-63396497_100528"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masterovoi.ru/forums/topic-t4213.html" TargetMode="External"/><Relationship Id="rId194" Type="http://schemas.openxmlformats.org/officeDocument/2006/relationships/hyperlink" Target="https://vk.com/wall203982864_13027?reply=13036" TargetMode="External"/><Relationship Id="rId193" Type="http://schemas.openxmlformats.org/officeDocument/2006/relationships/hyperlink" Target="https://prnt.sc/mpPN9A8hh2n5" TargetMode="External"/><Relationship Id="rId192" Type="http://schemas.openxmlformats.org/officeDocument/2006/relationships/hyperlink" Target="https://dzen.ru/media/forumhouse/kakoi-material-vybrat-dlia-utepleniia-doma-odni-sovetuiut-vziat-mineralnuiu-64c3787b329e217f07987b41?&amp;comments_data=n_reply" TargetMode="External"/><Relationship Id="rId191" Type="http://schemas.openxmlformats.org/officeDocument/2006/relationships/hyperlink" Target="https://prnt.sc/7Gpiqhf1SIk9" TargetMode="External"/><Relationship Id="rId187" Type="http://schemas.openxmlformats.org/officeDocument/2006/relationships/hyperlink" Target="https://prnt.sc/_8cdVsmXx8fm" TargetMode="External"/><Relationship Id="rId186" Type="http://schemas.openxmlformats.org/officeDocument/2006/relationships/hyperlink" Target="https://vk.com/wall-183154377_283" TargetMode="External"/><Relationship Id="rId185" Type="http://schemas.openxmlformats.org/officeDocument/2006/relationships/hyperlink" Target="https://prnt.sc/mAmuMorUQ1t5" TargetMode="External"/><Relationship Id="rId184" Type="http://schemas.openxmlformats.org/officeDocument/2006/relationships/hyperlink" Target="https://vk.com/wall-57228105_4586" TargetMode="External"/><Relationship Id="rId189" Type="http://schemas.openxmlformats.org/officeDocument/2006/relationships/hyperlink" Target="https://prnt.sc/X0ZQzl-b78E5" TargetMode="External"/><Relationship Id="rId188" Type="http://schemas.openxmlformats.org/officeDocument/2006/relationships/hyperlink" Target="https://www.masterovoi.ru/forums/topic-t4213.html" TargetMode="External"/><Relationship Id="rId183" Type="http://schemas.openxmlformats.org/officeDocument/2006/relationships/hyperlink" Target="https://vk.com/wall-97639222_188086" TargetMode="External"/><Relationship Id="rId182" Type="http://schemas.openxmlformats.org/officeDocument/2006/relationships/hyperlink" Target="https://prnt.sc/eDjJWPWTZ9H9" TargetMode="External"/><Relationship Id="rId181" Type="http://schemas.openxmlformats.org/officeDocument/2006/relationships/hyperlink" Target="https://vk.com/wall-63396497_99806" TargetMode="External"/><Relationship Id="rId180" Type="http://schemas.openxmlformats.org/officeDocument/2006/relationships/hyperlink" Target="https://prnt.sc/pqaLGsS_gWhQ" TargetMode="External"/><Relationship Id="rId176" Type="http://schemas.openxmlformats.org/officeDocument/2006/relationships/hyperlink" Target="https://t.me/dom_mas/1519?comment=18740" TargetMode="External"/><Relationship Id="rId297" Type="http://schemas.openxmlformats.org/officeDocument/2006/relationships/hyperlink" Target="https://prnt.sc/aDBdZtWcFXqH" TargetMode="External"/><Relationship Id="rId175" Type="http://schemas.openxmlformats.org/officeDocument/2006/relationships/hyperlink" Target="https://prnt.sc/jBDUmGthfHuo" TargetMode="External"/><Relationship Id="rId296" Type="http://schemas.openxmlformats.org/officeDocument/2006/relationships/hyperlink" Target="https://ok.ru/bytovkidac/topic/155740860300135" TargetMode="External"/><Relationship Id="rId174" Type="http://schemas.openxmlformats.org/officeDocument/2006/relationships/hyperlink" Target="https://www.youtube.com/watch?v=Dtuxkip1zl4&amp;lc=UgwyWePBRDwNmkfvdFZ4AaABAg.9tEHw-Ze0y29tEMbzG4p0_" TargetMode="External"/><Relationship Id="rId295" Type="http://schemas.openxmlformats.org/officeDocument/2006/relationships/hyperlink" Target="https://prnt.sc/CCMw20b7YZYh" TargetMode="External"/><Relationship Id="rId173" Type="http://schemas.openxmlformats.org/officeDocument/2006/relationships/hyperlink" Target="https://prnt.sc/SASesgkQsSuo" TargetMode="External"/><Relationship Id="rId294" Type="http://schemas.openxmlformats.org/officeDocument/2006/relationships/hyperlink" Target="https://vk.com/wall-32182751_7353168?reply=7354719&amp;thread=7353771" TargetMode="External"/><Relationship Id="rId179" Type="http://schemas.openxmlformats.org/officeDocument/2006/relationships/hyperlink" Target="https://vk.com/wall-127237514_675111" TargetMode="External"/><Relationship Id="rId178" Type="http://schemas.openxmlformats.org/officeDocument/2006/relationships/hyperlink" Target="https://sun9-63.userapi.com/impg/sFlAwZkguf2xE8Wllf7rmbGomrJ4KJXTQdvpiw/QBzcev62DCk.jpg?size=1620x2160&amp;quality=95&amp;sign=d8ba75cc32a9d5279e76ac5302fdb086&amp;type=album" TargetMode="External"/><Relationship Id="rId299" Type="http://schemas.openxmlformats.org/officeDocument/2006/relationships/hyperlink" Target="https://www.youtube.com/watch?v=XjJfJ1xV4Ck" TargetMode="External"/><Relationship Id="rId177" Type="http://schemas.openxmlformats.org/officeDocument/2006/relationships/hyperlink" Target="https://prnt.sc/zbUCIK9KGvgi" TargetMode="External"/><Relationship Id="rId298" Type="http://schemas.openxmlformats.org/officeDocument/2006/relationships/hyperlink" Target="https://vk.com/wall-160230617_98790" TargetMode="External"/><Relationship Id="rId198" Type="http://schemas.openxmlformats.org/officeDocument/2006/relationships/hyperlink" Target="https://prnt.sc/m8-nphS2_CiN" TargetMode="External"/><Relationship Id="rId197" Type="http://schemas.openxmlformats.org/officeDocument/2006/relationships/hyperlink" Target="https://vk.com/wall-33770921_27718" TargetMode="External"/><Relationship Id="rId196" Type="http://schemas.openxmlformats.org/officeDocument/2006/relationships/hyperlink" Target="https://www.forumhouse.ru/posts/31737464/" TargetMode="External"/><Relationship Id="rId195" Type="http://schemas.openxmlformats.org/officeDocument/2006/relationships/hyperlink" Target="https://prnt.sc/FaDBoYtZYdDR" TargetMode="External"/><Relationship Id="rId199" Type="http://schemas.openxmlformats.org/officeDocument/2006/relationships/hyperlink" Target="https://www.youtube.com/watch?v=ly5wefgE15A" TargetMode="External"/><Relationship Id="rId150" Type="http://schemas.openxmlformats.org/officeDocument/2006/relationships/hyperlink" Target="https://vk.com/wall320728067_229?reply=231" TargetMode="External"/><Relationship Id="rId271" Type="http://schemas.openxmlformats.org/officeDocument/2006/relationships/hyperlink" Target="https://prnt.sc/S1Y0kZcbiN_C" TargetMode="External"/><Relationship Id="rId392" Type="http://schemas.openxmlformats.org/officeDocument/2006/relationships/hyperlink" Target="https://vk.com/wall-185951097_134664?reply=134830&amp;thread=134678" TargetMode="External"/><Relationship Id="rId270" Type="http://schemas.openxmlformats.org/officeDocument/2006/relationships/hyperlink" Target="https://dzen.ru/a/ZN2-biPNcWJ8CeSN" TargetMode="External"/><Relationship Id="rId391" Type="http://schemas.openxmlformats.org/officeDocument/2006/relationships/hyperlink" Target="https://prnt.sc/HVCHRF5qj2Gf" TargetMode="External"/><Relationship Id="rId390" Type="http://schemas.openxmlformats.org/officeDocument/2006/relationships/hyperlink" Target="https://vk.com/wall-180206878_1741" TargetMode="External"/><Relationship Id="rId1" Type="http://schemas.openxmlformats.org/officeDocument/2006/relationships/hyperlink" Target="https://www.youtube.com/watch?v=uIn7mBYpaxk&amp;lc=UgzAqErLofG3l-Ynd5Z4AaABAg.9spB7qkz1K49srA3oQ0oR-" TargetMode="External"/><Relationship Id="rId2" Type="http://schemas.openxmlformats.org/officeDocument/2006/relationships/hyperlink" Target="https://prnt.sc/dOgEKXvUznT8" TargetMode="External"/><Relationship Id="rId3" Type="http://schemas.openxmlformats.org/officeDocument/2006/relationships/hyperlink" Target="https://vk.com/wall-33025155_10824792?reply=10824884&amp;thread=10824859" TargetMode="External"/><Relationship Id="rId149" Type="http://schemas.openxmlformats.org/officeDocument/2006/relationships/hyperlink" Target="https://prnt.sc/rGO5o9R1T2j5" TargetMode="External"/><Relationship Id="rId4" Type="http://schemas.openxmlformats.org/officeDocument/2006/relationships/hyperlink" Target="https://prnt.sc/xon0BNUpv7Ft" TargetMode="External"/><Relationship Id="rId148" Type="http://schemas.openxmlformats.org/officeDocument/2006/relationships/hyperlink" Target="https://www.youtube.com/watch?v=Dtuxkip1zl4" TargetMode="External"/><Relationship Id="rId269" Type="http://schemas.openxmlformats.org/officeDocument/2006/relationships/hyperlink" Target="https://prnt.sc/2CiT2Q7bmbNO" TargetMode="External"/><Relationship Id="rId9" Type="http://schemas.openxmlformats.org/officeDocument/2006/relationships/hyperlink" Target="https://prnt.sc/giRvOoagdQSk" TargetMode="External"/><Relationship Id="rId143" Type="http://schemas.openxmlformats.org/officeDocument/2006/relationships/hyperlink" Target="https://t.me/dom_mas/1519?comment=18672" TargetMode="External"/><Relationship Id="rId264" Type="http://schemas.openxmlformats.org/officeDocument/2006/relationships/hyperlink" Target="https://www.forumhouse.ru/threads/562144/" TargetMode="External"/><Relationship Id="rId385" Type="http://schemas.openxmlformats.org/officeDocument/2006/relationships/hyperlink" Target="https://otvet.mail.ru/answer/2038282255" TargetMode="External"/><Relationship Id="rId142" Type="http://schemas.openxmlformats.org/officeDocument/2006/relationships/hyperlink" Target="https://prnt.sc/dRDUx1V3UA0i" TargetMode="External"/><Relationship Id="rId263" Type="http://schemas.openxmlformats.org/officeDocument/2006/relationships/hyperlink" Target="https://prnt.sc/7pozkV5bAaIS" TargetMode="External"/><Relationship Id="rId384" Type="http://schemas.openxmlformats.org/officeDocument/2006/relationships/hyperlink" Target="https://prnt.sc/50u2lTgnlO6m" TargetMode="External"/><Relationship Id="rId141" Type="http://schemas.openxmlformats.org/officeDocument/2006/relationships/hyperlink" Target="https://telegram.me/dom_mas/1519?comment=18665" TargetMode="External"/><Relationship Id="rId262" Type="http://schemas.openxmlformats.org/officeDocument/2006/relationships/hyperlink" Target="https://telegram.me/AK111KA/404?comment=11803" TargetMode="External"/><Relationship Id="rId383" Type="http://schemas.openxmlformats.org/officeDocument/2006/relationships/hyperlink" Target="https://otvet.mail.ru/answer/2038282255" TargetMode="External"/><Relationship Id="rId140" Type="http://schemas.openxmlformats.org/officeDocument/2006/relationships/hyperlink" Target="https://prnt.sc/c8k0TwopwAQa" TargetMode="External"/><Relationship Id="rId261" Type="http://schemas.openxmlformats.org/officeDocument/2006/relationships/hyperlink" Target="https://prnt.sc/j6pjEyFfOX4l" TargetMode="External"/><Relationship Id="rId382" Type="http://schemas.openxmlformats.org/officeDocument/2006/relationships/hyperlink" Target="https://prnt.sc/aoS5AKpnC1nm" TargetMode="External"/><Relationship Id="rId5" Type="http://schemas.openxmlformats.org/officeDocument/2006/relationships/hyperlink" Target="https://dzen.ru/a/ZMJomo21ngTaev4o" TargetMode="External"/><Relationship Id="rId147" Type="http://schemas.openxmlformats.org/officeDocument/2006/relationships/hyperlink" Target="https://prnt.sc/_9hOkVz3ngTn" TargetMode="External"/><Relationship Id="rId268" Type="http://schemas.openxmlformats.org/officeDocument/2006/relationships/hyperlink" Target="https://vk.com/wall-32182751_7353168?reply=7353174" TargetMode="External"/><Relationship Id="rId389" Type="http://schemas.openxmlformats.org/officeDocument/2006/relationships/hyperlink" Target="https://www.forumhouse.ru/posts/31777394/" TargetMode="External"/><Relationship Id="rId6" Type="http://schemas.openxmlformats.org/officeDocument/2006/relationships/hyperlink" Target="https://prnt.sc/6i4VaQx1y5v7" TargetMode="External"/><Relationship Id="rId146" Type="http://schemas.openxmlformats.org/officeDocument/2006/relationships/hyperlink" Target="https://telegram.me/domdoka_sev/558" TargetMode="External"/><Relationship Id="rId267" Type="http://schemas.openxmlformats.org/officeDocument/2006/relationships/hyperlink" Target="https://vk.com/wall-67216012_194" TargetMode="External"/><Relationship Id="rId388" Type="http://schemas.openxmlformats.org/officeDocument/2006/relationships/hyperlink" Target="https://prnt.sc/Chc_TXUpdvk7" TargetMode="External"/><Relationship Id="rId7" Type="http://schemas.openxmlformats.org/officeDocument/2006/relationships/hyperlink" Target="https://vk.com/wall-72891995_1053836?reply=1053928" TargetMode="External"/><Relationship Id="rId145" Type="http://schemas.openxmlformats.org/officeDocument/2006/relationships/hyperlink" Target="https://vk.com/wall-158663270_813729?reply=813737" TargetMode="External"/><Relationship Id="rId266" Type="http://schemas.openxmlformats.org/officeDocument/2006/relationships/hyperlink" Target="https://prnt.sc/G3u0MCfbP1Vv" TargetMode="External"/><Relationship Id="rId387" Type="http://schemas.openxmlformats.org/officeDocument/2006/relationships/hyperlink" Target="https://otvet.mail.ru/answer/2037432427/cid-360635769/" TargetMode="External"/><Relationship Id="rId8" Type="http://schemas.openxmlformats.org/officeDocument/2006/relationships/hyperlink" Target="https://vk.com/wall-72891995_1053836?reply=1053980" TargetMode="External"/><Relationship Id="rId144" Type="http://schemas.openxmlformats.org/officeDocument/2006/relationships/hyperlink" Target="https://prnt.sc/yNydLqlmsyay" TargetMode="External"/><Relationship Id="rId265" Type="http://schemas.openxmlformats.org/officeDocument/2006/relationships/hyperlink" Target="https://www.forumhouse.ru/posts/31752540/" TargetMode="External"/><Relationship Id="rId386" Type="http://schemas.openxmlformats.org/officeDocument/2006/relationships/hyperlink" Target="https://prnt.sc/fc73oDHppYFQ" TargetMode="External"/><Relationship Id="rId260" Type="http://schemas.openxmlformats.org/officeDocument/2006/relationships/hyperlink" Target="https://dzen.ru/a/ZNnowI-1DjSq6D4L" TargetMode="External"/><Relationship Id="rId381" Type="http://schemas.openxmlformats.org/officeDocument/2006/relationships/hyperlink" Target="https://vk.com/wall-56270690_549876" TargetMode="External"/><Relationship Id="rId380" Type="http://schemas.openxmlformats.org/officeDocument/2006/relationships/hyperlink" Target="https://prnt.sc/oeDvfCysaWXy" TargetMode="External"/><Relationship Id="rId139" Type="http://schemas.openxmlformats.org/officeDocument/2006/relationships/hyperlink" Target="https://telegram.me/finskidomik_discuss/267538" TargetMode="External"/><Relationship Id="rId138" Type="http://schemas.openxmlformats.org/officeDocument/2006/relationships/hyperlink" Target="https://prnt.sc/pl68YpOEi631" TargetMode="External"/><Relationship Id="rId259" Type="http://schemas.openxmlformats.org/officeDocument/2006/relationships/hyperlink" Target="https://prnt.sc/6ZUR5PJqE-iJ" TargetMode="External"/><Relationship Id="rId137" Type="http://schemas.openxmlformats.org/officeDocument/2006/relationships/hyperlink" Target="https://vk.com/wall-160230617_97361?reply=97415" TargetMode="External"/><Relationship Id="rId258" Type="http://schemas.openxmlformats.org/officeDocument/2006/relationships/hyperlink" Target="https://dzen.ru/media/forumhouse/kakoi-material-vybrat-dlia-utepleniia-doma-odni-sovetuiut-vziat-mineralnuiu-64c3787b329e217f07987b41?&amp;comments_data=n_reply" TargetMode="External"/><Relationship Id="rId379" Type="http://schemas.openxmlformats.org/officeDocument/2006/relationships/hyperlink" Target="https://dzen.ru/media/ada/uteplenie-kirpichnoi-kladki-trehsloinaia-kladka-64e46bd8d9459d6d1f68c188" TargetMode="External"/><Relationship Id="rId132" Type="http://schemas.openxmlformats.org/officeDocument/2006/relationships/hyperlink" Target="https://dzen.ru/a/ZM57eUrff08hpyD7?utm_referer=br-analytics.ru" TargetMode="External"/><Relationship Id="rId253" Type="http://schemas.openxmlformats.org/officeDocument/2006/relationships/hyperlink" Target="https://vk.com/wall-188659956_137642" TargetMode="External"/><Relationship Id="rId374" Type="http://schemas.openxmlformats.org/officeDocument/2006/relationships/hyperlink" Target="https://prnt.sc/Dy06vC3tO4JW" TargetMode="External"/><Relationship Id="rId495" Type="http://schemas.openxmlformats.org/officeDocument/2006/relationships/hyperlink" Target="https://vk.com/wall-97639222_189193?reply=189600&amp;thread=189205" TargetMode="External"/><Relationship Id="rId131" Type="http://schemas.openxmlformats.org/officeDocument/2006/relationships/hyperlink" Target="https://prnt.sc/vfJWmqRhn159" TargetMode="External"/><Relationship Id="rId252" Type="http://schemas.openxmlformats.org/officeDocument/2006/relationships/hyperlink" Target="https://prnt.sc/23Mzbq1_lfnC" TargetMode="External"/><Relationship Id="rId373" Type="http://schemas.openxmlformats.org/officeDocument/2006/relationships/hyperlink" Target="https://dzen.ru/a/ZOXJ6W7iiX_vZPU_" TargetMode="External"/><Relationship Id="rId494" Type="http://schemas.openxmlformats.org/officeDocument/2006/relationships/hyperlink" Target="https://prnt.sc/mOBGMidPuai8" TargetMode="External"/><Relationship Id="rId130" Type="http://schemas.openxmlformats.org/officeDocument/2006/relationships/hyperlink" Target="https://vk.com/wall320728067_229" TargetMode="External"/><Relationship Id="rId251" Type="http://schemas.openxmlformats.org/officeDocument/2006/relationships/hyperlink" Target="https://vk.com/wall-63598636_286078" TargetMode="External"/><Relationship Id="rId372" Type="http://schemas.openxmlformats.org/officeDocument/2006/relationships/hyperlink" Target="https://prnt.sc/a0-1KOu1LRtr" TargetMode="External"/><Relationship Id="rId493" Type="http://schemas.openxmlformats.org/officeDocument/2006/relationships/hyperlink" Target="https://www.youtube.com/watch?v=-II1pT1YS8I&amp;lc=UgyvFQKXXGAfpMIHrkJ4AaABAg.9u1Pjotdd6r9u1SIs2HDWP" TargetMode="External"/><Relationship Id="rId250" Type="http://schemas.openxmlformats.org/officeDocument/2006/relationships/hyperlink" Target="https://sun9-63.userapi.com/impg/sFlAwZkguf2xE8Wllf7rmbGomrJ4KJXTQdvpiw/QBzcev62DCk.jpg?size=1620x2160&amp;quality=95&amp;sign=d8ba75cc32a9d5279e76ac5302fdb086&amp;type=album" TargetMode="External"/><Relationship Id="rId371" Type="http://schemas.openxmlformats.org/officeDocument/2006/relationships/hyperlink" Target="https://santekhnik-moskva.mirtesen.ru/blog/43210373746/Obzor-utepliteley-iz-mineralnoy-vatyi-raznovidnosti-plyusyi-i-mi?&amp;utm_referrer=mirtesen.ru" TargetMode="External"/><Relationship Id="rId492" Type="http://schemas.openxmlformats.org/officeDocument/2006/relationships/hyperlink" Target="https://prnt.sc/pjbhCMYNS16h" TargetMode="External"/><Relationship Id="rId136" Type="http://schemas.openxmlformats.org/officeDocument/2006/relationships/hyperlink" Target="https://prnt.sc/jqo8feA-P6DI" TargetMode="External"/><Relationship Id="rId257" Type="http://schemas.openxmlformats.org/officeDocument/2006/relationships/hyperlink" Target="https://prnt.sc/2Jz_dtaXzo8U" TargetMode="External"/><Relationship Id="rId378" Type="http://schemas.openxmlformats.org/officeDocument/2006/relationships/hyperlink" Target="https://prnt.sc/n_h933FES_FP" TargetMode="External"/><Relationship Id="rId499" Type="http://schemas.openxmlformats.org/officeDocument/2006/relationships/hyperlink" Target="https://ok.ru/group/51978843127987/topic/156554980289971" TargetMode="External"/><Relationship Id="rId135" Type="http://schemas.openxmlformats.org/officeDocument/2006/relationships/hyperlink" Target="https://vk.com/wall-183550337_602865?reply=603204" TargetMode="External"/><Relationship Id="rId256" Type="http://schemas.openxmlformats.org/officeDocument/2006/relationships/hyperlink" Target="https://www.youtube.com/watch?v=L4J9a0J8Z88&amp;lc=UgwKbUl_6PoMn2DnG6V4AaABAg.9tRcY9QbYqy9tRs697WtuF" TargetMode="External"/><Relationship Id="rId377" Type="http://schemas.openxmlformats.org/officeDocument/2006/relationships/hyperlink" Target="https://www.youtube.com/watch?v=kv5xrPeEvUA" TargetMode="External"/><Relationship Id="rId498" Type="http://schemas.openxmlformats.org/officeDocument/2006/relationships/hyperlink" Target="https://prnt.sc/PGhEBj54WYHz" TargetMode="External"/><Relationship Id="rId134" Type="http://schemas.openxmlformats.org/officeDocument/2006/relationships/hyperlink" Target="https://prnt.sc/jLpMvv2hXMqR" TargetMode="External"/><Relationship Id="rId255" Type="http://schemas.openxmlformats.org/officeDocument/2006/relationships/hyperlink" Target="https://vk.com/wall-114298517_613?reply=619&amp;thread=617" TargetMode="External"/><Relationship Id="rId376" Type="http://schemas.openxmlformats.org/officeDocument/2006/relationships/hyperlink" Target="https://prnt.sc/i93hdqzY4nar" TargetMode="External"/><Relationship Id="rId497" Type="http://schemas.openxmlformats.org/officeDocument/2006/relationships/hyperlink" Target="https://www.youtube.com/watch?v=-II1pT1YS8I&amp;lc=UgyvFQKXXGAfpMIHrkJ4AaABAg.9u1Pjotdd6r9u4x8NC4KR_" TargetMode="External"/><Relationship Id="rId133" Type="http://schemas.openxmlformats.org/officeDocument/2006/relationships/hyperlink" Target="https://dzen.ru/media/forumhouse/kakoi-material-vybrat-dlia-utepleniia-doma-odni-sovetuiut-vziat-mineralnuiu-64c3787b329e217f07987b41?&amp;comments_data=n_reply" TargetMode="External"/><Relationship Id="rId254" Type="http://schemas.openxmlformats.org/officeDocument/2006/relationships/hyperlink" Target="https://prnt.sc/LIhU0D91BScG" TargetMode="External"/><Relationship Id="rId375" Type="http://schemas.openxmlformats.org/officeDocument/2006/relationships/hyperlink" Target="https://www.youtube.com/watch?v=ZbX1IkF2TU8" TargetMode="External"/><Relationship Id="rId496" Type="http://schemas.openxmlformats.org/officeDocument/2006/relationships/hyperlink" Target="https://prnt.sc/ZkhYcqMXCAZH" TargetMode="External"/><Relationship Id="rId172" Type="http://schemas.openxmlformats.org/officeDocument/2006/relationships/hyperlink" Target="https://ok.ru/profile/571428993488/statuses" TargetMode="External"/><Relationship Id="rId293" Type="http://schemas.openxmlformats.org/officeDocument/2006/relationships/hyperlink" Target="https://prnt.sc/EhTJ1QUsgbJB" TargetMode="External"/><Relationship Id="rId171" Type="http://schemas.openxmlformats.org/officeDocument/2006/relationships/hyperlink" Target="https://prnt.sc/Bg7eKML8ffWA" TargetMode="External"/><Relationship Id="rId292" Type="http://schemas.openxmlformats.org/officeDocument/2006/relationships/hyperlink" Target="https://dzen.ru/video/watch/64de0aaad9846708a1f0cc97" TargetMode="External"/><Relationship Id="rId170" Type="http://schemas.openxmlformats.org/officeDocument/2006/relationships/hyperlink" Target="https://vk.com/wall-52821257_94220" TargetMode="External"/><Relationship Id="rId291" Type="http://schemas.openxmlformats.org/officeDocument/2006/relationships/hyperlink" Target="https://prnt.sc/36279QRx6tVh" TargetMode="External"/><Relationship Id="rId290" Type="http://schemas.openxmlformats.org/officeDocument/2006/relationships/hyperlink" Target="https://dzen.ru/a/ZNnowI-1DjSq6D4L" TargetMode="External"/><Relationship Id="rId165" Type="http://schemas.openxmlformats.org/officeDocument/2006/relationships/hyperlink" Target="https://prnt.sc/sJYhNJOxO60l" TargetMode="External"/><Relationship Id="rId286" Type="http://schemas.openxmlformats.org/officeDocument/2006/relationships/hyperlink" Target="https://www.youtube.com/watch?v=Q3G_d_O98LE&amp;lc=Ugw7Pr5_L1tCqrduhKZ4AaABAg.9tOX_A3wwak9tY8-xMRJXp" TargetMode="External"/><Relationship Id="rId164" Type="http://schemas.openxmlformats.org/officeDocument/2006/relationships/hyperlink" Target="https://www.forumhouse.ru/posts/31733735/" TargetMode="External"/><Relationship Id="rId285" Type="http://schemas.openxmlformats.org/officeDocument/2006/relationships/hyperlink" Target="https://prnt.sc/vhOXwBTp8Czt" TargetMode="External"/><Relationship Id="rId163" Type="http://schemas.openxmlformats.org/officeDocument/2006/relationships/hyperlink" Target="https://prnt.sc/yfNhnGy3xvo7" TargetMode="External"/><Relationship Id="rId284" Type="http://schemas.openxmlformats.org/officeDocument/2006/relationships/hyperlink" Target="https://vk.com/wall-67216012_197" TargetMode="External"/><Relationship Id="rId162" Type="http://schemas.openxmlformats.org/officeDocument/2006/relationships/hyperlink" Target="https://otvet.mail.ru/answer/2037432427" TargetMode="External"/><Relationship Id="rId283" Type="http://schemas.openxmlformats.org/officeDocument/2006/relationships/hyperlink" Target="https://prnt.sc/ujgO-ZIOJFKA" TargetMode="External"/><Relationship Id="rId169" Type="http://schemas.openxmlformats.org/officeDocument/2006/relationships/hyperlink" Target="https://prnt.sc/LEOZb8w3p6L-" TargetMode="External"/><Relationship Id="rId168" Type="http://schemas.openxmlformats.org/officeDocument/2006/relationships/hyperlink" Target="https://www.forumhouse.ru/threads/272140/page-127" TargetMode="External"/><Relationship Id="rId289" Type="http://schemas.openxmlformats.org/officeDocument/2006/relationships/hyperlink" Target="https://prnt.sc/t2E0GKS4-xAd" TargetMode="External"/><Relationship Id="rId167" Type="http://schemas.openxmlformats.org/officeDocument/2006/relationships/hyperlink" Target="https://prnt.sc/G6smclNxowfJ" TargetMode="External"/><Relationship Id="rId288" Type="http://schemas.openxmlformats.org/officeDocument/2006/relationships/hyperlink" Target="https://www.youtube.com/watch?v=jSWvo31JvUQ" TargetMode="External"/><Relationship Id="rId166" Type="http://schemas.openxmlformats.org/officeDocument/2006/relationships/hyperlink" Target="https://dzen.ru/a/ZNOF4ZaQWxLrS_fd" TargetMode="External"/><Relationship Id="rId287" Type="http://schemas.openxmlformats.org/officeDocument/2006/relationships/hyperlink" Target="https://prnt.sc/suL7qzJN-5_T" TargetMode="External"/><Relationship Id="rId161" Type="http://schemas.openxmlformats.org/officeDocument/2006/relationships/hyperlink" Target="https://prnt.sc/PQgEjm3WlCo2" TargetMode="External"/><Relationship Id="rId282" Type="http://schemas.openxmlformats.org/officeDocument/2006/relationships/hyperlink" Target="https://vk.com/wall-32182751_7353168?reply=7354265&amp;thread=7353174" TargetMode="External"/><Relationship Id="rId160" Type="http://schemas.openxmlformats.org/officeDocument/2006/relationships/hyperlink" Target="https://vk.com/wall-212578180_122" TargetMode="External"/><Relationship Id="rId281" Type="http://schemas.openxmlformats.org/officeDocument/2006/relationships/hyperlink" Target="https://prnt.sc/R8MiNE5oF-Q5" TargetMode="External"/><Relationship Id="rId280" Type="http://schemas.openxmlformats.org/officeDocument/2006/relationships/hyperlink" Target="https://vk.com/wall-41085689_1356" TargetMode="External"/><Relationship Id="rId159" Type="http://schemas.openxmlformats.org/officeDocument/2006/relationships/hyperlink" Target="https://prnt.sc/rQAq3lgStpLJ" TargetMode="External"/><Relationship Id="rId154" Type="http://schemas.openxmlformats.org/officeDocument/2006/relationships/hyperlink" Target="https://prnt.sc/p28Ypstu4LF-" TargetMode="External"/><Relationship Id="rId275" Type="http://schemas.openxmlformats.org/officeDocument/2006/relationships/hyperlink" Target="https://prnt.sc/WpwUaBqJJy2U" TargetMode="External"/><Relationship Id="rId396" Type="http://schemas.openxmlformats.org/officeDocument/2006/relationships/hyperlink" Target="https://ok.ru/ideiipolez/topic/156372859180365" TargetMode="External"/><Relationship Id="rId153" Type="http://schemas.openxmlformats.org/officeDocument/2006/relationships/hyperlink" Target="https://vk.com/wall-127771976_484" TargetMode="External"/><Relationship Id="rId274" Type="http://schemas.openxmlformats.org/officeDocument/2006/relationships/hyperlink" Target="https://dzen.ru/media/ppupovolzhie/penopoliuretan-ili-penopolistirol-chto-vybrat-6356779d1038191b2455b334?&amp;comments_data=n_reply" TargetMode="External"/><Relationship Id="rId395" Type="http://schemas.openxmlformats.org/officeDocument/2006/relationships/hyperlink" Target="https://prnt.sc/Rrle7VxkI9mh" TargetMode="External"/><Relationship Id="rId152" Type="http://schemas.openxmlformats.org/officeDocument/2006/relationships/hyperlink" Target="https://isoterma.pro/?utm_source=vk_target" TargetMode="External"/><Relationship Id="rId273" Type="http://schemas.openxmlformats.org/officeDocument/2006/relationships/hyperlink" Target="https://prnt.sc/Jq7nfvYeQ34D" TargetMode="External"/><Relationship Id="rId394" Type="http://schemas.openxmlformats.org/officeDocument/2006/relationships/hyperlink" Target="https://dzen.ru/media/forumhouse/kakoi-material-vybrat-dlia-utepleniia-doma-odni-sovetuiut-vziat-mineralnuiu-64c3787b329e217f07987b41" TargetMode="External"/><Relationship Id="rId151" Type="http://schemas.openxmlformats.org/officeDocument/2006/relationships/hyperlink" Target="https://prnt.sc/SSTo0coqPnK0" TargetMode="External"/><Relationship Id="rId272" Type="http://schemas.openxmlformats.org/officeDocument/2006/relationships/hyperlink" Target="https://dzen.ru/b/ZNyvd3-4P1ZyzetN" TargetMode="External"/><Relationship Id="rId393" Type="http://schemas.openxmlformats.org/officeDocument/2006/relationships/hyperlink" Target="https://prnt.sc/rK9cEvxCXKYV" TargetMode="External"/><Relationship Id="rId158" Type="http://schemas.openxmlformats.org/officeDocument/2006/relationships/hyperlink" Target="https://vk.com/wall-55603543_829105?reply=829120" TargetMode="External"/><Relationship Id="rId279" Type="http://schemas.openxmlformats.org/officeDocument/2006/relationships/hyperlink" Target="https://prnt.sc/E0wnjsQHdz5e" TargetMode="External"/><Relationship Id="rId157" Type="http://schemas.openxmlformats.org/officeDocument/2006/relationships/hyperlink" Target="https://vk.com/wall-55603543_829105?reply=829197" TargetMode="External"/><Relationship Id="rId278" Type="http://schemas.openxmlformats.org/officeDocument/2006/relationships/hyperlink" Target="https://t.me/AK111KA/404?comment=11877" TargetMode="External"/><Relationship Id="rId399" Type="http://schemas.openxmlformats.org/officeDocument/2006/relationships/hyperlink" Target="https://t.me/chat_hauzez_com/10930" TargetMode="External"/><Relationship Id="rId156" Type="http://schemas.openxmlformats.org/officeDocument/2006/relationships/hyperlink" Target="https://prnt.sc/uBmVwe0iI9o8" TargetMode="External"/><Relationship Id="rId277" Type="http://schemas.openxmlformats.org/officeDocument/2006/relationships/hyperlink" Target="https://prnt.sc/K6sm6xRgzRQg" TargetMode="External"/><Relationship Id="rId398" Type="http://schemas.openxmlformats.org/officeDocument/2006/relationships/hyperlink" Target="http://hauzez.com/" TargetMode="External"/><Relationship Id="rId155" Type="http://schemas.openxmlformats.org/officeDocument/2006/relationships/hyperlink" Target="https://vk.com/wall-55603543_829105" TargetMode="External"/><Relationship Id="rId276" Type="http://schemas.openxmlformats.org/officeDocument/2006/relationships/hyperlink" Target="https://vk.com/wall-32182751_7353168?reply=7353174" TargetMode="External"/><Relationship Id="rId397" Type="http://schemas.openxmlformats.org/officeDocument/2006/relationships/hyperlink" Target="https://prnt.sc/qX93BrawE381" TargetMode="External"/><Relationship Id="rId40" Type="http://schemas.openxmlformats.org/officeDocument/2006/relationships/hyperlink" Target="https://www.youtube.com/watch?v=sMtZ78TdkSw&amp;lc=UgxeT4Pod8K_vox8Pi14AaABAg.9shbjIQCOwt9szZF-yhnNl" TargetMode="External"/><Relationship Id="rId42" Type="http://schemas.openxmlformats.org/officeDocument/2006/relationships/hyperlink" Target="https://vk.com/wall-134346310_653" TargetMode="External"/><Relationship Id="rId41" Type="http://schemas.openxmlformats.org/officeDocument/2006/relationships/hyperlink" Target="https://prnt.sc/bVN8MI8IBpjn" TargetMode="External"/><Relationship Id="rId44" Type="http://schemas.openxmlformats.org/officeDocument/2006/relationships/hyperlink" Target="https://www.youtube.com/watch?v=sMtZ78TdkSw&amp;lc=UgxeT4Pod8K_vox8Pi14AaABAg.9shbjIQCOwt9szgFIOyyf-" TargetMode="External"/><Relationship Id="rId43" Type="http://schemas.openxmlformats.org/officeDocument/2006/relationships/hyperlink" Target="https://prnt.sc/mrhgj_Mijvbz" TargetMode="External"/><Relationship Id="rId46" Type="http://schemas.openxmlformats.org/officeDocument/2006/relationships/hyperlink" Target="https://vk.com/wall-206464885_152" TargetMode="External"/><Relationship Id="rId45" Type="http://schemas.openxmlformats.org/officeDocument/2006/relationships/hyperlink" Target="https://prnt.sc/93pz-iaoCEEQ" TargetMode="External"/><Relationship Id="rId509" Type="http://schemas.openxmlformats.org/officeDocument/2006/relationships/hyperlink" Target="https://vk.com/wall-211818605_3254?reply=3293&amp;thread=3256" TargetMode="External"/><Relationship Id="rId508" Type="http://schemas.openxmlformats.org/officeDocument/2006/relationships/hyperlink" Target="https://prnt.sc/wGaXWMjr_vga" TargetMode="External"/><Relationship Id="rId503" Type="http://schemas.openxmlformats.org/officeDocument/2006/relationships/hyperlink" Target="https://dzen.ru/media/id/5e105a473d008800afe26d51/kaliningrad-kenigsberg-kotoryi-uterian-bezvozvratno-64dde51ca6dd3261d889821e?comments_data=n_reply" TargetMode="External"/><Relationship Id="rId502" Type="http://schemas.openxmlformats.org/officeDocument/2006/relationships/hyperlink" Target="https://prnt.sc/rZPDGzfKo_jc" TargetMode="External"/><Relationship Id="rId501" Type="http://schemas.openxmlformats.org/officeDocument/2006/relationships/hyperlink" Target="https://vk.com/wall-86359614_293620?reply=293810&amp;thread=293659" TargetMode="External"/><Relationship Id="rId500" Type="http://schemas.openxmlformats.org/officeDocument/2006/relationships/hyperlink" Target="https://prnt.sc/uhWzSFAAN_fE" TargetMode="External"/><Relationship Id="rId507" Type="http://schemas.openxmlformats.org/officeDocument/2006/relationships/hyperlink" Target="https://www.forumhouse.ru/posts/31801636/" TargetMode="External"/><Relationship Id="rId506" Type="http://schemas.openxmlformats.org/officeDocument/2006/relationships/hyperlink" Target="https://prnt.sc/cwnLwgeCe74I" TargetMode="External"/><Relationship Id="rId505" Type="http://schemas.openxmlformats.org/officeDocument/2006/relationships/hyperlink" Target="https://dzen.ru/video/watch/64ee576f28e6611c0b75d4d6?comments_data=n_reply" TargetMode="External"/><Relationship Id="rId504" Type="http://schemas.openxmlformats.org/officeDocument/2006/relationships/hyperlink" Target="https://prnt.sc/5dg-lWqbkstk" TargetMode="External"/><Relationship Id="rId48" Type="http://schemas.openxmlformats.org/officeDocument/2006/relationships/hyperlink" Target="https://damskiiclub.ru/threads/xochu-uteplit-dachnyj-dom.6569/" TargetMode="External"/><Relationship Id="rId47" Type="http://schemas.openxmlformats.org/officeDocument/2006/relationships/hyperlink" Target="https://prnt.sc/TMdkp0E-6Syv" TargetMode="External"/><Relationship Id="rId49" Type="http://schemas.openxmlformats.org/officeDocument/2006/relationships/hyperlink" Target="https://prnt.sc/5EC_93M-BnyX" TargetMode="External"/><Relationship Id="rId31" Type="http://schemas.openxmlformats.org/officeDocument/2006/relationships/hyperlink" Target="https://prnt.sc/Hz_uEBhkRAB5" TargetMode="External"/><Relationship Id="rId30" Type="http://schemas.openxmlformats.org/officeDocument/2006/relationships/hyperlink" Target="https://www.forumhouse.ru/threads/319063/" TargetMode="External"/><Relationship Id="rId33" Type="http://schemas.openxmlformats.org/officeDocument/2006/relationships/hyperlink" Target="https://prnt.sc/Gypg8IStUx6R" TargetMode="External"/><Relationship Id="rId32" Type="http://schemas.openxmlformats.org/officeDocument/2006/relationships/hyperlink" Target="https://vk.com/wall-1110541_800478?reply=800484" TargetMode="External"/><Relationship Id="rId35" Type="http://schemas.openxmlformats.org/officeDocument/2006/relationships/hyperlink" Target="https://prnt.sc/IgijsivLSCSZ" TargetMode="External"/><Relationship Id="rId34" Type="http://schemas.openxmlformats.org/officeDocument/2006/relationships/hyperlink" Target="https://rutube.ru/video/4f869c7c07addb510fdd33ca23615320/" TargetMode="External"/><Relationship Id="rId37" Type="http://schemas.openxmlformats.org/officeDocument/2006/relationships/hyperlink" Target="https://sun9-63.userapi.com/impg/sFlAwZkguf2xE8Wllf7rmbGomrJ4KJXTQdvpiw/QBzcev62DCk.jpg?size=1620x2160&amp;quality=95&amp;sign=d8ba75cc32a9d5279e76ac5302fdb086&amp;type=album" TargetMode="External"/><Relationship Id="rId36" Type="http://schemas.openxmlformats.org/officeDocument/2006/relationships/hyperlink" Target="https://t.me/chat_hauzez_com/10216" TargetMode="External"/><Relationship Id="rId39" Type="http://schemas.openxmlformats.org/officeDocument/2006/relationships/hyperlink" Target="https://prnt.sc/K1AcMj5RjrBs" TargetMode="External"/><Relationship Id="rId38" Type="http://schemas.openxmlformats.org/officeDocument/2006/relationships/hyperlink" Target="https://vk.com/wall-72891995_1054376" TargetMode="External"/><Relationship Id="rId20" Type="http://schemas.openxmlformats.org/officeDocument/2006/relationships/hyperlink" Target="https://vk.com/wall-72891995_1053836?reply=1054219" TargetMode="External"/><Relationship Id="rId22" Type="http://schemas.openxmlformats.org/officeDocument/2006/relationships/hyperlink" Target="https://prnt.sc/9ywtgD4r5o6L" TargetMode="External"/><Relationship Id="rId21" Type="http://schemas.openxmlformats.org/officeDocument/2006/relationships/hyperlink" Target="https://vk.com/wall-221817631_308" TargetMode="External"/><Relationship Id="rId24" Type="http://schemas.openxmlformats.org/officeDocument/2006/relationships/hyperlink" Target="https://prnt.sc/jc0TAp4RR0Qn" TargetMode="External"/><Relationship Id="rId23" Type="http://schemas.openxmlformats.org/officeDocument/2006/relationships/hyperlink" Target="https://vk.com/wall-221817631_299" TargetMode="External"/><Relationship Id="rId409" Type="http://schemas.openxmlformats.org/officeDocument/2006/relationships/hyperlink" Target="https://vk.com/wall-149015270_7842" TargetMode="External"/><Relationship Id="rId404" Type="http://schemas.openxmlformats.org/officeDocument/2006/relationships/hyperlink" Target="https://prnt.sc/h0eUV0j8Y1Tv" TargetMode="External"/><Relationship Id="rId403" Type="http://schemas.openxmlformats.org/officeDocument/2006/relationships/hyperlink" Target="https://vk.com/wall-210063564_176?reply=181&amp;thread=178" TargetMode="External"/><Relationship Id="rId402" Type="http://schemas.openxmlformats.org/officeDocument/2006/relationships/hyperlink" Target="https://t.me/chat_hauzez_com/10931" TargetMode="External"/><Relationship Id="rId401" Type="http://schemas.openxmlformats.org/officeDocument/2006/relationships/hyperlink" Target="http://hauzez.com/" TargetMode="External"/><Relationship Id="rId408" Type="http://schemas.openxmlformats.org/officeDocument/2006/relationships/hyperlink" Target="https://prnt.sc/uU5l7u6nGMBK" TargetMode="External"/><Relationship Id="rId407" Type="http://schemas.openxmlformats.org/officeDocument/2006/relationships/hyperlink" Target="https://vk.com/wall-185951097_134664?reply=134838&amp;thread=134678" TargetMode="External"/><Relationship Id="rId406" Type="http://schemas.openxmlformats.org/officeDocument/2006/relationships/hyperlink" Target="https://prnt.sc/xm3uoEIIWdzs" TargetMode="External"/><Relationship Id="rId405" Type="http://schemas.openxmlformats.org/officeDocument/2006/relationships/hyperlink" Target="https://www.youtube.com/watch?v=yMkx53DU0TM" TargetMode="External"/><Relationship Id="rId26" Type="http://schemas.openxmlformats.org/officeDocument/2006/relationships/hyperlink" Target="https://vk.com/wall-72891995_1053836?reply=1054131" TargetMode="External"/><Relationship Id="rId25" Type="http://schemas.openxmlformats.org/officeDocument/2006/relationships/hyperlink" Target="https://telegram.me/komileaks/17438?comment=55880" TargetMode="External"/><Relationship Id="rId28" Type="http://schemas.openxmlformats.org/officeDocument/2006/relationships/hyperlink" Target="https://telegram.me/aleksa_newss/2527?comment=14600" TargetMode="External"/><Relationship Id="rId27" Type="http://schemas.openxmlformats.org/officeDocument/2006/relationships/hyperlink" Target="https://prnt.sc/0YQBSDALTuFS" TargetMode="External"/><Relationship Id="rId400" Type="http://schemas.openxmlformats.org/officeDocument/2006/relationships/hyperlink" Target="https://prnt.sc/MW0VQdWikxrS" TargetMode="External"/><Relationship Id="rId29" Type="http://schemas.openxmlformats.org/officeDocument/2006/relationships/hyperlink" Target="https://prnt.sc/Gzaf6mRtGDMI" TargetMode="External"/><Relationship Id="rId11" Type="http://schemas.openxmlformats.org/officeDocument/2006/relationships/hyperlink" Target="https://prnt.sc/UI-w8qRJYJ4s" TargetMode="External"/><Relationship Id="rId10" Type="http://schemas.openxmlformats.org/officeDocument/2006/relationships/hyperlink" Target="https://vk.com/wall-221817631_310" TargetMode="External"/><Relationship Id="rId13" Type="http://schemas.openxmlformats.org/officeDocument/2006/relationships/hyperlink" Target="https://prnt.sc/fO4ctMGrENy5" TargetMode="External"/><Relationship Id="rId12" Type="http://schemas.openxmlformats.org/officeDocument/2006/relationships/hyperlink" Target="https://t.me/chat_hauzez_com/10054" TargetMode="External"/><Relationship Id="rId511" Type="http://schemas.openxmlformats.org/officeDocument/2006/relationships/drawing" Target="../drawings/drawing3.xml"/><Relationship Id="rId15" Type="http://schemas.openxmlformats.org/officeDocument/2006/relationships/hyperlink" Target="https://prnt.sc/uNyzKJ0ggrcl" TargetMode="External"/><Relationship Id="rId14" Type="http://schemas.openxmlformats.org/officeDocument/2006/relationships/hyperlink" Target="https://vk.com/wall-207737153_787?reply=790&amp;thread=789" TargetMode="External"/><Relationship Id="rId17" Type="http://schemas.openxmlformats.org/officeDocument/2006/relationships/hyperlink" Target="https://prnt.sc/amXfdHHDUD_0" TargetMode="External"/><Relationship Id="rId16" Type="http://schemas.openxmlformats.org/officeDocument/2006/relationships/hyperlink" Target="https://vk.com/wall-33025155_10824792?reply=10825677&amp;thread=10824859" TargetMode="External"/><Relationship Id="rId19" Type="http://schemas.openxmlformats.org/officeDocument/2006/relationships/hyperlink" Target="https://prnt.sc/1HGZIXlqCGQ7" TargetMode="External"/><Relationship Id="rId510" Type="http://schemas.openxmlformats.org/officeDocument/2006/relationships/hyperlink" Target="https://prnt.sc/pik-HwQiL50L" TargetMode="External"/><Relationship Id="rId18" Type="http://schemas.openxmlformats.org/officeDocument/2006/relationships/hyperlink" Target="https://vk.com/wall-46754670_1074" TargetMode="External"/><Relationship Id="rId84" Type="http://schemas.openxmlformats.org/officeDocument/2006/relationships/hyperlink" Target="https://prnt.sc/pHjdH3tlEBWg" TargetMode="External"/><Relationship Id="rId83" Type="http://schemas.openxmlformats.org/officeDocument/2006/relationships/hyperlink" Target="https://www.youtube.com/watch?v=sMtZ78TdkSw&amp;lc=UgxeT4Pod8K_vox8Pi14AaABAg.9shbjIQCOwt9t8uazCgG2f" TargetMode="External"/><Relationship Id="rId86" Type="http://schemas.openxmlformats.org/officeDocument/2006/relationships/hyperlink" Target="https://prnt.sc/XA-WxU_tiQwn" TargetMode="External"/><Relationship Id="rId85" Type="http://schemas.openxmlformats.org/officeDocument/2006/relationships/hyperlink" Target="https://rutube.ru/video/dca38bf9fa37e8ab47dab43e925b6a65/" TargetMode="External"/><Relationship Id="rId88" Type="http://schemas.openxmlformats.org/officeDocument/2006/relationships/hyperlink" Target="https://prnt.sc/Iap31lNBoLXe" TargetMode="External"/><Relationship Id="rId87" Type="http://schemas.openxmlformats.org/officeDocument/2006/relationships/hyperlink" Target="https://rutube.ru/video/695540c0cd327670cfcc8b2b94de6425/" TargetMode="External"/><Relationship Id="rId89" Type="http://schemas.openxmlformats.org/officeDocument/2006/relationships/hyperlink" Target="https://knauftherm.ru/catalog/utepliteli-dlya-doma-i-dachi/fasad/knauf-therm-fasad-pro" TargetMode="External"/><Relationship Id="rId80" Type="http://schemas.openxmlformats.org/officeDocument/2006/relationships/hyperlink" Target="https://prnt.sc/YrdiW4U3BvKa" TargetMode="External"/><Relationship Id="rId82" Type="http://schemas.openxmlformats.org/officeDocument/2006/relationships/hyperlink" Target="https://prnt.sc/cXR7CElhSMZC" TargetMode="External"/><Relationship Id="rId81" Type="http://schemas.openxmlformats.org/officeDocument/2006/relationships/hyperlink" Target="https://vk.com/wall-217974481_91?reply=104&amp;thread=96" TargetMode="External"/><Relationship Id="rId73" Type="http://schemas.openxmlformats.org/officeDocument/2006/relationships/hyperlink" Target="https://prnt.sc/dbz-586pWUxx" TargetMode="External"/><Relationship Id="rId72" Type="http://schemas.openxmlformats.org/officeDocument/2006/relationships/hyperlink" Target="https://www.forumhouse.ru/threads/561764/" TargetMode="External"/><Relationship Id="rId75" Type="http://schemas.openxmlformats.org/officeDocument/2006/relationships/hyperlink" Target="https://prnt.sc/F-OgB_Jm21U3" TargetMode="External"/><Relationship Id="rId74" Type="http://schemas.openxmlformats.org/officeDocument/2006/relationships/hyperlink" Target="https://www.youtube.com/watch?v=Bj2mDw2Fybs&amp;lc=UgwOgL_xOGQiZMND9Bl4AaABAg.9qNQgLVb-xm9t1sUUmXJeB" TargetMode="External"/><Relationship Id="rId77" Type="http://schemas.openxmlformats.org/officeDocument/2006/relationships/hyperlink" Target="https://prnt.sc/8unYw5c1kYkr" TargetMode="External"/><Relationship Id="rId76" Type="http://schemas.openxmlformats.org/officeDocument/2006/relationships/hyperlink" Target="https://vk.com/wall-189967337_161710" TargetMode="External"/><Relationship Id="rId79" Type="http://schemas.openxmlformats.org/officeDocument/2006/relationships/hyperlink" Target="https://t.me/chat_hauzez_com/10222" TargetMode="External"/><Relationship Id="rId78" Type="http://schemas.openxmlformats.org/officeDocument/2006/relationships/hyperlink" Target="https://prnt.sc/q7EUsyAgA53B" TargetMode="External"/><Relationship Id="rId71" Type="http://schemas.openxmlformats.org/officeDocument/2006/relationships/hyperlink" Target="https://prnt.sc/Exr-XnlkjxTc" TargetMode="External"/><Relationship Id="rId70" Type="http://schemas.openxmlformats.org/officeDocument/2006/relationships/hyperlink" Target="https://vk.com/wall-46754670_1074?reply=1076&amp;thread=1075" TargetMode="External"/><Relationship Id="rId62" Type="http://schemas.openxmlformats.org/officeDocument/2006/relationships/hyperlink" Target="https://dzen.ru/media/id/622c4f3bb8d2c8462f13ec91/vybiraem-luchshuiu-teploizoliaciiu-dlia-doma-shpargalka-dlia-montajnikov-64c370f60939c86beaf1cbbd?&amp;comments_data=n_reply" TargetMode="External"/><Relationship Id="rId61" Type="http://schemas.openxmlformats.org/officeDocument/2006/relationships/hyperlink" Target="https://prnt.sc/6qyvG6O0GxBW" TargetMode="External"/><Relationship Id="rId64" Type="http://schemas.openxmlformats.org/officeDocument/2006/relationships/hyperlink" Target="https://prnt.sc/ygKKX_sRbS0H" TargetMode="External"/><Relationship Id="rId63" Type="http://schemas.openxmlformats.org/officeDocument/2006/relationships/hyperlink" Target="https://prnt.sc/QXMZIBrCxykp" TargetMode="External"/><Relationship Id="rId66" Type="http://schemas.openxmlformats.org/officeDocument/2006/relationships/hyperlink" Target="https://www.youtube.com/watch?v=aBPDliRuunk" TargetMode="External"/><Relationship Id="rId65" Type="http://schemas.openxmlformats.org/officeDocument/2006/relationships/hyperlink" Target="https://www.forumhouse.ru/posts/31715353/" TargetMode="External"/><Relationship Id="rId68" Type="http://schemas.openxmlformats.org/officeDocument/2006/relationships/hyperlink" Target="https://www.youtube.com/watch?v=9zo9QwY_c-M&amp;lc=UgxMI-WVw7rPq-hFeEh4AaABAg.9sJrkVh8-Ch9szhR2K64Ic" TargetMode="External"/><Relationship Id="rId67" Type="http://schemas.openxmlformats.org/officeDocument/2006/relationships/hyperlink" Target="https://prnt.sc/R_-WGQqNNFmp" TargetMode="External"/><Relationship Id="rId60" Type="http://schemas.openxmlformats.org/officeDocument/2006/relationships/hyperlink" Target="https://dzen.ru/media/stroitelstvovnuansah/minvata-ili-penoplast-vybiraem-uteplitel-dlia-doma-64c2689a8db59e04da7afe28?&amp;comments_data=n_reply" TargetMode="External"/><Relationship Id="rId69" Type="http://schemas.openxmlformats.org/officeDocument/2006/relationships/hyperlink" Target="https://prnt.sc/1es5vaKSiEhS" TargetMode="External"/><Relationship Id="rId51" Type="http://schemas.openxmlformats.org/officeDocument/2006/relationships/hyperlink" Target="https://prnt.sc/-k_YEJoWC94t" TargetMode="External"/><Relationship Id="rId50" Type="http://schemas.openxmlformats.org/officeDocument/2006/relationships/hyperlink" Target="https://vk.com/wall-221273148_34" TargetMode="External"/><Relationship Id="rId53" Type="http://schemas.openxmlformats.org/officeDocument/2006/relationships/hyperlink" Target="https://prnt.sc/UUtul9cqvusl" TargetMode="External"/><Relationship Id="rId52" Type="http://schemas.openxmlformats.org/officeDocument/2006/relationships/hyperlink" Target="https://vk.com/wall-138308445_267758?reply=267828&amp;thread=267823" TargetMode="External"/><Relationship Id="rId55" Type="http://schemas.openxmlformats.org/officeDocument/2006/relationships/hyperlink" Target="https://prnt.sc/tMGQdScMhzxi" TargetMode="External"/><Relationship Id="rId54" Type="http://schemas.openxmlformats.org/officeDocument/2006/relationships/hyperlink" Target="https://vk.com/wall-106889396_1466779?reply=1466825&amp;thread=1466796" TargetMode="External"/><Relationship Id="rId57" Type="http://schemas.openxmlformats.org/officeDocument/2006/relationships/hyperlink" Target="https://prnt.sc/QbflWMwPd14Y" TargetMode="External"/><Relationship Id="rId56" Type="http://schemas.openxmlformats.org/officeDocument/2006/relationships/hyperlink" Target="https://www.forumhouse.ru/posts/31715434/" TargetMode="External"/><Relationship Id="rId59" Type="http://schemas.openxmlformats.org/officeDocument/2006/relationships/hyperlink" Target="https://prnt.sc/fVMzcYYuvQPi" TargetMode="External"/><Relationship Id="rId58" Type="http://schemas.openxmlformats.org/officeDocument/2006/relationships/hyperlink" Target="https://dzen.ru/media/forumhouse/kakoi-material-vybrat-dlia-utepleniia-doma-odni-sovetuiut-vziat-mineralnuiu-64c3787b329e217f07987b41?&amp;comments_data=n_reply" TargetMode="External"/><Relationship Id="rId107" Type="http://schemas.openxmlformats.org/officeDocument/2006/relationships/hyperlink" Target="https://prnt.sc/kCWQUEoQna4Z" TargetMode="External"/><Relationship Id="rId228" Type="http://schemas.openxmlformats.org/officeDocument/2006/relationships/hyperlink" Target="https://prnt.sc/FYJSkgJksCnB" TargetMode="External"/><Relationship Id="rId349" Type="http://schemas.openxmlformats.org/officeDocument/2006/relationships/hyperlink" Target="https://dzen.ru/media/domostroika/esli-v-dome-iz-sippanelei-ne-zavoditsia-siniaia-plesen-to-jit-v-takom-dome-opasno-64649811989cf239bb08b18e" TargetMode="External"/><Relationship Id="rId106" Type="http://schemas.openxmlformats.org/officeDocument/2006/relationships/hyperlink" Target="https://rutube.ru/video/4567d4e26f560ca6572bd4fb4e7f8e42/" TargetMode="External"/><Relationship Id="rId227" Type="http://schemas.openxmlformats.org/officeDocument/2006/relationships/hyperlink" Target="https://vk.com/wall-217740980_42" TargetMode="External"/><Relationship Id="rId348" Type="http://schemas.openxmlformats.org/officeDocument/2006/relationships/hyperlink" Target="https://prnt.sc/oU7VNjiIyLHv" TargetMode="External"/><Relationship Id="rId469" Type="http://schemas.openxmlformats.org/officeDocument/2006/relationships/hyperlink" Target="https://prnt.sc/nLWHmi7oLQLN" TargetMode="External"/><Relationship Id="rId105" Type="http://schemas.openxmlformats.org/officeDocument/2006/relationships/hyperlink" Target="https://prnt.sc/le5NQKPfywDF" TargetMode="External"/><Relationship Id="rId226" Type="http://schemas.openxmlformats.org/officeDocument/2006/relationships/hyperlink" Target="https://prnt.sc/Ds8MOSVsXShP" TargetMode="External"/><Relationship Id="rId347" Type="http://schemas.openxmlformats.org/officeDocument/2006/relationships/hyperlink" Target="https://www.youtube.com/watch?v=JNvAF0aV_MU&amp;lc=Ugw0mPHkRRgvDX5Goo94AaABAg.9thh6WlPLcZ9tiGTTLnpid" TargetMode="External"/><Relationship Id="rId468" Type="http://schemas.openxmlformats.org/officeDocument/2006/relationships/hyperlink" Target="https://dzen.ru/a/ZHt18fGF7U2rO5WR" TargetMode="External"/><Relationship Id="rId104" Type="http://schemas.openxmlformats.org/officeDocument/2006/relationships/hyperlink" Target="https://rutube.ru/video/aff4f2b77c0976ef0099e98d17fa2c00/" TargetMode="External"/><Relationship Id="rId225" Type="http://schemas.openxmlformats.org/officeDocument/2006/relationships/hyperlink" Target="https://dzen.ru/b/ZNjbfeBxi0ik2Fn-" TargetMode="External"/><Relationship Id="rId346" Type="http://schemas.openxmlformats.org/officeDocument/2006/relationships/hyperlink" Target="https://prnt.sc/bo0tvPyZjGT2" TargetMode="External"/><Relationship Id="rId467" Type="http://schemas.openxmlformats.org/officeDocument/2006/relationships/hyperlink" Target="https://prnt.sc/b08-sqxRBqAz" TargetMode="External"/><Relationship Id="rId109" Type="http://schemas.openxmlformats.org/officeDocument/2006/relationships/hyperlink" Target="https://prnt.sc/1Z2Cc12lBKf6" TargetMode="External"/><Relationship Id="rId108" Type="http://schemas.openxmlformats.org/officeDocument/2006/relationships/hyperlink" Target="https://rutube.ru/video/e2a6df340fea62a27739fa975d4a0487/" TargetMode="External"/><Relationship Id="rId229" Type="http://schemas.openxmlformats.org/officeDocument/2006/relationships/hyperlink" Target="https://www.forumhouse.ru/posts/31742642/" TargetMode="External"/><Relationship Id="rId220" Type="http://schemas.openxmlformats.org/officeDocument/2006/relationships/hyperlink" Target="https://vk.com/wall-221817631_500" TargetMode="External"/><Relationship Id="rId341" Type="http://schemas.openxmlformats.org/officeDocument/2006/relationships/hyperlink" Target="https://t.me/chat_hauzez_com/10759" TargetMode="External"/><Relationship Id="rId462" Type="http://schemas.openxmlformats.org/officeDocument/2006/relationships/hyperlink" Target="https://dzen.ru/a/Y6Ow-9ocTxjh_-VN" TargetMode="External"/><Relationship Id="rId340" Type="http://schemas.openxmlformats.org/officeDocument/2006/relationships/hyperlink" Target="https://prnt.sc/5R_LiNz4kkQ0" TargetMode="External"/><Relationship Id="rId461" Type="http://schemas.openxmlformats.org/officeDocument/2006/relationships/hyperlink" Target="https://prnt.sc/cn3IQcJrw6yC" TargetMode="External"/><Relationship Id="rId460" Type="http://schemas.openxmlformats.org/officeDocument/2006/relationships/hyperlink" Target="https://vk.com/wall-97639222_189193?reply=189431&amp;thread=189205" TargetMode="External"/><Relationship Id="rId103" Type="http://schemas.openxmlformats.org/officeDocument/2006/relationships/hyperlink" Target="https://prnt.sc/4re6bqaArpHg" TargetMode="External"/><Relationship Id="rId224" Type="http://schemas.openxmlformats.org/officeDocument/2006/relationships/hyperlink" Target="https://www.forumhouse.ru/posts/31747795/" TargetMode="External"/><Relationship Id="rId345" Type="http://schemas.openxmlformats.org/officeDocument/2006/relationships/hyperlink" Target="https://ok.ru/group/70000000738569/topic/155893139312649" TargetMode="External"/><Relationship Id="rId466" Type="http://schemas.openxmlformats.org/officeDocument/2006/relationships/hyperlink" Target="https://dzen.ru/a/ZN3lHKbdMmHYiYIe" TargetMode="External"/><Relationship Id="rId102" Type="http://schemas.openxmlformats.org/officeDocument/2006/relationships/hyperlink" Target="https://rutube.ru/video/f6e2d3a0c880a8f3e9d88ec21c2534b0/" TargetMode="External"/><Relationship Id="rId223" Type="http://schemas.openxmlformats.org/officeDocument/2006/relationships/hyperlink" Target="https://prnt.sc/N83K8BMr_JrM" TargetMode="External"/><Relationship Id="rId344" Type="http://schemas.openxmlformats.org/officeDocument/2006/relationships/hyperlink" Target="https://prnt.sc/RIyPxEi95ZT3" TargetMode="External"/><Relationship Id="rId465" Type="http://schemas.openxmlformats.org/officeDocument/2006/relationships/hyperlink" Target="https://www.forumhouse.ru/posts/31797125/" TargetMode="External"/><Relationship Id="rId101" Type="http://schemas.openxmlformats.org/officeDocument/2006/relationships/hyperlink" Target="https://prnt.sc/UPgtIq0DRJb5" TargetMode="External"/><Relationship Id="rId222" Type="http://schemas.openxmlformats.org/officeDocument/2006/relationships/hyperlink" Target="https://dzen.ru/a/ZNXpnvt1f3x7OUtd" TargetMode="External"/><Relationship Id="rId343" Type="http://schemas.openxmlformats.org/officeDocument/2006/relationships/hyperlink" Target="https://dzen.ru/a/ZORr2NlFnW0faMGI" TargetMode="External"/><Relationship Id="rId464" Type="http://schemas.openxmlformats.org/officeDocument/2006/relationships/hyperlink" Target="https://prnt.sc/7vdW897fVZDY" TargetMode="External"/><Relationship Id="rId100" Type="http://schemas.openxmlformats.org/officeDocument/2006/relationships/hyperlink" Target="https://rutube.ru/video/85a4841db19bb8590d6c1e6da27e803d/" TargetMode="External"/><Relationship Id="rId221" Type="http://schemas.openxmlformats.org/officeDocument/2006/relationships/hyperlink" Target="https://prnt.sc/gcFf8DSiYGi0" TargetMode="External"/><Relationship Id="rId342" Type="http://schemas.openxmlformats.org/officeDocument/2006/relationships/hyperlink" Target="https://prnt.sc/rgGhnWGB_4x1" TargetMode="External"/><Relationship Id="rId463" Type="http://schemas.openxmlformats.org/officeDocument/2006/relationships/hyperlink" Target="https://vk.com/wall-47908301_2477366?reply=2478257&amp;thread=2477368" TargetMode="External"/><Relationship Id="rId217" Type="http://schemas.openxmlformats.org/officeDocument/2006/relationships/hyperlink" Target="https://prnt.sc/RJqiaOR38Jj-" TargetMode="External"/><Relationship Id="rId338" Type="http://schemas.openxmlformats.org/officeDocument/2006/relationships/hyperlink" Target="https://prnt.sc/nKuY4cdv72If" TargetMode="External"/><Relationship Id="rId459" Type="http://schemas.openxmlformats.org/officeDocument/2006/relationships/hyperlink" Target="https://prnt.sc/bW4ZyG2MYPvy" TargetMode="External"/><Relationship Id="rId216" Type="http://schemas.openxmlformats.org/officeDocument/2006/relationships/hyperlink" Target="https://vk.com/wall-114298517_613" TargetMode="External"/><Relationship Id="rId337" Type="http://schemas.openxmlformats.org/officeDocument/2006/relationships/hyperlink" Target="https://vk.com/wall-210063564_176" TargetMode="External"/><Relationship Id="rId458" Type="http://schemas.openxmlformats.org/officeDocument/2006/relationships/hyperlink" Target="https://vk.com/wall-147044983_69854" TargetMode="External"/><Relationship Id="rId215" Type="http://schemas.openxmlformats.org/officeDocument/2006/relationships/hyperlink" Target="https://prnt.sc/AVCLKpzLBEq4" TargetMode="External"/><Relationship Id="rId336" Type="http://schemas.openxmlformats.org/officeDocument/2006/relationships/hyperlink" Target="https://prnt.sc/xmuAh9Vj4scn" TargetMode="External"/><Relationship Id="rId457" Type="http://schemas.openxmlformats.org/officeDocument/2006/relationships/hyperlink" Target="https://prnt.sc/kVmq2s1YXnOs" TargetMode="External"/><Relationship Id="rId214" Type="http://schemas.openxmlformats.org/officeDocument/2006/relationships/hyperlink" Target="https://vk.com/wall-134346310_672" TargetMode="External"/><Relationship Id="rId335" Type="http://schemas.openxmlformats.org/officeDocument/2006/relationships/hyperlink" Target="https://www.youtube.com/watch?v=jSWvo31JvUQ&amp;lc=UgwR4t7FTrwLA1_4vNJ4AaABAg.9thgLd4sXQr9thnAtn9T6S" TargetMode="External"/><Relationship Id="rId456" Type="http://schemas.openxmlformats.org/officeDocument/2006/relationships/hyperlink" Target="https://www.youtube.com/watch?v=doQDDFY-xUY" TargetMode="External"/><Relationship Id="rId219" Type="http://schemas.openxmlformats.org/officeDocument/2006/relationships/hyperlink" Target="https://prnt.sc/vi_1hcKTnAHf" TargetMode="External"/><Relationship Id="rId218" Type="http://schemas.openxmlformats.org/officeDocument/2006/relationships/hyperlink" Target="https://vk.com/wall-190698641_220" TargetMode="External"/><Relationship Id="rId339" Type="http://schemas.openxmlformats.org/officeDocument/2006/relationships/hyperlink" Target="https://vk.com/wall-200900282_236" TargetMode="External"/><Relationship Id="rId330" Type="http://schemas.openxmlformats.org/officeDocument/2006/relationships/hyperlink" Target="https://prnt.sc/eX9w94T-En1H" TargetMode="External"/><Relationship Id="rId451" Type="http://schemas.openxmlformats.org/officeDocument/2006/relationships/hyperlink" Target="https://prnt.sc/z1_O8h6TgOtv" TargetMode="External"/><Relationship Id="rId450" Type="http://schemas.openxmlformats.org/officeDocument/2006/relationships/hyperlink" Target="https://pikabu.ru/story/uteplenie_cherdaka_penopoliuretanom_10599979?cid=282510243" TargetMode="External"/><Relationship Id="rId213" Type="http://schemas.openxmlformats.org/officeDocument/2006/relationships/hyperlink" Target="https://prnt.sc/A0CD7GfeMIvC" TargetMode="External"/><Relationship Id="rId334" Type="http://schemas.openxmlformats.org/officeDocument/2006/relationships/hyperlink" Target="https://prnt.sc/KdPippFHFLZ_" TargetMode="External"/><Relationship Id="rId455" Type="http://schemas.openxmlformats.org/officeDocument/2006/relationships/hyperlink" Target="https://prnt.sc/2KUrx6tNxhTc" TargetMode="External"/><Relationship Id="rId212" Type="http://schemas.openxmlformats.org/officeDocument/2006/relationships/hyperlink" Target="https://t.me/chat_hauzez_com/10662" TargetMode="External"/><Relationship Id="rId333" Type="http://schemas.openxmlformats.org/officeDocument/2006/relationships/hyperlink" Target="https://www.youtube.com/watch?v=8UKsLyy9WLM" TargetMode="External"/><Relationship Id="rId454" Type="http://schemas.openxmlformats.org/officeDocument/2006/relationships/hyperlink" Target="https://www.youtube.com/watch?v=z8oWF0_Ue54" TargetMode="External"/><Relationship Id="rId211" Type="http://schemas.openxmlformats.org/officeDocument/2006/relationships/hyperlink" Target="https://prnt.sc/bc0aWqfNo818" TargetMode="External"/><Relationship Id="rId332" Type="http://schemas.openxmlformats.org/officeDocument/2006/relationships/hyperlink" Target="https://prnt.sc/iQPbqjtu3jQI" TargetMode="External"/><Relationship Id="rId453" Type="http://schemas.openxmlformats.org/officeDocument/2006/relationships/hyperlink" Target="https://prnt.sc/Gsjq0gimRoPr" TargetMode="External"/><Relationship Id="rId210" Type="http://schemas.openxmlformats.org/officeDocument/2006/relationships/hyperlink" Target="https://prnt.sc/ejaHqIdXcmXm" TargetMode="External"/><Relationship Id="rId331" Type="http://schemas.openxmlformats.org/officeDocument/2006/relationships/hyperlink" Target="https://ok.ru/group/54286266728636/topic/155388746085820" TargetMode="External"/><Relationship Id="rId452" Type="http://schemas.openxmlformats.org/officeDocument/2006/relationships/hyperlink" Target="https://vk.com/wall-33375821_69811?reply=69827&amp;thread=69826" TargetMode="External"/><Relationship Id="rId370" Type="http://schemas.openxmlformats.org/officeDocument/2006/relationships/hyperlink" Target="https://prnt.sc/xUDstwbqYc7v" TargetMode="External"/><Relationship Id="rId491" Type="http://schemas.openxmlformats.org/officeDocument/2006/relationships/hyperlink" Target="https://vk.com/wall-86359614_293620?reply=293681&amp;thread=293659" TargetMode="External"/><Relationship Id="rId490" Type="http://schemas.openxmlformats.org/officeDocument/2006/relationships/hyperlink" Target="https://prnt.sc/ROWFKNzQ3OfU" TargetMode="External"/><Relationship Id="rId129" Type="http://schemas.openxmlformats.org/officeDocument/2006/relationships/hyperlink" Target="https://prnt.sc/O9lnGJcCPdXQ" TargetMode="External"/><Relationship Id="rId128" Type="http://schemas.openxmlformats.org/officeDocument/2006/relationships/hyperlink" Target="https://www.youtube.com/watch?v=9zo9QwY_c-M&amp;lc=UgxMI-WVw7rPq-hFeEh4AaABAg.9sJrkVh8-Ch9t9pClZ3LK5" TargetMode="External"/><Relationship Id="rId249" Type="http://schemas.openxmlformats.org/officeDocument/2006/relationships/hyperlink" Target="https://prnt.sc/q7S-o-k-fYI1" TargetMode="External"/><Relationship Id="rId127" Type="http://schemas.openxmlformats.org/officeDocument/2006/relationships/hyperlink" Target="https://prnt.sc/Df0cr8Qa3fCr" TargetMode="External"/><Relationship Id="rId248" Type="http://schemas.openxmlformats.org/officeDocument/2006/relationships/hyperlink" Target="https://www.forumhouse.ru/threads/272140/page-127" TargetMode="External"/><Relationship Id="rId369" Type="http://schemas.openxmlformats.org/officeDocument/2006/relationships/hyperlink" Target="https://www.youtube.com/watch?v=7zz-z1MBCKU" TargetMode="External"/><Relationship Id="rId126" Type="http://schemas.openxmlformats.org/officeDocument/2006/relationships/hyperlink" Target="https://vk.com/wall-106889396_1466779?reply=1468554&amp;thread=1466796" TargetMode="External"/><Relationship Id="rId247" Type="http://schemas.openxmlformats.org/officeDocument/2006/relationships/hyperlink" Target="https://prnt.sc/YPK4areW7SUQ" TargetMode="External"/><Relationship Id="rId368" Type="http://schemas.openxmlformats.org/officeDocument/2006/relationships/hyperlink" Target="https://prnt.sc/ERO8ccnoMy01" TargetMode="External"/><Relationship Id="rId489" Type="http://schemas.openxmlformats.org/officeDocument/2006/relationships/hyperlink" Target="https://vk.com/wall-149015270_7851" TargetMode="External"/><Relationship Id="rId121" Type="http://schemas.openxmlformats.org/officeDocument/2006/relationships/hyperlink" Target="https://prnt.sc/yo25oeiF9hAp" TargetMode="External"/><Relationship Id="rId242" Type="http://schemas.openxmlformats.org/officeDocument/2006/relationships/hyperlink" Target="https://dzen.ru/a/ZNqGYrg8_FCPHaZp" TargetMode="External"/><Relationship Id="rId363" Type="http://schemas.openxmlformats.org/officeDocument/2006/relationships/hyperlink" Target="https://dzen.ru/a/ZL8tXt0DvGVxumLm" TargetMode="External"/><Relationship Id="rId484" Type="http://schemas.openxmlformats.org/officeDocument/2006/relationships/hyperlink" Target="https://www.youtube.com/watch?v=2axnyLXFMQ4" TargetMode="External"/><Relationship Id="rId120" Type="http://schemas.openxmlformats.org/officeDocument/2006/relationships/hyperlink" Target="https://rutube.ru/video/3d0b116bf07150632920f388298c7eef/" TargetMode="External"/><Relationship Id="rId241" Type="http://schemas.openxmlformats.org/officeDocument/2006/relationships/hyperlink" Target="https://www.forumhouse.ru/posts/31751520/" TargetMode="External"/><Relationship Id="rId362" Type="http://schemas.openxmlformats.org/officeDocument/2006/relationships/hyperlink" Target="https://prnt.sc/PpDBOhEQqxfL" TargetMode="External"/><Relationship Id="rId483" Type="http://schemas.openxmlformats.org/officeDocument/2006/relationships/hyperlink" Target="https://prnt.sc/6rOJ8K4vSrkk" TargetMode="External"/><Relationship Id="rId240" Type="http://schemas.openxmlformats.org/officeDocument/2006/relationships/hyperlink" Target="https://prnt.sc/2ZDSluIxyiQv" TargetMode="External"/><Relationship Id="rId361" Type="http://schemas.openxmlformats.org/officeDocument/2006/relationships/hyperlink" Target="https://vk.com/wall-48198859_103992" TargetMode="External"/><Relationship Id="rId482" Type="http://schemas.openxmlformats.org/officeDocument/2006/relationships/hyperlink" Target="https://www.youtube.com/watch?v=doQDDFY-xUY&amp;lc=UgxgtSrFGfedOeg9-Tx4AaABAg.9u267mUNzvA9u2AuOH5Az5" TargetMode="External"/><Relationship Id="rId360" Type="http://schemas.openxmlformats.org/officeDocument/2006/relationships/hyperlink" Target="https://prnt.sc/lYBoWpulx2dp" TargetMode="External"/><Relationship Id="rId481" Type="http://schemas.openxmlformats.org/officeDocument/2006/relationships/hyperlink" Target="https://prnt.sc/AJEZSjyyX2Ww" TargetMode="External"/><Relationship Id="rId125" Type="http://schemas.openxmlformats.org/officeDocument/2006/relationships/hyperlink" Target="https://prnt.sc/KIqtyFFxhwxj" TargetMode="External"/><Relationship Id="rId246" Type="http://schemas.openxmlformats.org/officeDocument/2006/relationships/hyperlink" Target="https://www.youtube.com/watch?v=Q3G_d_O98LE&amp;lc=Ugw7Pr5_L1tCqrduhKZ4AaABAg" TargetMode="External"/><Relationship Id="rId367" Type="http://schemas.openxmlformats.org/officeDocument/2006/relationships/hyperlink" Target="https://dzen.ru/a/ZOSwgXesUg1ezE9u" TargetMode="External"/><Relationship Id="rId488" Type="http://schemas.openxmlformats.org/officeDocument/2006/relationships/hyperlink" Target="https://vk.com/wall-63396497_100087" TargetMode="External"/><Relationship Id="rId124" Type="http://schemas.openxmlformats.org/officeDocument/2006/relationships/hyperlink" Target="https://www.forumhouse.ru/posts/31727590/" TargetMode="External"/><Relationship Id="rId245" Type="http://schemas.openxmlformats.org/officeDocument/2006/relationships/hyperlink" Target="https://prnt.sc/o0MaFLs1JWVR" TargetMode="External"/><Relationship Id="rId366" Type="http://schemas.openxmlformats.org/officeDocument/2006/relationships/hyperlink" Target="https://prnt.sc/FGj30xnIdoNm" TargetMode="External"/><Relationship Id="rId487" Type="http://schemas.openxmlformats.org/officeDocument/2006/relationships/hyperlink" Target="https://prnt.sc/dGbC6VZXIAT_" TargetMode="External"/><Relationship Id="rId123" Type="http://schemas.openxmlformats.org/officeDocument/2006/relationships/hyperlink" Target="https://prnt.sc/GenTMu-3ffBT" TargetMode="External"/><Relationship Id="rId244" Type="http://schemas.openxmlformats.org/officeDocument/2006/relationships/hyperlink" Target="https://www.youtube.com/watch?v=pBvRhSa3SSY" TargetMode="External"/><Relationship Id="rId365" Type="http://schemas.openxmlformats.org/officeDocument/2006/relationships/hyperlink" Target="https://ok.ru/garazhidom/topic/157038747360049" TargetMode="External"/><Relationship Id="rId486" Type="http://schemas.openxmlformats.org/officeDocument/2006/relationships/hyperlink" Target="https://t.me/developers_policy/1887?comment=4711" TargetMode="External"/><Relationship Id="rId122" Type="http://schemas.openxmlformats.org/officeDocument/2006/relationships/hyperlink" Target="https://www.youtube.com/watch?v=9zo9QwY_c-M&amp;lc=UgxMI-WVw7rPq-hFeEh4AaABAg.9sJrkVh8-Ch9t8xzE8Zdje" TargetMode="External"/><Relationship Id="rId243" Type="http://schemas.openxmlformats.org/officeDocument/2006/relationships/hyperlink" Target="https://prnt.sc/ASAkaf-BgRHY" TargetMode="External"/><Relationship Id="rId364" Type="http://schemas.openxmlformats.org/officeDocument/2006/relationships/hyperlink" Target="https://prnt.sc/wfYjl-Oxq6Gc" TargetMode="External"/><Relationship Id="rId485" Type="http://schemas.openxmlformats.org/officeDocument/2006/relationships/hyperlink" Target="https://prnt.sc/jjxfL4nZh1Y3" TargetMode="External"/><Relationship Id="rId95" Type="http://schemas.openxmlformats.org/officeDocument/2006/relationships/hyperlink" Target="https://prnt.sc/nhqcbBc45K4o" TargetMode="External"/><Relationship Id="rId94" Type="http://schemas.openxmlformats.org/officeDocument/2006/relationships/hyperlink" Target="https://rutube.ru/video/d459127bf2b5c6bb9f259578b1b43d95/" TargetMode="External"/><Relationship Id="rId97" Type="http://schemas.openxmlformats.org/officeDocument/2006/relationships/hyperlink" Target="https://prnt.sc/oZ7GQGWBR6aI" TargetMode="External"/><Relationship Id="rId96" Type="http://schemas.openxmlformats.org/officeDocument/2006/relationships/hyperlink" Target="https://rutube.ru/video/5b088e60f7c30307d32d1feb77766aac/" TargetMode="External"/><Relationship Id="rId99" Type="http://schemas.openxmlformats.org/officeDocument/2006/relationships/hyperlink" Target="https://prnt.sc/A96UaHEvF5iv" TargetMode="External"/><Relationship Id="rId480" Type="http://schemas.openxmlformats.org/officeDocument/2006/relationships/hyperlink" Target="https://dzen.ru/a/ZO8IkxEcB1bR8FFx" TargetMode="External"/><Relationship Id="rId98" Type="http://schemas.openxmlformats.org/officeDocument/2006/relationships/hyperlink" Target="https://rutube.ru/video/1523f4411095177740b27c7aa61e4162/" TargetMode="External"/><Relationship Id="rId91" Type="http://schemas.openxmlformats.org/officeDocument/2006/relationships/hyperlink" Target="https://prnt.sc/p33tUL7QULM5" TargetMode="External"/><Relationship Id="rId90" Type="http://schemas.openxmlformats.org/officeDocument/2006/relationships/hyperlink" Target="https://rutube.ru/video/fe8be2a5867115c9792c56423e68d469/" TargetMode="External"/><Relationship Id="rId93" Type="http://schemas.openxmlformats.org/officeDocument/2006/relationships/hyperlink" Target="https://prnt.sc/Ofnk_alH0SRl" TargetMode="External"/><Relationship Id="rId92" Type="http://schemas.openxmlformats.org/officeDocument/2006/relationships/hyperlink" Target="https://rutube.ru/video/2bbc09dbe2b65899f1b936283e5d761a/" TargetMode="External"/><Relationship Id="rId118" Type="http://schemas.openxmlformats.org/officeDocument/2006/relationships/hyperlink" Target="https://rutube.ru/video/b683ae762355310274f6a71881534488/" TargetMode="External"/><Relationship Id="rId239" Type="http://schemas.openxmlformats.org/officeDocument/2006/relationships/hyperlink" Target="https://vk.com/wall-215935617_454" TargetMode="External"/><Relationship Id="rId117" Type="http://schemas.openxmlformats.org/officeDocument/2006/relationships/hyperlink" Target="https://prnt.sc/7qsGIpyPplxC" TargetMode="External"/><Relationship Id="rId238" Type="http://schemas.openxmlformats.org/officeDocument/2006/relationships/hyperlink" Target="https://prnt.sc/1ynrvUvo2YFO" TargetMode="External"/><Relationship Id="rId359" Type="http://schemas.openxmlformats.org/officeDocument/2006/relationships/hyperlink" Target="https://www.forumhouse.ru/posts/31776634/" TargetMode="External"/><Relationship Id="rId116" Type="http://schemas.openxmlformats.org/officeDocument/2006/relationships/hyperlink" Target="https://rutube.ru/video/4010d285aaaf22de6416c1aa380622f7/" TargetMode="External"/><Relationship Id="rId237" Type="http://schemas.openxmlformats.org/officeDocument/2006/relationships/hyperlink" Target="https://www.forumhouse.ru/threads/562068/" TargetMode="External"/><Relationship Id="rId358" Type="http://schemas.openxmlformats.org/officeDocument/2006/relationships/hyperlink" Target="https://prnt.sc/uKsGOwypcQxJ" TargetMode="External"/><Relationship Id="rId479" Type="http://schemas.openxmlformats.org/officeDocument/2006/relationships/hyperlink" Target="https://prnt.sc/cv6nxR_yxxfD" TargetMode="External"/><Relationship Id="rId115" Type="http://schemas.openxmlformats.org/officeDocument/2006/relationships/hyperlink" Target="https://prnt.sc/PP79JzIKUqDm" TargetMode="External"/><Relationship Id="rId236" Type="http://schemas.openxmlformats.org/officeDocument/2006/relationships/hyperlink" Target="https://prnt.sc/7HE6DDKridD9" TargetMode="External"/><Relationship Id="rId357" Type="http://schemas.openxmlformats.org/officeDocument/2006/relationships/hyperlink" Target="https://vk.com/wall-142914432_6430472?reply=6430477" TargetMode="External"/><Relationship Id="rId478" Type="http://schemas.openxmlformats.org/officeDocument/2006/relationships/hyperlink" Target="https://telegram.me/developers_policy/1887?comment=4697" TargetMode="External"/><Relationship Id="rId119" Type="http://schemas.openxmlformats.org/officeDocument/2006/relationships/hyperlink" Target="https://prnt.sc/8p7Hf_wj45F_" TargetMode="External"/><Relationship Id="rId110" Type="http://schemas.openxmlformats.org/officeDocument/2006/relationships/hyperlink" Target="https://rutube.ru/video/84f594a817f2b589b8ffcb4e458167b7/" TargetMode="External"/><Relationship Id="rId231" Type="http://schemas.openxmlformats.org/officeDocument/2006/relationships/hyperlink" Target="https://www.youtube.com/watch?v=Q3G_d_O98LE" TargetMode="External"/><Relationship Id="rId352" Type="http://schemas.openxmlformats.org/officeDocument/2006/relationships/hyperlink" Target="https://prnt.sc/isYKzVFGTf0l" TargetMode="External"/><Relationship Id="rId473" Type="http://schemas.openxmlformats.org/officeDocument/2006/relationships/hyperlink" Target="https://prnt.sc/kCXDbPodZpTJ" TargetMode="External"/><Relationship Id="rId230" Type="http://schemas.openxmlformats.org/officeDocument/2006/relationships/hyperlink" Target="https://prnt.sc/OsorU3gCnpXh" TargetMode="External"/><Relationship Id="rId351" Type="http://schemas.openxmlformats.org/officeDocument/2006/relationships/hyperlink" Target="https://dzen.ru/media/forumhouse/kakoi-material-vybrat-dlia-utepleniia-doma-odni-sovetuiut-vziat-mineralnuiu-64c3787b329e217f07987b41" TargetMode="External"/><Relationship Id="rId472" Type="http://schemas.openxmlformats.org/officeDocument/2006/relationships/hyperlink" Target="https://www.youtube.com/watch?v=VP8sFXShotY&amp;lc=UgxQXtXzoHEDEBuQM5x4AaABAg.9tROj3xF5vW9ti4Y3e1960" TargetMode="External"/><Relationship Id="rId350" Type="http://schemas.openxmlformats.org/officeDocument/2006/relationships/hyperlink" Target="https://prnt.sc/yrqsgQx3Zptm" TargetMode="External"/><Relationship Id="rId471" Type="http://schemas.openxmlformats.org/officeDocument/2006/relationships/hyperlink" Target="https://prnt.sc/6MZx9uiguFHX" TargetMode="External"/><Relationship Id="rId470" Type="http://schemas.openxmlformats.org/officeDocument/2006/relationships/hyperlink" Target="https://dzen.ru/video/watch/64ee576f28e6611c0b75d4d6" TargetMode="External"/><Relationship Id="rId114" Type="http://schemas.openxmlformats.org/officeDocument/2006/relationships/hyperlink" Target="https://rutube.ru/video/b5cff8a714aab7c6a99f0c29396b36f1/" TargetMode="External"/><Relationship Id="rId235" Type="http://schemas.openxmlformats.org/officeDocument/2006/relationships/hyperlink" Target="https://telegram.me/Constructor_NN/92" TargetMode="External"/><Relationship Id="rId356" Type="http://schemas.openxmlformats.org/officeDocument/2006/relationships/hyperlink" Target="https://prnt.sc/3V0MG4JMpNz6" TargetMode="External"/><Relationship Id="rId477" Type="http://schemas.openxmlformats.org/officeDocument/2006/relationships/hyperlink" Target="https://prnt.sc/kx-THp6IHnpL" TargetMode="External"/><Relationship Id="rId113" Type="http://schemas.openxmlformats.org/officeDocument/2006/relationships/hyperlink" Target="https://prnt.sc/yIo8rPiX7sKr" TargetMode="External"/><Relationship Id="rId234" Type="http://schemas.openxmlformats.org/officeDocument/2006/relationships/hyperlink" Target="https://prnt.sc/KBe4ag0NVgJz" TargetMode="External"/><Relationship Id="rId355" Type="http://schemas.openxmlformats.org/officeDocument/2006/relationships/hyperlink" Target="https://vk.com/wall-185951097_134664?reply=134685&amp;thread=134678" TargetMode="External"/><Relationship Id="rId476" Type="http://schemas.openxmlformats.org/officeDocument/2006/relationships/hyperlink" Target="https://vk.com/wall-191578813_103?reply=107&amp;thread=104" TargetMode="External"/><Relationship Id="rId112" Type="http://schemas.openxmlformats.org/officeDocument/2006/relationships/hyperlink" Target="https://rutube.ru/video/f02df2663b35c4d5bf34314e2071e218/" TargetMode="External"/><Relationship Id="rId233" Type="http://schemas.openxmlformats.org/officeDocument/2006/relationships/hyperlink" Target="https://ok.ru/ideiipolez/topic/156332384277837" TargetMode="External"/><Relationship Id="rId354" Type="http://schemas.openxmlformats.org/officeDocument/2006/relationships/hyperlink" Target="https://prnt.sc/HrGsx_9-za9d" TargetMode="External"/><Relationship Id="rId475" Type="http://schemas.openxmlformats.org/officeDocument/2006/relationships/hyperlink" Target="https://prnt.sc/O-syvARfjcWU" TargetMode="External"/><Relationship Id="rId111" Type="http://schemas.openxmlformats.org/officeDocument/2006/relationships/hyperlink" Target="https://prnt.sc/OW94hFmql2eu" TargetMode="External"/><Relationship Id="rId232" Type="http://schemas.openxmlformats.org/officeDocument/2006/relationships/hyperlink" Target="https://prnt.sc/nazINWL56cD9" TargetMode="External"/><Relationship Id="rId353" Type="http://schemas.openxmlformats.org/officeDocument/2006/relationships/hyperlink" Target="https://vk.com/wall-187063045_832?reply=836&amp;thread=833" TargetMode="External"/><Relationship Id="rId474" Type="http://schemas.openxmlformats.org/officeDocument/2006/relationships/hyperlink" Target="https://www.youtube.com/watch?v=5Nrm7be6STI&amp;lc=UgwmJCe94rwf3-zfKRZ4AaABAg.9tx59BsE2k99u0PTklq6Th" TargetMode="External"/><Relationship Id="rId305" Type="http://schemas.openxmlformats.org/officeDocument/2006/relationships/hyperlink" Target="https://vk.com/wall-176001732_195" TargetMode="External"/><Relationship Id="rId426" Type="http://schemas.openxmlformats.org/officeDocument/2006/relationships/hyperlink" Target="https://vk.com/wall-120705162_77" TargetMode="External"/><Relationship Id="rId304" Type="http://schemas.openxmlformats.org/officeDocument/2006/relationships/hyperlink" Target="https://prnt.sc/4PduTQbINPVQ" TargetMode="External"/><Relationship Id="rId425" Type="http://schemas.openxmlformats.org/officeDocument/2006/relationships/hyperlink" Target="https://otvet.mail.ru/answer/2037432427/cid-361228392/" TargetMode="External"/><Relationship Id="rId303" Type="http://schemas.openxmlformats.org/officeDocument/2006/relationships/hyperlink" Target="https://vk.com/wall-175286792_82914" TargetMode="External"/><Relationship Id="rId424" Type="http://schemas.openxmlformats.org/officeDocument/2006/relationships/hyperlink" Target="https://prnt.sc/T9ILbRO9_hpx" TargetMode="External"/><Relationship Id="rId302" Type="http://schemas.openxmlformats.org/officeDocument/2006/relationships/hyperlink" Target="https://prnt.sc/vsRChpdLCPNP" TargetMode="External"/><Relationship Id="rId423" Type="http://schemas.openxmlformats.org/officeDocument/2006/relationships/hyperlink" Target="https://www.youtube.com/watch?v=5Nrm7be6STI&amp;lc=UgwmJCe94rwf3-zfKRZ4AaABAg" TargetMode="External"/><Relationship Id="rId309" Type="http://schemas.openxmlformats.org/officeDocument/2006/relationships/hyperlink" Target="https://www.forumhouse.ru/posts/31769875/" TargetMode="External"/><Relationship Id="rId308" Type="http://schemas.openxmlformats.org/officeDocument/2006/relationships/hyperlink" Target="https://prnt.sc/l8Hq5APdy8WB" TargetMode="External"/><Relationship Id="rId429" Type="http://schemas.openxmlformats.org/officeDocument/2006/relationships/hyperlink" Target="https://prnt.sc/U5PXCIW3Tuk3" TargetMode="External"/><Relationship Id="rId307" Type="http://schemas.openxmlformats.org/officeDocument/2006/relationships/hyperlink" Target="https://vk.com/wall-187063045_832" TargetMode="External"/><Relationship Id="rId428" Type="http://schemas.openxmlformats.org/officeDocument/2006/relationships/hyperlink" Target="https://dzen.ru/media/healthy_house/v-dvuh-slovah-o-teploizoliacii-64df874be3af2966a5de9a83" TargetMode="External"/><Relationship Id="rId306" Type="http://schemas.openxmlformats.org/officeDocument/2006/relationships/hyperlink" Target="https://prnt.sc/K-nHb4gurZFB" TargetMode="External"/><Relationship Id="rId427" Type="http://schemas.openxmlformats.org/officeDocument/2006/relationships/hyperlink" Target="https://prnt.sc/lvtyIsqxCTF6" TargetMode="External"/><Relationship Id="rId301" Type="http://schemas.openxmlformats.org/officeDocument/2006/relationships/hyperlink" Target="https://vk.com/wall-106365341_89813" TargetMode="External"/><Relationship Id="rId422" Type="http://schemas.openxmlformats.org/officeDocument/2006/relationships/hyperlink" Target="https://prnt.sc/QKM4PkRu2Mn0" TargetMode="External"/><Relationship Id="rId300" Type="http://schemas.openxmlformats.org/officeDocument/2006/relationships/hyperlink" Target="https://prnt.sc/5KsA-w_r6CEV" TargetMode="External"/><Relationship Id="rId421" Type="http://schemas.openxmlformats.org/officeDocument/2006/relationships/hyperlink" Target="https://vk.com/wall-147044983_69791" TargetMode="External"/><Relationship Id="rId420" Type="http://schemas.openxmlformats.org/officeDocument/2006/relationships/hyperlink" Target="https://prnt.sc/yvt4Wqr4cZDz" TargetMode="External"/><Relationship Id="rId415" Type="http://schemas.openxmlformats.org/officeDocument/2006/relationships/hyperlink" Target="https://vk.cc/cbT0Hw" TargetMode="External"/><Relationship Id="rId414" Type="http://schemas.openxmlformats.org/officeDocument/2006/relationships/hyperlink" Target="https://prnt.sc/FiYr6S5Gsshj" TargetMode="External"/><Relationship Id="rId413" Type="http://schemas.openxmlformats.org/officeDocument/2006/relationships/hyperlink" Target="https://vk.com/wall-222001696_13" TargetMode="External"/><Relationship Id="rId412" Type="http://schemas.openxmlformats.org/officeDocument/2006/relationships/hyperlink" Target="https://prnt.sc/NhNg0uNKWAau" TargetMode="External"/><Relationship Id="rId419" Type="http://schemas.openxmlformats.org/officeDocument/2006/relationships/hyperlink" Target="https://t.me/Noviy_dom/894" TargetMode="External"/><Relationship Id="rId418" Type="http://schemas.openxmlformats.org/officeDocument/2006/relationships/hyperlink" Target="https://www.forumhouse.ru/posts/31786843/" TargetMode="External"/><Relationship Id="rId417" Type="http://schemas.openxmlformats.org/officeDocument/2006/relationships/hyperlink" Target="https://prnt.sc/FWchQBBqD8_G" TargetMode="External"/><Relationship Id="rId416" Type="http://schemas.openxmlformats.org/officeDocument/2006/relationships/hyperlink" Target="https://vk.com/wall-205281993_2173" TargetMode="External"/><Relationship Id="rId411" Type="http://schemas.openxmlformats.org/officeDocument/2006/relationships/hyperlink" Target="https://www.youtube.com/watch?v=cRWfeNP6R7I" TargetMode="External"/><Relationship Id="rId410" Type="http://schemas.openxmlformats.org/officeDocument/2006/relationships/hyperlink" Target="https://prnt.sc/fN_RM1uYuwnA" TargetMode="External"/><Relationship Id="rId206" Type="http://schemas.openxmlformats.org/officeDocument/2006/relationships/hyperlink" Target="https://prnt.sc/GNv_u4fapzgG" TargetMode="External"/><Relationship Id="rId327" Type="http://schemas.openxmlformats.org/officeDocument/2006/relationships/hyperlink" Target="https://www.youtube.com/watch?v=JNvAF0aV_MU&amp;lc=Ugw9Ke02dlJvk8Gu-Z94AaABAg.9tdhiof1hg79tewU7XiP__" TargetMode="External"/><Relationship Id="rId448" Type="http://schemas.openxmlformats.org/officeDocument/2006/relationships/hyperlink" Target="https://dzen.ru/a/ZOyaiLVruAYRNtHA" TargetMode="External"/><Relationship Id="rId205" Type="http://schemas.openxmlformats.org/officeDocument/2006/relationships/hyperlink" Target="https://vk.com/wall-55603543_829105?reply=829905&amp;thread=829120" TargetMode="External"/><Relationship Id="rId326" Type="http://schemas.openxmlformats.org/officeDocument/2006/relationships/hyperlink" Target="https://prnt.sc/dv8_HhsnIAWA" TargetMode="External"/><Relationship Id="rId447" Type="http://schemas.openxmlformats.org/officeDocument/2006/relationships/hyperlink" Target="https://prnt.sc/yTKqxJt3rGnN" TargetMode="External"/><Relationship Id="rId204" Type="http://schemas.openxmlformats.org/officeDocument/2006/relationships/hyperlink" Target="https://prnt.sc/hAQ5DP2ETghU" TargetMode="External"/><Relationship Id="rId325" Type="http://schemas.openxmlformats.org/officeDocument/2006/relationships/hyperlink" Target="https://www.youtube.com/watch?v=-XyoK-Gd-e4&amp;lc=UgzbLCwIeiLCrt716A14AaABAg" TargetMode="External"/><Relationship Id="rId446" Type="http://schemas.openxmlformats.org/officeDocument/2006/relationships/hyperlink" Target="https://pikabu.ru/story/otvet_na_post_ya_dostroil_dom_10599703?cid=282523263" TargetMode="External"/><Relationship Id="rId203" Type="http://schemas.openxmlformats.org/officeDocument/2006/relationships/hyperlink" Target="https://vk.com/wall-222019520_6" TargetMode="External"/><Relationship Id="rId324" Type="http://schemas.openxmlformats.org/officeDocument/2006/relationships/hyperlink" Target="https://prnt.sc/F_QP2oDvvrI1" TargetMode="External"/><Relationship Id="rId445" Type="http://schemas.openxmlformats.org/officeDocument/2006/relationships/hyperlink" Target="https://prnt.sc/5neoGUk1tnGi" TargetMode="External"/><Relationship Id="rId209" Type="http://schemas.openxmlformats.org/officeDocument/2006/relationships/hyperlink" Target="https://vk.com/wall540237018_153" TargetMode="External"/><Relationship Id="rId208" Type="http://schemas.openxmlformats.org/officeDocument/2006/relationships/hyperlink" Target="https://prnt.sc/3bMCbVweml-s" TargetMode="External"/><Relationship Id="rId329" Type="http://schemas.openxmlformats.org/officeDocument/2006/relationships/hyperlink" Target="https://dzen.ru/media/samastroyka/analog-penoplasta-i-mineralnoi-vaty-deshevyi-uteplitel-na-veka-63650191b54e9d2f2d97a0ba?&amp;comments_data=n_reply" TargetMode="External"/><Relationship Id="rId207" Type="http://schemas.openxmlformats.org/officeDocument/2006/relationships/hyperlink" Target="https://www.forumhouse.ru/posts/31746913/" TargetMode="External"/><Relationship Id="rId328" Type="http://schemas.openxmlformats.org/officeDocument/2006/relationships/hyperlink" Target="https://prnt.sc/FhuY5Zy9zLwN" TargetMode="External"/><Relationship Id="rId449" Type="http://schemas.openxmlformats.org/officeDocument/2006/relationships/hyperlink" Target="https://prnt.sc/NKrex5H7FBYx" TargetMode="External"/><Relationship Id="rId440" Type="http://schemas.openxmlformats.org/officeDocument/2006/relationships/hyperlink" Target="https://t.me/Noviy_dom/894?comment=1029" TargetMode="External"/><Relationship Id="rId202" Type="http://schemas.openxmlformats.org/officeDocument/2006/relationships/hyperlink" Target="https://prnt.sc/2eBOf-OJwER-" TargetMode="External"/><Relationship Id="rId323" Type="http://schemas.openxmlformats.org/officeDocument/2006/relationships/hyperlink" Target="https://dzen.ru/a/ZN-HS-OvKWal3pqD" TargetMode="External"/><Relationship Id="rId444" Type="http://schemas.openxmlformats.org/officeDocument/2006/relationships/hyperlink" Target="https://vk.com/wall-185951097_134664?reply=134942&amp;thread=134678" TargetMode="External"/><Relationship Id="rId201" Type="http://schemas.openxmlformats.org/officeDocument/2006/relationships/hyperlink" Target="https://vk.com/wall-217974481_110" TargetMode="External"/><Relationship Id="rId322" Type="http://schemas.openxmlformats.org/officeDocument/2006/relationships/hyperlink" Target="https://prnt.sc/Cqv7I8cosQNU" TargetMode="External"/><Relationship Id="rId443" Type="http://schemas.openxmlformats.org/officeDocument/2006/relationships/hyperlink" Target="https://prnt.sc/d1gt_Ku_hXug" TargetMode="External"/><Relationship Id="rId200" Type="http://schemas.openxmlformats.org/officeDocument/2006/relationships/hyperlink" Target="https://prnt.sc/f-KQM2xrEK74" TargetMode="External"/><Relationship Id="rId321" Type="http://schemas.openxmlformats.org/officeDocument/2006/relationships/hyperlink" Target="https://vk.com/wall-130265744_10058?reply=10102" TargetMode="External"/><Relationship Id="rId442" Type="http://schemas.openxmlformats.org/officeDocument/2006/relationships/hyperlink" Target="https://t.me/Noviy_dom/894?comment=1029" TargetMode="External"/><Relationship Id="rId320" Type="http://schemas.openxmlformats.org/officeDocument/2006/relationships/hyperlink" Target="https://prnt.sc/jg1iQw9AoPtG" TargetMode="External"/><Relationship Id="rId441" Type="http://schemas.openxmlformats.org/officeDocument/2006/relationships/hyperlink" Target="https://prnt.sc/RNzr9JApb0Rl" TargetMode="External"/><Relationship Id="rId316" Type="http://schemas.openxmlformats.org/officeDocument/2006/relationships/hyperlink" Target="https://prnt.sc/sfuMeUqvt_dW" TargetMode="External"/><Relationship Id="rId437" Type="http://schemas.openxmlformats.org/officeDocument/2006/relationships/hyperlink" Target="https://prnt.sc/mnWBtEJDs17v" TargetMode="External"/><Relationship Id="rId315" Type="http://schemas.openxmlformats.org/officeDocument/2006/relationships/hyperlink" Target="https://www.youtube.com/watch?v=JNvAF0aV_MU&amp;lc=UgyGUKmmrvk6y5gkHi14AaABAg" TargetMode="External"/><Relationship Id="rId436" Type="http://schemas.openxmlformats.org/officeDocument/2006/relationships/hyperlink" Target="https://www.youtube.com/watch?v=VP8sFXShotY&amp;lc=Ugwgn5eJku9L6oMXF7R4AaABAg" TargetMode="External"/><Relationship Id="rId314" Type="http://schemas.openxmlformats.org/officeDocument/2006/relationships/hyperlink" Target="https://prnt.sc/hobY0YSQHBXk" TargetMode="External"/><Relationship Id="rId435" Type="http://schemas.openxmlformats.org/officeDocument/2006/relationships/hyperlink" Target="https://prnt.sc/1H1GB7Bnci8v" TargetMode="External"/><Relationship Id="rId313" Type="http://schemas.openxmlformats.org/officeDocument/2006/relationships/hyperlink" Target="https://dzen.ru/media/forumhouse/kakoi-material-vybrat-dlia-utepleniia-doma-odni-sovetuiut-vziat-mineralnuiu-64c3787b329e217f07987b41?&amp;comments_data=n_reply" TargetMode="External"/><Relationship Id="rId434" Type="http://schemas.openxmlformats.org/officeDocument/2006/relationships/hyperlink" Target="https://vk.com/wall-211148573_617" TargetMode="External"/><Relationship Id="rId319" Type="http://schemas.openxmlformats.org/officeDocument/2006/relationships/hyperlink" Target="https://vk.com/wall-95654350_1907?reply=1930&amp;thread=1912" TargetMode="External"/><Relationship Id="rId318" Type="http://schemas.openxmlformats.org/officeDocument/2006/relationships/hyperlink" Target="https://prnt.sc/dBwnqCF28LX9" TargetMode="External"/><Relationship Id="rId439" Type="http://schemas.openxmlformats.org/officeDocument/2006/relationships/hyperlink" Target="https://prnt.sc/To0DnoPRMR9r" TargetMode="External"/><Relationship Id="rId317" Type="http://schemas.openxmlformats.org/officeDocument/2006/relationships/hyperlink" Target="https://www.youtube.com/watch?v=JNvAF0aV_MU&amp;lc=UgwcFnmUfFayE7VGV-x4AaABAg" TargetMode="External"/><Relationship Id="rId438" Type="http://schemas.openxmlformats.org/officeDocument/2006/relationships/hyperlink" Target="https://vk.com/wall-194542407_4061" TargetMode="External"/><Relationship Id="rId312" Type="http://schemas.openxmlformats.org/officeDocument/2006/relationships/hyperlink" Target="https://prnt.sc/OUpcKbfeROA6" TargetMode="External"/><Relationship Id="rId433" Type="http://schemas.openxmlformats.org/officeDocument/2006/relationships/hyperlink" Target="https://prnt.sc/HEDfSLgJviER" TargetMode="External"/><Relationship Id="rId311" Type="http://schemas.openxmlformats.org/officeDocument/2006/relationships/hyperlink" Target="https://dzen.ru/media/dachniyremont/pochemu-penopleksom-kategoricheski-nelzia-utepliat-steny-doma-glavnaia-prichina-syrosti-i-gribka-64d9e8c08fb50e34aae83e0b?&amp;comments_data=n_reply" TargetMode="External"/><Relationship Id="rId432" Type="http://schemas.openxmlformats.org/officeDocument/2006/relationships/hyperlink" Target="https://vk.com/wall-47908301_2477366?reply=2477592&amp;thread=2477368" TargetMode="External"/><Relationship Id="rId310" Type="http://schemas.openxmlformats.org/officeDocument/2006/relationships/hyperlink" Target="https://vk.com/wall-668996_1296432?reply=1296634" TargetMode="External"/><Relationship Id="rId431" Type="http://schemas.openxmlformats.org/officeDocument/2006/relationships/hyperlink" Target="https://prnt.sc/PwyXPRXDgaoS" TargetMode="External"/><Relationship Id="rId430" Type="http://schemas.openxmlformats.org/officeDocument/2006/relationships/hyperlink" Target="https://vk.com/wall-97639222_189193?reply=189205"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forumhouse.ru/posts/31644889/" TargetMode="External"/><Relationship Id="rId194" Type="http://schemas.openxmlformats.org/officeDocument/2006/relationships/hyperlink" Target="https://vk.com/wall9880171_27665" TargetMode="External"/><Relationship Id="rId193" Type="http://schemas.openxmlformats.org/officeDocument/2006/relationships/hyperlink" Target="https://prnt.sc/togvW650a9I1" TargetMode="External"/><Relationship Id="rId192" Type="http://schemas.openxmlformats.org/officeDocument/2006/relationships/hyperlink" Target="https://www.forumhouse.ru/posts/31644889/" TargetMode="External"/><Relationship Id="rId191" Type="http://schemas.openxmlformats.org/officeDocument/2006/relationships/hyperlink" Target="https://prnt.sc/rp6JR3zAb-oK" TargetMode="External"/><Relationship Id="rId187" Type="http://schemas.openxmlformats.org/officeDocument/2006/relationships/hyperlink" Target="https://prnt.sc/2yJqOU0V_JdN" TargetMode="External"/><Relationship Id="rId186" Type="http://schemas.openxmlformats.org/officeDocument/2006/relationships/hyperlink" Target="https://www.youtube.com/watch?v=8zx2XpMizJQ&amp;lc=UgyBooPj85_mwnhGTPR4AaABAg.9s-BIVft8Es9s1NI08lK9e" TargetMode="External"/><Relationship Id="rId185" Type="http://schemas.openxmlformats.org/officeDocument/2006/relationships/hyperlink" Target="https://prnt.sc/M0W44egE8yCh" TargetMode="External"/><Relationship Id="rId184" Type="http://schemas.openxmlformats.org/officeDocument/2006/relationships/hyperlink" Target="https://www.youtube.com/watch?v=j_ioVT6O8Gc&amp;lc=UgyDu9G_mj-qjiDAFQ14AaABAg" TargetMode="External"/><Relationship Id="rId189" Type="http://schemas.openxmlformats.org/officeDocument/2006/relationships/hyperlink" Target="https://prnt.sc/97Jqi0VwYwVZ" TargetMode="External"/><Relationship Id="rId188" Type="http://schemas.openxmlformats.org/officeDocument/2006/relationships/hyperlink" Target="https://dzen.ru/a/ZKZGUjK7PAOLbJgh" TargetMode="External"/><Relationship Id="rId183" Type="http://schemas.openxmlformats.org/officeDocument/2006/relationships/hyperlink" Target="https://prnt.sc/pNM3-00ONIkE" TargetMode="External"/><Relationship Id="rId182" Type="http://schemas.openxmlformats.org/officeDocument/2006/relationships/hyperlink" Target="https://vk.com/wall-58305827_101377?reply=101627&amp;thread=101438" TargetMode="External"/><Relationship Id="rId181" Type="http://schemas.openxmlformats.org/officeDocument/2006/relationships/hyperlink" Target="https://prnt.sc/cVH7z1VQvfv4" TargetMode="External"/><Relationship Id="rId180" Type="http://schemas.openxmlformats.org/officeDocument/2006/relationships/hyperlink" Target="https://telegram.me/somio2023/93830" TargetMode="External"/><Relationship Id="rId176" Type="http://schemas.openxmlformats.org/officeDocument/2006/relationships/hyperlink" Target="https://ok.ru/profile/575976535277/statuses/157165082767597" TargetMode="External"/><Relationship Id="rId297" Type="http://schemas.openxmlformats.org/officeDocument/2006/relationships/hyperlink" Target="https://dzen.ru/video/watch/644adad8bbb7ef2280826cde?comments_data=n_reply" TargetMode="External"/><Relationship Id="rId175" Type="http://schemas.openxmlformats.org/officeDocument/2006/relationships/hyperlink" Target="https://prnt.sc/BkuNDgXzQf6a" TargetMode="External"/><Relationship Id="rId296" Type="http://schemas.openxmlformats.org/officeDocument/2006/relationships/hyperlink" Target="https://prnt.sc/pfYiv_efPmoQ" TargetMode="External"/><Relationship Id="rId174" Type="http://schemas.openxmlformats.org/officeDocument/2006/relationships/hyperlink" Target="https://vk.com/wall304180805_94662" TargetMode="External"/><Relationship Id="rId295" Type="http://schemas.openxmlformats.org/officeDocument/2006/relationships/hyperlink" Target="https://vk.com/wall-146169278_2994" TargetMode="External"/><Relationship Id="rId173" Type="http://schemas.openxmlformats.org/officeDocument/2006/relationships/hyperlink" Target="https://prnt.sc/uNVnhSARp9dL" TargetMode="External"/><Relationship Id="rId294" Type="http://schemas.openxmlformats.org/officeDocument/2006/relationships/hyperlink" Target="https://prnt.sc/n6LHbFdaHa2c" TargetMode="External"/><Relationship Id="rId179" Type="http://schemas.openxmlformats.org/officeDocument/2006/relationships/hyperlink" Target="https://prnt.sc/az-Y0INBaIyD" TargetMode="External"/><Relationship Id="rId178" Type="http://schemas.openxmlformats.org/officeDocument/2006/relationships/hyperlink" Target="https://vk.com/wall326398877_4280" TargetMode="External"/><Relationship Id="rId299" Type="http://schemas.openxmlformats.org/officeDocument/2006/relationships/hyperlink" Target="https://vk.com/wall-161529175_1041145?reply=1043006&amp;thread=1041148" TargetMode="External"/><Relationship Id="rId177" Type="http://schemas.openxmlformats.org/officeDocument/2006/relationships/hyperlink" Target="https://prnt.sc/hno_xbz4WV4_" TargetMode="External"/><Relationship Id="rId298" Type="http://schemas.openxmlformats.org/officeDocument/2006/relationships/hyperlink" Target="https://prnt.sc/p9z6Cyo_yLX1" TargetMode="External"/><Relationship Id="rId198" Type="http://schemas.openxmlformats.org/officeDocument/2006/relationships/hyperlink" Target="https://dzen.ru/a/ZK58jpZXUSfuZfFH" TargetMode="External"/><Relationship Id="rId197" Type="http://schemas.openxmlformats.org/officeDocument/2006/relationships/hyperlink" Target="https://prnt.sc/GEivT9kXD2pw" TargetMode="External"/><Relationship Id="rId196" Type="http://schemas.openxmlformats.org/officeDocument/2006/relationships/hyperlink" Target="https://dzen.ru/a/ZK5_9yzfzQhc5hE4" TargetMode="External"/><Relationship Id="rId195" Type="http://schemas.openxmlformats.org/officeDocument/2006/relationships/hyperlink" Target="https://prnt.sc/LOwqI9mRAQKG" TargetMode="External"/><Relationship Id="rId199" Type="http://schemas.openxmlformats.org/officeDocument/2006/relationships/hyperlink" Target="https://prnt.sc/1x_pVdndxYhs" TargetMode="External"/><Relationship Id="rId150" Type="http://schemas.openxmlformats.org/officeDocument/2006/relationships/hyperlink" Target="https://www.youtube.com/watch?v=8zx2XpMizJQ&amp;lc=UgyBooPj85_mwnhGTPR4AaABAg" TargetMode="External"/><Relationship Id="rId271" Type="http://schemas.openxmlformats.org/officeDocument/2006/relationships/hyperlink" Target="https://vk.com/wall-97639222_185262" TargetMode="External"/><Relationship Id="rId392" Type="http://schemas.openxmlformats.org/officeDocument/2006/relationships/hyperlink" Target="https://prnt.sc/SSz_E05HsPAe" TargetMode="External"/><Relationship Id="rId270" Type="http://schemas.openxmlformats.org/officeDocument/2006/relationships/hyperlink" Target="https://prnt.sc/vPvIBkeAef9Q" TargetMode="External"/><Relationship Id="rId391" Type="http://schemas.openxmlformats.org/officeDocument/2006/relationships/hyperlink" Target="https://vk.com/wall-196748005_154709?reply=154992&amp;thread=154978" TargetMode="External"/><Relationship Id="rId390" Type="http://schemas.openxmlformats.org/officeDocument/2006/relationships/hyperlink" Target="https://prnt.sc/uSPe8OzEm90p" TargetMode="External"/><Relationship Id="rId1" Type="http://schemas.openxmlformats.org/officeDocument/2006/relationships/hyperlink" Target="https://ok.ru/glavnyinzh/topic/155252859966239" TargetMode="External"/><Relationship Id="rId2" Type="http://schemas.openxmlformats.org/officeDocument/2006/relationships/hyperlink" Target="https://prnt.sc/w7FpjUDqoqxv" TargetMode="External"/><Relationship Id="rId3" Type="http://schemas.openxmlformats.org/officeDocument/2006/relationships/hyperlink" Target="https://dzen.ru/a/ZJ750m3VdkTdOnf9" TargetMode="External"/><Relationship Id="rId149" Type="http://schemas.openxmlformats.org/officeDocument/2006/relationships/hyperlink" Target="https://prnt.sc/3x2L0NmFXq7C" TargetMode="External"/><Relationship Id="rId4" Type="http://schemas.openxmlformats.org/officeDocument/2006/relationships/hyperlink" Target="https://prnt.sc/RLiYt6Gq4_uz" TargetMode="External"/><Relationship Id="rId148" Type="http://schemas.openxmlformats.org/officeDocument/2006/relationships/hyperlink" Target="https://www.forumhouse.ru/posts/31634699/" TargetMode="External"/><Relationship Id="rId269" Type="http://schemas.openxmlformats.org/officeDocument/2006/relationships/hyperlink" Target="https://vk.com/wall-213529353_116" TargetMode="External"/><Relationship Id="rId9" Type="http://schemas.openxmlformats.org/officeDocument/2006/relationships/hyperlink" Target="https://vk.com/wall-111906284_12090" TargetMode="External"/><Relationship Id="rId143" Type="http://schemas.openxmlformats.org/officeDocument/2006/relationships/hyperlink" Target="https://prnt.sc/iMOALwmg8u8l" TargetMode="External"/><Relationship Id="rId264" Type="http://schemas.openxmlformats.org/officeDocument/2006/relationships/hyperlink" Target="https://vk.com/wall-217869450_23" TargetMode="External"/><Relationship Id="rId385" Type="http://schemas.openxmlformats.org/officeDocument/2006/relationships/hyperlink" Target="https://www.youtube.com/watch?v=bDMKEspEUNg&amp;lc=UgydLOKaCX_mE48Fl714AaABAg.9sQLym0XesT9sQMOEdaUUA" TargetMode="External"/><Relationship Id="rId142" Type="http://schemas.openxmlformats.org/officeDocument/2006/relationships/hyperlink" Target="https://vk.com/im?sel=11732713&amp;msgid=26" TargetMode="External"/><Relationship Id="rId263" Type="http://schemas.openxmlformats.org/officeDocument/2006/relationships/hyperlink" Target="https://prnt.sc/IySAqsTUuT0J" TargetMode="External"/><Relationship Id="rId384" Type="http://schemas.openxmlformats.org/officeDocument/2006/relationships/hyperlink" Target="https://prnt.sc/UEq9xU3Q4NSs" TargetMode="External"/><Relationship Id="rId141" Type="http://schemas.openxmlformats.org/officeDocument/2006/relationships/hyperlink" Target="https://prnt.sc/aYutdFWL0z5-" TargetMode="External"/><Relationship Id="rId262" Type="http://schemas.openxmlformats.org/officeDocument/2006/relationships/hyperlink" Target="https://vk.com/wall-53377182_827" TargetMode="External"/><Relationship Id="rId383" Type="http://schemas.openxmlformats.org/officeDocument/2006/relationships/hyperlink" Target="https://vk.com/wall-209355309_268" TargetMode="External"/><Relationship Id="rId140" Type="http://schemas.openxmlformats.org/officeDocument/2006/relationships/hyperlink" Target="https://vk.com/wall-85199833_6584908" TargetMode="External"/><Relationship Id="rId261" Type="http://schemas.openxmlformats.org/officeDocument/2006/relationships/hyperlink" Target="https://prnt.sc/5b18UvTTk7M1" TargetMode="External"/><Relationship Id="rId382" Type="http://schemas.openxmlformats.org/officeDocument/2006/relationships/hyperlink" Target="https://vk.me/public209355309" TargetMode="External"/><Relationship Id="rId5" Type="http://schemas.openxmlformats.org/officeDocument/2006/relationships/hyperlink" Target="https://vk.com/wall-219818813_294" TargetMode="External"/><Relationship Id="rId147" Type="http://schemas.openxmlformats.org/officeDocument/2006/relationships/hyperlink" Target="https://prnt.sc/lw7Og2_QJzWv" TargetMode="External"/><Relationship Id="rId268" Type="http://schemas.openxmlformats.org/officeDocument/2006/relationships/hyperlink" Target="https://prnt.sc/on5_dGjYP_n8" TargetMode="External"/><Relationship Id="rId389" Type="http://schemas.openxmlformats.org/officeDocument/2006/relationships/hyperlink" Target="https://vk.com/wall779554770_506" TargetMode="External"/><Relationship Id="rId6" Type="http://schemas.openxmlformats.org/officeDocument/2006/relationships/hyperlink" Target="https://prnt.sc/8AT8eG-I9IZj" TargetMode="External"/><Relationship Id="rId146" Type="http://schemas.openxmlformats.org/officeDocument/2006/relationships/hyperlink" Target="https://vk.com/wall-71500982_165179" TargetMode="External"/><Relationship Id="rId267" Type="http://schemas.openxmlformats.org/officeDocument/2006/relationships/hyperlink" Target="https://www.youtube.com/watch?v=S0rJ0OY9V2k" TargetMode="External"/><Relationship Id="rId388" Type="http://schemas.openxmlformats.org/officeDocument/2006/relationships/hyperlink" Target="https://prnt.sc/ggdtiJFqqT3H" TargetMode="External"/><Relationship Id="rId7" Type="http://schemas.openxmlformats.org/officeDocument/2006/relationships/hyperlink" Target="https://vk.com/wall60533652_3579" TargetMode="External"/><Relationship Id="rId145" Type="http://schemas.openxmlformats.org/officeDocument/2006/relationships/hyperlink" Target="https://prnt.sc/TkfxynfUn-2B" TargetMode="External"/><Relationship Id="rId266" Type="http://schemas.openxmlformats.org/officeDocument/2006/relationships/hyperlink" Target="https://prnt.sc/BOpBbJWoMxq9" TargetMode="External"/><Relationship Id="rId387" Type="http://schemas.openxmlformats.org/officeDocument/2006/relationships/hyperlink" Target="https://vk.com/wall-210734782_498?reply=501&amp;thread=499" TargetMode="External"/><Relationship Id="rId8" Type="http://schemas.openxmlformats.org/officeDocument/2006/relationships/hyperlink" Target="https://prnt.sc/sCKXKGbaJS9o" TargetMode="External"/><Relationship Id="rId144" Type="http://schemas.openxmlformats.org/officeDocument/2006/relationships/hyperlink" Target="https://otvet.mail.ru/question/234156651" TargetMode="External"/><Relationship Id="rId265" Type="http://schemas.openxmlformats.org/officeDocument/2006/relationships/hyperlink" Target="https://vk.com/wall-150086983_4056" TargetMode="External"/><Relationship Id="rId386" Type="http://schemas.openxmlformats.org/officeDocument/2006/relationships/hyperlink" Target="https://prnt.sc/3Mmy1r-CLO_n" TargetMode="External"/><Relationship Id="rId260" Type="http://schemas.openxmlformats.org/officeDocument/2006/relationships/hyperlink" Target="https://vk.com/wall-159114996_6953" TargetMode="External"/><Relationship Id="rId381" Type="http://schemas.openxmlformats.org/officeDocument/2006/relationships/hyperlink" Target="https://prnt.sc/u3gHHWx_pLdX" TargetMode="External"/><Relationship Id="rId380" Type="http://schemas.openxmlformats.org/officeDocument/2006/relationships/hyperlink" Target="https://vk.com/wall-97639222_183983?reply=185753&amp;thread=184082" TargetMode="External"/><Relationship Id="rId139" Type="http://schemas.openxmlformats.org/officeDocument/2006/relationships/hyperlink" Target="https://prnt.sc/_swr3im8LKVu" TargetMode="External"/><Relationship Id="rId138" Type="http://schemas.openxmlformats.org/officeDocument/2006/relationships/hyperlink" Target="https://vk.com/wall-105592773_12210" TargetMode="External"/><Relationship Id="rId259" Type="http://schemas.openxmlformats.org/officeDocument/2006/relationships/hyperlink" Target="https://prnt.sc/1dlKx7lj3MFB" TargetMode="External"/><Relationship Id="rId137" Type="http://schemas.openxmlformats.org/officeDocument/2006/relationships/hyperlink" Target="https://prnt.sc/cWuW_vQ3ZKGU" TargetMode="External"/><Relationship Id="rId258" Type="http://schemas.openxmlformats.org/officeDocument/2006/relationships/hyperlink" Target="https://www.youtube.com/watch?v=j_ioVT6O8Gc&amp;lc=UgyDu9G_mj-qjiDAFQ14AaABAg.9s-S3a9_1Tr9s7EDJKeGul" TargetMode="External"/><Relationship Id="rId379" Type="http://schemas.openxmlformats.org/officeDocument/2006/relationships/hyperlink" Target="https://prnt.sc/h-JqeGT_kQ6A" TargetMode="External"/><Relationship Id="rId132" Type="http://schemas.openxmlformats.org/officeDocument/2006/relationships/hyperlink" Target="https://vk.com/wall-140633810_237" TargetMode="External"/><Relationship Id="rId253" Type="http://schemas.openxmlformats.org/officeDocument/2006/relationships/hyperlink" Target="https://prnt.sc/l5EDZQPZ89gj" TargetMode="External"/><Relationship Id="rId374" Type="http://schemas.openxmlformats.org/officeDocument/2006/relationships/hyperlink" Target="https://www.forumhouse.ru/threads/545916/" TargetMode="External"/><Relationship Id="rId495" Type="http://schemas.openxmlformats.org/officeDocument/2006/relationships/hyperlink" Target="https://prnt.sc/PHXLM4SsJtNg" TargetMode="External"/><Relationship Id="rId131" Type="http://schemas.openxmlformats.org/officeDocument/2006/relationships/hyperlink" Target="https://prnt.sc/H8-hYfGzdDfs" TargetMode="External"/><Relationship Id="rId252" Type="http://schemas.openxmlformats.org/officeDocument/2006/relationships/hyperlink" Target="https://vk.com/wall-52268442_524896?reply=525937&amp;thread=525060" TargetMode="External"/><Relationship Id="rId373" Type="http://schemas.openxmlformats.org/officeDocument/2006/relationships/hyperlink" Target="https://prnt.sc/BIkQGbqBKXwf" TargetMode="External"/><Relationship Id="rId494" Type="http://schemas.openxmlformats.org/officeDocument/2006/relationships/hyperlink" Target="https://telegram.me/chat_hauzez_com/9610" TargetMode="External"/><Relationship Id="rId130" Type="http://schemas.openxmlformats.org/officeDocument/2006/relationships/hyperlink" Target="https://www.forumhouse.ru/posts/31640499/" TargetMode="External"/><Relationship Id="rId251" Type="http://schemas.openxmlformats.org/officeDocument/2006/relationships/hyperlink" Target="https://prnt.sc/L8Or-luxjawG" TargetMode="External"/><Relationship Id="rId372" Type="http://schemas.openxmlformats.org/officeDocument/2006/relationships/hyperlink" Target="https://prnt.sc/XLTc4OYgkQF3" TargetMode="External"/><Relationship Id="rId493" Type="http://schemas.openxmlformats.org/officeDocument/2006/relationships/hyperlink" Target="https://prnt.sc/7ARKN0w5LxL9" TargetMode="External"/><Relationship Id="rId250" Type="http://schemas.openxmlformats.org/officeDocument/2006/relationships/hyperlink" Target="https://www.forumhouse.ru/posts/31652091/" TargetMode="External"/><Relationship Id="rId371" Type="http://schemas.openxmlformats.org/officeDocument/2006/relationships/hyperlink" Target="https://vk.com/wall-210734782_498" TargetMode="External"/><Relationship Id="rId492" Type="http://schemas.openxmlformats.org/officeDocument/2006/relationships/hyperlink" Target="https://vk.com/wall-213441342_43" TargetMode="External"/><Relationship Id="rId136" Type="http://schemas.openxmlformats.org/officeDocument/2006/relationships/hyperlink" Target="https://vk.com/wall-208211315_1708" TargetMode="External"/><Relationship Id="rId257" Type="http://schemas.openxmlformats.org/officeDocument/2006/relationships/hyperlink" Target="https://prnt.sc/ok_yXwQnyo3G" TargetMode="External"/><Relationship Id="rId378" Type="http://schemas.openxmlformats.org/officeDocument/2006/relationships/hyperlink" Target="https://ok.ru/lifecheater/topic/156226952321111" TargetMode="External"/><Relationship Id="rId499" Type="http://schemas.openxmlformats.org/officeDocument/2006/relationships/hyperlink" Target="https://prnt.sc/mWziKPjRmFtq" TargetMode="External"/><Relationship Id="rId135" Type="http://schemas.openxmlformats.org/officeDocument/2006/relationships/hyperlink" Target="https://prnt.sc/Jq7ZDf1Udovk" TargetMode="External"/><Relationship Id="rId256" Type="http://schemas.openxmlformats.org/officeDocument/2006/relationships/hyperlink" Target="https://www.youtube.com/watch?v=4n8I8RAGW5o" TargetMode="External"/><Relationship Id="rId377" Type="http://schemas.openxmlformats.org/officeDocument/2006/relationships/hyperlink" Target="https://prnt.sc/7Zu2moUEQfZP" TargetMode="External"/><Relationship Id="rId498" Type="http://schemas.openxmlformats.org/officeDocument/2006/relationships/hyperlink" Target="https://vk.com/wall-56270690_548001" TargetMode="External"/><Relationship Id="rId134" Type="http://schemas.openxmlformats.org/officeDocument/2006/relationships/hyperlink" Target="https://vk.com/wall-72891995_1050954" TargetMode="External"/><Relationship Id="rId255" Type="http://schemas.openxmlformats.org/officeDocument/2006/relationships/hyperlink" Target="https://prnt.sc/I0fqU1dqNlEv" TargetMode="External"/><Relationship Id="rId376" Type="http://schemas.openxmlformats.org/officeDocument/2006/relationships/hyperlink" Target="https://vk.com/wall-97639222_185262?reply=185670&amp;thread=185574" TargetMode="External"/><Relationship Id="rId497" Type="http://schemas.openxmlformats.org/officeDocument/2006/relationships/hyperlink" Target="https://prnt.sc/tXtbYl2aDZZs" TargetMode="External"/><Relationship Id="rId133" Type="http://schemas.openxmlformats.org/officeDocument/2006/relationships/hyperlink" Target="https://prnt.sc/LX3UHk6wSbsP" TargetMode="External"/><Relationship Id="rId254" Type="http://schemas.openxmlformats.org/officeDocument/2006/relationships/hyperlink" Target="https://dzen.ru/media/id/622f0fd8d0814c548222298c/utepliaem-fasad-dereviannogo-doma-64ae7ff72cdfcd085ce61138?&amp;comments_data=n_reply" TargetMode="External"/><Relationship Id="rId375" Type="http://schemas.openxmlformats.org/officeDocument/2006/relationships/hyperlink" Target="https://www.forumhouse.ru/posts/31675756/" TargetMode="External"/><Relationship Id="rId496" Type="http://schemas.openxmlformats.org/officeDocument/2006/relationships/hyperlink" Target="https://www.youtube.com/watch?v=T1A_6doecNc" TargetMode="External"/><Relationship Id="rId172" Type="http://schemas.openxmlformats.org/officeDocument/2006/relationships/hyperlink" Target="https://vk.com/wall-52268442_524896?reply=525076&amp;thread=525060" TargetMode="External"/><Relationship Id="rId293" Type="http://schemas.openxmlformats.org/officeDocument/2006/relationships/hyperlink" Target="https://dzen.ru/video/watch/64b63704cd666a6fb17738e8" TargetMode="External"/><Relationship Id="rId171" Type="http://schemas.openxmlformats.org/officeDocument/2006/relationships/hyperlink" Target="https://prnt.sc/qiLObagBVB30" TargetMode="External"/><Relationship Id="rId292" Type="http://schemas.openxmlformats.org/officeDocument/2006/relationships/hyperlink" Target="https://prnt.sc/Y9iMynoHaKeq" TargetMode="External"/><Relationship Id="rId170" Type="http://schemas.openxmlformats.org/officeDocument/2006/relationships/hyperlink" Target="https://vk.com/wall-38379853_2126055?reply=2126617" TargetMode="External"/><Relationship Id="rId291" Type="http://schemas.openxmlformats.org/officeDocument/2006/relationships/hyperlink" Target="https://vk.com/wall-105491075_922" TargetMode="External"/><Relationship Id="rId290" Type="http://schemas.openxmlformats.org/officeDocument/2006/relationships/hyperlink" Target="https://prnt.sc/wPV3CfNenx5p" TargetMode="External"/><Relationship Id="rId165" Type="http://schemas.openxmlformats.org/officeDocument/2006/relationships/hyperlink" Target="https://prnt.sc/oYe9W7XOb96v" TargetMode="External"/><Relationship Id="rId286" Type="http://schemas.openxmlformats.org/officeDocument/2006/relationships/hyperlink" Target="https://prnt.sc/lZ3674eg6fAK" TargetMode="External"/><Relationship Id="rId164" Type="http://schemas.openxmlformats.org/officeDocument/2006/relationships/hyperlink" Target="https://otvet.mail.ru/answer/2035612295" TargetMode="External"/><Relationship Id="rId285" Type="http://schemas.openxmlformats.org/officeDocument/2006/relationships/hyperlink" Target="https://vk.com/wall-157232463_778301?reply=778746" TargetMode="External"/><Relationship Id="rId163" Type="http://schemas.openxmlformats.org/officeDocument/2006/relationships/hyperlink" Target="https://prnt.sc/xGeE5GifJ7Fw" TargetMode="External"/><Relationship Id="rId284" Type="http://schemas.openxmlformats.org/officeDocument/2006/relationships/hyperlink" Target="https://vk.com/wall-154465696_477312?reply=477359&amp;thread=477313" TargetMode="External"/><Relationship Id="rId162" Type="http://schemas.openxmlformats.org/officeDocument/2006/relationships/hyperlink" Target="https://www.forumhouse.ru/posts/31641633/" TargetMode="External"/><Relationship Id="rId283" Type="http://schemas.openxmlformats.org/officeDocument/2006/relationships/hyperlink" Target="https://vk.com/wall-156862914_565578" TargetMode="External"/><Relationship Id="rId169" Type="http://schemas.openxmlformats.org/officeDocument/2006/relationships/hyperlink" Target="https://prnt.sc/RwCcqc2V70kT" TargetMode="External"/><Relationship Id="rId168" Type="http://schemas.openxmlformats.org/officeDocument/2006/relationships/hyperlink" Target="https://telegram.me/Govorit_NeMoskva/12040" TargetMode="External"/><Relationship Id="rId289" Type="http://schemas.openxmlformats.org/officeDocument/2006/relationships/hyperlink" Target="https://vk.com/wall-179325147_246" TargetMode="External"/><Relationship Id="rId167" Type="http://schemas.openxmlformats.org/officeDocument/2006/relationships/hyperlink" Target="https://prnt.sc/zwv05IHuc01D" TargetMode="External"/><Relationship Id="rId288" Type="http://schemas.openxmlformats.org/officeDocument/2006/relationships/hyperlink" Target="https://prnt.sc/zxhxkVvx7BHv" TargetMode="External"/><Relationship Id="rId166" Type="http://schemas.openxmlformats.org/officeDocument/2006/relationships/hyperlink" Target="https://vk.com/wall-210734782_491" TargetMode="External"/><Relationship Id="rId287" Type="http://schemas.openxmlformats.org/officeDocument/2006/relationships/hyperlink" Target="https://vk.com/wall-88356934_1130" TargetMode="External"/><Relationship Id="rId161" Type="http://schemas.openxmlformats.org/officeDocument/2006/relationships/hyperlink" Target="https://prnt.sc/i5vlK-t6mbhI" TargetMode="External"/><Relationship Id="rId282" Type="http://schemas.openxmlformats.org/officeDocument/2006/relationships/hyperlink" Target="https://prnt.sc/S8utg8bxy_9S" TargetMode="External"/><Relationship Id="rId160" Type="http://schemas.openxmlformats.org/officeDocument/2006/relationships/hyperlink" Target="https://prnt.sc/KyG5N6XnjCoN" TargetMode="External"/><Relationship Id="rId281" Type="http://schemas.openxmlformats.org/officeDocument/2006/relationships/hyperlink" Target="https://vk.com/wall-194532245_230930?reply=232223&amp;thread=231111" TargetMode="External"/><Relationship Id="rId280" Type="http://schemas.openxmlformats.org/officeDocument/2006/relationships/hyperlink" Target="https://prnt.sc/CbvOfgWJH3tZ" TargetMode="External"/><Relationship Id="rId159" Type="http://schemas.openxmlformats.org/officeDocument/2006/relationships/hyperlink" Target="https://www.youtube.com/watch?v=8zx2XpMizJQ&amp;lc=UgyH7_LMiICGBqd8uW54AaABAg" TargetMode="External"/><Relationship Id="rId154" Type="http://schemas.openxmlformats.org/officeDocument/2006/relationships/hyperlink" Target="https://prnt.sc/Mq3ua81Gtwms" TargetMode="External"/><Relationship Id="rId275" Type="http://schemas.openxmlformats.org/officeDocument/2006/relationships/hyperlink" Target="https://vk.com/wall-52268442_524896?reply=526644&amp;thread=525060" TargetMode="External"/><Relationship Id="rId396" Type="http://schemas.openxmlformats.org/officeDocument/2006/relationships/hyperlink" Target="https://prnt.sc/PldnOjmRRhvD" TargetMode="External"/><Relationship Id="rId153" Type="http://schemas.openxmlformats.org/officeDocument/2006/relationships/hyperlink" Target="https://prnt.sc/A086LD005zkT" TargetMode="External"/><Relationship Id="rId274" Type="http://schemas.openxmlformats.org/officeDocument/2006/relationships/hyperlink" Target="https://prnt.sc/Sq6NMWDdRk4a" TargetMode="External"/><Relationship Id="rId395" Type="http://schemas.openxmlformats.org/officeDocument/2006/relationships/hyperlink" Target="https://vk.com/wall-97639222_185625?reply=185693" TargetMode="External"/><Relationship Id="rId152" Type="http://schemas.openxmlformats.org/officeDocument/2006/relationships/hyperlink" Target="https://dzen.ru/a/ZKxEqprramw-nUHu" TargetMode="External"/><Relationship Id="rId273" Type="http://schemas.openxmlformats.org/officeDocument/2006/relationships/hyperlink" Target="https://vk.com/wall-149047382_2486419?reply=2487953&amp;thread=2486462" TargetMode="External"/><Relationship Id="rId394" Type="http://schemas.openxmlformats.org/officeDocument/2006/relationships/hyperlink" Target="https://prnt.sc/mtF-oV1Wh_ts" TargetMode="External"/><Relationship Id="rId151" Type="http://schemas.openxmlformats.org/officeDocument/2006/relationships/hyperlink" Target="https://prnt.sc/vb2HPDjkjb5T" TargetMode="External"/><Relationship Id="rId272" Type="http://schemas.openxmlformats.org/officeDocument/2006/relationships/hyperlink" Target="https://prnt.sc/jI0BaNE_4yv-" TargetMode="External"/><Relationship Id="rId393" Type="http://schemas.openxmlformats.org/officeDocument/2006/relationships/hyperlink" Target="https://vk.com/wall-97639222_185625" TargetMode="External"/><Relationship Id="rId158" Type="http://schemas.openxmlformats.org/officeDocument/2006/relationships/hyperlink" Target="https://prnt.sc/RE1nbgv3G6gt" TargetMode="External"/><Relationship Id="rId279" Type="http://schemas.openxmlformats.org/officeDocument/2006/relationships/hyperlink" Target="https://vk.com/wall-218925814_356" TargetMode="External"/><Relationship Id="rId157" Type="http://schemas.openxmlformats.org/officeDocument/2006/relationships/hyperlink" Target="https://dzen.ru/video/watch/6420058bed8330624e8d8eee?comments_data=n_reply" TargetMode="External"/><Relationship Id="rId278" Type="http://schemas.openxmlformats.org/officeDocument/2006/relationships/hyperlink" Target="https://prnt.sc/ahOYGCP_V-pl" TargetMode="External"/><Relationship Id="rId399" Type="http://schemas.openxmlformats.org/officeDocument/2006/relationships/hyperlink" Target="https://www.forumhouse.ru/posts/31680877/" TargetMode="External"/><Relationship Id="rId156" Type="http://schemas.openxmlformats.org/officeDocument/2006/relationships/hyperlink" Target="https://prnt.sc/j_eBQ4pXPMFe" TargetMode="External"/><Relationship Id="rId277" Type="http://schemas.openxmlformats.org/officeDocument/2006/relationships/hyperlink" Target="https://www.youtube.com/watch?v=Xwch46Kzpso" TargetMode="External"/><Relationship Id="rId398" Type="http://schemas.openxmlformats.org/officeDocument/2006/relationships/hyperlink" Target="https://prnt.sc/VB7kSr2lbUBX" TargetMode="External"/><Relationship Id="rId155" Type="http://schemas.openxmlformats.org/officeDocument/2006/relationships/hyperlink" Target="https://dzen.ru/media/samstroy24/fasadnyi-diubel-so-stekloplastikovym-serdechnikom-pro-kotoryi-pisal-zdes-64a44ff24c574956acc944e3?&amp;comments_data=n_reply-image" TargetMode="External"/><Relationship Id="rId276" Type="http://schemas.openxmlformats.org/officeDocument/2006/relationships/hyperlink" Target="https://prnt.sc/4XUWjA5cDYOO" TargetMode="External"/><Relationship Id="rId397" Type="http://schemas.openxmlformats.org/officeDocument/2006/relationships/hyperlink" Target="https://vk.com/wall-97639222_185625?reply=185776" TargetMode="External"/><Relationship Id="rId40" Type="http://schemas.openxmlformats.org/officeDocument/2006/relationships/hyperlink" Target="https://prnt.sc/Z_Kzt6R1QOjC" TargetMode="External"/><Relationship Id="rId42" Type="http://schemas.openxmlformats.org/officeDocument/2006/relationships/hyperlink" Target="https://prnt.sc/Z0rOXzmEdGM-" TargetMode="External"/><Relationship Id="rId41" Type="http://schemas.openxmlformats.org/officeDocument/2006/relationships/hyperlink" Target="https://dzen.ru/a/ZKPlml4mWyjzRaDl" TargetMode="External"/><Relationship Id="rId44" Type="http://schemas.openxmlformats.org/officeDocument/2006/relationships/hyperlink" Target="https://vk.com/wall-145226740_7220" TargetMode="External"/><Relationship Id="rId43" Type="http://schemas.openxmlformats.org/officeDocument/2006/relationships/hyperlink" Target="https://sun9-40.userapi.com/impg/Tw5Wc8xO6qkFEbWvlr9CT9a2ngP-JWxeQdgTcg/bmUYdA3gGJ8.jpg" TargetMode="External"/><Relationship Id="rId46" Type="http://schemas.openxmlformats.org/officeDocument/2006/relationships/hyperlink" Target="http://vk.com/wall-188629469_383" TargetMode="External"/><Relationship Id="rId45" Type="http://schemas.openxmlformats.org/officeDocument/2006/relationships/hyperlink" Target="https://prnt.sc/29tSDT45A7Mk" TargetMode="External"/><Relationship Id="rId509" Type="http://schemas.openxmlformats.org/officeDocument/2006/relationships/hyperlink" Target="https://prnt.sc/2ModxPmzs9YF" TargetMode="External"/><Relationship Id="rId508" Type="http://schemas.openxmlformats.org/officeDocument/2006/relationships/hyperlink" Target="https://vk.com/wall-213045403_77" TargetMode="External"/><Relationship Id="rId503" Type="http://schemas.openxmlformats.org/officeDocument/2006/relationships/hyperlink" Target="https://prnt.sc/jUld6-djC3Wn" TargetMode="External"/><Relationship Id="rId502" Type="http://schemas.openxmlformats.org/officeDocument/2006/relationships/hyperlink" Target="https://dzen.ru/b/ZMUzV_fy5wofEAf4" TargetMode="External"/><Relationship Id="rId501" Type="http://schemas.openxmlformats.org/officeDocument/2006/relationships/hyperlink" Target="https://prnt.sc/C4BPJwM1t-M0" TargetMode="External"/><Relationship Id="rId500" Type="http://schemas.openxmlformats.org/officeDocument/2006/relationships/hyperlink" Target="https://t.me/glebgrinfeld/186?comment=3273" TargetMode="External"/><Relationship Id="rId507" Type="http://schemas.openxmlformats.org/officeDocument/2006/relationships/hyperlink" Target="https://prnt.sc/hTmNOI-C0dAa" TargetMode="External"/><Relationship Id="rId506" Type="http://schemas.openxmlformats.org/officeDocument/2006/relationships/hyperlink" Target="https://vk.com/wall-207737153_787" TargetMode="External"/><Relationship Id="rId505" Type="http://schemas.openxmlformats.org/officeDocument/2006/relationships/hyperlink" Target="https://prnt.sc/4vMtU5r7dfvc" TargetMode="External"/><Relationship Id="rId504" Type="http://schemas.openxmlformats.org/officeDocument/2006/relationships/hyperlink" Target="https://dzen.ru/a/ZMSoEZq5J202Q7lw" TargetMode="External"/><Relationship Id="rId48" Type="http://schemas.openxmlformats.org/officeDocument/2006/relationships/hyperlink" Target="https://www.youtube.com/watch?v=zNfPEF3LLAw&amp;lc=Ugz2RY6Pei8YF-sxECh4AaABAg.9rhZlO7FNoY9rleiLIhCrF" TargetMode="External"/><Relationship Id="rId47" Type="http://schemas.openxmlformats.org/officeDocument/2006/relationships/hyperlink" Target="https://prnt.sc/2HMCrKMhBEpm" TargetMode="External"/><Relationship Id="rId49" Type="http://schemas.openxmlformats.org/officeDocument/2006/relationships/hyperlink" Target="https://prnt.sc/zJCSTmVH4z7n" TargetMode="External"/><Relationship Id="rId31" Type="http://schemas.openxmlformats.org/officeDocument/2006/relationships/hyperlink" Target="https://vk.com/wall-194532245_230930?reply=230981" TargetMode="External"/><Relationship Id="rId30" Type="http://schemas.openxmlformats.org/officeDocument/2006/relationships/hyperlink" Target="https://prnt.sc/cuethwYfJR84" TargetMode="External"/><Relationship Id="rId33" Type="http://schemas.openxmlformats.org/officeDocument/2006/relationships/hyperlink" Target="https://vk.com/wall-194532245_230930?reply=230951" TargetMode="External"/><Relationship Id="rId32" Type="http://schemas.openxmlformats.org/officeDocument/2006/relationships/hyperlink" Target="https://prnt.sc/x6WCQrpYRr_K" TargetMode="External"/><Relationship Id="rId35" Type="http://schemas.openxmlformats.org/officeDocument/2006/relationships/hyperlink" Target="https://vk.com/wall-194532245_230930?reply=230934" TargetMode="External"/><Relationship Id="rId34" Type="http://schemas.openxmlformats.org/officeDocument/2006/relationships/hyperlink" Target="https://prnt.sc/4K_Xk8QZWYB3" TargetMode="External"/><Relationship Id="rId37" Type="http://schemas.openxmlformats.org/officeDocument/2006/relationships/hyperlink" Target="https://dzen.ru/b/ZJ8EhrHSNFPJFov0" TargetMode="External"/><Relationship Id="rId36" Type="http://schemas.openxmlformats.org/officeDocument/2006/relationships/hyperlink" Target="https://prnt.sc/S-_ZTRBaYlD8" TargetMode="External"/><Relationship Id="rId39" Type="http://schemas.openxmlformats.org/officeDocument/2006/relationships/hyperlink" Target="https://dzen.ru/video/watch/6420058bed8330624e8d8eee?comments_data=n_reply" TargetMode="External"/><Relationship Id="rId38" Type="http://schemas.openxmlformats.org/officeDocument/2006/relationships/hyperlink" Target="https://prnt.sc/MqFQcmbO9G0C" TargetMode="External"/><Relationship Id="rId20" Type="http://schemas.openxmlformats.org/officeDocument/2006/relationships/hyperlink" Target="https://vk.com/wall-1072325_73923?reply=73934" TargetMode="External"/><Relationship Id="rId22" Type="http://schemas.openxmlformats.org/officeDocument/2006/relationships/hyperlink" Target="https://sun6-20.userapi.com/impg/bBpvxrJT9YJ3EeH0tdkNVAjh0qzY8SKZFDDA8A/bJAWCgezKzg.jpg" TargetMode="External"/><Relationship Id="rId21" Type="http://schemas.openxmlformats.org/officeDocument/2006/relationships/hyperlink" Target="https://prnt.sc/Y3TMPose6pWh" TargetMode="External"/><Relationship Id="rId24" Type="http://schemas.openxmlformats.org/officeDocument/2006/relationships/hyperlink" Target="https://prnt.sc/hNT1z5190_v8" TargetMode="External"/><Relationship Id="rId23" Type="http://schemas.openxmlformats.org/officeDocument/2006/relationships/hyperlink" Target="https://vk.com/wall-194532245_230930?reply=230956" TargetMode="External"/><Relationship Id="rId409" Type="http://schemas.openxmlformats.org/officeDocument/2006/relationships/hyperlink" Target="https://vk.com/wall460330537_21635" TargetMode="External"/><Relationship Id="rId404" Type="http://schemas.openxmlformats.org/officeDocument/2006/relationships/hyperlink" Target="https://prnt.sc/TsGw7j3tMIAK" TargetMode="External"/><Relationship Id="rId525" Type="http://schemas.openxmlformats.org/officeDocument/2006/relationships/hyperlink" Target="https://prnt.sc/6RU26bmpWA3c" TargetMode="External"/><Relationship Id="rId403" Type="http://schemas.openxmlformats.org/officeDocument/2006/relationships/hyperlink" Target="https://otvet.mail.ru/answer/2035757611/cid-359506611/" TargetMode="External"/><Relationship Id="rId524" Type="http://schemas.openxmlformats.org/officeDocument/2006/relationships/hyperlink" Target="https://www.forumhouse.ru/posts/31706253/" TargetMode="External"/><Relationship Id="rId402" Type="http://schemas.openxmlformats.org/officeDocument/2006/relationships/hyperlink" Target="https://www.smartcalc.ru/thermocalc?&amp;gp=680&amp;rt=0&amp;ct=0&amp;os=0&amp;ti=20&amp;to=-10&amp;hi=55&amp;ho=85&amp;ld0=3000&amp;le0=1&amp;lt0=0&amp;mm0=450&amp;ld1=3000&amp;le1=1&amp;lt1=0&amp;mm1=591" TargetMode="External"/><Relationship Id="rId523" Type="http://schemas.openxmlformats.org/officeDocument/2006/relationships/hyperlink" Target="https://prnt.sc/JjNg_Aqbi_in" TargetMode="External"/><Relationship Id="rId401" Type="http://schemas.openxmlformats.org/officeDocument/2006/relationships/hyperlink" Target="https://www.forumhouse.ru/posts/31676426/" TargetMode="External"/><Relationship Id="rId522" Type="http://schemas.openxmlformats.org/officeDocument/2006/relationships/hyperlink" Target="https://www.forumhouse.ru/posts/31699113/" TargetMode="External"/><Relationship Id="rId408" Type="http://schemas.openxmlformats.org/officeDocument/2006/relationships/hyperlink" Target="https://prnt.sc/Tp2k4WXD8RQ4" TargetMode="External"/><Relationship Id="rId529" Type="http://schemas.openxmlformats.org/officeDocument/2006/relationships/hyperlink" Target="https://prnt.sc/kGKijJPNQ0N4" TargetMode="External"/><Relationship Id="rId407" Type="http://schemas.openxmlformats.org/officeDocument/2006/relationships/hyperlink" Target="https://vk.com/wall-138308445_267234" TargetMode="External"/><Relationship Id="rId528" Type="http://schemas.openxmlformats.org/officeDocument/2006/relationships/hyperlink" Target="https://dzen.ru/b/ZMN4ezKeIX8HmHtB" TargetMode="External"/><Relationship Id="rId406" Type="http://schemas.openxmlformats.org/officeDocument/2006/relationships/hyperlink" Target="https://prnt.sc/_Qv9BaEoMLCR" TargetMode="External"/><Relationship Id="rId527" Type="http://schemas.openxmlformats.org/officeDocument/2006/relationships/hyperlink" Target="https://prnt.sc/jT9yr2Mv5-Ht" TargetMode="External"/><Relationship Id="rId405" Type="http://schemas.openxmlformats.org/officeDocument/2006/relationships/hyperlink" Target="https://dzen.ru/video/watch/64b63704cd666a6fb17738e8?comments_data=n_reply" TargetMode="External"/><Relationship Id="rId526" Type="http://schemas.openxmlformats.org/officeDocument/2006/relationships/hyperlink" Target="https://dzen.ru/b/ZMN4ezKeIX8HmHtB" TargetMode="External"/><Relationship Id="rId26" Type="http://schemas.openxmlformats.org/officeDocument/2006/relationships/hyperlink" Target="https://prnt.sc/dGOj7dEEXqaB" TargetMode="External"/><Relationship Id="rId25" Type="http://schemas.openxmlformats.org/officeDocument/2006/relationships/hyperlink" Target="https://vk.com/wall-194532245_230930?reply=230956" TargetMode="External"/><Relationship Id="rId28" Type="http://schemas.openxmlformats.org/officeDocument/2006/relationships/hyperlink" Target="https://prnt.sc/it3hIdIprslb" TargetMode="External"/><Relationship Id="rId27" Type="http://schemas.openxmlformats.org/officeDocument/2006/relationships/hyperlink" Target="https://vk.com/wall-194532245_230930?reply=231127" TargetMode="External"/><Relationship Id="rId400" Type="http://schemas.openxmlformats.org/officeDocument/2006/relationships/hyperlink" Target="https://prnt.sc/KCLapn_RfY7K" TargetMode="External"/><Relationship Id="rId521" Type="http://schemas.openxmlformats.org/officeDocument/2006/relationships/hyperlink" Target="https://prnt.sc/4hicXWWZlRME" TargetMode="External"/><Relationship Id="rId29" Type="http://schemas.openxmlformats.org/officeDocument/2006/relationships/hyperlink" Target="https://vk.com/wall-194532245_230930?reply=231111" TargetMode="External"/><Relationship Id="rId520" Type="http://schemas.openxmlformats.org/officeDocument/2006/relationships/hyperlink" Target="https://www.youtube.com/watch?v=UsZivj7X-Do" TargetMode="External"/><Relationship Id="rId11" Type="http://schemas.openxmlformats.org/officeDocument/2006/relationships/hyperlink" Target="https://prnt.sc/Sv2WVk7MUXqz" TargetMode="External"/><Relationship Id="rId10" Type="http://schemas.openxmlformats.org/officeDocument/2006/relationships/hyperlink" Target="https://vk.com/wall457976880_213" TargetMode="External"/><Relationship Id="rId13" Type="http://schemas.openxmlformats.org/officeDocument/2006/relationships/hyperlink" Target="https://prnt.sc/R8J9J8Jx7496" TargetMode="External"/><Relationship Id="rId12" Type="http://schemas.openxmlformats.org/officeDocument/2006/relationships/hyperlink" Target="https://vk.com/wall-211564992_36" TargetMode="External"/><Relationship Id="rId519" Type="http://schemas.openxmlformats.org/officeDocument/2006/relationships/hyperlink" Target="https://prnt.sc/zrtufLvhzYTc" TargetMode="External"/><Relationship Id="rId514" Type="http://schemas.openxmlformats.org/officeDocument/2006/relationships/hyperlink" Target="https://vk.com/wall-148382865_2015" TargetMode="External"/><Relationship Id="rId513" Type="http://schemas.openxmlformats.org/officeDocument/2006/relationships/hyperlink" Target="https://prnt.sc/uGYb2LQqdRlp" TargetMode="External"/><Relationship Id="rId512" Type="http://schemas.openxmlformats.org/officeDocument/2006/relationships/hyperlink" Target="https://vk.com/wall-209981593_215" TargetMode="External"/><Relationship Id="rId511" Type="http://schemas.openxmlformats.org/officeDocument/2006/relationships/hyperlink" Target="https://prnt.sc/ACrZgBVz3gyE" TargetMode="External"/><Relationship Id="rId518" Type="http://schemas.openxmlformats.org/officeDocument/2006/relationships/hyperlink" Target="https://vk.com/wall-213441342_50" TargetMode="External"/><Relationship Id="rId517" Type="http://schemas.openxmlformats.org/officeDocument/2006/relationships/hyperlink" Target="https://prnt.sc/LgXFZPnUTD8o" TargetMode="External"/><Relationship Id="rId516" Type="http://schemas.openxmlformats.org/officeDocument/2006/relationships/hyperlink" Target="http://vk.com/wall-117813384_389" TargetMode="External"/><Relationship Id="rId515" Type="http://schemas.openxmlformats.org/officeDocument/2006/relationships/hyperlink" Target="https://prnt.sc/U_1iXDEYzt6t" TargetMode="External"/><Relationship Id="rId15" Type="http://schemas.openxmlformats.org/officeDocument/2006/relationships/hyperlink" Target="https://prnt.sc/TohPrA-MwizJ" TargetMode="External"/><Relationship Id="rId14" Type="http://schemas.openxmlformats.org/officeDocument/2006/relationships/hyperlink" Target="https://vk.com/wall-196196842_150619" TargetMode="External"/><Relationship Id="rId17" Type="http://schemas.openxmlformats.org/officeDocument/2006/relationships/hyperlink" Target="https://prnt.sc/fS7JFnVgrpL0" TargetMode="External"/><Relationship Id="rId16" Type="http://schemas.openxmlformats.org/officeDocument/2006/relationships/hyperlink" Target="https://vk.com/wall-43324834_4086" TargetMode="External"/><Relationship Id="rId19" Type="http://schemas.openxmlformats.org/officeDocument/2006/relationships/hyperlink" Target="https://prnt.sc/LDQC8y-c8F_a" TargetMode="External"/><Relationship Id="rId510" Type="http://schemas.openxmlformats.org/officeDocument/2006/relationships/hyperlink" Target="https://dzen.ru/a/ZMID2t5Epgbel1Ue" TargetMode="External"/><Relationship Id="rId18" Type="http://schemas.openxmlformats.org/officeDocument/2006/relationships/hyperlink" Target="https://vk.com/wall-124303122_342485?reply=342712" TargetMode="External"/><Relationship Id="rId84" Type="http://schemas.openxmlformats.org/officeDocument/2006/relationships/hyperlink" Target="https://prnt.sc/yhn-uCsNVtXd" TargetMode="External"/><Relationship Id="rId83" Type="http://schemas.openxmlformats.org/officeDocument/2006/relationships/hyperlink" Target="https://vk.com/wall-124303122_342485?reply=342963&amp;thread=342712" TargetMode="External"/><Relationship Id="rId86" Type="http://schemas.openxmlformats.org/officeDocument/2006/relationships/hyperlink" Target="https://prnt.sc/ufffIRBdBa23" TargetMode="External"/><Relationship Id="rId85" Type="http://schemas.openxmlformats.org/officeDocument/2006/relationships/hyperlink" Target="https://dzen.ru/media/samstroy24/kak-krepit-rozetki-vykliuchateli-i-svetilniki-k-uteplennomu-fasadu-doma-poka-649f0486b1d23453c9168bf4?&amp;comments_data=n_reply" TargetMode="External"/><Relationship Id="rId88" Type="http://schemas.openxmlformats.org/officeDocument/2006/relationships/hyperlink" Target="https://prnt.sc/OYJnRdoN3Cmj" TargetMode="External"/><Relationship Id="rId87" Type="http://schemas.openxmlformats.org/officeDocument/2006/relationships/hyperlink" Target="https://dzen.ru/video/watch/6420058bed8330624e8d8eee?comments_data=n_reply" TargetMode="External"/><Relationship Id="rId89" Type="http://schemas.openxmlformats.org/officeDocument/2006/relationships/hyperlink" Target="https://dzen.ru/video/watch/644adad8bbb7ef2280826cde" TargetMode="External"/><Relationship Id="rId80" Type="http://schemas.openxmlformats.org/officeDocument/2006/relationships/hyperlink" Target="https://prnt.sc/H5pKAEfZN2_O" TargetMode="External"/><Relationship Id="rId82" Type="http://schemas.openxmlformats.org/officeDocument/2006/relationships/hyperlink" Target="https://prnt.sc/K-cOGbNaBfkZ" TargetMode="External"/><Relationship Id="rId81" Type="http://schemas.openxmlformats.org/officeDocument/2006/relationships/hyperlink" Target="https://telegram.me/sovetskiy_kzn/3906?comment=11772" TargetMode="External"/><Relationship Id="rId73" Type="http://schemas.openxmlformats.org/officeDocument/2006/relationships/hyperlink" Target="https://prnt.sc/XcjmZEMUI_hI" TargetMode="External"/><Relationship Id="rId72" Type="http://schemas.openxmlformats.org/officeDocument/2006/relationships/hyperlink" Target="https://dzen.ru/a/ZKZy6rz4mwT575Yr" TargetMode="External"/><Relationship Id="rId75" Type="http://schemas.openxmlformats.org/officeDocument/2006/relationships/hyperlink" Target="https://dzen.ru/a/ZKXadLks0hjHbkDy" TargetMode="External"/><Relationship Id="rId74" Type="http://schemas.openxmlformats.org/officeDocument/2006/relationships/hyperlink" Target="https://dzen.ru/b/ZKRP8kxXSVasyUTj" TargetMode="External"/><Relationship Id="rId77" Type="http://schemas.openxmlformats.org/officeDocument/2006/relationships/hyperlink" Target="https://www.youtube.com/watch?v=hMRx7WAtzMo&amp;lc=Ugw9HeXUQ_7d1_xiXE54AaABAg.9rhj4VYVYTQ9rpP_ZUBa2x" TargetMode="External"/><Relationship Id="rId76" Type="http://schemas.openxmlformats.org/officeDocument/2006/relationships/hyperlink" Target="https://prnt.sc/kvw3_MDxNCz4" TargetMode="External"/><Relationship Id="rId79" Type="http://schemas.openxmlformats.org/officeDocument/2006/relationships/hyperlink" Target="https://dzen.ru/b/ZKRP8kxXSVasyUTj" TargetMode="External"/><Relationship Id="rId78" Type="http://schemas.openxmlformats.org/officeDocument/2006/relationships/hyperlink" Target="https://prnt.sc/hDP9I6Qj6laT" TargetMode="External"/><Relationship Id="rId71" Type="http://schemas.openxmlformats.org/officeDocument/2006/relationships/hyperlink" Target="https://prnt.sc/HPlXbeJQuzY3" TargetMode="External"/><Relationship Id="rId70" Type="http://schemas.openxmlformats.org/officeDocument/2006/relationships/hyperlink" Target="https://dzen.ru/b/ZKZ1S14JRmr9dpJE" TargetMode="External"/><Relationship Id="rId62" Type="http://schemas.openxmlformats.org/officeDocument/2006/relationships/hyperlink" Target="https://dzen.ru/a/ZKapZKCwchYon3zi" TargetMode="External"/><Relationship Id="rId61" Type="http://schemas.openxmlformats.org/officeDocument/2006/relationships/hyperlink" Target="https://prnt.sc/fBz_QQYOPN1T" TargetMode="External"/><Relationship Id="rId64" Type="http://schemas.openxmlformats.org/officeDocument/2006/relationships/hyperlink" Target="https://vk.com/wall-97639222_183983?reply=184379&amp;thread=184082" TargetMode="External"/><Relationship Id="rId63" Type="http://schemas.openxmlformats.org/officeDocument/2006/relationships/hyperlink" Target="https://prnt.sc/Jx3hLvcJLjdn" TargetMode="External"/><Relationship Id="rId66" Type="http://schemas.openxmlformats.org/officeDocument/2006/relationships/hyperlink" Target="https://telegram.me/freecad_ru/58271" TargetMode="External"/><Relationship Id="rId65" Type="http://schemas.openxmlformats.org/officeDocument/2006/relationships/hyperlink" Target="https://prnt.sc/jMNEHW2j2oCw" TargetMode="External"/><Relationship Id="rId68" Type="http://schemas.openxmlformats.org/officeDocument/2006/relationships/hyperlink" Target="https://vk.com/wall-173961957_247114?reply=247178&amp;thread=247173" TargetMode="External"/><Relationship Id="rId67" Type="http://schemas.openxmlformats.org/officeDocument/2006/relationships/hyperlink" Target="https://prnt.sc/ma0Ch4ZW3399" TargetMode="External"/><Relationship Id="rId60" Type="http://schemas.openxmlformats.org/officeDocument/2006/relationships/hyperlink" Target="https://vk.com/wall-124303122_342485?reply=342752&amp;thread=342712" TargetMode="External"/><Relationship Id="rId69" Type="http://schemas.openxmlformats.org/officeDocument/2006/relationships/hyperlink" Target="https://prnt.sc/SAMdn11LDrSB" TargetMode="External"/><Relationship Id="rId51" Type="http://schemas.openxmlformats.org/officeDocument/2006/relationships/hyperlink" Target="https://prnt.sc/z3rSfBIE7CR6" TargetMode="External"/><Relationship Id="rId50" Type="http://schemas.openxmlformats.org/officeDocument/2006/relationships/hyperlink" Target="https://vk.com/wall-186247858_793785" TargetMode="External"/><Relationship Id="rId53" Type="http://schemas.openxmlformats.org/officeDocument/2006/relationships/hyperlink" Target="https://prnt.sc/LZJruWoaHJV3" TargetMode="External"/><Relationship Id="rId52" Type="http://schemas.openxmlformats.org/officeDocument/2006/relationships/hyperlink" Target="https://vk.com/wall758964387_353" TargetMode="External"/><Relationship Id="rId55" Type="http://schemas.openxmlformats.org/officeDocument/2006/relationships/hyperlink" Target="https://prnt.sc/qeyIt_fruvYt" TargetMode="External"/><Relationship Id="rId54" Type="http://schemas.openxmlformats.org/officeDocument/2006/relationships/hyperlink" Target="https://vk.com/wall-88356934_1110" TargetMode="External"/><Relationship Id="rId57" Type="http://schemas.openxmlformats.org/officeDocument/2006/relationships/hyperlink" Target="http://www.teplostroy.org/" TargetMode="External"/><Relationship Id="rId56" Type="http://schemas.openxmlformats.org/officeDocument/2006/relationships/hyperlink" Target="https://www.youtube.com/watch?v=KSJoGsPvM7s&amp;lc=UgyIhUsyvNfjBDMprE14AaABAg" TargetMode="External"/><Relationship Id="rId59" Type="http://schemas.openxmlformats.org/officeDocument/2006/relationships/hyperlink" Target="https://prnt.sc/MNdUzLCyBH0U" TargetMode="External"/><Relationship Id="rId58" Type="http://schemas.openxmlformats.org/officeDocument/2006/relationships/hyperlink" Target="https://ok.ru/group/70000001663573/topic/156081509630805" TargetMode="External"/><Relationship Id="rId107" Type="http://schemas.openxmlformats.org/officeDocument/2006/relationships/hyperlink" Target="https://vk.com/wall-218548641_14" TargetMode="External"/><Relationship Id="rId228" Type="http://schemas.openxmlformats.org/officeDocument/2006/relationships/hyperlink" Target="https://prnt.sc/TsxZq2dbHQZq" TargetMode="External"/><Relationship Id="rId349" Type="http://schemas.openxmlformats.org/officeDocument/2006/relationships/hyperlink" Target="https://vk.com/wall-149047382_2486419?reply=2492014&amp;thread=2486462" TargetMode="External"/><Relationship Id="rId106" Type="http://schemas.openxmlformats.org/officeDocument/2006/relationships/hyperlink" Target="https://prnt.sc/mVsLfAT2OE0n" TargetMode="External"/><Relationship Id="rId227" Type="http://schemas.openxmlformats.org/officeDocument/2006/relationships/hyperlink" Target="https://vk.com/wall-58305827_101377?reply=101898&amp;thread=101438" TargetMode="External"/><Relationship Id="rId348" Type="http://schemas.openxmlformats.org/officeDocument/2006/relationships/hyperlink" Target="https://prnt.sc/QFdwZLOR9f_c" TargetMode="External"/><Relationship Id="rId469" Type="http://schemas.openxmlformats.org/officeDocument/2006/relationships/hyperlink" Target="https://telegram.me/sakhstroyka/87962" TargetMode="External"/><Relationship Id="rId105" Type="http://schemas.openxmlformats.org/officeDocument/2006/relationships/hyperlink" Target="https://dzen.ru/b/ZKb0oGuR2WXPaEuQ" TargetMode="External"/><Relationship Id="rId226" Type="http://schemas.openxmlformats.org/officeDocument/2006/relationships/hyperlink" Target="https://prnt.sc/_sYylpNKvqFF" TargetMode="External"/><Relationship Id="rId347" Type="http://schemas.openxmlformats.org/officeDocument/2006/relationships/hyperlink" Target="https://vk.com/wall-97639222_183983?reply=185356&amp;thread=184082" TargetMode="External"/><Relationship Id="rId468" Type="http://schemas.openxmlformats.org/officeDocument/2006/relationships/hyperlink" Target="https://www.forumhouse.ru/posts/31693390/" TargetMode="External"/><Relationship Id="rId104" Type="http://schemas.openxmlformats.org/officeDocument/2006/relationships/hyperlink" Target="https://prnt.sc/rA21AWOqPlyq" TargetMode="External"/><Relationship Id="rId225" Type="http://schemas.openxmlformats.org/officeDocument/2006/relationships/hyperlink" Target="https://t.me/svodkamaterial/63319?comment=70544" TargetMode="External"/><Relationship Id="rId346" Type="http://schemas.openxmlformats.org/officeDocument/2006/relationships/hyperlink" Target="https://prnt.sc/u2K8SPOOx8Fn" TargetMode="External"/><Relationship Id="rId467" Type="http://schemas.openxmlformats.org/officeDocument/2006/relationships/hyperlink" Target="https://prnt.sc/kyVD6YdJ_5nW" TargetMode="External"/><Relationship Id="rId109" Type="http://schemas.openxmlformats.org/officeDocument/2006/relationships/hyperlink" Target="https://dzen.ru/media/samstroy24/kak-krepit-rozetki-vykliuchateli-i-svetilniki-k-uteplennomu-fasadu-doma-poka-649f0486b1d23453c9168bf4?&amp;comments_data=n_reply" TargetMode="External"/><Relationship Id="rId108" Type="http://schemas.openxmlformats.org/officeDocument/2006/relationships/hyperlink" Target="https://prnt.sc/5uOta8s7Ji4w" TargetMode="External"/><Relationship Id="rId229" Type="http://schemas.openxmlformats.org/officeDocument/2006/relationships/hyperlink" Target="https://ok.ru/group/54140025700470/topic/156842120266614" TargetMode="External"/><Relationship Id="rId220" Type="http://schemas.openxmlformats.org/officeDocument/2006/relationships/hyperlink" Target="https://prnt.sc/2qB7I32TLaAj" TargetMode="External"/><Relationship Id="rId341" Type="http://schemas.openxmlformats.org/officeDocument/2006/relationships/hyperlink" Target="https://dzen.ru/a/ZLFMZwrch0Pbuibo" TargetMode="External"/><Relationship Id="rId462" Type="http://schemas.openxmlformats.org/officeDocument/2006/relationships/hyperlink" Target="https://prnt.sc/YO6F42Jd3eXY" TargetMode="External"/><Relationship Id="rId340" Type="http://schemas.openxmlformats.org/officeDocument/2006/relationships/hyperlink" Target="https://prnt.sc/y6QyHyjfyvbC" TargetMode="External"/><Relationship Id="rId461" Type="http://schemas.openxmlformats.org/officeDocument/2006/relationships/hyperlink" Target="https://ok.ru/lifecheater/topic/156245744703575" TargetMode="External"/><Relationship Id="rId460" Type="http://schemas.openxmlformats.org/officeDocument/2006/relationships/hyperlink" Target="https://prnt.sc/s4rj0AdxmPnK" TargetMode="External"/><Relationship Id="rId103" Type="http://schemas.openxmlformats.org/officeDocument/2006/relationships/hyperlink" Target="https://telegram.me/freecad_ru/58617" TargetMode="External"/><Relationship Id="rId224" Type="http://schemas.openxmlformats.org/officeDocument/2006/relationships/hyperlink" Target="https://prnt.sc/ztN-8ZzNwL-L" TargetMode="External"/><Relationship Id="rId345" Type="http://schemas.openxmlformats.org/officeDocument/2006/relationships/hyperlink" Target="https://www.youtube.com/watch?v=4n8I8RAGW5o&amp;lc=UgxOTOsPMRkUhRe-_rZ4AaABAg" TargetMode="External"/><Relationship Id="rId466" Type="http://schemas.openxmlformats.org/officeDocument/2006/relationships/hyperlink" Target="https://vk.com/wall-137330177_203339?reply=203374" TargetMode="External"/><Relationship Id="rId102" Type="http://schemas.openxmlformats.org/officeDocument/2006/relationships/hyperlink" Target="https://prnt.sc/DCpEu_nEqkbX" TargetMode="External"/><Relationship Id="rId223" Type="http://schemas.openxmlformats.org/officeDocument/2006/relationships/hyperlink" Target="https://vk.com/wall-210734782_491?reply=493&amp;thread=492" TargetMode="External"/><Relationship Id="rId344" Type="http://schemas.openxmlformats.org/officeDocument/2006/relationships/hyperlink" Target="https://prnt.sc/aXFmd8fVP-Rm" TargetMode="External"/><Relationship Id="rId465" Type="http://schemas.openxmlformats.org/officeDocument/2006/relationships/hyperlink" Target="https://vk.com/wall-186247858_802126" TargetMode="External"/><Relationship Id="rId101" Type="http://schemas.openxmlformats.org/officeDocument/2006/relationships/hyperlink" Target="https://t.me/freecad_ru/57586/58621" TargetMode="External"/><Relationship Id="rId222" Type="http://schemas.openxmlformats.org/officeDocument/2006/relationships/hyperlink" Target="https://prnt.sc/U7toM3HRpZgj" TargetMode="External"/><Relationship Id="rId343" Type="http://schemas.openxmlformats.org/officeDocument/2006/relationships/hyperlink" Target="https://www.youtube.com/watch?v=4n8I8RAGW5o&amp;lc=UgzTSC1it93Nm6j9bkR4AaABAg" TargetMode="External"/><Relationship Id="rId464" Type="http://schemas.openxmlformats.org/officeDocument/2006/relationships/hyperlink" Target="https://prnt.sc/wXWHaAlJqLan" TargetMode="External"/><Relationship Id="rId100" Type="http://schemas.openxmlformats.org/officeDocument/2006/relationships/hyperlink" Target="https://prnt.sc/IG5BO8JToZYA" TargetMode="External"/><Relationship Id="rId221" Type="http://schemas.openxmlformats.org/officeDocument/2006/relationships/hyperlink" Target="https://vk.com/wall-52268442_524896?reply=525520&amp;thread=525060" TargetMode="External"/><Relationship Id="rId342" Type="http://schemas.openxmlformats.org/officeDocument/2006/relationships/hyperlink" Target="https://prnt.sc/T6ugUUFnULRC" TargetMode="External"/><Relationship Id="rId463" Type="http://schemas.openxmlformats.org/officeDocument/2006/relationships/hyperlink" Target="https://www.youtube.com/watch?v=8qF4Vl2YjX4&amp;lc=Ugx350Enz-zDocLoXjx4AaABAg.9saY8FjRBN89saY_q7_pFw" TargetMode="External"/><Relationship Id="rId217" Type="http://schemas.openxmlformats.org/officeDocument/2006/relationships/hyperlink" Target="https://t.me/svodkamaterial/63319?comment=70464" TargetMode="External"/><Relationship Id="rId338" Type="http://schemas.openxmlformats.org/officeDocument/2006/relationships/hyperlink" Target="https://prnt.sc/sqkKQeArG3Ko" TargetMode="External"/><Relationship Id="rId459" Type="http://schemas.openxmlformats.org/officeDocument/2006/relationships/hyperlink" Target="https://ok.ru/ideiipolez/topic/156280811246925" TargetMode="External"/><Relationship Id="rId216" Type="http://schemas.openxmlformats.org/officeDocument/2006/relationships/hyperlink" Target="https://vk.com/wall-72891995_1050637?reply=1050660&amp;thread=1050639" TargetMode="External"/><Relationship Id="rId337" Type="http://schemas.openxmlformats.org/officeDocument/2006/relationships/hyperlink" Target="https://dzen.ru/video/watch/64b63704cd666a6fb17738e8" TargetMode="External"/><Relationship Id="rId458" Type="http://schemas.openxmlformats.org/officeDocument/2006/relationships/hyperlink" Target="https://prnt.sc/Jmz1a67-g-EP" TargetMode="External"/><Relationship Id="rId215" Type="http://schemas.openxmlformats.org/officeDocument/2006/relationships/hyperlink" Target="https://prnt.sc/LI2E8dozJQa_" TargetMode="External"/><Relationship Id="rId336" Type="http://schemas.openxmlformats.org/officeDocument/2006/relationships/hyperlink" Target="https://prnt.sc/lLo-_TjuJ7c6" TargetMode="External"/><Relationship Id="rId457" Type="http://schemas.openxmlformats.org/officeDocument/2006/relationships/hyperlink" Target="https://www.forumhouse.ru/posts/31688242/" TargetMode="External"/><Relationship Id="rId214" Type="http://schemas.openxmlformats.org/officeDocument/2006/relationships/hyperlink" Target="https://vk.com/wall-58305827_101377?reply=101554&amp;thread=101446" TargetMode="External"/><Relationship Id="rId335" Type="http://schemas.openxmlformats.org/officeDocument/2006/relationships/hyperlink" Target="https://ok.ru/oleg.simonov3/statuses/155477633277979" TargetMode="External"/><Relationship Id="rId456" Type="http://schemas.openxmlformats.org/officeDocument/2006/relationships/hyperlink" Target="https://prnt.sc/dZLUZxvi7-f1" TargetMode="External"/><Relationship Id="rId219" Type="http://schemas.openxmlformats.org/officeDocument/2006/relationships/hyperlink" Target="https://ok.ru/group/70000001021759/topics" TargetMode="External"/><Relationship Id="rId218" Type="http://schemas.openxmlformats.org/officeDocument/2006/relationships/hyperlink" Target="https://prnt.sc/Ae6OC6NWdXaJ" TargetMode="External"/><Relationship Id="rId339" Type="http://schemas.openxmlformats.org/officeDocument/2006/relationships/hyperlink" Target="https://vk.com/wall-23558538_221045?reply=221123" TargetMode="External"/><Relationship Id="rId330" Type="http://schemas.openxmlformats.org/officeDocument/2006/relationships/hyperlink" Target="https://prnt.sc/K58SC-EZNXIh" TargetMode="External"/><Relationship Id="rId451" Type="http://schemas.openxmlformats.org/officeDocument/2006/relationships/hyperlink" Target="https://vk.com/wall-220281844_647" TargetMode="External"/><Relationship Id="rId450" Type="http://schemas.openxmlformats.org/officeDocument/2006/relationships/hyperlink" Target="http://expertbuilders.ru/" TargetMode="External"/><Relationship Id="rId213" Type="http://schemas.openxmlformats.org/officeDocument/2006/relationships/hyperlink" Target="https://prnt.sc/uccijwYj8lbf" TargetMode="External"/><Relationship Id="rId334" Type="http://schemas.openxmlformats.org/officeDocument/2006/relationships/hyperlink" Target="https://prnt.sc/oc0vDJ2HJge0" TargetMode="External"/><Relationship Id="rId455" Type="http://schemas.openxmlformats.org/officeDocument/2006/relationships/hyperlink" Target="http://forum.belmama.ru/index.php?PHPSESSID=3d772100127c6636b467bd4d6b77b349&amp;topic=43716.msg321816" TargetMode="External"/><Relationship Id="rId212" Type="http://schemas.openxmlformats.org/officeDocument/2006/relationships/hyperlink" Target="https://vk.com/wall-83314127_1059984?reply=1060688" TargetMode="External"/><Relationship Id="rId333" Type="http://schemas.openxmlformats.org/officeDocument/2006/relationships/hyperlink" Target="https://www.youtube.com/watch?v=4n8I8RAGW5o&amp;lc=Ugz22Nhh7M0Y4DGAV854AaABAg.9sK7RDjjNZA9sLRbS4Y2D8" TargetMode="External"/><Relationship Id="rId454" Type="http://schemas.openxmlformats.org/officeDocument/2006/relationships/hyperlink" Target="https://prnt.sc/s7FW_kmijeJr" TargetMode="External"/><Relationship Id="rId211" Type="http://schemas.openxmlformats.org/officeDocument/2006/relationships/hyperlink" Target="https://prnt.sc/FAc-bj8mMWBQ" TargetMode="External"/><Relationship Id="rId332" Type="http://schemas.openxmlformats.org/officeDocument/2006/relationships/hyperlink" Target="https://prnt.sc/XtmCBSANb0g3" TargetMode="External"/><Relationship Id="rId453" Type="http://schemas.openxmlformats.org/officeDocument/2006/relationships/hyperlink" Target="https://vk.com/wall-219265328_138?reply=141" TargetMode="External"/><Relationship Id="rId210" Type="http://schemas.openxmlformats.org/officeDocument/2006/relationships/hyperlink" Target="https://dzen.ru/a/ZK2tt518MwxBV8OL" TargetMode="External"/><Relationship Id="rId331" Type="http://schemas.openxmlformats.org/officeDocument/2006/relationships/hyperlink" Target="https://www.youtube.com/watch?v=9zo9QwY_c-M&amp;lc=UgxMI-WVw7rPq-hFeEh4AaABAg" TargetMode="External"/><Relationship Id="rId452" Type="http://schemas.openxmlformats.org/officeDocument/2006/relationships/hyperlink" Target="https://prnt.sc/c5hmpBWk2ks3" TargetMode="External"/><Relationship Id="rId370" Type="http://schemas.openxmlformats.org/officeDocument/2006/relationships/hyperlink" Target="https://prnt.sc/rFW-aLPxMr2C" TargetMode="External"/><Relationship Id="rId491" Type="http://schemas.openxmlformats.org/officeDocument/2006/relationships/hyperlink" Target="https://prnt.sc/vXpIGgy014DD" TargetMode="External"/><Relationship Id="rId490" Type="http://schemas.openxmlformats.org/officeDocument/2006/relationships/hyperlink" Target="https://www.youtube.com/watch?v=4CdnexH_Ntk&amp;lc=Ugz7p4q6DP4pTtqGLXx4AaABAg" TargetMode="External"/><Relationship Id="rId129" Type="http://schemas.openxmlformats.org/officeDocument/2006/relationships/hyperlink" Target="https://prnt.sc/sHBDV9s2EP6m" TargetMode="External"/><Relationship Id="rId128" Type="http://schemas.openxmlformats.org/officeDocument/2006/relationships/hyperlink" Target="https://vk.com/wall-190680137_1735" TargetMode="External"/><Relationship Id="rId249" Type="http://schemas.openxmlformats.org/officeDocument/2006/relationships/hyperlink" Target="https://vk.com/wall-218831303_170" TargetMode="External"/><Relationship Id="rId127" Type="http://schemas.openxmlformats.org/officeDocument/2006/relationships/hyperlink" Target="https://prnt.sc/GjWNotSvq3kB" TargetMode="External"/><Relationship Id="rId248" Type="http://schemas.openxmlformats.org/officeDocument/2006/relationships/hyperlink" Target="https://prnt.sc/LFcuwOkoptpR" TargetMode="External"/><Relationship Id="rId369" Type="http://schemas.openxmlformats.org/officeDocument/2006/relationships/hyperlink" Target="https://vk.com/wall-196748005_154709" TargetMode="External"/><Relationship Id="rId126" Type="http://schemas.openxmlformats.org/officeDocument/2006/relationships/hyperlink" Target="https://vk.com/wall-110896353_13402?reply=13403" TargetMode="External"/><Relationship Id="rId247" Type="http://schemas.openxmlformats.org/officeDocument/2006/relationships/hyperlink" Target="https://www.forumhouse.ru/threads/560817/" TargetMode="External"/><Relationship Id="rId368" Type="http://schemas.openxmlformats.org/officeDocument/2006/relationships/hyperlink" Target="https://prnt.sc/N-ytvlfp_-J5" TargetMode="External"/><Relationship Id="rId489" Type="http://schemas.openxmlformats.org/officeDocument/2006/relationships/hyperlink" Target="https://prnt.sc/mh73_RiEKr0C" TargetMode="External"/><Relationship Id="rId121" Type="http://schemas.openxmlformats.org/officeDocument/2006/relationships/hyperlink" Target="https://prnt.sc/BSt2ibMJQ1CM" TargetMode="External"/><Relationship Id="rId242" Type="http://schemas.openxmlformats.org/officeDocument/2006/relationships/hyperlink" Target="https://prnt.sc/RUSWONPFXbT2" TargetMode="External"/><Relationship Id="rId363" Type="http://schemas.openxmlformats.org/officeDocument/2006/relationships/hyperlink" Target="https://www.youtube.com/watch?v=1mrszwWqpTM" TargetMode="External"/><Relationship Id="rId484" Type="http://schemas.openxmlformats.org/officeDocument/2006/relationships/hyperlink" Target="https://telegram.me/glebgrinfeld/186?comment=3148" TargetMode="External"/><Relationship Id="rId120" Type="http://schemas.openxmlformats.org/officeDocument/2006/relationships/hyperlink" Target="https://dzen.ru/video/watch/6420058bed8330624e8d8eee?comments_data=n_reply" TargetMode="External"/><Relationship Id="rId241" Type="http://schemas.openxmlformats.org/officeDocument/2006/relationships/hyperlink" Target="https://www.youtube.com/watch?v=k4huUNY2xuw&amp;lc=Ugx1cYTDT5Ruq0HXeGt4AaABAg" TargetMode="External"/><Relationship Id="rId362" Type="http://schemas.openxmlformats.org/officeDocument/2006/relationships/hyperlink" Target="https://prnt.sc/elxXPjs_0xeG" TargetMode="External"/><Relationship Id="rId483" Type="http://schemas.openxmlformats.org/officeDocument/2006/relationships/hyperlink" Target="https://www.forumhouse.ru/posts/31692123/" TargetMode="External"/><Relationship Id="rId240" Type="http://schemas.openxmlformats.org/officeDocument/2006/relationships/hyperlink" Target="https://prnt.sc/Xl-qPRiWSZMU" TargetMode="External"/><Relationship Id="rId361" Type="http://schemas.openxmlformats.org/officeDocument/2006/relationships/hyperlink" Target="https://vk.com/wall-97639222_183983?reply=185619&amp;thread=184082" TargetMode="External"/><Relationship Id="rId482" Type="http://schemas.openxmlformats.org/officeDocument/2006/relationships/hyperlink" Target="https://prnt.sc/jpNgj-SwSQoj" TargetMode="External"/><Relationship Id="rId360" Type="http://schemas.openxmlformats.org/officeDocument/2006/relationships/hyperlink" Target="https://prnt.sc/u-J_Jbt9CDt8" TargetMode="External"/><Relationship Id="rId481" Type="http://schemas.openxmlformats.org/officeDocument/2006/relationships/hyperlink" Target="https://prnt.sc/riyGfW6Qauo1" TargetMode="External"/><Relationship Id="rId125" Type="http://schemas.openxmlformats.org/officeDocument/2006/relationships/hyperlink" Target="https://prnt.sc/GjWNotSvq3kB" TargetMode="External"/><Relationship Id="rId246" Type="http://schemas.openxmlformats.org/officeDocument/2006/relationships/hyperlink" Target="https://prnt.sc/LAMvaPy_zI-R" TargetMode="External"/><Relationship Id="rId367" Type="http://schemas.openxmlformats.org/officeDocument/2006/relationships/hyperlink" Target="https://otvet.mail.ru/answer/2036163219" TargetMode="External"/><Relationship Id="rId488" Type="http://schemas.openxmlformats.org/officeDocument/2006/relationships/hyperlink" Target="https://vk.com/wall-213441342_44" TargetMode="External"/><Relationship Id="rId124" Type="http://schemas.openxmlformats.org/officeDocument/2006/relationships/hyperlink" Target="https://vk.com/wall-110896353_13402?reply=13405" TargetMode="External"/><Relationship Id="rId245" Type="http://schemas.openxmlformats.org/officeDocument/2006/relationships/hyperlink" Target="https://vk.com/wall-149047382_2486419?reply=2486462" TargetMode="External"/><Relationship Id="rId366" Type="http://schemas.openxmlformats.org/officeDocument/2006/relationships/hyperlink" Target="https://prnt.sc/9_4eeTcMVbnb" TargetMode="External"/><Relationship Id="rId487" Type="http://schemas.openxmlformats.org/officeDocument/2006/relationships/hyperlink" Target="https://prnt.sc/9GW5mdk8jjCT" TargetMode="External"/><Relationship Id="rId123" Type="http://schemas.openxmlformats.org/officeDocument/2006/relationships/hyperlink" Target="https://prnt.sc/GjWNotSvq3kB" TargetMode="External"/><Relationship Id="rId244" Type="http://schemas.openxmlformats.org/officeDocument/2006/relationships/hyperlink" Target="https://prnt.sc/L8Or-luxjawG" TargetMode="External"/><Relationship Id="rId365" Type="http://schemas.openxmlformats.org/officeDocument/2006/relationships/hyperlink" Target="https://www.youtube.com/watch?v=bDMKEspEUNg" TargetMode="External"/><Relationship Id="rId486" Type="http://schemas.openxmlformats.org/officeDocument/2006/relationships/hyperlink" Target="https://www.youtube.com/watch?v=2n1IsEhpSEc&amp;lc=UgzzeVjWWLHpvOwLwsZ4AaABAg" TargetMode="External"/><Relationship Id="rId122" Type="http://schemas.openxmlformats.org/officeDocument/2006/relationships/hyperlink" Target="https://vk.com/wall-110896353_13402?reply=13404" TargetMode="External"/><Relationship Id="rId243" Type="http://schemas.openxmlformats.org/officeDocument/2006/relationships/hyperlink" Target="https://www.forumhouse.ru/posts/31650334/" TargetMode="External"/><Relationship Id="rId364" Type="http://schemas.openxmlformats.org/officeDocument/2006/relationships/hyperlink" Target="https://prnt.sc/H0y079KiAwtA" TargetMode="External"/><Relationship Id="rId485" Type="http://schemas.openxmlformats.org/officeDocument/2006/relationships/hyperlink" Target="https://prnt.sc/V4TamO6dMLJk" TargetMode="External"/><Relationship Id="rId95" Type="http://schemas.openxmlformats.org/officeDocument/2006/relationships/hyperlink" Target="https://prnt.sc/ZxQ6xn-lVW7k" TargetMode="External"/><Relationship Id="rId94" Type="http://schemas.openxmlformats.org/officeDocument/2006/relationships/hyperlink" Target="https://vk.com/wall-140774221_2001950?reply=2001989" TargetMode="External"/><Relationship Id="rId97" Type="http://schemas.openxmlformats.org/officeDocument/2006/relationships/hyperlink" Target="https://www.youtube.com/watch?v=PnGdwlgTgnc&amp;lc=Ugx8HMyi-9w2FSob8St4AaABAg.9rp3GIcyZ6L9rp3MrTzzQg" TargetMode="External"/><Relationship Id="rId96" Type="http://schemas.openxmlformats.org/officeDocument/2006/relationships/hyperlink" Target="https://vk.com/wall-140774221_2001950?reply=2001969" TargetMode="External"/><Relationship Id="rId99" Type="http://schemas.openxmlformats.org/officeDocument/2006/relationships/hyperlink" Target="https://t.me/freecad_ru/57586/58614" TargetMode="External"/><Relationship Id="rId480" Type="http://schemas.openxmlformats.org/officeDocument/2006/relationships/hyperlink" Target="https://vk.com/wall-71283397_7053" TargetMode="External"/><Relationship Id="rId98" Type="http://schemas.openxmlformats.org/officeDocument/2006/relationships/hyperlink" Target="https://prnt.sc/NiYhxDxSwWUL" TargetMode="External"/><Relationship Id="rId91" Type="http://schemas.openxmlformats.org/officeDocument/2006/relationships/hyperlink" Target="https://dzen.ru/a/ZKZGUjK7PAOLbJgh" TargetMode="External"/><Relationship Id="rId90" Type="http://schemas.openxmlformats.org/officeDocument/2006/relationships/hyperlink" Target="https://prnt.sc/Q7R74Eimfgpq" TargetMode="External"/><Relationship Id="rId93" Type="http://schemas.openxmlformats.org/officeDocument/2006/relationships/hyperlink" Target="https://vk.com/wall-140774221_2001950?reply=2001989" TargetMode="External"/><Relationship Id="rId92" Type="http://schemas.openxmlformats.org/officeDocument/2006/relationships/hyperlink" Target="https://prnt.sc/KBBrez9JezaF" TargetMode="External"/><Relationship Id="rId118" Type="http://schemas.openxmlformats.org/officeDocument/2006/relationships/hyperlink" Target="https://epsrussia.ru/" TargetMode="External"/><Relationship Id="rId239" Type="http://schemas.openxmlformats.org/officeDocument/2006/relationships/hyperlink" Target="https://vk.com/wall-174951679_9137?reply=9149&amp;thread=9146" TargetMode="External"/><Relationship Id="rId117" Type="http://schemas.openxmlformats.org/officeDocument/2006/relationships/hyperlink" Target="https://vk.com/im?sel=11732713&amp;msgid=26" TargetMode="External"/><Relationship Id="rId238" Type="http://schemas.openxmlformats.org/officeDocument/2006/relationships/hyperlink" Target="https://prnt.sc/e_Slj-s8YHHB" TargetMode="External"/><Relationship Id="rId359" Type="http://schemas.openxmlformats.org/officeDocument/2006/relationships/hyperlink" Target="https://vk.com/wall-97639222_183983?reply=185618&amp;thread=184082" TargetMode="External"/><Relationship Id="rId116" Type="http://schemas.openxmlformats.org/officeDocument/2006/relationships/hyperlink" Target="https://prnt.sc/AmDNgugZjZzh" TargetMode="External"/><Relationship Id="rId237" Type="http://schemas.openxmlformats.org/officeDocument/2006/relationships/hyperlink" Target="https://vk.com/wall-219141153_211" TargetMode="External"/><Relationship Id="rId358" Type="http://schemas.openxmlformats.org/officeDocument/2006/relationships/hyperlink" Target="https://prnt.sc/EB0R3-YKx6t8" TargetMode="External"/><Relationship Id="rId479" Type="http://schemas.openxmlformats.org/officeDocument/2006/relationships/hyperlink" Target="http://vk.com/video/playlist/-71283397_2" TargetMode="External"/><Relationship Id="rId115" Type="http://schemas.openxmlformats.org/officeDocument/2006/relationships/hyperlink" Target="https://dzen.ru/media/samstroy24/propenivanie-shvov-pri-uteplenii-penopolistorolom-pri-montaje-uteplitelia-64a6f4a06b91d965cf684b90?comments_data=n_reply" TargetMode="External"/><Relationship Id="rId236" Type="http://schemas.openxmlformats.org/officeDocument/2006/relationships/hyperlink" Target="https://prnt.sc/pB83-tUvVMmC" TargetMode="External"/><Relationship Id="rId357" Type="http://schemas.openxmlformats.org/officeDocument/2006/relationships/hyperlink" Target="https://otvet.mail.ru/answer/2035757611/cid-359506611/" TargetMode="External"/><Relationship Id="rId478" Type="http://schemas.openxmlformats.org/officeDocument/2006/relationships/hyperlink" Target="https://prnt.sc/AqMiqzVImeY8" TargetMode="External"/><Relationship Id="rId119" Type="http://schemas.openxmlformats.org/officeDocument/2006/relationships/hyperlink" Target="https://prnt.sc/Ub19wO462DeV" TargetMode="External"/><Relationship Id="rId110" Type="http://schemas.openxmlformats.org/officeDocument/2006/relationships/hyperlink" Target="https://prnt.sc/QwVWBZ95CDQt" TargetMode="External"/><Relationship Id="rId231" Type="http://schemas.openxmlformats.org/officeDocument/2006/relationships/hyperlink" Target="https://www.forumhouse.ru/posts/31649820/" TargetMode="External"/><Relationship Id="rId352" Type="http://schemas.openxmlformats.org/officeDocument/2006/relationships/hyperlink" Target="https://prnt.sc/suE_FZtRyyvC" TargetMode="External"/><Relationship Id="rId473" Type="http://schemas.openxmlformats.org/officeDocument/2006/relationships/hyperlink" Target="https://mastergrad.com/forums/t280468-uteplenie-krivyh-sten-fasada/?page=2" TargetMode="External"/><Relationship Id="rId230" Type="http://schemas.openxmlformats.org/officeDocument/2006/relationships/hyperlink" Target="https://prnt.sc/msqz7-1LkOX8" TargetMode="External"/><Relationship Id="rId351" Type="http://schemas.openxmlformats.org/officeDocument/2006/relationships/hyperlink" Target="https://www.youtube.com/watch?v=Xwch46Kzpso&amp;lc=UgywmksOrExg8ofr7mZ4AaABAg.9sM4Y59FyTf9sM9Ut6D1D6" TargetMode="External"/><Relationship Id="rId472" Type="http://schemas.openxmlformats.org/officeDocument/2006/relationships/hyperlink" Target="https://prnt.sc/Gc9b1p4dhAbH" TargetMode="External"/><Relationship Id="rId350" Type="http://schemas.openxmlformats.org/officeDocument/2006/relationships/hyperlink" Target="https://prnt.sc/gtuSqkti_UhR" TargetMode="External"/><Relationship Id="rId471" Type="http://schemas.openxmlformats.org/officeDocument/2006/relationships/hyperlink" Target="https://vk.com/wall-69868388_145419?reply=145425" TargetMode="External"/><Relationship Id="rId470" Type="http://schemas.openxmlformats.org/officeDocument/2006/relationships/hyperlink" Target="https://prnt.sc/FAiO2Cv3k2hR" TargetMode="External"/><Relationship Id="rId114" Type="http://schemas.openxmlformats.org/officeDocument/2006/relationships/hyperlink" Target="https://prnt.sc/J6EOkmy0O-EA" TargetMode="External"/><Relationship Id="rId235" Type="http://schemas.openxmlformats.org/officeDocument/2006/relationships/hyperlink" Target="https://dzen.ru/a/ZK6IJoGEdlWk1VZo" TargetMode="External"/><Relationship Id="rId356" Type="http://schemas.openxmlformats.org/officeDocument/2006/relationships/hyperlink" Target="https://prnt.sc/-G14xWEui_mA" TargetMode="External"/><Relationship Id="rId477" Type="http://schemas.openxmlformats.org/officeDocument/2006/relationships/hyperlink" Target="https://www.youtube.com/watch?v=uIn7mBYpaxk" TargetMode="External"/><Relationship Id="rId113" Type="http://schemas.openxmlformats.org/officeDocument/2006/relationships/hyperlink" Target="https://dzen.ru/video/watch/644adad8bbb7ef2280826cde?comments_data=n_reply" TargetMode="External"/><Relationship Id="rId234" Type="http://schemas.openxmlformats.org/officeDocument/2006/relationships/hyperlink" Target="https://prnt.sc/DM00pd9ntIFB" TargetMode="External"/><Relationship Id="rId355" Type="http://schemas.openxmlformats.org/officeDocument/2006/relationships/hyperlink" Target="https://otvet.mail.ru/question/234263724" TargetMode="External"/><Relationship Id="rId476" Type="http://schemas.openxmlformats.org/officeDocument/2006/relationships/hyperlink" Target="https://prnt.sc/Fd43X4l0x_gH" TargetMode="External"/><Relationship Id="rId112" Type="http://schemas.openxmlformats.org/officeDocument/2006/relationships/hyperlink" Target="https://prnt.sc/1OhkwwessjdN" TargetMode="External"/><Relationship Id="rId233" Type="http://schemas.openxmlformats.org/officeDocument/2006/relationships/hyperlink" Target="https://www.forumhouse.ru/posts/31648810/" TargetMode="External"/><Relationship Id="rId354" Type="http://schemas.openxmlformats.org/officeDocument/2006/relationships/hyperlink" Target="https://prnt.sc/cPR0oink6BWE" TargetMode="External"/><Relationship Id="rId475" Type="http://schemas.openxmlformats.org/officeDocument/2006/relationships/hyperlink" Target="https://vk.com/wall-137330177_203339?reply=203439&amp;thread=203374" TargetMode="External"/><Relationship Id="rId111" Type="http://schemas.openxmlformats.org/officeDocument/2006/relationships/hyperlink" Target="https://dzen.ru/a/ZKqk3aCwchYo-WnS" TargetMode="External"/><Relationship Id="rId232" Type="http://schemas.openxmlformats.org/officeDocument/2006/relationships/hyperlink" Target="https://prnt.sc/dV2e976A43As" TargetMode="External"/><Relationship Id="rId353" Type="http://schemas.openxmlformats.org/officeDocument/2006/relationships/hyperlink" Target="https://www.youtube.com/watch?v=-P34Ks5EZZg" TargetMode="External"/><Relationship Id="rId474" Type="http://schemas.openxmlformats.org/officeDocument/2006/relationships/hyperlink" Target="https://prnt.sc/2wlOymoGGl4y" TargetMode="External"/><Relationship Id="rId305" Type="http://schemas.openxmlformats.org/officeDocument/2006/relationships/hyperlink" Target="https://www.forumhouse.ru/posts/31660443/" TargetMode="External"/><Relationship Id="rId426" Type="http://schemas.openxmlformats.org/officeDocument/2006/relationships/hyperlink" Target="https://vk.com/wall-147044983_68682" TargetMode="External"/><Relationship Id="rId304" Type="http://schemas.openxmlformats.org/officeDocument/2006/relationships/hyperlink" Target="https://prnt.sc/nBqulFvqbB5g" TargetMode="External"/><Relationship Id="rId425" Type="http://schemas.openxmlformats.org/officeDocument/2006/relationships/hyperlink" Target="https://prnt.sc/4juYqUJmosyG" TargetMode="External"/><Relationship Id="rId303" Type="http://schemas.openxmlformats.org/officeDocument/2006/relationships/hyperlink" Target="https://vk.com/wall-72161462_8798" TargetMode="External"/><Relationship Id="rId424" Type="http://schemas.openxmlformats.org/officeDocument/2006/relationships/hyperlink" Target="https://vk.com/wall-147044983_68618" TargetMode="External"/><Relationship Id="rId302" Type="http://schemas.openxmlformats.org/officeDocument/2006/relationships/hyperlink" Target="https://prnt.sc/FIRm4-KE6iz1" TargetMode="External"/><Relationship Id="rId423" Type="http://schemas.openxmlformats.org/officeDocument/2006/relationships/hyperlink" Target="https://prnt.sc/TtSxZbEHSDx6" TargetMode="External"/><Relationship Id="rId544" Type="http://schemas.openxmlformats.org/officeDocument/2006/relationships/drawing" Target="../drawings/drawing4.xml"/><Relationship Id="rId309" Type="http://schemas.openxmlformats.org/officeDocument/2006/relationships/hyperlink" Target="https://www.forumhouse.ru/posts/31659985/" TargetMode="External"/><Relationship Id="rId308" Type="http://schemas.openxmlformats.org/officeDocument/2006/relationships/hyperlink" Target="https://prnt.sc/R6dnND4SDSqg" TargetMode="External"/><Relationship Id="rId429" Type="http://schemas.openxmlformats.org/officeDocument/2006/relationships/hyperlink" Target="https://prnt.sc/AEJmLl59EEvx" TargetMode="External"/><Relationship Id="rId307" Type="http://schemas.openxmlformats.org/officeDocument/2006/relationships/hyperlink" Target="https://www.forumhouse.ru/posts/31664755/" TargetMode="External"/><Relationship Id="rId428" Type="http://schemas.openxmlformats.org/officeDocument/2006/relationships/hyperlink" Target="https://vk.com/wall593716635_114?reply=117&amp;thread=116" TargetMode="External"/><Relationship Id="rId306" Type="http://schemas.openxmlformats.org/officeDocument/2006/relationships/hyperlink" Target="https://prnt.sc/7WA5k1ttES5s" TargetMode="External"/><Relationship Id="rId427" Type="http://schemas.openxmlformats.org/officeDocument/2006/relationships/hyperlink" Target="https://prnt.sc/Ft0gdwnxKNFM" TargetMode="External"/><Relationship Id="rId301" Type="http://schemas.openxmlformats.org/officeDocument/2006/relationships/hyperlink" Target="https://vk.com/wall-191191711_1280" TargetMode="External"/><Relationship Id="rId422" Type="http://schemas.openxmlformats.org/officeDocument/2006/relationships/hyperlink" Target="https://vk.com/wall-213571211_115" TargetMode="External"/><Relationship Id="rId543" Type="http://schemas.openxmlformats.org/officeDocument/2006/relationships/hyperlink" Target="https://prnt.sc/5Us1o1_RYj1f" TargetMode="External"/><Relationship Id="rId300" Type="http://schemas.openxmlformats.org/officeDocument/2006/relationships/hyperlink" Target="https://prnt.sc/grPmvaEdcoHZ" TargetMode="External"/><Relationship Id="rId421" Type="http://schemas.openxmlformats.org/officeDocument/2006/relationships/hyperlink" Target="https://prnt.sc/nPOoltvb0u2A" TargetMode="External"/><Relationship Id="rId542" Type="http://schemas.openxmlformats.org/officeDocument/2006/relationships/hyperlink" Target="https://www.youtube.com/watch?v=sMtZ78TdkSw&amp;lc=UgxeT4Pod8K_vox8Pi14AaABAg" TargetMode="External"/><Relationship Id="rId420" Type="http://schemas.openxmlformats.org/officeDocument/2006/relationships/hyperlink" Target="https://vk.com/wall-213441342_37" TargetMode="External"/><Relationship Id="rId541" Type="http://schemas.openxmlformats.org/officeDocument/2006/relationships/hyperlink" Target="https://prnt.sc/oQT7qQVo-3s4" TargetMode="External"/><Relationship Id="rId540" Type="http://schemas.openxmlformats.org/officeDocument/2006/relationships/hyperlink" Target="https://vk.com/wall-88768522_311423?reply=311456" TargetMode="External"/><Relationship Id="rId415" Type="http://schemas.openxmlformats.org/officeDocument/2006/relationships/hyperlink" Target="https://prnt.sc/DfrWz__adD54" TargetMode="External"/><Relationship Id="rId536" Type="http://schemas.openxmlformats.org/officeDocument/2006/relationships/hyperlink" Target="https://dzen.ru/a/ZMNw9gk5yGvq8cu9" TargetMode="External"/><Relationship Id="rId414" Type="http://schemas.openxmlformats.org/officeDocument/2006/relationships/hyperlink" Target="https://vk.com/wall-217974481_91" TargetMode="External"/><Relationship Id="rId535" Type="http://schemas.openxmlformats.org/officeDocument/2006/relationships/hyperlink" Target="https://prnt.sc/kTMB02wYW-_Y" TargetMode="External"/><Relationship Id="rId413" Type="http://schemas.openxmlformats.org/officeDocument/2006/relationships/hyperlink" Target="https://prnt.sc/ZouYpKzPr2Lo" TargetMode="External"/><Relationship Id="rId534" Type="http://schemas.openxmlformats.org/officeDocument/2006/relationships/hyperlink" Target="https://vk.com/wall-71283397_7053?reply=7055&amp;thread=7054" TargetMode="External"/><Relationship Id="rId412" Type="http://schemas.openxmlformats.org/officeDocument/2006/relationships/hyperlink" Target="https://vk.com/wall-189967337_160515" TargetMode="External"/><Relationship Id="rId533" Type="http://schemas.openxmlformats.org/officeDocument/2006/relationships/hyperlink" Target="https://prnt.sc/3HdcOF6OQWJG" TargetMode="External"/><Relationship Id="rId419" Type="http://schemas.openxmlformats.org/officeDocument/2006/relationships/hyperlink" Target="https://prnt.sc/yKc03xeCLNu4" TargetMode="External"/><Relationship Id="rId418" Type="http://schemas.openxmlformats.org/officeDocument/2006/relationships/hyperlink" Target="https://mastergrad.com/forums/t280468-uteplenie-krivyh-sten-fasada/?page=2" TargetMode="External"/><Relationship Id="rId539" Type="http://schemas.openxmlformats.org/officeDocument/2006/relationships/hyperlink" Target="https://prnt.sc/XIImEoBsrLNo" TargetMode="External"/><Relationship Id="rId417" Type="http://schemas.openxmlformats.org/officeDocument/2006/relationships/hyperlink" Target="https://prnt.sc/OXgoALhCTSjM" TargetMode="External"/><Relationship Id="rId538" Type="http://schemas.openxmlformats.org/officeDocument/2006/relationships/hyperlink" Target="https://dzen.ru/a/ZMC0fkCjjXcHQKX8" TargetMode="External"/><Relationship Id="rId416" Type="http://schemas.openxmlformats.org/officeDocument/2006/relationships/hyperlink" Target="https://dzen.ru/a/ZL4bIt_0SXf2wlSu" TargetMode="External"/><Relationship Id="rId537" Type="http://schemas.openxmlformats.org/officeDocument/2006/relationships/hyperlink" Target="https://prnt.sc/HOVe4Es1DAZw" TargetMode="External"/><Relationship Id="rId411" Type="http://schemas.openxmlformats.org/officeDocument/2006/relationships/hyperlink" Target="https://prnt.sc/B1PRTU3FsIM5" TargetMode="External"/><Relationship Id="rId532" Type="http://schemas.openxmlformats.org/officeDocument/2006/relationships/hyperlink" Target="https://vk.com/wall-220007611_2" TargetMode="External"/><Relationship Id="rId410" Type="http://schemas.openxmlformats.org/officeDocument/2006/relationships/hyperlink" Target="https://vk.com/wall-174951679_9290" TargetMode="External"/><Relationship Id="rId531" Type="http://schemas.openxmlformats.org/officeDocument/2006/relationships/hyperlink" Target="https://www.forumhouse.ru/posts/31701068/" TargetMode="External"/><Relationship Id="rId530" Type="http://schemas.openxmlformats.org/officeDocument/2006/relationships/hyperlink" Target="https://prnt.sc/Ww_AL_ttSEAj" TargetMode="External"/><Relationship Id="rId206" Type="http://schemas.openxmlformats.org/officeDocument/2006/relationships/hyperlink" Target="https://vk.com/wall-213571211_113" TargetMode="External"/><Relationship Id="rId327" Type="http://schemas.openxmlformats.org/officeDocument/2006/relationships/hyperlink" Target="https://vk.com/wall-37725105_4621827" TargetMode="External"/><Relationship Id="rId448" Type="http://schemas.openxmlformats.org/officeDocument/2006/relationships/hyperlink" Target="https://dzen.ru/a/ZLzEYRhbBGGuubD4" TargetMode="External"/><Relationship Id="rId205" Type="http://schemas.openxmlformats.org/officeDocument/2006/relationships/hyperlink" Target="https://prnt.sc/YTKCmoCWl9YK" TargetMode="External"/><Relationship Id="rId326" Type="http://schemas.openxmlformats.org/officeDocument/2006/relationships/hyperlink" Target="https://prnt.sc/M3U6OzOE2pXR" TargetMode="External"/><Relationship Id="rId447" Type="http://schemas.openxmlformats.org/officeDocument/2006/relationships/hyperlink" Target="https://prnt.sc/xQWnLgVLCpk4" TargetMode="External"/><Relationship Id="rId204" Type="http://schemas.openxmlformats.org/officeDocument/2006/relationships/hyperlink" Target="https://vk.com/wall-85199833_6584908?reply=6586157&amp;thread=6585898" TargetMode="External"/><Relationship Id="rId325" Type="http://schemas.openxmlformats.org/officeDocument/2006/relationships/hyperlink" Target="https://dzen.ru/a/ZLYfWCFirTDreihT" TargetMode="External"/><Relationship Id="rId446" Type="http://schemas.openxmlformats.org/officeDocument/2006/relationships/hyperlink" Target="https://rutube.ru/video/5424b8d009782d2aa2a5285da41febc8/" TargetMode="External"/><Relationship Id="rId203" Type="http://schemas.openxmlformats.org/officeDocument/2006/relationships/hyperlink" Target="https://prnt.sc/uZp2Fg6uZ9BL" TargetMode="External"/><Relationship Id="rId324" Type="http://schemas.openxmlformats.org/officeDocument/2006/relationships/hyperlink" Target="https://prnt.sc/mlkHHimbv9d5" TargetMode="External"/><Relationship Id="rId445" Type="http://schemas.openxmlformats.org/officeDocument/2006/relationships/hyperlink" Target="https://prnt.sc/tslBt48kgGwm" TargetMode="External"/><Relationship Id="rId209" Type="http://schemas.openxmlformats.org/officeDocument/2006/relationships/hyperlink" Target="https://prnt.sc/DGpowg4wszhO" TargetMode="External"/><Relationship Id="rId208" Type="http://schemas.openxmlformats.org/officeDocument/2006/relationships/hyperlink" Target="https://www.youtube.com/watch?v=wfmdlpe2Tig&amp;lc=Ugy8GL66rqkXyWmlbqd4AaABAg" TargetMode="External"/><Relationship Id="rId329" Type="http://schemas.openxmlformats.org/officeDocument/2006/relationships/hyperlink" Target="https://vk.com/wall-37725105_4621827?reply=4621831" TargetMode="External"/><Relationship Id="rId207" Type="http://schemas.openxmlformats.org/officeDocument/2006/relationships/hyperlink" Target="https://prnt.sc/srWzB8eo1DlR" TargetMode="External"/><Relationship Id="rId328" Type="http://schemas.openxmlformats.org/officeDocument/2006/relationships/hyperlink" Target="https://prnt.sc/x-Y1Ga7iNaWh" TargetMode="External"/><Relationship Id="rId449" Type="http://schemas.openxmlformats.org/officeDocument/2006/relationships/hyperlink" Target="https://prnt.sc/2lZ_r-707J23" TargetMode="External"/><Relationship Id="rId440" Type="http://schemas.openxmlformats.org/officeDocument/2006/relationships/hyperlink" Target="https://prnt.sc/n095uzURkzXF" TargetMode="External"/><Relationship Id="rId202" Type="http://schemas.openxmlformats.org/officeDocument/2006/relationships/hyperlink" Target="https://vk.com/wall-43324834_4086?reply=4092&amp;thread=4091" TargetMode="External"/><Relationship Id="rId323" Type="http://schemas.openxmlformats.org/officeDocument/2006/relationships/hyperlink" Target="https://prnt.sc/Q2MvE57q37c6" TargetMode="External"/><Relationship Id="rId444" Type="http://schemas.openxmlformats.org/officeDocument/2006/relationships/hyperlink" Target="https://vk.com/wall-72891995_133844?reply=1053234" TargetMode="External"/><Relationship Id="rId201" Type="http://schemas.openxmlformats.org/officeDocument/2006/relationships/hyperlink" Target="https://prnt.sc/3My8L_DDe7Lu" TargetMode="External"/><Relationship Id="rId322" Type="http://schemas.openxmlformats.org/officeDocument/2006/relationships/hyperlink" Target="https://vk.com/wall-165824197_201" TargetMode="External"/><Relationship Id="rId443" Type="http://schemas.openxmlformats.org/officeDocument/2006/relationships/hyperlink" Target="https://www.forumhouse.ru/posts/17083081/" TargetMode="External"/><Relationship Id="rId200" Type="http://schemas.openxmlformats.org/officeDocument/2006/relationships/hyperlink" Target="https://vk.com/wall-215782901_32" TargetMode="External"/><Relationship Id="rId321" Type="http://schemas.openxmlformats.org/officeDocument/2006/relationships/hyperlink" Target="https://prnt.sc/H_j51LOQt5JK" TargetMode="External"/><Relationship Id="rId442" Type="http://schemas.openxmlformats.org/officeDocument/2006/relationships/hyperlink" Target="https://prnt.sc/3Tk0gEg1QBrv" TargetMode="External"/><Relationship Id="rId320" Type="http://schemas.openxmlformats.org/officeDocument/2006/relationships/hyperlink" Target="https://vk.com/wall-218548641_17" TargetMode="External"/><Relationship Id="rId441" Type="http://schemas.openxmlformats.org/officeDocument/2006/relationships/hyperlink" Target="https://www.youtube.com/watch?v=FronDR2u_zM&amp;lc=UgzW_joZXzzln7YILh94AaABAg" TargetMode="External"/><Relationship Id="rId316" Type="http://schemas.openxmlformats.org/officeDocument/2006/relationships/hyperlink" Target="https://www.forumhouse.ru/posts/31666653/" TargetMode="External"/><Relationship Id="rId437" Type="http://schemas.openxmlformats.org/officeDocument/2006/relationships/hyperlink" Target="https://vk.com/wall-194296849_24396?reply=24397" TargetMode="External"/><Relationship Id="rId315" Type="http://schemas.openxmlformats.org/officeDocument/2006/relationships/hyperlink" Target="https://prnt.sc/kgNaplWHQcUK" TargetMode="External"/><Relationship Id="rId436" Type="http://schemas.openxmlformats.org/officeDocument/2006/relationships/hyperlink" Target="https://prnt.sc/ZaHJgUUnipq6" TargetMode="External"/><Relationship Id="rId314" Type="http://schemas.openxmlformats.org/officeDocument/2006/relationships/hyperlink" Target="https://prnt.sc/VRdVkC5uXdZj" TargetMode="External"/><Relationship Id="rId435" Type="http://schemas.openxmlformats.org/officeDocument/2006/relationships/hyperlink" Target="https://vk.com/wall-194296849_24396" TargetMode="External"/><Relationship Id="rId313" Type="http://schemas.openxmlformats.org/officeDocument/2006/relationships/hyperlink" Target="https://www.forumhouse.ru/posts/31665685/" TargetMode="External"/><Relationship Id="rId434" Type="http://schemas.openxmlformats.org/officeDocument/2006/relationships/hyperlink" Target="https://prnt.sc/DHB3csoxqYTy" TargetMode="External"/><Relationship Id="rId319" Type="http://schemas.openxmlformats.org/officeDocument/2006/relationships/hyperlink" Target="https://prnt.sc/U-TYxvbAXqaN" TargetMode="External"/><Relationship Id="rId318" Type="http://schemas.openxmlformats.org/officeDocument/2006/relationships/hyperlink" Target="https://dzen.ru/video/watch/64a7bc7ecd0ddf445e2132bc" TargetMode="External"/><Relationship Id="rId439" Type="http://schemas.openxmlformats.org/officeDocument/2006/relationships/hyperlink" Target="https://www.forumhouse.ru/posts/31685707/" TargetMode="External"/><Relationship Id="rId317" Type="http://schemas.openxmlformats.org/officeDocument/2006/relationships/hyperlink" Target="https://prnt.sc/l8tkHmi31mbk" TargetMode="External"/><Relationship Id="rId438" Type="http://schemas.openxmlformats.org/officeDocument/2006/relationships/hyperlink" Target="https://prnt.sc/qYt-EWE7Xhnw" TargetMode="External"/><Relationship Id="rId312" Type="http://schemas.openxmlformats.org/officeDocument/2006/relationships/hyperlink" Target="https://prnt.sc/Z0gv5uSudYzw" TargetMode="External"/><Relationship Id="rId433" Type="http://schemas.openxmlformats.org/officeDocument/2006/relationships/hyperlink" Target="https://vk.com/wall-134346310_633" TargetMode="External"/><Relationship Id="rId311" Type="http://schemas.openxmlformats.org/officeDocument/2006/relationships/hyperlink" Target="https://vk.com/wall-205281993_2142" TargetMode="External"/><Relationship Id="rId432" Type="http://schemas.openxmlformats.org/officeDocument/2006/relationships/hyperlink" Target="https://prnt.sc/RWHFW8S-YrIl" TargetMode="External"/><Relationship Id="rId310" Type="http://schemas.openxmlformats.org/officeDocument/2006/relationships/hyperlink" Target="https://prnt.sc/gMXjEZkRLXZ-" TargetMode="External"/><Relationship Id="rId431" Type="http://schemas.openxmlformats.org/officeDocument/2006/relationships/hyperlink" Target="https://www.youtube.com/watch?v=8qF4Vl2YjX4" TargetMode="External"/><Relationship Id="rId430" Type="http://schemas.openxmlformats.org/officeDocument/2006/relationships/hyperlink" Target="https://www.donationalerts.com/r/fami..."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dzen.ru/video/watch/6485f879d7291f01e9ed73cb?comments_data=n_reply" TargetMode="External"/><Relationship Id="rId194" Type="http://schemas.openxmlformats.org/officeDocument/2006/relationships/hyperlink" Target="https://vk.com/wall-53130411_464687" TargetMode="External"/><Relationship Id="rId193" Type="http://schemas.openxmlformats.org/officeDocument/2006/relationships/hyperlink" Target="https://prnt.sc/4vF35fF_VZY8" TargetMode="External"/><Relationship Id="rId192" Type="http://schemas.openxmlformats.org/officeDocument/2006/relationships/hyperlink" Target="https://vk.com/wall-165823237_7880" TargetMode="External"/><Relationship Id="rId191" Type="http://schemas.openxmlformats.org/officeDocument/2006/relationships/hyperlink" Target="https://prnt.sc/Iiqrk6CK5jXU" TargetMode="External"/><Relationship Id="rId187" Type="http://schemas.openxmlformats.org/officeDocument/2006/relationships/hyperlink" Target="https://prnt.sc/22cdcrXYMWEE" TargetMode="External"/><Relationship Id="rId186" Type="http://schemas.openxmlformats.org/officeDocument/2006/relationships/hyperlink" Target="https://dzen.ru/a/ZIrRQMS-wEZ0UF0P" TargetMode="External"/><Relationship Id="rId185" Type="http://schemas.openxmlformats.org/officeDocument/2006/relationships/hyperlink" Target="https://mastergrad.com/forums/t304733-uteplenie-mansardy-bez-horoshey-gidroizolyacii/" TargetMode="External"/><Relationship Id="rId184" Type="http://schemas.openxmlformats.org/officeDocument/2006/relationships/hyperlink" Target="https://prnt.sc/VP9L3HijcGXt" TargetMode="External"/><Relationship Id="rId189" Type="http://schemas.openxmlformats.org/officeDocument/2006/relationships/hyperlink" Target="https://prnt.sc/xqOCFwb0HOuE" TargetMode="External"/><Relationship Id="rId188" Type="http://schemas.openxmlformats.org/officeDocument/2006/relationships/hyperlink" Target="https://dzen.ru/video/watch/6486f23331376d4f8e6a8f66" TargetMode="External"/><Relationship Id="rId183" Type="http://schemas.openxmlformats.org/officeDocument/2006/relationships/hyperlink" Target="https://www.youtube.com/watch?v=VjXn1nklIb0&amp;lc=UgyaaEOPxb3yFZE8JSB4AaABAg.9qhnZLRDBUA9qweMFECrxW" TargetMode="External"/><Relationship Id="rId182" Type="http://schemas.openxmlformats.org/officeDocument/2006/relationships/hyperlink" Target="https://www.forumhouse.ru/posts/31556820/" TargetMode="External"/><Relationship Id="rId181" Type="http://schemas.openxmlformats.org/officeDocument/2006/relationships/hyperlink" Target="https://prnt.sc/ovA1e6cbCXya" TargetMode="External"/><Relationship Id="rId180" Type="http://schemas.openxmlformats.org/officeDocument/2006/relationships/hyperlink" Target="https://dzen.ru/a/ZIliL5sTgm4oSORi" TargetMode="External"/><Relationship Id="rId176" Type="http://schemas.openxmlformats.org/officeDocument/2006/relationships/hyperlink" Target="https://vk.com/wall-163061027_4307670?reply=4307943" TargetMode="External"/><Relationship Id="rId297" Type="http://schemas.openxmlformats.org/officeDocument/2006/relationships/hyperlink" Target="https://vk.com/wall-187835662_3684" TargetMode="External"/><Relationship Id="rId175" Type="http://schemas.openxmlformats.org/officeDocument/2006/relationships/hyperlink" Target="https://prnt.sc/2oc3zu_ZcyT0" TargetMode="External"/><Relationship Id="rId296" Type="http://schemas.openxmlformats.org/officeDocument/2006/relationships/hyperlink" Target="https://prnt.sc/V_m-tR34jY3U" TargetMode="External"/><Relationship Id="rId174" Type="http://schemas.openxmlformats.org/officeDocument/2006/relationships/hyperlink" Target="https://vk.com/wall-185136460_96" TargetMode="External"/><Relationship Id="rId295" Type="http://schemas.openxmlformats.org/officeDocument/2006/relationships/hyperlink" Target="https://www.youtube.com/watch?v=I8dhmSjfkIQ&amp;lc=Ugw4A-TMDgE8Bu5fS154AaABAg.9rB1QurCsZG9rJyfnILhbJ" TargetMode="External"/><Relationship Id="rId173" Type="http://schemas.openxmlformats.org/officeDocument/2006/relationships/hyperlink" Target="https://prnt.sc/7kERbE3rQtQf" TargetMode="External"/><Relationship Id="rId294" Type="http://schemas.openxmlformats.org/officeDocument/2006/relationships/hyperlink" Target="https://prnt.sc/cfySq8VDtuR2" TargetMode="External"/><Relationship Id="rId179" Type="http://schemas.openxmlformats.org/officeDocument/2006/relationships/hyperlink" Target="https://prnt.sc/yY3sMXFfrm88" TargetMode="External"/><Relationship Id="rId178" Type="http://schemas.openxmlformats.org/officeDocument/2006/relationships/hyperlink" Target="https://www.youtube.com/watch?v=Uur768wBTJ8&amp;lc=Ugy8eP5B94THY3rNrdV4AaABAg.9qYZqJkiniY9qx-nZ5X5MQ" TargetMode="External"/><Relationship Id="rId299" Type="http://schemas.openxmlformats.org/officeDocument/2006/relationships/hyperlink" Target="https://vk.com/wall-82941798_625265" TargetMode="External"/><Relationship Id="rId177" Type="http://schemas.openxmlformats.org/officeDocument/2006/relationships/hyperlink" Target="https://prnt.sc/CNSlIGHar1ny" TargetMode="External"/><Relationship Id="rId298" Type="http://schemas.openxmlformats.org/officeDocument/2006/relationships/hyperlink" Target="https://prnt.sc/jHHB7KpO5B92" TargetMode="External"/><Relationship Id="rId198" Type="http://schemas.openxmlformats.org/officeDocument/2006/relationships/hyperlink" Target="https://vk.com/wall-210190162_50" TargetMode="External"/><Relationship Id="rId197" Type="http://schemas.openxmlformats.org/officeDocument/2006/relationships/hyperlink" Target="https://prnt.sc/-XDc8Lre9R44" TargetMode="External"/><Relationship Id="rId196" Type="http://schemas.openxmlformats.org/officeDocument/2006/relationships/hyperlink" Target="https://vk.com/wall-147044983_67520" TargetMode="External"/><Relationship Id="rId195" Type="http://schemas.openxmlformats.org/officeDocument/2006/relationships/hyperlink" Target="https://prnt.sc/ISAYinhv6Vf8" TargetMode="External"/><Relationship Id="rId199" Type="http://schemas.openxmlformats.org/officeDocument/2006/relationships/hyperlink" Target="https://prnt.sc/msNmoprGvGmv" TargetMode="External"/><Relationship Id="rId150" Type="http://schemas.openxmlformats.org/officeDocument/2006/relationships/hyperlink" Target="https://www.forumhouse.ru/posts/31548143/" TargetMode="External"/><Relationship Id="rId271" Type="http://schemas.openxmlformats.org/officeDocument/2006/relationships/hyperlink" Target="https://prnt.sc/diNwVg9pP7Zi" TargetMode="External"/><Relationship Id="rId270" Type="http://schemas.openxmlformats.org/officeDocument/2006/relationships/hyperlink" Target="https://vk.com/wall-41002749_1106922?reply=1108309&amp;thread=1107919" TargetMode="External"/><Relationship Id="rId1" Type="http://schemas.openxmlformats.org/officeDocument/2006/relationships/hyperlink" Target="https://otvet.mail.ru/question/233709886" TargetMode="External"/><Relationship Id="rId2" Type="http://schemas.openxmlformats.org/officeDocument/2006/relationships/hyperlink" Target="https://prnt.sc/81KJqHq6n16Z" TargetMode="External"/><Relationship Id="rId3" Type="http://schemas.openxmlformats.org/officeDocument/2006/relationships/hyperlink" Target="https://otvet.mail.ru/answer/2033440302" TargetMode="External"/><Relationship Id="rId149" Type="http://schemas.openxmlformats.org/officeDocument/2006/relationships/hyperlink" Target="https://prnt.sc/ss8qwmPPvZ_D" TargetMode="External"/><Relationship Id="rId4" Type="http://schemas.openxmlformats.org/officeDocument/2006/relationships/hyperlink" Target="https://prnt.sc/geMzfCUvNpaN" TargetMode="External"/><Relationship Id="rId148" Type="http://schemas.openxmlformats.org/officeDocument/2006/relationships/hyperlink" Target="https://ok.ru/masterovoi/topic/157065810342125" TargetMode="External"/><Relationship Id="rId269" Type="http://schemas.openxmlformats.org/officeDocument/2006/relationships/hyperlink" Target="https://sun29-2.userapi.com/impg/msUR16L6mC0F-kOGqiKjlGb3DrD3B_MUnXt3Sg/h_XW29XsBGM.jpg?size=972x2160&amp;quality=95&amp;sign=6733c6751fea91b21783ff3c5997629f&amp;type=album" TargetMode="External"/><Relationship Id="rId9" Type="http://schemas.openxmlformats.org/officeDocument/2006/relationships/hyperlink" Target="https://dzen.ru/b/ZHSih5KRnwrRGVZw" TargetMode="External"/><Relationship Id="rId143" Type="http://schemas.openxmlformats.org/officeDocument/2006/relationships/hyperlink" Target="https://prnt.sc/7W2cEHQCaxjr" TargetMode="External"/><Relationship Id="rId264" Type="http://schemas.openxmlformats.org/officeDocument/2006/relationships/hyperlink" Target="https://prnt.sc/8ZYiRUKe-Ytm" TargetMode="External"/><Relationship Id="rId142" Type="http://schemas.openxmlformats.org/officeDocument/2006/relationships/hyperlink" Target="https://www.youtube.com/watch?v=lWqUfIzQDOc&amp;lc=UgxSw1W2_IczaNN5sQR4AaABAg.9qrN9t8ARFO9qruinek92w" TargetMode="External"/><Relationship Id="rId263" Type="http://schemas.openxmlformats.org/officeDocument/2006/relationships/hyperlink" Target="https://www.youtube.com/watch?v=_o3gmBdW6Fw" TargetMode="External"/><Relationship Id="rId141" Type="http://schemas.openxmlformats.org/officeDocument/2006/relationships/hyperlink" Target="https://www.forumhouse.ru/threads/559601/" TargetMode="External"/><Relationship Id="rId262" Type="http://schemas.openxmlformats.org/officeDocument/2006/relationships/hyperlink" Target="https://prnt.sc/bFjf29oeTxGB" TargetMode="External"/><Relationship Id="rId140" Type="http://schemas.openxmlformats.org/officeDocument/2006/relationships/hyperlink" Target="https://prnt.sc/JGrgCwkpEXB9" TargetMode="External"/><Relationship Id="rId261" Type="http://schemas.openxmlformats.org/officeDocument/2006/relationships/hyperlink" Target="https://vk.com/wall-97853886_1023" TargetMode="External"/><Relationship Id="rId5" Type="http://schemas.openxmlformats.org/officeDocument/2006/relationships/hyperlink" Target="https://vk.com/wall-187835662_3590?reply=3594&amp;thread=3591" TargetMode="External"/><Relationship Id="rId147" Type="http://schemas.openxmlformats.org/officeDocument/2006/relationships/hyperlink" Target="https://prnt.sc/iybDfBNKpH-x" TargetMode="External"/><Relationship Id="rId268" Type="http://schemas.openxmlformats.org/officeDocument/2006/relationships/hyperlink" Target="https://prnt.sc/quvDneGRRQoj" TargetMode="External"/><Relationship Id="rId6" Type="http://schemas.openxmlformats.org/officeDocument/2006/relationships/hyperlink" Target="https://prnt.sc/dg0D1ypbw-z2" TargetMode="External"/><Relationship Id="rId146" Type="http://schemas.openxmlformats.org/officeDocument/2006/relationships/hyperlink" Target="https://dzen.ru/a/ZHBzTOzIT2aqPxCk" TargetMode="External"/><Relationship Id="rId267" Type="http://schemas.openxmlformats.org/officeDocument/2006/relationships/hyperlink" Target="https://www.youtube.com/watch?v=I8dhmSjfkIQ&amp;lc=Ugw4A-TMDgE8Bu5fS154AaABAg" TargetMode="External"/><Relationship Id="rId7" Type="http://schemas.openxmlformats.org/officeDocument/2006/relationships/hyperlink" Target="https://vk.com/wall-209355309_199?reply=205&amp;thread=200" TargetMode="External"/><Relationship Id="rId145" Type="http://schemas.openxmlformats.org/officeDocument/2006/relationships/hyperlink" Target="https://prnt.sc/Tq0LZDBTynDb" TargetMode="External"/><Relationship Id="rId266" Type="http://schemas.openxmlformats.org/officeDocument/2006/relationships/hyperlink" Target="https://prnt.sc/DgwDbhyEJKEY" TargetMode="External"/><Relationship Id="rId8" Type="http://schemas.openxmlformats.org/officeDocument/2006/relationships/hyperlink" Target="https://prnt.sc/ICaCjRf3n8xG" TargetMode="External"/><Relationship Id="rId144" Type="http://schemas.openxmlformats.org/officeDocument/2006/relationships/hyperlink" Target="https://vk.com/wall-80526690_1048621?reply=1048662" TargetMode="External"/><Relationship Id="rId265" Type="http://schemas.openxmlformats.org/officeDocument/2006/relationships/hyperlink" Target="https://dzen.ru/a/ZJFhKJsTgm4oYhvP" TargetMode="External"/><Relationship Id="rId260" Type="http://schemas.openxmlformats.org/officeDocument/2006/relationships/hyperlink" Target="https://prnt.sc/EI2y2omewTrT" TargetMode="External"/><Relationship Id="rId139" Type="http://schemas.openxmlformats.org/officeDocument/2006/relationships/hyperlink" Target="https://prnt.sc/-eZ0sQupscCP" TargetMode="External"/><Relationship Id="rId138" Type="http://schemas.openxmlformats.org/officeDocument/2006/relationships/hyperlink" Target="http://www.mastergrad.com/forums/t308404-uteplenie-mansardy-penoplastom/?p=7180304" TargetMode="External"/><Relationship Id="rId259" Type="http://schemas.openxmlformats.org/officeDocument/2006/relationships/hyperlink" Target="https://www.forumhouse.ru/posts/31585386/" TargetMode="External"/><Relationship Id="rId137" Type="http://schemas.openxmlformats.org/officeDocument/2006/relationships/hyperlink" Target="https://prnt.sc/VcPLJferUfBI" TargetMode="External"/><Relationship Id="rId258" Type="http://schemas.openxmlformats.org/officeDocument/2006/relationships/hyperlink" Target="https://prnt.sc/aDQyiqKA1_IW" TargetMode="External"/><Relationship Id="rId132" Type="http://schemas.openxmlformats.org/officeDocument/2006/relationships/hyperlink" Target="https://vk.com/wall-213255400_1871" TargetMode="External"/><Relationship Id="rId253" Type="http://schemas.openxmlformats.org/officeDocument/2006/relationships/hyperlink" Target="https://prnt.sc/f7ABAjwpAnDO" TargetMode="External"/><Relationship Id="rId131" Type="http://schemas.openxmlformats.org/officeDocument/2006/relationships/hyperlink" Target="https://prnt.sc/KgZajAwUJRVY" TargetMode="External"/><Relationship Id="rId252" Type="http://schemas.openxmlformats.org/officeDocument/2006/relationships/hyperlink" Target="https://ok.ru/ooovologod/topic/156175610172749" TargetMode="External"/><Relationship Id="rId130" Type="http://schemas.openxmlformats.org/officeDocument/2006/relationships/hyperlink" Target="https://vk.com/wall-219933473_144" TargetMode="External"/><Relationship Id="rId251" Type="http://schemas.openxmlformats.org/officeDocument/2006/relationships/hyperlink" Target="https://prnt.sc/lqOaLfi3i0Kt" TargetMode="External"/><Relationship Id="rId372" Type="http://schemas.openxmlformats.org/officeDocument/2006/relationships/drawing" Target="../drawings/drawing5.xml"/><Relationship Id="rId250" Type="http://schemas.openxmlformats.org/officeDocument/2006/relationships/hyperlink" Target="https://dzen.ru/media/dom240/-5-uteplitelei-dlia-pola-v-kotoryh-ne-zavedutsia-myshi-648c57fbd01b0c125d28cffc?&amp;comments_data=n_reply" TargetMode="External"/><Relationship Id="rId371" Type="http://schemas.openxmlformats.org/officeDocument/2006/relationships/hyperlink" Target="https://prnt.sc/JK0oOYvGz4mr" TargetMode="External"/><Relationship Id="rId136" Type="http://schemas.openxmlformats.org/officeDocument/2006/relationships/hyperlink" Target="https://www.youtube.com/watch?v=YSWh8PmQg30" TargetMode="External"/><Relationship Id="rId257" Type="http://schemas.openxmlformats.org/officeDocument/2006/relationships/hyperlink" Target="https://prnt.sc/kpjOjbkSP6hf" TargetMode="External"/><Relationship Id="rId135" Type="http://schemas.openxmlformats.org/officeDocument/2006/relationships/hyperlink" Target="https://prnt.sc/sGoL5B25smxk" TargetMode="External"/><Relationship Id="rId256" Type="http://schemas.openxmlformats.org/officeDocument/2006/relationships/hyperlink" Target="https://mastergrad.com/forums/t319602-uteplenie-pola-na-balkone/" TargetMode="External"/><Relationship Id="rId134" Type="http://schemas.openxmlformats.org/officeDocument/2006/relationships/hyperlink" Target="https://vk.com/wall-220158478_54" TargetMode="External"/><Relationship Id="rId255" Type="http://schemas.openxmlformats.org/officeDocument/2006/relationships/hyperlink" Target="https://prnt.sc/tfQ75KbeGfnj" TargetMode="External"/><Relationship Id="rId133" Type="http://schemas.openxmlformats.org/officeDocument/2006/relationships/hyperlink" Target="https://prnt.sc/bymKM48dFvtv" TargetMode="External"/><Relationship Id="rId254" Type="http://schemas.openxmlformats.org/officeDocument/2006/relationships/hyperlink" Target="https://vk.com/wall-149264814_2747" TargetMode="External"/><Relationship Id="rId172" Type="http://schemas.openxmlformats.org/officeDocument/2006/relationships/hyperlink" Target="https://dzen.ru/media/stroidom/vajnyi-sovet-chastnomu-domovladelcu-nikogda-ne-utepliaites-dorogo-a-luchshe-otaplivaites-deshevo-a-to-i-vovse-besplatno-6488aeac5c6cb56264db5ff2?&amp;comments_data=n_reply" TargetMode="External"/><Relationship Id="rId293" Type="http://schemas.openxmlformats.org/officeDocument/2006/relationships/hyperlink" Target="https://www.youtube.com/watch?v=pGNMNb6CHjM" TargetMode="External"/><Relationship Id="rId171" Type="http://schemas.openxmlformats.org/officeDocument/2006/relationships/hyperlink" Target="https://prnt.sc/8gwiZyPxXdG6" TargetMode="External"/><Relationship Id="rId292" Type="http://schemas.openxmlformats.org/officeDocument/2006/relationships/hyperlink" Target="https://prnt.sc/KAAh71gPOHgB" TargetMode="External"/><Relationship Id="rId170" Type="http://schemas.openxmlformats.org/officeDocument/2006/relationships/hyperlink" Target="https://vk.com/wall-215334017_48?reply=52&amp;thread=51" TargetMode="External"/><Relationship Id="rId291" Type="http://schemas.openxmlformats.org/officeDocument/2006/relationships/hyperlink" Target="https://vk.com/wall123292012_3945" TargetMode="External"/><Relationship Id="rId290" Type="http://schemas.openxmlformats.org/officeDocument/2006/relationships/hyperlink" Target="https://prnt.sc/1OK6p2mo-HJ-" TargetMode="External"/><Relationship Id="rId165" Type="http://schemas.openxmlformats.org/officeDocument/2006/relationships/hyperlink" Target="https://prnt.sc/mt48uJa_7D_I" TargetMode="External"/><Relationship Id="rId286" Type="http://schemas.openxmlformats.org/officeDocument/2006/relationships/hyperlink" Target="https://prnt.sc/Ac3ascR2IM05" TargetMode="External"/><Relationship Id="rId164" Type="http://schemas.openxmlformats.org/officeDocument/2006/relationships/hyperlink" Target="https://vk.com/wall-176541685_11" TargetMode="External"/><Relationship Id="rId285" Type="http://schemas.openxmlformats.org/officeDocument/2006/relationships/hyperlink" Target="http://vk.com/wall-75897481_4708?reply=4853&amp;thread=4849" TargetMode="External"/><Relationship Id="rId163" Type="http://schemas.openxmlformats.org/officeDocument/2006/relationships/hyperlink" Target="https://prnt.sc/1XeINldk6lpg" TargetMode="External"/><Relationship Id="rId284" Type="http://schemas.openxmlformats.org/officeDocument/2006/relationships/hyperlink" Target="https://prnt.sc/AOsUjiLK27l1" TargetMode="External"/><Relationship Id="rId162" Type="http://schemas.openxmlformats.org/officeDocument/2006/relationships/hyperlink" Target="https://dzen.ru/a/ZIiurFxstWJk21_y" TargetMode="External"/><Relationship Id="rId283" Type="http://schemas.openxmlformats.org/officeDocument/2006/relationships/hyperlink" Target="https://vk.com/wall-23059867_250937?reply=250939" TargetMode="External"/><Relationship Id="rId169" Type="http://schemas.openxmlformats.org/officeDocument/2006/relationships/hyperlink" Target="https://prnt.sc/lIPWaKypGtAZ" TargetMode="External"/><Relationship Id="rId168" Type="http://schemas.openxmlformats.org/officeDocument/2006/relationships/hyperlink" Target="https://vk.com/wall-219280167_71" TargetMode="External"/><Relationship Id="rId289" Type="http://schemas.openxmlformats.org/officeDocument/2006/relationships/hyperlink" Target="https://vk.com/wall-99100640_75951" TargetMode="External"/><Relationship Id="rId167" Type="http://schemas.openxmlformats.org/officeDocument/2006/relationships/hyperlink" Target="https://prnt.sc/yZ6SsXLYSam_" TargetMode="External"/><Relationship Id="rId288" Type="http://schemas.openxmlformats.org/officeDocument/2006/relationships/hyperlink" Target="https://prnt.sc/HYZVdKvV7pKO" TargetMode="External"/><Relationship Id="rId166" Type="http://schemas.openxmlformats.org/officeDocument/2006/relationships/hyperlink" Target="https://telegram.me/dacha_idei_reshenia/8292?comment=17655" TargetMode="External"/><Relationship Id="rId287" Type="http://schemas.openxmlformats.org/officeDocument/2006/relationships/hyperlink" Target="https://vk.com/wall-69908295_3134" TargetMode="External"/><Relationship Id="rId161" Type="http://schemas.openxmlformats.org/officeDocument/2006/relationships/hyperlink" Target="https://prnt.sc/NQPfOIncv2aq" TargetMode="External"/><Relationship Id="rId282" Type="http://schemas.openxmlformats.org/officeDocument/2006/relationships/hyperlink" Target="https://prnt.sc/nVT4Fgd6Wr4R" TargetMode="External"/><Relationship Id="rId160" Type="http://schemas.openxmlformats.org/officeDocument/2006/relationships/hyperlink" Target="https://vk.com/wall-200387318_1852" TargetMode="External"/><Relationship Id="rId281" Type="http://schemas.openxmlformats.org/officeDocument/2006/relationships/hyperlink" Target="https://dzen.ru/b/ZJRxwty0xWywp139" TargetMode="External"/><Relationship Id="rId280" Type="http://schemas.openxmlformats.org/officeDocument/2006/relationships/hyperlink" Target="https://prnt.sc/ZkEfXsUJFvHE" TargetMode="External"/><Relationship Id="rId159" Type="http://schemas.openxmlformats.org/officeDocument/2006/relationships/hyperlink" Target="https://prnt.sc/9bu9ltsQq6ng" TargetMode="External"/><Relationship Id="rId154" Type="http://schemas.openxmlformats.org/officeDocument/2006/relationships/hyperlink" Target="https://vk.com/wall-195301561_545?reply=547&amp;thread=546" TargetMode="External"/><Relationship Id="rId275" Type="http://schemas.openxmlformats.org/officeDocument/2006/relationships/hyperlink" Target="https://vk.com/wall-57228105_4474" TargetMode="External"/><Relationship Id="rId153" Type="http://schemas.openxmlformats.org/officeDocument/2006/relationships/hyperlink" Target="https://prnt.sc/_qEds0GqVvFA" TargetMode="External"/><Relationship Id="rId274" Type="http://schemas.openxmlformats.org/officeDocument/2006/relationships/hyperlink" Target="http://www.teplostroy.org/" TargetMode="External"/><Relationship Id="rId152" Type="http://schemas.openxmlformats.org/officeDocument/2006/relationships/hyperlink" Target="https://dzen.ru/video/watch/6485f879d7291f01e9ed73cb" TargetMode="External"/><Relationship Id="rId273" Type="http://schemas.openxmlformats.org/officeDocument/2006/relationships/hyperlink" Target="https://prnt.sc/yGtTV_jicYln" TargetMode="External"/><Relationship Id="rId151" Type="http://schemas.openxmlformats.org/officeDocument/2006/relationships/hyperlink" Target="https://prnt.sc/tTtGkdt_Dww7" TargetMode="External"/><Relationship Id="rId272" Type="http://schemas.openxmlformats.org/officeDocument/2006/relationships/hyperlink" Target="https://vk.com/wall-114298517_442?reply=454&amp;thread=445" TargetMode="External"/><Relationship Id="rId158" Type="http://schemas.openxmlformats.org/officeDocument/2006/relationships/hyperlink" Target="http://www.mastergrad.com/forums/t308404-uteplenie-mansardy-penoplastom/?p=7180304" TargetMode="External"/><Relationship Id="rId279" Type="http://schemas.openxmlformats.org/officeDocument/2006/relationships/hyperlink" Target="https://www.forumhouse.ru/posts/31587015/" TargetMode="External"/><Relationship Id="rId157" Type="http://schemas.openxmlformats.org/officeDocument/2006/relationships/hyperlink" Target="https://prnt.sc/I4WvMg2vwzOu" TargetMode="External"/><Relationship Id="rId278" Type="http://schemas.openxmlformats.org/officeDocument/2006/relationships/hyperlink" Target="https://prnt.sc/T7MZWkjb9lOq" TargetMode="External"/><Relationship Id="rId156" Type="http://schemas.openxmlformats.org/officeDocument/2006/relationships/hyperlink" Target="https://ok.ru/profile/488602895522/statuses/155032066566306" TargetMode="External"/><Relationship Id="rId277" Type="http://schemas.openxmlformats.org/officeDocument/2006/relationships/hyperlink" Target="https://vk.com/wall-100607967_46117" TargetMode="External"/><Relationship Id="rId155" Type="http://schemas.openxmlformats.org/officeDocument/2006/relationships/hyperlink" Target="https://prnt.sc/ePmPU-SHfLzu" TargetMode="External"/><Relationship Id="rId276" Type="http://schemas.openxmlformats.org/officeDocument/2006/relationships/hyperlink" Target="https://prnt.sc/fzIh-6C53WZp" TargetMode="External"/><Relationship Id="rId40" Type="http://schemas.openxmlformats.org/officeDocument/2006/relationships/hyperlink" Target="https://vk.com/wall-218684598_232" TargetMode="External"/><Relationship Id="rId42" Type="http://schemas.openxmlformats.org/officeDocument/2006/relationships/hyperlink" Target="https://vk.com/wall-7103536_105959" TargetMode="External"/><Relationship Id="rId41" Type="http://schemas.openxmlformats.org/officeDocument/2006/relationships/hyperlink" Target="https://prnt.sc/tknqoXx9KYRw" TargetMode="External"/><Relationship Id="rId44" Type="http://schemas.openxmlformats.org/officeDocument/2006/relationships/hyperlink" Target="https://mastergrad.com/forums/t319427-krovlya-dlya-legkogo-dachnogo-doma-legkaya-tihaya-teploizoliruyushchaya/" TargetMode="External"/><Relationship Id="rId43" Type="http://schemas.openxmlformats.org/officeDocument/2006/relationships/hyperlink" Target="https://prnt.sc/xXg018AXJ5MA" TargetMode="External"/><Relationship Id="rId46" Type="http://schemas.openxmlformats.org/officeDocument/2006/relationships/hyperlink" Target="https://prnt.sc/hYQ1DUQDhiLI" TargetMode="External"/><Relationship Id="rId45" Type="http://schemas.openxmlformats.org/officeDocument/2006/relationships/hyperlink" Target="https://prnt.sc/77dxeo2Q80HX" TargetMode="External"/><Relationship Id="rId48" Type="http://schemas.openxmlformats.org/officeDocument/2006/relationships/hyperlink" Target="https://dzen.ru/a/ZHtJS6NgB3W2jz4L" TargetMode="External"/><Relationship Id="rId47" Type="http://schemas.openxmlformats.org/officeDocument/2006/relationships/hyperlink" Target="https://www.forumhouse.ru/posts/31527294/" TargetMode="External"/><Relationship Id="rId49" Type="http://schemas.openxmlformats.org/officeDocument/2006/relationships/hyperlink" Target="https://prnt.sc/DZL2CfbOrQBp" TargetMode="External"/><Relationship Id="rId31" Type="http://schemas.openxmlformats.org/officeDocument/2006/relationships/hyperlink" Target="https://ok.ru/vse.pro.banyu/topic/155199418873276" TargetMode="External"/><Relationship Id="rId30" Type="http://schemas.openxmlformats.org/officeDocument/2006/relationships/hyperlink" Target="https://prnt.sc/nTnstAYI0WDK" TargetMode="External"/><Relationship Id="rId33" Type="http://schemas.openxmlformats.org/officeDocument/2006/relationships/hyperlink" Target="https://dzen.ru/a/ZHovJMLk0mD81gzM" TargetMode="External"/><Relationship Id="rId32" Type="http://schemas.openxmlformats.org/officeDocument/2006/relationships/hyperlink" Target="https://prnt.sc/yKJySaTmk0Fn" TargetMode="External"/><Relationship Id="rId35" Type="http://schemas.openxmlformats.org/officeDocument/2006/relationships/hyperlink" Target="https://vk.me/stroyfrost!" TargetMode="External"/><Relationship Id="rId34" Type="http://schemas.openxmlformats.org/officeDocument/2006/relationships/hyperlink" Target="https://prnt.sc/XAbdUAvR1tTt" TargetMode="External"/><Relationship Id="rId37" Type="http://schemas.openxmlformats.org/officeDocument/2006/relationships/hyperlink" Target="https://prnt.sc/tXJQWq06NVKp" TargetMode="External"/><Relationship Id="rId36" Type="http://schemas.openxmlformats.org/officeDocument/2006/relationships/hyperlink" Target="https://vk.com/wall-187476397_529" TargetMode="External"/><Relationship Id="rId39" Type="http://schemas.openxmlformats.org/officeDocument/2006/relationships/hyperlink" Target="https://prnt.sc/K_YqW-4kGVDQ" TargetMode="External"/><Relationship Id="rId38" Type="http://schemas.openxmlformats.org/officeDocument/2006/relationships/hyperlink" Target="https://www.youtube.com/watch?v=uYNMJKiTSnY" TargetMode="External"/><Relationship Id="rId20" Type="http://schemas.openxmlformats.org/officeDocument/2006/relationships/hyperlink" Target="https://prnt.sc/Am20pD8kKipM" TargetMode="External"/><Relationship Id="rId22" Type="http://schemas.openxmlformats.org/officeDocument/2006/relationships/hyperlink" Target="https://prnt.sc/JDAtrnPRAofS" TargetMode="External"/><Relationship Id="rId21" Type="http://schemas.openxmlformats.org/officeDocument/2006/relationships/hyperlink" Target="https://vk.com/wall-108814823_627" TargetMode="External"/><Relationship Id="rId24" Type="http://schemas.openxmlformats.org/officeDocument/2006/relationships/hyperlink" Target="https://prnt.sc/p0YG68tlXuyp" TargetMode="External"/><Relationship Id="rId23" Type="http://schemas.openxmlformats.org/officeDocument/2006/relationships/hyperlink" Target="https://vk.com/wall-96672571_1042995?reply=1043022&amp;thread=1043002" TargetMode="External"/><Relationship Id="rId26" Type="http://schemas.openxmlformats.org/officeDocument/2006/relationships/hyperlink" Target="https://prnt.sc/BaJkhD0jVH6K" TargetMode="External"/><Relationship Id="rId25" Type="http://schemas.openxmlformats.org/officeDocument/2006/relationships/hyperlink" Target="https://dzen.ru/video/watch/6477499449d8e520fd376b2e" TargetMode="External"/><Relationship Id="rId28" Type="http://schemas.openxmlformats.org/officeDocument/2006/relationships/hyperlink" Target="https://prnt.sc/feK42Acof8OF" TargetMode="External"/><Relationship Id="rId27" Type="http://schemas.openxmlformats.org/officeDocument/2006/relationships/hyperlink" Target="https://www.youtube.com/watch?v=Faf5IKqfgGg" TargetMode="External"/><Relationship Id="rId29" Type="http://schemas.openxmlformats.org/officeDocument/2006/relationships/hyperlink" Target="https://www.youtube.com/watch?v=mjKdqMwy5Q8&amp;lc=UgyOHpXNamxzBTBDH_B4AaABAg.9qSAoIKQke59qSnJHfgvRX" TargetMode="External"/><Relationship Id="rId11" Type="http://schemas.openxmlformats.org/officeDocument/2006/relationships/hyperlink" Target="https://vk.com/wall739264769_7" TargetMode="External"/><Relationship Id="rId10" Type="http://schemas.openxmlformats.org/officeDocument/2006/relationships/hyperlink" Target="https://prnt.sc/GKSslXbWtb3Y" TargetMode="External"/><Relationship Id="rId13" Type="http://schemas.openxmlformats.org/officeDocument/2006/relationships/hyperlink" Target="https://vk.com/wall-187835662_3590?reply=3598&amp;thread=3591" TargetMode="External"/><Relationship Id="rId12" Type="http://schemas.openxmlformats.org/officeDocument/2006/relationships/hyperlink" Target="https://prnt.sc/UwmNm5YF0xvE" TargetMode="External"/><Relationship Id="rId15" Type="http://schemas.openxmlformats.org/officeDocument/2006/relationships/hyperlink" Target="https://vk.com/wall-27838907_1893828" TargetMode="External"/><Relationship Id="rId14" Type="http://schemas.openxmlformats.org/officeDocument/2006/relationships/hyperlink" Target="https://prnt.sc/nMZpRtJPUVdH" TargetMode="External"/><Relationship Id="rId17" Type="http://schemas.openxmlformats.org/officeDocument/2006/relationships/hyperlink" Target="https://vk.com/wall-220865420_14" TargetMode="External"/><Relationship Id="rId16" Type="http://schemas.openxmlformats.org/officeDocument/2006/relationships/hyperlink" Target="https://prnt.sc/KXHKvDH64vfR" TargetMode="External"/><Relationship Id="rId19" Type="http://schemas.openxmlformats.org/officeDocument/2006/relationships/hyperlink" Target="https://dzen.ru/b/ZHYTl1cA5Tir1I3X" TargetMode="External"/><Relationship Id="rId18" Type="http://schemas.openxmlformats.org/officeDocument/2006/relationships/hyperlink" Target="https://prnt.sc/Yxpdjw26QP7X" TargetMode="External"/><Relationship Id="rId84" Type="http://schemas.openxmlformats.org/officeDocument/2006/relationships/hyperlink" Target="https://prnt.sc/_RmB0jn8yWr8" TargetMode="External"/><Relationship Id="rId83" Type="http://schemas.openxmlformats.org/officeDocument/2006/relationships/hyperlink" Target="https://vk.com/wall-211284872_115" TargetMode="External"/><Relationship Id="rId86" Type="http://schemas.openxmlformats.org/officeDocument/2006/relationships/hyperlink" Target="https://prnt.sc/eumdx_FztGou" TargetMode="External"/><Relationship Id="rId85" Type="http://schemas.openxmlformats.org/officeDocument/2006/relationships/hyperlink" Target="https://vk.com/wall-213626398_14" TargetMode="External"/><Relationship Id="rId88" Type="http://schemas.openxmlformats.org/officeDocument/2006/relationships/hyperlink" Target="https://prnt.sc/E-joJP_V4Qt1" TargetMode="External"/><Relationship Id="rId87" Type="http://schemas.openxmlformats.org/officeDocument/2006/relationships/hyperlink" Target="https://www.forumhouse.ru/posts/31538951/" TargetMode="External"/><Relationship Id="rId89" Type="http://schemas.openxmlformats.org/officeDocument/2006/relationships/hyperlink" Target="https://www.forumhouse.ru/posts/31539892/" TargetMode="External"/><Relationship Id="rId80" Type="http://schemas.openxmlformats.org/officeDocument/2006/relationships/hyperlink" Target="https://prnt.sc/scDLFyZk4mps" TargetMode="External"/><Relationship Id="rId82" Type="http://schemas.openxmlformats.org/officeDocument/2006/relationships/hyperlink" Target="https://prnt.sc/1pqMmDVrht8J" TargetMode="External"/><Relationship Id="rId81" Type="http://schemas.openxmlformats.org/officeDocument/2006/relationships/hyperlink" Target="https://vk.com/wall-213316781_4169" TargetMode="External"/><Relationship Id="rId73" Type="http://schemas.openxmlformats.org/officeDocument/2006/relationships/hyperlink" Target="https://vk.com/wall-27838907_1893828?reply=1894052" TargetMode="External"/><Relationship Id="rId72" Type="http://schemas.openxmlformats.org/officeDocument/2006/relationships/hyperlink" Target="https://prnt.sc/Ym61k9m8GPAw" TargetMode="External"/><Relationship Id="rId75" Type="http://schemas.openxmlformats.org/officeDocument/2006/relationships/hyperlink" Target="https://vk.com/wall-93343283_402155?reply=402227&amp;thread=402182" TargetMode="External"/><Relationship Id="rId74" Type="http://schemas.openxmlformats.org/officeDocument/2006/relationships/hyperlink" Target="https://prnt.sc/7WZDQX_BbGUF" TargetMode="External"/><Relationship Id="rId77" Type="http://schemas.openxmlformats.org/officeDocument/2006/relationships/hyperlink" Target="https://vk.com/wall-211497598_1859?reply=1873" TargetMode="External"/><Relationship Id="rId76" Type="http://schemas.openxmlformats.org/officeDocument/2006/relationships/hyperlink" Target="https://prnt.sc/ieR6NkcEqCe8" TargetMode="External"/><Relationship Id="rId79" Type="http://schemas.openxmlformats.org/officeDocument/2006/relationships/hyperlink" Target="https://dzen.ru/a/ZIAgsx36y0SByYH-" TargetMode="External"/><Relationship Id="rId78" Type="http://schemas.openxmlformats.org/officeDocument/2006/relationships/hyperlink" Target="https://prnt.sc/1JrVMwMsPR8i" TargetMode="External"/><Relationship Id="rId71" Type="http://schemas.openxmlformats.org/officeDocument/2006/relationships/hyperlink" Target="https://vk.com/wall-219667125_339" TargetMode="External"/><Relationship Id="rId70" Type="http://schemas.openxmlformats.org/officeDocument/2006/relationships/hyperlink" Target="https://prnt.sc/IzZP180jqtdg" TargetMode="External"/><Relationship Id="rId62" Type="http://schemas.openxmlformats.org/officeDocument/2006/relationships/hyperlink" Target="https://vk.com/wall-220865420_14?reply=19&amp;thread=18" TargetMode="External"/><Relationship Id="rId61" Type="http://schemas.openxmlformats.org/officeDocument/2006/relationships/hyperlink" Target="https://prnt.sc/7ibDg1Wjl8ER" TargetMode="External"/><Relationship Id="rId64" Type="http://schemas.openxmlformats.org/officeDocument/2006/relationships/hyperlink" Target="https://vk.com/wall-203825491_46" TargetMode="External"/><Relationship Id="rId63" Type="http://schemas.openxmlformats.org/officeDocument/2006/relationships/hyperlink" Target="https://prnt.sc/oRWMu8HtknG_" TargetMode="External"/><Relationship Id="rId66" Type="http://schemas.openxmlformats.org/officeDocument/2006/relationships/hyperlink" Target="https://dzen.ru/a/ZH7k4-RucQcXBCQY" TargetMode="External"/><Relationship Id="rId65" Type="http://schemas.openxmlformats.org/officeDocument/2006/relationships/hyperlink" Target="https://prnt.sc/Qw6AbBTkmK1Y" TargetMode="External"/><Relationship Id="rId68" Type="http://schemas.openxmlformats.org/officeDocument/2006/relationships/hyperlink" Target="https://prnt.sc/LhSSuVcmVbQf" TargetMode="External"/><Relationship Id="rId67" Type="http://schemas.openxmlformats.org/officeDocument/2006/relationships/hyperlink" Target="https://ok.ru/profile/576906482092/statuses/156606300511148" TargetMode="External"/><Relationship Id="rId60" Type="http://schemas.openxmlformats.org/officeDocument/2006/relationships/hyperlink" Target="https://vk.com/wall-27838907_1893828?reply=1894052" TargetMode="External"/><Relationship Id="rId69" Type="http://schemas.openxmlformats.org/officeDocument/2006/relationships/hyperlink" Target="https://www.forumhouse.ru/posts/31530108/" TargetMode="External"/><Relationship Id="rId51" Type="http://schemas.openxmlformats.org/officeDocument/2006/relationships/hyperlink" Target="https://prnt.sc/JucsuQRnEbpC" TargetMode="External"/><Relationship Id="rId50" Type="http://schemas.openxmlformats.org/officeDocument/2006/relationships/hyperlink" Target="https://vk.com/wall-96672571_1042995?reply=1043270&amp;thread=1043041" TargetMode="External"/><Relationship Id="rId53" Type="http://schemas.openxmlformats.org/officeDocument/2006/relationships/hyperlink" Target="https://prnt.sc/AFWZ-NQ6P23J" TargetMode="External"/><Relationship Id="rId52" Type="http://schemas.openxmlformats.org/officeDocument/2006/relationships/hyperlink" Target="https://vk.com/wall-154228057_21623?reply=21713&amp;thread=21657" TargetMode="External"/><Relationship Id="rId55" Type="http://schemas.openxmlformats.org/officeDocument/2006/relationships/hyperlink" Target="https://prnt.sc/M9LkJcL7XcB-" TargetMode="External"/><Relationship Id="rId54" Type="http://schemas.openxmlformats.org/officeDocument/2006/relationships/hyperlink" Target="https://vk.com/wall-35776429_1094972?reply=1095996" TargetMode="External"/><Relationship Id="rId57" Type="http://schemas.openxmlformats.org/officeDocument/2006/relationships/hyperlink" Target="https://prnt.sc/fQ5-930B21Fg" TargetMode="External"/><Relationship Id="rId56" Type="http://schemas.openxmlformats.org/officeDocument/2006/relationships/hyperlink" Target="https://dzen.ru/a/ZG-PN2NXyVGA_5tL" TargetMode="External"/><Relationship Id="rId59" Type="http://schemas.openxmlformats.org/officeDocument/2006/relationships/hyperlink" Target="https://prnt.sc/_uHvlxHSGxN0" TargetMode="External"/><Relationship Id="rId58" Type="http://schemas.openxmlformats.org/officeDocument/2006/relationships/hyperlink" Target="https://vk.com/wall-27838907_1893828?reply=1894052" TargetMode="External"/><Relationship Id="rId107" Type="http://schemas.openxmlformats.org/officeDocument/2006/relationships/hyperlink" Target="https://prnt.sc/24adqVQh1ADe" TargetMode="External"/><Relationship Id="rId228" Type="http://schemas.openxmlformats.org/officeDocument/2006/relationships/hyperlink" Target="https://prnt.sc/NN8Z7NnS_1bR" TargetMode="External"/><Relationship Id="rId349" Type="http://schemas.openxmlformats.org/officeDocument/2006/relationships/hyperlink" Target="https://prnt.sc/c36_Zy1EmsMS" TargetMode="External"/><Relationship Id="rId106" Type="http://schemas.openxmlformats.org/officeDocument/2006/relationships/hyperlink" Target="https://www.forumhouse.ru/posts/31543785/" TargetMode="External"/><Relationship Id="rId227" Type="http://schemas.openxmlformats.org/officeDocument/2006/relationships/hyperlink" Target="https://vk.com/wall-211249538_368" TargetMode="External"/><Relationship Id="rId348" Type="http://schemas.openxmlformats.org/officeDocument/2006/relationships/hyperlink" Target="https://vk.com/wall-130183532_267276?reply=267322&amp;thread=267321" TargetMode="External"/><Relationship Id="rId105" Type="http://schemas.openxmlformats.org/officeDocument/2006/relationships/hyperlink" Target="https://prnt.sc/dgO_Cl5YdCTn" TargetMode="External"/><Relationship Id="rId226" Type="http://schemas.openxmlformats.org/officeDocument/2006/relationships/hyperlink" Target="https://prnt.sc/hpTvq91B0uDt" TargetMode="External"/><Relationship Id="rId347" Type="http://schemas.openxmlformats.org/officeDocument/2006/relationships/hyperlink" Target="https://prnt.sc/z4Znvnzz4c0w" TargetMode="External"/><Relationship Id="rId104" Type="http://schemas.openxmlformats.org/officeDocument/2006/relationships/hyperlink" Target="https://www.youtube.com/watch?v=Uur768wBTJ8&amp;lc=Ugy8eP5B94THY3rNrdV4AaABAg" TargetMode="External"/><Relationship Id="rId225" Type="http://schemas.openxmlformats.org/officeDocument/2006/relationships/hyperlink" Target="http://vk.com/wall-199253111_129" TargetMode="External"/><Relationship Id="rId346" Type="http://schemas.openxmlformats.org/officeDocument/2006/relationships/hyperlink" Target="https://vk.com/wall-123745576_582" TargetMode="External"/><Relationship Id="rId109" Type="http://schemas.openxmlformats.org/officeDocument/2006/relationships/hyperlink" Target="https://prnt.sc/mOvkQIjYKjdG" TargetMode="External"/><Relationship Id="rId108" Type="http://schemas.openxmlformats.org/officeDocument/2006/relationships/hyperlink" Target="https://ardexpert.ru/article/25407" TargetMode="External"/><Relationship Id="rId229" Type="http://schemas.openxmlformats.org/officeDocument/2006/relationships/hyperlink" Target="https://t.me/keohouse" TargetMode="External"/><Relationship Id="rId220" Type="http://schemas.openxmlformats.org/officeDocument/2006/relationships/hyperlink" Target="https://prnt.sc/bV5mKdPx6IxO" TargetMode="External"/><Relationship Id="rId341" Type="http://schemas.openxmlformats.org/officeDocument/2006/relationships/hyperlink" Target="https://prnt.sc/L_7QJMa06e2M" TargetMode="External"/><Relationship Id="rId340" Type="http://schemas.openxmlformats.org/officeDocument/2006/relationships/hyperlink" Target="https://www.youtube.com/watch?v=CFpkyqcyIpQ" TargetMode="External"/><Relationship Id="rId103" Type="http://schemas.openxmlformats.org/officeDocument/2006/relationships/hyperlink" Target="https://prnt.sc/Rn4n2p_AsKW6" TargetMode="External"/><Relationship Id="rId224" Type="http://schemas.openxmlformats.org/officeDocument/2006/relationships/hyperlink" Target="https://prnt.sc/3w0-ROdfxArc" TargetMode="External"/><Relationship Id="rId345" Type="http://schemas.openxmlformats.org/officeDocument/2006/relationships/hyperlink" Target="https://prnt.sc/hCrLcPgqt0ut" TargetMode="External"/><Relationship Id="rId102" Type="http://schemas.openxmlformats.org/officeDocument/2006/relationships/hyperlink" Target="http://www.mastergrad.com/forums/t308404-uteplenie-mansardy-penoplastom/?p=7179663" TargetMode="External"/><Relationship Id="rId223" Type="http://schemas.openxmlformats.org/officeDocument/2006/relationships/hyperlink" Target="https://vk.com/wall-62832959_2775768?reply=2775810&amp;thread=2775799" TargetMode="External"/><Relationship Id="rId344" Type="http://schemas.openxmlformats.org/officeDocument/2006/relationships/hyperlink" Target="https://vk.com/wall-211979780_523" TargetMode="External"/><Relationship Id="rId101" Type="http://schemas.openxmlformats.org/officeDocument/2006/relationships/hyperlink" Target="https://www.forumhouse.ru/posts/31542620/" TargetMode="External"/><Relationship Id="rId222" Type="http://schemas.openxmlformats.org/officeDocument/2006/relationships/hyperlink" Target="https://prnt.sc/43hDlS3TYnqW" TargetMode="External"/><Relationship Id="rId343" Type="http://schemas.openxmlformats.org/officeDocument/2006/relationships/hyperlink" Target="https://prnt.sc/4O_H3abltWv0" TargetMode="External"/><Relationship Id="rId100" Type="http://schemas.openxmlformats.org/officeDocument/2006/relationships/hyperlink" Target="https://prnt.sc/Z-73Phax4DyT" TargetMode="External"/><Relationship Id="rId221" Type="http://schemas.openxmlformats.org/officeDocument/2006/relationships/hyperlink" Target="https://ok.ru/omsknosti/topic/156328181030251" TargetMode="External"/><Relationship Id="rId342" Type="http://schemas.openxmlformats.org/officeDocument/2006/relationships/hyperlink" Target="https://zsrf.ru/smart/otoplenie-i-uteplenie/razumno-li-uteplat-dom-penoplastom?utm_source=telegram&amp;utm_medium=social&amp;utm_campaign=smart" TargetMode="External"/><Relationship Id="rId217" Type="http://schemas.openxmlformats.org/officeDocument/2006/relationships/hyperlink" Target="https://www.youtube.com/watch?v=MV8cl5mkoRk&amp;lc=Ugx_wmQ4035EEm9PUhJ4AaABAg" TargetMode="External"/><Relationship Id="rId338" Type="http://schemas.openxmlformats.org/officeDocument/2006/relationships/hyperlink" Target="https://vk.com/wall-75897481_4708?reply=4865&amp;thread=4849" TargetMode="External"/><Relationship Id="rId216" Type="http://schemas.openxmlformats.org/officeDocument/2006/relationships/hyperlink" Target="https://prnt.sc/RQx4_-cb0nQ5" TargetMode="External"/><Relationship Id="rId337" Type="http://schemas.openxmlformats.org/officeDocument/2006/relationships/hyperlink" Target="https://prnt.sc/85_to_zVVt4K" TargetMode="External"/><Relationship Id="rId215" Type="http://schemas.openxmlformats.org/officeDocument/2006/relationships/hyperlink" Target="https://vk.com/wall-97639222_182051?reply=182153&amp;thread=182093" TargetMode="External"/><Relationship Id="rId336" Type="http://schemas.openxmlformats.org/officeDocument/2006/relationships/hyperlink" Target="https://www.youtube.com/watch?v=zNfPEF3LLAw" TargetMode="External"/><Relationship Id="rId214" Type="http://schemas.openxmlformats.org/officeDocument/2006/relationships/hyperlink" Target="https://prnt.sc/tOvoQqBolZKm" TargetMode="External"/><Relationship Id="rId335" Type="http://schemas.openxmlformats.org/officeDocument/2006/relationships/hyperlink" Target="https://prnt.sc/R2Lmmwv3oEVL" TargetMode="External"/><Relationship Id="rId219" Type="http://schemas.openxmlformats.org/officeDocument/2006/relationships/hyperlink" Target="https://www.forumhouse.ru/posts/31566928/" TargetMode="External"/><Relationship Id="rId218" Type="http://schemas.openxmlformats.org/officeDocument/2006/relationships/hyperlink" Target="https://prnt.sc/YdUJOlTfa98N" TargetMode="External"/><Relationship Id="rId339" Type="http://schemas.openxmlformats.org/officeDocument/2006/relationships/hyperlink" Target="https://prnt.sc/h7c3ZcnU8tXR" TargetMode="External"/><Relationship Id="rId330" Type="http://schemas.openxmlformats.org/officeDocument/2006/relationships/hyperlink" Target="https://www.youtube.com/watch?v=Ue5NrRUKG70" TargetMode="External"/><Relationship Id="rId213" Type="http://schemas.openxmlformats.org/officeDocument/2006/relationships/hyperlink" Target="https://vk.com/topic-127816489_46314011?post=3014" TargetMode="External"/><Relationship Id="rId334" Type="http://schemas.openxmlformats.org/officeDocument/2006/relationships/hyperlink" Target="https://vk.com/wall-210734782_482" TargetMode="External"/><Relationship Id="rId212" Type="http://schemas.openxmlformats.org/officeDocument/2006/relationships/hyperlink" Target="https://prnt.sc/cybH3DCRQTD-" TargetMode="External"/><Relationship Id="rId333" Type="http://schemas.openxmlformats.org/officeDocument/2006/relationships/hyperlink" Target="https://prnt.sc/BYOLCE1UL6Xg" TargetMode="External"/><Relationship Id="rId211" Type="http://schemas.openxmlformats.org/officeDocument/2006/relationships/hyperlink" Target="https://ok.ru/ideiipolez/topic/156168232326477" TargetMode="External"/><Relationship Id="rId332" Type="http://schemas.openxmlformats.org/officeDocument/2006/relationships/hyperlink" Target="https://vk.com/wall-108555584_66099" TargetMode="External"/><Relationship Id="rId210" Type="http://schemas.openxmlformats.org/officeDocument/2006/relationships/hyperlink" Target="https://www.forumhouse.ru/posts/31573019/" TargetMode="External"/><Relationship Id="rId331" Type="http://schemas.openxmlformats.org/officeDocument/2006/relationships/hyperlink" Target="https://prnt.sc/irHfoeaoxuki" TargetMode="External"/><Relationship Id="rId370" Type="http://schemas.openxmlformats.org/officeDocument/2006/relationships/hyperlink" Target="http://www.mfsprivolg.ru/stoit-li-uteplyat-dom-penoplastom-plyusy-i-minusy-utepleniya/" TargetMode="External"/><Relationship Id="rId129" Type="http://schemas.openxmlformats.org/officeDocument/2006/relationships/hyperlink" Target="https://prnt.sc/-A0AY_Gnu_kH" TargetMode="External"/><Relationship Id="rId128" Type="http://schemas.openxmlformats.org/officeDocument/2006/relationships/hyperlink" Target="https://vk.com/wall-180537552_394" TargetMode="External"/><Relationship Id="rId249" Type="http://schemas.openxmlformats.org/officeDocument/2006/relationships/hyperlink" Target="https://ok.ru/omsknosti/topic/156328181030251" TargetMode="External"/><Relationship Id="rId127" Type="http://schemas.openxmlformats.org/officeDocument/2006/relationships/hyperlink" Target="https://prnt.sc/HHS3uMXeKhnW" TargetMode="External"/><Relationship Id="rId248" Type="http://schemas.openxmlformats.org/officeDocument/2006/relationships/hyperlink" Target="https://prnt.sc/Gns4KFfvIVWe" TargetMode="External"/><Relationship Id="rId369" Type="http://schemas.openxmlformats.org/officeDocument/2006/relationships/hyperlink" Target="https://prnt.sc/EHPhIMHqhruZ" TargetMode="External"/><Relationship Id="rId126" Type="http://schemas.openxmlformats.org/officeDocument/2006/relationships/hyperlink" Target="https://vk.com/wall747810172_77" TargetMode="External"/><Relationship Id="rId247" Type="http://schemas.openxmlformats.org/officeDocument/2006/relationships/hyperlink" Target="https://vk.com/wall-62600240_197753?reply=197919&amp;thread=197764" TargetMode="External"/><Relationship Id="rId368" Type="http://schemas.openxmlformats.org/officeDocument/2006/relationships/hyperlink" Target="https://vk.com/wall786440194_1137" TargetMode="External"/><Relationship Id="rId121" Type="http://schemas.openxmlformats.org/officeDocument/2006/relationships/hyperlink" Target="https://prnt.sc/YFy-XIMl5HEG" TargetMode="External"/><Relationship Id="rId242" Type="http://schemas.openxmlformats.org/officeDocument/2006/relationships/hyperlink" Target="https://prnt.sc/35UjW5adujSy" TargetMode="External"/><Relationship Id="rId363" Type="http://schemas.openxmlformats.org/officeDocument/2006/relationships/hyperlink" Target="https://prnt.sc/AGmFLAq1B6oj" TargetMode="External"/><Relationship Id="rId120" Type="http://schemas.openxmlformats.org/officeDocument/2006/relationships/hyperlink" Target="https://vk.com/wall-29538032_354061?reply=354086&amp;thread=354065" TargetMode="External"/><Relationship Id="rId241" Type="http://schemas.openxmlformats.org/officeDocument/2006/relationships/hyperlink" Target="https://vk.com/wall-220191588_28" TargetMode="External"/><Relationship Id="rId362" Type="http://schemas.openxmlformats.org/officeDocument/2006/relationships/hyperlink" Target="https://vk.com/wall-214487023_15064" TargetMode="External"/><Relationship Id="rId240" Type="http://schemas.openxmlformats.org/officeDocument/2006/relationships/hyperlink" Target="https://prnt.sc/jn3wt-JNLz0F" TargetMode="External"/><Relationship Id="rId361" Type="http://schemas.openxmlformats.org/officeDocument/2006/relationships/hyperlink" Target="https://prnt.sc/dx-gBMIq1I03" TargetMode="External"/><Relationship Id="rId360" Type="http://schemas.openxmlformats.org/officeDocument/2006/relationships/hyperlink" Target="https://vk.com/wall-13725768_3623" TargetMode="External"/><Relationship Id="rId125" Type="http://schemas.openxmlformats.org/officeDocument/2006/relationships/hyperlink" Target="https://prnt.sc/kRl98G7hkpLK" TargetMode="External"/><Relationship Id="rId246" Type="http://schemas.openxmlformats.org/officeDocument/2006/relationships/hyperlink" Target="https://prnt.sc/XcZjqUdxf3HA" TargetMode="External"/><Relationship Id="rId367" Type="http://schemas.openxmlformats.org/officeDocument/2006/relationships/hyperlink" Target="https://prnt.sc/Vi8VQMe61chS" TargetMode="External"/><Relationship Id="rId124" Type="http://schemas.openxmlformats.org/officeDocument/2006/relationships/hyperlink" Target="https://vk.com/wall-211497598_1859?reply=1900&amp;thread=1873" TargetMode="External"/><Relationship Id="rId245" Type="http://schemas.openxmlformats.org/officeDocument/2006/relationships/hyperlink" Target="https://vk.com/wall-62600240_197753?reply=197884&amp;thread=197754" TargetMode="External"/><Relationship Id="rId366" Type="http://schemas.openxmlformats.org/officeDocument/2006/relationships/hyperlink" Target="https://ok.ru/building.ali/topic/156553485450228" TargetMode="External"/><Relationship Id="rId123" Type="http://schemas.openxmlformats.org/officeDocument/2006/relationships/hyperlink" Target="https://prnt.sc/j6Xo_wFu69Am" TargetMode="External"/><Relationship Id="rId244" Type="http://schemas.openxmlformats.org/officeDocument/2006/relationships/hyperlink" Target="https://prnt.sc/XIyCs5JzA3eU" TargetMode="External"/><Relationship Id="rId365" Type="http://schemas.openxmlformats.org/officeDocument/2006/relationships/hyperlink" Target="https://prnt.sc/EWcW92T0UPAM" TargetMode="External"/><Relationship Id="rId122" Type="http://schemas.openxmlformats.org/officeDocument/2006/relationships/hyperlink" Target="https://ok.ru/group/60980622328042/topic/156507094905066" TargetMode="External"/><Relationship Id="rId243" Type="http://schemas.openxmlformats.org/officeDocument/2006/relationships/hyperlink" Target="https://ok.ru/stroim.sami/topic/156699225775026" TargetMode="External"/><Relationship Id="rId364" Type="http://schemas.openxmlformats.org/officeDocument/2006/relationships/hyperlink" Target="https://www.youtube.com/watch?v=hMRx7WAtzMo" TargetMode="External"/><Relationship Id="rId95" Type="http://schemas.openxmlformats.org/officeDocument/2006/relationships/hyperlink" Target="https://vk.com/wall-42307767_1159071?reply=1159170&amp;thread=1159089" TargetMode="External"/><Relationship Id="rId94" Type="http://schemas.openxmlformats.org/officeDocument/2006/relationships/hyperlink" Target="https://prnt.sc/IchA55VNhimO" TargetMode="External"/><Relationship Id="rId97" Type="http://schemas.openxmlformats.org/officeDocument/2006/relationships/hyperlink" Target="https://www.youtube.com/watch?v=W9A8zC8R-U4&amp;lc=UgyrI4w5qYdzW4bx0c94AaABAg.9qMrC80DLc49qN6aeYkjap" TargetMode="External"/><Relationship Id="rId96" Type="http://schemas.openxmlformats.org/officeDocument/2006/relationships/hyperlink" Target="https://prnt.sc/EeT9mYzkDCgw" TargetMode="External"/><Relationship Id="rId99" Type="http://schemas.openxmlformats.org/officeDocument/2006/relationships/hyperlink" Target="https://vk.com/wall-213316781_4169?reply=4171" TargetMode="External"/><Relationship Id="rId98" Type="http://schemas.openxmlformats.org/officeDocument/2006/relationships/hyperlink" Target="https://prnt.sc/L6b0EkA1zF_U" TargetMode="External"/><Relationship Id="rId91" Type="http://schemas.openxmlformats.org/officeDocument/2006/relationships/hyperlink" Target="https://www.youtube.com/watch?v=rgHNMX5XQZI&amp;lc=Ugzd1P-43XZVEw4tEot4AaABAg" TargetMode="External"/><Relationship Id="rId90" Type="http://schemas.openxmlformats.org/officeDocument/2006/relationships/hyperlink" Target="https://prnt.sc/XO1Shnot3uuX" TargetMode="External"/><Relationship Id="rId93" Type="http://schemas.openxmlformats.org/officeDocument/2006/relationships/hyperlink" Target="https://dzen.ru/media/samstroy24/steny-doma-doljny-byt-ne-tolko-s-vysokim-soprotivleniem-teploperedache-vajnyi-kriterii-pro-kotoryi-ne-rasskajut-stroiteli-648020b31dfacb4481c981fe?&amp;comments_data=n_reply" TargetMode="External"/><Relationship Id="rId92" Type="http://schemas.openxmlformats.org/officeDocument/2006/relationships/hyperlink" Target="https://prnt.sc/TDptXHlty9qp" TargetMode="External"/><Relationship Id="rId118" Type="http://schemas.openxmlformats.org/officeDocument/2006/relationships/hyperlink" Target="https://vk.com/wall-63396497_98911" TargetMode="External"/><Relationship Id="rId239" Type="http://schemas.openxmlformats.org/officeDocument/2006/relationships/hyperlink" Target="https://telegram.me/bez_cenznn/11470" TargetMode="External"/><Relationship Id="rId117" Type="http://schemas.openxmlformats.org/officeDocument/2006/relationships/hyperlink" Target="https://prnt.sc/xTVSRsHl3nOi" TargetMode="External"/><Relationship Id="rId238" Type="http://schemas.openxmlformats.org/officeDocument/2006/relationships/hyperlink" Target="https://vk.com/wall-41002749_1106922" TargetMode="External"/><Relationship Id="rId359" Type="http://schemas.openxmlformats.org/officeDocument/2006/relationships/hyperlink" Target="https://prnt.sc/7AwfR_qVwXjO" TargetMode="External"/><Relationship Id="rId116" Type="http://schemas.openxmlformats.org/officeDocument/2006/relationships/hyperlink" Target="https://www.youtube.com/watch?v=W9A8zC8R-U4&amp;lc=UgyrI4w5qYdzW4bx0c94AaABAg.9qMrC80DLc49qk71yIlpY3" TargetMode="External"/><Relationship Id="rId237" Type="http://schemas.openxmlformats.org/officeDocument/2006/relationships/hyperlink" Target="https://prnt.sc/1fIyUdN6ZnvV" TargetMode="External"/><Relationship Id="rId358" Type="http://schemas.openxmlformats.org/officeDocument/2006/relationships/hyperlink" Target="https://vk.com/wall-210734782_482?reply=484&amp;thread=483" TargetMode="External"/><Relationship Id="rId115" Type="http://schemas.openxmlformats.org/officeDocument/2006/relationships/hyperlink" Target="https://prnt.sc/HY5cK9Tfo6Nh" TargetMode="External"/><Relationship Id="rId236" Type="http://schemas.openxmlformats.org/officeDocument/2006/relationships/hyperlink" Target="https://vk.com/wall-41002749_1106922?reply=1107919" TargetMode="External"/><Relationship Id="rId357" Type="http://schemas.openxmlformats.org/officeDocument/2006/relationships/hyperlink" Target="https://prnt.sc/WnuHfZsTC-e6" TargetMode="External"/><Relationship Id="rId119" Type="http://schemas.openxmlformats.org/officeDocument/2006/relationships/hyperlink" Target="https://prnt.sc/hyl5oEjHl9T_" TargetMode="External"/><Relationship Id="rId110" Type="http://schemas.openxmlformats.org/officeDocument/2006/relationships/hyperlink" Target="https://www.youtube.com/watch?v=q4z2vAk5N3w&amp;lc=UgyYb6wGuMB0NThA-JV4AaABAg" TargetMode="External"/><Relationship Id="rId231" Type="http://schemas.openxmlformats.org/officeDocument/2006/relationships/hyperlink" Target="https://prnt.sc/1K2GIVHJvocU" TargetMode="External"/><Relationship Id="rId352" Type="http://schemas.openxmlformats.org/officeDocument/2006/relationships/hyperlink" Target="https://vk.com/wall-174951679_8925?reply=8941&amp;thread=8934" TargetMode="External"/><Relationship Id="rId230" Type="http://schemas.openxmlformats.org/officeDocument/2006/relationships/hyperlink" Target="https://ok.ru/profile/544696438555/statuses/155404413771803" TargetMode="External"/><Relationship Id="rId351" Type="http://schemas.openxmlformats.org/officeDocument/2006/relationships/hyperlink" Target="https://prnt.sc/R6QNIZ_ByIkG" TargetMode="External"/><Relationship Id="rId350" Type="http://schemas.openxmlformats.org/officeDocument/2006/relationships/hyperlink" Target="https://www.youtube.com/watch?v=Ue5NrRUKG70&amp;lc=UgzplkyNA9Ck-8JNV_h4AaABAg.9rYGasARvCO9r_N2UknQ8j" TargetMode="External"/><Relationship Id="rId114" Type="http://schemas.openxmlformats.org/officeDocument/2006/relationships/hyperlink" Target="https://www.youtube.com/watch?v=Uur768wBTJ8&amp;lc=Ugy8eP5B94THY3rNrdV4AaABAg.9qYZqJkiniY9qkMGLrjhsS" TargetMode="External"/><Relationship Id="rId235" Type="http://schemas.openxmlformats.org/officeDocument/2006/relationships/hyperlink" Target="https://prnt.sc/Xyf0RPUa7jc8" TargetMode="External"/><Relationship Id="rId356" Type="http://schemas.openxmlformats.org/officeDocument/2006/relationships/hyperlink" Target="https://dzen.ru/a/ZJ6aYyxurncoBt_V" TargetMode="External"/><Relationship Id="rId113" Type="http://schemas.openxmlformats.org/officeDocument/2006/relationships/hyperlink" Target="https://prnt.sc/GoH0w9lWOkxZ" TargetMode="External"/><Relationship Id="rId234" Type="http://schemas.openxmlformats.org/officeDocument/2006/relationships/hyperlink" Target="https://vk.com/wall-62600240_197753?reply=197799&amp;thread=197764" TargetMode="External"/><Relationship Id="rId355" Type="http://schemas.openxmlformats.org/officeDocument/2006/relationships/hyperlink" Target="https://prnt.sc/3rE8dop4idib" TargetMode="External"/><Relationship Id="rId112" Type="http://schemas.openxmlformats.org/officeDocument/2006/relationships/hyperlink" Target="https://www.forumhouse.ru/posts/31544815/" TargetMode="External"/><Relationship Id="rId233" Type="http://schemas.openxmlformats.org/officeDocument/2006/relationships/hyperlink" Target="https://prnt.sc/nkalWjh5CHvr" TargetMode="External"/><Relationship Id="rId354" Type="http://schemas.openxmlformats.org/officeDocument/2006/relationships/hyperlink" Target="https://dzen.ru/a/ZJ1xD1v180K-mjYn" TargetMode="External"/><Relationship Id="rId111" Type="http://schemas.openxmlformats.org/officeDocument/2006/relationships/hyperlink" Target="https://prnt.sc/ITehKX5njDfd" TargetMode="External"/><Relationship Id="rId232" Type="http://schemas.openxmlformats.org/officeDocument/2006/relationships/hyperlink" Target="https://telegram.me/x10development/408" TargetMode="External"/><Relationship Id="rId353" Type="http://schemas.openxmlformats.org/officeDocument/2006/relationships/hyperlink" Target="https://prnt.sc/-ITXkbY-38CZ" TargetMode="External"/><Relationship Id="rId305" Type="http://schemas.openxmlformats.org/officeDocument/2006/relationships/hyperlink" Target="https://prnt.sc/deQVGArjUAI4" TargetMode="External"/><Relationship Id="rId304" Type="http://schemas.openxmlformats.org/officeDocument/2006/relationships/hyperlink" Target="https://vk.com/wall-190698641_206" TargetMode="External"/><Relationship Id="rId303" Type="http://schemas.openxmlformats.org/officeDocument/2006/relationships/hyperlink" Target="https://prnt.sc/comXopERJ38Y" TargetMode="External"/><Relationship Id="rId302" Type="http://schemas.openxmlformats.org/officeDocument/2006/relationships/hyperlink" Target="https://vk.com/wall-210734782_469" TargetMode="External"/><Relationship Id="rId309" Type="http://schemas.openxmlformats.org/officeDocument/2006/relationships/hyperlink" Target="https://prnt.sc/Op8DbZrDYzCa" TargetMode="External"/><Relationship Id="rId308" Type="http://schemas.openxmlformats.org/officeDocument/2006/relationships/hyperlink" Target="https://vk.com/wall-100607967_46201" TargetMode="External"/><Relationship Id="rId307" Type="http://schemas.openxmlformats.org/officeDocument/2006/relationships/hyperlink" Target="https://prnt.sc/YRi7Uc1vtfmk" TargetMode="External"/><Relationship Id="rId306" Type="http://schemas.openxmlformats.org/officeDocument/2006/relationships/hyperlink" Target="https://vk.com/wall-69962675_23274" TargetMode="External"/><Relationship Id="rId301" Type="http://schemas.openxmlformats.org/officeDocument/2006/relationships/hyperlink" Target="https://vk.com/wall-218780959_139" TargetMode="External"/><Relationship Id="rId300" Type="http://schemas.openxmlformats.org/officeDocument/2006/relationships/hyperlink" Target="https://prnt.sc/DsS39hjXl06v" TargetMode="External"/><Relationship Id="rId206" Type="http://schemas.openxmlformats.org/officeDocument/2006/relationships/hyperlink" Target="https://vk.com/wall-29538032_355182" TargetMode="External"/><Relationship Id="rId327" Type="http://schemas.openxmlformats.org/officeDocument/2006/relationships/hyperlink" Target="https://prnt.sc/Yg2J01HRU7qT" TargetMode="External"/><Relationship Id="rId205" Type="http://schemas.openxmlformats.org/officeDocument/2006/relationships/hyperlink" Target="https://prnt.sc/wGMthsH4yj-x" TargetMode="External"/><Relationship Id="rId326" Type="http://schemas.openxmlformats.org/officeDocument/2006/relationships/hyperlink" Target="https://www.youtube.com/watch?v=pGNMNb6CHjM&amp;lc=UgzMDhptdYIFDsVuCzd4AaABAg" TargetMode="External"/><Relationship Id="rId204" Type="http://schemas.openxmlformats.org/officeDocument/2006/relationships/hyperlink" Target="https://vk.com/wall-209595161_196" TargetMode="External"/><Relationship Id="rId325" Type="http://schemas.openxmlformats.org/officeDocument/2006/relationships/hyperlink" Target="https://prnt.sc/qhg2ERJ8G7xI" TargetMode="External"/><Relationship Id="rId203" Type="http://schemas.openxmlformats.org/officeDocument/2006/relationships/hyperlink" Target="https://prnt.sc/L29vIgqobtV8" TargetMode="External"/><Relationship Id="rId324" Type="http://schemas.openxmlformats.org/officeDocument/2006/relationships/hyperlink" Target="https://dzen.ru/a/ZJrbaWk_hW80K7zG" TargetMode="External"/><Relationship Id="rId209" Type="http://schemas.openxmlformats.org/officeDocument/2006/relationships/hyperlink" Target="https://prnt.sc/yryb9r1mZbrN" TargetMode="External"/><Relationship Id="rId208" Type="http://schemas.openxmlformats.org/officeDocument/2006/relationships/hyperlink" Target="https://dzen.ru/a/ZI_mLQLql3MuwdO8" TargetMode="External"/><Relationship Id="rId329" Type="http://schemas.openxmlformats.org/officeDocument/2006/relationships/hyperlink" Target="https://prnt.sc/ResOh1ei5RYW" TargetMode="External"/><Relationship Id="rId207" Type="http://schemas.openxmlformats.org/officeDocument/2006/relationships/hyperlink" Target="https://prnt.sc/gCMIuLDDdczy" TargetMode="External"/><Relationship Id="rId328" Type="http://schemas.openxmlformats.org/officeDocument/2006/relationships/hyperlink" Target="https://vk.com/wall-210734782_469?reply=470" TargetMode="External"/><Relationship Id="rId202" Type="http://schemas.openxmlformats.org/officeDocument/2006/relationships/hyperlink" Target="https://dzen.ru/a/ZIxX-9AbDBJdKM_8" TargetMode="External"/><Relationship Id="rId323" Type="http://schemas.openxmlformats.org/officeDocument/2006/relationships/hyperlink" Target="https://prnt.sc/hK2tp9UF57vp" TargetMode="External"/><Relationship Id="rId201" Type="http://schemas.openxmlformats.org/officeDocument/2006/relationships/hyperlink" Target="https://prnt.sc/xzayOgK568rr" TargetMode="External"/><Relationship Id="rId322" Type="http://schemas.openxmlformats.org/officeDocument/2006/relationships/hyperlink" Target="https://vk.com/wall-42949290_10057521?reply=10058157&amp;thread=10057667" TargetMode="External"/><Relationship Id="rId200" Type="http://schemas.openxmlformats.org/officeDocument/2006/relationships/hyperlink" Target="https://vk.com/wall-192341112_173886?reply=173889" TargetMode="External"/><Relationship Id="rId321" Type="http://schemas.openxmlformats.org/officeDocument/2006/relationships/hyperlink" Target="https://www.forumhouse.ru/threads/560048/" TargetMode="External"/><Relationship Id="rId320" Type="http://schemas.openxmlformats.org/officeDocument/2006/relationships/hyperlink" Target="https://prnt.sc/u7PvNT__N-KK" TargetMode="External"/><Relationship Id="rId316" Type="http://schemas.openxmlformats.org/officeDocument/2006/relationships/hyperlink" Target="https://vk.com/wall-26493942_6970765?reply=6972159" TargetMode="External"/><Relationship Id="rId315" Type="http://schemas.openxmlformats.org/officeDocument/2006/relationships/hyperlink" Target="https://prnt.sc/dWWJ-lwhQlsw" TargetMode="External"/><Relationship Id="rId314" Type="http://schemas.openxmlformats.org/officeDocument/2006/relationships/hyperlink" Target="https://vk.com/wall-213113614_38433?reply=38441&amp;thread=38437" TargetMode="External"/><Relationship Id="rId313" Type="http://schemas.openxmlformats.org/officeDocument/2006/relationships/hyperlink" Target="https://prnt.sc/gRavAKxQbtOn" TargetMode="External"/><Relationship Id="rId319" Type="http://schemas.openxmlformats.org/officeDocument/2006/relationships/hyperlink" Target="https://prnt.sc/g1DysjDkJmI-" TargetMode="External"/><Relationship Id="rId318" Type="http://schemas.openxmlformats.org/officeDocument/2006/relationships/hyperlink" Target="https://vk.com/wall-197356474_95820?reply=95843&amp;thread=95822" TargetMode="External"/><Relationship Id="rId317" Type="http://schemas.openxmlformats.org/officeDocument/2006/relationships/hyperlink" Target="https://prnt.sc/BZWJzyFbHqXz" TargetMode="External"/><Relationship Id="rId312" Type="http://schemas.openxmlformats.org/officeDocument/2006/relationships/hyperlink" Target="https://vk.com/topic-38044512_32249777?post=139799" TargetMode="External"/><Relationship Id="rId311" Type="http://schemas.openxmlformats.org/officeDocument/2006/relationships/hyperlink" Target="https://prnt.sc/IqqEjiFcqfbo" TargetMode="External"/><Relationship Id="rId310" Type="http://schemas.openxmlformats.org/officeDocument/2006/relationships/hyperlink" Target="https://www.youtube.com/watch?v=_o3gmBdW6Fw&amp;lc=UgwcZGZ_7fGHoZ2cpRN4AaABAg.9rIp58LJRPS9rJ2mzUH92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vk.com/wall-112510789_8890606" TargetMode="External"/><Relationship Id="rId2" Type="http://schemas.openxmlformats.org/officeDocument/2006/relationships/hyperlink" Target="https://vk.com/wall-75679763_5495072" TargetMode="External"/><Relationship Id="rId3" Type="http://schemas.openxmlformats.org/officeDocument/2006/relationships/hyperlink" Target="https://ok.ru/tsargradtv/topic/155296156493184" TargetMode="External"/><Relationship Id="rId4" Type="http://schemas.openxmlformats.org/officeDocument/2006/relationships/hyperlink" Target="https://ok.ru/tvcmoscow/topic/156365235452021" TargetMode="External"/><Relationship Id="rId9" Type="http://schemas.openxmlformats.org/officeDocument/2006/relationships/hyperlink" Target="https://prnt.sc/mM1fJ8tP0Gl9" TargetMode="External"/><Relationship Id="rId5" Type="http://schemas.openxmlformats.org/officeDocument/2006/relationships/hyperlink" Target="https://prnt.sc/KFL_88LbEhz-" TargetMode="External"/><Relationship Id="rId6" Type="http://schemas.openxmlformats.org/officeDocument/2006/relationships/hyperlink" Target="https://dzen.ru/b/ZJC0gQPltUbjDELK" TargetMode="External"/><Relationship Id="rId7" Type="http://schemas.openxmlformats.org/officeDocument/2006/relationships/hyperlink" Target="https://prnt.sc/7JRnmbE4Y_Y0" TargetMode="External"/><Relationship Id="rId8" Type="http://schemas.openxmlformats.org/officeDocument/2006/relationships/hyperlink" Target="https://dzen.ru/b/ZJC0gQPltUbjDELK" TargetMode="External"/><Relationship Id="rId40" Type="http://schemas.openxmlformats.org/officeDocument/2006/relationships/hyperlink" Target="https://prnt.sc/Yw93hnq4ch2n" TargetMode="External"/><Relationship Id="rId42" Type="http://schemas.openxmlformats.org/officeDocument/2006/relationships/hyperlink" Target="https://prnt.sc/TvGnfs9wzKuK" TargetMode="External"/><Relationship Id="rId41" Type="http://schemas.openxmlformats.org/officeDocument/2006/relationships/hyperlink" Target="https://telegram.me/ggreat_of_development/7797?comment=14794" TargetMode="External"/><Relationship Id="rId44" Type="http://schemas.openxmlformats.org/officeDocument/2006/relationships/hyperlink" Target="https://prnt.sc/A-ISruHjP0I1" TargetMode="External"/><Relationship Id="rId43" Type="http://schemas.openxmlformats.org/officeDocument/2006/relationships/hyperlink" Target="https://telegram.me/ggreat_of_development/7797?comment=14794" TargetMode="External"/><Relationship Id="rId46" Type="http://schemas.openxmlformats.org/officeDocument/2006/relationships/hyperlink" Target="https://prnt.sc/-04QESk9SeHc" TargetMode="External"/><Relationship Id="rId45" Type="http://schemas.openxmlformats.org/officeDocument/2006/relationships/hyperlink" Target="https://t.me/mountshow/19023?comment=1324583" TargetMode="External"/><Relationship Id="rId47" Type="http://schemas.openxmlformats.org/officeDocument/2006/relationships/drawing" Target="../drawings/drawing6.xml"/><Relationship Id="rId31" Type="http://schemas.openxmlformats.org/officeDocument/2006/relationships/hyperlink" Target="https://t.me/gnmoscow/9058?comment=43359" TargetMode="External"/><Relationship Id="rId30" Type="http://schemas.openxmlformats.org/officeDocument/2006/relationships/hyperlink" Target="https://prnt.sc/xWuHVbmFm6lj" TargetMode="External"/><Relationship Id="rId33" Type="http://schemas.openxmlformats.org/officeDocument/2006/relationships/hyperlink" Target="https://t.me/gnmoscow/9058?comment=43438" TargetMode="External"/><Relationship Id="rId32" Type="http://schemas.openxmlformats.org/officeDocument/2006/relationships/hyperlink" Target="https://prnt.sc/B9QdY-y2xh8Q" TargetMode="External"/><Relationship Id="rId35" Type="http://schemas.openxmlformats.org/officeDocument/2006/relationships/hyperlink" Target="https://telegram.me/news_see/11795" TargetMode="External"/><Relationship Id="rId34" Type="http://schemas.openxmlformats.org/officeDocument/2006/relationships/hyperlink" Target="https://prnt.sc/WBgbwRQTvq9B" TargetMode="External"/><Relationship Id="rId37" Type="http://schemas.openxmlformats.org/officeDocument/2006/relationships/hyperlink" Target="https://telegram.me/v_inkvizitor/1930" TargetMode="External"/><Relationship Id="rId36" Type="http://schemas.openxmlformats.org/officeDocument/2006/relationships/hyperlink" Target="https://prnt.sc/LJSzQd2KKdBs" TargetMode="External"/><Relationship Id="rId39" Type="http://schemas.openxmlformats.org/officeDocument/2006/relationships/hyperlink" Target="https://lenta.ru/news/2023/06/19/pozharrrr/" TargetMode="External"/><Relationship Id="rId38" Type="http://schemas.openxmlformats.org/officeDocument/2006/relationships/hyperlink" Target="https://prnt.sc/YldLPlGuLAtE" TargetMode="External"/><Relationship Id="rId20" Type="http://schemas.openxmlformats.org/officeDocument/2006/relationships/hyperlink" Target="https://prnt.sc/YV4XSG9I_7_r" TargetMode="External"/><Relationship Id="rId22" Type="http://schemas.openxmlformats.org/officeDocument/2006/relationships/hyperlink" Target="https://prnt.sc/J-Oee2gnAPBT" TargetMode="External"/><Relationship Id="rId21" Type="http://schemas.openxmlformats.org/officeDocument/2006/relationships/hyperlink" Target="https://t.me/mountshow/19023?comment=1323405" TargetMode="External"/><Relationship Id="rId24" Type="http://schemas.openxmlformats.org/officeDocument/2006/relationships/hyperlink" Target="https://prnt.sc/FKUdlYgwu65I" TargetMode="External"/><Relationship Id="rId23" Type="http://schemas.openxmlformats.org/officeDocument/2006/relationships/hyperlink" Target="https://t.me/mountshow/19023?comment=1323452" TargetMode="External"/><Relationship Id="rId26" Type="http://schemas.openxmlformats.org/officeDocument/2006/relationships/hyperlink" Target="https://prnt.sc/p-sm6RaUYETH" TargetMode="External"/><Relationship Id="rId25" Type="http://schemas.openxmlformats.org/officeDocument/2006/relationships/hyperlink" Target="https://telegram.me/buftype/1234" TargetMode="External"/><Relationship Id="rId28" Type="http://schemas.openxmlformats.org/officeDocument/2006/relationships/hyperlink" Target="https://prnt.sc/Lr90MBf7qJuz" TargetMode="External"/><Relationship Id="rId27" Type="http://schemas.openxmlformats.org/officeDocument/2006/relationships/hyperlink" Target="https://t.me/buftype/1234?comment=5362" TargetMode="External"/><Relationship Id="rId29" Type="http://schemas.openxmlformats.org/officeDocument/2006/relationships/hyperlink" Target="https://telegram.me/gnmoscow/9058" TargetMode="External"/><Relationship Id="rId11" Type="http://schemas.openxmlformats.org/officeDocument/2006/relationships/hyperlink" Target="https://telegram.me/tsargradtv/47476" TargetMode="External"/><Relationship Id="rId10" Type="http://schemas.openxmlformats.org/officeDocument/2006/relationships/hyperlink" Target="https://t.me/tsargradtv/47476?comment=1142764" TargetMode="External"/><Relationship Id="rId13" Type="http://schemas.openxmlformats.org/officeDocument/2006/relationships/hyperlink" Target="https://telegram.me/zheleznoe_rugby/1200" TargetMode="External"/><Relationship Id="rId12" Type="http://schemas.openxmlformats.org/officeDocument/2006/relationships/hyperlink" Target="https://prnt.sc/tH5pWEQOUUJo" TargetMode="External"/><Relationship Id="rId15" Type="http://schemas.openxmlformats.org/officeDocument/2006/relationships/hyperlink" Target="https://telegram.me/mountshow/19023" TargetMode="External"/><Relationship Id="rId14" Type="http://schemas.openxmlformats.org/officeDocument/2006/relationships/hyperlink" Target="https://prnt.sc/4UqxDsXK_3gt" TargetMode="External"/><Relationship Id="rId17" Type="http://schemas.openxmlformats.org/officeDocument/2006/relationships/hyperlink" Target="https://t.me/mountshow/19023?comment=1323337" TargetMode="External"/><Relationship Id="rId16" Type="http://schemas.openxmlformats.org/officeDocument/2006/relationships/hyperlink" Target="https://prnt.sc/7ANLt3skfmJ6" TargetMode="External"/><Relationship Id="rId19" Type="http://schemas.openxmlformats.org/officeDocument/2006/relationships/hyperlink" Target="https://t.me/mountshow/19023?comment=1323389" TargetMode="External"/><Relationship Id="rId18" Type="http://schemas.openxmlformats.org/officeDocument/2006/relationships/hyperlink" Target="https://prnt.sc/egWd0SLiHswP"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prnt.sc/vPY0AeCxmdNC" TargetMode="External"/><Relationship Id="rId194" Type="http://schemas.openxmlformats.org/officeDocument/2006/relationships/hyperlink" Target="https://prnt.sc/QMX484fId7YB" TargetMode="External"/><Relationship Id="rId193" Type="http://schemas.openxmlformats.org/officeDocument/2006/relationships/hyperlink" Target="https://dzen.ru/a/Y17dIr6bG1BUyzC7" TargetMode="External"/><Relationship Id="rId192" Type="http://schemas.openxmlformats.org/officeDocument/2006/relationships/hyperlink" Target="https://prnt.sc/rxym1alubAoP" TargetMode="External"/><Relationship Id="rId191" Type="http://schemas.openxmlformats.org/officeDocument/2006/relationships/hyperlink" Target="https://dzen.ru/b/ZGd9D7wkxEfe_JLx" TargetMode="External"/><Relationship Id="rId187" Type="http://schemas.openxmlformats.org/officeDocument/2006/relationships/hyperlink" Target="https://vk.com/wall-97639222_177571?reply=178008&amp;thread=177630" TargetMode="External"/><Relationship Id="rId186" Type="http://schemas.openxmlformats.org/officeDocument/2006/relationships/hyperlink" Target="https://prnt.sc/DH9w3CfO0HV1" TargetMode="External"/><Relationship Id="rId185" Type="http://schemas.openxmlformats.org/officeDocument/2006/relationships/hyperlink" Target="https://dzen.ru/a/ZGD_WsTjmjcq-YZC" TargetMode="External"/><Relationship Id="rId184" Type="http://schemas.openxmlformats.org/officeDocument/2006/relationships/hyperlink" Target="https://prnt.sc/wspGMgvu8Lga" TargetMode="External"/><Relationship Id="rId189" Type="http://schemas.openxmlformats.org/officeDocument/2006/relationships/hyperlink" Target="https://www.forumhouse.ru/posts/31473553/" TargetMode="External"/><Relationship Id="rId188" Type="http://schemas.openxmlformats.org/officeDocument/2006/relationships/hyperlink" Target="https://prnt.sc/9zQrfSmcX7BB" TargetMode="External"/><Relationship Id="rId183" Type="http://schemas.openxmlformats.org/officeDocument/2006/relationships/hyperlink" Target="https://vk.com/wall-33197055_6593048?reply=6594307" TargetMode="External"/><Relationship Id="rId182" Type="http://schemas.openxmlformats.org/officeDocument/2006/relationships/hyperlink" Target="https://prnt.sc/vuPqt4E1_Z4O" TargetMode="External"/><Relationship Id="rId181" Type="http://schemas.openxmlformats.org/officeDocument/2006/relationships/hyperlink" Target="https://vk.com/wall-80041101_7485" TargetMode="External"/><Relationship Id="rId180" Type="http://schemas.openxmlformats.org/officeDocument/2006/relationships/hyperlink" Target="https://prnt.sc/m0qePlf22PZ7" TargetMode="External"/><Relationship Id="rId176" Type="http://schemas.openxmlformats.org/officeDocument/2006/relationships/hyperlink" Target="https://prnt.sc/9Gk-M9TQgzOR" TargetMode="External"/><Relationship Id="rId297" Type="http://schemas.openxmlformats.org/officeDocument/2006/relationships/hyperlink" Target="https://ok.ru/ideiipolez/topic/156094813263181" TargetMode="External"/><Relationship Id="rId175" Type="http://schemas.openxmlformats.org/officeDocument/2006/relationships/hyperlink" Target="https://vk.com/wall-219818813_62?reply=68&amp;thread=67" TargetMode="External"/><Relationship Id="rId296" Type="http://schemas.openxmlformats.org/officeDocument/2006/relationships/hyperlink" Target="https://prnt.sc/nxNd0xEvMccl" TargetMode="External"/><Relationship Id="rId174" Type="http://schemas.openxmlformats.org/officeDocument/2006/relationships/hyperlink" Target="https://prnt.sc/eZawbiRcPouF" TargetMode="External"/><Relationship Id="rId295" Type="http://schemas.openxmlformats.org/officeDocument/2006/relationships/hyperlink" Target="https://vk.com/wall527520388_2" TargetMode="External"/><Relationship Id="rId173" Type="http://schemas.openxmlformats.org/officeDocument/2006/relationships/hyperlink" Target="https://vk.com/wall227526366_531" TargetMode="External"/><Relationship Id="rId294" Type="http://schemas.openxmlformats.org/officeDocument/2006/relationships/hyperlink" Target="https://prnt.sc/VmsUeA7wZafh" TargetMode="External"/><Relationship Id="rId179" Type="http://schemas.openxmlformats.org/officeDocument/2006/relationships/hyperlink" Target="https://vk.com/wall-217078558_11" TargetMode="External"/><Relationship Id="rId178" Type="http://schemas.openxmlformats.org/officeDocument/2006/relationships/hyperlink" Target="https://prnt.sc/X4cOt28geg0O" TargetMode="External"/><Relationship Id="rId299" Type="http://schemas.openxmlformats.org/officeDocument/2006/relationships/hyperlink" Target="https://ok.ru/profile/512369217516/statuses/156165529419244" TargetMode="External"/><Relationship Id="rId177" Type="http://schemas.openxmlformats.org/officeDocument/2006/relationships/hyperlink" Target="https://ok.ru/levansiy2/topic/155390147569703" TargetMode="External"/><Relationship Id="rId298" Type="http://schemas.openxmlformats.org/officeDocument/2006/relationships/hyperlink" Target="https://prnt.sc/tYJ_aXz-tqq-" TargetMode="External"/><Relationship Id="rId198" Type="http://schemas.openxmlformats.org/officeDocument/2006/relationships/hyperlink" Target="https://prnt.sc/3uxcPg5l1awi" TargetMode="External"/><Relationship Id="rId197" Type="http://schemas.openxmlformats.org/officeDocument/2006/relationships/hyperlink" Target="https://vk.com/wall-72891995_1043553?reply=1043945&amp;thread=1043558" TargetMode="External"/><Relationship Id="rId196" Type="http://schemas.openxmlformats.org/officeDocument/2006/relationships/hyperlink" Target="https://prnt.sc/BtiCIdV4A7EL" TargetMode="External"/><Relationship Id="rId195" Type="http://schemas.openxmlformats.org/officeDocument/2006/relationships/hyperlink" Target="https://www.forumhouse.ru/threads/558496/" TargetMode="External"/><Relationship Id="rId199" Type="http://schemas.openxmlformats.org/officeDocument/2006/relationships/hyperlink" Target="https://ok.ru/novostiomsk/topic/156156330809491" TargetMode="External"/><Relationship Id="rId150" Type="http://schemas.openxmlformats.org/officeDocument/2006/relationships/hyperlink" Target="https://prnt.sc/6uhAdb97Rey9" TargetMode="External"/><Relationship Id="rId271" Type="http://schemas.openxmlformats.org/officeDocument/2006/relationships/hyperlink" Target="https://vk.com/wall-29538032_350692?reply=350771" TargetMode="External"/><Relationship Id="rId270" Type="http://schemas.openxmlformats.org/officeDocument/2006/relationships/hyperlink" Target="https://prnt.sc/VLurkDWslj8j" TargetMode="External"/><Relationship Id="rId1" Type="http://schemas.openxmlformats.org/officeDocument/2006/relationships/hyperlink" Target="https://vk.com/wall-162470473_955871?reply=955900" TargetMode="External"/><Relationship Id="rId2" Type="http://schemas.openxmlformats.org/officeDocument/2006/relationships/hyperlink" Target="https://prnt.sc/mGfkQw9e-DMl" TargetMode="External"/><Relationship Id="rId3" Type="http://schemas.openxmlformats.org/officeDocument/2006/relationships/hyperlink" Target="https://vk.com/wall-220017537_32" TargetMode="External"/><Relationship Id="rId149" Type="http://schemas.openxmlformats.org/officeDocument/2006/relationships/hyperlink" Target="https://vk.com/wall-185090964_156" TargetMode="External"/><Relationship Id="rId4" Type="http://schemas.openxmlformats.org/officeDocument/2006/relationships/hyperlink" Target="https://prnt.sc/nga5hUByAeEn" TargetMode="External"/><Relationship Id="rId148" Type="http://schemas.openxmlformats.org/officeDocument/2006/relationships/hyperlink" Target="https://prnt.sc/EExA96RLMAiq" TargetMode="External"/><Relationship Id="rId269" Type="http://schemas.openxmlformats.org/officeDocument/2006/relationships/hyperlink" Target="https://www.forumhouse.ru/posts/31494772/" TargetMode="External"/><Relationship Id="rId9" Type="http://schemas.openxmlformats.org/officeDocument/2006/relationships/hyperlink" Target="https://vk.com/wall-219818813_30" TargetMode="External"/><Relationship Id="rId143" Type="http://schemas.openxmlformats.org/officeDocument/2006/relationships/hyperlink" Target="https://prnt.sc/JrEzT4S-NdDY" TargetMode="External"/><Relationship Id="rId264" Type="http://schemas.openxmlformats.org/officeDocument/2006/relationships/hyperlink" Target="https://prnt.sc/7QbNxMRk4YW6" TargetMode="External"/><Relationship Id="rId385" Type="http://schemas.openxmlformats.org/officeDocument/2006/relationships/hyperlink" Target="https://www.youtube.com/watch?v=mjKdqMwy5Q8" TargetMode="External"/><Relationship Id="rId142" Type="http://schemas.openxmlformats.org/officeDocument/2006/relationships/hyperlink" Target="https://dzen.ru/a/ZGO6AI9PqU6g_cXs" TargetMode="External"/><Relationship Id="rId263" Type="http://schemas.openxmlformats.org/officeDocument/2006/relationships/hyperlink" Target="https://vk.com/wall-212648256_122" TargetMode="External"/><Relationship Id="rId384" Type="http://schemas.openxmlformats.org/officeDocument/2006/relationships/hyperlink" Target="https://prnt.sc/ar542NhFJ187" TargetMode="External"/><Relationship Id="rId141" Type="http://schemas.openxmlformats.org/officeDocument/2006/relationships/hyperlink" Target="https://prnt.sc/0g4G_MGJE-aU" TargetMode="External"/><Relationship Id="rId262" Type="http://schemas.openxmlformats.org/officeDocument/2006/relationships/hyperlink" Target="https://prnt.sc/6EWcnHrhfmQH" TargetMode="External"/><Relationship Id="rId383" Type="http://schemas.openxmlformats.org/officeDocument/2006/relationships/hyperlink" Target="https://www.youtube.com/watch?v=qcdOKp6CLAo&amp;lc=UgxPUo7DQ13Uq9jhT_R4AaABAg.9qNQdC28JDi9qNULDIA03U" TargetMode="External"/><Relationship Id="rId140" Type="http://schemas.openxmlformats.org/officeDocument/2006/relationships/hyperlink" Target="https://vk.com/wall-72891995_1043553?reply=1043588&amp;thread=1043558" TargetMode="External"/><Relationship Id="rId261" Type="http://schemas.openxmlformats.org/officeDocument/2006/relationships/hyperlink" Target="https://vk.com/wall-218821521_93" TargetMode="External"/><Relationship Id="rId382" Type="http://schemas.openxmlformats.org/officeDocument/2006/relationships/hyperlink" Target="https://prnt.sc/5p6Y5xq8UeLB" TargetMode="External"/><Relationship Id="rId5" Type="http://schemas.openxmlformats.org/officeDocument/2006/relationships/hyperlink" Target="https://vk.com/wall-140454304_2291?reply=2292" TargetMode="External"/><Relationship Id="rId147" Type="http://schemas.openxmlformats.org/officeDocument/2006/relationships/hyperlink" Target="https://vk.com/wall-216949102_127" TargetMode="External"/><Relationship Id="rId268" Type="http://schemas.openxmlformats.org/officeDocument/2006/relationships/hyperlink" Target="https://prnt.sc/A5dKLTx22dH1" TargetMode="External"/><Relationship Id="rId389" Type="http://schemas.openxmlformats.org/officeDocument/2006/relationships/drawing" Target="../drawings/drawing7.xml"/><Relationship Id="rId6" Type="http://schemas.openxmlformats.org/officeDocument/2006/relationships/hyperlink" Target="https://prnt.sc/w_50JOBgpN5R" TargetMode="External"/><Relationship Id="rId146" Type="http://schemas.openxmlformats.org/officeDocument/2006/relationships/hyperlink" Target="https://prnt.sc/LmslsCyTA2UW" TargetMode="External"/><Relationship Id="rId267" Type="http://schemas.openxmlformats.org/officeDocument/2006/relationships/hyperlink" Target="https://vk.com/wall-33197055_6593048?reply=6609125&amp;thread=6594307" TargetMode="External"/><Relationship Id="rId388" Type="http://schemas.openxmlformats.org/officeDocument/2006/relationships/hyperlink" Target="https://prnt.sc/sj8qAgmY4d8n" TargetMode="External"/><Relationship Id="rId7" Type="http://schemas.openxmlformats.org/officeDocument/2006/relationships/hyperlink" Target="https://vk.com/wall-220116270_48" TargetMode="External"/><Relationship Id="rId145" Type="http://schemas.openxmlformats.org/officeDocument/2006/relationships/hyperlink" Target="https://epsrussia.ru/members/index.php" TargetMode="External"/><Relationship Id="rId266" Type="http://schemas.openxmlformats.org/officeDocument/2006/relationships/hyperlink" Target="https://prnt.sc/_g6Yd5wSp_tl" TargetMode="External"/><Relationship Id="rId387" Type="http://schemas.openxmlformats.org/officeDocument/2006/relationships/hyperlink" Target="https://dzen.ru/b/ZHaaXcB2qC9RHNqQ" TargetMode="External"/><Relationship Id="rId8" Type="http://schemas.openxmlformats.org/officeDocument/2006/relationships/hyperlink" Target="https://prnt.sc/mLbvMXNPswHS" TargetMode="External"/><Relationship Id="rId144" Type="http://schemas.openxmlformats.org/officeDocument/2006/relationships/hyperlink" Target="https://dzen.ru/media/domostroika/esli-v-dome-iz-sippanelei-ne-zavoditsia-siniaia-plesen-to-jit-v-takom-dome-opasno-64649811989cf239bb08b18e?&amp;comments_data=n_reply" TargetMode="External"/><Relationship Id="rId265" Type="http://schemas.openxmlformats.org/officeDocument/2006/relationships/hyperlink" Target="https://vk.com/wall804016527_8" TargetMode="External"/><Relationship Id="rId386" Type="http://schemas.openxmlformats.org/officeDocument/2006/relationships/hyperlink" Target="https://prnt.sc/3iMyz1kFewq3" TargetMode="External"/><Relationship Id="rId260" Type="http://schemas.openxmlformats.org/officeDocument/2006/relationships/hyperlink" Target="https://prnt.sc/UeWcytbQO7N-" TargetMode="External"/><Relationship Id="rId381" Type="http://schemas.openxmlformats.org/officeDocument/2006/relationships/hyperlink" Target="https://www.youtube.com/watch?v=Qo9KxsccJqA&amp;lc=UgxnpybuBGfG5RRYCXh4AaABAg.9pgX_AXSwJ-9qNN1n7Ezl_" TargetMode="External"/><Relationship Id="rId380" Type="http://schemas.openxmlformats.org/officeDocument/2006/relationships/hyperlink" Target="https://prnt.sc/tBnAjEeFALVx" TargetMode="External"/><Relationship Id="rId139" Type="http://schemas.openxmlformats.org/officeDocument/2006/relationships/hyperlink" Target="https://prnt.sc/0jdJNoe8J3iZ" TargetMode="External"/><Relationship Id="rId138" Type="http://schemas.openxmlformats.org/officeDocument/2006/relationships/hyperlink" Target="https://prnt.sc/r6k5Kv-wZ_Ny" TargetMode="External"/><Relationship Id="rId259" Type="http://schemas.openxmlformats.org/officeDocument/2006/relationships/hyperlink" Target="https://vk.com/wall-138308445_264648" TargetMode="External"/><Relationship Id="rId137" Type="http://schemas.openxmlformats.org/officeDocument/2006/relationships/hyperlink" Target="https://vk.com/wall-198903091_267" TargetMode="External"/><Relationship Id="rId258" Type="http://schemas.openxmlformats.org/officeDocument/2006/relationships/hyperlink" Target="https://prnt.sc/GtjqsXteE3C1" TargetMode="External"/><Relationship Id="rId379" Type="http://schemas.openxmlformats.org/officeDocument/2006/relationships/hyperlink" Target="https://vk.com/wall-29538032_351390?reply=352135&amp;thread=351396" TargetMode="External"/><Relationship Id="rId132" Type="http://schemas.openxmlformats.org/officeDocument/2006/relationships/hyperlink" Target="https://prnt.sc/v1C40Y0XE9fZ" TargetMode="External"/><Relationship Id="rId253" Type="http://schemas.openxmlformats.org/officeDocument/2006/relationships/hyperlink" Target="https://vk.com/wall-51972963_9332?reply=9334" TargetMode="External"/><Relationship Id="rId374" Type="http://schemas.openxmlformats.org/officeDocument/2006/relationships/hyperlink" Target="https://www.forumhouse.ru/posts/31512474/" TargetMode="External"/><Relationship Id="rId131" Type="http://schemas.openxmlformats.org/officeDocument/2006/relationships/hyperlink" Target="https://vk.com/wall-211650343_56" TargetMode="External"/><Relationship Id="rId252" Type="http://schemas.openxmlformats.org/officeDocument/2006/relationships/hyperlink" Target="https://prnt.sc/xqTWUydjRFUR" TargetMode="External"/><Relationship Id="rId373" Type="http://schemas.openxmlformats.org/officeDocument/2006/relationships/hyperlink" Target="https://prnt.sc/uGdRJpS2jUbc" TargetMode="External"/><Relationship Id="rId130" Type="http://schemas.openxmlformats.org/officeDocument/2006/relationships/hyperlink" Target="https://prnt.sc/ReWWJcFvFWzI" TargetMode="External"/><Relationship Id="rId251" Type="http://schemas.openxmlformats.org/officeDocument/2006/relationships/hyperlink" Target="https://vk.com/wall-127816489_56216?reply=56311&amp;thread=56218" TargetMode="External"/><Relationship Id="rId372" Type="http://schemas.openxmlformats.org/officeDocument/2006/relationships/hyperlink" Target="https://dzen.ru/b/ZHYTl1cA5Tir1I3X" TargetMode="External"/><Relationship Id="rId250" Type="http://schemas.openxmlformats.org/officeDocument/2006/relationships/hyperlink" Target="https://prnt.sc/eaDxfKwmtj8V" TargetMode="External"/><Relationship Id="rId371" Type="http://schemas.openxmlformats.org/officeDocument/2006/relationships/hyperlink" Target="https://prnt.sc/TQFf19BwOmtR" TargetMode="External"/><Relationship Id="rId136" Type="http://schemas.openxmlformats.org/officeDocument/2006/relationships/hyperlink" Target="https://prnt.sc/QMuCdDTfjRgJ" TargetMode="External"/><Relationship Id="rId257" Type="http://schemas.openxmlformats.org/officeDocument/2006/relationships/hyperlink" Target="https://dzen.ru/a/ZG23vEPC0i29pu5F" TargetMode="External"/><Relationship Id="rId378" Type="http://schemas.openxmlformats.org/officeDocument/2006/relationships/hyperlink" Target="https://prnt.sc/VP6OsjyIhxNv" TargetMode="External"/><Relationship Id="rId135" Type="http://schemas.openxmlformats.org/officeDocument/2006/relationships/hyperlink" Target="https://dzen.ru/a/ZGSYEZic8jm7CLGO" TargetMode="External"/><Relationship Id="rId256" Type="http://schemas.openxmlformats.org/officeDocument/2006/relationships/hyperlink" Target="https://prnt.sc/5imZ81ok1NlI" TargetMode="External"/><Relationship Id="rId377" Type="http://schemas.openxmlformats.org/officeDocument/2006/relationships/hyperlink" Target="https://vk.com/wall-66496448_515392?reply=515394" TargetMode="External"/><Relationship Id="rId134" Type="http://schemas.openxmlformats.org/officeDocument/2006/relationships/hyperlink" Target="https://prnt.sc/g50D86-W9qsp" TargetMode="External"/><Relationship Id="rId255" Type="http://schemas.openxmlformats.org/officeDocument/2006/relationships/hyperlink" Target="https://ok.ru/novostiomsk/topic/156156330809491" TargetMode="External"/><Relationship Id="rId376" Type="http://schemas.openxmlformats.org/officeDocument/2006/relationships/hyperlink" Target="https://www.youtube.com/watch?v=3CmYPL_jYCo&amp;lc=UgyvXjFlJt7koGAQFTh4AaABAg" TargetMode="External"/><Relationship Id="rId133" Type="http://schemas.openxmlformats.org/officeDocument/2006/relationships/hyperlink" Target="https://www.forumhouse.ru/threads/558351/" TargetMode="External"/><Relationship Id="rId254" Type="http://schemas.openxmlformats.org/officeDocument/2006/relationships/hyperlink" Target="https://prnt.sc/m7qADMkB0K8X" TargetMode="External"/><Relationship Id="rId375" Type="http://schemas.openxmlformats.org/officeDocument/2006/relationships/hyperlink" Target="https://prnt.sc/6VR0WCrg6kTk" TargetMode="External"/><Relationship Id="rId172" Type="http://schemas.openxmlformats.org/officeDocument/2006/relationships/hyperlink" Target="https://prnt.sc/p2_5HTJihmml" TargetMode="External"/><Relationship Id="rId293" Type="http://schemas.openxmlformats.org/officeDocument/2006/relationships/hyperlink" Target="https://vk.com/wall-136129068_132750" TargetMode="External"/><Relationship Id="rId171" Type="http://schemas.openxmlformats.org/officeDocument/2006/relationships/hyperlink" Target="https://vk.com/wall-192265377_1830" TargetMode="External"/><Relationship Id="rId292" Type="http://schemas.openxmlformats.org/officeDocument/2006/relationships/hyperlink" Target="https://prnt.sc/qYxYEsXhWM0m" TargetMode="External"/><Relationship Id="rId170" Type="http://schemas.openxmlformats.org/officeDocument/2006/relationships/hyperlink" Target="https://prnt.sc/5tBrdNYtcQqT" TargetMode="External"/><Relationship Id="rId291" Type="http://schemas.openxmlformats.org/officeDocument/2006/relationships/hyperlink" Target="https://vk.com/wall-33197055_6593048?reply=6614502&amp;thread=6594307" TargetMode="External"/><Relationship Id="rId290" Type="http://schemas.openxmlformats.org/officeDocument/2006/relationships/hyperlink" Target="https://prnt.sc/RmFr1UI3fJ3D" TargetMode="External"/><Relationship Id="rId165" Type="http://schemas.openxmlformats.org/officeDocument/2006/relationships/hyperlink" Target="https://telegram.me/forumhousechat/173157" TargetMode="External"/><Relationship Id="rId286" Type="http://schemas.openxmlformats.org/officeDocument/2006/relationships/hyperlink" Target="https://prnt.sc/t0FKxWaOefmV" TargetMode="External"/><Relationship Id="rId164" Type="http://schemas.openxmlformats.org/officeDocument/2006/relationships/hyperlink" Target="https://prnt.sc/5wL0Q1xFtatd" TargetMode="External"/><Relationship Id="rId285" Type="http://schemas.openxmlformats.org/officeDocument/2006/relationships/hyperlink" Target="https://ok.ru/group/55718404882459/topic/155334078177307" TargetMode="External"/><Relationship Id="rId163" Type="http://schemas.openxmlformats.org/officeDocument/2006/relationships/hyperlink" Target="https://dzen.ru/a/ZGU5jNMUJwRCFqjM" TargetMode="External"/><Relationship Id="rId284" Type="http://schemas.openxmlformats.org/officeDocument/2006/relationships/hyperlink" Target="https://prnt.sc/XUm__N0FnDLn" TargetMode="External"/><Relationship Id="rId162" Type="http://schemas.openxmlformats.org/officeDocument/2006/relationships/hyperlink" Target="https://prnt.sc/tjJvU-UjulXg" TargetMode="External"/><Relationship Id="rId283" Type="http://schemas.openxmlformats.org/officeDocument/2006/relationships/hyperlink" Target="https://vk.com/wall-211075514_270" TargetMode="External"/><Relationship Id="rId169" Type="http://schemas.openxmlformats.org/officeDocument/2006/relationships/hyperlink" Target="https://vk.com/wall-72891995_1043553?reply=1043917&amp;thread=1043558" TargetMode="External"/><Relationship Id="rId168" Type="http://schemas.openxmlformats.org/officeDocument/2006/relationships/hyperlink" Target="https://prnt.sc/0WS2UZLdb1Fv" TargetMode="External"/><Relationship Id="rId289" Type="http://schemas.openxmlformats.org/officeDocument/2006/relationships/hyperlink" Target="https://www.youtube.com/watch?v=s8Ya0Cy245w&amp;lc=UgyIjUQUO2zvvP5hE7x4AaABAg.9pSEWRB05LH9pSvoZ0q3Z6" TargetMode="External"/><Relationship Id="rId167" Type="http://schemas.openxmlformats.org/officeDocument/2006/relationships/hyperlink" Target="https://dzen.ru/video/watch/6465164b2bcc213d10b49b10" TargetMode="External"/><Relationship Id="rId288" Type="http://schemas.openxmlformats.org/officeDocument/2006/relationships/hyperlink" Target="https://prnt.sc/HPFXkJKCFinW" TargetMode="External"/><Relationship Id="rId166" Type="http://schemas.openxmlformats.org/officeDocument/2006/relationships/hyperlink" Target="https://prnt.sc/x2j1a40-lAVb" TargetMode="External"/><Relationship Id="rId287" Type="http://schemas.openxmlformats.org/officeDocument/2006/relationships/hyperlink" Target="https://dzen.ru/a/ZG23vEPC0i29pu5F" TargetMode="External"/><Relationship Id="rId161" Type="http://schemas.openxmlformats.org/officeDocument/2006/relationships/hyperlink" Target="https://dzen.ru/video/watch/644a6777c6419c1f9c8b4b49" TargetMode="External"/><Relationship Id="rId282" Type="http://schemas.openxmlformats.org/officeDocument/2006/relationships/hyperlink" Target="https://prnt.sc/94mcapctmKrT" TargetMode="External"/><Relationship Id="rId160" Type="http://schemas.openxmlformats.org/officeDocument/2006/relationships/hyperlink" Target="https://prnt.sc/jPR7GGnuLn9y" TargetMode="External"/><Relationship Id="rId281" Type="http://schemas.openxmlformats.org/officeDocument/2006/relationships/hyperlink" Target="https://ok.ru/skidyvayte/topic/156199045697551" TargetMode="External"/><Relationship Id="rId280" Type="http://schemas.openxmlformats.org/officeDocument/2006/relationships/hyperlink" Target="https://ok.ru/profile/572584795260/statuses/155286573433724" TargetMode="External"/><Relationship Id="rId159" Type="http://schemas.openxmlformats.org/officeDocument/2006/relationships/hyperlink" Target="https://vk.com/wall-97639222_177571?reply=177751&amp;thread=177630" TargetMode="External"/><Relationship Id="rId154" Type="http://schemas.openxmlformats.org/officeDocument/2006/relationships/hyperlink" Target="https://www.youtube.com/watch?v=UL-b10fmYwc" TargetMode="External"/><Relationship Id="rId275" Type="http://schemas.openxmlformats.org/officeDocument/2006/relationships/hyperlink" Target="https://vk.com/wall-165513319_226369" TargetMode="External"/><Relationship Id="rId153" Type="http://schemas.openxmlformats.org/officeDocument/2006/relationships/hyperlink" Target="https://vk.com/wall234848812_5342" TargetMode="External"/><Relationship Id="rId274" Type="http://schemas.openxmlformats.org/officeDocument/2006/relationships/hyperlink" Target="https://prnt.sc/eRQyjS8clRVI" TargetMode="External"/><Relationship Id="rId152" Type="http://schemas.openxmlformats.org/officeDocument/2006/relationships/hyperlink" Target="https://prnt.sc/L82Ct0VG9SgW" TargetMode="External"/><Relationship Id="rId273" Type="http://schemas.openxmlformats.org/officeDocument/2006/relationships/hyperlink" Target="https://vk.com/wall700658348_4" TargetMode="External"/><Relationship Id="rId151" Type="http://schemas.openxmlformats.org/officeDocument/2006/relationships/hyperlink" Target="https://vk.com/wall-72891995_1043553?reply=1043857&amp;thread=1043558" TargetMode="External"/><Relationship Id="rId272" Type="http://schemas.openxmlformats.org/officeDocument/2006/relationships/hyperlink" Target="https://prnt.sc/g0aZFIWwQgeA" TargetMode="External"/><Relationship Id="rId158" Type="http://schemas.openxmlformats.org/officeDocument/2006/relationships/hyperlink" Target="https://prnt.sc/k3fHJXm-KFS4" TargetMode="External"/><Relationship Id="rId279" Type="http://schemas.openxmlformats.org/officeDocument/2006/relationships/hyperlink" Target="https://ok.ru/z.o.n/topic/156343363136464" TargetMode="External"/><Relationship Id="rId157" Type="http://schemas.openxmlformats.org/officeDocument/2006/relationships/hyperlink" Target="https://www.forumhouse.ru/threads/558409/" TargetMode="External"/><Relationship Id="rId278" Type="http://schemas.openxmlformats.org/officeDocument/2006/relationships/hyperlink" Target="https://prnt.sc/m7rSAwtTNmFZ" TargetMode="External"/><Relationship Id="rId156" Type="http://schemas.openxmlformats.org/officeDocument/2006/relationships/hyperlink" Target="https://prnt.sc/UzsIqWj0O2nm" TargetMode="External"/><Relationship Id="rId277" Type="http://schemas.openxmlformats.org/officeDocument/2006/relationships/hyperlink" Target="https://vk.com/wall-199253111_125" TargetMode="External"/><Relationship Id="rId155" Type="http://schemas.openxmlformats.org/officeDocument/2006/relationships/hyperlink" Target="https://prnt.sc/dW0HfW0iMrb4" TargetMode="External"/><Relationship Id="rId276" Type="http://schemas.openxmlformats.org/officeDocument/2006/relationships/hyperlink" Target="https://prnt.sc/HMMD5WfGmFcG" TargetMode="External"/><Relationship Id="rId40" Type="http://schemas.openxmlformats.org/officeDocument/2006/relationships/hyperlink" Target="https://prnt.sc/bhtej8NrV-lJ" TargetMode="External"/><Relationship Id="rId42" Type="http://schemas.openxmlformats.org/officeDocument/2006/relationships/hyperlink" Target="https://prnt.sc/O7ChXDw7e87z" TargetMode="External"/><Relationship Id="rId41" Type="http://schemas.openxmlformats.org/officeDocument/2006/relationships/hyperlink" Target="https://ok.ru/profile/342582623467/statuses/155902222793707" TargetMode="External"/><Relationship Id="rId44" Type="http://schemas.openxmlformats.org/officeDocument/2006/relationships/hyperlink" Target="https://prnt.sc/sASFwLqjMHFC" TargetMode="External"/><Relationship Id="rId43" Type="http://schemas.openxmlformats.org/officeDocument/2006/relationships/hyperlink" Target="https://ok.ru/reversprey/topic/156344298044911" TargetMode="External"/><Relationship Id="rId46" Type="http://schemas.openxmlformats.org/officeDocument/2006/relationships/hyperlink" Target="https://prnt.sc/neBxYGJbHm6k" TargetMode="External"/><Relationship Id="rId45" Type="http://schemas.openxmlformats.org/officeDocument/2006/relationships/hyperlink" Target="https://vk.com/wall-134655935_282833?reply=284325&amp;thread=283253" TargetMode="External"/><Relationship Id="rId48" Type="http://schemas.openxmlformats.org/officeDocument/2006/relationships/hyperlink" Target="https://prnt.sc/iC1Y4bCjGuQ6" TargetMode="External"/><Relationship Id="rId47" Type="http://schemas.openxmlformats.org/officeDocument/2006/relationships/hyperlink" Target="https://ok.ru/stroim.sami/topic/156543892216754" TargetMode="External"/><Relationship Id="rId49" Type="http://schemas.openxmlformats.org/officeDocument/2006/relationships/hyperlink" Target="https://ok.ru/profile/570640800382/statuses/155036324102270" TargetMode="External"/><Relationship Id="rId31" Type="http://schemas.openxmlformats.org/officeDocument/2006/relationships/hyperlink" Target="https://vk.com/wall-219280167_39" TargetMode="External"/><Relationship Id="rId30" Type="http://schemas.openxmlformats.org/officeDocument/2006/relationships/hyperlink" Target="https://prnt.sc/sc6e1dXMYBdp" TargetMode="External"/><Relationship Id="rId33" Type="http://schemas.openxmlformats.org/officeDocument/2006/relationships/hyperlink" Target="https://vk.com/im?sel=257539516&amp;msgid=6" TargetMode="External"/><Relationship Id="rId32" Type="http://schemas.openxmlformats.org/officeDocument/2006/relationships/hyperlink" Target="https://prnt.sc/nVhDtpe0uFO1" TargetMode="External"/><Relationship Id="rId35" Type="http://schemas.openxmlformats.org/officeDocument/2006/relationships/hyperlink" Target="https://dzen.ru/video/watch/644d28abb032303fb06171ee?comments_data=n_reply" TargetMode="External"/><Relationship Id="rId34" Type="http://schemas.openxmlformats.org/officeDocument/2006/relationships/hyperlink" Target="https://prnt.sc/Lml0ujaO552b" TargetMode="External"/><Relationship Id="rId37" Type="http://schemas.openxmlformats.org/officeDocument/2006/relationships/hyperlink" Target="https://vk.com/wall-217672138_497" TargetMode="External"/><Relationship Id="rId36" Type="http://schemas.openxmlformats.org/officeDocument/2006/relationships/hyperlink" Target="https://prnt.sc/RdtnKh1dJ5jJ" TargetMode="External"/><Relationship Id="rId39" Type="http://schemas.openxmlformats.org/officeDocument/2006/relationships/hyperlink" Target="https://ok.ru/lifecheater/topic/155993216866391" TargetMode="External"/><Relationship Id="rId38" Type="http://schemas.openxmlformats.org/officeDocument/2006/relationships/hyperlink" Target="https://prnt.sc/fSlfNgUXypxO" TargetMode="External"/><Relationship Id="rId20" Type="http://schemas.openxmlformats.org/officeDocument/2006/relationships/hyperlink" Target="https://prnt.sc/Wqnc6NtkYEEw" TargetMode="External"/><Relationship Id="rId22" Type="http://schemas.openxmlformats.org/officeDocument/2006/relationships/hyperlink" Target="https://prnt.sc/_0ihZ6vWXJOu" TargetMode="External"/><Relationship Id="rId21" Type="http://schemas.openxmlformats.org/officeDocument/2006/relationships/hyperlink" Target="https://vk.com/wall-195301561_518" TargetMode="External"/><Relationship Id="rId24" Type="http://schemas.openxmlformats.org/officeDocument/2006/relationships/hyperlink" Target="https://prnt.sc/ByPe9ZFMrLpz" TargetMode="External"/><Relationship Id="rId23" Type="http://schemas.openxmlformats.org/officeDocument/2006/relationships/hyperlink" Target="https://vk.com/wall-219184294_61" TargetMode="External"/><Relationship Id="rId26" Type="http://schemas.openxmlformats.org/officeDocument/2006/relationships/hyperlink" Target="https://prnt.sc/-SGRqHovRFsi" TargetMode="External"/><Relationship Id="rId25" Type="http://schemas.openxmlformats.org/officeDocument/2006/relationships/hyperlink" Target="https://vk.com/wall-216895949_5004" TargetMode="External"/><Relationship Id="rId28" Type="http://schemas.openxmlformats.org/officeDocument/2006/relationships/hyperlink" Target="https://prnt.sc/DUWsBwxHr_40" TargetMode="External"/><Relationship Id="rId27" Type="http://schemas.openxmlformats.org/officeDocument/2006/relationships/hyperlink" Target="https://www.forumhouse.ru/posts/31426767/" TargetMode="External"/><Relationship Id="rId29" Type="http://schemas.openxmlformats.org/officeDocument/2006/relationships/hyperlink" Target="https://vk.com/wall-134655935_282833?reply=283253" TargetMode="External"/><Relationship Id="rId11" Type="http://schemas.openxmlformats.org/officeDocument/2006/relationships/hyperlink" Target="https://vk.com/wall-138863694_915636?reply=915670&amp;thread=915639" TargetMode="External"/><Relationship Id="rId10" Type="http://schemas.openxmlformats.org/officeDocument/2006/relationships/hyperlink" Target="https://prnt.sc/Dj1DPgUtpKj4" TargetMode="External"/><Relationship Id="rId13" Type="http://schemas.openxmlformats.org/officeDocument/2006/relationships/hyperlink" Target="https://vk.com/wall-26978036_641446" TargetMode="External"/><Relationship Id="rId12" Type="http://schemas.openxmlformats.org/officeDocument/2006/relationships/hyperlink" Target="https://prnt.sc/kBn1Sx4EFqQE" TargetMode="External"/><Relationship Id="rId15" Type="http://schemas.openxmlformats.org/officeDocument/2006/relationships/hyperlink" Target="https://prnt.sc/DRwOlDpgcybk" TargetMode="External"/><Relationship Id="rId14" Type="http://schemas.openxmlformats.org/officeDocument/2006/relationships/hyperlink" Target="https://vk.com/wall-192977492_113142" TargetMode="External"/><Relationship Id="rId17" Type="http://schemas.openxmlformats.org/officeDocument/2006/relationships/hyperlink" Target="https://prnt.sc/wt0XeVG7Je--" TargetMode="External"/><Relationship Id="rId16" Type="http://schemas.openxmlformats.org/officeDocument/2006/relationships/hyperlink" Target="https://vk.com/wall412663754_1727" TargetMode="External"/><Relationship Id="rId19" Type="http://schemas.openxmlformats.org/officeDocument/2006/relationships/hyperlink" Target="https://vk.com/im?sel=606592092&amp;msgid=23" TargetMode="External"/><Relationship Id="rId18" Type="http://schemas.openxmlformats.org/officeDocument/2006/relationships/hyperlink" Target="https://prnt.sc/gmTRTkmkyxKg" TargetMode="External"/><Relationship Id="rId84" Type="http://schemas.openxmlformats.org/officeDocument/2006/relationships/hyperlink" Target="https://prnt.sc/q9My31zj2Fc5" TargetMode="External"/><Relationship Id="rId83" Type="http://schemas.openxmlformats.org/officeDocument/2006/relationships/hyperlink" Target="https://dzen.ru/a/ZFlqbvmP8HI8oNH3" TargetMode="External"/><Relationship Id="rId86" Type="http://schemas.openxmlformats.org/officeDocument/2006/relationships/hyperlink" Target="https://prnt.sc/A_oGw4u20a04" TargetMode="External"/><Relationship Id="rId85" Type="http://schemas.openxmlformats.org/officeDocument/2006/relationships/hyperlink" Target="https://vk.com/wall-147044983_66380" TargetMode="External"/><Relationship Id="rId88" Type="http://schemas.openxmlformats.org/officeDocument/2006/relationships/hyperlink" Target="https://prnt.sc/XfnpiHKeHtQK" TargetMode="External"/><Relationship Id="rId87" Type="http://schemas.openxmlformats.org/officeDocument/2006/relationships/hyperlink" Target="https://vk.com/wall-119794058_1314" TargetMode="External"/><Relationship Id="rId89" Type="http://schemas.openxmlformats.org/officeDocument/2006/relationships/hyperlink" Target="https://vk.com/wall-134346310_537" TargetMode="External"/><Relationship Id="rId80" Type="http://schemas.openxmlformats.org/officeDocument/2006/relationships/hyperlink" Target="https://prnt.sc/wWi5CymbWXv2" TargetMode="External"/><Relationship Id="rId82" Type="http://schemas.openxmlformats.org/officeDocument/2006/relationships/hyperlink" Target="https://prnt.sc/1ruQp98ssjcn" TargetMode="External"/><Relationship Id="rId81" Type="http://schemas.openxmlformats.org/officeDocument/2006/relationships/hyperlink" Target="https://dzen.ru/video/watch/6444133d6bd5324872c525f5" TargetMode="External"/><Relationship Id="rId73" Type="http://schemas.openxmlformats.org/officeDocument/2006/relationships/hyperlink" Target="https://vk.com/wall-173546139_6650" TargetMode="External"/><Relationship Id="rId72" Type="http://schemas.openxmlformats.org/officeDocument/2006/relationships/hyperlink" Target="https://prnt.sc/1t6rSK6QA6U-" TargetMode="External"/><Relationship Id="rId75" Type="http://schemas.openxmlformats.org/officeDocument/2006/relationships/hyperlink" Target="https://dzen.ru/a/ZFvZ_B19_A3NrCMT?share_to=ok" TargetMode="External"/><Relationship Id="rId74" Type="http://schemas.openxmlformats.org/officeDocument/2006/relationships/hyperlink" Target="https://prnt.sc/THjlft0ltRXx" TargetMode="External"/><Relationship Id="rId77" Type="http://schemas.openxmlformats.org/officeDocument/2006/relationships/hyperlink" Target="https://vk.com/wall-217078558_6" TargetMode="External"/><Relationship Id="rId76" Type="http://schemas.openxmlformats.org/officeDocument/2006/relationships/hyperlink" Target="https://prnt.sc/6CTnPG4gSZEV" TargetMode="External"/><Relationship Id="rId79" Type="http://schemas.openxmlformats.org/officeDocument/2006/relationships/hyperlink" Target="https://vk.com/wall-171147165_28" TargetMode="External"/><Relationship Id="rId78" Type="http://schemas.openxmlformats.org/officeDocument/2006/relationships/hyperlink" Target="https://prnt.sc/wl-yh0_dpv6-" TargetMode="External"/><Relationship Id="rId71" Type="http://schemas.openxmlformats.org/officeDocument/2006/relationships/hyperlink" Target="https://vk.com/wall-219280167_44" TargetMode="External"/><Relationship Id="rId70" Type="http://schemas.openxmlformats.org/officeDocument/2006/relationships/hyperlink" Target="https://prnt.sc/1yWuxdniOtRi" TargetMode="External"/><Relationship Id="rId62" Type="http://schemas.openxmlformats.org/officeDocument/2006/relationships/hyperlink" Target="https://dzen.ru/video/watch/644d28abb032303fb06171ee?comments_data=n_reply" TargetMode="External"/><Relationship Id="rId61" Type="http://schemas.openxmlformats.org/officeDocument/2006/relationships/hyperlink" Target="https://prnt.sc/iA7K94KnjRD0" TargetMode="External"/><Relationship Id="rId64" Type="http://schemas.openxmlformats.org/officeDocument/2006/relationships/hyperlink" Target="https://prnt.sc/WVnOfP7WN3Fd" TargetMode="External"/><Relationship Id="rId63" Type="http://schemas.openxmlformats.org/officeDocument/2006/relationships/hyperlink" Target="https://t.me/shkolastroitelstva/396?comment=1705" TargetMode="External"/><Relationship Id="rId66" Type="http://schemas.openxmlformats.org/officeDocument/2006/relationships/hyperlink" Target="https://prnt.sc/QtNdBK4jJpOc" TargetMode="External"/><Relationship Id="rId65" Type="http://schemas.openxmlformats.org/officeDocument/2006/relationships/hyperlink" Target="https://dzen.ru/b/ZFtsO7x1EVvgSTPB" TargetMode="External"/><Relationship Id="rId68" Type="http://schemas.openxmlformats.org/officeDocument/2006/relationships/hyperlink" Target="https://prnt.sc/_47tsd2VZcyp" TargetMode="External"/><Relationship Id="rId67" Type="http://schemas.openxmlformats.org/officeDocument/2006/relationships/hyperlink" Target="https://vk.com/wall-153006812_235679" TargetMode="External"/><Relationship Id="rId60" Type="http://schemas.openxmlformats.org/officeDocument/2006/relationships/hyperlink" Target="https://vk.com/wall-87248935_4220" TargetMode="External"/><Relationship Id="rId69" Type="http://schemas.openxmlformats.org/officeDocument/2006/relationships/hyperlink" Target="https://vk.com/wall-99100640_74324" TargetMode="External"/><Relationship Id="rId51" Type="http://schemas.openxmlformats.org/officeDocument/2006/relationships/hyperlink" Target="https://dzen.ru/a/ZFjSKYS2sh51_bx8" TargetMode="External"/><Relationship Id="rId50" Type="http://schemas.openxmlformats.org/officeDocument/2006/relationships/hyperlink" Target="https://prnt.sc/nM0qsnL0d56O" TargetMode="External"/><Relationship Id="rId53" Type="http://schemas.openxmlformats.org/officeDocument/2006/relationships/hyperlink" Target="https://telegram.me/shkolastroitelstva/396" TargetMode="External"/><Relationship Id="rId52" Type="http://schemas.openxmlformats.org/officeDocument/2006/relationships/hyperlink" Target="https://prnt.sc/TyIFtDwETfCt" TargetMode="External"/><Relationship Id="rId55" Type="http://schemas.openxmlformats.org/officeDocument/2006/relationships/hyperlink" Target="https://www.forumhouse.ru/threads/557983/" TargetMode="External"/><Relationship Id="rId54" Type="http://schemas.openxmlformats.org/officeDocument/2006/relationships/hyperlink" Target="https://prnt.sc/YAuXQp-Kalrv" TargetMode="External"/><Relationship Id="rId57" Type="http://schemas.openxmlformats.org/officeDocument/2006/relationships/hyperlink" Target="https://prnt.sc/cVfZ3Q3PKYCS" TargetMode="External"/><Relationship Id="rId56" Type="http://schemas.openxmlformats.org/officeDocument/2006/relationships/hyperlink" Target="https://vk.com/wall-52821257_90298" TargetMode="External"/><Relationship Id="rId59" Type="http://schemas.openxmlformats.org/officeDocument/2006/relationships/hyperlink" Target="https://prnt.sc/nVhbVU7dqWWv" TargetMode="External"/><Relationship Id="rId58" Type="http://schemas.openxmlformats.org/officeDocument/2006/relationships/hyperlink" Target="https://www.youtube.com/watch?v=1drmpt4293s" TargetMode="External"/><Relationship Id="rId107" Type="http://schemas.openxmlformats.org/officeDocument/2006/relationships/hyperlink" Target="https://telegram.me/shkolastroitelstva/411" TargetMode="External"/><Relationship Id="rId228" Type="http://schemas.openxmlformats.org/officeDocument/2006/relationships/hyperlink" Target="https://prnt.sc/wP0RLpiF0UoG" TargetMode="External"/><Relationship Id="rId349" Type="http://schemas.openxmlformats.org/officeDocument/2006/relationships/hyperlink" Target="https://prnt.sc/RmeOjdid68QU" TargetMode="External"/><Relationship Id="rId106" Type="http://schemas.openxmlformats.org/officeDocument/2006/relationships/hyperlink" Target="https://prnt.sc/oUzEEpwxEw6I" TargetMode="External"/><Relationship Id="rId227" Type="http://schemas.openxmlformats.org/officeDocument/2006/relationships/hyperlink" Target="https://www.forumhouse.ru/posts/31477575/" TargetMode="External"/><Relationship Id="rId348" Type="http://schemas.openxmlformats.org/officeDocument/2006/relationships/hyperlink" Target="https://vk.com/wall-64597914_1498382?reply=1498428" TargetMode="External"/><Relationship Id="rId105" Type="http://schemas.openxmlformats.org/officeDocument/2006/relationships/hyperlink" Target="https://vk.com/wall-189819068_147461?reply=147485" TargetMode="External"/><Relationship Id="rId226" Type="http://schemas.openxmlformats.org/officeDocument/2006/relationships/hyperlink" Target="https://www.youtube.com/watch?v=O2PSepygI3U&amp;lc=Ugzj9gXmo3nSWeB3knN4AaABAg" TargetMode="External"/><Relationship Id="rId347" Type="http://schemas.openxmlformats.org/officeDocument/2006/relationships/hyperlink" Target="https://prnt.sc/y2mdq02us_kR" TargetMode="External"/><Relationship Id="rId104" Type="http://schemas.openxmlformats.org/officeDocument/2006/relationships/hyperlink" Target="https://prnt.sc/Lmf06Bc_RT7l" TargetMode="External"/><Relationship Id="rId225" Type="http://schemas.openxmlformats.org/officeDocument/2006/relationships/hyperlink" Target="https://prnt.sc/AEGtsKDSlUwZ" TargetMode="External"/><Relationship Id="rId346" Type="http://schemas.openxmlformats.org/officeDocument/2006/relationships/hyperlink" Target="http://vk.com/wall-64597914_1498382?reply=1498395" TargetMode="External"/><Relationship Id="rId109" Type="http://schemas.openxmlformats.org/officeDocument/2006/relationships/hyperlink" Target="https://www.youtube.com/watch?v=IdwqUSGT95A" TargetMode="External"/><Relationship Id="rId108" Type="http://schemas.openxmlformats.org/officeDocument/2006/relationships/hyperlink" Target="https://prnt.sc/tmLqSvv3IZKI" TargetMode="External"/><Relationship Id="rId229" Type="http://schemas.openxmlformats.org/officeDocument/2006/relationships/hyperlink" Target="https://www.forumhouse.ru/threads/134579/page-21" TargetMode="External"/><Relationship Id="rId220" Type="http://schemas.openxmlformats.org/officeDocument/2006/relationships/hyperlink" Target="https://vk.com/wall-72891995_1043553?reply=1044284&amp;thread=1043558" TargetMode="External"/><Relationship Id="rId341" Type="http://schemas.openxmlformats.org/officeDocument/2006/relationships/hyperlink" Target="https://prnt.sc/zLu5ys8jDQDg" TargetMode="External"/><Relationship Id="rId340" Type="http://schemas.openxmlformats.org/officeDocument/2006/relationships/hyperlink" Target="https://ok.ru/profile/574185315945/statuses/155931074654313" TargetMode="External"/><Relationship Id="rId103" Type="http://schemas.openxmlformats.org/officeDocument/2006/relationships/hyperlink" Target="https://www.youtube.com/watch?v=W9A8zC8R-U4&amp;lc=UgyO3OnOtCSW0nnYE8N4AaABAg" TargetMode="External"/><Relationship Id="rId224" Type="http://schemas.openxmlformats.org/officeDocument/2006/relationships/hyperlink" Target="https://vk.com/wall-127816489_56216?reply=56241&amp;thread=56218" TargetMode="External"/><Relationship Id="rId345" Type="http://schemas.openxmlformats.org/officeDocument/2006/relationships/hyperlink" Target="https://prnt.sc/iM--Qfcp38UR" TargetMode="External"/><Relationship Id="rId102" Type="http://schemas.openxmlformats.org/officeDocument/2006/relationships/hyperlink" Target="https://prnt.sc/UOybHkX9u4gi" TargetMode="External"/><Relationship Id="rId223" Type="http://schemas.openxmlformats.org/officeDocument/2006/relationships/hyperlink" Target="https://prnt.sc/zmcgeRW_8JpR" TargetMode="External"/><Relationship Id="rId344" Type="http://schemas.openxmlformats.org/officeDocument/2006/relationships/hyperlink" Target="https://vk.com/wall-64597914_1498382?reply=1498423" TargetMode="External"/><Relationship Id="rId101" Type="http://schemas.openxmlformats.org/officeDocument/2006/relationships/hyperlink" Target="https://vk.com/wall-62600240_192900?reply=193104&amp;thread=192913" TargetMode="External"/><Relationship Id="rId222" Type="http://schemas.openxmlformats.org/officeDocument/2006/relationships/hyperlink" Target="https://vk.com/wall-43942870_27885" TargetMode="External"/><Relationship Id="rId343" Type="http://schemas.openxmlformats.org/officeDocument/2006/relationships/hyperlink" Target="https://prnt.sc/4J5UcxUTGcuJ" TargetMode="External"/><Relationship Id="rId100" Type="http://schemas.openxmlformats.org/officeDocument/2006/relationships/hyperlink" Target="https://prnt.sc/YNFsVaz0M0gU" TargetMode="External"/><Relationship Id="rId221" Type="http://schemas.openxmlformats.org/officeDocument/2006/relationships/hyperlink" Target="https://prnt.sc/5IYsxrmxjitA" TargetMode="External"/><Relationship Id="rId342" Type="http://schemas.openxmlformats.org/officeDocument/2006/relationships/hyperlink" Target="https://vk.com/wall-64597914_1498382" TargetMode="External"/><Relationship Id="rId217" Type="http://schemas.openxmlformats.org/officeDocument/2006/relationships/hyperlink" Target="https://prnt.sc/qf6tvv8wHCWV" TargetMode="External"/><Relationship Id="rId338" Type="http://schemas.openxmlformats.org/officeDocument/2006/relationships/hyperlink" Target="https://dzen.ru/media/dachniyremont/luchshii-sposob-utepleniia-doma-iz-gazobetona-za-kopeiki-i-na-veka-delaem-termopaneli-svoimi-rukami-sostav-i-proporcii-646093734116ef6c644b7a89?&amp;comments_data=n_reply" TargetMode="External"/><Relationship Id="rId216" Type="http://schemas.openxmlformats.org/officeDocument/2006/relationships/hyperlink" Target="https://vk.com/wall-185333070_374" TargetMode="External"/><Relationship Id="rId337" Type="http://schemas.openxmlformats.org/officeDocument/2006/relationships/hyperlink" Target="https://prnt.sc/sLA5pxvPoAQe" TargetMode="External"/><Relationship Id="rId215" Type="http://schemas.openxmlformats.org/officeDocument/2006/relationships/hyperlink" Target="https://prnt.sc/HhUPQLpaol5Y" TargetMode="External"/><Relationship Id="rId336" Type="http://schemas.openxmlformats.org/officeDocument/2006/relationships/hyperlink" Target="https://ok.ru/skidyvayte/topic/156209529163791" TargetMode="External"/><Relationship Id="rId214" Type="http://schemas.openxmlformats.org/officeDocument/2006/relationships/hyperlink" Target="https://vk.com/wall-219933473_76" TargetMode="External"/><Relationship Id="rId335" Type="http://schemas.openxmlformats.org/officeDocument/2006/relationships/hyperlink" Target="https://prnt.sc/GWdX3MELL8vx" TargetMode="External"/><Relationship Id="rId219" Type="http://schemas.openxmlformats.org/officeDocument/2006/relationships/hyperlink" Target="https://prnt.sc/0lziIhnG1WIm" TargetMode="External"/><Relationship Id="rId218" Type="http://schemas.openxmlformats.org/officeDocument/2006/relationships/hyperlink" Target="https://vk.com/wall187117847_1266" TargetMode="External"/><Relationship Id="rId339" Type="http://schemas.openxmlformats.org/officeDocument/2006/relationships/hyperlink" Target="https://prnt.sc/jnUGA5FZSu37" TargetMode="External"/><Relationship Id="rId330" Type="http://schemas.openxmlformats.org/officeDocument/2006/relationships/hyperlink" Target="https://vk.com/wall-212748953_136?reply=138&amp;thread=137" TargetMode="External"/><Relationship Id="rId213" Type="http://schemas.openxmlformats.org/officeDocument/2006/relationships/hyperlink" Target="https://prnt.sc/GMNPcHfv_khn" TargetMode="External"/><Relationship Id="rId334" Type="http://schemas.openxmlformats.org/officeDocument/2006/relationships/hyperlink" Target="https://vk.com/wall-112537619_191921?reply=192088&amp;thread=191944" TargetMode="External"/><Relationship Id="rId212" Type="http://schemas.openxmlformats.org/officeDocument/2006/relationships/hyperlink" Target="https://vk.com/wall-97639222_177571?reply=178322&amp;thread=177630" TargetMode="External"/><Relationship Id="rId333" Type="http://schemas.openxmlformats.org/officeDocument/2006/relationships/hyperlink" Target="https://prnt.sc/0pTustH1SoW8" TargetMode="External"/><Relationship Id="rId211" Type="http://schemas.openxmlformats.org/officeDocument/2006/relationships/hyperlink" Target="https://prnt.sc/I5Up59fTuM_h" TargetMode="External"/><Relationship Id="rId332" Type="http://schemas.openxmlformats.org/officeDocument/2006/relationships/hyperlink" Target="https://vk.com/wall-29538032_351390?reply=351750&amp;thread=351396" TargetMode="External"/><Relationship Id="rId210" Type="http://schemas.openxmlformats.org/officeDocument/2006/relationships/hyperlink" Target="https://dzen.ru/video/watch/644a6777c6419c1f9c8b4b49?comments_data=n_reply" TargetMode="External"/><Relationship Id="rId331" Type="http://schemas.openxmlformats.org/officeDocument/2006/relationships/hyperlink" Target="https://prnt.sc/hEE6vJFtw8hx" TargetMode="External"/><Relationship Id="rId370" Type="http://schemas.openxmlformats.org/officeDocument/2006/relationships/hyperlink" Target="https://dzen.ru/b/ZHaaXcB2qC9RHNqQ" TargetMode="External"/><Relationship Id="rId129" Type="http://schemas.openxmlformats.org/officeDocument/2006/relationships/hyperlink" Target="https://www.youtube.com/watch?v=3Fsbdv9TuQk&amp;lc=Ugx7tLOztSiyWsbJB3d4AaABAg" TargetMode="External"/><Relationship Id="rId128" Type="http://schemas.openxmlformats.org/officeDocument/2006/relationships/hyperlink" Target="https://prnt.sc/xtvSFOK06d-1" TargetMode="External"/><Relationship Id="rId249" Type="http://schemas.openxmlformats.org/officeDocument/2006/relationships/hyperlink" Target="https://vk.com/wall-54036611_1476073?reply=1476090" TargetMode="External"/><Relationship Id="rId127" Type="http://schemas.openxmlformats.org/officeDocument/2006/relationships/hyperlink" Target="https://vk.com/wall-99100640_74394?reply=74395" TargetMode="External"/><Relationship Id="rId248" Type="http://schemas.openxmlformats.org/officeDocument/2006/relationships/hyperlink" Target="https://prnt.sc/RWew476xwpZG" TargetMode="External"/><Relationship Id="rId369" Type="http://schemas.openxmlformats.org/officeDocument/2006/relationships/hyperlink" Target="https://prnt.sc/A8AWtx1sdrWS" TargetMode="External"/><Relationship Id="rId126" Type="http://schemas.openxmlformats.org/officeDocument/2006/relationships/hyperlink" Target="https://prnt.sc/BrvgVN0iiy6J" TargetMode="External"/><Relationship Id="rId247" Type="http://schemas.openxmlformats.org/officeDocument/2006/relationships/hyperlink" Target="https://vk.com/wall-126164263_1790?reply=1798&amp;thread=1792" TargetMode="External"/><Relationship Id="rId368" Type="http://schemas.openxmlformats.org/officeDocument/2006/relationships/hyperlink" Target="https://vk.com/wall-187835662_3590" TargetMode="External"/><Relationship Id="rId121" Type="http://schemas.openxmlformats.org/officeDocument/2006/relationships/hyperlink" Target="https://dzen.ru/media/s_versia2/idealnaia-zamena-mineralnoi-vaty-i-penoplasta-stoit-3-kopeiki-poluchaetsia-maksimalno-bystro-i-vygodno-delius-645dbe156edf700dfd0e4a5a?&amp;comments_data=n_reply" TargetMode="External"/><Relationship Id="rId242" Type="http://schemas.openxmlformats.org/officeDocument/2006/relationships/hyperlink" Target="https://prnt.sc/2cYx05E36eWm" TargetMode="External"/><Relationship Id="rId363" Type="http://schemas.openxmlformats.org/officeDocument/2006/relationships/hyperlink" Target="https://prnt.sc/2HScxFyVk7YS" TargetMode="External"/><Relationship Id="rId120" Type="http://schemas.openxmlformats.org/officeDocument/2006/relationships/hyperlink" Target="https://prnt.sc/yhOYVOB1YzS3" TargetMode="External"/><Relationship Id="rId241" Type="http://schemas.openxmlformats.org/officeDocument/2006/relationships/hyperlink" Target="https://vk.com/wall-121618691_487190" TargetMode="External"/><Relationship Id="rId362" Type="http://schemas.openxmlformats.org/officeDocument/2006/relationships/hyperlink" Target="https://www.youtube.com/watch?v=Bj2mDw2Fybs" TargetMode="External"/><Relationship Id="rId240" Type="http://schemas.openxmlformats.org/officeDocument/2006/relationships/hyperlink" Target="https://prnt.sc/VtXZVEnelQJ-" TargetMode="External"/><Relationship Id="rId361" Type="http://schemas.openxmlformats.org/officeDocument/2006/relationships/hyperlink" Target="https://prnt.sc/HPdYp_bBkL6w" TargetMode="External"/><Relationship Id="rId360" Type="http://schemas.openxmlformats.org/officeDocument/2006/relationships/hyperlink" Target="https://www.youtube.com/watch?v=qcdOKp6CLAo" TargetMode="External"/><Relationship Id="rId125" Type="http://schemas.openxmlformats.org/officeDocument/2006/relationships/hyperlink" Target="https://vk.com/wall-220630403_49" TargetMode="External"/><Relationship Id="rId246" Type="http://schemas.openxmlformats.org/officeDocument/2006/relationships/hyperlink" Target="https://prnt.sc/8zyeoblpmNBI" TargetMode="External"/><Relationship Id="rId367" Type="http://schemas.openxmlformats.org/officeDocument/2006/relationships/hyperlink" Target="https://vk.com/wall-147967958_44" TargetMode="External"/><Relationship Id="rId124" Type="http://schemas.openxmlformats.org/officeDocument/2006/relationships/hyperlink" Target="https://prnt.sc/Zo7vIV-3rTkd" TargetMode="External"/><Relationship Id="rId245" Type="http://schemas.openxmlformats.org/officeDocument/2006/relationships/hyperlink" Target="https://otvet.mail.ru/answer/2032953016" TargetMode="External"/><Relationship Id="rId366" Type="http://schemas.openxmlformats.org/officeDocument/2006/relationships/hyperlink" Target="https://vk.com/wall-147967958_44" TargetMode="External"/><Relationship Id="rId123" Type="http://schemas.openxmlformats.org/officeDocument/2006/relationships/hyperlink" Target="https://www.youtube.com/watch?v=W9A8zC8R-U4&amp;lc=UgyO3OnOtCSW0nnYE8N4AaABAg.9pXLZfEew2-9pkX98rPx5D" TargetMode="External"/><Relationship Id="rId244" Type="http://schemas.openxmlformats.org/officeDocument/2006/relationships/hyperlink" Target="https://prnt.sc/0XJtjxceMdAZ" TargetMode="External"/><Relationship Id="rId365" Type="http://schemas.openxmlformats.org/officeDocument/2006/relationships/hyperlink" Target="https://prnt.sc/xFmJ14kI22jA" TargetMode="External"/><Relationship Id="rId122" Type="http://schemas.openxmlformats.org/officeDocument/2006/relationships/hyperlink" Target="https://prnt.sc/WP6IB3WFevQP" TargetMode="External"/><Relationship Id="rId243" Type="http://schemas.openxmlformats.org/officeDocument/2006/relationships/hyperlink" Target="https://otvet.mail.ru/answer/2032953016" TargetMode="External"/><Relationship Id="rId364" Type="http://schemas.openxmlformats.org/officeDocument/2006/relationships/hyperlink" Target="https://vk.com/wall-212962920_2695" TargetMode="External"/><Relationship Id="rId95" Type="http://schemas.openxmlformats.org/officeDocument/2006/relationships/hyperlink" Target="https://dzen.ru/a/ZF2-FW7fcA39Dkpa" TargetMode="External"/><Relationship Id="rId94" Type="http://schemas.openxmlformats.org/officeDocument/2006/relationships/hyperlink" Target="https://prnt.sc/pXAvSC3JdqHX" TargetMode="External"/><Relationship Id="rId97" Type="http://schemas.openxmlformats.org/officeDocument/2006/relationships/hyperlink" Target="https://vk.com/wall-146330291_1529" TargetMode="External"/><Relationship Id="rId96" Type="http://schemas.openxmlformats.org/officeDocument/2006/relationships/hyperlink" Target="https://prnt.sc/DE_eV02DunCt" TargetMode="External"/><Relationship Id="rId99" Type="http://schemas.openxmlformats.org/officeDocument/2006/relationships/hyperlink" Target="https://dzen.ru/b/ZF1wHXkGMn2GQ09g" TargetMode="External"/><Relationship Id="rId98" Type="http://schemas.openxmlformats.org/officeDocument/2006/relationships/hyperlink" Target="https://prnt.sc/ROFCI9jghtJE" TargetMode="External"/><Relationship Id="rId91" Type="http://schemas.openxmlformats.org/officeDocument/2006/relationships/hyperlink" Target="https://vk.com/wall-217744910_228" TargetMode="External"/><Relationship Id="rId90" Type="http://schemas.openxmlformats.org/officeDocument/2006/relationships/hyperlink" Target="https://prnt.sc/76_jDWirEOPC" TargetMode="External"/><Relationship Id="rId93" Type="http://schemas.openxmlformats.org/officeDocument/2006/relationships/hyperlink" Target="https://dzen.ru/a/ZF0s8fXfKk3j0TCk?share_to=ok" TargetMode="External"/><Relationship Id="rId92" Type="http://schemas.openxmlformats.org/officeDocument/2006/relationships/hyperlink" Target="https://prnt.sc/XT7kBXnFlZ6Y" TargetMode="External"/><Relationship Id="rId118" Type="http://schemas.openxmlformats.org/officeDocument/2006/relationships/hyperlink" Target="https://prnt.sc/YeLH0f6Mcd3H" TargetMode="External"/><Relationship Id="rId239" Type="http://schemas.openxmlformats.org/officeDocument/2006/relationships/hyperlink" Target="https://vk.com/wall-80052011_4027419?reply=4027736&amp;thread=4027480" TargetMode="External"/><Relationship Id="rId117" Type="http://schemas.openxmlformats.org/officeDocument/2006/relationships/hyperlink" Target="https://vk.com/wall-45953413_4581" TargetMode="External"/><Relationship Id="rId238" Type="http://schemas.openxmlformats.org/officeDocument/2006/relationships/hyperlink" Target="https://prnt.sc/85KO30LCb9G3" TargetMode="External"/><Relationship Id="rId359" Type="http://schemas.openxmlformats.org/officeDocument/2006/relationships/hyperlink" Target="https://prnt.sc/QD08CsDeNpLw" TargetMode="External"/><Relationship Id="rId116" Type="http://schemas.openxmlformats.org/officeDocument/2006/relationships/hyperlink" Target="https://prnt.sc/Osfe42DVJW86" TargetMode="External"/><Relationship Id="rId237" Type="http://schemas.openxmlformats.org/officeDocument/2006/relationships/hyperlink" Target="https://vk.com/wall760084130_3942" TargetMode="External"/><Relationship Id="rId358" Type="http://schemas.openxmlformats.org/officeDocument/2006/relationships/hyperlink" Target="https://dzen.ru/media/dachniyremont/luchshii-sposob-utepleniia-doma-iz-gazobetona-za-kopeiki-i-na-veka-delaem-termopaneli-svoimi-rukami-sostav-i-proporcii-646093734116ef6c644b7a89?&amp;comments_data=n_reply" TargetMode="External"/><Relationship Id="rId115" Type="http://schemas.openxmlformats.org/officeDocument/2006/relationships/hyperlink" Target="https://vk.com/wall-219818813_62" TargetMode="External"/><Relationship Id="rId236" Type="http://schemas.openxmlformats.org/officeDocument/2006/relationships/hyperlink" Target="https://prnt.sc/_cY5DBJxEHd-" TargetMode="External"/><Relationship Id="rId357" Type="http://schemas.openxmlformats.org/officeDocument/2006/relationships/hyperlink" Target="https://prnt.sc/gbJFdBa03Ilh" TargetMode="External"/><Relationship Id="rId119" Type="http://schemas.openxmlformats.org/officeDocument/2006/relationships/hyperlink" Target="https://dzen.ru/a/ZGCTc0EW72xkS3qJ" TargetMode="External"/><Relationship Id="rId110" Type="http://schemas.openxmlformats.org/officeDocument/2006/relationships/hyperlink" Target="https://prnt.sc/MQtOKUIhno8C" TargetMode="External"/><Relationship Id="rId231" Type="http://schemas.openxmlformats.org/officeDocument/2006/relationships/hyperlink" Target="https://vk.com/wall-51972963_9332" TargetMode="External"/><Relationship Id="rId352" Type="http://schemas.openxmlformats.org/officeDocument/2006/relationships/hyperlink" Target="http://homeideal.ru/data/partable.html" TargetMode="External"/><Relationship Id="rId230" Type="http://schemas.openxmlformats.org/officeDocument/2006/relationships/hyperlink" Target="https://prnt.sc/HN_IEV51WzWz" TargetMode="External"/><Relationship Id="rId351" Type="http://schemas.openxmlformats.org/officeDocument/2006/relationships/hyperlink" Target="https://prnt.sc/Bcy0Cddmzf9G" TargetMode="External"/><Relationship Id="rId350" Type="http://schemas.openxmlformats.org/officeDocument/2006/relationships/hyperlink" Target="https://vk.com/wall-97639222_179430?reply=179539&amp;thread=179440" TargetMode="External"/><Relationship Id="rId114" Type="http://schemas.openxmlformats.org/officeDocument/2006/relationships/hyperlink" Target="https://prnt.sc/2gCcgJr_Tky2" TargetMode="External"/><Relationship Id="rId235" Type="http://schemas.openxmlformats.org/officeDocument/2006/relationships/hyperlink" Target="https://www.youtube.com/watch?v=CVTPNakrT2Q" TargetMode="External"/><Relationship Id="rId356" Type="http://schemas.openxmlformats.org/officeDocument/2006/relationships/hyperlink" Target="https://vk.com/wall-29538032_351390?reply=352000&amp;thread=351396" TargetMode="External"/><Relationship Id="rId113" Type="http://schemas.openxmlformats.org/officeDocument/2006/relationships/hyperlink" Target="https://vk.com/wall-147044983_66443" TargetMode="External"/><Relationship Id="rId234" Type="http://schemas.openxmlformats.org/officeDocument/2006/relationships/hyperlink" Target="https://prnt.sc/VK4JdY3jLfQy" TargetMode="External"/><Relationship Id="rId355" Type="http://schemas.openxmlformats.org/officeDocument/2006/relationships/hyperlink" Target="https://www.youtube.com/watch?v=XV7vechsTn0&amp;lc=UgwUzuWZFnRmHfDtrPt4AaABAg" TargetMode="External"/><Relationship Id="rId112" Type="http://schemas.openxmlformats.org/officeDocument/2006/relationships/hyperlink" Target="https://prnt.sc/U_O5RT4ZnAvN" TargetMode="External"/><Relationship Id="rId233" Type="http://schemas.openxmlformats.org/officeDocument/2006/relationships/hyperlink" Target="http://vk.com/wall504704292_632" TargetMode="External"/><Relationship Id="rId354" Type="http://schemas.openxmlformats.org/officeDocument/2006/relationships/hyperlink" Target="https://prnt.sc/cDxBKT1d7CeP" TargetMode="External"/><Relationship Id="rId111" Type="http://schemas.openxmlformats.org/officeDocument/2006/relationships/hyperlink" Target="https://vk.com/wall-135850444_2351" TargetMode="External"/><Relationship Id="rId232" Type="http://schemas.openxmlformats.org/officeDocument/2006/relationships/hyperlink" Target="https://prnt.sc/_KL1tWYRBgZ3" TargetMode="External"/><Relationship Id="rId353" Type="http://schemas.openxmlformats.org/officeDocument/2006/relationships/hyperlink" Target="https://otvet.mail.ru/answer/2032953016/cid-357881805/" TargetMode="External"/><Relationship Id="rId305" Type="http://schemas.openxmlformats.org/officeDocument/2006/relationships/hyperlink" Target="https://vk.com/wall-29538032_351390?reply=351428&amp;thread=351396" TargetMode="External"/><Relationship Id="rId304" Type="http://schemas.openxmlformats.org/officeDocument/2006/relationships/hyperlink" Target="https://prnt.sc/gzIlaWBeVnau" TargetMode="External"/><Relationship Id="rId303" Type="http://schemas.openxmlformats.org/officeDocument/2006/relationships/hyperlink" Target="https://www.youtube.com/watch?v=g4ertl6GtC0&amp;lc=UgzmgriObSRHnbd5JNd4AaABAg" TargetMode="External"/><Relationship Id="rId302" Type="http://schemas.openxmlformats.org/officeDocument/2006/relationships/hyperlink" Target="https://prnt.sc/6kMB2cUfySOr" TargetMode="External"/><Relationship Id="rId309" Type="http://schemas.openxmlformats.org/officeDocument/2006/relationships/hyperlink" Target="https://dzen.ru/media/dachniyremont/luchshii-sposob-utepleniia-doma-iz-gazobetona-za-kopeiki-i-na-veka-delaem-termopaneli-svoimi-rukami-sostav-i-proporcii-646093734116ef6c644b7a89?&amp;comments_data=n_reply" TargetMode="External"/><Relationship Id="rId308" Type="http://schemas.openxmlformats.org/officeDocument/2006/relationships/hyperlink" Target="https://prnt.sc/xGI4ZcQUO5pc" TargetMode="External"/><Relationship Id="rId307" Type="http://schemas.openxmlformats.org/officeDocument/2006/relationships/hyperlink" Target="https://dzen.ru/b/ZHIdUxfCVlYmkPl2" TargetMode="External"/><Relationship Id="rId306" Type="http://schemas.openxmlformats.org/officeDocument/2006/relationships/hyperlink" Target="https://prnt.sc/kL7U4tGGk9Ok" TargetMode="External"/><Relationship Id="rId301" Type="http://schemas.openxmlformats.org/officeDocument/2006/relationships/hyperlink" Target="https://vk.com/wall-212748953_136" TargetMode="External"/><Relationship Id="rId300" Type="http://schemas.openxmlformats.org/officeDocument/2006/relationships/hyperlink" Target="https://prnt.sc/DyxtAOMuT2wx" TargetMode="External"/><Relationship Id="rId206" Type="http://schemas.openxmlformats.org/officeDocument/2006/relationships/hyperlink" Target="https://prnt.sc/tzJCwcTgSwFh" TargetMode="External"/><Relationship Id="rId327" Type="http://schemas.openxmlformats.org/officeDocument/2006/relationships/hyperlink" Target="https://vk.com/wall-192017447_296?reply=306&amp;thread=298" TargetMode="External"/><Relationship Id="rId205" Type="http://schemas.openxmlformats.org/officeDocument/2006/relationships/hyperlink" Target="https://ok.ru/profile/572406139987/statuses/156343605712211" TargetMode="External"/><Relationship Id="rId326" Type="http://schemas.openxmlformats.org/officeDocument/2006/relationships/hyperlink" Target="https://prnt.sc/s1YR1bT4kxJ6" TargetMode="External"/><Relationship Id="rId204" Type="http://schemas.openxmlformats.org/officeDocument/2006/relationships/hyperlink" Target="https://prnt.sc/zfrAgN2MvpV1" TargetMode="External"/><Relationship Id="rId325" Type="http://schemas.openxmlformats.org/officeDocument/2006/relationships/hyperlink" Target="https://dzen.ru/a/ZHJqp4-p0mVXspgm" TargetMode="External"/><Relationship Id="rId203" Type="http://schemas.openxmlformats.org/officeDocument/2006/relationships/hyperlink" Target="https://vk.com/wall-28815494_392364?reply=392374" TargetMode="External"/><Relationship Id="rId324" Type="http://schemas.openxmlformats.org/officeDocument/2006/relationships/hyperlink" Target="https://prnt.sc/ZiyO-YJ1o9dv" TargetMode="External"/><Relationship Id="rId209" Type="http://schemas.openxmlformats.org/officeDocument/2006/relationships/hyperlink" Target="https://prnt.sc/3raZeoBBoqaN" TargetMode="External"/><Relationship Id="rId208" Type="http://schemas.openxmlformats.org/officeDocument/2006/relationships/hyperlink" Target="https://epsrussia.ru/members/index.php." TargetMode="External"/><Relationship Id="rId329" Type="http://schemas.openxmlformats.org/officeDocument/2006/relationships/hyperlink" Target="https://www.youtube.com/watch?v=HK5Bfr7clhk&amp;lc=UgwdJOaB3CK0rOF8HSB4AaABAg" TargetMode="External"/><Relationship Id="rId207" Type="http://schemas.openxmlformats.org/officeDocument/2006/relationships/hyperlink" Target="https://dzen.ru/media/dachniyremont/luchshii-sposob-utepleniia-doma-iz-gazobetona-za-kopeiki-i-na-veka-delaem-termopaneli-svoimi-rukami-sostav-i-proporcii-646093734116ef6c644b7a89?&amp;comments_data=n_reply" TargetMode="External"/><Relationship Id="rId328" Type="http://schemas.openxmlformats.org/officeDocument/2006/relationships/hyperlink" Target="https://prnt.sc/Y7N4trR-uFKe" TargetMode="External"/><Relationship Id="rId202" Type="http://schemas.openxmlformats.org/officeDocument/2006/relationships/hyperlink" Target="https://prnt.sc/EqzDInrx0M9K" TargetMode="External"/><Relationship Id="rId323" Type="http://schemas.openxmlformats.org/officeDocument/2006/relationships/hyperlink" Target="https://vk.com/wall-209355309_199?reply=200" TargetMode="External"/><Relationship Id="rId201" Type="http://schemas.openxmlformats.org/officeDocument/2006/relationships/hyperlink" Target="https://ok.ru/novostiomsk/topic/156156330809491" TargetMode="External"/><Relationship Id="rId322" Type="http://schemas.openxmlformats.org/officeDocument/2006/relationships/hyperlink" Target="https://prnt.sc/_NBvWNdGjhpN" TargetMode="External"/><Relationship Id="rId200" Type="http://schemas.openxmlformats.org/officeDocument/2006/relationships/hyperlink" Target="https://prnt.sc/QsL_vyzABnn1" TargetMode="External"/><Relationship Id="rId321" Type="http://schemas.openxmlformats.org/officeDocument/2006/relationships/hyperlink" Target="https://www.youtube.com/watch?v=crGpTfTLYEE" TargetMode="External"/><Relationship Id="rId320" Type="http://schemas.openxmlformats.org/officeDocument/2006/relationships/hyperlink" Target="https://prnt.sc/EkxR1evqAr0a" TargetMode="External"/><Relationship Id="rId316" Type="http://schemas.openxmlformats.org/officeDocument/2006/relationships/hyperlink" Target="https://vk.com/wall-138308445_264856" TargetMode="External"/><Relationship Id="rId315" Type="http://schemas.openxmlformats.org/officeDocument/2006/relationships/hyperlink" Target="https://prnt.sc/9KavOv4up4cI" TargetMode="External"/><Relationship Id="rId314" Type="http://schemas.openxmlformats.org/officeDocument/2006/relationships/hyperlink" Target="https://vk.com/wall-209355309_199" TargetMode="External"/><Relationship Id="rId313" Type="http://schemas.openxmlformats.org/officeDocument/2006/relationships/hyperlink" Target="https://www.youtube.com/watch?v=wYV5EIE_yk0&amp;lc=UgwszUuHgc-tNFItL554AaABAg" TargetMode="External"/><Relationship Id="rId319" Type="http://schemas.openxmlformats.org/officeDocument/2006/relationships/hyperlink" Target="https://vk.com/video213399507_456239937?list=f6cf017751c7bcaa2c" TargetMode="External"/><Relationship Id="rId318" Type="http://schemas.openxmlformats.org/officeDocument/2006/relationships/hyperlink" Target="https://vk.com/wall-212385578_90" TargetMode="External"/><Relationship Id="rId317" Type="http://schemas.openxmlformats.org/officeDocument/2006/relationships/hyperlink" Target="https://prnt.sc/qeYrv2dvWngV" TargetMode="External"/><Relationship Id="rId312" Type="http://schemas.openxmlformats.org/officeDocument/2006/relationships/hyperlink" Target="https://prnt.sc/vwBC3vUVHO-B" TargetMode="External"/><Relationship Id="rId311" Type="http://schemas.openxmlformats.org/officeDocument/2006/relationships/hyperlink" Target="https://vk.com/wall-112537619_191921?reply=191976&amp;thread=191944" TargetMode="External"/><Relationship Id="rId310" Type="http://schemas.openxmlformats.org/officeDocument/2006/relationships/hyperlink" Target="https://prnt.sc/wLRVkhlCs2rc"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ok.ru/stroimsamis/topic/156059369476111" TargetMode="External"/><Relationship Id="rId194" Type="http://schemas.openxmlformats.org/officeDocument/2006/relationships/hyperlink" Target="https://ok.ru/profile/578078803896/statuses/156220441191352" TargetMode="External"/><Relationship Id="rId193" Type="http://schemas.openxmlformats.org/officeDocument/2006/relationships/hyperlink" Target="https://prnt.sc/b3cMn9jDdIEf" TargetMode="External"/><Relationship Id="rId192" Type="http://schemas.openxmlformats.org/officeDocument/2006/relationships/hyperlink" Target="https://vk.com/wall-151839057_33227" TargetMode="External"/><Relationship Id="rId191" Type="http://schemas.openxmlformats.org/officeDocument/2006/relationships/hyperlink" Target="https://prnt.sc/_TCebYfT-39R" TargetMode="External"/><Relationship Id="rId187" Type="http://schemas.openxmlformats.org/officeDocument/2006/relationships/hyperlink" Target="https://prnt.sc/zNdF2ikb1O8E" TargetMode="External"/><Relationship Id="rId186" Type="http://schemas.openxmlformats.org/officeDocument/2006/relationships/hyperlink" Target="https://ok.ru/skidyvayte/topic/156058902728719" TargetMode="External"/><Relationship Id="rId185" Type="http://schemas.openxmlformats.org/officeDocument/2006/relationships/hyperlink" Target="https://prnt.sc/aJDCnIqNbTf4" TargetMode="External"/><Relationship Id="rId184" Type="http://schemas.openxmlformats.org/officeDocument/2006/relationships/hyperlink" Target="https://vk.com/wall-97639222_171165?reply=173044&amp;thread=171329" TargetMode="External"/><Relationship Id="rId189" Type="http://schemas.openxmlformats.org/officeDocument/2006/relationships/hyperlink" Target="https://prnt.sc/iKAqxVr3S6LG" TargetMode="External"/><Relationship Id="rId188" Type="http://schemas.openxmlformats.org/officeDocument/2006/relationships/hyperlink" Target="https://vk.com/wall-175286792_79435" TargetMode="External"/><Relationship Id="rId183" Type="http://schemas.openxmlformats.org/officeDocument/2006/relationships/hyperlink" Target="https://prnt.sc/mg7_1exAsr8H" TargetMode="External"/><Relationship Id="rId182" Type="http://schemas.openxmlformats.org/officeDocument/2006/relationships/hyperlink" Target="https://dzen.ru/a/ZDzGcnT4MEPzpB84" TargetMode="External"/><Relationship Id="rId181" Type="http://schemas.openxmlformats.org/officeDocument/2006/relationships/hyperlink" Target="https://prnt.sc/sYJrWCf2GI2F" TargetMode="External"/><Relationship Id="rId180" Type="http://schemas.openxmlformats.org/officeDocument/2006/relationships/hyperlink" Target="https://vk.com/wall-190698641_192" TargetMode="External"/><Relationship Id="rId176" Type="http://schemas.openxmlformats.org/officeDocument/2006/relationships/hyperlink" Target="https://prnt.sc/G9hEMRipupNQ" TargetMode="External"/><Relationship Id="rId297" Type="http://schemas.openxmlformats.org/officeDocument/2006/relationships/hyperlink" Target="https://ok.ru/reversprey/topic/156344298044911" TargetMode="External"/><Relationship Id="rId175" Type="http://schemas.openxmlformats.org/officeDocument/2006/relationships/hyperlink" Target="https://vk.com/wall-114831816_683" TargetMode="External"/><Relationship Id="rId296" Type="http://schemas.openxmlformats.org/officeDocument/2006/relationships/hyperlink" Target="https://prnt.sc/3T2eUsKfNdfF" TargetMode="External"/><Relationship Id="rId174" Type="http://schemas.openxmlformats.org/officeDocument/2006/relationships/hyperlink" Target="https://prnt.sc/iai_T1HS2PjE" TargetMode="External"/><Relationship Id="rId295" Type="http://schemas.openxmlformats.org/officeDocument/2006/relationships/hyperlink" Target="https://vk.com/wall285217868_1500" TargetMode="External"/><Relationship Id="rId173" Type="http://schemas.openxmlformats.org/officeDocument/2006/relationships/hyperlink" Target="https://vk.com/wall-215509151_10483" TargetMode="External"/><Relationship Id="rId294" Type="http://schemas.openxmlformats.org/officeDocument/2006/relationships/hyperlink" Target="https://prnt.sc/CppWDyKu8Cg_" TargetMode="External"/><Relationship Id="rId179" Type="http://schemas.openxmlformats.org/officeDocument/2006/relationships/hyperlink" Target="https://prnt.sc/-Sf_jCsge2Zi" TargetMode="External"/><Relationship Id="rId178" Type="http://schemas.openxmlformats.org/officeDocument/2006/relationships/hyperlink" Target="https://www.forumhouse.ru/posts/31359147/" TargetMode="External"/><Relationship Id="rId299" Type="http://schemas.openxmlformats.org/officeDocument/2006/relationships/hyperlink" Target="https://www.forumhouse.ru/threads/557695/" TargetMode="External"/><Relationship Id="rId177" Type="http://schemas.openxmlformats.org/officeDocument/2006/relationships/hyperlink" Target="https://prnt.sc/5NU-lhWg6qC2" TargetMode="External"/><Relationship Id="rId298" Type="http://schemas.openxmlformats.org/officeDocument/2006/relationships/hyperlink" Target="https://prnt.sc/Wzjmq9nTt8Uj" TargetMode="External"/><Relationship Id="rId198" Type="http://schemas.openxmlformats.org/officeDocument/2006/relationships/hyperlink" Target="https://vk.com/wall-175286792_79435?reply=79443" TargetMode="External"/><Relationship Id="rId197" Type="http://schemas.openxmlformats.org/officeDocument/2006/relationships/hyperlink" Target="https://prnt.sc/GAq-409-IJnk" TargetMode="External"/><Relationship Id="rId196" Type="http://schemas.openxmlformats.org/officeDocument/2006/relationships/hyperlink" Target="https://vk.com/wall-211149593_1721" TargetMode="External"/><Relationship Id="rId195" Type="http://schemas.openxmlformats.org/officeDocument/2006/relationships/hyperlink" Target="https://prnt.sc/oTLNMy1pRUaN" TargetMode="External"/><Relationship Id="rId199" Type="http://schemas.openxmlformats.org/officeDocument/2006/relationships/hyperlink" Target="https://prnt.sc/weBpgga1hf4I" TargetMode="External"/><Relationship Id="rId150" Type="http://schemas.openxmlformats.org/officeDocument/2006/relationships/hyperlink" Target="https://7dach.ru/fcnhjyjvbz/myagkaya-uteplennaya-otmostka-iz-podruchnyh-sredstv-svoimi-rukami-chto-skazhete-300440.html" TargetMode="External"/><Relationship Id="rId271" Type="http://schemas.openxmlformats.org/officeDocument/2006/relationships/hyperlink" Target="https://vk.com/wall-117402024_9276?reply=9281" TargetMode="External"/><Relationship Id="rId270" Type="http://schemas.openxmlformats.org/officeDocument/2006/relationships/hyperlink" Target="https://www.youtube.com/watch?v=6w3mCNAD-IQ" TargetMode="External"/><Relationship Id="rId1" Type="http://schemas.openxmlformats.org/officeDocument/2006/relationships/hyperlink" Target="https://vk.com/wall-108170200_43292?reply=43353&amp;thread=43332" TargetMode="External"/><Relationship Id="rId2" Type="http://schemas.openxmlformats.org/officeDocument/2006/relationships/hyperlink" Target="https://prnt.sc/4v-6PcU5wRO4" TargetMode="External"/><Relationship Id="rId3" Type="http://schemas.openxmlformats.org/officeDocument/2006/relationships/hyperlink" Target="https://www.drive2.ru/l/643068068276227187/?page=2" TargetMode="External"/><Relationship Id="rId149" Type="http://schemas.openxmlformats.org/officeDocument/2006/relationships/hyperlink" Target="https://prnt.sc/ea8t__ezjYCH" TargetMode="External"/><Relationship Id="rId4" Type="http://schemas.openxmlformats.org/officeDocument/2006/relationships/hyperlink" Target="https://prnt.sc/0SlckuABSK9Z" TargetMode="External"/><Relationship Id="rId148" Type="http://schemas.openxmlformats.org/officeDocument/2006/relationships/hyperlink" Target="https://vk.com/wall-212814357_245" TargetMode="External"/><Relationship Id="rId269" Type="http://schemas.openxmlformats.org/officeDocument/2006/relationships/hyperlink" Target="https://prnt.sc/8AvJkkLFDUf_" TargetMode="External"/><Relationship Id="rId9" Type="http://schemas.openxmlformats.org/officeDocument/2006/relationships/hyperlink" Target="https://vk.com/wall-56270690_535823" TargetMode="External"/><Relationship Id="rId143" Type="http://schemas.openxmlformats.org/officeDocument/2006/relationships/hyperlink" Target="https://prnt.sc/wjHAl8-8u2Ro" TargetMode="External"/><Relationship Id="rId264" Type="http://schemas.openxmlformats.org/officeDocument/2006/relationships/hyperlink" Target="https://www.forumhouse.ru/posts/31343124/" TargetMode="External"/><Relationship Id="rId142" Type="http://schemas.openxmlformats.org/officeDocument/2006/relationships/hyperlink" Target="https://www.youtube.com/watch?v=X1VqfxfTqaQ&amp;lc=Ugx7CvjTCVPqp-7Dkvd4AaABAg.9nElYp8PA2o9oKWO_fK4bL" TargetMode="External"/><Relationship Id="rId263" Type="http://schemas.openxmlformats.org/officeDocument/2006/relationships/hyperlink" Target="https://prnt.sc/g9D7evXOTvmK" TargetMode="External"/><Relationship Id="rId141" Type="http://schemas.openxmlformats.org/officeDocument/2006/relationships/hyperlink" Target="https://prnt.sc/aSViZEuMqRJN" TargetMode="External"/><Relationship Id="rId262" Type="http://schemas.openxmlformats.org/officeDocument/2006/relationships/hyperlink" Target="https://www.youtube.com/watch?v=yQ_tDp3xhTQ&amp;lc=UgxuMR81by0KVGcmR6V4AaABAg" TargetMode="External"/><Relationship Id="rId140" Type="http://schemas.openxmlformats.org/officeDocument/2006/relationships/hyperlink" Target="https://www.youtube.com/watch?v=dZW9vpG1jmo&amp;lc=UgygdukywTIsfSzk2xt4AaABAg.9oCFe04UlyZ9oKnM2dNX1m" TargetMode="External"/><Relationship Id="rId261" Type="http://schemas.openxmlformats.org/officeDocument/2006/relationships/hyperlink" Target="https://prnt.sc/tulH91D3471k" TargetMode="External"/><Relationship Id="rId5" Type="http://schemas.openxmlformats.org/officeDocument/2006/relationships/hyperlink" Target="https://ok.ru/building.ali/topic/156261891800052" TargetMode="External"/><Relationship Id="rId147" Type="http://schemas.openxmlformats.org/officeDocument/2006/relationships/hyperlink" Target="https://prnt.sc/vwPDRzws1bSk" TargetMode="External"/><Relationship Id="rId268" Type="http://schemas.openxmlformats.org/officeDocument/2006/relationships/hyperlink" Target="https://7dach.ru/atreg/kak-pravilnee-zamenit-vneshnyuyu-obshivku-schitovogo-doma-s-utepleniem-300855.html" TargetMode="External"/><Relationship Id="rId6" Type="http://schemas.openxmlformats.org/officeDocument/2006/relationships/hyperlink" Target="https://prnt.sc/G_7l5AtV36Wp" TargetMode="External"/><Relationship Id="rId146" Type="http://schemas.openxmlformats.org/officeDocument/2006/relationships/hyperlink" Target="https://vk.com/wall-94093160_379328?reply=379564&amp;thread=379357" TargetMode="External"/><Relationship Id="rId267" Type="http://schemas.openxmlformats.org/officeDocument/2006/relationships/hyperlink" Target="https://prnt.sc/jMm3TMXvBqPM" TargetMode="External"/><Relationship Id="rId7" Type="http://schemas.openxmlformats.org/officeDocument/2006/relationships/hyperlink" Target="https://ok.ru/profile/306891784879/statuses/156296270109615" TargetMode="External"/><Relationship Id="rId145" Type="http://schemas.openxmlformats.org/officeDocument/2006/relationships/hyperlink" Target="https://prnt.sc/qPcBSbIgW4Zo" TargetMode="External"/><Relationship Id="rId266" Type="http://schemas.openxmlformats.org/officeDocument/2006/relationships/hyperlink" Target="https://telegram.me/bauf_ru/366" TargetMode="External"/><Relationship Id="rId8" Type="http://schemas.openxmlformats.org/officeDocument/2006/relationships/hyperlink" Target="https://prnt.sc/fHLn9PDvkBuZ" TargetMode="External"/><Relationship Id="rId144" Type="http://schemas.openxmlformats.org/officeDocument/2006/relationships/hyperlink" Target="https://vk.com/wall-108170200_43292?reply=43398&amp;thread=43332" TargetMode="External"/><Relationship Id="rId265" Type="http://schemas.openxmlformats.org/officeDocument/2006/relationships/hyperlink" Target="https://prnt.sc/TsO8xNbMhrcr" TargetMode="External"/><Relationship Id="rId260" Type="http://schemas.openxmlformats.org/officeDocument/2006/relationships/hyperlink" Target="https://vk.com/wall-382108_400855" TargetMode="External"/><Relationship Id="rId139" Type="http://schemas.openxmlformats.org/officeDocument/2006/relationships/hyperlink" Target="https://prnt.sc/4eLqeZV3GLOB" TargetMode="External"/><Relationship Id="rId138" Type="http://schemas.openxmlformats.org/officeDocument/2006/relationships/hyperlink" Target="https://vk.com/wall-65288136_5877957" TargetMode="External"/><Relationship Id="rId259" Type="http://schemas.openxmlformats.org/officeDocument/2006/relationships/hyperlink" Target="https://prnt.sc/b_eLKkGuLRbd" TargetMode="External"/><Relationship Id="rId137" Type="http://schemas.openxmlformats.org/officeDocument/2006/relationships/hyperlink" Target="https://www.forumhouse.ru/posts/31349095/" TargetMode="External"/><Relationship Id="rId258" Type="http://schemas.openxmlformats.org/officeDocument/2006/relationships/hyperlink" Target="https://vc.ru/u/1002477-pravda-ponemnogu/674217-4-chastyh-voprosa-o-sip-panelyah-otvechayut-proizvoditeli" TargetMode="External"/><Relationship Id="rId132" Type="http://schemas.openxmlformats.org/officeDocument/2006/relationships/hyperlink" Target="https://vk.com/im?sel=283795749&amp;msgid=21" TargetMode="External"/><Relationship Id="rId253" Type="http://schemas.openxmlformats.org/officeDocument/2006/relationships/hyperlink" Target="https://prnt.sc/FwLcw5184ll5" TargetMode="External"/><Relationship Id="rId131" Type="http://schemas.openxmlformats.org/officeDocument/2006/relationships/hyperlink" Target="https://prnt.sc/RsroJuOc9EU1" TargetMode="External"/><Relationship Id="rId252" Type="http://schemas.openxmlformats.org/officeDocument/2006/relationships/hyperlink" Target="https://ok.ru/profile/576020108974/statuses/156522079432878" TargetMode="External"/><Relationship Id="rId130" Type="http://schemas.openxmlformats.org/officeDocument/2006/relationships/hyperlink" Target="https://vk.com/wall-182030015_2301" TargetMode="External"/><Relationship Id="rId251" Type="http://schemas.openxmlformats.org/officeDocument/2006/relationships/hyperlink" Target="https://prnt.sc/B2rwdf-pqgEp" TargetMode="External"/><Relationship Id="rId250" Type="http://schemas.openxmlformats.org/officeDocument/2006/relationships/hyperlink" Target="https://vk.com/wall-108555584_65320" TargetMode="External"/><Relationship Id="rId136" Type="http://schemas.openxmlformats.org/officeDocument/2006/relationships/hyperlink" Target="https://www.forumhouse.ru/posts/31348953/" TargetMode="External"/><Relationship Id="rId257" Type="http://schemas.openxmlformats.org/officeDocument/2006/relationships/hyperlink" Target="https://prnt.sc/6vycZ3v3XBhx" TargetMode="External"/><Relationship Id="rId135" Type="http://schemas.openxmlformats.org/officeDocument/2006/relationships/hyperlink" Target="https://prnt.sc/6hKXFvaxTH7s" TargetMode="External"/><Relationship Id="rId256" Type="http://schemas.openxmlformats.org/officeDocument/2006/relationships/hyperlink" Target="https://vk.com/wall-219818813_17" TargetMode="External"/><Relationship Id="rId134" Type="http://schemas.openxmlformats.org/officeDocument/2006/relationships/hyperlink" Target="https://vk.com/wall202214150_13384" TargetMode="External"/><Relationship Id="rId255" Type="http://schemas.openxmlformats.org/officeDocument/2006/relationships/hyperlink" Target="https://prnt.sc/lMT7T-6mb18x" TargetMode="External"/><Relationship Id="rId133" Type="http://schemas.openxmlformats.org/officeDocument/2006/relationships/hyperlink" Target="https://prnt.sc/U6qVBDbFU4xk" TargetMode="External"/><Relationship Id="rId254" Type="http://schemas.openxmlformats.org/officeDocument/2006/relationships/hyperlink" Target="https://ok.ru/reversprey/topic/156344298044911" TargetMode="External"/><Relationship Id="rId172" Type="http://schemas.openxmlformats.org/officeDocument/2006/relationships/hyperlink" Target="https://prnt.sc/ilgPSgfx3b05" TargetMode="External"/><Relationship Id="rId293" Type="http://schemas.openxmlformats.org/officeDocument/2006/relationships/hyperlink" Target="https://vk.com/wall-219280167_36" TargetMode="External"/><Relationship Id="rId171" Type="http://schemas.openxmlformats.org/officeDocument/2006/relationships/hyperlink" Target="https://epsrussia.ru/calculator/index.php" TargetMode="External"/><Relationship Id="rId292" Type="http://schemas.openxmlformats.org/officeDocument/2006/relationships/hyperlink" Target="https://prnt.sc/xbypXCos7fpy" TargetMode="External"/><Relationship Id="rId170" Type="http://schemas.openxmlformats.org/officeDocument/2006/relationships/hyperlink" Target="https://www.e1.ru/talk/forum/read.php?f=120&amp;t=888507&amp;i=888603&amp;page=0" TargetMode="External"/><Relationship Id="rId291" Type="http://schemas.openxmlformats.org/officeDocument/2006/relationships/hyperlink" Target="https://www.forumhouse.ru/posts/31408932/" TargetMode="External"/><Relationship Id="rId290" Type="http://schemas.openxmlformats.org/officeDocument/2006/relationships/hyperlink" Target="https://prnt.sc/hKKXDMyDafUM" TargetMode="External"/><Relationship Id="rId165" Type="http://schemas.openxmlformats.org/officeDocument/2006/relationships/hyperlink" Target="https://prnt.sc/_TjO3pI2NCGo" TargetMode="External"/><Relationship Id="rId286" Type="http://schemas.openxmlformats.org/officeDocument/2006/relationships/hyperlink" Target="https://prnt.sc/xyxxk6lOdO0H" TargetMode="External"/><Relationship Id="rId164" Type="http://schemas.openxmlformats.org/officeDocument/2006/relationships/hyperlink" Target="https://www.forumhouse.ru/posts/31352998/" TargetMode="External"/><Relationship Id="rId285" Type="http://schemas.openxmlformats.org/officeDocument/2006/relationships/hyperlink" Target="https://vk.com/wall-5984561_133719" TargetMode="External"/><Relationship Id="rId163" Type="http://schemas.openxmlformats.org/officeDocument/2006/relationships/hyperlink" Target="https://prnt.sc/IwFyXSZrcrCL" TargetMode="External"/><Relationship Id="rId284" Type="http://schemas.openxmlformats.org/officeDocument/2006/relationships/hyperlink" Target="https://prnt.sc/KaSmdB3Nfpy-" TargetMode="External"/><Relationship Id="rId162" Type="http://schemas.openxmlformats.org/officeDocument/2006/relationships/hyperlink" Target="https://vk.com/wall-211677316_54" TargetMode="External"/><Relationship Id="rId283" Type="http://schemas.openxmlformats.org/officeDocument/2006/relationships/hyperlink" Target="https://dzen.ru/video/watch/644984033db65d584bb3bde1" TargetMode="External"/><Relationship Id="rId169" Type="http://schemas.openxmlformats.org/officeDocument/2006/relationships/hyperlink" Target="https://prnt.sc/08m0PNVLL9oF" TargetMode="External"/><Relationship Id="rId168" Type="http://schemas.openxmlformats.org/officeDocument/2006/relationships/hyperlink" Target="https://ok.ru/ooovologod/topic/155951626343757" TargetMode="External"/><Relationship Id="rId289" Type="http://schemas.openxmlformats.org/officeDocument/2006/relationships/hyperlink" Target="https://vk.com/wall-108814823_601" TargetMode="External"/><Relationship Id="rId167" Type="http://schemas.openxmlformats.org/officeDocument/2006/relationships/hyperlink" Target="https://prnt.sc/YdlBbOqPi7nB" TargetMode="External"/><Relationship Id="rId288" Type="http://schemas.openxmlformats.org/officeDocument/2006/relationships/hyperlink" Target="https://prnt.sc/ePXF_48KuAnT" TargetMode="External"/><Relationship Id="rId166" Type="http://schemas.openxmlformats.org/officeDocument/2006/relationships/hyperlink" Target="https://vk.com/wall-212648256_84" TargetMode="External"/><Relationship Id="rId287" Type="http://schemas.openxmlformats.org/officeDocument/2006/relationships/hyperlink" Target="https://t.me/bauf_ru/366?comment=3764" TargetMode="External"/><Relationship Id="rId161" Type="http://schemas.openxmlformats.org/officeDocument/2006/relationships/hyperlink" Target="https://prnt.sc/yqmNfbKakKfe" TargetMode="External"/><Relationship Id="rId282" Type="http://schemas.openxmlformats.org/officeDocument/2006/relationships/hyperlink" Target="https://www.forumhouse.ru/posts/31402634/" TargetMode="External"/><Relationship Id="rId160" Type="http://schemas.openxmlformats.org/officeDocument/2006/relationships/hyperlink" Target="https://vk.com/wall-216083464_219" TargetMode="External"/><Relationship Id="rId281" Type="http://schemas.openxmlformats.org/officeDocument/2006/relationships/hyperlink" Target="https://prnt.sc/5m4qhRfPG86u" TargetMode="External"/><Relationship Id="rId280" Type="http://schemas.openxmlformats.org/officeDocument/2006/relationships/hyperlink" Target="https://vk.com/wall-187476397_403" TargetMode="External"/><Relationship Id="rId159" Type="http://schemas.openxmlformats.org/officeDocument/2006/relationships/hyperlink" Target="https://prnt.sc/aEkzBL3iE9Eg" TargetMode="External"/><Relationship Id="rId154" Type="http://schemas.openxmlformats.org/officeDocument/2006/relationships/hyperlink" Target="https://prnt.sc/_Ev-NvhVqP2J" TargetMode="External"/><Relationship Id="rId275" Type="http://schemas.openxmlformats.org/officeDocument/2006/relationships/hyperlink" Target="https://prnt.sc/tM80ZeeQSYTP" TargetMode="External"/><Relationship Id="rId153" Type="http://schemas.openxmlformats.org/officeDocument/2006/relationships/hyperlink" Target="https://dzen.ru/b/ZC0-vZ4pAHK90rhj" TargetMode="External"/><Relationship Id="rId274" Type="http://schemas.openxmlformats.org/officeDocument/2006/relationships/hyperlink" Target="https://www.youtube.com/watch?v=yQ_tDp3xhTQ&amp;lc=UgxuMR81by0KVGcmR6V4AaABAg.9optYf8SRtG9ovRdVTLem2" TargetMode="External"/><Relationship Id="rId152" Type="http://schemas.openxmlformats.org/officeDocument/2006/relationships/hyperlink" Target="https://mom.life/post/643165eac7b4de267d085ccc-pogovorim-pro-karkasniki-bol" TargetMode="External"/><Relationship Id="rId273" Type="http://schemas.openxmlformats.org/officeDocument/2006/relationships/hyperlink" Target="https://prnt.sc/t59fGNoiDrkA" TargetMode="External"/><Relationship Id="rId151" Type="http://schemas.openxmlformats.org/officeDocument/2006/relationships/hyperlink" Target="https://prnt.sc/XupQI71POTdh" TargetMode="External"/><Relationship Id="rId272" Type="http://schemas.openxmlformats.org/officeDocument/2006/relationships/hyperlink" Target="https://www.forumhouse.ru/posts/31398236/" TargetMode="External"/><Relationship Id="rId158" Type="http://schemas.openxmlformats.org/officeDocument/2006/relationships/hyperlink" Target="https://vk.com/wall-217036513_58" TargetMode="External"/><Relationship Id="rId279" Type="http://schemas.openxmlformats.org/officeDocument/2006/relationships/hyperlink" Target="https://prnt.sc/dTpbB-SlczPI" TargetMode="External"/><Relationship Id="rId157" Type="http://schemas.openxmlformats.org/officeDocument/2006/relationships/hyperlink" Target="https://prnt.sc/ixQinq7L9M5M" TargetMode="External"/><Relationship Id="rId278" Type="http://schemas.openxmlformats.org/officeDocument/2006/relationships/hyperlink" Target="https://vk.com/wall-382108_400855?reply=400858&amp;thread=400856" TargetMode="External"/><Relationship Id="rId156" Type="http://schemas.openxmlformats.org/officeDocument/2006/relationships/hyperlink" Target="https://www.youtube.com/watch?v=X1VqfxfTqaQ&amp;lc=Ugx7CvjTCVPqp-7Dkvd4AaABAg.9nElYp8PA2o9oO7LhXoaks" TargetMode="External"/><Relationship Id="rId277" Type="http://schemas.openxmlformats.org/officeDocument/2006/relationships/hyperlink" Target="https://prnt.sc/1w86T-wtQSYB" TargetMode="External"/><Relationship Id="rId155" Type="http://schemas.openxmlformats.org/officeDocument/2006/relationships/hyperlink" Target="https://vk.com/wall-62600240_188710?reply=189197&amp;thread=188775" TargetMode="External"/><Relationship Id="rId276" Type="http://schemas.openxmlformats.org/officeDocument/2006/relationships/hyperlink" Target="https://t.me/bauf_ru/366?comment=3759" TargetMode="External"/><Relationship Id="rId40" Type="http://schemas.openxmlformats.org/officeDocument/2006/relationships/hyperlink" Target="https://prnt.sc/FIbJ9ifDDqrB" TargetMode="External"/><Relationship Id="rId42" Type="http://schemas.openxmlformats.org/officeDocument/2006/relationships/hyperlink" Target="https://prnt.sc/zc9K4Zi8l1xY" TargetMode="External"/><Relationship Id="rId41" Type="http://schemas.openxmlformats.org/officeDocument/2006/relationships/hyperlink" Target="https://vk.com/wall-151839057_33165" TargetMode="External"/><Relationship Id="rId44" Type="http://schemas.openxmlformats.org/officeDocument/2006/relationships/hyperlink" Target="https://prnt.sc/G55QmKq2cZfD" TargetMode="External"/><Relationship Id="rId43" Type="http://schemas.openxmlformats.org/officeDocument/2006/relationships/hyperlink" Target="https://vk.com/wall-211182916_382" TargetMode="External"/><Relationship Id="rId46" Type="http://schemas.openxmlformats.org/officeDocument/2006/relationships/hyperlink" Target="https://prnt.sc/A36YuHplnCuW" TargetMode="External"/><Relationship Id="rId45" Type="http://schemas.openxmlformats.org/officeDocument/2006/relationships/hyperlink" Target="https://vk.com/wall272537478_720" TargetMode="External"/><Relationship Id="rId48" Type="http://schemas.openxmlformats.org/officeDocument/2006/relationships/hyperlink" Target="https://prnt.sc/Nc9m3RAL-EKt" TargetMode="External"/><Relationship Id="rId47" Type="http://schemas.openxmlformats.org/officeDocument/2006/relationships/hyperlink" Target="https://www.youtube.com/watch?v=UhxwfnLMTWI&amp;lc=UgztVCPanEGirgJ-21J4AaABAg" TargetMode="External"/><Relationship Id="rId49" Type="http://schemas.openxmlformats.org/officeDocument/2006/relationships/hyperlink" Target="https://vk.com/wall-4503260_1618459?reply=1618678&amp;thread=1618462" TargetMode="External"/><Relationship Id="rId31" Type="http://schemas.openxmlformats.org/officeDocument/2006/relationships/hyperlink" Target="https://vk.com/wall-59318823_866875?reply=866901&amp;thread=866881" TargetMode="External"/><Relationship Id="rId30" Type="http://schemas.openxmlformats.org/officeDocument/2006/relationships/hyperlink" Target="https://prnt.sc/7VJx-7Ftwg0s" TargetMode="External"/><Relationship Id="rId33" Type="http://schemas.openxmlformats.org/officeDocument/2006/relationships/hyperlink" Target="https://vk.com/wall-212748953_128" TargetMode="External"/><Relationship Id="rId32" Type="http://schemas.openxmlformats.org/officeDocument/2006/relationships/hyperlink" Target="https://prnt.sc/fG2Y65LWfL4x" TargetMode="External"/><Relationship Id="rId35" Type="http://schemas.openxmlformats.org/officeDocument/2006/relationships/hyperlink" Target="https://dzen.ru/a/ZCk2O2AGXzCx_d6v" TargetMode="External"/><Relationship Id="rId34" Type="http://schemas.openxmlformats.org/officeDocument/2006/relationships/hyperlink" Target="https://prnt.sc/3lA2xZR31Yro" TargetMode="External"/><Relationship Id="rId37" Type="http://schemas.openxmlformats.org/officeDocument/2006/relationships/hyperlink" Target="https://www.youtube.com/watch?v=al_yqkj2kgw" TargetMode="External"/><Relationship Id="rId36" Type="http://schemas.openxmlformats.org/officeDocument/2006/relationships/hyperlink" Target="https://prnt.sc/rjbykqsb2RRz" TargetMode="External"/><Relationship Id="rId39" Type="http://schemas.openxmlformats.org/officeDocument/2006/relationships/hyperlink" Target="https://vk.com/wall-179882511_168313?reply=168329" TargetMode="External"/><Relationship Id="rId38" Type="http://schemas.openxmlformats.org/officeDocument/2006/relationships/hyperlink" Target="https://prnt.sc/7GA8RLybS7VZ" TargetMode="External"/><Relationship Id="rId20" Type="http://schemas.openxmlformats.org/officeDocument/2006/relationships/hyperlink" Target="https://prnt.sc/nVWlYUsk7TII" TargetMode="External"/><Relationship Id="rId22" Type="http://schemas.openxmlformats.org/officeDocument/2006/relationships/hyperlink" Target="https://prnt.sc/tXNWsIfra-Pc" TargetMode="External"/><Relationship Id="rId21" Type="http://schemas.openxmlformats.org/officeDocument/2006/relationships/hyperlink" Target="https://vk.com/wall-135308469_881" TargetMode="External"/><Relationship Id="rId24" Type="http://schemas.openxmlformats.org/officeDocument/2006/relationships/hyperlink" Target="https://prnt.sc/QMPo5t94lqt9" TargetMode="External"/><Relationship Id="rId23" Type="http://schemas.openxmlformats.org/officeDocument/2006/relationships/hyperlink" Target="https://www.youtube.com/watch?v=5twvN6Gy0bQ" TargetMode="External"/><Relationship Id="rId26" Type="http://schemas.openxmlformats.org/officeDocument/2006/relationships/hyperlink" Target="https://prnt.sc/BspqQ00Z1_QK" TargetMode="External"/><Relationship Id="rId25" Type="http://schemas.openxmlformats.org/officeDocument/2006/relationships/hyperlink" Target="https://vk.com/wall-156241059_446427?reply=446450" TargetMode="External"/><Relationship Id="rId28" Type="http://schemas.openxmlformats.org/officeDocument/2006/relationships/hyperlink" Target="https://prnt.sc/AhnjqG-3RjgD" TargetMode="External"/><Relationship Id="rId27" Type="http://schemas.openxmlformats.org/officeDocument/2006/relationships/hyperlink" Target="https://dzen.ru/a/ZCaV64kntDjT8ezy" TargetMode="External"/><Relationship Id="rId29" Type="http://schemas.openxmlformats.org/officeDocument/2006/relationships/hyperlink" Target="https://www.youtube.com/watch?v=UhxwfnLMTWI&amp;lc=Ugy9T0f2fymRZ1D-UrN4AaABAg" TargetMode="External"/><Relationship Id="rId11" Type="http://schemas.openxmlformats.org/officeDocument/2006/relationships/hyperlink" Target="https://ok.ru/profile/586759746100/statuses/155727586925364" TargetMode="External"/><Relationship Id="rId10" Type="http://schemas.openxmlformats.org/officeDocument/2006/relationships/hyperlink" Target="https://prnt.sc/mG0cuPleNrty" TargetMode="External"/><Relationship Id="rId13" Type="http://schemas.openxmlformats.org/officeDocument/2006/relationships/hyperlink" Target="https://vk.com/wall-136129068_130719" TargetMode="External"/><Relationship Id="rId12" Type="http://schemas.openxmlformats.org/officeDocument/2006/relationships/hyperlink" Target="https://prnt.sc/eAhC55_VGYZ9" TargetMode="External"/><Relationship Id="rId15" Type="http://schemas.openxmlformats.org/officeDocument/2006/relationships/hyperlink" Target="https://vk.com/wall-198105722_15996" TargetMode="External"/><Relationship Id="rId14" Type="http://schemas.openxmlformats.org/officeDocument/2006/relationships/hyperlink" Target="https://prnt.sc/lvTzjCWp15gg" TargetMode="External"/><Relationship Id="rId17" Type="http://schemas.openxmlformats.org/officeDocument/2006/relationships/hyperlink" Target="https://dzen.ru/a/ZCaV64kntDjT8ezy" TargetMode="External"/><Relationship Id="rId16" Type="http://schemas.openxmlformats.org/officeDocument/2006/relationships/hyperlink" Target="https://prnt.sc/g4NY2A-zjLrt" TargetMode="External"/><Relationship Id="rId19" Type="http://schemas.openxmlformats.org/officeDocument/2006/relationships/hyperlink" Target="https://vk.com/wall-4503260_1618459?reply=1618462" TargetMode="External"/><Relationship Id="rId18" Type="http://schemas.openxmlformats.org/officeDocument/2006/relationships/hyperlink" Target="https://prnt.sc/Qf8Rjj-SpsFk" TargetMode="External"/><Relationship Id="rId84" Type="http://schemas.openxmlformats.org/officeDocument/2006/relationships/hyperlink" Target="https://prnt.sc/wjVbELwdeJMh" TargetMode="External"/><Relationship Id="rId83" Type="http://schemas.openxmlformats.org/officeDocument/2006/relationships/hyperlink" Target="https://vk.com/wall-62600240_188710?reply=188775" TargetMode="External"/><Relationship Id="rId86" Type="http://schemas.openxmlformats.org/officeDocument/2006/relationships/hyperlink" Target="https://prnt.sc/kChia3MZjmlW" TargetMode="External"/><Relationship Id="rId85" Type="http://schemas.openxmlformats.org/officeDocument/2006/relationships/hyperlink" Target="https://vk.com/wall-78210160_296591?reply=296629&amp;thread=296604" TargetMode="External"/><Relationship Id="rId88" Type="http://schemas.openxmlformats.org/officeDocument/2006/relationships/hyperlink" Target="https://prnt.sc/YOBb8a5_FnOy" TargetMode="External"/><Relationship Id="rId87" Type="http://schemas.openxmlformats.org/officeDocument/2006/relationships/hyperlink" Target="https://vk.com/wall-12208462_8345" TargetMode="External"/><Relationship Id="rId89" Type="http://schemas.openxmlformats.org/officeDocument/2006/relationships/hyperlink" Target="https://vk.com/wall-145842942_388050" TargetMode="External"/><Relationship Id="rId80" Type="http://schemas.openxmlformats.org/officeDocument/2006/relationships/hyperlink" Target="https://prnt.sc/uPnTFLW4v-nj" TargetMode="External"/><Relationship Id="rId82" Type="http://schemas.openxmlformats.org/officeDocument/2006/relationships/hyperlink" Target="https://prnt.sc/DC5ekk3Rhcld" TargetMode="External"/><Relationship Id="rId81" Type="http://schemas.openxmlformats.org/officeDocument/2006/relationships/hyperlink" Target="https://www.forumhouse.ru/posts/31338481/" TargetMode="External"/><Relationship Id="rId73" Type="http://schemas.openxmlformats.org/officeDocument/2006/relationships/hyperlink" Target="https://prnt.sc/nG5vADBS1Jvd" TargetMode="External"/><Relationship Id="rId72" Type="http://schemas.openxmlformats.org/officeDocument/2006/relationships/hyperlink" Target="https://vk.com/wall-134655935_272771?reply=272812" TargetMode="External"/><Relationship Id="rId75" Type="http://schemas.openxmlformats.org/officeDocument/2006/relationships/hyperlink" Target="https://prnt.sc/T2I8_sH3DFiG" TargetMode="External"/><Relationship Id="rId74" Type="http://schemas.openxmlformats.org/officeDocument/2006/relationships/hyperlink" Target="https://www.forumhouse.ru/posts/31337369/" TargetMode="External"/><Relationship Id="rId77" Type="http://schemas.openxmlformats.org/officeDocument/2006/relationships/hyperlink" Target="https://prnt.sc/1KNEC5etCk6n" TargetMode="External"/><Relationship Id="rId76" Type="http://schemas.openxmlformats.org/officeDocument/2006/relationships/hyperlink" Target="https://vk.com/wall-4503260_1618459?reply=1618856&amp;thread=1618462" TargetMode="External"/><Relationship Id="rId79" Type="http://schemas.openxmlformats.org/officeDocument/2006/relationships/hyperlink" Target="https://dzen.ru/a/ZC6rpjfQxVSOMSM3" TargetMode="External"/><Relationship Id="rId78" Type="http://schemas.openxmlformats.org/officeDocument/2006/relationships/hyperlink" Target="https://glavstroy365.ru/" TargetMode="External"/><Relationship Id="rId71" Type="http://schemas.openxmlformats.org/officeDocument/2006/relationships/hyperlink" Target="https://prnt.sc/MnaA1jUufo7h" TargetMode="External"/><Relationship Id="rId70" Type="http://schemas.openxmlformats.org/officeDocument/2006/relationships/hyperlink" Target="https://pulse.mail.ru/article/teplobrus-eto-nashe-novoe-stroitelnoe-nou-hau-ne-imeyuschee-sovsem-nikakoj-prakticheskoj-cennosti-7047190218402396541-4129323976507561413/" TargetMode="External"/><Relationship Id="rId62" Type="http://schemas.openxmlformats.org/officeDocument/2006/relationships/hyperlink" Target="https://vk.com/wall-147044983_65177" TargetMode="External"/><Relationship Id="rId61" Type="http://schemas.openxmlformats.org/officeDocument/2006/relationships/hyperlink" Target="https://prnt.sc/iePu_KwivgBG" TargetMode="External"/><Relationship Id="rId64" Type="http://schemas.openxmlformats.org/officeDocument/2006/relationships/hyperlink" Target="https://vk.com/wall-59318823_866875?reply=867008&amp;thread=866881" TargetMode="External"/><Relationship Id="rId63" Type="http://schemas.openxmlformats.org/officeDocument/2006/relationships/hyperlink" Target="https://prnt.sc/Yto5c-vQY902" TargetMode="External"/><Relationship Id="rId66" Type="http://schemas.openxmlformats.org/officeDocument/2006/relationships/hyperlink" Target="https://vk.com/im?sel=283795749&amp;msgid=17" TargetMode="External"/><Relationship Id="rId65" Type="http://schemas.openxmlformats.org/officeDocument/2006/relationships/hyperlink" Target="https://prnt.sc/qrVV38qD7MvX" TargetMode="External"/><Relationship Id="rId68" Type="http://schemas.openxmlformats.org/officeDocument/2006/relationships/hyperlink" Target="https://dzen.ru/video/watch/642d811a5ea6fa5207834532" TargetMode="External"/><Relationship Id="rId67" Type="http://schemas.openxmlformats.org/officeDocument/2006/relationships/hyperlink" Target="https://prnt.sc/FJVBNgujh3Z9" TargetMode="External"/><Relationship Id="rId60" Type="http://schemas.openxmlformats.org/officeDocument/2006/relationships/hyperlink" Target="https://ok.ru/profile/567682329424/statuses/156159664854352" TargetMode="External"/><Relationship Id="rId69" Type="http://schemas.openxmlformats.org/officeDocument/2006/relationships/hyperlink" Target="https://prnt.sc/6b9XPfc6lZYK" TargetMode="External"/><Relationship Id="rId51" Type="http://schemas.openxmlformats.org/officeDocument/2006/relationships/hyperlink" Target="https://prnt.sc/2iAtAdaTjVqz" TargetMode="External"/><Relationship Id="rId50" Type="http://schemas.openxmlformats.org/officeDocument/2006/relationships/hyperlink" Target="https://prnt.sc/w-1hAAZhfVOT" TargetMode="External"/><Relationship Id="rId53" Type="http://schemas.openxmlformats.org/officeDocument/2006/relationships/hyperlink" Target="https://prnt.sc/su-tjr0zSa5E" TargetMode="External"/><Relationship Id="rId52" Type="http://schemas.openxmlformats.org/officeDocument/2006/relationships/hyperlink" Target="https://vk.com/wall-97639222_171165?reply=171329" TargetMode="External"/><Relationship Id="rId55" Type="http://schemas.openxmlformats.org/officeDocument/2006/relationships/hyperlink" Target="https://prnt.sc/1z75xKeE3yXv" TargetMode="External"/><Relationship Id="rId54" Type="http://schemas.openxmlformats.org/officeDocument/2006/relationships/hyperlink" Target="https://vk.com/wall-106443152_264312" TargetMode="External"/><Relationship Id="rId57" Type="http://schemas.openxmlformats.org/officeDocument/2006/relationships/hyperlink" Target="https://prnt.sc/hWlv5p7ig10f" TargetMode="External"/><Relationship Id="rId56" Type="http://schemas.openxmlformats.org/officeDocument/2006/relationships/hyperlink" Target="https://dzen.ru/media/samstroy24/zatraty-pri-uteplenii-dvuh-etajei-doma-ploscadiu-120-m2-penoplastom-ili-minplitoi-kak-bystro-oni-okupiatsia-642695eb8927b438d3f1ecf2?&amp;comments_data=n_reply" TargetMode="External"/><Relationship Id="rId59" Type="http://schemas.openxmlformats.org/officeDocument/2006/relationships/hyperlink" Target="https://prnt.sc/aKBbYZk9OVED" TargetMode="External"/><Relationship Id="rId58" Type="http://schemas.openxmlformats.org/officeDocument/2006/relationships/hyperlink" Target="https://vk.com/wall-92907451_138863" TargetMode="External"/><Relationship Id="rId107" Type="http://schemas.openxmlformats.org/officeDocument/2006/relationships/hyperlink" Target="http://vk.com/wall-219272957_63" TargetMode="External"/><Relationship Id="rId228" Type="http://schemas.openxmlformats.org/officeDocument/2006/relationships/hyperlink" Target="https://prnt.sc/wFyASm7dXakC" TargetMode="External"/><Relationship Id="rId106" Type="http://schemas.openxmlformats.org/officeDocument/2006/relationships/hyperlink" Target="https://prnt.sc/XjkJhPyImI7v" TargetMode="External"/><Relationship Id="rId227" Type="http://schemas.openxmlformats.org/officeDocument/2006/relationships/hyperlink" Target="https://www.youtube.com/watch?v=XxfSfoIbJtY" TargetMode="External"/><Relationship Id="rId105" Type="http://schemas.openxmlformats.org/officeDocument/2006/relationships/hyperlink" Target="https://vk.com/wall495878029_7683" TargetMode="External"/><Relationship Id="rId226" Type="http://schemas.openxmlformats.org/officeDocument/2006/relationships/hyperlink" Target="https://www.forumhouse.ru/posts/31379026/" TargetMode="External"/><Relationship Id="rId104" Type="http://schemas.openxmlformats.org/officeDocument/2006/relationships/hyperlink" Target="https://www.forumhouse.ru/threads/556804/" TargetMode="External"/><Relationship Id="rId225" Type="http://schemas.openxmlformats.org/officeDocument/2006/relationships/hyperlink" Target="https://prnt.sc/4pFQXM91MPK_" TargetMode="External"/><Relationship Id="rId109" Type="http://schemas.openxmlformats.org/officeDocument/2006/relationships/hyperlink" Target="https://vk.com/wall-192972230_640" TargetMode="External"/><Relationship Id="rId108" Type="http://schemas.openxmlformats.org/officeDocument/2006/relationships/hyperlink" Target="https://prnt.sc/ZkAeGkwcvH9d" TargetMode="External"/><Relationship Id="rId229" Type="http://schemas.openxmlformats.org/officeDocument/2006/relationships/hyperlink" Target="https://vk.com/wall-175286792_79435?reply=79517&amp;thread=79445" TargetMode="External"/><Relationship Id="rId220" Type="http://schemas.openxmlformats.org/officeDocument/2006/relationships/hyperlink" Target="https://www.forumhouse.ru/posts/31376274/" TargetMode="External"/><Relationship Id="rId103" Type="http://schemas.openxmlformats.org/officeDocument/2006/relationships/hyperlink" Target="https://prnt.sc/qNRQzM-oG1T3" TargetMode="External"/><Relationship Id="rId224" Type="http://schemas.openxmlformats.org/officeDocument/2006/relationships/hyperlink" Target="https://prnt.sc/pEMSKHtOgI2h" TargetMode="External"/><Relationship Id="rId102" Type="http://schemas.openxmlformats.org/officeDocument/2006/relationships/hyperlink" Target="https://vk.com/wall509816390_2228" TargetMode="External"/><Relationship Id="rId223" Type="http://schemas.openxmlformats.org/officeDocument/2006/relationships/hyperlink" Target="https://ok.ru/stroimsamis/topic/156059369476111" TargetMode="External"/><Relationship Id="rId101" Type="http://schemas.openxmlformats.org/officeDocument/2006/relationships/hyperlink" Target="https://prnt.sc/2w84M1jOcaNX" TargetMode="External"/><Relationship Id="rId222" Type="http://schemas.openxmlformats.org/officeDocument/2006/relationships/hyperlink" Target="https://vk.com/wall-186692794_183339?reply=183474&amp;thread=183383" TargetMode="External"/><Relationship Id="rId100" Type="http://schemas.openxmlformats.org/officeDocument/2006/relationships/hyperlink" Target="https://www.youtube.com/watch?v=FFqhAyqVnEM&amp;lc=UgwGor7r71qwF7dbmrB4AaABAg" TargetMode="External"/><Relationship Id="rId221" Type="http://schemas.openxmlformats.org/officeDocument/2006/relationships/hyperlink" Target="https://prnt.sc/ZBjRDoM6Dydw" TargetMode="External"/><Relationship Id="rId217" Type="http://schemas.openxmlformats.org/officeDocument/2006/relationships/hyperlink" Target="https://prnt.sc/9FusBml5BHNG" TargetMode="External"/><Relationship Id="rId216" Type="http://schemas.openxmlformats.org/officeDocument/2006/relationships/hyperlink" Target="https://vk.com/wall-56270690_538323" TargetMode="External"/><Relationship Id="rId215" Type="http://schemas.openxmlformats.org/officeDocument/2006/relationships/hyperlink" Target="https://prnt.sc/KNwO2CW22fwR" TargetMode="External"/><Relationship Id="rId214" Type="http://schemas.openxmlformats.org/officeDocument/2006/relationships/hyperlink" Target="https://vk.com/wall-175286792_79435?reply=79485&amp;thread=79445" TargetMode="External"/><Relationship Id="rId219" Type="http://schemas.openxmlformats.org/officeDocument/2006/relationships/hyperlink" Target="https://prnt.sc/UHp6zwaHbX6X" TargetMode="External"/><Relationship Id="rId218" Type="http://schemas.openxmlformats.org/officeDocument/2006/relationships/hyperlink" Target="https://vk.com/wall794647961_30" TargetMode="External"/><Relationship Id="rId213" Type="http://schemas.openxmlformats.org/officeDocument/2006/relationships/hyperlink" Target="https://prnt.sc/i7hKLYhSxIJV" TargetMode="External"/><Relationship Id="rId212" Type="http://schemas.openxmlformats.org/officeDocument/2006/relationships/hyperlink" Target="https://vk.com/wall-175286792_79435?reply=79438" TargetMode="External"/><Relationship Id="rId211" Type="http://schemas.openxmlformats.org/officeDocument/2006/relationships/hyperlink" Target="https://prnt.sc/qYdV2SOImaRA" TargetMode="External"/><Relationship Id="rId210" Type="http://schemas.openxmlformats.org/officeDocument/2006/relationships/hyperlink" Target="https://ok.ru/profile/587085479459/statuses/156267257384227" TargetMode="External"/><Relationship Id="rId129" Type="http://schemas.openxmlformats.org/officeDocument/2006/relationships/hyperlink" Target="https://prnt.sc/LBQSCTU64yFf" TargetMode="External"/><Relationship Id="rId128" Type="http://schemas.openxmlformats.org/officeDocument/2006/relationships/hyperlink" Target="https://vk.com/wall-97639222_172334" TargetMode="External"/><Relationship Id="rId249" Type="http://schemas.openxmlformats.org/officeDocument/2006/relationships/hyperlink" Target="https://ok.ru/stroimsamis/topic/156059369476111" TargetMode="External"/><Relationship Id="rId127" Type="http://schemas.openxmlformats.org/officeDocument/2006/relationships/hyperlink" Target="https://prnt.sc/M9cdQqAR2IDJ" TargetMode="External"/><Relationship Id="rId248" Type="http://schemas.openxmlformats.org/officeDocument/2006/relationships/hyperlink" Target="https://prnt.sc/iVI-LREtOSPO" TargetMode="External"/><Relationship Id="rId126" Type="http://schemas.openxmlformats.org/officeDocument/2006/relationships/hyperlink" Target="https://vk.com/wall-78210160_296591?reply=296757&amp;thread=296604" TargetMode="External"/><Relationship Id="rId247" Type="http://schemas.openxmlformats.org/officeDocument/2006/relationships/hyperlink" Target="https://www.youtube.com/watch?v=H9NnO34YlJI&amp;lc=UgySoYxU6hPad-xhomN4AaABAg.9oisW_i37A49ojHce-FwmE" TargetMode="External"/><Relationship Id="rId121" Type="http://schemas.openxmlformats.org/officeDocument/2006/relationships/hyperlink" Target="https://vk.com/wall-62600240_188710?reply=189125&amp;thread=188775" TargetMode="External"/><Relationship Id="rId242" Type="http://schemas.openxmlformats.org/officeDocument/2006/relationships/hyperlink" Target="https://ok.ru/stroimsamis/topic/156079211745295" TargetMode="External"/><Relationship Id="rId120" Type="http://schemas.openxmlformats.org/officeDocument/2006/relationships/hyperlink" Target="https://mkrovlya.ru/contacts/regionals/" TargetMode="External"/><Relationship Id="rId241" Type="http://schemas.openxmlformats.org/officeDocument/2006/relationships/hyperlink" Target="https://prnt.sc/thO4QmWhzo9N" TargetMode="External"/><Relationship Id="rId240" Type="http://schemas.openxmlformats.org/officeDocument/2006/relationships/hyperlink" Target="https://vk.com/wall-180537552_288" TargetMode="External"/><Relationship Id="rId125" Type="http://schemas.openxmlformats.org/officeDocument/2006/relationships/hyperlink" Target="https://prnt.sc/u9ry8eggdZqF" TargetMode="External"/><Relationship Id="rId246" Type="http://schemas.openxmlformats.org/officeDocument/2006/relationships/hyperlink" Target="https://prnt.sc/sUAj5M0lYhPU" TargetMode="External"/><Relationship Id="rId124" Type="http://schemas.openxmlformats.org/officeDocument/2006/relationships/hyperlink" Target="https://vk.com/wall-78210160_296591?reply=296757&amp;thread=296604" TargetMode="External"/><Relationship Id="rId245" Type="http://schemas.openxmlformats.org/officeDocument/2006/relationships/hyperlink" Target="https://vk.com/wall-175286792_79435?reply=79557&amp;thread=79445" TargetMode="External"/><Relationship Id="rId123" Type="http://schemas.openxmlformats.org/officeDocument/2006/relationships/hyperlink" Target="https://vk.com/wall-158018939_444321?reply=444324" TargetMode="External"/><Relationship Id="rId244" Type="http://schemas.openxmlformats.org/officeDocument/2006/relationships/hyperlink" Target="https://www.youtube.com/watch?v=VOi-eVHvRjE" TargetMode="External"/><Relationship Id="rId122" Type="http://schemas.openxmlformats.org/officeDocument/2006/relationships/hyperlink" Target="https://prnt.sc/05vdtJOb_rje" TargetMode="External"/><Relationship Id="rId243" Type="http://schemas.openxmlformats.org/officeDocument/2006/relationships/hyperlink" Target="https://prnt.sc/kWAwj7sBY66I" TargetMode="External"/><Relationship Id="rId95" Type="http://schemas.openxmlformats.org/officeDocument/2006/relationships/hyperlink" Target="https://santekhnik-moskva.blogspot.com/2023/04/Chem-luchshe-uteplyat-penoplastom-ili-minvatoy.html" TargetMode="External"/><Relationship Id="rId94" Type="http://schemas.openxmlformats.org/officeDocument/2006/relationships/hyperlink" Target="https://prnt.sc/SXUID51stBFF" TargetMode="External"/><Relationship Id="rId97" Type="http://schemas.openxmlformats.org/officeDocument/2006/relationships/hyperlink" Target="https://vk.com/wall-29538032_341021?reply=341072&amp;thread=341031" TargetMode="External"/><Relationship Id="rId96" Type="http://schemas.openxmlformats.org/officeDocument/2006/relationships/hyperlink" Target="https://prnt.sc/XuLpY88ULmUZ" TargetMode="External"/><Relationship Id="rId99" Type="http://schemas.openxmlformats.org/officeDocument/2006/relationships/hyperlink" Target="https://vk.com/wall-29538032_341021?reply=341348&amp;thread=341054" TargetMode="External"/><Relationship Id="rId98" Type="http://schemas.openxmlformats.org/officeDocument/2006/relationships/hyperlink" Target="https://prnt.sc/ybOn91XeGAps" TargetMode="External"/><Relationship Id="rId91" Type="http://schemas.openxmlformats.org/officeDocument/2006/relationships/hyperlink" Target="https://www.youtube.com/watch?v=dZW9vpG1jmo&amp;lc=UgygdukywTIsfSzk2xt4AaABAg" TargetMode="External"/><Relationship Id="rId90" Type="http://schemas.openxmlformats.org/officeDocument/2006/relationships/hyperlink" Target="https://prnt.sc/owMzQq44-mmP" TargetMode="External"/><Relationship Id="rId93" Type="http://schemas.openxmlformats.org/officeDocument/2006/relationships/hyperlink" Target="https://rutube.ru/video/19467f658e16addd4c6811c5569990eb/" TargetMode="External"/><Relationship Id="rId92" Type="http://schemas.openxmlformats.org/officeDocument/2006/relationships/hyperlink" Target="https://prnt.sc/vZAeMNpTt3tk" TargetMode="External"/><Relationship Id="rId118" Type="http://schemas.openxmlformats.org/officeDocument/2006/relationships/hyperlink" Target="https://prnt.sc/TSbfJikcw-pT" TargetMode="External"/><Relationship Id="rId239" Type="http://schemas.openxmlformats.org/officeDocument/2006/relationships/hyperlink" Target="https://prnt.sc/LdTKUxOW-WuK" TargetMode="External"/><Relationship Id="rId117" Type="http://schemas.openxmlformats.org/officeDocument/2006/relationships/hyperlink" Target="https://dzen.ru/a/ZDAEl0EkFWqxWsgf" TargetMode="External"/><Relationship Id="rId238" Type="http://schemas.openxmlformats.org/officeDocument/2006/relationships/hyperlink" Target="https://vc.ru/u/1765012-aleksey-chehovskiy/670555-kak-ne-poteryat-dengi-na-kazhdom-etape-stroitelstva-chestnyy-razgovor-s-direktorom-stroitelnoy-firmy-chast-2" TargetMode="External"/><Relationship Id="rId116" Type="http://schemas.openxmlformats.org/officeDocument/2006/relationships/hyperlink" Target="https://prnt.sc/uFU54Hq9PU_D" TargetMode="External"/><Relationship Id="rId237" Type="http://schemas.openxmlformats.org/officeDocument/2006/relationships/hyperlink" Target="https://www.youtube.com/@privatehouse6827/shorts" TargetMode="External"/><Relationship Id="rId115" Type="http://schemas.openxmlformats.org/officeDocument/2006/relationships/hyperlink" Target="https://www.youtube.com/watch?v=X1VqfxfTqaQ&amp;lc=Ugx7CvjTCVPqp-7Dkvd4AaABAg.9nElYp8PA2o9oGxAhoRFzN" TargetMode="External"/><Relationship Id="rId236" Type="http://schemas.openxmlformats.org/officeDocument/2006/relationships/hyperlink" Target="https://prnt.sc/S2HckNJIO9Cr" TargetMode="External"/><Relationship Id="rId119" Type="http://schemas.openxmlformats.org/officeDocument/2006/relationships/hyperlink" Target="https://vk.com/im?sel=283795749&amp;msgid=19" TargetMode="External"/><Relationship Id="rId110" Type="http://schemas.openxmlformats.org/officeDocument/2006/relationships/hyperlink" Target="https://prnt.sc/kfktLt8gbbRH" TargetMode="External"/><Relationship Id="rId231" Type="http://schemas.openxmlformats.org/officeDocument/2006/relationships/hyperlink" Target="https://www.forumhouse.ru/posts/31381016/" TargetMode="External"/><Relationship Id="rId230" Type="http://schemas.openxmlformats.org/officeDocument/2006/relationships/hyperlink" Target="https://prnt.sc/Yyx2pHWg-LbJ" TargetMode="External"/><Relationship Id="rId114" Type="http://schemas.openxmlformats.org/officeDocument/2006/relationships/hyperlink" Target="https://prnt.sc/Fn2FrNZlEPEo" TargetMode="External"/><Relationship Id="rId235" Type="http://schemas.openxmlformats.org/officeDocument/2006/relationships/hyperlink" Target="https://vk.com/wall-97639222_173456?reply=173460" TargetMode="External"/><Relationship Id="rId113" Type="http://schemas.openxmlformats.org/officeDocument/2006/relationships/hyperlink" Target="https://dzen.ru/media/samstroy24/zatraty-pri-uteplenii-dvuh-etajei-doma-ploscadiu-120-m2-penoplastom-ili-minplitoi-kak-bystro-oni-okupiatsia-642695eb8927b438d3f1ecf2?&amp;comments_data=n_reply" TargetMode="External"/><Relationship Id="rId234" Type="http://schemas.openxmlformats.org/officeDocument/2006/relationships/hyperlink" Target="https://prnt.sc/jX38sUMpwHnc" TargetMode="External"/><Relationship Id="rId112" Type="http://schemas.openxmlformats.org/officeDocument/2006/relationships/hyperlink" Target="https://prnt.sc/SuJps85E1Ht_" TargetMode="External"/><Relationship Id="rId233" Type="http://schemas.openxmlformats.org/officeDocument/2006/relationships/hyperlink" Target="https://vk.com/wall-97639222_173456" TargetMode="External"/><Relationship Id="rId111" Type="http://schemas.openxmlformats.org/officeDocument/2006/relationships/hyperlink" Target="https://vk.com/wall-134655935_272771?reply=273407&amp;thread=272812" TargetMode="External"/><Relationship Id="rId232" Type="http://schemas.openxmlformats.org/officeDocument/2006/relationships/hyperlink" Target="https://prnt.sc/UGqlGYy0okgn" TargetMode="External"/><Relationship Id="rId305" Type="http://schemas.openxmlformats.org/officeDocument/2006/relationships/hyperlink" Target="https://prnt.sc/h3d0TU7l7r6V" TargetMode="External"/><Relationship Id="rId304" Type="http://schemas.openxmlformats.org/officeDocument/2006/relationships/hyperlink" Target="https://otvet.mail.ru/question/233303629" TargetMode="External"/><Relationship Id="rId303" Type="http://schemas.openxmlformats.org/officeDocument/2006/relationships/hyperlink" Target="https://prnt.sc/Qcmkq2TOTiLh" TargetMode="External"/><Relationship Id="rId302" Type="http://schemas.openxmlformats.org/officeDocument/2006/relationships/hyperlink" Target="https://vk.com/wall-106443152_268326" TargetMode="External"/><Relationship Id="rId309" Type="http://schemas.openxmlformats.org/officeDocument/2006/relationships/hyperlink" Target="https://vk.com/wall-173832709_133502?reply=133528" TargetMode="External"/><Relationship Id="rId308" Type="http://schemas.openxmlformats.org/officeDocument/2006/relationships/hyperlink" Target="https://prnt.sc/_toFhbbVfn7b" TargetMode="External"/><Relationship Id="rId307" Type="http://schemas.openxmlformats.org/officeDocument/2006/relationships/hyperlink" Target="https://dzen.ru/video/watch/644d28abb032303fb06171ee" TargetMode="External"/><Relationship Id="rId306" Type="http://schemas.openxmlformats.org/officeDocument/2006/relationships/hyperlink" Target="https://dzen.ru/video/watch/644d28abb032303fb06171ee" TargetMode="External"/><Relationship Id="rId301" Type="http://schemas.openxmlformats.org/officeDocument/2006/relationships/hyperlink" Target="https://otvet.mail.ru/question/233305597" TargetMode="External"/><Relationship Id="rId300" Type="http://schemas.openxmlformats.org/officeDocument/2006/relationships/hyperlink" Target="https://prnt.sc/RpjC6A5Xj-es" TargetMode="External"/><Relationship Id="rId206" Type="http://schemas.openxmlformats.org/officeDocument/2006/relationships/hyperlink" Target="https://ok.ru/stroimsamis/topic/156059369476111" TargetMode="External"/><Relationship Id="rId205" Type="http://schemas.openxmlformats.org/officeDocument/2006/relationships/hyperlink" Target="https://prnt.sc/3qkwwkN18D4r" TargetMode="External"/><Relationship Id="rId204" Type="http://schemas.openxmlformats.org/officeDocument/2006/relationships/hyperlink" Target="https://ok.ru/stroimsamis/topic/156059369476111" TargetMode="External"/><Relationship Id="rId203" Type="http://schemas.openxmlformats.org/officeDocument/2006/relationships/hyperlink" Target="https://prnt.sc/GDOkVEYnfOSs" TargetMode="External"/><Relationship Id="rId209" Type="http://schemas.openxmlformats.org/officeDocument/2006/relationships/hyperlink" Target="https://prnt.sc/w7QCoiPKcfD4" TargetMode="External"/><Relationship Id="rId208" Type="http://schemas.openxmlformats.org/officeDocument/2006/relationships/hyperlink" Target="https://ok.ru/stroimsamis/topic/156059369476111" TargetMode="External"/><Relationship Id="rId207" Type="http://schemas.openxmlformats.org/officeDocument/2006/relationships/hyperlink" Target="https://prnt.sc/mpPp0-JQ-Rgc" TargetMode="External"/><Relationship Id="rId202" Type="http://schemas.openxmlformats.org/officeDocument/2006/relationships/hyperlink" Target="https://vk.com/wall-186692794_183339?reply=183383" TargetMode="External"/><Relationship Id="rId201" Type="http://schemas.openxmlformats.org/officeDocument/2006/relationships/hyperlink" Target="https://prnt.sc/OKT3xuP7MGCj" TargetMode="External"/><Relationship Id="rId200" Type="http://schemas.openxmlformats.org/officeDocument/2006/relationships/hyperlink" Target="https://vk.com/wall-175286792_79435?reply=79445" TargetMode="External"/><Relationship Id="rId313" Type="http://schemas.openxmlformats.org/officeDocument/2006/relationships/drawing" Target="../drawings/drawing8.xml"/><Relationship Id="rId312" Type="http://schemas.openxmlformats.org/officeDocument/2006/relationships/hyperlink" Target="https://prnt.sc/vqFFbafDXTkX" TargetMode="External"/><Relationship Id="rId311" Type="http://schemas.openxmlformats.org/officeDocument/2006/relationships/hyperlink" Target="https://www.youtube.com/watch?v=cKzCP_4oStA&amp;lc=UgzjTLYvsglx37zOR5p4AaABAg" TargetMode="External"/><Relationship Id="rId310" Type="http://schemas.openxmlformats.org/officeDocument/2006/relationships/hyperlink" Target="https://prnt.sc/mVkGqrmZY2aW"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br-analytics.ru/report/12495931?tsf=1688158800&amp;tst=1690837199&amp;page=1&amp;filters=on&amp;ftone%5Bany%5D=1" TargetMode="External"/><Relationship Id="rId2" Type="http://schemas.openxmlformats.org/officeDocument/2006/relationships/hyperlink" Target="https://br-analytics.ru/report/12495931?tsf=1688158800&amp;tst=1690837199&amp;page=1&amp;filters=on&amp;ftone%5Bany%5D=0" TargetMode="External"/><Relationship Id="rId3" Type="http://schemas.openxmlformats.org/officeDocument/2006/relationships/hyperlink" Target="https://br-analytics.ru/report/12495931?tsf=1688158800&amp;tst=1690837199&amp;page=1&amp;filters=on&amp;ftone%5Bany%5D=-1"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fishki.net/4415281-na-jugo-zapade-moskvy-polyhaet-strojawijsja-zhiloj-kompleks.html/comment-46217096/" TargetMode="External"/><Relationship Id="rId2" Type="http://schemas.openxmlformats.org/officeDocument/2006/relationships/hyperlink" Target="http://fishki.net/" TargetMode="External"/><Relationship Id="rId3" Type="http://schemas.openxmlformats.org/officeDocument/2006/relationships/hyperlink" Target="https://prnt.sc/IlzAQWxNVs7k" TargetMode="External"/><Relationship Id="rId4" Type="http://schemas.openxmlformats.org/officeDocument/2006/relationships/hyperlink" Target="https://fishki.net/4415281-na-jugo-zapade-moskvy-polyhaet-strojawijsja-zhiloj-kompleks.html/comment-46217096/" TargetMode="External"/><Relationship Id="rId9" Type="http://schemas.openxmlformats.org/officeDocument/2006/relationships/hyperlink" Target="https://prnt.sc/AcS-3rK6XdO6" TargetMode="External"/><Relationship Id="rId5" Type="http://schemas.openxmlformats.org/officeDocument/2006/relationships/hyperlink" Target="https://prnt.sc/SsOT7dACvgzg" TargetMode="External"/><Relationship Id="rId6" Type="http://schemas.openxmlformats.org/officeDocument/2006/relationships/hyperlink" Target="https://telegram.me/kriminalblag/8435?comment=81180" TargetMode="External"/><Relationship Id="rId7" Type="http://schemas.openxmlformats.org/officeDocument/2006/relationships/hyperlink" Target="https://skr.sh/sJjtYEBpiBP" TargetMode="External"/><Relationship Id="rId8" Type="http://schemas.openxmlformats.org/officeDocument/2006/relationships/hyperlink" Target="https://telegram.me/kriminalblag/8435?comment=81175" TargetMode="External"/><Relationship Id="rId20" Type="http://schemas.openxmlformats.org/officeDocument/2006/relationships/drawing" Target="../drawings/drawing10.xml"/><Relationship Id="rId11" Type="http://schemas.openxmlformats.org/officeDocument/2006/relationships/hyperlink" Target="https://news.rambler.ru/incidents/50696979-v-moskve-zagorelsya-stroyaschiysya-zhk/comments/" TargetMode="External"/><Relationship Id="rId10" Type="http://schemas.openxmlformats.org/officeDocument/2006/relationships/hyperlink" Target="https://telegram.me/Ateobreaking/87415?comment=9559205" TargetMode="External"/><Relationship Id="rId13" Type="http://schemas.openxmlformats.org/officeDocument/2006/relationships/hyperlink" Target="https://prnt.sc/SJsHqSw6jKWu" TargetMode="External"/><Relationship Id="rId12" Type="http://schemas.openxmlformats.org/officeDocument/2006/relationships/hyperlink" Target="https://www.yaplakal.com/findpost/123782151/forum3/topic2610745.html" TargetMode="External"/><Relationship Id="rId15" Type="http://schemas.openxmlformats.org/officeDocument/2006/relationships/hyperlink" Target="https://prnt.sc/_tWdb6A-iagq" TargetMode="External"/><Relationship Id="rId14" Type="http://schemas.openxmlformats.org/officeDocument/2006/relationships/hyperlink" Target="https://telegram.me/warhistoryalconafter/99798?comment=12147033" TargetMode="External"/><Relationship Id="rId17" Type="http://schemas.openxmlformats.org/officeDocument/2006/relationships/hyperlink" Target="https://skr.sh/sJjIhOF6TVG" TargetMode="External"/><Relationship Id="rId16" Type="http://schemas.openxmlformats.org/officeDocument/2006/relationships/hyperlink" Target="https://telegram.me/chat_troparevo/8604" TargetMode="External"/><Relationship Id="rId19" Type="http://schemas.openxmlformats.org/officeDocument/2006/relationships/hyperlink" Target="https://prnt.sc/Wcx3AmmAfOjh" TargetMode="External"/><Relationship Id="rId18" Type="http://schemas.openxmlformats.org/officeDocument/2006/relationships/hyperlink" Target="https://telegram.me/RAMENKIZAO/32401" TargetMode="External"/></Relationships>
</file>

<file path=xl/worksheets/_rels/sheet11.xml.rels><?xml version="1.0" encoding="UTF-8" standalone="yes"?><Relationships xmlns="http://schemas.openxmlformats.org/package/2006/relationships"><Relationship Id="rId190" Type="http://schemas.openxmlformats.org/officeDocument/2006/relationships/hyperlink" Target="https://vk.com/wall-97639222_168283?reply=168287" TargetMode="External"/><Relationship Id="rId194" Type="http://schemas.openxmlformats.org/officeDocument/2006/relationships/hyperlink" Target="https://vk.com/wall275446643_1002" TargetMode="External"/><Relationship Id="rId193" Type="http://schemas.openxmlformats.org/officeDocument/2006/relationships/hyperlink" Target="https://prnt.sc/1YRVNTbOutDh" TargetMode="External"/><Relationship Id="rId192" Type="http://schemas.openxmlformats.org/officeDocument/2006/relationships/hyperlink" Target="https://vk.com/wall-212720873_108" TargetMode="External"/><Relationship Id="rId191" Type="http://schemas.openxmlformats.org/officeDocument/2006/relationships/hyperlink" Target="https://prnt.sc/sWkYXsU1frfv" TargetMode="External"/><Relationship Id="rId187" Type="http://schemas.openxmlformats.org/officeDocument/2006/relationships/hyperlink" Target="https://prnt.sc/HvKLTPBMEaCC" TargetMode="External"/><Relationship Id="rId186" Type="http://schemas.openxmlformats.org/officeDocument/2006/relationships/hyperlink" Target="https://dzen.ru/video/watch/6409a2557422a10d63d3c7ba" TargetMode="External"/><Relationship Id="rId185" Type="http://schemas.openxmlformats.org/officeDocument/2006/relationships/hyperlink" Target="https://prnt.sc/i9mJwXH9wiFj" TargetMode="External"/><Relationship Id="rId184" Type="http://schemas.openxmlformats.org/officeDocument/2006/relationships/hyperlink" Target="https://dzen.ru/video/watch/640c39db352af862c47caebe" TargetMode="External"/><Relationship Id="rId189" Type="http://schemas.openxmlformats.org/officeDocument/2006/relationships/hyperlink" Target="https://prnt.sc/kroKVbIrRXLs" TargetMode="External"/><Relationship Id="rId188" Type="http://schemas.openxmlformats.org/officeDocument/2006/relationships/hyperlink" Target="https://dzen.ru/video/watch/63f4dd3fcdd48e720f428e02" TargetMode="External"/><Relationship Id="rId183" Type="http://schemas.openxmlformats.org/officeDocument/2006/relationships/hyperlink" Target="https://prnt.sc/5WJnEYUTip-C" TargetMode="External"/><Relationship Id="rId182" Type="http://schemas.openxmlformats.org/officeDocument/2006/relationships/hyperlink" Target="https://vk.com/wall-110565914_124193?reply=124286" TargetMode="External"/><Relationship Id="rId181" Type="http://schemas.openxmlformats.org/officeDocument/2006/relationships/hyperlink" Target="https://prnt.sc/-WeYifQT3jVt" TargetMode="External"/><Relationship Id="rId180" Type="http://schemas.openxmlformats.org/officeDocument/2006/relationships/hyperlink" Target="https://www.youtube.com/watch?v=BXyVMswvbOQ&amp;lc=Ugy8o5uHvG0nmVHPwG94AaABAg" TargetMode="External"/><Relationship Id="rId176" Type="http://schemas.openxmlformats.org/officeDocument/2006/relationships/hyperlink" Target="https://ok.ru/skidyvayte/topic/155921862103055" TargetMode="External"/><Relationship Id="rId297" Type="http://schemas.openxmlformats.org/officeDocument/2006/relationships/hyperlink" Target="https://vk.com/wall-213142143_201" TargetMode="External"/><Relationship Id="rId175" Type="http://schemas.openxmlformats.org/officeDocument/2006/relationships/hyperlink" Target="https://prnt.sc/OclCJXLITUqj" TargetMode="External"/><Relationship Id="rId296" Type="http://schemas.openxmlformats.org/officeDocument/2006/relationships/hyperlink" Target="https://prnt.sc/PQqMmErkL8qq" TargetMode="External"/><Relationship Id="rId174" Type="http://schemas.openxmlformats.org/officeDocument/2006/relationships/hyperlink" Target="https://ok.ru/stroy.dvor/statuses/159837455300022" TargetMode="External"/><Relationship Id="rId295" Type="http://schemas.openxmlformats.org/officeDocument/2006/relationships/hyperlink" Target="https://ok.ru/forumdedmoroz/topic/155606791555850" TargetMode="External"/><Relationship Id="rId173" Type="http://schemas.openxmlformats.org/officeDocument/2006/relationships/hyperlink" Target="https://www.forumhouse.ru/threads/555657/" TargetMode="External"/><Relationship Id="rId294" Type="http://schemas.openxmlformats.org/officeDocument/2006/relationships/hyperlink" Target="https://citywomancafe.com/repair/27/01/2016/kak-uteplit-steny-penoplastom?source=menwom" TargetMode="External"/><Relationship Id="rId179" Type="http://schemas.openxmlformats.org/officeDocument/2006/relationships/hyperlink" Target="https://prnt.sc/XnqETkPkKUjy" TargetMode="External"/><Relationship Id="rId178" Type="http://schemas.openxmlformats.org/officeDocument/2006/relationships/hyperlink" Target="https://ok.ru/profile/562452005863/statuses/155369522981095" TargetMode="External"/><Relationship Id="rId299" Type="http://schemas.openxmlformats.org/officeDocument/2006/relationships/hyperlink" Target="https://vk.com/wall-97639222_169163?reply=170432&amp;thread=169324" TargetMode="External"/><Relationship Id="rId177" Type="http://schemas.openxmlformats.org/officeDocument/2006/relationships/hyperlink" Target="https://prnt.sc/Mrr3aMPcJP2J" TargetMode="External"/><Relationship Id="rId298" Type="http://schemas.openxmlformats.org/officeDocument/2006/relationships/hyperlink" Target="https://prnt.sc/KJ2aaHyw4tdW" TargetMode="External"/><Relationship Id="rId198" Type="http://schemas.openxmlformats.org/officeDocument/2006/relationships/hyperlink" Target="https://dzen.ru/a/ZA_GKABjeSVjFZiK" TargetMode="External"/><Relationship Id="rId197" Type="http://schemas.openxmlformats.org/officeDocument/2006/relationships/hyperlink" Target="https://prnt.sc/NjRIPCB9lLGm" TargetMode="External"/><Relationship Id="rId196" Type="http://schemas.openxmlformats.org/officeDocument/2006/relationships/hyperlink" Target="https://dzen.ru/a/Y9uWFTpmO2yKESr1" TargetMode="External"/><Relationship Id="rId195" Type="http://schemas.openxmlformats.org/officeDocument/2006/relationships/hyperlink" Target="https://prnt.sc/iGomPFIlk4lo" TargetMode="External"/><Relationship Id="rId199" Type="http://schemas.openxmlformats.org/officeDocument/2006/relationships/hyperlink" Target="https://prnt.sc/knZ8fNP4OtRh" TargetMode="External"/><Relationship Id="rId150" Type="http://schemas.openxmlformats.org/officeDocument/2006/relationships/hyperlink" Target="https://vk.com/wall-135465398_3069" TargetMode="External"/><Relationship Id="rId271" Type="http://schemas.openxmlformats.org/officeDocument/2006/relationships/hyperlink" Target="https://vk.com/wall-83057957_9209" TargetMode="External"/><Relationship Id="rId270" Type="http://schemas.openxmlformats.org/officeDocument/2006/relationships/hyperlink" Target="https://prnt.sc/lrCa4btQ5Ydx" TargetMode="External"/><Relationship Id="rId391" Type="http://schemas.openxmlformats.org/officeDocument/2006/relationships/drawing" Target="../drawings/drawing11.xml"/><Relationship Id="rId390" Type="http://schemas.openxmlformats.org/officeDocument/2006/relationships/hyperlink" Target="https://prnt.sc/QfjspYEJWZ51" TargetMode="External"/><Relationship Id="rId1" Type="http://schemas.openxmlformats.org/officeDocument/2006/relationships/hyperlink" Target="https://vk.com/wall-136958443_442713?reply=443037&amp;thread=442842" TargetMode="External"/><Relationship Id="rId2" Type="http://schemas.openxmlformats.org/officeDocument/2006/relationships/hyperlink" Target="https://prnt.sc/o73FjuCLR_Yl" TargetMode="External"/><Relationship Id="rId3" Type="http://schemas.openxmlformats.org/officeDocument/2006/relationships/hyperlink" Target="https://www.youtube.com/watch?v=sa7u4krOYzY&amp;lc=UgwkXj3pAZjQJVGfedZ4AaABAg" TargetMode="External"/><Relationship Id="rId149" Type="http://schemas.openxmlformats.org/officeDocument/2006/relationships/hyperlink" Target="https://prnt.sc/_rALKNfS2b7r" TargetMode="External"/><Relationship Id="rId4" Type="http://schemas.openxmlformats.org/officeDocument/2006/relationships/hyperlink" Target="https://prnt.sc/aPmBFOJ8iRdT" TargetMode="External"/><Relationship Id="rId148" Type="http://schemas.openxmlformats.org/officeDocument/2006/relationships/hyperlink" Target="https://dzen.ru/a/ZA4JpjUq-GLEk-7m" TargetMode="External"/><Relationship Id="rId269" Type="http://schemas.openxmlformats.org/officeDocument/2006/relationships/hyperlink" Target="https://vk.com/wall-97639222_170007?reply=170196" TargetMode="External"/><Relationship Id="rId9" Type="http://schemas.openxmlformats.org/officeDocument/2006/relationships/hyperlink" Target="https://vk.com/wall-158018939_442121?reply=442165" TargetMode="External"/><Relationship Id="rId143" Type="http://schemas.openxmlformats.org/officeDocument/2006/relationships/hyperlink" Target="https://prnt.sc/_xQ0PsS25Wvr" TargetMode="External"/><Relationship Id="rId264" Type="http://schemas.openxmlformats.org/officeDocument/2006/relationships/hyperlink" Target="https://prnt.sc/1yAbR25Cz8HZ" TargetMode="External"/><Relationship Id="rId385" Type="http://schemas.openxmlformats.org/officeDocument/2006/relationships/hyperlink" Target="http://www.bolshoyvopros.ru/questions/4183734-chem-luchshe-utepljat-steny-dachi-steklovatoj-penoplastom-ili-sm.html" TargetMode="External"/><Relationship Id="rId142" Type="http://schemas.openxmlformats.org/officeDocument/2006/relationships/hyperlink" Target="https://dzen.ru/a/ZAnC-Bg4XSLmFdY-" TargetMode="External"/><Relationship Id="rId263" Type="http://schemas.openxmlformats.org/officeDocument/2006/relationships/hyperlink" Target="https://vk.com/wall-97639222_170007?reply=170141" TargetMode="External"/><Relationship Id="rId384" Type="http://schemas.openxmlformats.org/officeDocument/2006/relationships/hyperlink" Target="https://prnt.sc/trBE8FE__4HR" TargetMode="External"/><Relationship Id="rId141" Type="http://schemas.openxmlformats.org/officeDocument/2006/relationships/hyperlink" Target="https://prnt.sc/ZltHZ_A30lZz" TargetMode="External"/><Relationship Id="rId262" Type="http://schemas.openxmlformats.org/officeDocument/2006/relationships/hyperlink" Target="https://prnt.sc/409ljtxC9he4" TargetMode="External"/><Relationship Id="rId383" Type="http://schemas.openxmlformats.org/officeDocument/2006/relationships/hyperlink" Target="https://www.drive2.ru/l/643068068276227187/" TargetMode="External"/><Relationship Id="rId140" Type="http://schemas.openxmlformats.org/officeDocument/2006/relationships/hyperlink" Target="https://vk.com/wall-84540388_712" TargetMode="External"/><Relationship Id="rId261" Type="http://schemas.openxmlformats.org/officeDocument/2006/relationships/hyperlink" Target="https://vk.com/wall-97639222_170007" TargetMode="External"/><Relationship Id="rId382" Type="http://schemas.openxmlformats.org/officeDocument/2006/relationships/hyperlink" Target="https://prnt.sc/hsfDJsAHnHIH" TargetMode="External"/><Relationship Id="rId5" Type="http://schemas.openxmlformats.org/officeDocument/2006/relationships/hyperlink" Target="https://ok.ru/ideiipolez/topic/155796646352205" TargetMode="External"/><Relationship Id="rId147" Type="http://schemas.openxmlformats.org/officeDocument/2006/relationships/hyperlink" Target="https://prnt.sc/eUrcUq5jj1fo" TargetMode="External"/><Relationship Id="rId268" Type="http://schemas.openxmlformats.org/officeDocument/2006/relationships/hyperlink" Target="https://prnt.sc/E-NL-it5wUwY" TargetMode="External"/><Relationship Id="rId389" Type="http://schemas.openxmlformats.org/officeDocument/2006/relationships/hyperlink" Target="https://ok.ru/shkola.stroitelstva.i.remonta/topic/156480301384566" TargetMode="External"/><Relationship Id="rId6" Type="http://schemas.openxmlformats.org/officeDocument/2006/relationships/hyperlink" Target="https://prnt.sc/0RgzhobpD3nC" TargetMode="External"/><Relationship Id="rId146" Type="http://schemas.openxmlformats.org/officeDocument/2006/relationships/hyperlink" Target="https://vk.com/wall-53911449_3595770?reply=3596122" TargetMode="External"/><Relationship Id="rId267" Type="http://schemas.openxmlformats.org/officeDocument/2006/relationships/hyperlink" Target="https://vk.com/wall-97639222_170007?reply=170217&amp;thread=170008" TargetMode="External"/><Relationship Id="rId388" Type="http://schemas.openxmlformats.org/officeDocument/2006/relationships/hyperlink" Target="https://prnt.sc/7sVwCgau9i43" TargetMode="External"/><Relationship Id="rId7" Type="http://schemas.openxmlformats.org/officeDocument/2006/relationships/hyperlink" Target="https://ok.ru/ideiipolez/topic/155776770856269" TargetMode="External"/><Relationship Id="rId145" Type="http://schemas.openxmlformats.org/officeDocument/2006/relationships/hyperlink" Target="https://prnt.sc/1rnm5TgNFieS" TargetMode="External"/><Relationship Id="rId266" Type="http://schemas.openxmlformats.org/officeDocument/2006/relationships/hyperlink" Target="https://prnt.sc/lHnsuvIRXOKf" TargetMode="External"/><Relationship Id="rId387" Type="http://schemas.openxmlformats.org/officeDocument/2006/relationships/hyperlink" Target="https://vk.com/wall-90338053_260" TargetMode="External"/><Relationship Id="rId8" Type="http://schemas.openxmlformats.org/officeDocument/2006/relationships/hyperlink" Target="https://prnt.sc/ujltXWsDAYL8" TargetMode="External"/><Relationship Id="rId144" Type="http://schemas.openxmlformats.org/officeDocument/2006/relationships/hyperlink" Target="https://vk.com/wall-53911449_3595770?reply=3597309&amp;thread=3596856" TargetMode="External"/><Relationship Id="rId265" Type="http://schemas.openxmlformats.org/officeDocument/2006/relationships/hyperlink" Target="https://vk.com/wall-129279589_302855" TargetMode="External"/><Relationship Id="rId386" Type="http://schemas.openxmlformats.org/officeDocument/2006/relationships/hyperlink" Target="https://prnt.sc/0y5_IPti3XcF" TargetMode="External"/><Relationship Id="rId260" Type="http://schemas.openxmlformats.org/officeDocument/2006/relationships/hyperlink" Target="https://prnt.sc/t7HxMmea5Xlc" TargetMode="External"/><Relationship Id="rId381" Type="http://schemas.openxmlformats.org/officeDocument/2006/relationships/hyperlink" Target="https://vk.com/wall742586473_28" TargetMode="External"/><Relationship Id="rId380" Type="http://schemas.openxmlformats.org/officeDocument/2006/relationships/hyperlink" Target="https://prnt.sc/ycszMZitg94z" TargetMode="External"/><Relationship Id="rId139" Type="http://schemas.openxmlformats.org/officeDocument/2006/relationships/hyperlink" Target="https://prnt.sc/5aAeyjyUU2Ao" TargetMode="External"/><Relationship Id="rId138" Type="http://schemas.openxmlformats.org/officeDocument/2006/relationships/hyperlink" Target="https://vk.com/wall661610347_463" TargetMode="External"/><Relationship Id="rId259" Type="http://schemas.openxmlformats.org/officeDocument/2006/relationships/hyperlink" Target="https://vk.com/wall-100607967_43729" TargetMode="External"/><Relationship Id="rId137" Type="http://schemas.openxmlformats.org/officeDocument/2006/relationships/hyperlink" Target="https://prnt.sc/3gU_JLXgdZpX" TargetMode="External"/><Relationship Id="rId258" Type="http://schemas.openxmlformats.org/officeDocument/2006/relationships/hyperlink" Target="https://prnt.sc/Xuh5w9Gxc6_D" TargetMode="External"/><Relationship Id="rId379" Type="http://schemas.openxmlformats.org/officeDocument/2006/relationships/hyperlink" Target="https://www.youtube.com/watch?v=RNgaG5U5qj4&amp;lc=Ugxw67_Holo7a64CUpl4AaABAg.9nkV5vcxUxn9ntZPhYJ_WG" TargetMode="External"/><Relationship Id="rId132" Type="http://schemas.openxmlformats.org/officeDocument/2006/relationships/hyperlink" Target="https://prnt.sc/TcGj2KgpfiEK" TargetMode="External"/><Relationship Id="rId253" Type="http://schemas.openxmlformats.org/officeDocument/2006/relationships/hyperlink" Target="https://vk.com/wall-134655935_267062?reply=267525&amp;thread=267070" TargetMode="External"/><Relationship Id="rId374" Type="http://schemas.openxmlformats.org/officeDocument/2006/relationships/hyperlink" Target="https://prnt.sc/Rqycr6tmorQX" TargetMode="External"/><Relationship Id="rId131" Type="http://schemas.openxmlformats.org/officeDocument/2006/relationships/hyperlink" Target="https://vk.com/im?sel=193148886&amp;msgid=9" TargetMode="External"/><Relationship Id="rId252" Type="http://schemas.openxmlformats.org/officeDocument/2006/relationships/hyperlink" Target="https://prnt.sc/E8PqUKvJIrE0" TargetMode="External"/><Relationship Id="rId373" Type="http://schemas.openxmlformats.org/officeDocument/2006/relationships/hyperlink" Target="https://vk.com/wall-108170200_43292?reply=43332" TargetMode="External"/><Relationship Id="rId130" Type="http://schemas.openxmlformats.org/officeDocument/2006/relationships/hyperlink" Target="https://prnt.sc/tlFcOFM9hstz" TargetMode="External"/><Relationship Id="rId251" Type="http://schemas.openxmlformats.org/officeDocument/2006/relationships/hyperlink" Target="https://ok.ru/saratov.life/topic/154762504377122" TargetMode="External"/><Relationship Id="rId372" Type="http://schemas.openxmlformats.org/officeDocument/2006/relationships/hyperlink" Target="https://prnt.sc/tj5GdCi6uV0o" TargetMode="External"/><Relationship Id="rId250" Type="http://schemas.openxmlformats.org/officeDocument/2006/relationships/hyperlink" Target="https://prnt.sc/Y5IojPBl9mhN" TargetMode="External"/><Relationship Id="rId371" Type="http://schemas.openxmlformats.org/officeDocument/2006/relationships/hyperlink" Target="https://vk.com/id6790346?w=wall-219512195_10_r13" TargetMode="External"/><Relationship Id="rId136" Type="http://schemas.openxmlformats.org/officeDocument/2006/relationships/hyperlink" Target="https://vk.com/wall-108555584_64456" TargetMode="External"/><Relationship Id="rId257" Type="http://schemas.openxmlformats.org/officeDocument/2006/relationships/hyperlink" Target="https://vk.com/wall-97639222_169929" TargetMode="External"/><Relationship Id="rId378" Type="http://schemas.openxmlformats.org/officeDocument/2006/relationships/hyperlink" Target="https://prnt.sc/9uorPsCqaXgI" TargetMode="External"/><Relationship Id="rId135" Type="http://schemas.openxmlformats.org/officeDocument/2006/relationships/hyperlink" Target="https://vk.com/im?sel=193148886&amp;msgid=9" TargetMode="External"/><Relationship Id="rId256" Type="http://schemas.openxmlformats.org/officeDocument/2006/relationships/hyperlink" Target="https://prnt.sc/E8NO8JhHJm6r" TargetMode="External"/><Relationship Id="rId377" Type="http://schemas.openxmlformats.org/officeDocument/2006/relationships/hyperlink" Target="https://dzen.ru/media/dachniyremont/zachem-voobsce-utepliat-dom-iz-gazobetona-pustaia-trata-deneg-eto-uverial-brigadir-stroitelnoi-brigady-kakoi-vse-je-uteplitel-vybrat-6419421969fed25981a3bf8e?&amp;comments_data=n_reply-image" TargetMode="External"/><Relationship Id="rId134" Type="http://schemas.openxmlformats.org/officeDocument/2006/relationships/hyperlink" Target="https://prnt.sc/yOl78n6Vic-T" TargetMode="External"/><Relationship Id="rId255" Type="http://schemas.openxmlformats.org/officeDocument/2006/relationships/hyperlink" Target="https://vk.com/wall-72891995_1034845?reply=1034853" TargetMode="External"/><Relationship Id="rId376" Type="http://schemas.openxmlformats.org/officeDocument/2006/relationships/hyperlink" Target="https://prnt.sc/RcDfB82I86w8" TargetMode="External"/><Relationship Id="rId133" Type="http://schemas.openxmlformats.org/officeDocument/2006/relationships/hyperlink" Target="https://vk.com/video-205425670_456239101" TargetMode="External"/><Relationship Id="rId254" Type="http://schemas.openxmlformats.org/officeDocument/2006/relationships/hyperlink" Target="https://prnt.sc/ByhJsHQYUggO" TargetMode="External"/><Relationship Id="rId375" Type="http://schemas.openxmlformats.org/officeDocument/2006/relationships/hyperlink" Target="https://ok.ru/profile/590636782900/statuses/155723401403188" TargetMode="External"/><Relationship Id="rId172" Type="http://schemas.openxmlformats.org/officeDocument/2006/relationships/hyperlink" Target="https://prnt.sc/yyUJ3ifT8yym" TargetMode="External"/><Relationship Id="rId293" Type="http://schemas.openxmlformats.org/officeDocument/2006/relationships/hyperlink" Target="https://vk.com/wall-184544231_6463?reply=6468" TargetMode="External"/><Relationship Id="rId171" Type="http://schemas.openxmlformats.org/officeDocument/2006/relationships/hyperlink" Target="https://dzen.ru/video/watch/640b6bc3d4e137214a1f2530" TargetMode="External"/><Relationship Id="rId292" Type="http://schemas.openxmlformats.org/officeDocument/2006/relationships/hyperlink" Target="https://prnt.sc/Oqz63IPftn5I" TargetMode="External"/><Relationship Id="rId170" Type="http://schemas.openxmlformats.org/officeDocument/2006/relationships/hyperlink" Target="https://prnt.sc/8pJiAIGAFMA5" TargetMode="External"/><Relationship Id="rId291" Type="http://schemas.openxmlformats.org/officeDocument/2006/relationships/hyperlink" Target="https://vk.com/wall389860972_304" TargetMode="External"/><Relationship Id="rId290" Type="http://schemas.openxmlformats.org/officeDocument/2006/relationships/hyperlink" Target="https://prnt.sc/MWcXAfVMFvUg" TargetMode="External"/><Relationship Id="rId165" Type="http://schemas.openxmlformats.org/officeDocument/2006/relationships/hyperlink" Target="https://prnt.sc/mqi0TLKhgsdv" TargetMode="External"/><Relationship Id="rId286" Type="http://schemas.openxmlformats.org/officeDocument/2006/relationships/hyperlink" Target="https://prnt.sc/SVEGUEjy_eD1" TargetMode="External"/><Relationship Id="rId164" Type="http://schemas.openxmlformats.org/officeDocument/2006/relationships/hyperlink" Target="https://vk.com/wall-139135007_73902?reply=73961&amp;thread=73910" TargetMode="External"/><Relationship Id="rId285" Type="http://schemas.openxmlformats.org/officeDocument/2006/relationships/hyperlink" Target="https://vk.com/wall-61399475_462335?reply=462410" TargetMode="External"/><Relationship Id="rId163" Type="http://schemas.openxmlformats.org/officeDocument/2006/relationships/hyperlink" Target="https://prnt.sc/iw3pdyuRLSmj" TargetMode="External"/><Relationship Id="rId284" Type="http://schemas.openxmlformats.org/officeDocument/2006/relationships/hyperlink" Target="https://prnt.sc/X3jxfkQndojD" TargetMode="External"/><Relationship Id="rId162" Type="http://schemas.openxmlformats.org/officeDocument/2006/relationships/hyperlink" Target="https://vk.com/wall-35061943_52262?reply=52265" TargetMode="External"/><Relationship Id="rId283" Type="http://schemas.openxmlformats.org/officeDocument/2006/relationships/hyperlink" Target="https://dzen.ru/a/ZBlCGWn-0lmBo7-O" TargetMode="External"/><Relationship Id="rId169" Type="http://schemas.openxmlformats.org/officeDocument/2006/relationships/hyperlink" Target="https://vk.com/wall-108814823_563" TargetMode="External"/><Relationship Id="rId168" Type="http://schemas.openxmlformats.org/officeDocument/2006/relationships/hyperlink" Target="https://vk.com/wall-172892353_313356?reply=313394" TargetMode="External"/><Relationship Id="rId289" Type="http://schemas.openxmlformats.org/officeDocument/2006/relationships/hyperlink" Target="https://vk.com/wall-219357652_18" TargetMode="External"/><Relationship Id="rId167" Type="http://schemas.openxmlformats.org/officeDocument/2006/relationships/hyperlink" Target="https://prnt.sc/y3PfpVb76A3h" TargetMode="External"/><Relationship Id="rId288" Type="http://schemas.openxmlformats.org/officeDocument/2006/relationships/hyperlink" Target="https://prnt.sc/H49ooq1kHf9H" TargetMode="External"/><Relationship Id="rId166" Type="http://schemas.openxmlformats.org/officeDocument/2006/relationships/hyperlink" Target="https://vk.com/wall-139135007_73902?reply=73942&amp;thread=73910" TargetMode="External"/><Relationship Id="rId287" Type="http://schemas.openxmlformats.org/officeDocument/2006/relationships/hyperlink" Target="https://dzen.ru/a/ZBlCGWn-0lmBo7-O" TargetMode="External"/><Relationship Id="rId161" Type="http://schemas.openxmlformats.org/officeDocument/2006/relationships/hyperlink" Target="https://prnt.sc/NgNp6YggZ9Mm" TargetMode="External"/><Relationship Id="rId282" Type="http://schemas.openxmlformats.org/officeDocument/2006/relationships/hyperlink" Target="https://prnt.sc/m8-BCZLtvwMh" TargetMode="External"/><Relationship Id="rId160" Type="http://schemas.openxmlformats.org/officeDocument/2006/relationships/hyperlink" Target="https://ok.ru/mir.idei/topic/156026953577934" TargetMode="External"/><Relationship Id="rId281" Type="http://schemas.openxmlformats.org/officeDocument/2006/relationships/hyperlink" Target="https://vk.com/wall-136129068_130146" TargetMode="External"/><Relationship Id="rId280" Type="http://schemas.openxmlformats.org/officeDocument/2006/relationships/hyperlink" Target="https://prnt.sc/_828_Kq3TAE1" TargetMode="External"/><Relationship Id="rId159" Type="http://schemas.openxmlformats.org/officeDocument/2006/relationships/hyperlink" Target="https://vk.com/wall-138308445_260400?reply=260425" TargetMode="External"/><Relationship Id="rId154" Type="http://schemas.openxmlformats.org/officeDocument/2006/relationships/hyperlink" Target="https://prnt.sc/cLPBy7d7FOBj" TargetMode="External"/><Relationship Id="rId275" Type="http://schemas.openxmlformats.org/officeDocument/2006/relationships/hyperlink" Target="https://vk.com/wall-219184294_13" TargetMode="External"/><Relationship Id="rId153" Type="http://schemas.openxmlformats.org/officeDocument/2006/relationships/hyperlink" Target="https://ok.ru/profile/552895726340/statuses/155086404584196" TargetMode="External"/><Relationship Id="rId274" Type="http://schemas.openxmlformats.org/officeDocument/2006/relationships/hyperlink" Target="https://prnt.sc/yhEliRHLVtQ3" TargetMode="External"/><Relationship Id="rId152" Type="http://schemas.openxmlformats.org/officeDocument/2006/relationships/hyperlink" Target="https://vk.com/im?sel=4023768&amp;msgid=14" TargetMode="External"/><Relationship Id="rId273" Type="http://schemas.openxmlformats.org/officeDocument/2006/relationships/hyperlink" Target="https://ok.ru/profile/590636782900/statuses/155690996407092" TargetMode="External"/><Relationship Id="rId151" Type="http://schemas.openxmlformats.org/officeDocument/2006/relationships/hyperlink" Target="https://prnt.sc/YrKloRcrx2LR" TargetMode="External"/><Relationship Id="rId272" Type="http://schemas.openxmlformats.org/officeDocument/2006/relationships/hyperlink" Target="https://prnt.sc/AeMX9PtHaEbA" TargetMode="External"/><Relationship Id="rId158" Type="http://schemas.openxmlformats.org/officeDocument/2006/relationships/hyperlink" Target="https://prnt.sc/OxrAzj128UV6" TargetMode="External"/><Relationship Id="rId279" Type="http://schemas.openxmlformats.org/officeDocument/2006/relationships/hyperlink" Target="https://vk.com/wall-97639222_169163?reply=170283&amp;thread=169324" TargetMode="External"/><Relationship Id="rId157" Type="http://schemas.openxmlformats.org/officeDocument/2006/relationships/hyperlink" Target="https://vk.com/wall-169263197_726049?reply=726463" TargetMode="External"/><Relationship Id="rId278" Type="http://schemas.openxmlformats.org/officeDocument/2006/relationships/hyperlink" Target="https://prnt.sc/RGla7jsys7KT" TargetMode="External"/><Relationship Id="rId156" Type="http://schemas.openxmlformats.org/officeDocument/2006/relationships/hyperlink" Target="https://prnt.sc/1PqWpDQqgKMZ" TargetMode="External"/><Relationship Id="rId277" Type="http://schemas.openxmlformats.org/officeDocument/2006/relationships/hyperlink" Target="https://www.youtube.com/watch?v=Mzi2Fq4ONvk&amp;lc=UgyRdjUUEagC_00P1E14AaABAg" TargetMode="External"/><Relationship Id="rId155" Type="http://schemas.openxmlformats.org/officeDocument/2006/relationships/hyperlink" Target="https://vk.com/wall-153058317_446902?reply=446951" TargetMode="External"/><Relationship Id="rId276" Type="http://schemas.openxmlformats.org/officeDocument/2006/relationships/hyperlink" Target="https://prnt.sc/okuevRFUezli" TargetMode="External"/><Relationship Id="rId40" Type="http://schemas.openxmlformats.org/officeDocument/2006/relationships/hyperlink" Target="https://vk.com/wall-29538032_332364?reply=333900&amp;thread=333417" TargetMode="External"/><Relationship Id="rId42" Type="http://schemas.openxmlformats.org/officeDocument/2006/relationships/hyperlink" Target="https://t.me/rosalmaz/813?comment=2714" TargetMode="External"/><Relationship Id="rId41" Type="http://schemas.openxmlformats.org/officeDocument/2006/relationships/hyperlink" Target="https://prnt.sc/RotuMZmNJGb8" TargetMode="External"/><Relationship Id="rId44" Type="http://schemas.openxmlformats.org/officeDocument/2006/relationships/hyperlink" Target="https://vk.com/wall-83050581_39561" TargetMode="External"/><Relationship Id="rId43" Type="http://schemas.openxmlformats.org/officeDocument/2006/relationships/hyperlink" Target="https://prnt.sc/M_jc7uLCUdOQ" TargetMode="External"/><Relationship Id="rId46" Type="http://schemas.openxmlformats.org/officeDocument/2006/relationships/hyperlink" Target="https://vk.com/wall-161437951_696" TargetMode="External"/><Relationship Id="rId45" Type="http://schemas.openxmlformats.org/officeDocument/2006/relationships/hyperlink" Target="https://prnt.sc/TQogLQpoiR7Z" TargetMode="External"/><Relationship Id="rId48" Type="http://schemas.openxmlformats.org/officeDocument/2006/relationships/hyperlink" Target="https://ok.ru/ideiipolez/topic/155776770856269" TargetMode="External"/><Relationship Id="rId47" Type="http://schemas.openxmlformats.org/officeDocument/2006/relationships/hyperlink" Target="https://prnt.sc/nA_6BcQPVnVG" TargetMode="External"/><Relationship Id="rId49" Type="http://schemas.openxmlformats.org/officeDocument/2006/relationships/hyperlink" Target="https://prnt.sc/UBRvJvX8XUJz" TargetMode="External"/><Relationship Id="rId31" Type="http://schemas.openxmlformats.org/officeDocument/2006/relationships/hyperlink" Target="https://prnt.sc/7P6Td2lLK9Tm" TargetMode="External"/><Relationship Id="rId30" Type="http://schemas.openxmlformats.org/officeDocument/2006/relationships/hyperlink" Target="https://ok.ru/profile/467949168884/statuses/156147469089780" TargetMode="External"/><Relationship Id="rId33" Type="http://schemas.openxmlformats.org/officeDocument/2006/relationships/hyperlink" Target="https://prnt.sc/DRb3ZeJPzt3B" TargetMode="External"/><Relationship Id="rId32" Type="http://schemas.openxmlformats.org/officeDocument/2006/relationships/hyperlink" Target="https://vk.com/wall-185877936_583" TargetMode="External"/><Relationship Id="rId35" Type="http://schemas.openxmlformats.org/officeDocument/2006/relationships/hyperlink" Target="https://prnt.sc/jGEhxcVGXeBF" TargetMode="External"/><Relationship Id="rId34" Type="http://schemas.openxmlformats.org/officeDocument/2006/relationships/hyperlink" Target="https://pikabu.ru/story/zashchita_ot_vlazhnyikh_sten_9999321" TargetMode="External"/><Relationship Id="rId37" Type="http://schemas.openxmlformats.org/officeDocument/2006/relationships/hyperlink" Target="https://prnt.sc/3ASoIx1iIdnt" TargetMode="External"/><Relationship Id="rId36" Type="http://schemas.openxmlformats.org/officeDocument/2006/relationships/hyperlink" Target="https://www.forumhouse.ru/posts/31198229/" TargetMode="External"/><Relationship Id="rId39" Type="http://schemas.openxmlformats.org/officeDocument/2006/relationships/hyperlink" Target="https://www.forumhouse.ru/threads/555229/" TargetMode="External"/><Relationship Id="rId38" Type="http://schemas.openxmlformats.org/officeDocument/2006/relationships/hyperlink" Target="https://prnt.sc/TWFMSVUR59IT" TargetMode="External"/><Relationship Id="rId20" Type="http://schemas.openxmlformats.org/officeDocument/2006/relationships/hyperlink" Target="https://vk.com/wall-70275937_350679?reply=350709&amp;thread=350683" TargetMode="External"/><Relationship Id="rId22" Type="http://schemas.openxmlformats.org/officeDocument/2006/relationships/hyperlink" Target="https://vk.com/wall-182030015_2219" TargetMode="External"/><Relationship Id="rId21" Type="http://schemas.openxmlformats.org/officeDocument/2006/relationships/hyperlink" Target="https://prnt.sc/yDb5C5jBnaDW" TargetMode="External"/><Relationship Id="rId24" Type="http://schemas.openxmlformats.org/officeDocument/2006/relationships/hyperlink" Target="https://prnt.sc/6FHxBtUMhH_N" TargetMode="External"/><Relationship Id="rId23" Type="http://schemas.openxmlformats.org/officeDocument/2006/relationships/hyperlink" Target="https://t.me/rosalmaz/813?comment=2682" TargetMode="External"/><Relationship Id="rId26" Type="http://schemas.openxmlformats.org/officeDocument/2006/relationships/hyperlink" Target="https://prnt.sc/VWZRDmXCp6MP" TargetMode="External"/><Relationship Id="rId25" Type="http://schemas.openxmlformats.org/officeDocument/2006/relationships/hyperlink" Target="https://vk.com/wall-157729152_576" TargetMode="External"/><Relationship Id="rId28" Type="http://schemas.openxmlformats.org/officeDocument/2006/relationships/hyperlink" Target="https://prnt.sc/eOrWr4Srswu9" TargetMode="External"/><Relationship Id="rId27" Type="http://schemas.openxmlformats.org/officeDocument/2006/relationships/hyperlink" Target="https://vk.com/wall-141226206_181" TargetMode="External"/><Relationship Id="rId29" Type="http://schemas.openxmlformats.org/officeDocument/2006/relationships/hyperlink" Target="https://www.youtube.com/watch?v=sTYOPhe9ubY" TargetMode="External"/><Relationship Id="rId11" Type="http://schemas.openxmlformats.org/officeDocument/2006/relationships/hyperlink" Target="https://vk.com/wall-142955675_178745?reply=179366&amp;thread=178763" TargetMode="External"/><Relationship Id="rId10" Type="http://schemas.openxmlformats.org/officeDocument/2006/relationships/hyperlink" Target="https://prnt.sc/amGlEqf9Zjd4" TargetMode="External"/><Relationship Id="rId13" Type="http://schemas.openxmlformats.org/officeDocument/2006/relationships/hyperlink" Target="https://vk.com/wall-90351338_316566?reply=316581" TargetMode="External"/><Relationship Id="rId12" Type="http://schemas.openxmlformats.org/officeDocument/2006/relationships/hyperlink" Target="https://prnt.sc/xXZPNqAdzpO4" TargetMode="External"/><Relationship Id="rId15" Type="http://schemas.openxmlformats.org/officeDocument/2006/relationships/hyperlink" Target="https://www.youtube.com/watch?v=_GCMrrY3sMU" TargetMode="External"/><Relationship Id="rId14" Type="http://schemas.openxmlformats.org/officeDocument/2006/relationships/hyperlink" Target="https://prnt.sc/0zQhzWxUR5b4" TargetMode="External"/><Relationship Id="rId17" Type="http://schemas.openxmlformats.org/officeDocument/2006/relationships/hyperlink" Target="https://vk.com/wall-97639222_167349" TargetMode="External"/><Relationship Id="rId16" Type="http://schemas.openxmlformats.org/officeDocument/2006/relationships/hyperlink" Target="https://prnt.sc/oNk5E0brH5mI" TargetMode="External"/><Relationship Id="rId19" Type="http://schemas.openxmlformats.org/officeDocument/2006/relationships/hyperlink" Target="https://prnt.sc/HUSfPI04suL8" TargetMode="External"/><Relationship Id="rId18" Type="http://schemas.openxmlformats.org/officeDocument/2006/relationships/hyperlink" Target="https://vk.com/wall-97639222_167346" TargetMode="External"/><Relationship Id="rId84" Type="http://schemas.openxmlformats.org/officeDocument/2006/relationships/hyperlink" Target="https://prnt.sc/P-1L8ONhrsjK" TargetMode="External"/><Relationship Id="rId83" Type="http://schemas.openxmlformats.org/officeDocument/2006/relationships/hyperlink" Target="https://vk.com/wall-22400097_31049?reply=31127&amp;thread=31054" TargetMode="External"/><Relationship Id="rId86" Type="http://schemas.openxmlformats.org/officeDocument/2006/relationships/hyperlink" Target="https://prnt.sc/LudD3qc_Ssxp" TargetMode="External"/><Relationship Id="rId85" Type="http://schemas.openxmlformats.org/officeDocument/2006/relationships/hyperlink" Target="https://dzen.ru/media/samstroy24/chem-tolsce-stena-iz-gazobetona--tem-tolsce-nujen-sloi-penoplasta-dlia-utepleniia-kak-eto-vzaimosviazano-6405792e0acf3c01d57ef4e4?&amp;comments_data=n_reply" TargetMode="External"/><Relationship Id="rId88" Type="http://schemas.openxmlformats.org/officeDocument/2006/relationships/hyperlink" Target="https://vk.com/wall277273230_9702" TargetMode="External"/><Relationship Id="rId87" Type="http://schemas.openxmlformats.org/officeDocument/2006/relationships/hyperlink" Target="https://vk.com/wall-216193129_1237" TargetMode="External"/><Relationship Id="rId89" Type="http://schemas.openxmlformats.org/officeDocument/2006/relationships/hyperlink" Target="https://prnt.sc/l1-aWmNX2R1C" TargetMode="External"/><Relationship Id="rId80" Type="http://schemas.openxmlformats.org/officeDocument/2006/relationships/hyperlink" Target="https://prnt.sc/8gz1_-5CFLSZ" TargetMode="External"/><Relationship Id="rId82" Type="http://schemas.openxmlformats.org/officeDocument/2006/relationships/hyperlink" Target="https://prnt.sc/EuHlv1Mg3pBf" TargetMode="External"/><Relationship Id="rId81" Type="http://schemas.openxmlformats.org/officeDocument/2006/relationships/hyperlink" Target="https://vk.com/wall716836281_78" TargetMode="External"/><Relationship Id="rId73" Type="http://schemas.openxmlformats.org/officeDocument/2006/relationships/hyperlink" Target="https://dzen.ru/a/YK8P3B4H1Wl1iMPr" TargetMode="External"/><Relationship Id="rId72" Type="http://schemas.openxmlformats.org/officeDocument/2006/relationships/hyperlink" Target="https://prnt.sc/ymA4JsrxYLXG" TargetMode="External"/><Relationship Id="rId75" Type="http://schemas.openxmlformats.org/officeDocument/2006/relationships/hyperlink" Target="https://vk.com/wall-95011552_1601" TargetMode="External"/><Relationship Id="rId74" Type="http://schemas.openxmlformats.org/officeDocument/2006/relationships/hyperlink" Target="https://prnt.sc/WqaPIaZ5r9GN" TargetMode="External"/><Relationship Id="rId77" Type="http://schemas.openxmlformats.org/officeDocument/2006/relationships/hyperlink" Target="https://vk.com/wall-62375617_331387" TargetMode="External"/><Relationship Id="rId76" Type="http://schemas.openxmlformats.org/officeDocument/2006/relationships/hyperlink" Target="https://prnt.sc/ro75Yr_uf2C7" TargetMode="External"/><Relationship Id="rId79" Type="http://schemas.openxmlformats.org/officeDocument/2006/relationships/hyperlink" Target="https://vk.com/wall-161529175_928722?reply=929607" TargetMode="External"/><Relationship Id="rId78" Type="http://schemas.openxmlformats.org/officeDocument/2006/relationships/hyperlink" Target="https://prnt.sc/b2w7HMXwLhmi" TargetMode="External"/><Relationship Id="rId71" Type="http://schemas.openxmlformats.org/officeDocument/2006/relationships/hyperlink" Target="https://vk.com/wall-211182916_382" TargetMode="External"/><Relationship Id="rId70" Type="http://schemas.openxmlformats.org/officeDocument/2006/relationships/hyperlink" Target="https://prnt.sc/te5o5tBa9YEn" TargetMode="External"/><Relationship Id="rId62" Type="http://schemas.openxmlformats.org/officeDocument/2006/relationships/hyperlink" Target="https://www.forumhouse.ru/posts/31204616/" TargetMode="External"/><Relationship Id="rId61" Type="http://schemas.openxmlformats.org/officeDocument/2006/relationships/hyperlink" Target="https://prnt.sc/FHI-8Ohwzvn1" TargetMode="External"/><Relationship Id="rId64" Type="http://schemas.openxmlformats.org/officeDocument/2006/relationships/hyperlink" Target="https://www.forumhouse.ru/threads/555409/" TargetMode="External"/><Relationship Id="rId63" Type="http://schemas.openxmlformats.org/officeDocument/2006/relationships/hyperlink" Target="https://prnt.sc/brynS2TC4efV" TargetMode="External"/><Relationship Id="rId66" Type="http://schemas.openxmlformats.org/officeDocument/2006/relationships/hyperlink" Target="https://prnt.sc/9opDn3qtAotC" TargetMode="External"/><Relationship Id="rId65" Type="http://schemas.openxmlformats.org/officeDocument/2006/relationships/hyperlink" Target="https://dzen.ru/a/ZAV5LgrPPAHVfvTk" TargetMode="External"/><Relationship Id="rId68" Type="http://schemas.openxmlformats.org/officeDocument/2006/relationships/hyperlink" Target="https://prnt.sc/fVAvPsmPCWEE" TargetMode="External"/><Relationship Id="rId67" Type="http://schemas.openxmlformats.org/officeDocument/2006/relationships/hyperlink" Target="https://vk.com/wall-136958443_442713?reply=443026&amp;thread=442734" TargetMode="External"/><Relationship Id="rId60" Type="http://schemas.openxmlformats.org/officeDocument/2006/relationships/hyperlink" Target="https://vk.com/wall466165729_7928" TargetMode="External"/><Relationship Id="rId69" Type="http://schemas.openxmlformats.org/officeDocument/2006/relationships/hyperlink" Target="https://www.youtube.com/watch?v=I8dhmSjfkIQ&amp;lc=UgxkrvhDtvc9dk2PH6l4AaABAg.9mq1HjUlb7Y9mq1dTPP2sP" TargetMode="External"/><Relationship Id="rId51" Type="http://schemas.openxmlformats.org/officeDocument/2006/relationships/hyperlink" Target="https://prnt.sc/x5Gp1CLWAKvc" TargetMode="External"/><Relationship Id="rId50" Type="http://schemas.openxmlformats.org/officeDocument/2006/relationships/hyperlink" Target="https://ok.ru/lifecheater/topic/155753188513879" TargetMode="External"/><Relationship Id="rId53" Type="http://schemas.openxmlformats.org/officeDocument/2006/relationships/hyperlink" Target="https://prnt.sc/VJXEHYiLhy1_" TargetMode="External"/><Relationship Id="rId52" Type="http://schemas.openxmlformats.org/officeDocument/2006/relationships/hyperlink" Target="https://vk.com/wall-216895949_3421" TargetMode="External"/><Relationship Id="rId55" Type="http://schemas.openxmlformats.org/officeDocument/2006/relationships/hyperlink" Target="https://prnt.sc/jnxKu-KHKHjg" TargetMode="External"/><Relationship Id="rId54" Type="http://schemas.openxmlformats.org/officeDocument/2006/relationships/hyperlink" Target="https://vk.com/wall-97639222_167346?reply=167926&amp;thread=167911" TargetMode="External"/><Relationship Id="rId57" Type="http://schemas.openxmlformats.org/officeDocument/2006/relationships/hyperlink" Target="https://prnt.sc/ZzYyJaMnVOOR" TargetMode="External"/><Relationship Id="rId56" Type="http://schemas.openxmlformats.org/officeDocument/2006/relationships/hyperlink" Target="https://vk.com/wall-158018939_442121?reply=442410&amp;thread=442165" TargetMode="External"/><Relationship Id="rId59" Type="http://schemas.openxmlformats.org/officeDocument/2006/relationships/hyperlink" Target="https://prnt.sc/bCsqrPRanfJt" TargetMode="External"/><Relationship Id="rId58" Type="http://schemas.openxmlformats.org/officeDocument/2006/relationships/hyperlink" Target="https://ok.ru/mikhail.kurbatov.79027649400/statuses/156045217369388" TargetMode="External"/><Relationship Id="rId107" Type="http://schemas.openxmlformats.org/officeDocument/2006/relationships/hyperlink" Target="https://vk.com/wall-205425670_86?reply=850" TargetMode="External"/><Relationship Id="rId228" Type="http://schemas.openxmlformats.org/officeDocument/2006/relationships/hyperlink" Target="https://vk.com/wall-207737153_600?reply=639&amp;thread=626" TargetMode="External"/><Relationship Id="rId349" Type="http://schemas.openxmlformats.org/officeDocument/2006/relationships/hyperlink" Target="https://vk.com/wall789831593_16" TargetMode="External"/><Relationship Id="rId106" Type="http://schemas.openxmlformats.org/officeDocument/2006/relationships/hyperlink" Target="https://prnt.sc/u5Q-Y8FLbmfO" TargetMode="External"/><Relationship Id="rId227" Type="http://schemas.openxmlformats.org/officeDocument/2006/relationships/hyperlink" Target="https://prnt.sc/VDWlp9P_G30l" TargetMode="External"/><Relationship Id="rId348" Type="http://schemas.openxmlformats.org/officeDocument/2006/relationships/hyperlink" Target="https://prnt.sc/rFpGPyIQ9f1D" TargetMode="External"/><Relationship Id="rId105" Type="http://schemas.openxmlformats.org/officeDocument/2006/relationships/hyperlink" Target="https://vk.com/wall536370064_32034" TargetMode="External"/><Relationship Id="rId226" Type="http://schemas.openxmlformats.org/officeDocument/2006/relationships/hyperlink" Target="https://www.youtube.com/watch?v=MRHE9jixkn4" TargetMode="External"/><Relationship Id="rId347" Type="http://schemas.openxmlformats.org/officeDocument/2006/relationships/hyperlink" Target="https://otvet.mail.ru/answer/2029751245" TargetMode="External"/><Relationship Id="rId104" Type="http://schemas.openxmlformats.org/officeDocument/2006/relationships/hyperlink" Target="https://prnt.sc/S-YsUiuQ5hJ-" TargetMode="External"/><Relationship Id="rId225" Type="http://schemas.openxmlformats.org/officeDocument/2006/relationships/hyperlink" Target="https://prnt.sc/BIi2HC2ueCpc" TargetMode="External"/><Relationship Id="rId346" Type="http://schemas.openxmlformats.org/officeDocument/2006/relationships/hyperlink" Target="https://prnt.sc/B0HmwdB2gkV2" TargetMode="External"/><Relationship Id="rId109" Type="http://schemas.openxmlformats.org/officeDocument/2006/relationships/hyperlink" Target="https://ok.ru/profile/578792196387/statuses/156135061900579" TargetMode="External"/><Relationship Id="rId108" Type="http://schemas.openxmlformats.org/officeDocument/2006/relationships/hyperlink" Target="https://prnt.sc/V1TRUkteuuEM" TargetMode="External"/><Relationship Id="rId229" Type="http://schemas.openxmlformats.org/officeDocument/2006/relationships/hyperlink" Target="https://prnt.sc/4PYr74YqCJwf" TargetMode="External"/><Relationship Id="rId220" Type="http://schemas.openxmlformats.org/officeDocument/2006/relationships/hyperlink" Target="https://dzen.ru/media/invapolis_project/iz-chego-postroit-dom-varianty-fundamentov-kamennyh-maloetajnyh-domov-6409c2f818385d22e615d63e?&amp;comments_data=n_reply" TargetMode="External"/><Relationship Id="rId341" Type="http://schemas.openxmlformats.org/officeDocument/2006/relationships/hyperlink" Target="http://www.bolshoyvopros.ru/questions/4183734-chem-luchshe-utepljat-steny-dachi-steklovatoj-penoplastom-ili-sm.html" TargetMode="External"/><Relationship Id="rId340" Type="http://schemas.openxmlformats.org/officeDocument/2006/relationships/hyperlink" Target="https://prnt.sc/vjeSosJ-mFNh" TargetMode="External"/><Relationship Id="rId103" Type="http://schemas.openxmlformats.org/officeDocument/2006/relationships/hyperlink" Target="https://vk.com/wall-203364716_899" TargetMode="External"/><Relationship Id="rId224" Type="http://schemas.openxmlformats.org/officeDocument/2006/relationships/hyperlink" Target="https://vk.com/wall-211062955_159" TargetMode="External"/><Relationship Id="rId345" Type="http://schemas.openxmlformats.org/officeDocument/2006/relationships/hyperlink" Target="https://yandex.ru/q/question/b758fd94-890b-416b-9443-fbf46ed34986/" TargetMode="External"/><Relationship Id="rId102" Type="http://schemas.openxmlformats.org/officeDocument/2006/relationships/hyperlink" Target="https://prnt.sc/biJKJ8G-WxHn" TargetMode="External"/><Relationship Id="rId223" Type="http://schemas.openxmlformats.org/officeDocument/2006/relationships/hyperlink" Target="https://prnt.sc/v9moWmhOJZH8" TargetMode="External"/><Relationship Id="rId344" Type="http://schemas.openxmlformats.org/officeDocument/2006/relationships/hyperlink" Target="https://prnt.sc/jcDo3TbZtrDe" TargetMode="External"/><Relationship Id="rId101" Type="http://schemas.openxmlformats.org/officeDocument/2006/relationships/hyperlink" Target="https://www.youtube.com/watch?v=O2B7F6rkbEI&amp;lc=UgzJAdYDcKksCAkDt994AaABAg" TargetMode="External"/><Relationship Id="rId222" Type="http://schemas.openxmlformats.org/officeDocument/2006/relationships/hyperlink" Target="https://vk.com/wall140552637_9621" TargetMode="External"/><Relationship Id="rId343" Type="http://schemas.openxmlformats.org/officeDocument/2006/relationships/hyperlink" Target="http://www.bolshoyvopros.ru/questions/4183734-chem-luchshe-utepljat-steny-dachi-steklovatoj-penoplastom-ili-sm.html" TargetMode="External"/><Relationship Id="rId100" Type="http://schemas.openxmlformats.org/officeDocument/2006/relationships/hyperlink" Target="https://prnt.sc/8kIrTIFx_Gaj" TargetMode="External"/><Relationship Id="rId221" Type="http://schemas.openxmlformats.org/officeDocument/2006/relationships/hyperlink" Target="https://prnt.sc/aO-ZT1zYHKB9" TargetMode="External"/><Relationship Id="rId342" Type="http://schemas.openxmlformats.org/officeDocument/2006/relationships/hyperlink" Target="https://prnt.sc/CDxo-xp3qESH" TargetMode="External"/><Relationship Id="rId217" Type="http://schemas.openxmlformats.org/officeDocument/2006/relationships/hyperlink" Target="https://prnt.sc/ObcoTJPbneHi" TargetMode="External"/><Relationship Id="rId338" Type="http://schemas.openxmlformats.org/officeDocument/2006/relationships/hyperlink" Target="https://prnt.sc/pntLd1n_Hyi8" TargetMode="External"/><Relationship Id="rId216" Type="http://schemas.openxmlformats.org/officeDocument/2006/relationships/hyperlink" Target="https://vk.com/wall-97639222_169163?reply=169210" TargetMode="External"/><Relationship Id="rId337" Type="http://schemas.openxmlformats.org/officeDocument/2006/relationships/hyperlink" Target="https://vk.com/wall389860972_304?reply=310&amp;thread=306" TargetMode="External"/><Relationship Id="rId215" Type="http://schemas.openxmlformats.org/officeDocument/2006/relationships/hyperlink" Target="https://prnt.sc/7eIbB4dFQ37H" TargetMode="External"/><Relationship Id="rId336" Type="http://schemas.openxmlformats.org/officeDocument/2006/relationships/hyperlink" Target="https://prnt.sc/Rgz1XZVBPx_v" TargetMode="External"/><Relationship Id="rId214" Type="http://schemas.openxmlformats.org/officeDocument/2006/relationships/hyperlink" Target="https://vk.com/wall-97639222_169163" TargetMode="External"/><Relationship Id="rId335" Type="http://schemas.openxmlformats.org/officeDocument/2006/relationships/hyperlink" Target="https://dzen.ru/a/ZB6gnvtbZQoEa0U5" TargetMode="External"/><Relationship Id="rId219" Type="http://schemas.openxmlformats.org/officeDocument/2006/relationships/hyperlink" Target="https://prnt.sc/LDgpnByBR9RI" TargetMode="External"/><Relationship Id="rId218" Type="http://schemas.openxmlformats.org/officeDocument/2006/relationships/hyperlink" Target="https://dzen.ru/a/ZA4JpjUq-GLEk-7m" TargetMode="External"/><Relationship Id="rId339" Type="http://schemas.openxmlformats.org/officeDocument/2006/relationships/hyperlink" Target="https://vk.com/wall-219512195_10" TargetMode="External"/><Relationship Id="rId330" Type="http://schemas.openxmlformats.org/officeDocument/2006/relationships/hyperlink" Target="https://prnt.sc/pousq5AIabEB" TargetMode="External"/><Relationship Id="rId213" Type="http://schemas.openxmlformats.org/officeDocument/2006/relationships/hyperlink" Target="https://prnt.sc/MBn8NgqeLMdb" TargetMode="External"/><Relationship Id="rId334" Type="http://schemas.openxmlformats.org/officeDocument/2006/relationships/hyperlink" Target="https://prnt.sc/4b2Fw3B8icxk" TargetMode="External"/><Relationship Id="rId212" Type="http://schemas.openxmlformats.org/officeDocument/2006/relationships/hyperlink" Target="https://vk.com/wall-81095087_24621" TargetMode="External"/><Relationship Id="rId333" Type="http://schemas.openxmlformats.org/officeDocument/2006/relationships/hyperlink" Target="https://vk.com/wall-149159030_3214" TargetMode="External"/><Relationship Id="rId211" Type="http://schemas.openxmlformats.org/officeDocument/2006/relationships/hyperlink" Target="https://prnt.sc/NQd4pB8Sgx13" TargetMode="External"/><Relationship Id="rId332" Type="http://schemas.openxmlformats.org/officeDocument/2006/relationships/hyperlink" Target="https://prnt.sc/3lMq0aJt2Ao2" TargetMode="External"/><Relationship Id="rId210" Type="http://schemas.openxmlformats.org/officeDocument/2006/relationships/hyperlink" Target="https://vk.com/wall709260180_250" TargetMode="External"/><Relationship Id="rId331" Type="http://schemas.openxmlformats.org/officeDocument/2006/relationships/hyperlink" Target="https://ok.ru/group55743773999131/topic/155158200655899" TargetMode="External"/><Relationship Id="rId370" Type="http://schemas.openxmlformats.org/officeDocument/2006/relationships/hyperlink" Target="https://prnt.sc/MQFOoc07rVcG" TargetMode="External"/><Relationship Id="rId129" Type="http://schemas.openxmlformats.org/officeDocument/2006/relationships/hyperlink" Target="https://vk.com/wall-72891995_1033922?reply=1033994&amp;thread=1033935" TargetMode="External"/><Relationship Id="rId128" Type="http://schemas.openxmlformats.org/officeDocument/2006/relationships/hyperlink" Target="https://prnt.sc/79H1PsGYCXNI" TargetMode="External"/><Relationship Id="rId249" Type="http://schemas.openxmlformats.org/officeDocument/2006/relationships/hyperlink" Target="https://vk.com/wall-134655935_267062?reply=267070" TargetMode="External"/><Relationship Id="rId127" Type="http://schemas.openxmlformats.org/officeDocument/2006/relationships/hyperlink" Target="https://vk.com/wall-53096630_9334" TargetMode="External"/><Relationship Id="rId248" Type="http://schemas.openxmlformats.org/officeDocument/2006/relationships/hyperlink" Target="https://prnt.sc/a4kLWy2hVgzK" TargetMode="External"/><Relationship Id="rId369" Type="http://schemas.openxmlformats.org/officeDocument/2006/relationships/hyperlink" Target="https://ok.ru/shkola.stroitelstva.i.remonta/topic/156475058373494" TargetMode="External"/><Relationship Id="rId126" Type="http://schemas.openxmlformats.org/officeDocument/2006/relationships/hyperlink" Target="https://prnt.sc/pM3fmqrmVOYQ" TargetMode="External"/><Relationship Id="rId247" Type="http://schemas.openxmlformats.org/officeDocument/2006/relationships/hyperlink" Target="https://ok.ru/profile/557350100035/statuses/154816805774147" TargetMode="External"/><Relationship Id="rId368" Type="http://schemas.openxmlformats.org/officeDocument/2006/relationships/hyperlink" Target="https://prnt.sc/QjbxgTS8gxhb" TargetMode="External"/><Relationship Id="rId121" Type="http://schemas.openxmlformats.org/officeDocument/2006/relationships/hyperlink" Target="https://vk.com/wall-43282681_45586" TargetMode="External"/><Relationship Id="rId242" Type="http://schemas.openxmlformats.org/officeDocument/2006/relationships/hyperlink" Target="https://vk.com/wall-218983821_12?reply=15" TargetMode="External"/><Relationship Id="rId363" Type="http://schemas.openxmlformats.org/officeDocument/2006/relationships/hyperlink" Target="https://ok.ru/ideiipolez/topic/155903717430605" TargetMode="External"/><Relationship Id="rId120" Type="http://schemas.openxmlformats.org/officeDocument/2006/relationships/hyperlink" Target="https://prnt.sc/jWng6FNhIZtK" TargetMode="External"/><Relationship Id="rId241" Type="http://schemas.openxmlformats.org/officeDocument/2006/relationships/hyperlink" Target="https://prnt.sc/SKF83lqRFfOz" TargetMode="External"/><Relationship Id="rId362" Type="http://schemas.openxmlformats.org/officeDocument/2006/relationships/hyperlink" Target="https://prnt.sc/6J1r2Jh2XnQ8" TargetMode="External"/><Relationship Id="rId240" Type="http://schemas.openxmlformats.org/officeDocument/2006/relationships/hyperlink" Target="https://vk.com/wall-212720873_108?reply=112&amp;thread=111" TargetMode="External"/><Relationship Id="rId361" Type="http://schemas.openxmlformats.org/officeDocument/2006/relationships/hyperlink" Target="https://ok.ru/kupalorodas.vansovich/statuses/156009340047501" TargetMode="External"/><Relationship Id="rId360" Type="http://schemas.openxmlformats.org/officeDocument/2006/relationships/hyperlink" Target="https://prnt.sc/VrouLqblKtrU" TargetMode="External"/><Relationship Id="rId125" Type="http://schemas.openxmlformats.org/officeDocument/2006/relationships/hyperlink" Target="https://vk.com/wall-75897481_4689" TargetMode="External"/><Relationship Id="rId246" Type="http://schemas.openxmlformats.org/officeDocument/2006/relationships/hyperlink" Target="https://www.youtube.com/watch?v=BXyVMswvbOQ&amp;lc=Ugy8o5uHvG0nmVHPwG94AaABAg.9nEEt41wR9e9nTTzxg6dgI" TargetMode="External"/><Relationship Id="rId367" Type="http://schemas.openxmlformats.org/officeDocument/2006/relationships/hyperlink" Target="https://ok.ru/profile/545111264592/statuses/156138595226960" TargetMode="External"/><Relationship Id="rId124" Type="http://schemas.openxmlformats.org/officeDocument/2006/relationships/hyperlink" Target="https://prnt.sc/2B4MRvVGKlum" TargetMode="External"/><Relationship Id="rId245" Type="http://schemas.openxmlformats.org/officeDocument/2006/relationships/hyperlink" Target="https://prnt.sc/v6Bt5D57P-BC" TargetMode="External"/><Relationship Id="rId366" Type="http://schemas.openxmlformats.org/officeDocument/2006/relationships/hyperlink" Target="https://prnt.sc/tuGQ1HMs3f-p" TargetMode="External"/><Relationship Id="rId123" Type="http://schemas.openxmlformats.org/officeDocument/2006/relationships/hyperlink" Target="https://dzen.ru/a/ZAb0LXSxbB5AClEV" TargetMode="External"/><Relationship Id="rId244" Type="http://schemas.openxmlformats.org/officeDocument/2006/relationships/hyperlink" Target="https://vk.com/wall-97639222_169163?reply=169633&amp;thread=169324" TargetMode="External"/><Relationship Id="rId365" Type="http://schemas.openxmlformats.org/officeDocument/2006/relationships/hyperlink" Target="https://ok.ru/ideiipolez/topic/155903717430605" TargetMode="External"/><Relationship Id="rId122" Type="http://schemas.openxmlformats.org/officeDocument/2006/relationships/hyperlink" Target="https://prnt.sc/h8tqu5oGt5Sq" TargetMode="External"/><Relationship Id="rId243" Type="http://schemas.openxmlformats.org/officeDocument/2006/relationships/hyperlink" Target="https://prnt.sc/cy-J0zVjySgn" TargetMode="External"/><Relationship Id="rId364" Type="http://schemas.openxmlformats.org/officeDocument/2006/relationships/hyperlink" Target="https://prnt.sc/aFJyBencbaYY" TargetMode="External"/><Relationship Id="rId95" Type="http://schemas.openxmlformats.org/officeDocument/2006/relationships/hyperlink" Target="https://prnt.sc/3jXDUMEknlOt" TargetMode="External"/><Relationship Id="rId94" Type="http://schemas.openxmlformats.org/officeDocument/2006/relationships/hyperlink" Target="https://vk.com/wall-144427580_14554" TargetMode="External"/><Relationship Id="rId97" Type="http://schemas.openxmlformats.org/officeDocument/2006/relationships/hyperlink" Target="https://ok.ru/ideiipolez/topic/155776770856269" TargetMode="External"/><Relationship Id="rId96" Type="http://schemas.openxmlformats.org/officeDocument/2006/relationships/hyperlink" Target="https://prnt.sc/m2Kc_LzyZsfQ" TargetMode="External"/><Relationship Id="rId99" Type="http://schemas.openxmlformats.org/officeDocument/2006/relationships/hyperlink" Target="https://ok.ru/ideiipolez/topic/155776770856269" TargetMode="External"/><Relationship Id="rId98" Type="http://schemas.openxmlformats.org/officeDocument/2006/relationships/hyperlink" Target="https://prnt.sc/4A_GCeUp8_EF" TargetMode="External"/><Relationship Id="rId91" Type="http://schemas.openxmlformats.org/officeDocument/2006/relationships/hyperlink" Target="https://prnt.sc/za0_HsRBPr6Z" TargetMode="External"/><Relationship Id="rId90" Type="http://schemas.openxmlformats.org/officeDocument/2006/relationships/hyperlink" Target="https://vk.com/wall-97639222_168283" TargetMode="External"/><Relationship Id="rId93" Type="http://schemas.openxmlformats.org/officeDocument/2006/relationships/hyperlink" Target="https://prnt.sc/F3pIP7rZStxT" TargetMode="External"/><Relationship Id="rId92" Type="http://schemas.openxmlformats.org/officeDocument/2006/relationships/hyperlink" Target="https://vk.com/wall-97639222_168283?reply=168310" TargetMode="External"/><Relationship Id="rId118" Type="http://schemas.openxmlformats.org/officeDocument/2006/relationships/hyperlink" Target="https://prnt.sc/H8RYF0HhqGy1" TargetMode="External"/><Relationship Id="rId239" Type="http://schemas.openxmlformats.org/officeDocument/2006/relationships/hyperlink" Target="https://prnt.sc/PCz8NPEvvMr3" TargetMode="External"/><Relationship Id="rId117" Type="http://schemas.openxmlformats.org/officeDocument/2006/relationships/hyperlink" Target="https://vk.com/wall-142955675_180542" TargetMode="External"/><Relationship Id="rId238" Type="http://schemas.openxmlformats.org/officeDocument/2006/relationships/hyperlink" Target="https://ok.ru/ideiipolez/topic/155869329184077" TargetMode="External"/><Relationship Id="rId359" Type="http://schemas.openxmlformats.org/officeDocument/2006/relationships/hyperlink" Target="https://dzen.ru/a/ZCHzn_oaRmga2IhF" TargetMode="External"/><Relationship Id="rId116" Type="http://schemas.openxmlformats.org/officeDocument/2006/relationships/hyperlink" Target="https://prnt.sc/3ky1M6duhFi0" TargetMode="External"/><Relationship Id="rId237" Type="http://schemas.openxmlformats.org/officeDocument/2006/relationships/hyperlink" Target="https://prnt.sc/48WFzg00cYZp" TargetMode="External"/><Relationship Id="rId358" Type="http://schemas.openxmlformats.org/officeDocument/2006/relationships/hyperlink" Target="https://prnt.sc/XIiWoVVm71Rs" TargetMode="External"/><Relationship Id="rId115" Type="http://schemas.openxmlformats.org/officeDocument/2006/relationships/hyperlink" Target="https://vk.com/im?sel=193148886" TargetMode="External"/><Relationship Id="rId236" Type="http://schemas.openxmlformats.org/officeDocument/2006/relationships/hyperlink" Target="https://vk.com/wall-211062955_161" TargetMode="External"/><Relationship Id="rId357" Type="http://schemas.openxmlformats.org/officeDocument/2006/relationships/hyperlink" Target="https://www.youtube.com/watch?v=iU38RqDhTjk" TargetMode="External"/><Relationship Id="rId119" Type="http://schemas.openxmlformats.org/officeDocument/2006/relationships/hyperlink" Target="https://ok.ru/ideiipolez/topic/155831253161293" TargetMode="External"/><Relationship Id="rId110" Type="http://schemas.openxmlformats.org/officeDocument/2006/relationships/hyperlink" Target="https://prnt.sc/ObJUkxJlQJPK" TargetMode="External"/><Relationship Id="rId231" Type="http://schemas.openxmlformats.org/officeDocument/2006/relationships/hyperlink" Target="https://prnt.sc/3xOYCTf36qnA" TargetMode="External"/><Relationship Id="rId352" Type="http://schemas.openxmlformats.org/officeDocument/2006/relationships/hyperlink" Target="https://prnt.sc/3q0Roe9o9iQ6" TargetMode="External"/><Relationship Id="rId230" Type="http://schemas.openxmlformats.org/officeDocument/2006/relationships/hyperlink" Target="https://vk.com/wall-218983821_12" TargetMode="External"/><Relationship Id="rId351" Type="http://schemas.openxmlformats.org/officeDocument/2006/relationships/hyperlink" Target="https://vk.com/wall-185695075_1914?reply=1936&amp;thread=1926" TargetMode="External"/><Relationship Id="rId350" Type="http://schemas.openxmlformats.org/officeDocument/2006/relationships/hyperlink" Target="https://prnt.sc/gw0fqKod3Tb2" TargetMode="External"/><Relationship Id="rId114" Type="http://schemas.openxmlformats.org/officeDocument/2006/relationships/hyperlink" Target="https://prnt.sc/0A7W8P6HGddV" TargetMode="External"/><Relationship Id="rId235" Type="http://schemas.openxmlformats.org/officeDocument/2006/relationships/hyperlink" Target="https://prnt.sc/DmgA7FgWYjbE" TargetMode="External"/><Relationship Id="rId356" Type="http://schemas.openxmlformats.org/officeDocument/2006/relationships/hyperlink" Target="https://prnt.sc/gNLql_Zrjw85" TargetMode="External"/><Relationship Id="rId113" Type="http://schemas.openxmlformats.org/officeDocument/2006/relationships/hyperlink" Target="https://72.ru/text/realty/2023/03/08/72116915/comments/" TargetMode="External"/><Relationship Id="rId234" Type="http://schemas.openxmlformats.org/officeDocument/2006/relationships/hyperlink" Target="https://ok.ru/profile/558960412140/statuses/155924727152108" TargetMode="External"/><Relationship Id="rId355" Type="http://schemas.openxmlformats.org/officeDocument/2006/relationships/hyperlink" Target="https://www.youtube.com/watch?v=RNgaG5U5qj4&amp;lc=Ugxw67_Holo7a64CUpl4AaABAg.9nkV5vcxUxn9noLBhXC_Bj" TargetMode="External"/><Relationship Id="rId112" Type="http://schemas.openxmlformats.org/officeDocument/2006/relationships/hyperlink" Target="https://prnt.sc/TjlDWddp-UzW" TargetMode="External"/><Relationship Id="rId233" Type="http://schemas.openxmlformats.org/officeDocument/2006/relationships/hyperlink" Target="https://prnt.sc/bkCbQsVQ4qOZ" TargetMode="External"/><Relationship Id="rId354" Type="http://schemas.openxmlformats.org/officeDocument/2006/relationships/hyperlink" Target="https://prnt.sc/nIyt4NEO0bud" TargetMode="External"/><Relationship Id="rId111" Type="http://schemas.openxmlformats.org/officeDocument/2006/relationships/hyperlink" Target="https://vk.com/wall599810720_1913" TargetMode="External"/><Relationship Id="rId232" Type="http://schemas.openxmlformats.org/officeDocument/2006/relationships/hyperlink" Target="https://dzen.ru/a/ZBPcW_yPJC-dT5Sd" TargetMode="External"/><Relationship Id="rId353" Type="http://schemas.openxmlformats.org/officeDocument/2006/relationships/hyperlink" Target="https://vk.com/al_feed.php?w=wall-2167960_2785625_r2786377" TargetMode="External"/><Relationship Id="rId305" Type="http://schemas.openxmlformats.org/officeDocument/2006/relationships/hyperlink" Target="https://prnt.sc/0dXwuxmq1-7z" TargetMode="External"/><Relationship Id="rId304" Type="http://schemas.openxmlformats.org/officeDocument/2006/relationships/hyperlink" Target="https://vk.com/wall-106365341_85658" TargetMode="External"/><Relationship Id="rId303" Type="http://schemas.openxmlformats.org/officeDocument/2006/relationships/hyperlink" Target="https://prnt.sc/BR9atUkBmanW" TargetMode="External"/><Relationship Id="rId302" Type="http://schemas.openxmlformats.org/officeDocument/2006/relationships/hyperlink" Target="https://vk.com/wall-72891995_1034845?reply=1035520&amp;thread=1034853" TargetMode="External"/><Relationship Id="rId309" Type="http://schemas.openxmlformats.org/officeDocument/2006/relationships/hyperlink" Target="https://prnt.sc/mSBymcRT8bMR" TargetMode="External"/><Relationship Id="rId308" Type="http://schemas.openxmlformats.org/officeDocument/2006/relationships/hyperlink" Target="https://vk.com/wall-185695075_1914?reply=1926" TargetMode="External"/><Relationship Id="rId307" Type="http://schemas.openxmlformats.org/officeDocument/2006/relationships/hyperlink" Target="https://prnt.sc/kcF8eOg9Rf2y" TargetMode="External"/><Relationship Id="rId306" Type="http://schemas.openxmlformats.org/officeDocument/2006/relationships/hyperlink" Target="https://dzen.ru/a/ZBlCGWn-0lmBo7-O" TargetMode="External"/><Relationship Id="rId301" Type="http://schemas.openxmlformats.org/officeDocument/2006/relationships/hyperlink" Target="https://prnt.sc/-3tovvsK9T5H" TargetMode="External"/><Relationship Id="rId300" Type="http://schemas.openxmlformats.org/officeDocument/2006/relationships/hyperlink" Target="https://vk.com/wall-83057957_9209?reply=9268&amp;thread=9255" TargetMode="External"/><Relationship Id="rId206" Type="http://schemas.openxmlformats.org/officeDocument/2006/relationships/hyperlink" Target="https://www.youtube.com/watch?v=X1VqfxfTqaQ&amp;lc=Ugx7CvjTCVPqp-7Dkvd4AaABAg" TargetMode="External"/><Relationship Id="rId327" Type="http://schemas.openxmlformats.org/officeDocument/2006/relationships/hyperlink" Target="https://vk.com/wall-97639222_170617?reply=170679&amp;thread=170656" TargetMode="External"/><Relationship Id="rId205" Type="http://schemas.openxmlformats.org/officeDocument/2006/relationships/hyperlink" Target="https://prnt.sc/W-7RDE1oFdHg" TargetMode="External"/><Relationship Id="rId326" Type="http://schemas.openxmlformats.org/officeDocument/2006/relationships/hyperlink" Target="https://prnt.sc/2GGkgYckiHC5" TargetMode="External"/><Relationship Id="rId204" Type="http://schemas.openxmlformats.org/officeDocument/2006/relationships/hyperlink" Target="https://otvet.mail.ru/answer/2028947693" TargetMode="External"/><Relationship Id="rId325" Type="http://schemas.openxmlformats.org/officeDocument/2006/relationships/hyperlink" Target="https://www.youtube.com/watch?v=RNgaG5U5qj4&amp;lc=Ugxw67_Holo7a64CUpl4AaABAg" TargetMode="External"/><Relationship Id="rId203" Type="http://schemas.openxmlformats.org/officeDocument/2006/relationships/hyperlink" Target="https://prnt.sc/I8kCsirpo2Gc" TargetMode="External"/><Relationship Id="rId324" Type="http://schemas.openxmlformats.org/officeDocument/2006/relationships/hyperlink" Target="https://prnt.sc/okHGxUUPr4ry" TargetMode="External"/><Relationship Id="rId209" Type="http://schemas.openxmlformats.org/officeDocument/2006/relationships/hyperlink" Target="https://prnt.sc/0Qxpem7w4_ou" TargetMode="External"/><Relationship Id="rId208" Type="http://schemas.openxmlformats.org/officeDocument/2006/relationships/hyperlink" Target="https://vk.com/wall-53911449_3595770?reply=3601445&amp;thread=3596856" TargetMode="External"/><Relationship Id="rId329" Type="http://schemas.openxmlformats.org/officeDocument/2006/relationships/hyperlink" Target="https://vk.com/wall-108170200_43292" TargetMode="External"/><Relationship Id="rId207" Type="http://schemas.openxmlformats.org/officeDocument/2006/relationships/hyperlink" Target="https://prnt.sc/6pw9SvodZqfr" TargetMode="External"/><Relationship Id="rId328" Type="http://schemas.openxmlformats.org/officeDocument/2006/relationships/hyperlink" Target="https://prnt.sc/vJpeo6igQ9x_" TargetMode="External"/><Relationship Id="rId202" Type="http://schemas.openxmlformats.org/officeDocument/2006/relationships/hyperlink" Target="https://otvet.mail.ru/answer/2028989629" TargetMode="External"/><Relationship Id="rId323" Type="http://schemas.openxmlformats.org/officeDocument/2006/relationships/hyperlink" Target="https://www.youtube.com/watch?v=RNgaG5U5qj4&amp;lc=Ugzv5zRcInaldbeKWTh4AaABAg" TargetMode="External"/><Relationship Id="rId201" Type="http://schemas.openxmlformats.org/officeDocument/2006/relationships/hyperlink" Target="https://prnt.sc/FNuqf9qNvWVu" TargetMode="External"/><Relationship Id="rId322" Type="http://schemas.openxmlformats.org/officeDocument/2006/relationships/hyperlink" Target="https://prnt.sc/mNoibObKJysS" TargetMode="External"/><Relationship Id="rId200" Type="http://schemas.openxmlformats.org/officeDocument/2006/relationships/hyperlink" Target="https://vk.com/wall749618463_45" TargetMode="External"/><Relationship Id="rId321" Type="http://schemas.openxmlformats.org/officeDocument/2006/relationships/hyperlink" Target="https://dzen.ru/video/watch/6420058bed8330624e8d8eee" TargetMode="External"/><Relationship Id="rId320" Type="http://schemas.openxmlformats.org/officeDocument/2006/relationships/hyperlink" Target="https://prnt.sc/SM4DfAbrtYjg" TargetMode="External"/><Relationship Id="rId316" Type="http://schemas.openxmlformats.org/officeDocument/2006/relationships/hyperlink" Target="https://prnt.sc/_VrcseGx8qyj" TargetMode="External"/><Relationship Id="rId315" Type="http://schemas.openxmlformats.org/officeDocument/2006/relationships/hyperlink" Target="https://prnt.sc/YbXVCNjyrgII" TargetMode="External"/><Relationship Id="rId314" Type="http://schemas.openxmlformats.org/officeDocument/2006/relationships/hyperlink" Target="https://www.youtube.com/watch?v=odJCXGnO9uE&amp;lc=UgxsTRMUDzlWQvRWQXx4AaABAg" TargetMode="External"/><Relationship Id="rId313" Type="http://schemas.openxmlformats.org/officeDocument/2006/relationships/hyperlink" Target="https://prnt.sc/ZY2BqrIxMPfh" TargetMode="External"/><Relationship Id="rId319" Type="http://schemas.openxmlformats.org/officeDocument/2006/relationships/hyperlink" Target="https://vk.com/wall-2167960_2785625?reply=2785761&amp;thread=2785655" TargetMode="External"/><Relationship Id="rId318" Type="http://schemas.openxmlformats.org/officeDocument/2006/relationships/hyperlink" Target="https://prnt.sc/bDt2BYVPJe6k" TargetMode="External"/><Relationship Id="rId317" Type="http://schemas.openxmlformats.org/officeDocument/2006/relationships/hyperlink" Target="https://dzen.ru/a/ZBlCGWn-0lmBo7-O" TargetMode="External"/><Relationship Id="rId312" Type="http://schemas.openxmlformats.org/officeDocument/2006/relationships/hyperlink" Target="https://vk.com/wall-106365341_85699" TargetMode="External"/><Relationship Id="rId311" Type="http://schemas.openxmlformats.org/officeDocument/2006/relationships/hyperlink" Target="https://prnt.sc/C6jUsWP-w7fa" TargetMode="External"/><Relationship Id="rId310" Type="http://schemas.openxmlformats.org/officeDocument/2006/relationships/hyperlink" Target="https://vk.com/wall342447737_13432"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86" Type="http://schemas.openxmlformats.org/officeDocument/2006/relationships/drawing" Target="../drawings/drawing13.xml"/><Relationship Id="rId185" Type="http://schemas.openxmlformats.org/officeDocument/2006/relationships/hyperlink" Target="https://prnt.sc/m4CZ3LI54SPw" TargetMode="External"/><Relationship Id="rId184" Type="http://schemas.openxmlformats.org/officeDocument/2006/relationships/hyperlink" Target="https://dzen.ru/a/Y_4xluRbLi6gnenT" TargetMode="External"/><Relationship Id="rId183" Type="http://schemas.openxmlformats.org/officeDocument/2006/relationships/hyperlink" Target="https://prnt.sc/W78BJO9DZXwZ" TargetMode="External"/><Relationship Id="rId182" Type="http://schemas.openxmlformats.org/officeDocument/2006/relationships/hyperlink" Target="https://vk.com/wall-136958443_442713?reply=443037&amp;thread=442842" TargetMode="External"/><Relationship Id="rId181" Type="http://schemas.openxmlformats.org/officeDocument/2006/relationships/hyperlink" Target="https://prnt.sc/vgsSqhV5WFI9" TargetMode="External"/><Relationship Id="rId180" Type="http://schemas.openxmlformats.org/officeDocument/2006/relationships/hyperlink" Target="https://www.drive2.ru/c/640618631247437029/" TargetMode="External"/><Relationship Id="rId176" Type="http://schemas.openxmlformats.org/officeDocument/2006/relationships/hyperlink" Target="https://vk.com/wall-215509151_8336" TargetMode="External"/><Relationship Id="rId175" Type="http://schemas.openxmlformats.org/officeDocument/2006/relationships/hyperlink" Target="https://www.forumhouse.ru/threads/555321/" TargetMode="External"/><Relationship Id="rId174" Type="http://schemas.openxmlformats.org/officeDocument/2006/relationships/hyperlink" Target="https://dzen.ru/a/Y_yJfjtq2H-1bFjP?share_to=vk" TargetMode="External"/><Relationship Id="rId173" Type="http://schemas.openxmlformats.org/officeDocument/2006/relationships/hyperlink" Target="https://prnt.sc/NdcM9BrgKZX0" TargetMode="External"/><Relationship Id="rId179" Type="http://schemas.openxmlformats.org/officeDocument/2006/relationships/hyperlink" Target="https://prnt.sc/SssszJD6c_oz" TargetMode="External"/><Relationship Id="rId178" Type="http://schemas.openxmlformats.org/officeDocument/2006/relationships/hyperlink" Target="https://www.forumhouse.ru/threads/33411/page-88" TargetMode="External"/><Relationship Id="rId177" Type="http://schemas.openxmlformats.org/officeDocument/2006/relationships/hyperlink" Target="https://prnt.sc/OqqDGleajwOa" TargetMode="External"/><Relationship Id="rId150" Type="http://schemas.openxmlformats.org/officeDocument/2006/relationships/hyperlink" Target="https://telegram.me/postroim_dom/31887?comment=121361" TargetMode="External"/><Relationship Id="rId1" Type="http://schemas.openxmlformats.org/officeDocument/2006/relationships/hyperlink" Target="https://www.youtube.com/watch?v=SKvQ7ZhqKiM&amp;lc=Ugws22UNXtMue77hFqx4AaABAg" TargetMode="External"/><Relationship Id="rId2" Type="http://schemas.openxmlformats.org/officeDocument/2006/relationships/hyperlink" Target="https://prnt.sc/6ww9kDruwDdh" TargetMode="External"/><Relationship Id="rId3" Type="http://schemas.openxmlformats.org/officeDocument/2006/relationships/hyperlink" Target="https://vk.com/wall-182682889_1561" TargetMode="External"/><Relationship Id="rId149" Type="http://schemas.openxmlformats.org/officeDocument/2006/relationships/hyperlink" Target="https://prnt.sc/_oGH1ind7uWy" TargetMode="External"/><Relationship Id="rId4" Type="http://schemas.openxmlformats.org/officeDocument/2006/relationships/hyperlink" Target="https://prnt.sc/t8a2p_Lv_3RF" TargetMode="External"/><Relationship Id="rId148" Type="http://schemas.openxmlformats.org/officeDocument/2006/relationships/hyperlink" Target="https://vk.com/wall-99100640_71680" TargetMode="External"/><Relationship Id="rId9" Type="http://schemas.openxmlformats.org/officeDocument/2006/relationships/hyperlink" Target="https://www.youtube.com/watch?v=I8dhmSjfkIQ" TargetMode="External"/><Relationship Id="rId143" Type="http://schemas.openxmlformats.org/officeDocument/2006/relationships/hyperlink" Target="https://prnt.sc/yhgGEGzGaMTZ" TargetMode="External"/><Relationship Id="rId142" Type="http://schemas.openxmlformats.org/officeDocument/2006/relationships/hyperlink" Target="https://vk.com/wall-136958443_442713?reply=442734" TargetMode="External"/><Relationship Id="rId141" Type="http://schemas.openxmlformats.org/officeDocument/2006/relationships/hyperlink" Target="https://prnt.sc/7_E0HJWBO2vh" TargetMode="External"/><Relationship Id="rId140" Type="http://schemas.openxmlformats.org/officeDocument/2006/relationships/hyperlink" Target="https://vk.com/wall-136958443_442713?reply=442934&amp;thread=442842" TargetMode="External"/><Relationship Id="rId5" Type="http://schemas.openxmlformats.org/officeDocument/2006/relationships/hyperlink" Target="https://www.youtube.com/watch?v=SKvQ7ZhqKiM" TargetMode="External"/><Relationship Id="rId147" Type="http://schemas.openxmlformats.org/officeDocument/2006/relationships/hyperlink" Target="https://prnt.sc/5aVTcZ4RUIHO" TargetMode="External"/><Relationship Id="rId6" Type="http://schemas.openxmlformats.org/officeDocument/2006/relationships/hyperlink" Target="https://prnt.sc/szjt1N-9DsvR" TargetMode="External"/><Relationship Id="rId146" Type="http://schemas.openxmlformats.org/officeDocument/2006/relationships/hyperlink" Target="https://vk.com/wall-137625968_186151?reply=186377&amp;thread=186160" TargetMode="External"/><Relationship Id="rId7" Type="http://schemas.openxmlformats.org/officeDocument/2006/relationships/hyperlink" Target="https://vk.com/wall-85199833_6120937" TargetMode="External"/><Relationship Id="rId145" Type="http://schemas.openxmlformats.org/officeDocument/2006/relationships/hyperlink" Target="https://prnt.sc/PWwr0-ko_8ff" TargetMode="External"/><Relationship Id="rId8" Type="http://schemas.openxmlformats.org/officeDocument/2006/relationships/hyperlink" Target="https://prnt.sc/5NFKMbZgXY2p" TargetMode="External"/><Relationship Id="rId144" Type="http://schemas.openxmlformats.org/officeDocument/2006/relationships/hyperlink" Target="https://vk.com/wall-137625968_186151?reply=186326&amp;thread=186160" TargetMode="External"/><Relationship Id="rId139" Type="http://schemas.openxmlformats.org/officeDocument/2006/relationships/hyperlink" Target="https://prnt.sc/RVJ0VBntjiZQ" TargetMode="External"/><Relationship Id="rId138" Type="http://schemas.openxmlformats.org/officeDocument/2006/relationships/hyperlink" Target="https://www.forumhouse.ru/threads/555312/" TargetMode="External"/><Relationship Id="rId137" Type="http://schemas.openxmlformats.org/officeDocument/2006/relationships/hyperlink" Target="https://prnt.sc/i7rFVSYL8Z5F" TargetMode="External"/><Relationship Id="rId132" Type="http://schemas.openxmlformats.org/officeDocument/2006/relationships/hyperlink" Target="https://vk.com/wall-189613560_126045?reply=126538&amp;thread=126048" TargetMode="External"/><Relationship Id="rId131" Type="http://schemas.openxmlformats.org/officeDocument/2006/relationships/hyperlink" Target="https://prnt.sc/vnA2MSAWyF32" TargetMode="External"/><Relationship Id="rId130" Type="http://schemas.openxmlformats.org/officeDocument/2006/relationships/hyperlink" Target="https://vk.com/wall-203555270_328" TargetMode="External"/><Relationship Id="rId136" Type="http://schemas.openxmlformats.org/officeDocument/2006/relationships/hyperlink" Target="https://vk.com/wall-47962430_5370" TargetMode="External"/><Relationship Id="rId135" Type="http://schemas.openxmlformats.org/officeDocument/2006/relationships/hyperlink" Target="https://prnt.sc/IcMlje04Ab5Y" TargetMode="External"/><Relationship Id="rId134" Type="http://schemas.openxmlformats.org/officeDocument/2006/relationships/hyperlink" Target="https://vk.com/wall317835690_835" TargetMode="External"/><Relationship Id="rId133" Type="http://schemas.openxmlformats.org/officeDocument/2006/relationships/hyperlink" Target="https://prnt.sc/Qh402mwcO7mz" TargetMode="External"/><Relationship Id="rId172" Type="http://schemas.openxmlformats.org/officeDocument/2006/relationships/hyperlink" Target="https://www.youtube.com/watch?v=MnlnNFdAXpI&amp;lc=UgyIRcPzWmVJhiopluZ4AaABAg" TargetMode="External"/><Relationship Id="rId171" Type="http://schemas.openxmlformats.org/officeDocument/2006/relationships/hyperlink" Target="https://prnt.sc/yOhObJ3x9CaU" TargetMode="External"/><Relationship Id="rId170" Type="http://schemas.openxmlformats.org/officeDocument/2006/relationships/hyperlink" Target="https://vk.com/wall-211375192_1136" TargetMode="External"/><Relationship Id="rId165" Type="http://schemas.openxmlformats.org/officeDocument/2006/relationships/hyperlink" Target="https://prnt.sc/EmvKhdluLHIa" TargetMode="External"/><Relationship Id="rId164" Type="http://schemas.openxmlformats.org/officeDocument/2006/relationships/hyperlink" Target="https://vk.com/wall-160230617_74430?reply=74444" TargetMode="External"/><Relationship Id="rId163" Type="http://schemas.openxmlformats.org/officeDocument/2006/relationships/hyperlink" Target="https://prnt.sc/JmpVbD3n9Eg7" TargetMode="External"/><Relationship Id="rId162" Type="http://schemas.openxmlformats.org/officeDocument/2006/relationships/hyperlink" Target="https://vk.com/wall-160230617_74430?reply=74675&amp;thread=74524" TargetMode="External"/><Relationship Id="rId169" Type="http://schemas.openxmlformats.org/officeDocument/2006/relationships/hyperlink" Target="https://prnt.sc/75Js3dPoosKK" TargetMode="External"/><Relationship Id="rId168" Type="http://schemas.openxmlformats.org/officeDocument/2006/relationships/hyperlink" Target="https://vk.com/wall-208738479_482" TargetMode="External"/><Relationship Id="rId167" Type="http://schemas.openxmlformats.org/officeDocument/2006/relationships/hyperlink" Target="https://prnt.sc/Cuso3htdDvDd" TargetMode="External"/><Relationship Id="rId166" Type="http://schemas.openxmlformats.org/officeDocument/2006/relationships/hyperlink" Target="https://vk.com/wall-159933239_2093" TargetMode="External"/><Relationship Id="rId161" Type="http://schemas.openxmlformats.org/officeDocument/2006/relationships/hyperlink" Target="https://prnt.sc/alHrJhT-H6Yg" TargetMode="External"/><Relationship Id="rId160" Type="http://schemas.openxmlformats.org/officeDocument/2006/relationships/hyperlink" Target="https://dzen.ru/a/Y_uCPssRFC4_WQnz" TargetMode="External"/><Relationship Id="rId159" Type="http://schemas.openxmlformats.org/officeDocument/2006/relationships/hyperlink" Target="https://prnt.sc/FWoDj5ya2rRk" TargetMode="External"/><Relationship Id="rId154" Type="http://schemas.openxmlformats.org/officeDocument/2006/relationships/hyperlink" Target="https://vk.com/wall-29538032_332364?reply=333417" TargetMode="External"/><Relationship Id="rId153" Type="http://schemas.openxmlformats.org/officeDocument/2006/relationships/hyperlink" Target="https://prnt.sc/C4dq6ZYVnxob" TargetMode="External"/><Relationship Id="rId152" Type="http://schemas.openxmlformats.org/officeDocument/2006/relationships/hyperlink" Target="https://dzen.ru/a/Y_xD7OWcWlP9nJmS" TargetMode="External"/><Relationship Id="rId151" Type="http://schemas.openxmlformats.org/officeDocument/2006/relationships/hyperlink" Target="https://vk.com/wall-211323180_48551?reply=48579&amp;thread=48557" TargetMode="External"/><Relationship Id="rId158" Type="http://schemas.openxmlformats.org/officeDocument/2006/relationships/hyperlink" Target="https://dzen.ru/a/Y_uCPssRFC4_WQnz" TargetMode="External"/><Relationship Id="rId157" Type="http://schemas.openxmlformats.org/officeDocument/2006/relationships/hyperlink" Target="https://prnt.sc/G-7vyGxbTSOL" TargetMode="External"/><Relationship Id="rId156" Type="http://schemas.openxmlformats.org/officeDocument/2006/relationships/hyperlink" Target="https://ok.ru/group/57759190482989/topic/156105866227757" TargetMode="External"/><Relationship Id="rId155" Type="http://schemas.openxmlformats.org/officeDocument/2006/relationships/hyperlink" Target="https://prnt.sc/3G654cfEZC-z" TargetMode="External"/><Relationship Id="rId40" Type="http://schemas.openxmlformats.org/officeDocument/2006/relationships/hyperlink" Target="https://www.youtube.com/watch?v=I8dhmSjfkIQ&amp;lc=UgxdYHR3qstmh0LdU7N4AaABAg" TargetMode="External"/><Relationship Id="rId42" Type="http://schemas.openxmlformats.org/officeDocument/2006/relationships/hyperlink" Target="https://vk.com/wall-85199833_6120937?reply=6127167&amp;thread=6124089" TargetMode="External"/><Relationship Id="rId41" Type="http://schemas.openxmlformats.org/officeDocument/2006/relationships/hyperlink" Target="https://prnt.sc/WdB8YGWiT8-U" TargetMode="External"/><Relationship Id="rId44" Type="http://schemas.openxmlformats.org/officeDocument/2006/relationships/hyperlink" Target="https://www.youtube.com/watch?v=mYbCx8d3nq4&amp;lc=UgzIO8JQenbBTneHRMd4AaABAg" TargetMode="External"/><Relationship Id="rId43" Type="http://schemas.openxmlformats.org/officeDocument/2006/relationships/hyperlink" Target="https://prnt.sc/7ASaJ2IhTSQt" TargetMode="External"/><Relationship Id="rId46" Type="http://schemas.openxmlformats.org/officeDocument/2006/relationships/hyperlink" Target="https://www.youtube.com/watch?v=I8dhmSjfkIQ&amp;lc=UgxdYHR3qstmh0LdU7N4AaABAg" TargetMode="External"/><Relationship Id="rId45" Type="http://schemas.openxmlformats.org/officeDocument/2006/relationships/hyperlink" Target="https://prnt.sc/0UqhuIO6I7h7" TargetMode="External"/><Relationship Id="rId48" Type="http://schemas.openxmlformats.org/officeDocument/2006/relationships/hyperlink" Target="https://prnt.sc/gFDWDMEEeviX" TargetMode="External"/><Relationship Id="rId47" Type="http://schemas.openxmlformats.org/officeDocument/2006/relationships/hyperlink" Target="https://dzen.ru/a/Y9yWYleUuQp12PMh" TargetMode="External"/><Relationship Id="rId49" Type="http://schemas.openxmlformats.org/officeDocument/2006/relationships/hyperlink" Target="https://vk.com/wall-196106422_396" TargetMode="External"/><Relationship Id="rId31" Type="http://schemas.openxmlformats.org/officeDocument/2006/relationships/hyperlink" Target="https://prnt.sc/6d_Dxr8u7ujB" TargetMode="External"/><Relationship Id="rId30" Type="http://schemas.openxmlformats.org/officeDocument/2006/relationships/hyperlink" Target="https://vk.com/wall-134915517_3808" TargetMode="External"/><Relationship Id="rId33" Type="http://schemas.openxmlformats.org/officeDocument/2006/relationships/hyperlink" Target="https://prnt.sc/0DO38fE9tEpz" TargetMode="External"/><Relationship Id="rId32" Type="http://schemas.openxmlformats.org/officeDocument/2006/relationships/hyperlink" Target="https://ok.ru/profile/578187859942/statuses/156339442662886" TargetMode="External"/><Relationship Id="rId35" Type="http://schemas.openxmlformats.org/officeDocument/2006/relationships/hyperlink" Target="https://prnt.sc/g7_PBmZetOiz" TargetMode="External"/><Relationship Id="rId34" Type="http://schemas.openxmlformats.org/officeDocument/2006/relationships/hyperlink" Target="https://www.youtube.com/watch?v=I8dhmSjfkIQ&amp;lc=UgwPbT33pr3D2Xrgt6Z4AaABAg.9lc4i0-EcVx9lcXfRN-zVJ" TargetMode="External"/><Relationship Id="rId37" Type="http://schemas.openxmlformats.org/officeDocument/2006/relationships/hyperlink" Target="https://dzen.ru/video/watch/6193ae0a9c58084f5a6ac174" TargetMode="External"/><Relationship Id="rId36" Type="http://schemas.openxmlformats.org/officeDocument/2006/relationships/hyperlink" Target="https://www.youtube.com/watch?v=I8dhmSjfkIQ&amp;lc=UgyOk8UnVAMN3Lzm3jF4AaABAg.9lc4fs1ggRn9lcmbu2_xcm" TargetMode="External"/><Relationship Id="rId39" Type="http://schemas.openxmlformats.org/officeDocument/2006/relationships/hyperlink" Target="https://prnt.sc/MG9QTwWySvZy" TargetMode="External"/><Relationship Id="rId38" Type="http://schemas.openxmlformats.org/officeDocument/2006/relationships/hyperlink" Target="https://dzen.ru/video/watch/63d7cb12a6f4f15793b808dc" TargetMode="External"/><Relationship Id="rId20" Type="http://schemas.openxmlformats.org/officeDocument/2006/relationships/hyperlink" Target="https://prnt.sc/2zLXYjvRhMKG" TargetMode="External"/><Relationship Id="rId22" Type="http://schemas.openxmlformats.org/officeDocument/2006/relationships/hyperlink" Target="https://prnt.sc/jnrc0VrwAMeU" TargetMode="External"/><Relationship Id="rId21" Type="http://schemas.openxmlformats.org/officeDocument/2006/relationships/hyperlink" Target="https://www.youtube.com/watch?v=VOwv1gBMhRs&amp;lc=Ugz8zvzt7-hCMPSSIgR4AaABAg" TargetMode="External"/><Relationship Id="rId24" Type="http://schemas.openxmlformats.org/officeDocument/2006/relationships/hyperlink" Target="https://vk.com/wall-67308144_371288?reply=371426&amp;thread=371295" TargetMode="External"/><Relationship Id="rId23" Type="http://schemas.openxmlformats.org/officeDocument/2006/relationships/hyperlink" Target="https://www.youtube.com/watch?v=VOwv1gBMhRs&amp;lc=UgyuiiIxl62nhTJnH6F4AaABAg" TargetMode="External"/><Relationship Id="rId26" Type="http://schemas.openxmlformats.org/officeDocument/2006/relationships/hyperlink" Target="https://dzen.ru/video/watch/63d7cb12a6f4f15793b808dc" TargetMode="External"/><Relationship Id="rId25" Type="http://schemas.openxmlformats.org/officeDocument/2006/relationships/hyperlink" Target="https://prnt.sc/M2FfjmKqhLdu" TargetMode="External"/><Relationship Id="rId28" Type="http://schemas.openxmlformats.org/officeDocument/2006/relationships/hyperlink" Target="https://dzen.ru/media/r_molodost/esce-raz-pro-uteplenie-iznutri-ne-razdeliaiu-skepsisa-6362b6a5c43216787f779540?&amp;comments_data=n_reply" TargetMode="External"/><Relationship Id="rId27" Type="http://schemas.openxmlformats.org/officeDocument/2006/relationships/hyperlink" Target="https://prnt.sc/6iLJVefqzhtI" TargetMode="External"/><Relationship Id="rId29" Type="http://schemas.openxmlformats.org/officeDocument/2006/relationships/hyperlink" Target="https://prnt.sc/fnnqL5kWlnXN" TargetMode="External"/><Relationship Id="rId11" Type="http://schemas.openxmlformats.org/officeDocument/2006/relationships/hyperlink" Target="http://www.youtube.com/watch?v=I8dhmSjfkIQ&amp;lc=UgzhvVQCpQY2eQmLIhx4AaABAg" TargetMode="External"/><Relationship Id="rId10" Type="http://schemas.openxmlformats.org/officeDocument/2006/relationships/hyperlink" Target="https://prnt.sc/IYF43xZLKB8x" TargetMode="External"/><Relationship Id="rId13" Type="http://schemas.openxmlformats.org/officeDocument/2006/relationships/hyperlink" Target="http://www.youtube.com/watch?v=I8dhmSjfkIQ&amp;lc=Ugz0xCLxUZfcVWmrx-B4AaABAg" TargetMode="External"/><Relationship Id="rId12" Type="http://schemas.openxmlformats.org/officeDocument/2006/relationships/hyperlink" Target="https://prnt.sc/ScMtZ7NbkzdN" TargetMode="External"/><Relationship Id="rId15" Type="http://schemas.openxmlformats.org/officeDocument/2006/relationships/hyperlink" Target="https://vk.com/wall-167477444_2669" TargetMode="External"/><Relationship Id="rId14" Type="http://schemas.openxmlformats.org/officeDocument/2006/relationships/hyperlink" Target="https://prnt.sc/2DHRFQ1w2V5t" TargetMode="External"/><Relationship Id="rId17" Type="http://schemas.openxmlformats.org/officeDocument/2006/relationships/hyperlink" Target="https://www.youtube.com/watch?v=I8dhmSjfkIQ&amp;lc=UgyOk8UnVAMN3Lzm3jF4AaABAg" TargetMode="External"/><Relationship Id="rId16" Type="http://schemas.openxmlformats.org/officeDocument/2006/relationships/hyperlink" Target="https://prnt.sc/l78kwspcCZ1X" TargetMode="External"/><Relationship Id="rId19" Type="http://schemas.openxmlformats.org/officeDocument/2006/relationships/hyperlink" Target="https://www.youtube.com/watch?v=I8dhmSjfkIQ&amp;lc=UgwPbT33pr3D2Xrgt6Z4AaABAg" TargetMode="External"/><Relationship Id="rId18" Type="http://schemas.openxmlformats.org/officeDocument/2006/relationships/hyperlink" Target="https://prnt.sc/_lF9e_KyoLiK" TargetMode="External"/><Relationship Id="rId84" Type="http://schemas.openxmlformats.org/officeDocument/2006/relationships/hyperlink" Target="https://prnt.sc/N4ksZsiVjspt" TargetMode="External"/><Relationship Id="rId83" Type="http://schemas.openxmlformats.org/officeDocument/2006/relationships/hyperlink" Target="https://vk.com/wall-56270690_530736" TargetMode="External"/><Relationship Id="rId86" Type="http://schemas.openxmlformats.org/officeDocument/2006/relationships/hyperlink" Target="https://prnt.sc/gPbPyKBUOZHM" TargetMode="External"/><Relationship Id="rId85" Type="http://schemas.openxmlformats.org/officeDocument/2006/relationships/hyperlink" Target="https://ok.ru/prosadiogorod/topic/155291556029830" TargetMode="External"/><Relationship Id="rId88" Type="http://schemas.openxmlformats.org/officeDocument/2006/relationships/hyperlink" Target="https://prnt.sc/ejy65zhQYINW" TargetMode="External"/><Relationship Id="rId87" Type="http://schemas.openxmlformats.org/officeDocument/2006/relationships/hyperlink" Target="https://vk.com/wall-211149593_1247" TargetMode="External"/><Relationship Id="rId89" Type="http://schemas.openxmlformats.org/officeDocument/2006/relationships/hyperlink" Target="https://vk.com/wall-52125438_6289" TargetMode="External"/><Relationship Id="rId80" Type="http://schemas.openxmlformats.org/officeDocument/2006/relationships/hyperlink" Target="https://prnt.sc/a2Fdk506f2BO" TargetMode="External"/><Relationship Id="rId82" Type="http://schemas.openxmlformats.org/officeDocument/2006/relationships/hyperlink" Target="https://prnt.sc/C_42YauoYHkE" TargetMode="External"/><Relationship Id="rId81" Type="http://schemas.openxmlformats.org/officeDocument/2006/relationships/hyperlink" Target="https://vk.com/wall-172927784_5772" TargetMode="External"/><Relationship Id="rId73" Type="http://schemas.openxmlformats.org/officeDocument/2006/relationships/hyperlink" Target="https://vk.com/wall-34460948_74129?reply=74561&amp;thread=74367" TargetMode="External"/><Relationship Id="rId72" Type="http://schemas.openxmlformats.org/officeDocument/2006/relationships/hyperlink" Target="https://prnt.sc/P1SmOYxK0kEf" TargetMode="External"/><Relationship Id="rId75" Type="http://schemas.openxmlformats.org/officeDocument/2006/relationships/hyperlink" Target="https://vk.com/wall-175286792_77555" TargetMode="External"/><Relationship Id="rId74" Type="http://schemas.openxmlformats.org/officeDocument/2006/relationships/hyperlink" Target="https://prnt.sc/aqNy11THlOay" TargetMode="External"/><Relationship Id="rId77" Type="http://schemas.openxmlformats.org/officeDocument/2006/relationships/hyperlink" Target="https://vk.com/wall-97250511_167690?reply=167753" TargetMode="External"/><Relationship Id="rId76" Type="http://schemas.openxmlformats.org/officeDocument/2006/relationships/hyperlink" Target="https://prnt.sc/ZV17dCXo7s2Q" TargetMode="External"/><Relationship Id="rId79" Type="http://schemas.openxmlformats.org/officeDocument/2006/relationships/hyperlink" Target="https://www.forumhouse.ru/threads/554820/" TargetMode="External"/><Relationship Id="rId78" Type="http://schemas.openxmlformats.org/officeDocument/2006/relationships/hyperlink" Target="https://prnt.sc/gV3timl1Tevf" TargetMode="External"/><Relationship Id="rId71" Type="http://schemas.openxmlformats.org/officeDocument/2006/relationships/hyperlink" Target="https://vk.com/wall-204259411_712" TargetMode="External"/><Relationship Id="rId70" Type="http://schemas.openxmlformats.org/officeDocument/2006/relationships/hyperlink" Target="https://prnt.sc/tyLZzWeZp6J7" TargetMode="External"/><Relationship Id="rId62" Type="http://schemas.openxmlformats.org/officeDocument/2006/relationships/hyperlink" Target="https://prnt.sc/vMMh6nNPdi2C" TargetMode="External"/><Relationship Id="rId61" Type="http://schemas.openxmlformats.org/officeDocument/2006/relationships/hyperlink" Target="https://stroy-russia.ru/threads/fasad-volnami.13092/" TargetMode="External"/><Relationship Id="rId64" Type="http://schemas.openxmlformats.org/officeDocument/2006/relationships/hyperlink" Target="https://prnt.sc/PNswencSf4Xn" TargetMode="External"/><Relationship Id="rId63" Type="http://schemas.openxmlformats.org/officeDocument/2006/relationships/hyperlink" Target="https://vk.com/wall-173816578_158204" TargetMode="External"/><Relationship Id="rId66" Type="http://schemas.openxmlformats.org/officeDocument/2006/relationships/hyperlink" Target="https://prnt.sc/2ZvmE_yu1Ikn" TargetMode="External"/><Relationship Id="rId65" Type="http://schemas.openxmlformats.org/officeDocument/2006/relationships/hyperlink" Target="https://vk.com/wall-34460948_74129?reply=74367" TargetMode="External"/><Relationship Id="rId68" Type="http://schemas.openxmlformats.org/officeDocument/2006/relationships/hyperlink" Target="https://prnt.sc/8pez30a6IJ3X" TargetMode="External"/><Relationship Id="rId67" Type="http://schemas.openxmlformats.org/officeDocument/2006/relationships/hyperlink" Target="https://vk.com/wall-143265175_46682?reply=46683" TargetMode="External"/><Relationship Id="rId60" Type="http://schemas.openxmlformats.org/officeDocument/2006/relationships/hyperlink" Target="https://prnt.sc/1Eo8uaBCFkzp" TargetMode="External"/><Relationship Id="rId69" Type="http://schemas.openxmlformats.org/officeDocument/2006/relationships/hyperlink" Target="https://vk.com/wall-192090731_1967" TargetMode="External"/><Relationship Id="rId51" Type="http://schemas.openxmlformats.org/officeDocument/2006/relationships/hyperlink" Target="https://vk.com/wall636449743_491" TargetMode="External"/><Relationship Id="rId50" Type="http://schemas.openxmlformats.org/officeDocument/2006/relationships/hyperlink" Target="https://prnt.sc/PZ80P4dmXghY" TargetMode="External"/><Relationship Id="rId53" Type="http://schemas.openxmlformats.org/officeDocument/2006/relationships/hyperlink" Target="https://vk.com/wall-204020158_218" TargetMode="External"/><Relationship Id="rId52" Type="http://schemas.openxmlformats.org/officeDocument/2006/relationships/hyperlink" Target="https://prnt.sc/_grEEgpYKZC2" TargetMode="External"/><Relationship Id="rId55" Type="http://schemas.openxmlformats.org/officeDocument/2006/relationships/hyperlink" Target="https://vk.com/wall-218340428_29" TargetMode="External"/><Relationship Id="rId54" Type="http://schemas.openxmlformats.org/officeDocument/2006/relationships/hyperlink" Target="https://prnt.sc/sMddfp398yOG" TargetMode="External"/><Relationship Id="rId57" Type="http://schemas.openxmlformats.org/officeDocument/2006/relationships/hyperlink" Target="https://vk.com/wall-216193129_998" TargetMode="External"/><Relationship Id="rId56" Type="http://schemas.openxmlformats.org/officeDocument/2006/relationships/hyperlink" Target="https://prnt.sc/Z76XQQLEV_qo" TargetMode="External"/><Relationship Id="rId59" Type="http://schemas.openxmlformats.org/officeDocument/2006/relationships/hyperlink" Target="https://vk.com/wall-195617003_33340?reply=33415" TargetMode="External"/><Relationship Id="rId58" Type="http://schemas.openxmlformats.org/officeDocument/2006/relationships/hyperlink" Target="https://prnt.sc/-pQFrZxtjjt2" TargetMode="External"/><Relationship Id="rId107" Type="http://schemas.openxmlformats.org/officeDocument/2006/relationships/hyperlink" Target="https://prnt.sc/hwpUGR5hNJll" TargetMode="External"/><Relationship Id="rId106" Type="http://schemas.openxmlformats.org/officeDocument/2006/relationships/hyperlink" Target="https://www.youtube.com/watch?v=v6z2HzGM5ks&amp;lc=UgyCp76QrVfnWLNcI6l4AaABAg" TargetMode="External"/><Relationship Id="rId105" Type="http://schemas.openxmlformats.org/officeDocument/2006/relationships/hyperlink" Target="https://prnt.sc/_5DfgmUvb6P1" TargetMode="External"/><Relationship Id="rId104" Type="http://schemas.openxmlformats.org/officeDocument/2006/relationships/hyperlink" Target="https://ok.ru/ideiipolez/topic/155755930473805" TargetMode="External"/><Relationship Id="rId109" Type="http://schemas.openxmlformats.org/officeDocument/2006/relationships/hyperlink" Target="https://prnt.sc/8PZ2iBNyZH1l" TargetMode="External"/><Relationship Id="rId108" Type="http://schemas.openxmlformats.org/officeDocument/2006/relationships/hyperlink" Target="https://ok.ru/profile/557022403137/statuses/155490261685569" TargetMode="External"/><Relationship Id="rId103" Type="http://schemas.openxmlformats.org/officeDocument/2006/relationships/hyperlink" Target="https://prnt.sc/czQnEU0v6NC0" TargetMode="External"/><Relationship Id="rId102" Type="http://schemas.openxmlformats.org/officeDocument/2006/relationships/hyperlink" Target="https://vk.com/wall-23390361_1005684?reply=1007564" TargetMode="External"/><Relationship Id="rId101" Type="http://schemas.openxmlformats.org/officeDocument/2006/relationships/hyperlink" Target="https://prnt.sc/ekExQIe9rs1A" TargetMode="External"/><Relationship Id="rId100" Type="http://schemas.openxmlformats.org/officeDocument/2006/relationships/hyperlink" Target="https://ok.ru/profile/557022403137/statuses/155490261685569" TargetMode="External"/><Relationship Id="rId129" Type="http://schemas.openxmlformats.org/officeDocument/2006/relationships/hyperlink" Target="https://prnt.sc/O2B2R15dX21p" TargetMode="External"/><Relationship Id="rId128" Type="http://schemas.openxmlformats.org/officeDocument/2006/relationships/hyperlink" Target="https://vk.com/wall-189613560_126045?reply=126063&amp;thread=126048" TargetMode="External"/><Relationship Id="rId127" Type="http://schemas.openxmlformats.org/officeDocument/2006/relationships/hyperlink" Target="https://prnt.sc/wO-51vHSxiQI" TargetMode="External"/><Relationship Id="rId126" Type="http://schemas.openxmlformats.org/officeDocument/2006/relationships/hyperlink" Target="https://vk.com/wall-23390361_1005684?reply=1009172&amp;thread=1007564" TargetMode="External"/><Relationship Id="rId121" Type="http://schemas.openxmlformats.org/officeDocument/2006/relationships/hyperlink" Target="https://prnt.sc/1O3VhP4PHsRa" TargetMode="External"/><Relationship Id="rId120" Type="http://schemas.openxmlformats.org/officeDocument/2006/relationships/hyperlink" Target="https://vk.com/wall-46305000_837534?reply=837595" TargetMode="External"/><Relationship Id="rId125" Type="http://schemas.openxmlformats.org/officeDocument/2006/relationships/hyperlink" Target="https://prnt.sc/fg1KcOvMoqBN" TargetMode="External"/><Relationship Id="rId124" Type="http://schemas.openxmlformats.org/officeDocument/2006/relationships/hyperlink" Target="https://www.forumhouse.ru/threads/555089/" TargetMode="External"/><Relationship Id="rId123" Type="http://schemas.openxmlformats.org/officeDocument/2006/relationships/hyperlink" Target="https://prnt.sc/4OW7gEX1d5cF" TargetMode="External"/><Relationship Id="rId122" Type="http://schemas.openxmlformats.org/officeDocument/2006/relationships/hyperlink" Target="https://vk.com/wall276397217_155" TargetMode="External"/><Relationship Id="rId95" Type="http://schemas.openxmlformats.org/officeDocument/2006/relationships/hyperlink" Target="https://prnt.sc/GAed0Znfam7n" TargetMode="External"/><Relationship Id="rId94" Type="http://schemas.openxmlformats.org/officeDocument/2006/relationships/hyperlink" Target="https://vk.com/wall-189613560_126045?reply=126056&amp;thread=126048" TargetMode="External"/><Relationship Id="rId97" Type="http://schemas.openxmlformats.org/officeDocument/2006/relationships/hyperlink" Target="https://prnt.sc/K1e0AKlFMKzP" TargetMode="External"/><Relationship Id="rId96" Type="http://schemas.openxmlformats.org/officeDocument/2006/relationships/hyperlink" Target="https://ok.ru/ideiipolez/topic/155755930473805" TargetMode="External"/><Relationship Id="rId99" Type="http://schemas.openxmlformats.org/officeDocument/2006/relationships/hyperlink" Target="https://prnt.sc/989yHIQOYwxQ" TargetMode="External"/><Relationship Id="rId98" Type="http://schemas.openxmlformats.org/officeDocument/2006/relationships/hyperlink" Target="https://vk.com/wall-157072531_1027" TargetMode="External"/><Relationship Id="rId91" Type="http://schemas.openxmlformats.org/officeDocument/2006/relationships/hyperlink" Target="https://prnt.sc/AZvYzYltH8Jv" TargetMode="External"/><Relationship Id="rId90" Type="http://schemas.openxmlformats.org/officeDocument/2006/relationships/hyperlink" Target="https://vk.com/wall-29725517_1220509?reply=1220529&amp;thread=1220515" TargetMode="External"/><Relationship Id="rId93" Type="http://schemas.openxmlformats.org/officeDocument/2006/relationships/hyperlink" Target="https://prnt.sc/R5GoDs7Luh6O" TargetMode="External"/><Relationship Id="rId92" Type="http://schemas.openxmlformats.org/officeDocument/2006/relationships/hyperlink" Target="https://vk.com/wall-189613560_126045" TargetMode="External"/><Relationship Id="rId118" Type="http://schemas.openxmlformats.org/officeDocument/2006/relationships/hyperlink" Target="https://vk.com/wall-99100640_71460" TargetMode="External"/><Relationship Id="rId117" Type="http://schemas.openxmlformats.org/officeDocument/2006/relationships/hyperlink" Target="https://prnt.sc/euvCKdcVrVJo" TargetMode="External"/><Relationship Id="rId116" Type="http://schemas.openxmlformats.org/officeDocument/2006/relationships/hyperlink" Target="https://vk.com/wall-108555584_64112" TargetMode="External"/><Relationship Id="rId115" Type="http://schemas.openxmlformats.org/officeDocument/2006/relationships/hyperlink" Target="https://prnt.sc/lS6GmpNF5yHe" TargetMode="External"/><Relationship Id="rId119" Type="http://schemas.openxmlformats.org/officeDocument/2006/relationships/hyperlink" Target="https://prnt.sc/rWxEQsmK6LeV" TargetMode="External"/><Relationship Id="rId110" Type="http://schemas.openxmlformats.org/officeDocument/2006/relationships/hyperlink" Target="https://ok.ru/profile/573124904808/statuses/155237782330728" TargetMode="External"/><Relationship Id="rId114" Type="http://schemas.openxmlformats.org/officeDocument/2006/relationships/hyperlink" Target="https://vk.com/wall-218896734_25" TargetMode="External"/><Relationship Id="rId113" Type="http://schemas.openxmlformats.org/officeDocument/2006/relationships/hyperlink" Target="https://prnt.sc/rudh89BTzqBf" TargetMode="External"/><Relationship Id="rId112" Type="http://schemas.openxmlformats.org/officeDocument/2006/relationships/hyperlink" Target="https://www.forumhouse.ru/threads/554957/" TargetMode="External"/><Relationship Id="rId111" Type="http://schemas.openxmlformats.org/officeDocument/2006/relationships/hyperlink" Target="https://prnt.sc/tUdLu34A15xJ"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youtube.com/watch?v=0Wnhu-3UP4c&amp;lc=UgzbEcB5mGPHkIWb27Z4AaABAg.9khy-4xemRm9kjYMLwUJ5I" TargetMode="External"/><Relationship Id="rId2" Type="http://schemas.openxmlformats.org/officeDocument/2006/relationships/hyperlink" Target="https://prnt.sc/z8X7Q3XIzvup" TargetMode="External"/><Relationship Id="rId3" Type="http://schemas.openxmlformats.org/officeDocument/2006/relationships/hyperlink" Target="https://vk.com/wall-151980081_344423?reply=344434&amp;thread=344427" TargetMode="External"/><Relationship Id="rId4" Type="http://schemas.openxmlformats.org/officeDocument/2006/relationships/hyperlink" Target="https://prnt.sc/nVmznVXwAgka" TargetMode="External"/><Relationship Id="rId9" Type="http://schemas.openxmlformats.org/officeDocument/2006/relationships/hyperlink" Target="https://vk.com/wall-108555584_63295" TargetMode="External"/><Relationship Id="rId5" Type="http://schemas.openxmlformats.org/officeDocument/2006/relationships/hyperlink" Target="https://dzen.ru/a/Y7zGWqiZtQ20M4FF" TargetMode="External"/><Relationship Id="rId6" Type="http://schemas.openxmlformats.org/officeDocument/2006/relationships/hyperlink" Target="https://prnt.sc/eB6cLG5BNv3R" TargetMode="External"/><Relationship Id="rId7" Type="http://schemas.openxmlformats.org/officeDocument/2006/relationships/hyperlink" Target="https://vk.com/wall-198525863_1858" TargetMode="External"/><Relationship Id="rId8" Type="http://schemas.openxmlformats.org/officeDocument/2006/relationships/hyperlink" Target="https://prnt.sc/_XP6YMj7CLJJ" TargetMode="External"/><Relationship Id="rId40" Type="http://schemas.openxmlformats.org/officeDocument/2006/relationships/hyperlink" Target="https://prnt.sc/Un1WmraSeOrh" TargetMode="External"/><Relationship Id="rId42" Type="http://schemas.openxmlformats.org/officeDocument/2006/relationships/hyperlink" Target="https://prnt.sc/krq9b3MZ5D6h" TargetMode="External"/><Relationship Id="rId41" Type="http://schemas.openxmlformats.org/officeDocument/2006/relationships/hyperlink" Target="https://www.youtube.com/watch?v=Uvt2wKK1XaY&amp;lc=Ugzcnl-z54L3w0PJotZ4AaABAg" TargetMode="External"/><Relationship Id="rId44" Type="http://schemas.openxmlformats.org/officeDocument/2006/relationships/hyperlink" Target="https://prnt.sc/-OclN6_f1lLM" TargetMode="External"/><Relationship Id="rId43" Type="http://schemas.openxmlformats.org/officeDocument/2006/relationships/hyperlink" Target="https://www.youtube.com/watch?v=TriAMhuQUs4&amp;lc=UgwqBI-1Dv2B9OCcOul4AaABAg" TargetMode="External"/><Relationship Id="rId46" Type="http://schemas.openxmlformats.org/officeDocument/2006/relationships/hyperlink" Target="https://prnt.sc/1Zq3-AU6JmKv" TargetMode="External"/><Relationship Id="rId45" Type="http://schemas.openxmlformats.org/officeDocument/2006/relationships/hyperlink" Target="https://vk.com/wall-72891995_1027170?reply=1027189" TargetMode="External"/><Relationship Id="rId48" Type="http://schemas.openxmlformats.org/officeDocument/2006/relationships/hyperlink" Target="https://prnt.sc/Y7d72v-fcXu1" TargetMode="External"/><Relationship Id="rId47" Type="http://schemas.openxmlformats.org/officeDocument/2006/relationships/hyperlink" Target="https://www.youtube.com/watch?v=B3MlurAPXZY" TargetMode="External"/><Relationship Id="rId49" Type="http://schemas.openxmlformats.org/officeDocument/2006/relationships/hyperlink" Target="https://www.youtube.com/watch?v=TriAMhuQUs4&amp;lc=UgwqBI-1Dv2B9OCcOul4AaABAg.9kztLpXc9y39l1dbZ4AXLS" TargetMode="External"/><Relationship Id="rId31" Type="http://schemas.openxmlformats.org/officeDocument/2006/relationships/hyperlink" Target="https://www.youtube.com/watch?v=51e8QeOZjmk&amp;lc=UgweJfgUSAafgWt9Xyl4AaABAg" TargetMode="External"/><Relationship Id="rId30" Type="http://schemas.openxmlformats.org/officeDocument/2006/relationships/hyperlink" Target="https://prnt.sc/t2XUXPNMcXJE" TargetMode="External"/><Relationship Id="rId33" Type="http://schemas.openxmlformats.org/officeDocument/2006/relationships/hyperlink" Target="https://otvet.mail.ru/question/232023399" TargetMode="External"/><Relationship Id="rId32" Type="http://schemas.openxmlformats.org/officeDocument/2006/relationships/hyperlink" Target="https://prnt.sc/O8f-095h60fb" TargetMode="External"/><Relationship Id="rId35" Type="http://schemas.openxmlformats.org/officeDocument/2006/relationships/hyperlink" Target="https://vk.com/wall-123474518_353227?reply=353708" TargetMode="External"/><Relationship Id="rId34" Type="http://schemas.openxmlformats.org/officeDocument/2006/relationships/hyperlink" Target="https://prnt.sc/UXT3PEeoqp1x" TargetMode="External"/><Relationship Id="rId37" Type="http://schemas.openxmlformats.org/officeDocument/2006/relationships/hyperlink" Target="https://www.forumhouse.ru/threads/553775/" TargetMode="External"/><Relationship Id="rId36" Type="http://schemas.openxmlformats.org/officeDocument/2006/relationships/hyperlink" Target="https://prnt.sc/QujznOpHQS8T" TargetMode="External"/><Relationship Id="rId39" Type="http://schemas.openxmlformats.org/officeDocument/2006/relationships/hyperlink" Target="https://www.forumhouse.ru/threads/553775/" TargetMode="External"/><Relationship Id="rId38" Type="http://schemas.openxmlformats.org/officeDocument/2006/relationships/hyperlink" Target="https://prnt.sc/N8NHPLmAflHO" TargetMode="External"/><Relationship Id="rId20" Type="http://schemas.openxmlformats.org/officeDocument/2006/relationships/hyperlink" Target="https://vk.com/wall-218151724_6" TargetMode="External"/><Relationship Id="rId22" Type="http://schemas.openxmlformats.org/officeDocument/2006/relationships/hyperlink" Target="https://vk.com/wall-34460948_73666" TargetMode="External"/><Relationship Id="rId21" Type="http://schemas.openxmlformats.org/officeDocument/2006/relationships/hyperlink" Target="https://prnt.sc/xVR0w-gxPMW1" TargetMode="External"/><Relationship Id="rId24" Type="http://schemas.openxmlformats.org/officeDocument/2006/relationships/hyperlink" Target="https://prnt.sc/u31xPKyaqtrS" TargetMode="External"/><Relationship Id="rId23" Type="http://schemas.openxmlformats.org/officeDocument/2006/relationships/hyperlink" Target="https://vk.com/wall-98299270_27112?reply=27418&amp;thread=27249" TargetMode="External"/><Relationship Id="rId26" Type="http://schemas.openxmlformats.org/officeDocument/2006/relationships/hyperlink" Target="https://prnt.sc/zjygiXcTH--A" TargetMode="External"/><Relationship Id="rId25" Type="http://schemas.openxmlformats.org/officeDocument/2006/relationships/hyperlink" Target="https://vk.com/wall337993368_8" TargetMode="External"/><Relationship Id="rId28" Type="http://schemas.openxmlformats.org/officeDocument/2006/relationships/hyperlink" Target="https://prnt.sc/hGoVEGteanj-" TargetMode="External"/><Relationship Id="rId27" Type="http://schemas.openxmlformats.org/officeDocument/2006/relationships/hyperlink" Target="https://vk.com/wall-124999723_899634" TargetMode="External"/><Relationship Id="rId29" Type="http://schemas.openxmlformats.org/officeDocument/2006/relationships/hyperlink" Target="https://www.youtube.com/watch?v=Cxpi32sv0Dk&amp;lc=Ugx1CbM_B-EZAZMARuh4AaABAg" TargetMode="External"/><Relationship Id="rId11" Type="http://schemas.openxmlformats.org/officeDocument/2006/relationships/hyperlink" Target="https://dzen.ru/media/stroidom/dom-s-monolitnymi-stenami-v-100-raz-prochnee-chem-dom-iz-gazoblokov-i-v-dva-raza-teplee-chem-dom-karkasnyi-63bcc65aa899b50db4338145?&amp;comments_data=n_reply" TargetMode="External"/><Relationship Id="rId10" Type="http://schemas.openxmlformats.org/officeDocument/2006/relationships/hyperlink" Target="https://prnt.sc/AfkDSLI_HgR4" TargetMode="External"/><Relationship Id="rId13" Type="http://schemas.openxmlformats.org/officeDocument/2006/relationships/hyperlink" Target="https://dzen.ru/a/Y76HRLVZUCTXJ8wQ" TargetMode="External"/><Relationship Id="rId12" Type="http://schemas.openxmlformats.org/officeDocument/2006/relationships/hyperlink" Target="https://prnt.sc/vkUQyh0sqPKH" TargetMode="External"/><Relationship Id="rId15" Type="http://schemas.openxmlformats.org/officeDocument/2006/relationships/hyperlink" Target="https://www.forumhouse.ru/posts/30992369/" TargetMode="External"/><Relationship Id="rId14" Type="http://schemas.openxmlformats.org/officeDocument/2006/relationships/hyperlink" Target="https://prnt.sc/96oPaR4ho4hR" TargetMode="External"/><Relationship Id="rId17" Type="http://schemas.openxmlformats.org/officeDocument/2006/relationships/hyperlink" Target="https://prnt.sc/bBdDzhDBSecs" TargetMode="External"/><Relationship Id="rId16" Type="http://schemas.openxmlformats.org/officeDocument/2006/relationships/hyperlink" Target="https://dzen.ru/a/Y766pV7VHnOksn5h" TargetMode="External"/><Relationship Id="rId19" Type="http://schemas.openxmlformats.org/officeDocument/2006/relationships/hyperlink" Target="https://prnt.sc/17C3I3_yVp49" TargetMode="External"/><Relationship Id="rId18" Type="http://schemas.openxmlformats.org/officeDocument/2006/relationships/hyperlink" Target="https://www.youtube.com/watch?v=MCqao9XMYqg" TargetMode="External"/><Relationship Id="rId84" Type="http://schemas.openxmlformats.org/officeDocument/2006/relationships/hyperlink" Target="https://prnt.sc/j2YB0jI7qXFG" TargetMode="External"/><Relationship Id="rId83" Type="http://schemas.openxmlformats.org/officeDocument/2006/relationships/hyperlink" Target="https://vk.com/wall-191885590_81090?reply=81159" TargetMode="External"/><Relationship Id="rId86" Type="http://schemas.openxmlformats.org/officeDocument/2006/relationships/hyperlink" Target="https://prnt.sc/wBVprxlCRZpQ" TargetMode="External"/><Relationship Id="rId85" Type="http://schemas.openxmlformats.org/officeDocument/2006/relationships/hyperlink" Target="https://ok.ru/profile/538777788473/statuses/155176790868025" TargetMode="External"/><Relationship Id="rId88" Type="http://schemas.openxmlformats.org/officeDocument/2006/relationships/hyperlink" Target="https://prnt.sc/TvqEsrG4Uyw7" TargetMode="External"/><Relationship Id="rId87" Type="http://schemas.openxmlformats.org/officeDocument/2006/relationships/hyperlink" Target="https://dzen.ru/a/Y81R9-Fwe0s9vhEM" TargetMode="External"/><Relationship Id="rId89" Type="http://schemas.openxmlformats.org/officeDocument/2006/relationships/hyperlink" Target="https://vk.com/wall-200387318_17?reply=647&amp;thread=635" TargetMode="External"/><Relationship Id="rId80" Type="http://schemas.openxmlformats.org/officeDocument/2006/relationships/hyperlink" Target="https://prnt.sc/_zngQcLtLffd" TargetMode="External"/><Relationship Id="rId82" Type="http://schemas.openxmlformats.org/officeDocument/2006/relationships/hyperlink" Target="https://prnt.sc/vMfB9zp7eBCu" TargetMode="External"/><Relationship Id="rId81" Type="http://schemas.openxmlformats.org/officeDocument/2006/relationships/hyperlink" Target="https://ok.ru/profile/345732618088/statuses/155151274810728" TargetMode="External"/><Relationship Id="rId73" Type="http://schemas.openxmlformats.org/officeDocument/2006/relationships/hyperlink" Target="https://www.youtube.com/watch?v=jRkiCsLLS6M&amp;lc=UgzuoiSsJAQHLvrXAWh4AaABAg.9lDf1MUgD5G9lE2zfAAQFv" TargetMode="External"/><Relationship Id="rId72" Type="http://schemas.openxmlformats.org/officeDocument/2006/relationships/hyperlink" Target="https://prnt.sc/I4xBejNqQ3K3" TargetMode="External"/><Relationship Id="rId75" Type="http://schemas.openxmlformats.org/officeDocument/2006/relationships/hyperlink" Target="https://vk.com/wall-4800821_847823?reply=847865&amp;thread=847836" TargetMode="External"/><Relationship Id="rId74" Type="http://schemas.openxmlformats.org/officeDocument/2006/relationships/hyperlink" Target="https://prnt.sc/-xiS_PBAw7pT" TargetMode="External"/><Relationship Id="rId77" Type="http://schemas.openxmlformats.org/officeDocument/2006/relationships/hyperlink" Target="https://dez-centr.livejournal.com/349403.html" TargetMode="External"/><Relationship Id="rId76" Type="http://schemas.openxmlformats.org/officeDocument/2006/relationships/hyperlink" Target="https://prnt.sc/L2k1E-AEanAa" TargetMode="External"/><Relationship Id="rId79" Type="http://schemas.openxmlformats.org/officeDocument/2006/relationships/hyperlink" Target="https://vk.com/wall-4800821_847823?reply=847953&amp;thread=847836" TargetMode="External"/><Relationship Id="rId78" Type="http://schemas.openxmlformats.org/officeDocument/2006/relationships/hyperlink" Target="https://prnt.sc/7rf0RHJouGTD" TargetMode="External"/><Relationship Id="rId71" Type="http://schemas.openxmlformats.org/officeDocument/2006/relationships/hyperlink" Target="https://vk.com/wall-88221254_3362" TargetMode="External"/><Relationship Id="rId70" Type="http://schemas.openxmlformats.org/officeDocument/2006/relationships/hyperlink" Target="https://www.randv.ru/" TargetMode="External"/><Relationship Id="rId62" Type="http://schemas.openxmlformats.org/officeDocument/2006/relationships/hyperlink" Target="https://ok.ru/profile/569467406830/statuses/156292722097134" TargetMode="External"/><Relationship Id="rId61" Type="http://schemas.openxmlformats.org/officeDocument/2006/relationships/hyperlink" Target="https://prnt.sc/yFMst8LQvDkV" TargetMode="External"/><Relationship Id="rId64" Type="http://schemas.openxmlformats.org/officeDocument/2006/relationships/hyperlink" Target="https://vk.com/wall-195542636_99782" TargetMode="External"/><Relationship Id="rId63" Type="http://schemas.openxmlformats.org/officeDocument/2006/relationships/hyperlink" Target="https://prnt.sc/o66x4eRHI-fh" TargetMode="External"/><Relationship Id="rId66" Type="http://schemas.openxmlformats.org/officeDocument/2006/relationships/hyperlink" Target="https://dzen.ru/a/Y8ukpuPxF0ZJIv1F" TargetMode="External"/><Relationship Id="rId65" Type="http://schemas.openxmlformats.org/officeDocument/2006/relationships/hyperlink" Target="https://prnt.sc/tGtFIkKft3mr" TargetMode="External"/><Relationship Id="rId68" Type="http://schemas.openxmlformats.org/officeDocument/2006/relationships/hyperlink" Target="https://ok.ru/sssrvsp/topic/155751590334479" TargetMode="External"/><Relationship Id="rId67" Type="http://schemas.openxmlformats.org/officeDocument/2006/relationships/hyperlink" Target="https://prnt.sc/XrG49WRyTxDw" TargetMode="External"/><Relationship Id="rId60" Type="http://schemas.openxmlformats.org/officeDocument/2006/relationships/hyperlink" Target="https://vk.com/wall-106277494_1088168?reply=1088173" TargetMode="External"/><Relationship Id="rId69" Type="http://schemas.openxmlformats.org/officeDocument/2006/relationships/hyperlink" Target="https://prnt.sc/BLQybCB0j1ZN" TargetMode="External"/><Relationship Id="rId51" Type="http://schemas.openxmlformats.org/officeDocument/2006/relationships/hyperlink" Target="https://dzen.ru/media/stonefloor/stirol-i-podlojka-iz-penopolistirola-o-chem-krichat-uchenye-63bebaa55ed51e73a4b27e61?&amp;comments_data=n_reply" TargetMode="External"/><Relationship Id="rId50" Type="http://schemas.openxmlformats.org/officeDocument/2006/relationships/hyperlink" Target="https://prnt.sc/h362hYIJn7ZA" TargetMode="External"/><Relationship Id="rId53" Type="http://schemas.openxmlformats.org/officeDocument/2006/relationships/hyperlink" Target="https://vk.com/wall77294302_306?reply=307" TargetMode="External"/><Relationship Id="rId52" Type="http://schemas.openxmlformats.org/officeDocument/2006/relationships/hyperlink" Target="https://prnt.sc/bHpdBDrzTj1S" TargetMode="External"/><Relationship Id="rId55" Type="http://schemas.openxmlformats.org/officeDocument/2006/relationships/hyperlink" Target="https://www.forumhouse.ru/threads/481173/page-150" TargetMode="External"/><Relationship Id="rId54" Type="http://schemas.openxmlformats.org/officeDocument/2006/relationships/hyperlink" Target="https://prnt.sc/-KtMBgWmmiVX" TargetMode="External"/><Relationship Id="rId57" Type="http://schemas.openxmlformats.org/officeDocument/2006/relationships/hyperlink" Target="https://prnt.sc/33X9bOYYwn44" TargetMode="External"/><Relationship Id="rId56" Type="http://schemas.openxmlformats.org/officeDocument/2006/relationships/hyperlink" Target="https://www.drive2.ru/c/637467430922248523/" TargetMode="External"/><Relationship Id="rId59" Type="http://schemas.openxmlformats.org/officeDocument/2006/relationships/hyperlink" Target="https://prnt.sc/ueu4RF0BErIz" TargetMode="External"/><Relationship Id="rId58" Type="http://schemas.openxmlformats.org/officeDocument/2006/relationships/hyperlink" Target="https://www.drive2.ru/c/637467430922248523/" TargetMode="External"/><Relationship Id="rId107" Type="http://schemas.openxmlformats.org/officeDocument/2006/relationships/hyperlink" Target="https://prnt.sc/pz8pZf4ebjbx" TargetMode="External"/><Relationship Id="rId106" Type="http://schemas.openxmlformats.org/officeDocument/2006/relationships/hyperlink" Target="https://vk.com/wall-4800821_847823?reply=848346&amp;thread=847836" TargetMode="External"/><Relationship Id="rId105" Type="http://schemas.openxmlformats.org/officeDocument/2006/relationships/hyperlink" Target="https://forum.ssa.ru/cat-stroitelnyie-i-otdelochnyie-materialyi/topic-27903.html" TargetMode="External"/><Relationship Id="rId104" Type="http://schemas.openxmlformats.org/officeDocument/2006/relationships/hyperlink" Target="https://prnt.sc/fHwpTazuA97w" TargetMode="External"/><Relationship Id="rId109" Type="http://schemas.openxmlformats.org/officeDocument/2006/relationships/hyperlink" Target="https://prnt.sc/0oaws0npwitX" TargetMode="External"/><Relationship Id="rId108" Type="http://schemas.openxmlformats.org/officeDocument/2006/relationships/hyperlink" Target="http://vk.com/wall-108555584_63554" TargetMode="External"/><Relationship Id="rId103" Type="http://schemas.openxmlformats.org/officeDocument/2006/relationships/hyperlink" Target="https://dzen.ru/a/Y9NBPUpTXy2NfQp2" TargetMode="External"/><Relationship Id="rId102" Type="http://schemas.openxmlformats.org/officeDocument/2006/relationships/hyperlink" Target="https://prnt.sc/M8B040DxDFIG" TargetMode="External"/><Relationship Id="rId101" Type="http://schemas.openxmlformats.org/officeDocument/2006/relationships/hyperlink" Target="https://vk.com/wall-29538032_325858?reply=326955&amp;thread=325863" TargetMode="External"/><Relationship Id="rId100" Type="http://schemas.openxmlformats.org/officeDocument/2006/relationships/hyperlink" Target="https://prnt.sc/irQBwbtpN0cg" TargetMode="External"/><Relationship Id="rId126" Type="http://schemas.openxmlformats.org/officeDocument/2006/relationships/drawing" Target="../drawings/drawing15.xml"/><Relationship Id="rId121" Type="http://schemas.openxmlformats.org/officeDocument/2006/relationships/hyperlink" Target="https://dzen.ru/a/Y9iGGfDnhAO-saj2" TargetMode="External"/><Relationship Id="rId120" Type="http://schemas.openxmlformats.org/officeDocument/2006/relationships/hyperlink" Target="https://prnt.sc/_Ox-HeP9-xY9" TargetMode="External"/><Relationship Id="rId125" Type="http://schemas.openxmlformats.org/officeDocument/2006/relationships/hyperlink" Target="https://prnt.sc/dcWPfjGpDiXm" TargetMode="External"/><Relationship Id="rId124" Type="http://schemas.openxmlformats.org/officeDocument/2006/relationships/hyperlink" Target="https://vk.com/wall-211146055_66" TargetMode="External"/><Relationship Id="rId123" Type="http://schemas.openxmlformats.org/officeDocument/2006/relationships/hyperlink" Target="https://otvet.mail.ru/question/232205340" TargetMode="External"/><Relationship Id="rId122" Type="http://schemas.openxmlformats.org/officeDocument/2006/relationships/hyperlink" Target="https://prnt.sc/6b_ZkxSUzgXv" TargetMode="External"/><Relationship Id="rId95" Type="http://schemas.openxmlformats.org/officeDocument/2006/relationships/hyperlink" Target="https://www.youtube.com/watch?v=RjxPSqRbgvw&amp;lc=Ugx5WxsHaAXFVupvZQJ4AaABAg" TargetMode="External"/><Relationship Id="rId94" Type="http://schemas.openxmlformats.org/officeDocument/2006/relationships/hyperlink" Target="https://prnt.sc/CiZKeVnWA-4h" TargetMode="External"/><Relationship Id="rId97" Type="http://schemas.openxmlformats.org/officeDocument/2006/relationships/hyperlink" Target="https://dzen.ru/video/watch/63bed454f1972213ea2d149e" TargetMode="External"/><Relationship Id="rId96" Type="http://schemas.openxmlformats.org/officeDocument/2006/relationships/hyperlink" Target="https://prnt.sc/jJhmQCwoX0Mn" TargetMode="External"/><Relationship Id="rId99" Type="http://schemas.openxmlformats.org/officeDocument/2006/relationships/hyperlink" Target="https://vk.com/wall-4800821_847823?reply=848311&amp;thread=847836" TargetMode="External"/><Relationship Id="rId98" Type="http://schemas.openxmlformats.org/officeDocument/2006/relationships/hyperlink" Target="https://prnt.sc/rA3mSNGyME2X" TargetMode="External"/><Relationship Id="rId91" Type="http://schemas.openxmlformats.org/officeDocument/2006/relationships/hyperlink" Target="https://dzen.ru/b/Y9HFxra9nF-trDpI" TargetMode="External"/><Relationship Id="rId90" Type="http://schemas.openxmlformats.org/officeDocument/2006/relationships/hyperlink" Target="https://prnt.sc/AATgKPu4qRjU" TargetMode="External"/><Relationship Id="rId93" Type="http://schemas.openxmlformats.org/officeDocument/2006/relationships/hyperlink" Target="https://vk.com/wall-21753001_41854?reply=41888" TargetMode="External"/><Relationship Id="rId92" Type="http://schemas.openxmlformats.org/officeDocument/2006/relationships/hyperlink" Target="https://prnt.sc/zdF7j_FnFPMn" TargetMode="External"/><Relationship Id="rId118" Type="http://schemas.openxmlformats.org/officeDocument/2006/relationships/hyperlink" Target="https://prnt.sc/CPhS2iUacvGz" TargetMode="External"/><Relationship Id="rId117" Type="http://schemas.openxmlformats.org/officeDocument/2006/relationships/hyperlink" Target="https://vk.com/wall-201874096_464" TargetMode="External"/><Relationship Id="rId116" Type="http://schemas.openxmlformats.org/officeDocument/2006/relationships/hyperlink" Target="https://prnt.sc/UYtp-YoTkJk8" TargetMode="External"/><Relationship Id="rId115" Type="http://schemas.openxmlformats.org/officeDocument/2006/relationships/hyperlink" Target="https://ok.ru/skidyvayte/topic/155774361866255" TargetMode="External"/><Relationship Id="rId119" Type="http://schemas.openxmlformats.org/officeDocument/2006/relationships/hyperlink" Target="https://vk.com/wall-4800821_847823?reply=848346&amp;thread=847836" TargetMode="External"/><Relationship Id="rId110" Type="http://schemas.openxmlformats.org/officeDocument/2006/relationships/hyperlink" Target="https://ok.ru/masterovoi/topic/156545482813677" TargetMode="External"/><Relationship Id="rId114" Type="http://schemas.openxmlformats.org/officeDocument/2006/relationships/hyperlink" Target="https://www.youtube.com/watch?v=ToTFVznCxh8&amp;lc=Ugxv4mOfWp9JGsv_aZp4AaABAg" TargetMode="External"/><Relationship Id="rId113" Type="http://schemas.openxmlformats.org/officeDocument/2006/relationships/hyperlink" Target="https://prnt.sc/b40gmdK6GbgG" TargetMode="External"/><Relationship Id="rId112" Type="http://schemas.openxmlformats.org/officeDocument/2006/relationships/hyperlink" Target="https://ok.ru/b10.besthome/topic/155557963465998" TargetMode="External"/><Relationship Id="rId111" Type="http://schemas.openxmlformats.org/officeDocument/2006/relationships/hyperlink" Target="https://prnt.sc/OWC4Rm-46cW6" TargetMode="External"/></Relationships>
</file>

<file path=xl/worksheets/_rels/sheet16.xml.rels><?xml version="1.0" encoding="UTF-8" standalone="yes"?><Relationships xmlns="http://schemas.openxmlformats.org/package/2006/relationships"><Relationship Id="rId150" Type="http://schemas.openxmlformats.org/officeDocument/2006/relationships/hyperlink" Target="https://prnt.sc/mWQRJNLNm-ei" TargetMode="External"/><Relationship Id="rId1" Type="http://schemas.openxmlformats.org/officeDocument/2006/relationships/hyperlink" Target="https://dzen.ru/a/Y4dm-4U5YjKy01_O" TargetMode="External"/><Relationship Id="rId2" Type="http://schemas.openxmlformats.org/officeDocument/2006/relationships/hyperlink" Target="https://prnt.sc/JJl5cR9ycY71" TargetMode="External"/><Relationship Id="rId3" Type="http://schemas.openxmlformats.org/officeDocument/2006/relationships/hyperlink" Target="https://dzen.ru/b/Y4ccNXY2qCnOry8h" TargetMode="External"/><Relationship Id="rId149" Type="http://schemas.openxmlformats.org/officeDocument/2006/relationships/hyperlink" Target="https://ok.ru/profile/549669684208/statuses/155640544557296" TargetMode="External"/><Relationship Id="rId4" Type="http://schemas.openxmlformats.org/officeDocument/2006/relationships/hyperlink" Target="https://prnt.sc/5HsOFB-KsW8t" TargetMode="External"/><Relationship Id="rId148" Type="http://schemas.openxmlformats.org/officeDocument/2006/relationships/hyperlink" Target="https://prnt.sc/u0fPUjiJrJ4f" TargetMode="External"/><Relationship Id="rId9" Type="http://schemas.openxmlformats.org/officeDocument/2006/relationships/hyperlink" Target="https://vk.com/wall-150791024_1057718" TargetMode="External"/><Relationship Id="rId143" Type="http://schemas.openxmlformats.org/officeDocument/2006/relationships/hyperlink" Target="https://vk.com/wall-138308445_255664" TargetMode="External"/><Relationship Id="rId142" Type="http://schemas.openxmlformats.org/officeDocument/2006/relationships/hyperlink" Target="https://prnt.sc/IfoOhj4SYjac" TargetMode="External"/><Relationship Id="rId141" Type="http://schemas.openxmlformats.org/officeDocument/2006/relationships/hyperlink" Target="https://vk.com/wall-169795693_163" TargetMode="External"/><Relationship Id="rId140" Type="http://schemas.openxmlformats.org/officeDocument/2006/relationships/hyperlink" Target="https://prnt.sc/NiqlpX9k5g8H" TargetMode="External"/><Relationship Id="rId5" Type="http://schemas.openxmlformats.org/officeDocument/2006/relationships/hyperlink" Target="https://dzen.ru/b/Y4ccNXY2qCnOry8h" TargetMode="External"/><Relationship Id="rId147" Type="http://schemas.openxmlformats.org/officeDocument/2006/relationships/hyperlink" Target="https://dzen.ru/video/watch/638cdfd1b3f1ae485d123d0f?comments_data=n_reply" TargetMode="External"/><Relationship Id="rId6" Type="http://schemas.openxmlformats.org/officeDocument/2006/relationships/hyperlink" Target="https://prnt.sc/0Yp-hcnzCulU" TargetMode="External"/><Relationship Id="rId146" Type="http://schemas.openxmlformats.org/officeDocument/2006/relationships/hyperlink" Target="https://prnt.sc/RtQbUdsNAe2B" TargetMode="External"/><Relationship Id="rId7" Type="http://schemas.openxmlformats.org/officeDocument/2006/relationships/hyperlink" Target="https://www.youtube.com/watch?v=h6FqWa7LQbY&amp;lc=Ugy0YEndUHCFpb1RxCd4AaABAg.9ihAlfq7qPu9j3bs399y6P" TargetMode="External"/><Relationship Id="rId145" Type="http://schemas.openxmlformats.org/officeDocument/2006/relationships/hyperlink" Target="https://www.youtube.com/watch?v=3WiENqbghQw&amp;lc=UgwjsMLQ09BJY8_p2ip4AaABAg.9jcHgIVg7eX9jlupa48xIV" TargetMode="External"/><Relationship Id="rId8" Type="http://schemas.openxmlformats.org/officeDocument/2006/relationships/hyperlink" Target="https://prnt.sc/HlMKaD46f7Y-" TargetMode="External"/><Relationship Id="rId144" Type="http://schemas.openxmlformats.org/officeDocument/2006/relationships/hyperlink" Target="https://prnt.sc/SCywE7ryq95i" TargetMode="External"/><Relationship Id="rId139" Type="http://schemas.openxmlformats.org/officeDocument/2006/relationships/hyperlink" Target="https://vk.com/wall-33025155_10535643?reply=10535854" TargetMode="External"/><Relationship Id="rId138" Type="http://schemas.openxmlformats.org/officeDocument/2006/relationships/hyperlink" Target="https://prnt.sc/jhZrZsRdOlqi" TargetMode="External"/><Relationship Id="rId137" Type="http://schemas.openxmlformats.org/officeDocument/2006/relationships/hyperlink" Target="https://vk.com/wall-56791728_3759" TargetMode="External"/><Relationship Id="rId132" Type="http://schemas.openxmlformats.org/officeDocument/2006/relationships/hyperlink" Target="https://prnt.sc/olFNeVfg7Kck" TargetMode="External"/><Relationship Id="rId131" Type="http://schemas.openxmlformats.org/officeDocument/2006/relationships/hyperlink" Target="https://ok.ru/group/54140025700470/topic/156060465709942" TargetMode="External"/><Relationship Id="rId130" Type="http://schemas.openxmlformats.org/officeDocument/2006/relationships/hyperlink" Target="https://prnt.sc/fqCrfnEnCELL" TargetMode="External"/><Relationship Id="rId136" Type="http://schemas.openxmlformats.org/officeDocument/2006/relationships/hyperlink" Target="https://vk.com/wall-36345321_301?reply=304" TargetMode="External"/><Relationship Id="rId135" Type="http://schemas.openxmlformats.org/officeDocument/2006/relationships/hyperlink" Target="https://prnt.sc/uk02mimCfgX5" TargetMode="External"/><Relationship Id="rId134" Type="http://schemas.openxmlformats.org/officeDocument/2006/relationships/hyperlink" Target="https://ok.ru/profile/557869566412/statuses/155513745690828" TargetMode="External"/><Relationship Id="rId133" Type="http://schemas.openxmlformats.org/officeDocument/2006/relationships/hyperlink" Target="https://vk.com/wall-197636341_13276?reply=13288" TargetMode="External"/><Relationship Id="rId154" Type="http://schemas.openxmlformats.org/officeDocument/2006/relationships/hyperlink" Target="https://www.youtube.com/watch?v=KzzrufJu7wU" TargetMode="External"/><Relationship Id="rId153" Type="http://schemas.openxmlformats.org/officeDocument/2006/relationships/hyperlink" Target="https://prnt.sc/YSHUGAgr80By" TargetMode="External"/><Relationship Id="rId152" Type="http://schemas.openxmlformats.org/officeDocument/2006/relationships/hyperlink" Target="https://ok.ru/profile/169413607248/statuses/155732509463888" TargetMode="External"/><Relationship Id="rId151" Type="http://schemas.openxmlformats.org/officeDocument/2006/relationships/hyperlink" Target="https://dzen.ru/a/Y6BwwWIaShVTy81_" TargetMode="External"/><Relationship Id="rId156" Type="http://schemas.openxmlformats.org/officeDocument/2006/relationships/drawing" Target="../drawings/drawing16.xml"/><Relationship Id="rId155" Type="http://schemas.openxmlformats.org/officeDocument/2006/relationships/hyperlink" Target="https://prnt.sc/J_UpXA7CfhEi" TargetMode="External"/><Relationship Id="rId40" Type="http://schemas.openxmlformats.org/officeDocument/2006/relationships/hyperlink" Target="https://prnt.sc/T3Cd_7b9Plup" TargetMode="External"/><Relationship Id="rId42" Type="http://schemas.openxmlformats.org/officeDocument/2006/relationships/hyperlink" Target="https://prnt.sc/Mixtw4x5N47o" TargetMode="External"/><Relationship Id="rId41" Type="http://schemas.openxmlformats.org/officeDocument/2006/relationships/hyperlink" Target="https://www.youtube.com/watch?v=bmJv47yY7Es" TargetMode="External"/><Relationship Id="rId44" Type="http://schemas.openxmlformats.org/officeDocument/2006/relationships/hyperlink" Target="https://prnt.sc/qxu8Pz3Rg7P7" TargetMode="External"/><Relationship Id="rId43" Type="http://schemas.openxmlformats.org/officeDocument/2006/relationships/hyperlink" Target="https://vk.com/wall-140795748_274953?reply=275401&amp;thread=274959" TargetMode="External"/><Relationship Id="rId46" Type="http://schemas.openxmlformats.org/officeDocument/2006/relationships/hyperlink" Target="https://prnt.sc/lOQNJSRP7L3Z" TargetMode="External"/><Relationship Id="rId45" Type="http://schemas.openxmlformats.org/officeDocument/2006/relationships/hyperlink" Target="https://ok.ru/profile/591141295641/statuses/155998002582297" TargetMode="External"/><Relationship Id="rId48" Type="http://schemas.openxmlformats.org/officeDocument/2006/relationships/hyperlink" Target="https://prnt.sc/6RYAuFckRxez" TargetMode="External"/><Relationship Id="rId47" Type="http://schemas.openxmlformats.org/officeDocument/2006/relationships/hyperlink" Target="https://dzen.ru/b/Y4qpkSARi2kuPw5g" TargetMode="External"/><Relationship Id="rId49" Type="http://schemas.openxmlformats.org/officeDocument/2006/relationships/hyperlink" Target="https://www.youtube.com/watch?v=bmJv47yY7Es&amp;lc=UgyHJEs68q1XIweLvrN4AaABAg.9jIEgh9QFur9jIZ80DBLRZ" TargetMode="External"/><Relationship Id="rId31" Type="http://schemas.openxmlformats.org/officeDocument/2006/relationships/hyperlink" Target="https://prnt.sc/5w1QXx3QhW12" TargetMode="External"/><Relationship Id="rId30" Type="http://schemas.openxmlformats.org/officeDocument/2006/relationships/hyperlink" Target="https://vk.com/wall754392979_7" TargetMode="External"/><Relationship Id="rId33" Type="http://schemas.openxmlformats.org/officeDocument/2006/relationships/hyperlink" Target="https://prnt.sc/CWRbL7OcRxta" TargetMode="External"/><Relationship Id="rId32" Type="http://schemas.openxmlformats.org/officeDocument/2006/relationships/hyperlink" Target="https://www.youtube.com/watch?v=pohk-eAzAOc&amp;lc=Ugy56cDeGz6h44BrY5t4AaABAg" TargetMode="External"/><Relationship Id="rId35" Type="http://schemas.openxmlformats.org/officeDocument/2006/relationships/hyperlink" Target="https://prnt.sc/q1eUqvbbGee5" TargetMode="External"/><Relationship Id="rId34" Type="http://schemas.openxmlformats.org/officeDocument/2006/relationships/hyperlink" Target="https://www.youtube.com/watch?v=hTK2TkO7AF0&amp;lc=UgzN6uz43MY4OKHloQt4AaABAg" TargetMode="External"/><Relationship Id="rId37" Type="http://schemas.openxmlformats.org/officeDocument/2006/relationships/hyperlink" Target="https://prnt.sc/5-b2Td2IUzwv" TargetMode="External"/><Relationship Id="rId36" Type="http://schemas.openxmlformats.org/officeDocument/2006/relationships/hyperlink" Target="https://dzen.ru/video/watch/638cdfd1b3f1ae485d123d0f" TargetMode="External"/><Relationship Id="rId39" Type="http://schemas.openxmlformats.org/officeDocument/2006/relationships/hyperlink" Target="https://vk.com/wall-69796630_287501?reply=287672&amp;thread=287592" TargetMode="External"/><Relationship Id="rId38" Type="http://schemas.openxmlformats.org/officeDocument/2006/relationships/hyperlink" Target="https://forum.dwg.ru/showthread.php?t=167036" TargetMode="External"/><Relationship Id="rId20" Type="http://schemas.openxmlformats.org/officeDocument/2006/relationships/hyperlink" Target="https://vk.com/wall-140795748_274953" TargetMode="External"/><Relationship Id="rId22" Type="http://schemas.openxmlformats.org/officeDocument/2006/relationships/hyperlink" Target="https://vk.com/wall-140795748_274953?reply=274959" TargetMode="External"/><Relationship Id="rId21" Type="http://schemas.openxmlformats.org/officeDocument/2006/relationships/hyperlink" Target="https://prnt.sc/EW-53auJ9fWA" TargetMode="External"/><Relationship Id="rId24" Type="http://schemas.openxmlformats.org/officeDocument/2006/relationships/hyperlink" Target="https://vk.com/wall-140795748_274953?reply=275200&amp;thread=274959" TargetMode="External"/><Relationship Id="rId23" Type="http://schemas.openxmlformats.org/officeDocument/2006/relationships/hyperlink" Target="https://prnt.sc/ZDv2TLTyu2nz" TargetMode="External"/><Relationship Id="rId26" Type="http://schemas.openxmlformats.org/officeDocument/2006/relationships/hyperlink" Target="https://ok.ru/profile/369180678765/statuses/155379229309805" TargetMode="External"/><Relationship Id="rId25" Type="http://schemas.openxmlformats.org/officeDocument/2006/relationships/hyperlink" Target="https://prnt.sc/lqnFwEND7K26" TargetMode="External"/><Relationship Id="rId28" Type="http://schemas.openxmlformats.org/officeDocument/2006/relationships/hyperlink" Target="https://www.youtube.com/watch?v=hTK2TkO7AF0&amp;lc=UgxdsI3hkmEqKyA6ku54AaABAg" TargetMode="External"/><Relationship Id="rId27" Type="http://schemas.openxmlformats.org/officeDocument/2006/relationships/hyperlink" Target="https://prnt.sc/xHR15zB39o7D" TargetMode="External"/><Relationship Id="rId29" Type="http://schemas.openxmlformats.org/officeDocument/2006/relationships/hyperlink" Target="https://prnt.sc/MMOKFmLJNptN" TargetMode="External"/><Relationship Id="rId11" Type="http://schemas.openxmlformats.org/officeDocument/2006/relationships/hyperlink" Target="https://vk.com/wall-91459750_5715" TargetMode="External"/><Relationship Id="rId10" Type="http://schemas.openxmlformats.org/officeDocument/2006/relationships/hyperlink" Target="https://prnt.sc/krxQZM5rBpQD" TargetMode="External"/><Relationship Id="rId13" Type="http://schemas.openxmlformats.org/officeDocument/2006/relationships/hyperlink" Target="https://vk.com/wall-211437550_8626?reply=9130&amp;thread=8649" TargetMode="External"/><Relationship Id="rId12" Type="http://schemas.openxmlformats.org/officeDocument/2006/relationships/hyperlink" Target="https://prnt.sc/USnj0BiexQ1M" TargetMode="External"/><Relationship Id="rId15" Type="http://schemas.openxmlformats.org/officeDocument/2006/relationships/hyperlink" Target="https://vk.com/wall-177884806_182698" TargetMode="External"/><Relationship Id="rId14" Type="http://schemas.openxmlformats.org/officeDocument/2006/relationships/hyperlink" Target="https://prnt.sc/6HXyNNRzkSMW" TargetMode="External"/><Relationship Id="rId17" Type="http://schemas.openxmlformats.org/officeDocument/2006/relationships/hyperlink" Target="https://vk.com/wall-37394898_16871?reply=16992&amp;thread=16880" TargetMode="External"/><Relationship Id="rId16" Type="http://schemas.openxmlformats.org/officeDocument/2006/relationships/hyperlink" Target="https://prnt.sc/NkuPxYOgiF4L" TargetMode="External"/><Relationship Id="rId19" Type="http://schemas.openxmlformats.org/officeDocument/2006/relationships/hyperlink" Target="https://prnt.sc/Bn6X_1F86Z0L" TargetMode="External"/><Relationship Id="rId18" Type="http://schemas.openxmlformats.org/officeDocument/2006/relationships/hyperlink" Target="https://ok.ru/garden.ideas/topic/155377810500554" TargetMode="External"/><Relationship Id="rId84" Type="http://schemas.openxmlformats.org/officeDocument/2006/relationships/hyperlink" Target="https://vk.com/wall162796763_8771" TargetMode="External"/><Relationship Id="rId83" Type="http://schemas.openxmlformats.org/officeDocument/2006/relationships/hyperlink" Target="https://prnt.sc/MHTrEjupBBGQ" TargetMode="External"/><Relationship Id="rId86" Type="http://schemas.openxmlformats.org/officeDocument/2006/relationships/hyperlink" Target="https://ok.ru/okmens.club/topic/155001606446440" TargetMode="External"/><Relationship Id="rId85" Type="http://schemas.openxmlformats.org/officeDocument/2006/relationships/hyperlink" Target="https://prnt.sc/XP_TZJaT9XU9" TargetMode="External"/><Relationship Id="rId88" Type="http://schemas.openxmlformats.org/officeDocument/2006/relationships/hyperlink" Target="https://www.youtube.com/watch?v=3WiENqbghQw&amp;lc=Ugwilj0PbOtlATmX4054AaABAg.9jXGqs3RFFa9jXKBF5t81z" TargetMode="External"/><Relationship Id="rId87" Type="http://schemas.openxmlformats.org/officeDocument/2006/relationships/hyperlink" Target="https://prnt.sc/8R9XR9l5qZ0v" TargetMode="External"/><Relationship Id="rId89" Type="http://schemas.openxmlformats.org/officeDocument/2006/relationships/hyperlink" Target="https://prnt.sc/ECtqJJw6zX08" TargetMode="External"/><Relationship Id="rId80" Type="http://schemas.openxmlformats.org/officeDocument/2006/relationships/hyperlink" Target="https://vk.com/wall-214210805_81" TargetMode="External"/><Relationship Id="rId82" Type="http://schemas.openxmlformats.org/officeDocument/2006/relationships/hyperlink" Target="https://ok.ru/profile/568366330215/statuses/154979796761447" TargetMode="External"/><Relationship Id="rId81" Type="http://schemas.openxmlformats.org/officeDocument/2006/relationships/hyperlink" Target="https://prnt.sc/f4yLjHGKTf9C" TargetMode="External"/><Relationship Id="rId73" Type="http://schemas.openxmlformats.org/officeDocument/2006/relationships/hyperlink" Target="https://www.youtube.com/watch?v=EOgvQTK4iJA&amp;lc=UgxKtx_sn2K0pqCxTol4AaABAg.9jMroLav7pf9jNBXiWiDZ8" TargetMode="External"/><Relationship Id="rId72" Type="http://schemas.openxmlformats.org/officeDocument/2006/relationships/hyperlink" Target="https://prnt.sc/MWY6WBFP5dAi" TargetMode="External"/><Relationship Id="rId75" Type="http://schemas.openxmlformats.org/officeDocument/2006/relationships/hyperlink" Target="https://vk.com/wall-19716667_736171" TargetMode="External"/><Relationship Id="rId74" Type="http://schemas.openxmlformats.org/officeDocument/2006/relationships/hyperlink" Target="https://prnt.sc/MdFSqMyL1nxR" TargetMode="External"/><Relationship Id="rId77" Type="http://schemas.openxmlformats.org/officeDocument/2006/relationships/hyperlink" Target="https://i.mycdn.me/i?r=AyH4iRPQ2q0otWIFepML2LxR5KeDNa1Atz8qzNsATRgRYw)" TargetMode="External"/><Relationship Id="rId76" Type="http://schemas.openxmlformats.org/officeDocument/2006/relationships/hyperlink" Target="https://prnt.sc/EnCWBfreCNf7" TargetMode="External"/><Relationship Id="rId79" Type="http://schemas.openxmlformats.org/officeDocument/2006/relationships/hyperlink" Target="https://prnt.sc/HA411AMHaqRd" TargetMode="External"/><Relationship Id="rId78" Type="http://schemas.openxmlformats.org/officeDocument/2006/relationships/hyperlink" Target="https://ok.ru/okmens.club/topic/155001606446440" TargetMode="External"/><Relationship Id="rId71" Type="http://schemas.openxmlformats.org/officeDocument/2006/relationships/hyperlink" Target="https://ok.ru/okmens.club/topic/155001606446440" TargetMode="External"/><Relationship Id="rId70" Type="http://schemas.openxmlformats.org/officeDocument/2006/relationships/hyperlink" Target="https://prnt.sc/3nvbfWlQXuO0" TargetMode="External"/><Relationship Id="rId62" Type="http://schemas.openxmlformats.org/officeDocument/2006/relationships/hyperlink" Target="https://dzen.ru/a/Y5GyRrzi83aG94Fd" TargetMode="External"/><Relationship Id="rId61" Type="http://schemas.openxmlformats.org/officeDocument/2006/relationships/hyperlink" Target="https://otvet.mail.ru/question/231519633" TargetMode="External"/><Relationship Id="rId64" Type="http://schemas.openxmlformats.org/officeDocument/2006/relationships/hyperlink" Target="https://vk.com/wall-33041211_6155183" TargetMode="External"/><Relationship Id="rId63" Type="http://schemas.openxmlformats.org/officeDocument/2006/relationships/hyperlink" Target="https://prnt.sc/ETLNYQ1y90LV" TargetMode="External"/><Relationship Id="rId66" Type="http://schemas.openxmlformats.org/officeDocument/2006/relationships/hyperlink" Target="https://dzen.ru/b/Y44I42cn409CYS0f?share_to=telegram" TargetMode="External"/><Relationship Id="rId65" Type="http://schemas.openxmlformats.org/officeDocument/2006/relationships/hyperlink" Target="https://prnt.sc/HW0D68H1nD0L" TargetMode="External"/><Relationship Id="rId68" Type="http://schemas.openxmlformats.org/officeDocument/2006/relationships/hyperlink" Target="https://www.youtube.com/watch?v=bmJv47yY7Es&amp;lc=UgyHJEs68q1XIweLvrN4AaABAg.9jIEgh9QFur9jPjNfsMxAz" TargetMode="External"/><Relationship Id="rId67" Type="http://schemas.openxmlformats.org/officeDocument/2006/relationships/hyperlink" Target="https://prnt.sc/0utkf21Zi7Sc" TargetMode="External"/><Relationship Id="rId60" Type="http://schemas.openxmlformats.org/officeDocument/2006/relationships/hyperlink" Target="https://prnt.sc/8owOM_8qnds8" TargetMode="External"/><Relationship Id="rId69" Type="http://schemas.openxmlformats.org/officeDocument/2006/relationships/hyperlink" Target="https://vk.com/wall-129279589_296184" TargetMode="External"/><Relationship Id="rId51" Type="http://schemas.openxmlformats.org/officeDocument/2006/relationships/hyperlink" Target="https://dzen.ru/video/watch/638cdfd1b3f1ae485d123d0f?comments_data=n_reply" TargetMode="External"/><Relationship Id="rId50" Type="http://schemas.openxmlformats.org/officeDocument/2006/relationships/hyperlink" Target="https://prnt.sc/hdTcHIadLiWd" TargetMode="External"/><Relationship Id="rId53" Type="http://schemas.openxmlformats.org/officeDocument/2006/relationships/hyperlink" Target="https://www.youtube.com/watch?v=6WZrn8zjfkU" TargetMode="External"/><Relationship Id="rId52" Type="http://schemas.openxmlformats.org/officeDocument/2006/relationships/hyperlink" Target="https://prnt.sc/vdgfCzGWEkyp" TargetMode="External"/><Relationship Id="rId55" Type="http://schemas.openxmlformats.org/officeDocument/2006/relationships/hyperlink" Target="https://dzen.ru/a/Y5B1wbWoy3pYdHJM" TargetMode="External"/><Relationship Id="rId54" Type="http://schemas.openxmlformats.org/officeDocument/2006/relationships/hyperlink" Target="https://prnt.sc/cw7c2a8bo_cH" TargetMode="External"/><Relationship Id="rId57" Type="http://schemas.openxmlformats.org/officeDocument/2006/relationships/hyperlink" Target="https://vk.com/wall-205785889_717" TargetMode="External"/><Relationship Id="rId56" Type="http://schemas.openxmlformats.org/officeDocument/2006/relationships/hyperlink" Target="https://prnt.sc/HEDK89PFoaVq" TargetMode="External"/><Relationship Id="rId59" Type="http://schemas.openxmlformats.org/officeDocument/2006/relationships/hyperlink" Target="https://vk.com/wall-33041211_6155183?reply=6155198" TargetMode="External"/><Relationship Id="rId58" Type="http://schemas.openxmlformats.org/officeDocument/2006/relationships/hyperlink" Target="https://prnt.sc/AkN9y9-SgASv" TargetMode="External"/><Relationship Id="rId107" Type="http://schemas.openxmlformats.org/officeDocument/2006/relationships/hyperlink" Target="https://prnt.sc/h7hCR5ureruA" TargetMode="External"/><Relationship Id="rId106" Type="http://schemas.openxmlformats.org/officeDocument/2006/relationships/hyperlink" Target="https://youtu.be/3WiENqbghQw" TargetMode="External"/><Relationship Id="rId105" Type="http://schemas.openxmlformats.org/officeDocument/2006/relationships/hyperlink" Target="https://prnt.sc/8TqoRbnGUjvG" TargetMode="External"/><Relationship Id="rId104" Type="http://schemas.openxmlformats.org/officeDocument/2006/relationships/hyperlink" Target="https://vk.com/wall-188826474_216144" TargetMode="External"/><Relationship Id="rId109" Type="http://schemas.openxmlformats.org/officeDocument/2006/relationships/hyperlink" Target="https://prnt.sc/Ogn_0qh1qT02" TargetMode="External"/><Relationship Id="rId108" Type="http://schemas.openxmlformats.org/officeDocument/2006/relationships/hyperlink" Target="https://ok.ru/building.ali/topic/155854727511028" TargetMode="External"/><Relationship Id="rId103" Type="http://schemas.openxmlformats.org/officeDocument/2006/relationships/hyperlink" Target="https://prnt.sc/Yt6R2hD18fN1" TargetMode="External"/><Relationship Id="rId102" Type="http://schemas.openxmlformats.org/officeDocument/2006/relationships/hyperlink" Target="https://vk.com/wall-160475493_216" TargetMode="External"/><Relationship Id="rId101" Type="http://schemas.openxmlformats.org/officeDocument/2006/relationships/hyperlink" Target="https://prnt.sc/1Oojq_WyljB2" TargetMode="External"/><Relationship Id="rId100" Type="http://schemas.openxmlformats.org/officeDocument/2006/relationships/hyperlink" Target="https://www.yaplakal.com/forum3/topic2544055.html" TargetMode="External"/><Relationship Id="rId129" Type="http://schemas.openxmlformats.org/officeDocument/2006/relationships/hyperlink" Target="https://dzen.ru/b/Y5hZUEsuAmk3Vfb0" TargetMode="External"/><Relationship Id="rId128" Type="http://schemas.openxmlformats.org/officeDocument/2006/relationships/hyperlink" Target="https://prnt.sc/uAmCuZIaigsV" TargetMode="External"/><Relationship Id="rId127" Type="http://schemas.openxmlformats.org/officeDocument/2006/relationships/hyperlink" Target="https://dzen.ru/b/Y5hZUEsuAmk3Vfb0" TargetMode="External"/><Relationship Id="rId126" Type="http://schemas.openxmlformats.org/officeDocument/2006/relationships/hyperlink" Target="https://prnt.sc/wCx73FuVaQe2" TargetMode="External"/><Relationship Id="rId121" Type="http://schemas.openxmlformats.org/officeDocument/2006/relationships/hyperlink" Target="https://www.youtube.com/watch?v=3WiENqbghQw&amp;lc=UgwjsMLQ09BJY8_p2ip4AaABAg.9jcHgIVg7eX9jcMrC11JYf" TargetMode="External"/><Relationship Id="rId120" Type="http://schemas.openxmlformats.org/officeDocument/2006/relationships/hyperlink" Target="https://prnt.sc/iYdrNJZwzOE3" TargetMode="External"/><Relationship Id="rId125" Type="http://schemas.openxmlformats.org/officeDocument/2006/relationships/hyperlink" Target="https://ok.ru/pilorub/topic/155238913007832" TargetMode="External"/><Relationship Id="rId124" Type="http://schemas.openxmlformats.org/officeDocument/2006/relationships/hyperlink" Target="https://prnt.sc/SkegfQpnjeyp" TargetMode="External"/><Relationship Id="rId123" Type="http://schemas.openxmlformats.org/officeDocument/2006/relationships/hyperlink" Target="https://ok.ru/group/52745676259413/topic/155418995065685" TargetMode="External"/><Relationship Id="rId122" Type="http://schemas.openxmlformats.org/officeDocument/2006/relationships/hyperlink" Target="https://prnt.sc/lof9A5T8OVHi" TargetMode="External"/><Relationship Id="rId95" Type="http://schemas.openxmlformats.org/officeDocument/2006/relationships/hyperlink" Target="https://prnt.sc/s6xanbf_QQn7" TargetMode="External"/><Relationship Id="rId94" Type="http://schemas.openxmlformats.org/officeDocument/2006/relationships/hyperlink" Target="https://ok.ru/profile/588201938750/statuses/154556982400318" TargetMode="External"/><Relationship Id="rId97" Type="http://schemas.openxmlformats.org/officeDocument/2006/relationships/hyperlink" Target="https://prnt.sc/L2CaHHs5H9ry" TargetMode="External"/><Relationship Id="rId96" Type="http://schemas.openxmlformats.org/officeDocument/2006/relationships/hyperlink" Target="https://vk.com/wall-194532245_214956" TargetMode="External"/><Relationship Id="rId99" Type="http://schemas.openxmlformats.org/officeDocument/2006/relationships/hyperlink" Target="https://prnt.sc/IR1v9t0XoTm_" TargetMode="External"/><Relationship Id="rId98" Type="http://schemas.openxmlformats.org/officeDocument/2006/relationships/hyperlink" Target="https://otvet.mail.ru/answer/2023579786" TargetMode="External"/><Relationship Id="rId91" Type="http://schemas.openxmlformats.org/officeDocument/2006/relationships/hyperlink" Target="https://prnt.sc/vE7kxqEQomd3" TargetMode="External"/><Relationship Id="rId90" Type="http://schemas.openxmlformats.org/officeDocument/2006/relationships/hyperlink" Target="https://www.forumhouse.ru/threads/258700/page-311" TargetMode="External"/><Relationship Id="rId93" Type="http://schemas.openxmlformats.org/officeDocument/2006/relationships/hyperlink" Target="https://prnt.sc/rxdiELrmaFq_" TargetMode="External"/><Relationship Id="rId92" Type="http://schemas.openxmlformats.org/officeDocument/2006/relationships/hyperlink" Target="https://ok.ru/okmens.club/topic/155001606446440" TargetMode="External"/><Relationship Id="rId118" Type="http://schemas.openxmlformats.org/officeDocument/2006/relationships/hyperlink" Target="https://prnt.sc/jXxlMTC7iyrb" TargetMode="External"/><Relationship Id="rId117" Type="http://schemas.openxmlformats.org/officeDocument/2006/relationships/hyperlink" Target="https://www.youtube.com/watch?v=3WiENqbghQw&amp;lc=Ugwilj0PbOtlATmX4054AaABAg.9jXGqs3RFFa9j_uQBmxjZx" TargetMode="External"/><Relationship Id="rId116" Type="http://schemas.openxmlformats.org/officeDocument/2006/relationships/hyperlink" Target="https://prnt.sc/yhdmfrS0EF_-" TargetMode="External"/><Relationship Id="rId115" Type="http://schemas.openxmlformats.org/officeDocument/2006/relationships/hyperlink" Target="https://dzen.ru/a/Y5YCIK0g0na1oRGJ" TargetMode="External"/><Relationship Id="rId119" Type="http://schemas.openxmlformats.org/officeDocument/2006/relationships/hyperlink" Target="https://www.forumhouse.ru/posts/30870099/" TargetMode="External"/><Relationship Id="rId110" Type="http://schemas.openxmlformats.org/officeDocument/2006/relationships/hyperlink" Target="https://ok.ru/okmens.club/topic/155001606446440" TargetMode="External"/><Relationship Id="rId114" Type="http://schemas.openxmlformats.org/officeDocument/2006/relationships/hyperlink" Target="https://prnt.sc/fBHzAWq9n7_1" TargetMode="External"/><Relationship Id="rId113" Type="http://schemas.openxmlformats.org/officeDocument/2006/relationships/hyperlink" Target="https://www.forumhouse.ru/posts/30872224/" TargetMode="External"/><Relationship Id="rId112" Type="http://schemas.openxmlformats.org/officeDocument/2006/relationships/hyperlink" Target="https://prnt.sc/X3Mo2Sp4_xde" TargetMode="External"/><Relationship Id="rId111" Type="http://schemas.openxmlformats.org/officeDocument/2006/relationships/hyperlink" Target="https://ok.ru/group55743773999131/topic/15483653043817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k.com/wall-218896734_25" TargetMode="External"/><Relationship Id="rId2" Type="http://schemas.openxmlformats.org/officeDocument/2006/relationships/hyperlink" Target="https://prnt.sc/lS6GmpNF5yHe" TargetMode="External"/><Relationship Id="rId3" Type="http://schemas.openxmlformats.org/officeDocument/2006/relationships/hyperlink" Target="https://vk.com/wall-108555584_64112" TargetMode="External"/><Relationship Id="rId4" Type="http://schemas.openxmlformats.org/officeDocument/2006/relationships/hyperlink" Target="https://prnt.sc/euvCKdcVrVJo" TargetMode="External"/><Relationship Id="rId9" Type="http://schemas.openxmlformats.org/officeDocument/2006/relationships/hyperlink" Target="https://vk.com/wall276397217_155" TargetMode="External"/><Relationship Id="rId5" Type="http://schemas.openxmlformats.org/officeDocument/2006/relationships/hyperlink" Target="https://vk.com/wall-99100640_71460" TargetMode="External"/><Relationship Id="rId6" Type="http://schemas.openxmlformats.org/officeDocument/2006/relationships/hyperlink" Target="https://prnt.sc/rWxEQsmK6LeV" TargetMode="External"/><Relationship Id="rId7" Type="http://schemas.openxmlformats.org/officeDocument/2006/relationships/hyperlink" Target="https://vk.com/wall-46305000_837534?reply=837595" TargetMode="External"/><Relationship Id="rId8" Type="http://schemas.openxmlformats.org/officeDocument/2006/relationships/hyperlink" Target="https://prnt.sc/1O3VhP4PHsRa" TargetMode="External"/><Relationship Id="rId40" Type="http://schemas.openxmlformats.org/officeDocument/2006/relationships/hyperlink" Target="https://prnt.sc/C4dq6ZYVnxob" TargetMode="External"/><Relationship Id="rId42" Type="http://schemas.openxmlformats.org/officeDocument/2006/relationships/hyperlink" Target="https://prnt.sc/3G654cfEZC-z" TargetMode="External"/><Relationship Id="rId41" Type="http://schemas.openxmlformats.org/officeDocument/2006/relationships/hyperlink" Target="https://vk.com/wall-29538032_332364?reply=333417" TargetMode="External"/><Relationship Id="rId44" Type="http://schemas.openxmlformats.org/officeDocument/2006/relationships/hyperlink" Target="https://prnt.sc/G-7vyGxbTSOL" TargetMode="External"/><Relationship Id="rId43" Type="http://schemas.openxmlformats.org/officeDocument/2006/relationships/hyperlink" Target="https://ok.ru/group/57759190482989/topic/156105866227757" TargetMode="External"/><Relationship Id="rId46" Type="http://schemas.openxmlformats.org/officeDocument/2006/relationships/hyperlink" Target="https://prnt.sc/FWoDj5ya2rRk" TargetMode="External"/><Relationship Id="rId45" Type="http://schemas.openxmlformats.org/officeDocument/2006/relationships/hyperlink" Target="https://dzen.ru/a/Y_uCPssRFC4_WQnz" TargetMode="External"/><Relationship Id="rId48" Type="http://schemas.openxmlformats.org/officeDocument/2006/relationships/hyperlink" Target="https://prnt.sc/alHrJhT-H6Yg" TargetMode="External"/><Relationship Id="rId47" Type="http://schemas.openxmlformats.org/officeDocument/2006/relationships/hyperlink" Target="https://dzen.ru/a/Y_uCPssRFC4_WQnz" TargetMode="External"/><Relationship Id="rId49" Type="http://schemas.openxmlformats.org/officeDocument/2006/relationships/hyperlink" Target="https://vk.com/wall-160230617_74430?reply=74675&amp;thread=74524" TargetMode="External"/><Relationship Id="rId31" Type="http://schemas.openxmlformats.org/officeDocument/2006/relationships/hyperlink" Target="https://vk.com/wall-137625968_186151?reply=186326&amp;thread=186160" TargetMode="External"/><Relationship Id="rId30" Type="http://schemas.openxmlformats.org/officeDocument/2006/relationships/hyperlink" Target="https://prnt.sc/yhgGEGzGaMTZ" TargetMode="External"/><Relationship Id="rId33" Type="http://schemas.openxmlformats.org/officeDocument/2006/relationships/hyperlink" Target="https://vk.com/wall-137625968_186151?reply=186377&amp;thread=186160" TargetMode="External"/><Relationship Id="rId32" Type="http://schemas.openxmlformats.org/officeDocument/2006/relationships/hyperlink" Target="https://prnt.sc/PWwr0-ko_8ff" TargetMode="External"/><Relationship Id="rId35" Type="http://schemas.openxmlformats.org/officeDocument/2006/relationships/hyperlink" Target="https://vk.com/wall-99100640_71680" TargetMode="External"/><Relationship Id="rId34" Type="http://schemas.openxmlformats.org/officeDocument/2006/relationships/hyperlink" Target="https://prnt.sc/5aVTcZ4RUIHO" TargetMode="External"/><Relationship Id="rId37" Type="http://schemas.openxmlformats.org/officeDocument/2006/relationships/hyperlink" Target="https://telegram.me/postroim_dom/31887?comment=121361" TargetMode="External"/><Relationship Id="rId36" Type="http://schemas.openxmlformats.org/officeDocument/2006/relationships/hyperlink" Target="https://prnt.sc/_oGH1ind7uWy" TargetMode="External"/><Relationship Id="rId39" Type="http://schemas.openxmlformats.org/officeDocument/2006/relationships/hyperlink" Target="https://dzen.ru/a/Y_xD7OWcWlP9nJmS" TargetMode="External"/><Relationship Id="rId38" Type="http://schemas.openxmlformats.org/officeDocument/2006/relationships/hyperlink" Target="https://vk.com/wall-211323180_48551?reply=48579&amp;thread=48557" TargetMode="External"/><Relationship Id="rId20" Type="http://schemas.openxmlformats.org/officeDocument/2006/relationships/hyperlink" Target="https://prnt.sc/Qh402mwcO7mz" TargetMode="External"/><Relationship Id="rId22" Type="http://schemas.openxmlformats.org/officeDocument/2006/relationships/hyperlink" Target="https://prnt.sc/IcMlje04Ab5Y" TargetMode="External"/><Relationship Id="rId21" Type="http://schemas.openxmlformats.org/officeDocument/2006/relationships/hyperlink" Target="https://vk.com/wall317835690_835" TargetMode="External"/><Relationship Id="rId24" Type="http://schemas.openxmlformats.org/officeDocument/2006/relationships/hyperlink" Target="https://prnt.sc/i7rFVSYL8Z5F" TargetMode="External"/><Relationship Id="rId23" Type="http://schemas.openxmlformats.org/officeDocument/2006/relationships/hyperlink" Target="https://vk.com/wall-47962430_5370" TargetMode="External"/><Relationship Id="rId26" Type="http://schemas.openxmlformats.org/officeDocument/2006/relationships/hyperlink" Target="https://prnt.sc/RVJ0VBntjiZQ" TargetMode="External"/><Relationship Id="rId25" Type="http://schemas.openxmlformats.org/officeDocument/2006/relationships/hyperlink" Target="https://www.forumhouse.ru/threads/555312/" TargetMode="External"/><Relationship Id="rId28" Type="http://schemas.openxmlformats.org/officeDocument/2006/relationships/hyperlink" Target="https://prnt.sc/7_E0HJWBO2vh" TargetMode="External"/><Relationship Id="rId27" Type="http://schemas.openxmlformats.org/officeDocument/2006/relationships/hyperlink" Target="https://vk.com/wall-136958443_442713?reply=442934&amp;thread=442842" TargetMode="External"/><Relationship Id="rId29" Type="http://schemas.openxmlformats.org/officeDocument/2006/relationships/hyperlink" Target="https://vk.com/wall-136958443_442713?reply=442734" TargetMode="External"/><Relationship Id="rId11" Type="http://schemas.openxmlformats.org/officeDocument/2006/relationships/hyperlink" Target="https://www.forumhouse.ru/threads/555089/" TargetMode="External"/><Relationship Id="rId10" Type="http://schemas.openxmlformats.org/officeDocument/2006/relationships/hyperlink" Target="https://prnt.sc/4OW7gEX1d5cF" TargetMode="External"/><Relationship Id="rId13" Type="http://schemas.openxmlformats.org/officeDocument/2006/relationships/hyperlink" Target="https://vk.com/wall-23390361_1005684?reply=1009172&amp;thread=1007564" TargetMode="External"/><Relationship Id="rId12" Type="http://schemas.openxmlformats.org/officeDocument/2006/relationships/hyperlink" Target="https://prnt.sc/fg1KcOvMoqBN" TargetMode="External"/><Relationship Id="rId15" Type="http://schemas.openxmlformats.org/officeDocument/2006/relationships/hyperlink" Target="https://vk.com/wall-189613560_126045?reply=126063&amp;thread=126048" TargetMode="External"/><Relationship Id="rId14" Type="http://schemas.openxmlformats.org/officeDocument/2006/relationships/hyperlink" Target="https://prnt.sc/wO-51vHSxiQI" TargetMode="External"/><Relationship Id="rId17" Type="http://schemas.openxmlformats.org/officeDocument/2006/relationships/hyperlink" Target="https://vk.com/wall-203555270_328" TargetMode="External"/><Relationship Id="rId16" Type="http://schemas.openxmlformats.org/officeDocument/2006/relationships/hyperlink" Target="https://prnt.sc/O2B2R15dX21p" TargetMode="External"/><Relationship Id="rId19" Type="http://schemas.openxmlformats.org/officeDocument/2006/relationships/hyperlink" Target="https://vk.com/wall-189613560_126045?reply=126538&amp;thread=126048" TargetMode="External"/><Relationship Id="rId18" Type="http://schemas.openxmlformats.org/officeDocument/2006/relationships/hyperlink" Target="https://prnt.sc/vnA2MSAWyF32" TargetMode="External"/><Relationship Id="rId71" Type="http://schemas.openxmlformats.org/officeDocument/2006/relationships/drawing" Target="../drawings/drawing17.xml"/><Relationship Id="rId70" Type="http://schemas.openxmlformats.org/officeDocument/2006/relationships/hyperlink" Target="https://prnt.sc/W78BJO9DZXwZ" TargetMode="External"/><Relationship Id="rId62" Type="http://schemas.openxmlformats.org/officeDocument/2006/relationships/hyperlink" Target="https://www.forumhouse.ru/threads/555321/" TargetMode="External"/><Relationship Id="rId61" Type="http://schemas.openxmlformats.org/officeDocument/2006/relationships/hyperlink" Target="https://dzen.ru/a/Y_yJfjtq2H-1bFjP?share_to=vk" TargetMode="External"/><Relationship Id="rId64" Type="http://schemas.openxmlformats.org/officeDocument/2006/relationships/hyperlink" Target="https://prnt.sc/OqqDGleajwOa" TargetMode="External"/><Relationship Id="rId63" Type="http://schemas.openxmlformats.org/officeDocument/2006/relationships/hyperlink" Target="https://vk.com/wall-215509151_8336" TargetMode="External"/><Relationship Id="rId66" Type="http://schemas.openxmlformats.org/officeDocument/2006/relationships/hyperlink" Target="https://prnt.sc/SssszJD6c_oz" TargetMode="External"/><Relationship Id="rId65" Type="http://schemas.openxmlformats.org/officeDocument/2006/relationships/hyperlink" Target="https://www.forumhouse.ru/threads/33411/page-88" TargetMode="External"/><Relationship Id="rId68" Type="http://schemas.openxmlformats.org/officeDocument/2006/relationships/hyperlink" Target="https://prnt.sc/vgsSqhV5WFI9" TargetMode="External"/><Relationship Id="rId67" Type="http://schemas.openxmlformats.org/officeDocument/2006/relationships/hyperlink" Target="https://www.drive2.ru/c/640618631247437029/" TargetMode="External"/><Relationship Id="rId60" Type="http://schemas.openxmlformats.org/officeDocument/2006/relationships/hyperlink" Target="https://prnt.sc/NdcM9BrgKZX0" TargetMode="External"/><Relationship Id="rId69" Type="http://schemas.openxmlformats.org/officeDocument/2006/relationships/hyperlink" Target="https://vk.com/wall-136958443_442713?reply=443037&amp;thread=442842" TargetMode="External"/><Relationship Id="rId51" Type="http://schemas.openxmlformats.org/officeDocument/2006/relationships/hyperlink" Target="https://vk.com/wall-160230617_74430?reply=74444" TargetMode="External"/><Relationship Id="rId50" Type="http://schemas.openxmlformats.org/officeDocument/2006/relationships/hyperlink" Target="https://prnt.sc/JmpVbD3n9Eg7" TargetMode="External"/><Relationship Id="rId53" Type="http://schemas.openxmlformats.org/officeDocument/2006/relationships/hyperlink" Target="https://vk.com/wall-159933239_2093" TargetMode="External"/><Relationship Id="rId52" Type="http://schemas.openxmlformats.org/officeDocument/2006/relationships/hyperlink" Target="https://prnt.sc/EmvKhdluLHIa" TargetMode="External"/><Relationship Id="rId55" Type="http://schemas.openxmlformats.org/officeDocument/2006/relationships/hyperlink" Target="https://vk.com/wall-208738479_482" TargetMode="External"/><Relationship Id="rId54" Type="http://schemas.openxmlformats.org/officeDocument/2006/relationships/hyperlink" Target="https://prnt.sc/Cuso3htdDvDd" TargetMode="External"/><Relationship Id="rId57" Type="http://schemas.openxmlformats.org/officeDocument/2006/relationships/hyperlink" Target="https://vk.com/wall-211375192_1136" TargetMode="External"/><Relationship Id="rId56" Type="http://schemas.openxmlformats.org/officeDocument/2006/relationships/hyperlink" Target="https://prnt.sc/75Js3dPoosKK" TargetMode="External"/><Relationship Id="rId59" Type="http://schemas.openxmlformats.org/officeDocument/2006/relationships/hyperlink" Target="https://www.youtube.com/watch?v=MnlnNFdAXpI&amp;lc=UgyIRcPzWmVJhiopluZ4AaABAg" TargetMode="External"/><Relationship Id="rId58" Type="http://schemas.openxmlformats.org/officeDocument/2006/relationships/hyperlink" Target="https://prnt.sc/yOhObJ3x9CaU"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dzen.ru/a/Y4dm-4U5YjKy01_O" TargetMode="External"/><Relationship Id="rId2" Type="http://schemas.openxmlformats.org/officeDocument/2006/relationships/hyperlink" Target="https://prnt.sc/JJl5cR9ycY71" TargetMode="External"/><Relationship Id="rId3" Type="http://schemas.openxmlformats.org/officeDocument/2006/relationships/hyperlink" Target="https://dzen.ru/b/Y4ccNXY2qCnOry8h" TargetMode="External"/><Relationship Id="rId4" Type="http://schemas.openxmlformats.org/officeDocument/2006/relationships/hyperlink" Target="https://prnt.sc/5HsOFB-KsW8t" TargetMode="External"/><Relationship Id="rId148" Type="http://schemas.openxmlformats.org/officeDocument/2006/relationships/drawing" Target="../drawings/drawing18.xml"/><Relationship Id="rId9" Type="http://schemas.openxmlformats.org/officeDocument/2006/relationships/hyperlink" Target="https://vk.com/wall-150791024_1057718" TargetMode="External"/><Relationship Id="rId143" Type="http://schemas.openxmlformats.org/officeDocument/2006/relationships/hyperlink" Target="https://prnt.sc/mWQRJNLNm-ei" TargetMode="External"/><Relationship Id="rId142" Type="http://schemas.openxmlformats.org/officeDocument/2006/relationships/hyperlink" Target="https://ok.ru/profile/549669684208/statuses/155640544557296" TargetMode="External"/><Relationship Id="rId141" Type="http://schemas.openxmlformats.org/officeDocument/2006/relationships/hyperlink" Target="https://prnt.sc/u0fPUjiJrJ4f" TargetMode="External"/><Relationship Id="rId140" Type="http://schemas.openxmlformats.org/officeDocument/2006/relationships/hyperlink" Target="https://dzen.ru/video/watch/638cdfd1b3f1ae485d123d0f?comments_data=n_reply" TargetMode="External"/><Relationship Id="rId5" Type="http://schemas.openxmlformats.org/officeDocument/2006/relationships/hyperlink" Target="https://dzen.ru/b/Y4ccNXY2qCnOry8h" TargetMode="External"/><Relationship Id="rId147" Type="http://schemas.openxmlformats.org/officeDocument/2006/relationships/hyperlink" Target="https://prnt.sc/J_UpXA7CfhEi" TargetMode="External"/><Relationship Id="rId6" Type="http://schemas.openxmlformats.org/officeDocument/2006/relationships/hyperlink" Target="https://prnt.sc/0Yp-hcnzCulU" TargetMode="External"/><Relationship Id="rId146" Type="http://schemas.openxmlformats.org/officeDocument/2006/relationships/hyperlink" Target="https://www.youtube.com/watch?v=KzzrufJu7wU" TargetMode="External"/><Relationship Id="rId7" Type="http://schemas.openxmlformats.org/officeDocument/2006/relationships/hyperlink" Target="https://www.youtube.com/watch?v=h6FqWa7LQbY&amp;lc=Ugy0YEndUHCFpb1RxCd4AaABAg.9ihAlfq7qPu9j3bs399y6P" TargetMode="External"/><Relationship Id="rId145" Type="http://schemas.openxmlformats.org/officeDocument/2006/relationships/hyperlink" Target="https://prnt.sc/YSHUGAgr80By" TargetMode="External"/><Relationship Id="rId8" Type="http://schemas.openxmlformats.org/officeDocument/2006/relationships/hyperlink" Target="https://prnt.sc/HlMKaD46f7Y-" TargetMode="External"/><Relationship Id="rId144" Type="http://schemas.openxmlformats.org/officeDocument/2006/relationships/hyperlink" Target="https://ok.ru/profile/169413607248/statuses/155732509463888" TargetMode="External"/><Relationship Id="rId139" Type="http://schemas.openxmlformats.org/officeDocument/2006/relationships/hyperlink" Target="https://prnt.sc/RtQbUdsNAe2B" TargetMode="External"/><Relationship Id="rId138" Type="http://schemas.openxmlformats.org/officeDocument/2006/relationships/hyperlink" Target="https://www.youtube.com/watch?v=3WiENqbghQw&amp;lc=UgwjsMLQ09BJY8_p2ip4AaABAg.9jcHgIVg7eX9jlupa48xIV" TargetMode="External"/><Relationship Id="rId137" Type="http://schemas.openxmlformats.org/officeDocument/2006/relationships/hyperlink" Target="https://prnt.sc/SCywE7ryq95i" TargetMode="External"/><Relationship Id="rId132" Type="http://schemas.openxmlformats.org/officeDocument/2006/relationships/hyperlink" Target="https://vk.com/wall-33025155_10535643?reply=10535854" TargetMode="External"/><Relationship Id="rId131" Type="http://schemas.openxmlformats.org/officeDocument/2006/relationships/hyperlink" Target="https://prnt.sc/jhZrZsRdOlqi" TargetMode="External"/><Relationship Id="rId130" Type="http://schemas.openxmlformats.org/officeDocument/2006/relationships/hyperlink" Target="https://vk.com/wall-56791728_3759" TargetMode="External"/><Relationship Id="rId136" Type="http://schemas.openxmlformats.org/officeDocument/2006/relationships/hyperlink" Target="https://vk.com/wall-138308445_255664" TargetMode="External"/><Relationship Id="rId135" Type="http://schemas.openxmlformats.org/officeDocument/2006/relationships/hyperlink" Target="https://prnt.sc/IfoOhj4SYjac" TargetMode="External"/><Relationship Id="rId134" Type="http://schemas.openxmlformats.org/officeDocument/2006/relationships/hyperlink" Target="https://vk.com/wall-169795693_163" TargetMode="External"/><Relationship Id="rId133" Type="http://schemas.openxmlformats.org/officeDocument/2006/relationships/hyperlink" Target="https://prnt.sc/NiqlpX9k5g8H" TargetMode="External"/><Relationship Id="rId40" Type="http://schemas.openxmlformats.org/officeDocument/2006/relationships/hyperlink" Target="https://prnt.sc/Mixtw4x5N47o" TargetMode="External"/><Relationship Id="rId42" Type="http://schemas.openxmlformats.org/officeDocument/2006/relationships/hyperlink" Target="https://prnt.sc/qxu8Pz3Rg7P7" TargetMode="External"/><Relationship Id="rId41" Type="http://schemas.openxmlformats.org/officeDocument/2006/relationships/hyperlink" Target="https://vk.com/wall-140795748_274953?reply=275401&amp;thread=274959" TargetMode="External"/><Relationship Id="rId44" Type="http://schemas.openxmlformats.org/officeDocument/2006/relationships/hyperlink" Target="https://prnt.sc/lOQNJSRP7L3Z" TargetMode="External"/><Relationship Id="rId43" Type="http://schemas.openxmlformats.org/officeDocument/2006/relationships/hyperlink" Target="https://ok.ru/profile/591141295641/statuses/155998002582297" TargetMode="External"/><Relationship Id="rId46" Type="http://schemas.openxmlformats.org/officeDocument/2006/relationships/hyperlink" Target="https://prnt.sc/6RYAuFckRxez" TargetMode="External"/><Relationship Id="rId45" Type="http://schemas.openxmlformats.org/officeDocument/2006/relationships/hyperlink" Target="https://dzen.ru/b/Y4qpkSARi2kuPw5g" TargetMode="External"/><Relationship Id="rId48" Type="http://schemas.openxmlformats.org/officeDocument/2006/relationships/hyperlink" Target="https://prnt.sc/hdTcHIadLiWd" TargetMode="External"/><Relationship Id="rId47" Type="http://schemas.openxmlformats.org/officeDocument/2006/relationships/hyperlink" Target="https://www.youtube.com/watch?v=bmJv47yY7Es&amp;lc=UgyHJEs68q1XIweLvrN4AaABAg.9jIEgh9QFur9jIZ80DBLRZ" TargetMode="External"/><Relationship Id="rId49" Type="http://schemas.openxmlformats.org/officeDocument/2006/relationships/hyperlink" Target="https://dzen.ru/video/watch/638cdfd1b3f1ae485d123d0f?comments_data=n_reply" TargetMode="External"/><Relationship Id="rId31" Type="http://schemas.openxmlformats.org/officeDocument/2006/relationships/hyperlink" Target="https://www.youtube.com/watch?v=pohk-eAzAOc&amp;lc=Ugy56cDeGz6h44BrY5t4AaABAg" TargetMode="External"/><Relationship Id="rId30" Type="http://schemas.openxmlformats.org/officeDocument/2006/relationships/hyperlink" Target="https://prnt.sc/5w1QXx3QhW12" TargetMode="External"/><Relationship Id="rId33" Type="http://schemas.openxmlformats.org/officeDocument/2006/relationships/hyperlink" Target="https://www.youtube.com/watch?v=hTK2TkO7AF0&amp;lc=UgzN6uz43MY4OKHloQt4AaABAg" TargetMode="External"/><Relationship Id="rId32" Type="http://schemas.openxmlformats.org/officeDocument/2006/relationships/hyperlink" Target="https://prnt.sc/CWRbL7OcRxta" TargetMode="External"/><Relationship Id="rId35" Type="http://schemas.openxmlformats.org/officeDocument/2006/relationships/hyperlink" Target="https://dzen.ru/video/watch/638cdfd1b3f1ae485d123d0f" TargetMode="External"/><Relationship Id="rId34" Type="http://schemas.openxmlformats.org/officeDocument/2006/relationships/hyperlink" Target="https://prnt.sc/q1eUqvbbGee5" TargetMode="External"/><Relationship Id="rId37" Type="http://schemas.openxmlformats.org/officeDocument/2006/relationships/hyperlink" Target="https://vk.com/wall-69796630_287501?reply=287672&amp;thread=287592" TargetMode="External"/><Relationship Id="rId36" Type="http://schemas.openxmlformats.org/officeDocument/2006/relationships/hyperlink" Target="https://prnt.sc/5-b2Td2IUzwv" TargetMode="External"/><Relationship Id="rId39" Type="http://schemas.openxmlformats.org/officeDocument/2006/relationships/hyperlink" Target="https://www.youtube.com/watch?v=bmJv47yY7Es" TargetMode="External"/><Relationship Id="rId38" Type="http://schemas.openxmlformats.org/officeDocument/2006/relationships/hyperlink" Target="https://prnt.sc/T3Cd_7b9Plup" TargetMode="External"/><Relationship Id="rId20" Type="http://schemas.openxmlformats.org/officeDocument/2006/relationships/hyperlink" Target="https://prnt.sc/EW-53auJ9fWA" TargetMode="External"/><Relationship Id="rId22" Type="http://schemas.openxmlformats.org/officeDocument/2006/relationships/hyperlink" Target="https://prnt.sc/ZDv2TLTyu2nz" TargetMode="External"/><Relationship Id="rId21" Type="http://schemas.openxmlformats.org/officeDocument/2006/relationships/hyperlink" Target="https://vk.com/wall-140795748_274953?reply=274959" TargetMode="External"/><Relationship Id="rId24" Type="http://schemas.openxmlformats.org/officeDocument/2006/relationships/hyperlink" Target="https://prnt.sc/lqnFwEND7K26" TargetMode="External"/><Relationship Id="rId23" Type="http://schemas.openxmlformats.org/officeDocument/2006/relationships/hyperlink" Target="https://vk.com/wall-140795748_274953?reply=275200&amp;thread=274959" TargetMode="External"/><Relationship Id="rId26" Type="http://schemas.openxmlformats.org/officeDocument/2006/relationships/hyperlink" Target="https://prnt.sc/xHR15zB39o7D" TargetMode="External"/><Relationship Id="rId25" Type="http://schemas.openxmlformats.org/officeDocument/2006/relationships/hyperlink" Target="https://ok.ru/profile/369180678765/statuses/155379229309805" TargetMode="External"/><Relationship Id="rId28" Type="http://schemas.openxmlformats.org/officeDocument/2006/relationships/hyperlink" Target="https://prnt.sc/MMOKFmLJNptN" TargetMode="External"/><Relationship Id="rId27" Type="http://schemas.openxmlformats.org/officeDocument/2006/relationships/hyperlink" Target="https://www.youtube.com/watch?v=hTK2TkO7AF0&amp;lc=UgxdsI3hkmEqKyA6ku54AaABAg" TargetMode="External"/><Relationship Id="rId29" Type="http://schemas.openxmlformats.org/officeDocument/2006/relationships/hyperlink" Target="https://vk.com/wall754392979_7" TargetMode="External"/><Relationship Id="rId11" Type="http://schemas.openxmlformats.org/officeDocument/2006/relationships/hyperlink" Target="https://vk.com/wall-91459750_5715" TargetMode="External"/><Relationship Id="rId10" Type="http://schemas.openxmlformats.org/officeDocument/2006/relationships/hyperlink" Target="https://prnt.sc/krxQZM5rBpQD" TargetMode="External"/><Relationship Id="rId13" Type="http://schemas.openxmlformats.org/officeDocument/2006/relationships/hyperlink" Target="https://vk.com/wall-211437550_8626?reply=9130&amp;thread=8649" TargetMode="External"/><Relationship Id="rId12" Type="http://schemas.openxmlformats.org/officeDocument/2006/relationships/hyperlink" Target="https://prnt.sc/USnj0BiexQ1M" TargetMode="External"/><Relationship Id="rId15" Type="http://schemas.openxmlformats.org/officeDocument/2006/relationships/hyperlink" Target="https://vk.com/wall-177884806_182698" TargetMode="External"/><Relationship Id="rId14" Type="http://schemas.openxmlformats.org/officeDocument/2006/relationships/hyperlink" Target="https://prnt.sc/6HXyNNRzkSMW" TargetMode="External"/><Relationship Id="rId17" Type="http://schemas.openxmlformats.org/officeDocument/2006/relationships/hyperlink" Target="https://ok.ru/garden.ideas/topic/155377810500554" TargetMode="External"/><Relationship Id="rId16" Type="http://schemas.openxmlformats.org/officeDocument/2006/relationships/hyperlink" Target="https://prnt.sc/NkuPxYOgiF4L" TargetMode="External"/><Relationship Id="rId19" Type="http://schemas.openxmlformats.org/officeDocument/2006/relationships/hyperlink" Target="https://vk.com/wall-140795748_274953" TargetMode="External"/><Relationship Id="rId18" Type="http://schemas.openxmlformats.org/officeDocument/2006/relationships/hyperlink" Target="https://prnt.sc/Bn6X_1F86Z0L" TargetMode="External"/><Relationship Id="rId84" Type="http://schemas.openxmlformats.org/officeDocument/2006/relationships/hyperlink" Target="https://www.youtube.com/watch?v=3WiENqbghQw&amp;lc=Ugwilj0PbOtlATmX4054AaABAg.9jXGqs3RFFa9jXKBF5t81z" TargetMode="External"/><Relationship Id="rId83" Type="http://schemas.openxmlformats.org/officeDocument/2006/relationships/hyperlink" Target="https://prnt.sc/8R9XR9l5qZ0v" TargetMode="External"/><Relationship Id="rId86" Type="http://schemas.openxmlformats.org/officeDocument/2006/relationships/hyperlink" Target="https://www.forumhouse.ru/threads/258700/page-311" TargetMode="External"/><Relationship Id="rId85" Type="http://schemas.openxmlformats.org/officeDocument/2006/relationships/hyperlink" Target="https://prnt.sc/ECtqJJw6zX08" TargetMode="External"/><Relationship Id="rId88" Type="http://schemas.openxmlformats.org/officeDocument/2006/relationships/hyperlink" Target="https://ok.ru/okmens.club/topic/155001606446440" TargetMode="External"/><Relationship Id="rId87" Type="http://schemas.openxmlformats.org/officeDocument/2006/relationships/hyperlink" Target="https://prnt.sc/vE7kxqEQomd3" TargetMode="External"/><Relationship Id="rId89" Type="http://schemas.openxmlformats.org/officeDocument/2006/relationships/hyperlink" Target="https://prnt.sc/rxdiELrmaFq_" TargetMode="External"/><Relationship Id="rId80" Type="http://schemas.openxmlformats.org/officeDocument/2006/relationships/hyperlink" Target="https://vk.com/wall162796763_8771" TargetMode="External"/><Relationship Id="rId82" Type="http://schemas.openxmlformats.org/officeDocument/2006/relationships/hyperlink" Target="https://ok.ru/okmens.club/topic/155001606446440" TargetMode="External"/><Relationship Id="rId81" Type="http://schemas.openxmlformats.org/officeDocument/2006/relationships/hyperlink" Target="https://prnt.sc/XP_TZJaT9XU9" TargetMode="External"/><Relationship Id="rId73" Type="http://schemas.openxmlformats.org/officeDocument/2006/relationships/hyperlink" Target="https://i.mycdn.me/i?r=AyH4iRPQ2q0otWIFepML2LxR5KeDNa1Atz8qzNsATRgRYw)" TargetMode="External"/><Relationship Id="rId72" Type="http://schemas.openxmlformats.org/officeDocument/2006/relationships/hyperlink" Target="https://prnt.sc/EnCWBfreCNf7" TargetMode="External"/><Relationship Id="rId75" Type="http://schemas.openxmlformats.org/officeDocument/2006/relationships/hyperlink" Target="https://prnt.sc/HA411AMHaqRd" TargetMode="External"/><Relationship Id="rId74" Type="http://schemas.openxmlformats.org/officeDocument/2006/relationships/hyperlink" Target="https://ok.ru/okmens.club/topic/155001606446440" TargetMode="External"/><Relationship Id="rId77" Type="http://schemas.openxmlformats.org/officeDocument/2006/relationships/hyperlink" Target="https://prnt.sc/f4yLjHGKTf9C" TargetMode="External"/><Relationship Id="rId76" Type="http://schemas.openxmlformats.org/officeDocument/2006/relationships/hyperlink" Target="https://vk.com/wall-214210805_81" TargetMode="External"/><Relationship Id="rId79" Type="http://schemas.openxmlformats.org/officeDocument/2006/relationships/hyperlink" Target="https://prnt.sc/MHTrEjupBBGQ" TargetMode="External"/><Relationship Id="rId78" Type="http://schemas.openxmlformats.org/officeDocument/2006/relationships/hyperlink" Target="https://ok.ru/profile/568366330215/statuses/154979796761447" TargetMode="External"/><Relationship Id="rId71" Type="http://schemas.openxmlformats.org/officeDocument/2006/relationships/hyperlink" Target="https://vk.com/wall-19716667_736171" TargetMode="External"/><Relationship Id="rId70" Type="http://schemas.openxmlformats.org/officeDocument/2006/relationships/hyperlink" Target="https://prnt.sc/MdFSqMyL1nxR" TargetMode="External"/><Relationship Id="rId62" Type="http://schemas.openxmlformats.org/officeDocument/2006/relationships/hyperlink" Target="https://prnt.sc/HW0D68H1nD0L" TargetMode="External"/><Relationship Id="rId61" Type="http://schemas.openxmlformats.org/officeDocument/2006/relationships/hyperlink" Target="https://vk.com/wall-33041211_6155183" TargetMode="External"/><Relationship Id="rId64" Type="http://schemas.openxmlformats.org/officeDocument/2006/relationships/hyperlink" Target="https://prnt.sc/0utkf21Zi7Sc" TargetMode="External"/><Relationship Id="rId63" Type="http://schemas.openxmlformats.org/officeDocument/2006/relationships/hyperlink" Target="https://dzen.ru/b/Y44I42cn409CYS0f?share_to=telegram" TargetMode="External"/><Relationship Id="rId66" Type="http://schemas.openxmlformats.org/officeDocument/2006/relationships/hyperlink" Target="https://prnt.sc/3nvbfWlQXuO0" TargetMode="External"/><Relationship Id="rId65" Type="http://schemas.openxmlformats.org/officeDocument/2006/relationships/hyperlink" Target="https://vk.com/wall-129279589_296184" TargetMode="External"/><Relationship Id="rId68" Type="http://schemas.openxmlformats.org/officeDocument/2006/relationships/hyperlink" Target="https://prnt.sc/MWY6WBFP5dAi" TargetMode="External"/><Relationship Id="rId67" Type="http://schemas.openxmlformats.org/officeDocument/2006/relationships/hyperlink" Target="https://ok.ru/okmens.club/topic/155001606446440" TargetMode="External"/><Relationship Id="rId60" Type="http://schemas.openxmlformats.org/officeDocument/2006/relationships/hyperlink" Target="https://prnt.sc/ETLNYQ1y90LV" TargetMode="External"/><Relationship Id="rId69" Type="http://schemas.openxmlformats.org/officeDocument/2006/relationships/hyperlink" Target="https://www.youtube.com/watch?v=EOgvQTK4iJA&amp;lc=UgxKtx_sn2K0pqCxTol4AaABAg.9jMroLav7pf9jNBXiWiDZ8" TargetMode="External"/><Relationship Id="rId51" Type="http://schemas.openxmlformats.org/officeDocument/2006/relationships/hyperlink" Target="https://www.youtube.com/watch?v=6WZrn8zjfkU" TargetMode="External"/><Relationship Id="rId50" Type="http://schemas.openxmlformats.org/officeDocument/2006/relationships/hyperlink" Target="https://prnt.sc/vdgfCzGWEkyp" TargetMode="External"/><Relationship Id="rId53" Type="http://schemas.openxmlformats.org/officeDocument/2006/relationships/hyperlink" Target="https://dzen.ru/a/Y5B1wbWoy3pYdHJM" TargetMode="External"/><Relationship Id="rId52" Type="http://schemas.openxmlformats.org/officeDocument/2006/relationships/hyperlink" Target="https://prnt.sc/cw7c2a8bo_cH" TargetMode="External"/><Relationship Id="rId55" Type="http://schemas.openxmlformats.org/officeDocument/2006/relationships/hyperlink" Target="https://vk.com/wall-205785889_717" TargetMode="External"/><Relationship Id="rId54" Type="http://schemas.openxmlformats.org/officeDocument/2006/relationships/hyperlink" Target="https://prnt.sc/HEDK89PFoaVq" TargetMode="External"/><Relationship Id="rId57" Type="http://schemas.openxmlformats.org/officeDocument/2006/relationships/hyperlink" Target="https://vk.com/wall-33041211_6155183?reply=6155198" TargetMode="External"/><Relationship Id="rId56" Type="http://schemas.openxmlformats.org/officeDocument/2006/relationships/hyperlink" Target="https://prnt.sc/AkN9y9-SgASv" TargetMode="External"/><Relationship Id="rId59" Type="http://schemas.openxmlformats.org/officeDocument/2006/relationships/hyperlink" Target="https://dzen.ru/a/Y5GyRrzi83aG94Fd" TargetMode="External"/><Relationship Id="rId58" Type="http://schemas.openxmlformats.org/officeDocument/2006/relationships/hyperlink" Target="https://prnt.sc/8owOM_8qnds8" TargetMode="External"/><Relationship Id="rId107" Type="http://schemas.openxmlformats.org/officeDocument/2006/relationships/hyperlink" Target="https://prnt.sc/X3Mo2Sp4_xde" TargetMode="External"/><Relationship Id="rId106" Type="http://schemas.openxmlformats.org/officeDocument/2006/relationships/hyperlink" Target="https://ok.ru/group55743773999131/topic/154836530438171" TargetMode="External"/><Relationship Id="rId105" Type="http://schemas.openxmlformats.org/officeDocument/2006/relationships/hyperlink" Target="https://prnt.sc/Ogn_0qh1qT02" TargetMode="External"/><Relationship Id="rId104" Type="http://schemas.openxmlformats.org/officeDocument/2006/relationships/hyperlink" Target="https://ok.ru/building.ali/topic/155854727511028" TargetMode="External"/><Relationship Id="rId109" Type="http://schemas.openxmlformats.org/officeDocument/2006/relationships/hyperlink" Target="https://prnt.sc/fBHzAWq9n7_1" TargetMode="External"/><Relationship Id="rId108" Type="http://schemas.openxmlformats.org/officeDocument/2006/relationships/hyperlink" Target="https://www.forumhouse.ru/posts/30872224/" TargetMode="External"/><Relationship Id="rId103" Type="http://schemas.openxmlformats.org/officeDocument/2006/relationships/hyperlink" Target="https://prnt.sc/h7hCR5ureruA" TargetMode="External"/><Relationship Id="rId102" Type="http://schemas.openxmlformats.org/officeDocument/2006/relationships/hyperlink" Target="https://youtu.be/3WiENqbghQw" TargetMode="External"/><Relationship Id="rId101" Type="http://schemas.openxmlformats.org/officeDocument/2006/relationships/hyperlink" Target="https://prnt.sc/8TqoRbnGUjvG" TargetMode="External"/><Relationship Id="rId100" Type="http://schemas.openxmlformats.org/officeDocument/2006/relationships/hyperlink" Target="https://vk.com/wall-188826474_216144" TargetMode="External"/><Relationship Id="rId129" Type="http://schemas.openxmlformats.org/officeDocument/2006/relationships/hyperlink" Target="https://prnt.sc/uk02mimCfgX5" TargetMode="External"/><Relationship Id="rId128" Type="http://schemas.openxmlformats.org/officeDocument/2006/relationships/hyperlink" Target="https://ok.ru/profile/557869566412/statuses/155513745690828" TargetMode="External"/><Relationship Id="rId127" Type="http://schemas.openxmlformats.org/officeDocument/2006/relationships/hyperlink" Target="https://prnt.sc/olFNeVfg7Kck" TargetMode="External"/><Relationship Id="rId126" Type="http://schemas.openxmlformats.org/officeDocument/2006/relationships/hyperlink" Target="https://ok.ru/group/54140025700470/topic/156060465709942" TargetMode="External"/><Relationship Id="rId121" Type="http://schemas.openxmlformats.org/officeDocument/2006/relationships/hyperlink" Target="https://prnt.sc/wCx73FuVaQe2" TargetMode="External"/><Relationship Id="rId120" Type="http://schemas.openxmlformats.org/officeDocument/2006/relationships/hyperlink" Target="https://ok.ru/pilorub/topic/155238913007832" TargetMode="External"/><Relationship Id="rId125" Type="http://schemas.openxmlformats.org/officeDocument/2006/relationships/hyperlink" Target="https://prnt.sc/fqCrfnEnCELL" TargetMode="External"/><Relationship Id="rId124" Type="http://schemas.openxmlformats.org/officeDocument/2006/relationships/hyperlink" Target="https://dzen.ru/b/Y5hZUEsuAmk3Vfb0" TargetMode="External"/><Relationship Id="rId123" Type="http://schemas.openxmlformats.org/officeDocument/2006/relationships/hyperlink" Target="https://prnt.sc/uAmCuZIaigsV" TargetMode="External"/><Relationship Id="rId122" Type="http://schemas.openxmlformats.org/officeDocument/2006/relationships/hyperlink" Target="https://dzen.ru/b/Y5hZUEsuAmk3Vfb0" TargetMode="External"/><Relationship Id="rId95" Type="http://schemas.openxmlformats.org/officeDocument/2006/relationships/hyperlink" Target="https://prnt.sc/IR1v9t0XoTm_" TargetMode="External"/><Relationship Id="rId94" Type="http://schemas.openxmlformats.org/officeDocument/2006/relationships/hyperlink" Target="https://otvet.mail.ru/answer/2023579786" TargetMode="External"/><Relationship Id="rId97" Type="http://schemas.openxmlformats.org/officeDocument/2006/relationships/hyperlink" Target="https://prnt.sc/1Oojq_WyljB2" TargetMode="External"/><Relationship Id="rId96" Type="http://schemas.openxmlformats.org/officeDocument/2006/relationships/hyperlink" Target="https://www.yaplakal.com/forum3/topic2544055.html" TargetMode="External"/><Relationship Id="rId99" Type="http://schemas.openxmlformats.org/officeDocument/2006/relationships/hyperlink" Target="https://prnt.sc/Yt6R2hD18fN1" TargetMode="External"/><Relationship Id="rId98" Type="http://schemas.openxmlformats.org/officeDocument/2006/relationships/hyperlink" Target="https://vk.com/wall-160475493_216" TargetMode="External"/><Relationship Id="rId91" Type="http://schemas.openxmlformats.org/officeDocument/2006/relationships/hyperlink" Target="https://prnt.sc/s6xanbf_QQn7" TargetMode="External"/><Relationship Id="rId90" Type="http://schemas.openxmlformats.org/officeDocument/2006/relationships/hyperlink" Target="https://ok.ru/profile/588201938750/statuses/154556982400318" TargetMode="External"/><Relationship Id="rId93" Type="http://schemas.openxmlformats.org/officeDocument/2006/relationships/hyperlink" Target="https://prnt.sc/L2CaHHs5H9ry" TargetMode="External"/><Relationship Id="rId92" Type="http://schemas.openxmlformats.org/officeDocument/2006/relationships/hyperlink" Target="https://vk.com/wall-194532245_214956" TargetMode="External"/><Relationship Id="rId118" Type="http://schemas.openxmlformats.org/officeDocument/2006/relationships/hyperlink" Target="https://ok.ru/group/52745676259413/topic/155418995065685" TargetMode="External"/><Relationship Id="rId117" Type="http://schemas.openxmlformats.org/officeDocument/2006/relationships/hyperlink" Target="https://prnt.sc/lof9A5T8OVHi" TargetMode="External"/><Relationship Id="rId116" Type="http://schemas.openxmlformats.org/officeDocument/2006/relationships/hyperlink" Target="https://www.youtube.com/watch?v=3WiENqbghQw&amp;lc=UgwjsMLQ09BJY8_p2ip4AaABAg.9jcHgIVg7eX9jcMrC11JYf" TargetMode="External"/><Relationship Id="rId115" Type="http://schemas.openxmlformats.org/officeDocument/2006/relationships/hyperlink" Target="https://prnt.sc/iYdrNJZwzOE3" TargetMode="External"/><Relationship Id="rId119" Type="http://schemas.openxmlformats.org/officeDocument/2006/relationships/hyperlink" Target="https://prnt.sc/SkegfQpnjeyp" TargetMode="External"/><Relationship Id="rId110" Type="http://schemas.openxmlformats.org/officeDocument/2006/relationships/hyperlink" Target="https://dzen.ru/a/Y5YCIK0g0na1oRGJ" TargetMode="External"/><Relationship Id="rId114" Type="http://schemas.openxmlformats.org/officeDocument/2006/relationships/hyperlink" Target="https://www.forumhouse.ru/posts/30870099/" TargetMode="External"/><Relationship Id="rId113" Type="http://schemas.openxmlformats.org/officeDocument/2006/relationships/hyperlink" Target="https://prnt.sc/jXxlMTC7iyrb" TargetMode="External"/><Relationship Id="rId112" Type="http://schemas.openxmlformats.org/officeDocument/2006/relationships/hyperlink" Target="https://www.youtube.com/watch?v=3WiENqbghQw&amp;lc=Ugwilj0PbOtlATmX4054AaABAg.9jXGqs3RFFa9j_uQBmxjZx" TargetMode="External"/><Relationship Id="rId111" Type="http://schemas.openxmlformats.org/officeDocument/2006/relationships/hyperlink" Target="https://prnt.sc/yhdmfrS0EF_-" TargetMode="External"/></Relationships>
</file>

<file path=xl/worksheets/_rels/sheet19.xml.rels><?xml version="1.0" encoding="UTF-8" standalone="yes"?><Relationships xmlns="http://schemas.openxmlformats.org/package/2006/relationships"><Relationship Id="rId190" Type="http://schemas.openxmlformats.org/officeDocument/2006/relationships/hyperlink" Target="https://prnt.sc/tzt_hgAxOkM-" TargetMode="External"/><Relationship Id="rId194" Type="http://schemas.openxmlformats.org/officeDocument/2006/relationships/hyperlink" Target="https://prnt.sc/OXWKEwagfmon" TargetMode="External"/><Relationship Id="rId193" Type="http://schemas.openxmlformats.org/officeDocument/2006/relationships/hyperlink" Target="https://www.youtube.com/watch?v=WUszSKiqoDM&amp;lc=UgzHkMnBRpWGIItafBB4AaABAg.9iVb4LxV9Ji9iYCkYQLaBk" TargetMode="External"/><Relationship Id="rId192" Type="http://schemas.openxmlformats.org/officeDocument/2006/relationships/hyperlink" Target="https://prnt.sc/sJWYo7oqxGpo" TargetMode="External"/><Relationship Id="rId191" Type="http://schemas.openxmlformats.org/officeDocument/2006/relationships/hyperlink" Target="https://ok.ru/profile/562618471102/statuses/154428926485438" TargetMode="External"/><Relationship Id="rId187" Type="http://schemas.openxmlformats.org/officeDocument/2006/relationships/hyperlink" Target="https://vk.com/wall-30121853_41479" TargetMode="External"/><Relationship Id="rId186" Type="http://schemas.openxmlformats.org/officeDocument/2006/relationships/hyperlink" Target="https://prnt.sc/Mf5MqRnSjjhD" TargetMode="External"/><Relationship Id="rId185" Type="http://schemas.openxmlformats.org/officeDocument/2006/relationships/hyperlink" Target="https://t.me/belogorskinfo/898?comment=4794" TargetMode="External"/><Relationship Id="rId184" Type="http://schemas.openxmlformats.org/officeDocument/2006/relationships/hyperlink" Target="https://prnt.sc/I4gUNYiR4YeV" TargetMode="External"/><Relationship Id="rId189" Type="http://schemas.openxmlformats.org/officeDocument/2006/relationships/hyperlink" Target="https://ok.ru/dachahit/topic/154619828563367" TargetMode="External"/><Relationship Id="rId188" Type="http://schemas.openxmlformats.org/officeDocument/2006/relationships/hyperlink" Target="https://prnt.sc/ESQz0GJREQEl" TargetMode="External"/><Relationship Id="rId183" Type="http://schemas.openxmlformats.org/officeDocument/2006/relationships/hyperlink" Target="https://t.me/mediagolod_tech/37771?thread=37094" TargetMode="External"/><Relationship Id="rId182" Type="http://schemas.openxmlformats.org/officeDocument/2006/relationships/hyperlink" Target="https://prnt.sc/zKUzHDDvcFgX" TargetMode="External"/><Relationship Id="rId181" Type="http://schemas.openxmlformats.org/officeDocument/2006/relationships/hyperlink" Target="https://telegram.me/mediagolod_tech/37757" TargetMode="External"/><Relationship Id="rId180" Type="http://schemas.openxmlformats.org/officeDocument/2006/relationships/hyperlink" Target="https://prnt.sc/enkIm9SicMkC" TargetMode="External"/><Relationship Id="rId176" Type="http://schemas.openxmlformats.org/officeDocument/2006/relationships/hyperlink" Target="https://vk.com/wall-96672571_1014434?reply=1014447" TargetMode="External"/><Relationship Id="rId175" Type="http://schemas.openxmlformats.org/officeDocument/2006/relationships/hyperlink" Target="https://prnt.sc/tod8bDrjb9ln" TargetMode="External"/><Relationship Id="rId174" Type="http://schemas.openxmlformats.org/officeDocument/2006/relationships/hyperlink" Target="https://www.forumhouse.ru/posts/30749757/" TargetMode="External"/><Relationship Id="rId173" Type="http://schemas.openxmlformats.org/officeDocument/2006/relationships/hyperlink" Target="https://vk.com/wall-153705577_103143?reply=103225&amp;thread=103155" TargetMode="External"/><Relationship Id="rId179" Type="http://schemas.openxmlformats.org/officeDocument/2006/relationships/hyperlink" Target="https://www.youtube.com/watch?v=WUszSKiqoDM&amp;lc=UgzHkMnBRpWGIItafBB4AaABAg" TargetMode="External"/><Relationship Id="rId178" Type="http://schemas.openxmlformats.org/officeDocument/2006/relationships/hyperlink" Target="https://prnt.sc/FAj9YmAPh8OS" TargetMode="External"/><Relationship Id="rId177" Type="http://schemas.openxmlformats.org/officeDocument/2006/relationships/hyperlink" Target="https://vk.com/wall-108555584_62079" TargetMode="External"/><Relationship Id="rId198" Type="http://schemas.openxmlformats.org/officeDocument/2006/relationships/hyperlink" Target="https://prnt.sc/qCmFON6SdE3k" TargetMode="External"/><Relationship Id="rId197" Type="http://schemas.openxmlformats.org/officeDocument/2006/relationships/hyperlink" Target="https://vk.com/wall-173832709_124053?reply=124062&amp;thread=124055" TargetMode="External"/><Relationship Id="rId196" Type="http://schemas.openxmlformats.org/officeDocument/2006/relationships/hyperlink" Target="https://prnt.sc/PRO-RdeVgjkv" TargetMode="External"/><Relationship Id="rId195" Type="http://schemas.openxmlformats.org/officeDocument/2006/relationships/hyperlink" Target="https://www.forumhouse.ru/posts/30755354/" TargetMode="External"/><Relationship Id="rId199" Type="http://schemas.openxmlformats.org/officeDocument/2006/relationships/hyperlink" Target="https://www.youtube.com/watch?v=WUszSKiqoDM&amp;lc=UgzHkMnBRpWGIItafBB4AaABAg.9iVb4LxV9Ji9ia2WTyVSd2" TargetMode="External"/><Relationship Id="rId150" Type="http://schemas.openxmlformats.org/officeDocument/2006/relationships/hyperlink" Target="https://prnt.sc/H2T1hQGagfL4" TargetMode="External"/><Relationship Id="rId271" Type="http://schemas.openxmlformats.org/officeDocument/2006/relationships/hyperlink" Target="https://prnt.sc/n2brRcQ-dOHq" TargetMode="External"/><Relationship Id="rId270" Type="http://schemas.openxmlformats.org/officeDocument/2006/relationships/hyperlink" Target="https://vk.com/wall-48690112_128494?reply=128505" TargetMode="External"/><Relationship Id="rId1" Type="http://schemas.openxmlformats.org/officeDocument/2006/relationships/hyperlink" Target="https://www.youtube.com/watch?v=WP3a9HN4Xlk&amp;lc=UgxcWlfp9lQ_au7iYEh4AaABAg" TargetMode="External"/><Relationship Id="rId2" Type="http://schemas.openxmlformats.org/officeDocument/2006/relationships/hyperlink" Target="https://otvet.mail.ru/question/231031536" TargetMode="External"/><Relationship Id="rId3" Type="http://schemas.openxmlformats.org/officeDocument/2006/relationships/hyperlink" Target="https://prnt.sc/NNzBYoEVvc_F" TargetMode="External"/><Relationship Id="rId149" Type="http://schemas.openxmlformats.org/officeDocument/2006/relationships/hyperlink" Target="http://vk.com/wall189325106_2237" TargetMode="External"/><Relationship Id="rId4" Type="http://schemas.openxmlformats.org/officeDocument/2006/relationships/hyperlink" Target="https://vk.com/wall-151839057_32591" TargetMode="External"/><Relationship Id="rId148" Type="http://schemas.openxmlformats.org/officeDocument/2006/relationships/hyperlink" Target="https://prnt.sc/4MPV57hGom8R" TargetMode="External"/><Relationship Id="rId269" Type="http://schemas.openxmlformats.org/officeDocument/2006/relationships/hyperlink" Target="https://prnt.sc/tcR4K4zn5EL8" TargetMode="External"/><Relationship Id="rId9" Type="http://schemas.openxmlformats.org/officeDocument/2006/relationships/hyperlink" Target="https://prnt.sc/sbXBIeHS2piI" TargetMode="External"/><Relationship Id="rId143" Type="http://schemas.openxmlformats.org/officeDocument/2006/relationships/hyperlink" Target="https://prnt.sc/l0HssDoi17yl" TargetMode="External"/><Relationship Id="rId264" Type="http://schemas.openxmlformats.org/officeDocument/2006/relationships/hyperlink" Target="https://vk.com/wall-189819068_133547" TargetMode="External"/><Relationship Id="rId142" Type="http://schemas.openxmlformats.org/officeDocument/2006/relationships/hyperlink" Target="http://www.ok.ru/profile/589525947421/statuses/154576464792861" TargetMode="External"/><Relationship Id="rId263" Type="http://schemas.openxmlformats.org/officeDocument/2006/relationships/hyperlink" Target="https://prnt.sc/rIZON-AlQ4tL" TargetMode="External"/><Relationship Id="rId141" Type="http://schemas.openxmlformats.org/officeDocument/2006/relationships/hyperlink" Target="https://prnt.sc/v3W0q9K9FDVF" TargetMode="External"/><Relationship Id="rId262" Type="http://schemas.openxmlformats.org/officeDocument/2006/relationships/hyperlink" Target="https://vk.com/wall-206619295_5982" TargetMode="External"/><Relationship Id="rId140" Type="http://schemas.openxmlformats.org/officeDocument/2006/relationships/hyperlink" Target="https://ok.ru/group/55214351122461/topic/154576358165789" TargetMode="External"/><Relationship Id="rId261" Type="http://schemas.openxmlformats.org/officeDocument/2006/relationships/hyperlink" Target="https://vk.com/wall-133995079_679071?reply=679495&amp;thread=679121" TargetMode="External"/><Relationship Id="rId5" Type="http://schemas.openxmlformats.org/officeDocument/2006/relationships/hyperlink" Target="https://prnt.sc/oif--griQrHA" TargetMode="External"/><Relationship Id="rId147" Type="http://schemas.openxmlformats.org/officeDocument/2006/relationships/hyperlink" Target="https://vk.com/wall-99100640_67853" TargetMode="External"/><Relationship Id="rId268" Type="http://schemas.openxmlformats.org/officeDocument/2006/relationships/hyperlink" Target="https://vk.com/wall-211437550_8626?reply=8848&amp;thread=8649" TargetMode="External"/><Relationship Id="rId6" Type="http://schemas.openxmlformats.org/officeDocument/2006/relationships/hyperlink" Target="https://www.forumhouse.ru/threads/551052/" TargetMode="External"/><Relationship Id="rId146" Type="http://schemas.openxmlformats.org/officeDocument/2006/relationships/hyperlink" Target="https://prnt.sc/7eJkJHF2--XP" TargetMode="External"/><Relationship Id="rId267" Type="http://schemas.openxmlformats.org/officeDocument/2006/relationships/hyperlink" Target="https://prnt.sc/GKrNsHGkb1Pj" TargetMode="External"/><Relationship Id="rId7" Type="http://schemas.openxmlformats.org/officeDocument/2006/relationships/hyperlink" Target="https://www.forumhouse.ru/threads/551085/" TargetMode="External"/><Relationship Id="rId145" Type="http://schemas.openxmlformats.org/officeDocument/2006/relationships/hyperlink" Target="https://vk.com/wall-97639222_155681?reply=155918&amp;thread=155725" TargetMode="External"/><Relationship Id="rId266" Type="http://schemas.openxmlformats.org/officeDocument/2006/relationships/hyperlink" Target="https://www.youtube.com/watch?v=BIxKSoXjDsM&amp;lc=UgxS4hEZkjVnZWHuHc54AaABAg" TargetMode="External"/><Relationship Id="rId8" Type="http://schemas.openxmlformats.org/officeDocument/2006/relationships/hyperlink" Target="https://vk.com/wall-209556508_154" TargetMode="External"/><Relationship Id="rId144" Type="http://schemas.openxmlformats.org/officeDocument/2006/relationships/hyperlink" Target="http://www.bolshoyvopros.ru/questions/4101315-kak-obshit-blok-hausom-dom-utepliv-ego-penoplastom-sm-foto.html" TargetMode="External"/><Relationship Id="rId265" Type="http://schemas.openxmlformats.org/officeDocument/2006/relationships/hyperlink" Target="https://prnt.sc/3od7dq5d4V5a" TargetMode="External"/><Relationship Id="rId260" Type="http://schemas.openxmlformats.org/officeDocument/2006/relationships/hyperlink" Target="https://prnt.sc/XICouYcOc0kN" TargetMode="External"/><Relationship Id="rId139" Type="http://schemas.openxmlformats.org/officeDocument/2006/relationships/hyperlink" Target="https://prnt.sc/xejVLvuXPkB2" TargetMode="External"/><Relationship Id="rId138" Type="http://schemas.openxmlformats.org/officeDocument/2006/relationships/hyperlink" Target="https://vk.com/wall-29721010_877463?reply=878821&amp;thread=877517" TargetMode="External"/><Relationship Id="rId259" Type="http://schemas.openxmlformats.org/officeDocument/2006/relationships/hyperlink" Target="https://vk.com/wall-176269767_1598" TargetMode="External"/><Relationship Id="rId137" Type="http://schemas.openxmlformats.org/officeDocument/2006/relationships/hyperlink" Target="https://prnt.sc/iLjrOKB6UwlC" TargetMode="External"/><Relationship Id="rId258" Type="http://schemas.openxmlformats.org/officeDocument/2006/relationships/hyperlink" Target="https://prnt.sc/wxGr3eKUNOAB" TargetMode="External"/><Relationship Id="rId132" Type="http://schemas.openxmlformats.org/officeDocument/2006/relationships/hyperlink" Target="https://telegram.me/remontier/1044" TargetMode="External"/><Relationship Id="rId253" Type="http://schemas.openxmlformats.org/officeDocument/2006/relationships/hyperlink" Target="https://vk.com/wall-133995079_679071?reply=679121" TargetMode="External"/><Relationship Id="rId131" Type="http://schemas.openxmlformats.org/officeDocument/2006/relationships/hyperlink" Target="https://prnt.sc/2AX2EPJf6Ka9" TargetMode="External"/><Relationship Id="rId252" Type="http://schemas.openxmlformats.org/officeDocument/2006/relationships/hyperlink" Target="https://prnt.sc/D3H1Hl264r3H" TargetMode="External"/><Relationship Id="rId130" Type="http://schemas.openxmlformats.org/officeDocument/2006/relationships/hyperlink" Target="https://www.youtube.com/watch?v=TqqXVt0MHU8&amp;lc=UgykkiScIvtxIr6N3t14AaABAg" TargetMode="External"/><Relationship Id="rId251" Type="http://schemas.openxmlformats.org/officeDocument/2006/relationships/hyperlink" Target="https://dzen.ru/a/Y4RWppquQE1tBsI6" TargetMode="External"/><Relationship Id="rId250" Type="http://schemas.openxmlformats.org/officeDocument/2006/relationships/hyperlink" Target="https://vk.com/wall-29538032_315017?reply=315144&amp;thread=315038" TargetMode="External"/><Relationship Id="rId136" Type="http://schemas.openxmlformats.org/officeDocument/2006/relationships/hyperlink" Target="https://vk.com/wall526675624_1128" TargetMode="External"/><Relationship Id="rId257" Type="http://schemas.openxmlformats.org/officeDocument/2006/relationships/hyperlink" Target="https://ok.ru/profile/562914900308/statuses/155417366059092" TargetMode="External"/><Relationship Id="rId135" Type="http://schemas.openxmlformats.org/officeDocument/2006/relationships/hyperlink" Target="https://prnt.sc/z6mn2jR4Q_RN" TargetMode="External"/><Relationship Id="rId256" Type="http://schemas.openxmlformats.org/officeDocument/2006/relationships/hyperlink" Target="https://prnt.sc/2YEXC_A6XzWM" TargetMode="External"/><Relationship Id="rId134" Type="http://schemas.openxmlformats.org/officeDocument/2006/relationships/hyperlink" Target="http://anninskii.mybb.ru/viewtopic.php?id=1660" TargetMode="External"/><Relationship Id="rId255" Type="http://schemas.openxmlformats.org/officeDocument/2006/relationships/hyperlink" Target="https://vk.com/wall-153705577_103143?reply=104161&amp;thread=103155" TargetMode="External"/><Relationship Id="rId133" Type="http://schemas.openxmlformats.org/officeDocument/2006/relationships/hyperlink" Target="https://prnt.sc/qd75oXOmRa9K" TargetMode="External"/><Relationship Id="rId254" Type="http://schemas.openxmlformats.org/officeDocument/2006/relationships/hyperlink" Target="https://prnt.sc/_0I0YVIg1MQC" TargetMode="External"/><Relationship Id="rId172" Type="http://schemas.openxmlformats.org/officeDocument/2006/relationships/hyperlink" Target="https://telegram.me/slutsk/8077?comment=57219" TargetMode="External"/><Relationship Id="rId171" Type="http://schemas.openxmlformats.org/officeDocument/2006/relationships/hyperlink" Target="https://prnt.sc/v7Rurv4zSFh2" TargetMode="External"/><Relationship Id="rId170" Type="http://schemas.openxmlformats.org/officeDocument/2006/relationships/hyperlink" Target="https://vk.com/wall-123474518_311356?reply=324564&amp;thread=314520" TargetMode="External"/><Relationship Id="rId165" Type="http://schemas.openxmlformats.org/officeDocument/2006/relationships/hyperlink" Target="https://vk.com/wall-153705577_103143?reply=103215&amp;thread=103155" TargetMode="External"/><Relationship Id="rId164" Type="http://schemas.openxmlformats.org/officeDocument/2006/relationships/hyperlink" Target="https://prnt.sc/dW0H5vWD4GeC" TargetMode="External"/><Relationship Id="rId163" Type="http://schemas.openxmlformats.org/officeDocument/2006/relationships/hyperlink" Target="https://vk.com/wall-153705577_103143?reply=103224&amp;thread=103155" TargetMode="External"/><Relationship Id="rId162" Type="http://schemas.openxmlformats.org/officeDocument/2006/relationships/hyperlink" Target="https://prnt.sc/GIB1g3sKmhqC" TargetMode="External"/><Relationship Id="rId283" Type="http://schemas.openxmlformats.org/officeDocument/2006/relationships/drawing" Target="../drawings/drawing19.xml"/><Relationship Id="rId169" Type="http://schemas.openxmlformats.org/officeDocument/2006/relationships/hyperlink" Target="https://vk.com/wall-170642095_428374?reply=430565&amp;thread=428400" TargetMode="External"/><Relationship Id="rId168" Type="http://schemas.openxmlformats.org/officeDocument/2006/relationships/hyperlink" Target="https://prnt.sc/IHT7Wp9t6pzY" TargetMode="External"/><Relationship Id="rId167" Type="http://schemas.openxmlformats.org/officeDocument/2006/relationships/hyperlink" Target="https://telegram.me/belogorskinfo/898?comment=4774" TargetMode="External"/><Relationship Id="rId166" Type="http://schemas.openxmlformats.org/officeDocument/2006/relationships/hyperlink" Target="https://prnt.sc/lOVszzcwI2uZ" TargetMode="External"/><Relationship Id="rId161" Type="http://schemas.openxmlformats.org/officeDocument/2006/relationships/hyperlink" Target="https://vk.com/wall-189967337_133055?reply=133285&amp;thread=133170" TargetMode="External"/><Relationship Id="rId282" Type="http://schemas.openxmlformats.org/officeDocument/2006/relationships/hyperlink" Target="https://prnt.sc/jvjrevwFpC2g" TargetMode="External"/><Relationship Id="rId160" Type="http://schemas.openxmlformats.org/officeDocument/2006/relationships/hyperlink" Target="https://prnt.sc/WsIAZXrNiMcj" TargetMode="External"/><Relationship Id="rId281" Type="http://schemas.openxmlformats.org/officeDocument/2006/relationships/hyperlink" Target="http://vk.com/wall-139135007_68759?reply=68785&amp;thread=68768" TargetMode="External"/><Relationship Id="rId280" Type="http://schemas.openxmlformats.org/officeDocument/2006/relationships/hyperlink" Target="https://vk.com/wall584914153_67088?reply=67113" TargetMode="External"/><Relationship Id="rId159" Type="http://schemas.openxmlformats.org/officeDocument/2006/relationships/hyperlink" Target="https://vk.com/wall-93343283_333701?reply=333866&amp;thread=333728" TargetMode="External"/><Relationship Id="rId154" Type="http://schemas.openxmlformats.org/officeDocument/2006/relationships/hyperlink" Target="https://prnt.sc/0JYg_MmbyUPE" TargetMode="External"/><Relationship Id="rId275" Type="http://schemas.openxmlformats.org/officeDocument/2006/relationships/hyperlink" Target="https://prnt.sc/NIgh1pGtkN_M" TargetMode="External"/><Relationship Id="rId153" Type="http://schemas.openxmlformats.org/officeDocument/2006/relationships/hyperlink" Target="https://vk.com/wall-38398409_55154?reply=55810&amp;thread=55182" TargetMode="External"/><Relationship Id="rId274" Type="http://schemas.openxmlformats.org/officeDocument/2006/relationships/hyperlink" Target="https://www.youtube.com/watch?v=iHUoYt6Daec&amp;lc=Ugx9zgjqUHBE1S6yy6V4AaABAg" TargetMode="External"/><Relationship Id="rId152" Type="http://schemas.openxmlformats.org/officeDocument/2006/relationships/hyperlink" Target="https://prnt.sc/u3CdteXE10ey" TargetMode="External"/><Relationship Id="rId273" Type="http://schemas.openxmlformats.org/officeDocument/2006/relationships/hyperlink" Target="https://prnt.sc/yGs-o-lSSz_j" TargetMode="External"/><Relationship Id="rId151" Type="http://schemas.openxmlformats.org/officeDocument/2006/relationships/hyperlink" Target="https://vk.com/wall-170642095_428374?reply=430536&amp;thread=428400" TargetMode="External"/><Relationship Id="rId272" Type="http://schemas.openxmlformats.org/officeDocument/2006/relationships/hyperlink" Target="https://vk.com/wall-76308177_375189?reply=375432&amp;thread=375256" TargetMode="External"/><Relationship Id="rId158" Type="http://schemas.openxmlformats.org/officeDocument/2006/relationships/hyperlink" Target="https://prnt.sc/knQ1halwydQd" TargetMode="External"/><Relationship Id="rId279" Type="http://schemas.openxmlformats.org/officeDocument/2006/relationships/hyperlink" Target="https://prnt.sc/RMf0pZbbNQgR" TargetMode="External"/><Relationship Id="rId157" Type="http://schemas.openxmlformats.org/officeDocument/2006/relationships/hyperlink" Target="https://vk.com/wall-93343283_333701?reply=333809&amp;thread=333728" TargetMode="External"/><Relationship Id="rId278" Type="http://schemas.openxmlformats.org/officeDocument/2006/relationships/hyperlink" Target="https://vk.com/wall-216701993_11" TargetMode="External"/><Relationship Id="rId156" Type="http://schemas.openxmlformats.org/officeDocument/2006/relationships/hyperlink" Target="https://prnt.sc/-hFVZlI_xKn_" TargetMode="External"/><Relationship Id="rId277" Type="http://schemas.openxmlformats.org/officeDocument/2006/relationships/hyperlink" Target="https://prnt.sc/B5eLcT67pbur" TargetMode="External"/><Relationship Id="rId155" Type="http://schemas.openxmlformats.org/officeDocument/2006/relationships/hyperlink" Target="https://vk.com/wall-153705577_103143?reply=103155" TargetMode="External"/><Relationship Id="rId276" Type="http://schemas.openxmlformats.org/officeDocument/2006/relationships/hyperlink" Target="https://vk.com/wall-211437550_8626?reply=9075&amp;thread=8649" TargetMode="External"/><Relationship Id="rId40" Type="http://schemas.openxmlformats.org/officeDocument/2006/relationships/hyperlink" Target="https://vk.com/wall-186365913_6978" TargetMode="External"/><Relationship Id="rId42" Type="http://schemas.openxmlformats.org/officeDocument/2006/relationships/hyperlink" Target="https://vk.com/wall-170642095_428374?reply=428775&amp;thread=428400" TargetMode="External"/><Relationship Id="rId41" Type="http://schemas.openxmlformats.org/officeDocument/2006/relationships/hyperlink" Target="https://www.instagram.com/p/CkfOjJbtOB4/" TargetMode="External"/><Relationship Id="rId44" Type="http://schemas.openxmlformats.org/officeDocument/2006/relationships/hyperlink" Target="https://www.forumhouse.ru/threads/551227/" TargetMode="External"/><Relationship Id="rId43" Type="http://schemas.openxmlformats.org/officeDocument/2006/relationships/hyperlink" Target="https://prnt.sc/OF5Dn9yjbt_c" TargetMode="External"/><Relationship Id="rId46" Type="http://schemas.openxmlformats.org/officeDocument/2006/relationships/hyperlink" Target="https://prnt.sc/AanL2SM-FVhx" TargetMode="External"/><Relationship Id="rId45" Type="http://schemas.openxmlformats.org/officeDocument/2006/relationships/hyperlink" Target="https://otvet.mail.ru/answer/2021239644" TargetMode="External"/><Relationship Id="rId48" Type="http://schemas.openxmlformats.org/officeDocument/2006/relationships/hyperlink" Target="https://telegram.me/readovkanews/46262?comment=7092490" TargetMode="External"/><Relationship Id="rId47" Type="http://schemas.openxmlformats.org/officeDocument/2006/relationships/hyperlink" Target="https://vk.com/wall-30559917_1013901?reply=1014012&amp;thread=1013962" TargetMode="External"/><Relationship Id="rId49" Type="http://schemas.openxmlformats.org/officeDocument/2006/relationships/hyperlink" Target="https://telegram.me/readovkanews/46262?comment=7092428" TargetMode="External"/><Relationship Id="rId31" Type="http://schemas.openxmlformats.org/officeDocument/2006/relationships/hyperlink" Target="https://vk.com/wall-192753708_1397" TargetMode="External"/><Relationship Id="rId30" Type="http://schemas.openxmlformats.org/officeDocument/2006/relationships/hyperlink" Target="https://prnt.sc/7KC2z12uZ8Xb" TargetMode="External"/><Relationship Id="rId33" Type="http://schemas.openxmlformats.org/officeDocument/2006/relationships/hyperlink" Target="https://vk.com/wall-208111360_1107" TargetMode="External"/><Relationship Id="rId32" Type="http://schemas.openxmlformats.org/officeDocument/2006/relationships/hyperlink" Target="https://prnt.sc/e28sGD6UCD5m" TargetMode="External"/><Relationship Id="rId35" Type="http://schemas.openxmlformats.org/officeDocument/2006/relationships/hyperlink" Target="https://telegram.me/criminalru/31348" TargetMode="External"/><Relationship Id="rId34" Type="http://schemas.openxmlformats.org/officeDocument/2006/relationships/hyperlink" Target="https://prnt.sc/4VphRxrhriJD" TargetMode="External"/><Relationship Id="rId37" Type="http://schemas.openxmlformats.org/officeDocument/2006/relationships/hyperlink" Target="https://prnt.sc/xGfIJlmK3wxS" TargetMode="External"/><Relationship Id="rId36" Type="http://schemas.openxmlformats.org/officeDocument/2006/relationships/hyperlink" Target="https://www.youtube.com/watch?v=Nq0NMkbLDZY" TargetMode="External"/><Relationship Id="rId39" Type="http://schemas.openxmlformats.org/officeDocument/2006/relationships/hyperlink" Target="https://telegram.me/kg_inform/861" TargetMode="External"/><Relationship Id="rId38" Type="http://schemas.openxmlformats.org/officeDocument/2006/relationships/hyperlink" Target="https://t.me/kamchatkalife2022/4608" TargetMode="External"/><Relationship Id="rId20" Type="http://schemas.openxmlformats.org/officeDocument/2006/relationships/hyperlink" Target="https://www.youtube.com/watch?v=lKzxyfHliiM&amp;lc=Ugwefzu_P8RoxtFA3uV4AaABAg" TargetMode="External"/><Relationship Id="rId22" Type="http://schemas.openxmlformats.org/officeDocument/2006/relationships/hyperlink" Target="https://www.tiktok.com/@stroi1ka/video/7159812137643150594?is_from_webapp=v1&amp;item_id=7159812137643150594" TargetMode="External"/><Relationship Id="rId21" Type="http://schemas.openxmlformats.org/officeDocument/2006/relationships/hyperlink" Target="https://prnt.sc/918bopQJlvgI" TargetMode="External"/><Relationship Id="rId24" Type="http://schemas.openxmlformats.org/officeDocument/2006/relationships/hyperlink" Target="https://prnt.sc/rC87jnf3vjUL" TargetMode="External"/><Relationship Id="rId23" Type="http://schemas.openxmlformats.org/officeDocument/2006/relationships/hyperlink" Target="https://vk.com/wall-213697585_3639" TargetMode="External"/><Relationship Id="rId26" Type="http://schemas.openxmlformats.org/officeDocument/2006/relationships/hyperlink" Target="https://prnt.sc/jk0upwbjFzXY" TargetMode="External"/><Relationship Id="rId25" Type="http://schemas.openxmlformats.org/officeDocument/2006/relationships/hyperlink" Target="https://dzen.ru/a/Y2F-1y0iGkswbAvc" TargetMode="External"/><Relationship Id="rId28" Type="http://schemas.openxmlformats.org/officeDocument/2006/relationships/hyperlink" Target="https://prnt.sc/7m8-mX5DxCyg" TargetMode="External"/><Relationship Id="rId27" Type="http://schemas.openxmlformats.org/officeDocument/2006/relationships/hyperlink" Target="https://www.drive2.ru/c/631047657405557511/" TargetMode="External"/><Relationship Id="rId29" Type="http://schemas.openxmlformats.org/officeDocument/2006/relationships/hyperlink" Target="https://www.forumhouse.ru/posts/30686079/" TargetMode="External"/><Relationship Id="rId11" Type="http://schemas.openxmlformats.org/officeDocument/2006/relationships/hyperlink" Target="https://otvet.mail.ru/question/231053175" TargetMode="External"/><Relationship Id="rId10" Type="http://schemas.openxmlformats.org/officeDocument/2006/relationships/hyperlink" Target="https://telegram.me/ngs24_krsk/12468" TargetMode="External"/><Relationship Id="rId13" Type="http://schemas.openxmlformats.org/officeDocument/2006/relationships/hyperlink" Target="https://dzen.ru/media/r_molodost/a-stoilo-li-voobsce-utepliat-dengi-na-veter-ili-proizvodstvennaia-neobhodimost-podrobno-razbiraem-vopros-utepleniia-masterskoi-6352a577f99db232f1197f2f?comment-request=1" TargetMode="External"/><Relationship Id="rId12" Type="http://schemas.openxmlformats.org/officeDocument/2006/relationships/hyperlink" Target="https://prnt.sc/WZMWFERHPA4O" TargetMode="External"/><Relationship Id="rId15" Type="http://schemas.openxmlformats.org/officeDocument/2006/relationships/hyperlink" Target="https://ok.ru/knigaremonta/topic/154877407665512" TargetMode="External"/><Relationship Id="rId14" Type="http://schemas.openxmlformats.org/officeDocument/2006/relationships/hyperlink" Target="https://prnt.sc/csjPJiJYYcvh" TargetMode="External"/><Relationship Id="rId17" Type="http://schemas.openxmlformats.org/officeDocument/2006/relationships/hyperlink" Target="https://vk.com/wall513989645_2223" TargetMode="External"/><Relationship Id="rId16" Type="http://schemas.openxmlformats.org/officeDocument/2006/relationships/hyperlink" Target="https://prnt.sc/Aq-L2HkGnfQu" TargetMode="External"/><Relationship Id="rId19" Type="http://schemas.openxmlformats.org/officeDocument/2006/relationships/hyperlink" Target="https://prnt.sc/-slvr73mNw_B" TargetMode="External"/><Relationship Id="rId18" Type="http://schemas.openxmlformats.org/officeDocument/2006/relationships/hyperlink" Target="https://ok.ru/master365/topic/154712021490598" TargetMode="External"/><Relationship Id="rId84" Type="http://schemas.openxmlformats.org/officeDocument/2006/relationships/hyperlink" Target="https://72.ru/text/gorod/2022/11/06/71794925/comments/" TargetMode="External"/><Relationship Id="rId83" Type="http://schemas.openxmlformats.org/officeDocument/2006/relationships/hyperlink" Target="https://prnt.sc/CGj7EuKvHTaq" TargetMode="External"/><Relationship Id="rId86" Type="http://schemas.openxmlformats.org/officeDocument/2006/relationships/hyperlink" Target="https://72.ru/text/gorod/2022/11/06/71794925/comments/" TargetMode="External"/><Relationship Id="rId85" Type="http://schemas.openxmlformats.org/officeDocument/2006/relationships/hyperlink" Target="https://prnt.sc/QOTMnki3ERv5" TargetMode="External"/><Relationship Id="rId88" Type="http://schemas.openxmlformats.org/officeDocument/2006/relationships/hyperlink" Target="https://www.youtube.com/watch?v=i3ig2gxZ5xU" TargetMode="External"/><Relationship Id="rId87" Type="http://schemas.openxmlformats.org/officeDocument/2006/relationships/hyperlink" Target="https://prnt.sc/_QLEUpXyfasQ" TargetMode="External"/><Relationship Id="rId89" Type="http://schemas.openxmlformats.org/officeDocument/2006/relationships/hyperlink" Target="https://prnt.sc/qajoEVXTBEwC" TargetMode="External"/><Relationship Id="rId80" Type="http://schemas.openxmlformats.org/officeDocument/2006/relationships/hyperlink" Target="https://dzen.ru/b/Y2ZcfMGlVD_4GQTi" TargetMode="External"/><Relationship Id="rId82" Type="http://schemas.openxmlformats.org/officeDocument/2006/relationships/hyperlink" Target="https://dzen.ru/a/Y2K2pcQyFnh_d5VA" TargetMode="External"/><Relationship Id="rId81" Type="http://schemas.openxmlformats.org/officeDocument/2006/relationships/hyperlink" Target="https://prnt.sc/DB8xELRs2BZj" TargetMode="External"/><Relationship Id="rId73" Type="http://schemas.openxmlformats.org/officeDocument/2006/relationships/hyperlink" Target="https://www.youtube.com/watch?v=059IdI12i2M&amp;lc=Ugzf1WTWN6hDooYfyK14AaABAg" TargetMode="External"/><Relationship Id="rId72" Type="http://schemas.openxmlformats.org/officeDocument/2006/relationships/hyperlink" Target="https://pikabu.ru/story/pogreb_moya_malenkaya_stroyka_chetvyortyiy_shag_9623405?cid=255071832" TargetMode="External"/><Relationship Id="rId75" Type="http://schemas.openxmlformats.org/officeDocument/2006/relationships/hyperlink" Target="https://dzen.ru/media/samastroyka.ru/analog-penoplasta-i-mineralnoi-vaty-deshevyi-uteplitel-na-veka-63650191b54e9d2f2d97a0ba" TargetMode="External"/><Relationship Id="rId74" Type="http://schemas.openxmlformats.org/officeDocument/2006/relationships/hyperlink" Target="https://prnt.sc/IuUuvQ7zykOF" TargetMode="External"/><Relationship Id="rId77" Type="http://schemas.openxmlformats.org/officeDocument/2006/relationships/hyperlink" Target="https://vk.com/wall-112510789_7627210?reply=7631661&amp;thread=7627234" TargetMode="External"/><Relationship Id="rId76" Type="http://schemas.openxmlformats.org/officeDocument/2006/relationships/hyperlink" Target="https://prnt.sc/b8cjgRR2ZufV" TargetMode="External"/><Relationship Id="rId79" Type="http://schemas.openxmlformats.org/officeDocument/2006/relationships/hyperlink" Target="https://prnt.sc/WjaoHv4D0yLW" TargetMode="External"/><Relationship Id="rId78" Type="http://schemas.openxmlformats.org/officeDocument/2006/relationships/hyperlink" Target="https://vk.com/wall-123474518_311356?reply=314520" TargetMode="External"/><Relationship Id="rId71" Type="http://schemas.openxmlformats.org/officeDocument/2006/relationships/hyperlink" Target="https://prnt.sc/OWX5Xonay9gt" TargetMode="External"/><Relationship Id="rId70" Type="http://schemas.openxmlformats.org/officeDocument/2006/relationships/hyperlink" Target="https://www.youtube.com/watch?v=y9QKVMgnMPs&amp;lc=Ugxkujv3fIRKyCRvL1p4AaABAg" TargetMode="External"/><Relationship Id="rId62" Type="http://schemas.openxmlformats.org/officeDocument/2006/relationships/hyperlink" Target="https://vk.com/wall-209702295_138" TargetMode="External"/><Relationship Id="rId61" Type="http://schemas.openxmlformats.org/officeDocument/2006/relationships/hyperlink" Target="https://prnt.sc/PUY9b4P3v8wi" TargetMode="External"/><Relationship Id="rId64" Type="http://schemas.openxmlformats.org/officeDocument/2006/relationships/hyperlink" Target="https://pikabu.ru/story/otvet_na_post_uteplitel_penoplast_vlage_vyikhoda_ne_dast_ili_pochemu_yekstrudirovannyiy_polistirol_nelzya_ispolzovat_dlya_utepleniya_derevyannyikh_domov_9621523?cid=255006674" TargetMode="External"/><Relationship Id="rId63" Type="http://schemas.openxmlformats.org/officeDocument/2006/relationships/hyperlink" Target="https://prnt.sc/03kky9RdcBF1" TargetMode="External"/><Relationship Id="rId66" Type="http://schemas.openxmlformats.org/officeDocument/2006/relationships/hyperlink" Target="https://prnt.sc/tnWdJ_jNhvQO" TargetMode="External"/><Relationship Id="rId65" Type="http://schemas.openxmlformats.org/officeDocument/2006/relationships/hyperlink" Target="https://vk.com/wall-188826474_210117" TargetMode="External"/><Relationship Id="rId68" Type="http://schemas.openxmlformats.org/officeDocument/2006/relationships/hyperlink" Target="https://www.youtube.com/watch?v=kUUAGJw_89k&amp;lc=UgyHkf9o3pyKYEHSixd4AaABAg" TargetMode="External"/><Relationship Id="rId67" Type="http://schemas.openxmlformats.org/officeDocument/2006/relationships/hyperlink" Target="https://dzen.ru/b/Y2YsrVKwC2fE53hJ" TargetMode="External"/><Relationship Id="rId60" Type="http://schemas.openxmlformats.org/officeDocument/2006/relationships/hyperlink" Target="https://vk.com/wall-47246511_387231?reply=387297" TargetMode="External"/><Relationship Id="rId69" Type="http://schemas.openxmlformats.org/officeDocument/2006/relationships/hyperlink" Target="https://amarok-man.livejournal.com/6958070.html?thread=283434486" TargetMode="External"/><Relationship Id="rId51" Type="http://schemas.openxmlformats.org/officeDocument/2006/relationships/hyperlink" Target="https://prnt.sc/EZaUNB8oViSK" TargetMode="External"/><Relationship Id="rId50" Type="http://schemas.openxmlformats.org/officeDocument/2006/relationships/hyperlink" Target="https://vk.com/wall-5868821_238476?reply=238495&amp;thread=238493" TargetMode="External"/><Relationship Id="rId53" Type="http://schemas.openxmlformats.org/officeDocument/2006/relationships/hyperlink" Target="https://prnt.sc/TCvNPmOxLVNg" TargetMode="External"/><Relationship Id="rId52" Type="http://schemas.openxmlformats.org/officeDocument/2006/relationships/hyperlink" Target="https://vk.com/wall-34568519_3334040?reply=3335141" TargetMode="External"/><Relationship Id="rId55" Type="http://schemas.openxmlformats.org/officeDocument/2006/relationships/hyperlink" Target="https://vk.com/wall368639248_974" TargetMode="External"/><Relationship Id="rId54" Type="http://schemas.openxmlformats.org/officeDocument/2006/relationships/hyperlink" Target="https://telegram.me/antonspletni/60994?comment=12086938" TargetMode="External"/><Relationship Id="rId57" Type="http://schemas.openxmlformats.org/officeDocument/2006/relationships/hyperlink" Target="https://prnt.sc/lDTKswUVBCZG" TargetMode="External"/><Relationship Id="rId56" Type="http://schemas.openxmlformats.org/officeDocument/2006/relationships/hyperlink" Target="https://www.forumhouse.ru/posts/30703972/" TargetMode="External"/><Relationship Id="rId59" Type="http://schemas.openxmlformats.org/officeDocument/2006/relationships/hyperlink" Target="https://prnt.sc/fTdQGtKrVSmR" TargetMode="External"/><Relationship Id="rId58" Type="http://schemas.openxmlformats.org/officeDocument/2006/relationships/hyperlink" Target="https://vk.com/wall-214283259_2044" TargetMode="External"/><Relationship Id="rId107" Type="http://schemas.openxmlformats.org/officeDocument/2006/relationships/hyperlink" Target="https://prnt.sc/awuSSM-VIVvS" TargetMode="External"/><Relationship Id="rId228" Type="http://schemas.openxmlformats.org/officeDocument/2006/relationships/hyperlink" Target="https://www.youtube.com/watch?v=NQWZ6dw8Mpo&amp;lc=UgxcONN_eO2gYL19NpZ4AaABAg.9icPMT6jPwm9ih8q3UkzYK" TargetMode="External"/><Relationship Id="rId106" Type="http://schemas.openxmlformats.org/officeDocument/2006/relationships/hyperlink" Target="https://vk.com/wall-36868476_638435?reply=638542&amp;thread=638443" TargetMode="External"/><Relationship Id="rId227" Type="http://schemas.openxmlformats.org/officeDocument/2006/relationships/hyperlink" Target="https://prnt.sc/F1ZJLNuzOi1W" TargetMode="External"/><Relationship Id="rId105" Type="http://schemas.openxmlformats.org/officeDocument/2006/relationships/hyperlink" Target="https://prnt.sc/W4-Ajc9WlT9-" TargetMode="External"/><Relationship Id="rId226" Type="http://schemas.openxmlformats.org/officeDocument/2006/relationships/hyperlink" Target="https://vk.com/wall-21126073_162080?reply=162105" TargetMode="External"/><Relationship Id="rId104" Type="http://schemas.openxmlformats.org/officeDocument/2006/relationships/hyperlink" Target="https://vk.com/wall-136277225_32758" TargetMode="External"/><Relationship Id="rId225" Type="http://schemas.openxmlformats.org/officeDocument/2006/relationships/hyperlink" Target="https://prnt.sc/qv5_CXZt2LEW" TargetMode="External"/><Relationship Id="rId109" Type="http://schemas.openxmlformats.org/officeDocument/2006/relationships/hyperlink" Target="https://prnt.sc/cfIwNGwGoQKv" TargetMode="External"/><Relationship Id="rId108" Type="http://schemas.openxmlformats.org/officeDocument/2006/relationships/hyperlink" Target="https://dzen.ru/media/samastroyka.ru/analog-penoplasta-i-mineralnoi-vaty-deshevyi-uteplitel-na-veka-63650191b54e9d2f2d97a0ba?comment-request=1" TargetMode="External"/><Relationship Id="rId229" Type="http://schemas.openxmlformats.org/officeDocument/2006/relationships/hyperlink" Target="https://prnt.sc/3Idy56EuxTob" TargetMode="External"/><Relationship Id="rId220" Type="http://schemas.openxmlformats.org/officeDocument/2006/relationships/hyperlink" Target="https://vk.com/wall-195542636_96249" TargetMode="External"/><Relationship Id="rId103" Type="http://schemas.openxmlformats.org/officeDocument/2006/relationships/hyperlink" Target="https://www.drive2.ru/c/631615555161300768/" TargetMode="External"/><Relationship Id="rId224" Type="http://schemas.openxmlformats.org/officeDocument/2006/relationships/hyperlink" Target="https://www.youtube.com/watch?v=h6FqWa7LQbY&amp;lc=Ugy0YEndUHCFpb1RxCd4AaABAg.9ihAlfq7qPu9ihvnpekWc_" TargetMode="External"/><Relationship Id="rId102" Type="http://schemas.openxmlformats.org/officeDocument/2006/relationships/hyperlink" Target="https://prnt.sc/MJT2T5jPDRb1" TargetMode="External"/><Relationship Id="rId223" Type="http://schemas.openxmlformats.org/officeDocument/2006/relationships/hyperlink" Target="https://prnt.sc/GXXFqghb38VY" TargetMode="External"/><Relationship Id="rId101" Type="http://schemas.openxmlformats.org/officeDocument/2006/relationships/hyperlink" Target="https://ok.ru/profile/572898048341/statuses/155290507150165" TargetMode="External"/><Relationship Id="rId222" Type="http://schemas.openxmlformats.org/officeDocument/2006/relationships/hyperlink" Target="https://vk.com/wall604267317_171" TargetMode="External"/><Relationship Id="rId100" Type="http://schemas.openxmlformats.org/officeDocument/2006/relationships/hyperlink" Target="https://prnt.sc/JYieD7ZRVR6Z" TargetMode="External"/><Relationship Id="rId221" Type="http://schemas.openxmlformats.org/officeDocument/2006/relationships/hyperlink" Target="https://prnt.sc/xYsKd04Ct-Cj" TargetMode="External"/><Relationship Id="rId217" Type="http://schemas.openxmlformats.org/officeDocument/2006/relationships/hyperlink" Target="https://prnt.sc/jwiQaJqfCgMt" TargetMode="External"/><Relationship Id="rId216" Type="http://schemas.openxmlformats.org/officeDocument/2006/relationships/hyperlink" Target="https://vk.com/wall-159920846_484360" TargetMode="External"/><Relationship Id="rId215" Type="http://schemas.openxmlformats.org/officeDocument/2006/relationships/hyperlink" Target="https://prnt.sc/LSRWrCfuUafm" TargetMode="External"/><Relationship Id="rId214" Type="http://schemas.openxmlformats.org/officeDocument/2006/relationships/hyperlink" Target="https://pikabu.ru/story/otvet_na_post_kak_gorit_karkasnyiy_dom_9658316?cid=256187663" TargetMode="External"/><Relationship Id="rId219" Type="http://schemas.openxmlformats.org/officeDocument/2006/relationships/hyperlink" Target="https://prnt.sc/z36YTiUSx3TT" TargetMode="External"/><Relationship Id="rId218" Type="http://schemas.openxmlformats.org/officeDocument/2006/relationships/hyperlink" Target="https://ok.ru/profile/529344437533/statuses/154587538148637" TargetMode="External"/><Relationship Id="rId213" Type="http://schemas.openxmlformats.org/officeDocument/2006/relationships/hyperlink" Target="https://pikabu.ru/story/otvet_na_post_kak_gorit_karkasnyiy_dom_9658316?cid=256228362" TargetMode="External"/><Relationship Id="rId212" Type="http://schemas.openxmlformats.org/officeDocument/2006/relationships/hyperlink" Target="https://prnt.sc/iQj2bTFrI1HG" TargetMode="External"/><Relationship Id="rId211" Type="http://schemas.openxmlformats.org/officeDocument/2006/relationships/hyperlink" Target="https://www.youtube.com/watch?v=NQWZ6dw8Mpo&amp;lc=UgxcONN_eO2gYL19NpZ4AaABAg" TargetMode="External"/><Relationship Id="rId210" Type="http://schemas.openxmlformats.org/officeDocument/2006/relationships/hyperlink" Target="https://pikabu.ru/story/otvet_na_post_kak_gorit_karkasnyiy_dom_9658316?cid=256218311" TargetMode="External"/><Relationship Id="rId129" Type="http://schemas.openxmlformats.org/officeDocument/2006/relationships/hyperlink" Target="https://prnt.sc/Huv83FFFfPqM" TargetMode="External"/><Relationship Id="rId128" Type="http://schemas.openxmlformats.org/officeDocument/2006/relationships/hyperlink" Target="https://www.youtube.com/watch?v=CQwWspm6mXk" TargetMode="External"/><Relationship Id="rId249" Type="http://schemas.openxmlformats.org/officeDocument/2006/relationships/hyperlink" Target="https://prnt.sc/Beki1VO27ADn" TargetMode="External"/><Relationship Id="rId127" Type="http://schemas.openxmlformats.org/officeDocument/2006/relationships/hyperlink" Target="https://prnt.sc/xbbrF8x3fsXt" TargetMode="External"/><Relationship Id="rId248" Type="http://schemas.openxmlformats.org/officeDocument/2006/relationships/hyperlink" Target="https://www.drive2.ru/l/633066085876271499/" TargetMode="External"/><Relationship Id="rId126" Type="http://schemas.openxmlformats.org/officeDocument/2006/relationships/hyperlink" Target="https://vk.com/topic-182030015_49132696?post=232" TargetMode="External"/><Relationship Id="rId247" Type="http://schemas.openxmlformats.org/officeDocument/2006/relationships/hyperlink" Target="https://prnt.sc/H7QZcPRDSuNs" TargetMode="External"/><Relationship Id="rId121" Type="http://schemas.openxmlformats.org/officeDocument/2006/relationships/hyperlink" Target="https://prnt.sc/TkJ-zmoak8vE" TargetMode="External"/><Relationship Id="rId242" Type="http://schemas.openxmlformats.org/officeDocument/2006/relationships/hyperlink" Target="https://vk.com/wall-153705577_103143?reply=103995&amp;thread=103155" TargetMode="External"/><Relationship Id="rId120" Type="http://schemas.openxmlformats.org/officeDocument/2006/relationships/hyperlink" Target="https://ok.ru/dmitry.kushalin/statuses/155383158909769" TargetMode="External"/><Relationship Id="rId241" Type="http://schemas.openxmlformats.org/officeDocument/2006/relationships/hyperlink" Target="https://prnt.sc/oS8MagmgsroN" TargetMode="External"/><Relationship Id="rId240" Type="http://schemas.openxmlformats.org/officeDocument/2006/relationships/hyperlink" Target="https://www.youtube.com/watch?v=uCpduX49r4E" TargetMode="External"/><Relationship Id="rId125" Type="http://schemas.openxmlformats.org/officeDocument/2006/relationships/hyperlink" Target="https://prnt.sc/ehjwrbgeGkpu" TargetMode="External"/><Relationship Id="rId246" Type="http://schemas.openxmlformats.org/officeDocument/2006/relationships/hyperlink" Target="https://www.youtube.com/watch?v=NQWZ6dw8Mpo&amp;lc=UgxcONN_eO2gYL19NpZ4AaABAg.9icPMT6jPwm9im93z_wa94" TargetMode="External"/><Relationship Id="rId124" Type="http://schemas.openxmlformats.org/officeDocument/2006/relationships/hyperlink" Target="https://vk.com/wall-147044983_60646" TargetMode="External"/><Relationship Id="rId245" Type="http://schemas.openxmlformats.org/officeDocument/2006/relationships/hyperlink" Target="https://prnt.sc/oc0rWx4qSV65" TargetMode="External"/><Relationship Id="rId123" Type="http://schemas.openxmlformats.org/officeDocument/2006/relationships/hyperlink" Target="https://prnt.sc/HnAJXIQ0-aMB" TargetMode="External"/><Relationship Id="rId244" Type="http://schemas.openxmlformats.org/officeDocument/2006/relationships/hyperlink" Target="https://vk.com/wall-96349291_26966?reply=27130&amp;thread=27004" TargetMode="External"/><Relationship Id="rId122" Type="http://schemas.openxmlformats.org/officeDocument/2006/relationships/hyperlink" Target="https://vk.com/wall-71388759_1034" TargetMode="External"/><Relationship Id="rId243" Type="http://schemas.openxmlformats.org/officeDocument/2006/relationships/hyperlink" Target="https://prnt.sc/tqZtjV-J9jmo" TargetMode="External"/><Relationship Id="rId95" Type="http://schemas.openxmlformats.org/officeDocument/2006/relationships/hyperlink" Target="https://prnt.sc/lP-QF4078yLT" TargetMode="External"/><Relationship Id="rId94" Type="http://schemas.openxmlformats.org/officeDocument/2006/relationships/hyperlink" Target="https://ok.ru/group/55743773999131/topic/154734887575579" TargetMode="External"/><Relationship Id="rId97" Type="http://schemas.openxmlformats.org/officeDocument/2006/relationships/hyperlink" Target="https://www.youtube.com/watch?v=cztwPjYVgSE" TargetMode="External"/><Relationship Id="rId96" Type="http://schemas.openxmlformats.org/officeDocument/2006/relationships/hyperlink" Target="https://www.forumhouse.ru/posts/30715032/" TargetMode="External"/><Relationship Id="rId99" Type="http://schemas.openxmlformats.org/officeDocument/2006/relationships/hyperlink" Target="https://www.youtube.com/watch?v=r4G1zeN5R7s&amp;lc=UgzLE3WFxNifBSEUwzl4AaABAg" TargetMode="External"/><Relationship Id="rId98" Type="http://schemas.openxmlformats.org/officeDocument/2006/relationships/hyperlink" Target="https://prnt.sc/98aAqwSLgJBU" TargetMode="External"/><Relationship Id="rId91" Type="http://schemas.openxmlformats.org/officeDocument/2006/relationships/hyperlink" Target="https://prnt.sc/4eOu-cCkrPcd" TargetMode="External"/><Relationship Id="rId90" Type="http://schemas.openxmlformats.org/officeDocument/2006/relationships/hyperlink" Target="http://vk.com/wall-38398409_55154?reply=55189&amp;thread=55182" TargetMode="External"/><Relationship Id="rId93" Type="http://schemas.openxmlformats.org/officeDocument/2006/relationships/hyperlink" Target="https://prnt.sc/4q909eLnGKOM" TargetMode="External"/><Relationship Id="rId92" Type="http://schemas.openxmlformats.org/officeDocument/2006/relationships/hyperlink" Target="https://otvet.mail.ru/answer/2021585773" TargetMode="External"/><Relationship Id="rId118" Type="http://schemas.openxmlformats.org/officeDocument/2006/relationships/hyperlink" Target="https://vk.com/wall-96349291_26966?reply=27024&amp;thread=27004" TargetMode="External"/><Relationship Id="rId239" Type="http://schemas.openxmlformats.org/officeDocument/2006/relationships/hyperlink" Target="https://prnt.sc/jAxy7v-_Zfeb" TargetMode="External"/><Relationship Id="rId117" Type="http://schemas.openxmlformats.org/officeDocument/2006/relationships/hyperlink" Target="https://prnt.sc/lB9i88AZSBP4" TargetMode="External"/><Relationship Id="rId238" Type="http://schemas.openxmlformats.org/officeDocument/2006/relationships/hyperlink" Target="https://vk.com/wall675020379_121" TargetMode="External"/><Relationship Id="rId116" Type="http://schemas.openxmlformats.org/officeDocument/2006/relationships/hyperlink" Target="https://vk.com/wall-63396497_95656" TargetMode="External"/><Relationship Id="rId237" Type="http://schemas.openxmlformats.org/officeDocument/2006/relationships/hyperlink" Target="https://prnt.sc/pGEa4mzYddLP" TargetMode="External"/><Relationship Id="rId115" Type="http://schemas.openxmlformats.org/officeDocument/2006/relationships/hyperlink" Target="https://vk.com/wall519441088_1799" TargetMode="External"/><Relationship Id="rId236" Type="http://schemas.openxmlformats.org/officeDocument/2006/relationships/hyperlink" Target="https://www.youtube.com/watch?v=Bxgp7j6_vYs&amp;lc=UgxOcdyJrs67DsajlIx4AaABAg.9ijQGTrXXRi9ijUqmOhIZI" TargetMode="External"/><Relationship Id="rId119" Type="http://schemas.openxmlformats.org/officeDocument/2006/relationships/hyperlink" Target="https://prnt.sc/uTmDMbZzyScf" TargetMode="External"/><Relationship Id="rId110" Type="http://schemas.openxmlformats.org/officeDocument/2006/relationships/hyperlink" Target="https://www.forumhouse.ru/threads/551493/" TargetMode="External"/><Relationship Id="rId231" Type="http://schemas.openxmlformats.org/officeDocument/2006/relationships/hyperlink" Target="https://vk.com/wall-85199833_5867472?reply=5867498" TargetMode="External"/><Relationship Id="rId230" Type="http://schemas.openxmlformats.org/officeDocument/2006/relationships/hyperlink" Target="https://vk.com/wall-115466005_348579?reply=348862" TargetMode="External"/><Relationship Id="rId114" Type="http://schemas.openxmlformats.org/officeDocument/2006/relationships/hyperlink" Target="https://prnt.sc/PEIQusg0tIm4" TargetMode="External"/><Relationship Id="rId235" Type="http://schemas.openxmlformats.org/officeDocument/2006/relationships/hyperlink" Target="https://t.me/DenisMontaj/363" TargetMode="External"/><Relationship Id="rId113" Type="http://schemas.openxmlformats.org/officeDocument/2006/relationships/hyperlink" Target="https://ok.ru/profile/572898048341/statuses/155290507150165" TargetMode="External"/><Relationship Id="rId234" Type="http://schemas.openxmlformats.org/officeDocument/2006/relationships/hyperlink" Target="https://t.me/DenisMontaj/362" TargetMode="External"/><Relationship Id="rId112" Type="http://schemas.openxmlformats.org/officeDocument/2006/relationships/hyperlink" Target="https://prnt.sc/cJEMCjXz8TLv" TargetMode="External"/><Relationship Id="rId233" Type="http://schemas.openxmlformats.org/officeDocument/2006/relationships/hyperlink" Target="https://prnt.sc/S4Rb93xIeaY7" TargetMode="External"/><Relationship Id="rId111" Type="http://schemas.openxmlformats.org/officeDocument/2006/relationships/hyperlink" Target="https://forum.motolodka.ru/read.php?f=2&amp;i=1642523&amp;t=1642455" TargetMode="External"/><Relationship Id="rId232" Type="http://schemas.openxmlformats.org/officeDocument/2006/relationships/hyperlink" Target="https://vk.com/wall-135814562_2337593" TargetMode="External"/><Relationship Id="rId206" Type="http://schemas.openxmlformats.org/officeDocument/2006/relationships/hyperlink" Target="https://prnt.sc/fm5932lxWocH" TargetMode="External"/><Relationship Id="rId205" Type="http://schemas.openxmlformats.org/officeDocument/2006/relationships/hyperlink" Target="https://vk.com/wall-153705577_103670?reply=103672" TargetMode="External"/><Relationship Id="rId204" Type="http://schemas.openxmlformats.org/officeDocument/2006/relationships/hyperlink" Target="https://prnt.sc/GcdHlhgbI2Jh" TargetMode="External"/><Relationship Id="rId203" Type="http://schemas.openxmlformats.org/officeDocument/2006/relationships/hyperlink" Target="http://www.ok.ru/profile/369180678765/statuses/155324727606125" TargetMode="External"/><Relationship Id="rId209" Type="http://schemas.openxmlformats.org/officeDocument/2006/relationships/hyperlink" Target="https://pikabu.ru/story/otvet_na_post_kak_gorit_karkasnyiy_dom_9658316" TargetMode="External"/><Relationship Id="rId208" Type="http://schemas.openxmlformats.org/officeDocument/2006/relationships/hyperlink" Target="https://prnt.sc/OQOJitRE2VAM" TargetMode="External"/><Relationship Id="rId207" Type="http://schemas.openxmlformats.org/officeDocument/2006/relationships/hyperlink" Target="https://telegram.me/postroim_dom/29982?comment=99182" TargetMode="External"/><Relationship Id="rId202" Type="http://schemas.openxmlformats.org/officeDocument/2006/relationships/hyperlink" Target="https://prnt.sc/eNSh46e3TP77" TargetMode="External"/><Relationship Id="rId201" Type="http://schemas.openxmlformats.org/officeDocument/2006/relationships/hyperlink" Target="https://ok.ru/group/70000000875825/topic/156039644355377" TargetMode="External"/><Relationship Id="rId200" Type="http://schemas.openxmlformats.org/officeDocument/2006/relationships/hyperlink" Target="https://prnt.sc/NBYQeYKTIt5t"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k.com/wall-138308445_251825" TargetMode="External"/><Relationship Id="rId2" Type="http://schemas.openxmlformats.org/officeDocument/2006/relationships/hyperlink" Target="https://vk.com/stroymaniya" TargetMode="External"/><Relationship Id="rId3" Type="http://schemas.openxmlformats.org/officeDocument/2006/relationships/hyperlink" Target="https://dzen.ru/b/Y0fq5pn_ZkvATlzf" TargetMode="External"/><Relationship Id="rId4" Type="http://schemas.openxmlformats.org/officeDocument/2006/relationships/hyperlink" Target="https://dzen.ru/id/5efdaa2036c07611cde56e12" TargetMode="External"/><Relationship Id="rId9" Type="http://schemas.openxmlformats.org/officeDocument/2006/relationships/hyperlink" Target="https://dzen.ru/stroim_dlya_sebya" TargetMode="External"/><Relationship Id="rId5" Type="http://schemas.openxmlformats.org/officeDocument/2006/relationships/hyperlink" Target="https://www.youtube.com/channel/UCdEfzKKRfBrpxk3ZjPrf7Ag" TargetMode="External"/><Relationship Id="rId6" Type="http://schemas.openxmlformats.org/officeDocument/2006/relationships/hyperlink" Target="https://www.youtube.com/watch?v=eolgl-SWMjk" TargetMode="External"/><Relationship Id="rId7" Type="http://schemas.openxmlformats.org/officeDocument/2006/relationships/hyperlink" Target="https://www.youtube.com/channel/UCKtP0nysXyVBvgIEiZl7HrA" TargetMode="External"/><Relationship Id="rId8" Type="http://schemas.openxmlformats.org/officeDocument/2006/relationships/hyperlink" Target="https://dzen.ru/video/watch/6360cb749a1f90791b47382c" TargetMode="External"/><Relationship Id="rId11" Type="http://schemas.openxmlformats.org/officeDocument/2006/relationships/hyperlink" Target="https://vk.com/shans_news" TargetMode="External"/><Relationship Id="rId10" Type="http://schemas.openxmlformats.org/officeDocument/2006/relationships/hyperlink" Target="https://vk.com/wall-196961768_483" TargetMode="External"/><Relationship Id="rId13" Type="http://schemas.openxmlformats.org/officeDocument/2006/relationships/hyperlink" Target="https://dzen.ru/blogstroitelja" TargetMode="External"/><Relationship Id="rId12" Type="http://schemas.openxmlformats.org/officeDocument/2006/relationships/hyperlink" Target="https://dzen.ru/b/Y44I42cn409CYS0f?share_to=telegram" TargetMode="External"/><Relationship Id="rId14"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ok.ru/obyavleniya.krasnodar/topic/154328895439743" TargetMode="External"/><Relationship Id="rId2" Type="http://schemas.openxmlformats.org/officeDocument/2006/relationships/hyperlink" Target="https://ok.ru/profile/571304384201" TargetMode="External"/><Relationship Id="rId3" Type="http://schemas.openxmlformats.org/officeDocument/2006/relationships/hyperlink" Target="https://vk.com/wall-53901048_1481" TargetMode="External"/><Relationship Id="rId4" Type="http://schemas.openxmlformats.org/officeDocument/2006/relationships/hyperlink" Target="https://vk.com/narodniebalconirf" TargetMode="External"/><Relationship Id="rId9" Type="http://schemas.openxmlformats.org/officeDocument/2006/relationships/hyperlink" Target="https://ok.ru/profile/581601727327/statuses/154402377489759" TargetMode="External"/><Relationship Id="rId5" Type="http://schemas.openxmlformats.org/officeDocument/2006/relationships/hyperlink" Target="https://vk.com/wall-164171198_2986" TargetMode="External"/><Relationship Id="rId6" Type="http://schemas.openxmlformats.org/officeDocument/2006/relationships/hyperlink" Target="https://vk.com/okna812" TargetMode="External"/><Relationship Id="rId7" Type="http://schemas.openxmlformats.org/officeDocument/2006/relationships/hyperlink" Target="https://telegram.me/httpsMetal/332765" TargetMode="External"/><Relationship Id="rId8" Type="http://schemas.openxmlformats.org/officeDocument/2006/relationships/hyperlink" Target="https://t.me/Platinumdecor" TargetMode="External"/><Relationship Id="rId40" Type="http://schemas.openxmlformats.org/officeDocument/2006/relationships/hyperlink" Target="https://vk.com/wall-162315206_829" TargetMode="External"/><Relationship Id="rId42" Type="http://schemas.openxmlformats.org/officeDocument/2006/relationships/hyperlink" Target="https://glavorgstroy.ru/" TargetMode="External"/><Relationship Id="rId41" Type="http://schemas.openxmlformats.org/officeDocument/2006/relationships/hyperlink" Target="https://vk.com/glavorgstroy" TargetMode="External"/><Relationship Id="rId44" Type="http://schemas.openxmlformats.org/officeDocument/2006/relationships/hyperlink" Target="https://vk.com/balkony63" TargetMode="External"/><Relationship Id="rId43" Type="http://schemas.openxmlformats.org/officeDocument/2006/relationships/hyperlink" Target="https://vk.com/wall-9785714_2521" TargetMode="External"/><Relationship Id="rId46" Type="http://schemas.openxmlformats.org/officeDocument/2006/relationships/hyperlink" Target="https://vk.com/termopanel43" TargetMode="External"/><Relationship Id="rId45" Type="http://schemas.openxmlformats.org/officeDocument/2006/relationships/hyperlink" Target="https://vk.com/wall-61182343_2307" TargetMode="External"/><Relationship Id="rId48" Type="http://schemas.openxmlformats.org/officeDocument/2006/relationships/hyperlink" Target="https://vk.com/stroycentr29" TargetMode="External"/><Relationship Id="rId47" Type="http://schemas.openxmlformats.org/officeDocument/2006/relationships/hyperlink" Target="https://vk.com/wall-208081366_285" TargetMode="External"/><Relationship Id="rId49" Type="http://schemas.openxmlformats.org/officeDocument/2006/relationships/hyperlink" Target="https://www.instagram.com/p/CkNNSWkKBFn/" TargetMode="External"/><Relationship Id="rId31" Type="http://schemas.openxmlformats.org/officeDocument/2006/relationships/hyperlink" Target="https://vk.com/wall-155849422_1065" TargetMode="External"/><Relationship Id="rId30" Type="http://schemas.openxmlformats.org/officeDocument/2006/relationships/hyperlink" Target="https://vk.com/popkoff_sip" TargetMode="External"/><Relationship Id="rId33" Type="http://schemas.openxmlformats.org/officeDocument/2006/relationships/hyperlink" Target="https://abk-fasad.ru/catalog/uteplenie-fasadov/insulation/neopor-17" TargetMode="External"/><Relationship Id="rId32" Type="http://schemas.openxmlformats.org/officeDocument/2006/relationships/hyperlink" Target="https://vk.com/arhitek_decor" TargetMode="External"/><Relationship Id="rId35" Type="http://schemas.openxmlformats.org/officeDocument/2006/relationships/hyperlink" Target="https://vk.com/abk_fasad" TargetMode="External"/><Relationship Id="rId34" Type="http://schemas.openxmlformats.org/officeDocument/2006/relationships/hyperlink" Target="https://vk.com/wall-179002674_15617" TargetMode="External"/><Relationship Id="rId37" Type="http://schemas.openxmlformats.org/officeDocument/2006/relationships/hyperlink" Target="https://www.instagram.com/rostfasad.rostov/" TargetMode="External"/><Relationship Id="rId36" Type="http://schemas.openxmlformats.org/officeDocument/2006/relationships/hyperlink" Target="https://www.instagram.com/p/Cj-VVRFK0gL/" TargetMode="External"/><Relationship Id="rId39" Type="http://schemas.openxmlformats.org/officeDocument/2006/relationships/hyperlink" Target="https://vk.com/u.fasad" TargetMode="External"/><Relationship Id="rId38" Type="http://schemas.openxmlformats.org/officeDocument/2006/relationships/hyperlink" Target="https://vk.com/wall-216487309_5" TargetMode="External"/><Relationship Id="rId20" Type="http://schemas.openxmlformats.org/officeDocument/2006/relationships/hyperlink" Target="https://vk.com/penoplast3d" TargetMode="External"/><Relationship Id="rId22" Type="http://schemas.openxmlformats.org/officeDocument/2006/relationships/hyperlink" Target="https://vk.com/termopaneli_decor" TargetMode="External"/><Relationship Id="rId21" Type="http://schemas.openxmlformats.org/officeDocument/2006/relationships/hyperlink" Target="https://vk.com/wall-142268958_417" TargetMode="External"/><Relationship Id="rId24" Type="http://schemas.openxmlformats.org/officeDocument/2006/relationships/hyperlink" Target="https://ok.ru/stroitelstvo.domaizsippaneley/statuses/155823464551193" TargetMode="External"/><Relationship Id="rId23" Type="http://schemas.openxmlformats.org/officeDocument/2006/relationships/hyperlink" Target="https://prnt.sc/rw0UMDqwcSHe" TargetMode="External"/><Relationship Id="rId26" Type="http://schemas.openxmlformats.org/officeDocument/2006/relationships/hyperlink" Target="https://www.youtube.com/watch?v=okhmDmeq0rI&amp;lc=UgweQU77BOMHBrLLtcx4AaABAg.9hPKbAfzE569hPMFUh9YWJ" TargetMode="External"/><Relationship Id="rId25" Type="http://schemas.openxmlformats.org/officeDocument/2006/relationships/hyperlink" Target="https://ok.ru/stroitelstvo.domaizsippaneley" TargetMode="External"/><Relationship Id="rId28" Type="http://schemas.openxmlformats.org/officeDocument/2006/relationships/hyperlink" Target="https://ok.ru/group/61085190586519" TargetMode="External"/><Relationship Id="rId27" Type="http://schemas.openxmlformats.org/officeDocument/2006/relationships/hyperlink" Target="https://www.youtube.com/c/ARSPromRussia" TargetMode="External"/><Relationship Id="rId29" Type="http://schemas.openxmlformats.org/officeDocument/2006/relationships/hyperlink" Target="https://vk.com/wall-211346256_76" TargetMode="External"/><Relationship Id="rId11" Type="http://schemas.openxmlformats.org/officeDocument/2006/relationships/hyperlink" Target="https://vk.com/wall-121797299_12521" TargetMode="External"/><Relationship Id="rId10" Type="http://schemas.openxmlformats.org/officeDocument/2006/relationships/hyperlink" Target="https://ok.ru/profile/581601727327" TargetMode="External"/><Relationship Id="rId13" Type="http://schemas.openxmlformats.org/officeDocument/2006/relationships/hyperlink" Target="https://www.instagram.com/p/Cjs5lv6qjjm/" TargetMode="External"/><Relationship Id="rId12" Type="http://schemas.openxmlformats.org/officeDocument/2006/relationships/hyperlink" Target="https://vk.com/barakholkaremont" TargetMode="External"/><Relationship Id="rId15" Type="http://schemas.openxmlformats.org/officeDocument/2006/relationships/hyperlink" Target="https://vk.com/wall-216498260_3" TargetMode="External"/><Relationship Id="rId14" Type="http://schemas.openxmlformats.org/officeDocument/2006/relationships/hyperlink" Target="https://www.instagram.com/teplogaz_market/" TargetMode="External"/><Relationship Id="rId17" Type="http://schemas.openxmlformats.org/officeDocument/2006/relationships/hyperlink" Target="https://www.instagram.com/p/Cj05ZKaLDK1/" TargetMode="External"/><Relationship Id="rId16" Type="http://schemas.openxmlformats.org/officeDocument/2006/relationships/hyperlink" Target="https://vk.com/thermopanels.bor52" TargetMode="External"/><Relationship Id="rId19" Type="http://schemas.openxmlformats.org/officeDocument/2006/relationships/hyperlink" Target="https://vk.com/wall-108814823_423" TargetMode="External"/><Relationship Id="rId18" Type="http://schemas.openxmlformats.org/officeDocument/2006/relationships/hyperlink" Target="https://www.instagram.com/teploavangard/" TargetMode="External"/><Relationship Id="rId84" Type="http://schemas.openxmlformats.org/officeDocument/2006/relationships/hyperlink" Target="https://vk.com/okna_potolki_nizhnevartovsk" TargetMode="External"/><Relationship Id="rId83" Type="http://schemas.openxmlformats.org/officeDocument/2006/relationships/hyperlink" Target="https://vk.com/wall-172802390_3378" TargetMode="External"/><Relationship Id="rId86" Type="http://schemas.openxmlformats.org/officeDocument/2006/relationships/hyperlink" Target="https://www.instagram.com/modulbk14/" TargetMode="External"/><Relationship Id="rId85" Type="http://schemas.openxmlformats.org/officeDocument/2006/relationships/hyperlink" Target="https://www.instagram.com/p/ClFyt9zIRh9/" TargetMode="External"/><Relationship Id="rId88" Type="http://schemas.openxmlformats.org/officeDocument/2006/relationships/hyperlink" Target="https://www.youtube.com/@topkiosk" TargetMode="External"/><Relationship Id="rId87" Type="http://schemas.openxmlformats.org/officeDocument/2006/relationships/hyperlink" Target="https://www.youtube.com/watch?v=1b3wivT8cT0" TargetMode="External"/><Relationship Id="rId89" Type="http://schemas.openxmlformats.org/officeDocument/2006/relationships/hyperlink" Target="https://vk.com/wall-80026197_18055" TargetMode="External"/><Relationship Id="rId80" Type="http://schemas.openxmlformats.org/officeDocument/2006/relationships/hyperlink" Target="https://www.instagram.com/p/Ck8BmlNKNEv/" TargetMode="External"/><Relationship Id="rId82" Type="http://schemas.openxmlformats.org/officeDocument/2006/relationships/hyperlink" Target="http://vart-standart.ru/" TargetMode="External"/><Relationship Id="rId81" Type="http://schemas.openxmlformats.org/officeDocument/2006/relationships/hyperlink" Target="https://www.instagram.com/evro_termopanel/" TargetMode="External"/><Relationship Id="rId73" Type="http://schemas.openxmlformats.org/officeDocument/2006/relationships/hyperlink" Target="https://vk.com/sk_garant" TargetMode="External"/><Relationship Id="rId72" Type="http://schemas.openxmlformats.org/officeDocument/2006/relationships/hyperlink" Target="https://vk.com/valkoinen_ru" TargetMode="External"/><Relationship Id="rId75" Type="http://schemas.openxmlformats.org/officeDocument/2006/relationships/hyperlink" Target="https://skgarant72.com/" TargetMode="External"/><Relationship Id="rId74" Type="http://schemas.openxmlformats.org/officeDocument/2006/relationships/hyperlink" Target="https://www.youtube.com/watch?v=kiyzTafdM7c" TargetMode="External"/><Relationship Id="rId77" Type="http://schemas.openxmlformats.org/officeDocument/2006/relationships/hyperlink" Target="https://vk.com/sip_35" TargetMode="External"/><Relationship Id="rId76" Type="http://schemas.openxmlformats.org/officeDocument/2006/relationships/hyperlink" Target="https://vk.com/wall-184127407_251" TargetMode="External"/><Relationship Id="rId79" Type="http://schemas.openxmlformats.org/officeDocument/2006/relationships/hyperlink" Target="https://vk.com/balkon_rus" TargetMode="External"/><Relationship Id="rId78" Type="http://schemas.openxmlformats.org/officeDocument/2006/relationships/hyperlink" Target="https://vk.com/wall-169889167_1779" TargetMode="External"/><Relationship Id="rId71" Type="http://schemas.openxmlformats.org/officeDocument/2006/relationships/hyperlink" Target="https://vk.com/wall-147684524_4914" TargetMode="External"/><Relationship Id="rId70" Type="http://schemas.openxmlformats.org/officeDocument/2006/relationships/hyperlink" Target="https://vk.com/sk_imripea" TargetMode="External"/><Relationship Id="rId62" Type="http://schemas.openxmlformats.org/officeDocument/2006/relationships/hyperlink" Target="https://www.instagram.com/ooo_balconnik/" TargetMode="External"/><Relationship Id="rId61" Type="http://schemas.openxmlformats.org/officeDocument/2006/relationships/hyperlink" Target="https://www.instagram.com/p/CkX6nt8IU62/" TargetMode="External"/><Relationship Id="rId64" Type="http://schemas.openxmlformats.org/officeDocument/2006/relationships/hyperlink" Target="https://vk.com/sip_35" TargetMode="External"/><Relationship Id="rId63" Type="http://schemas.openxmlformats.org/officeDocument/2006/relationships/hyperlink" Target="https://vk.com/wall-184127407_226" TargetMode="External"/><Relationship Id="rId66" Type="http://schemas.openxmlformats.org/officeDocument/2006/relationships/hyperlink" Target="https://vk.com/club177890747" TargetMode="External"/><Relationship Id="rId65" Type="http://schemas.openxmlformats.org/officeDocument/2006/relationships/hyperlink" Target="https://vk.com/wall-177890747_1049" TargetMode="External"/><Relationship Id="rId68" Type="http://schemas.openxmlformats.org/officeDocument/2006/relationships/hyperlink" Target="https://vk.com/pus.zavod" TargetMode="External"/><Relationship Id="rId67" Type="http://schemas.openxmlformats.org/officeDocument/2006/relationships/hyperlink" Target="https://vk.com/wall-194617000_565" TargetMode="External"/><Relationship Id="rId60" Type="http://schemas.openxmlformats.org/officeDocument/2006/relationships/hyperlink" Target="https://dzen.ru/stroitemp" TargetMode="External"/><Relationship Id="rId69" Type="http://schemas.openxmlformats.org/officeDocument/2006/relationships/hyperlink" Target="https://vk.com/wall717551749_370" TargetMode="External"/><Relationship Id="rId51" Type="http://schemas.openxmlformats.org/officeDocument/2006/relationships/hyperlink" Target="https://vk.com/wall244863225_1260" TargetMode="External"/><Relationship Id="rId50" Type="http://schemas.openxmlformats.org/officeDocument/2006/relationships/hyperlink" Target="https://www.instagram.com/prom.alp.samara_fasad/" TargetMode="External"/><Relationship Id="rId53" Type="http://schemas.openxmlformats.org/officeDocument/2006/relationships/hyperlink" Target="https://vk.com/wall-115687079_28500" TargetMode="External"/><Relationship Id="rId52" Type="http://schemas.openxmlformats.org/officeDocument/2006/relationships/hyperlink" Target="https://vk.com/termopanel_kirov" TargetMode="External"/><Relationship Id="rId55" Type="http://schemas.openxmlformats.org/officeDocument/2006/relationships/hyperlink" Target="https://vk.com/wall-49895052_3285" TargetMode="External"/><Relationship Id="rId54" Type="http://schemas.openxmlformats.org/officeDocument/2006/relationships/hyperlink" Target="https://vk.com/priyatniy_remont" TargetMode="External"/><Relationship Id="rId57" Type="http://schemas.openxmlformats.org/officeDocument/2006/relationships/hyperlink" Target="https://www.instagram.com/reel/CjTUgDOolDM/" TargetMode="External"/><Relationship Id="rId56" Type="http://schemas.openxmlformats.org/officeDocument/2006/relationships/hyperlink" Target="https://vk.com/profnastilzaton" TargetMode="External"/><Relationship Id="rId59" Type="http://schemas.openxmlformats.org/officeDocument/2006/relationships/hyperlink" Target="https://dzen.ru/a/Y1_O8kYgFS9Efu1y" TargetMode="External"/><Relationship Id="rId58" Type="http://schemas.openxmlformats.org/officeDocument/2006/relationships/hyperlink" Target="https://www.instagram.com/zagdom_krasnodar1735/" TargetMode="External"/><Relationship Id="rId107" Type="http://schemas.openxmlformats.org/officeDocument/2006/relationships/hyperlink" Target="https://vk.com/kredoperm1" TargetMode="External"/><Relationship Id="rId106" Type="http://schemas.openxmlformats.org/officeDocument/2006/relationships/hyperlink" Target="https://vk.com/wall-167388470_437" TargetMode="External"/><Relationship Id="rId105" Type="http://schemas.openxmlformats.org/officeDocument/2006/relationships/hyperlink" Target="https://vk.com/windoor.company" TargetMode="External"/><Relationship Id="rId104" Type="http://schemas.openxmlformats.org/officeDocument/2006/relationships/hyperlink" Target="https://vk.com/wall-147918140_5492" TargetMode="External"/><Relationship Id="rId109" Type="http://schemas.openxmlformats.org/officeDocument/2006/relationships/hyperlink" Target="https://www.instagram.com/yteplenie_smr/" TargetMode="External"/><Relationship Id="rId108" Type="http://schemas.openxmlformats.org/officeDocument/2006/relationships/hyperlink" Target="https://www.instagram.com/p/CmY0sPfNYZD/" TargetMode="External"/><Relationship Id="rId103" Type="http://schemas.openxmlformats.org/officeDocument/2006/relationships/hyperlink" Target="https://vk.com/okna_potolki_nizhnevartovsk" TargetMode="External"/><Relationship Id="rId102" Type="http://schemas.openxmlformats.org/officeDocument/2006/relationships/hyperlink" Target="https://vk.com/wall-172802390_3418" TargetMode="External"/><Relationship Id="rId101" Type="http://schemas.openxmlformats.org/officeDocument/2006/relationships/hyperlink" Target="https://vk.com/oknoffrybinsk" TargetMode="External"/><Relationship Id="rId100" Type="http://schemas.openxmlformats.org/officeDocument/2006/relationships/hyperlink" Target="https://vk.com/wall-107895339_15461" TargetMode="External"/><Relationship Id="rId95" Type="http://schemas.openxmlformats.org/officeDocument/2006/relationships/hyperlink" Target="http://lp.grandhouse73.ru/" TargetMode="External"/><Relationship Id="rId94" Type="http://schemas.openxmlformats.org/officeDocument/2006/relationships/hyperlink" Target="https://www.youtube.com/@Virmak" TargetMode="External"/><Relationship Id="rId97" Type="http://schemas.openxmlformats.org/officeDocument/2006/relationships/hyperlink" Target="https://vk.com/grandhouse73" TargetMode="External"/><Relationship Id="rId96" Type="http://schemas.openxmlformats.org/officeDocument/2006/relationships/hyperlink" Target="https://vk.com/wall-137133538_4236" TargetMode="External"/><Relationship Id="rId99" Type="http://schemas.openxmlformats.org/officeDocument/2006/relationships/hyperlink" Target="https://www.instagram.com/prom.alp.samara_fasad/" TargetMode="External"/><Relationship Id="rId98" Type="http://schemas.openxmlformats.org/officeDocument/2006/relationships/hyperlink" Target="https://www.instagram.com/p/ClyFNmwqJSN/" TargetMode="External"/><Relationship Id="rId91" Type="http://schemas.openxmlformats.org/officeDocument/2006/relationships/hyperlink" Target="https://vk.com/wall-53901048_1496" TargetMode="External"/><Relationship Id="rId90" Type="http://schemas.openxmlformats.org/officeDocument/2006/relationships/hyperlink" Target="https://vk.com/magnum_159" TargetMode="External"/><Relationship Id="rId93" Type="http://schemas.openxmlformats.org/officeDocument/2006/relationships/hyperlink" Target="https://www.youtube.com/watch?v=7OIQ59t67VM" TargetMode="External"/><Relationship Id="rId92" Type="http://schemas.openxmlformats.org/officeDocument/2006/relationships/hyperlink" Target="https://vk.com/club53901048" TargetMode="External"/><Relationship Id="rId110" Type="http://schemas.openxmlformats.org/officeDocument/2006/relationships/hyperlink" Target="https://www.instagram.com/p/CmYg7UhNLPJ/" TargetMode="External"/><Relationship Id="rId112" Type="http://schemas.openxmlformats.org/officeDocument/2006/relationships/drawing" Target="../drawings/drawing21.xml"/><Relationship Id="rId111" Type="http://schemas.openxmlformats.org/officeDocument/2006/relationships/hyperlink" Target="https://www.instagram.com/termopaneli_stirol/" TargetMode="External"/></Relationships>
</file>

<file path=xl/worksheets/_rels/sheet22.xml.rels><?xml version="1.0" encoding="UTF-8" standalone="yes"?><Relationships xmlns="http://schemas.openxmlformats.org/package/2006/relationships"><Relationship Id="rId190" Type="http://schemas.openxmlformats.org/officeDocument/2006/relationships/hyperlink" Target="https://www.forumhouse.ru/posts/30667234/" TargetMode="External"/><Relationship Id="rId194" Type="http://schemas.openxmlformats.org/officeDocument/2006/relationships/hyperlink" Target="https://vk.com/wall-123474518_311356?reply=312294&amp;thread=311365" TargetMode="External"/><Relationship Id="rId193" Type="http://schemas.openxmlformats.org/officeDocument/2006/relationships/hyperlink" Target="https://prnt.sc/vs3tKg1-0KUz" TargetMode="External"/><Relationship Id="rId192" Type="http://schemas.openxmlformats.org/officeDocument/2006/relationships/hyperlink" Target="https://www.forumhouse.ru/posts/30671527/" TargetMode="External"/><Relationship Id="rId191" Type="http://schemas.openxmlformats.org/officeDocument/2006/relationships/hyperlink" Target="https://prnt.sc/efq6YJ999_Mh" TargetMode="External"/><Relationship Id="rId187" Type="http://schemas.openxmlformats.org/officeDocument/2006/relationships/hyperlink" Target="https://prnt.sc/B7TSKACXJH51" TargetMode="External"/><Relationship Id="rId186" Type="http://schemas.openxmlformats.org/officeDocument/2006/relationships/hyperlink" Target="https://www.forumhouse.ru/posts/30670182/" TargetMode="External"/><Relationship Id="rId185" Type="http://schemas.openxmlformats.org/officeDocument/2006/relationships/hyperlink" Target="https://vk.com/wall-1088788_76603?reply=76635&amp;thread=76634" TargetMode="External"/><Relationship Id="rId184" Type="http://schemas.openxmlformats.org/officeDocument/2006/relationships/hyperlink" Target="https://vk.com/wall-155027402_586739?reply=586764" TargetMode="External"/><Relationship Id="rId189" Type="http://schemas.openxmlformats.org/officeDocument/2006/relationships/hyperlink" Target="https://prnt.sc/4Io8HD0HoU53" TargetMode="External"/><Relationship Id="rId188" Type="http://schemas.openxmlformats.org/officeDocument/2006/relationships/hyperlink" Target="https://dzen.ru/a/Y17dIr6bG1BUyzC7" TargetMode="External"/><Relationship Id="rId183" Type="http://schemas.openxmlformats.org/officeDocument/2006/relationships/hyperlink" Target="https://prnt.sc/Bh39-2PDk3PV" TargetMode="External"/><Relationship Id="rId182" Type="http://schemas.openxmlformats.org/officeDocument/2006/relationships/hyperlink" Target="https://dzen.ru/a/Y1Kld_mdsjLxGX8v" TargetMode="External"/><Relationship Id="rId181" Type="http://schemas.openxmlformats.org/officeDocument/2006/relationships/hyperlink" Target="https://prnt.sc/bQXvefhTJCDi" TargetMode="External"/><Relationship Id="rId180" Type="http://schemas.openxmlformats.org/officeDocument/2006/relationships/hyperlink" Target="https://www.forumhouse.ru/posts/30665477/" TargetMode="External"/><Relationship Id="rId176" Type="http://schemas.openxmlformats.org/officeDocument/2006/relationships/hyperlink" Target="https://vk.com/wall-137648145_1370844?reply=1370905" TargetMode="External"/><Relationship Id="rId175" Type="http://schemas.openxmlformats.org/officeDocument/2006/relationships/hyperlink" Target="https://vk.com/wall-17771956_348727?reply=348819" TargetMode="External"/><Relationship Id="rId174" Type="http://schemas.openxmlformats.org/officeDocument/2006/relationships/hyperlink" Target="https://prnt.sc/nf3uaU49quxz" TargetMode="External"/><Relationship Id="rId173" Type="http://schemas.openxmlformats.org/officeDocument/2006/relationships/hyperlink" Target="https://www.youtube.com/watch?v=l5t03wkjVqA&amp;lc=UgzXNlTggVf8f_y38Bl4AaABAg" TargetMode="External"/><Relationship Id="rId179" Type="http://schemas.openxmlformats.org/officeDocument/2006/relationships/hyperlink" Target="https://vk.com/wall-211370304_166?reply=171&amp;thread=167" TargetMode="External"/><Relationship Id="rId178" Type="http://schemas.openxmlformats.org/officeDocument/2006/relationships/hyperlink" Target="https://prnt.sc/NwpcZWiIRvnu" TargetMode="External"/><Relationship Id="rId177" Type="http://schemas.openxmlformats.org/officeDocument/2006/relationships/hyperlink" Target="https://www.youtube.com/watch?v=l5t03wkjVqA&amp;lc=UgwPzl0KT-UB_EPVkX14AaABAg" TargetMode="External"/><Relationship Id="rId198" Type="http://schemas.openxmlformats.org/officeDocument/2006/relationships/hyperlink" Target="https://www.youtube.com/watch?v=RNhMEhNc1o4&amp;lc=Ugze6QC1nDpDH9QTw-l4AaABAg" TargetMode="External"/><Relationship Id="rId197" Type="http://schemas.openxmlformats.org/officeDocument/2006/relationships/hyperlink" Target="https://vk.com/wall-138308445_252797?reply=252817" TargetMode="External"/><Relationship Id="rId196" Type="http://schemas.openxmlformats.org/officeDocument/2006/relationships/hyperlink" Target="https://vk.com/wall-123474518_311356?reply=311692&amp;thread=311399" TargetMode="External"/><Relationship Id="rId195" Type="http://schemas.openxmlformats.org/officeDocument/2006/relationships/hyperlink" Target="https://www.youtube.com/watch?v=l5t03wkjVqA&amp;lc=UgwPzl0KT-UB_EPVkX14AaABAg.9he2DQ78EPg9hiXxsjfwEk" TargetMode="External"/><Relationship Id="rId199" Type="http://schemas.openxmlformats.org/officeDocument/2006/relationships/hyperlink" Target="https://prnt.sc/QH4MVvx_IVMB" TargetMode="External"/><Relationship Id="rId150" Type="http://schemas.openxmlformats.org/officeDocument/2006/relationships/hyperlink" Target="https://prnt.sc/oOta7tBdVa_-" TargetMode="External"/><Relationship Id="rId1" Type="http://schemas.openxmlformats.org/officeDocument/2006/relationships/comments" Target="../comments1.xml"/><Relationship Id="rId2" Type="http://schemas.openxmlformats.org/officeDocument/2006/relationships/hyperlink" Target="https://ok.ru/group/54399706071282/topic/155305030237682" TargetMode="External"/><Relationship Id="rId3" Type="http://schemas.openxmlformats.org/officeDocument/2006/relationships/hyperlink" Target="https://ok.ru/ideiipolez/topic/155253480838477" TargetMode="External"/><Relationship Id="rId149" Type="http://schemas.openxmlformats.org/officeDocument/2006/relationships/hyperlink" Target="https://www.yaplakal.com/forum3/st/175/topic2522001.html?hl=" TargetMode="External"/><Relationship Id="rId4" Type="http://schemas.openxmlformats.org/officeDocument/2006/relationships/hyperlink" Target="https://prnt.sc/USYp5ur6QLPZ" TargetMode="External"/><Relationship Id="rId148" Type="http://schemas.openxmlformats.org/officeDocument/2006/relationships/hyperlink" Target="https://vk.com/wall-175284210_54408" TargetMode="External"/><Relationship Id="rId9" Type="http://schemas.openxmlformats.org/officeDocument/2006/relationships/hyperlink" Target="https://otvet.mail.ru/question/230698603" TargetMode="External"/><Relationship Id="rId143" Type="http://schemas.openxmlformats.org/officeDocument/2006/relationships/hyperlink" Target="https://www.forumhouse.ru/posts/30653905/" TargetMode="External"/><Relationship Id="rId142" Type="http://schemas.openxmlformats.org/officeDocument/2006/relationships/hyperlink" Target="https://prnt.sc/8UpCfahy8ngh" TargetMode="External"/><Relationship Id="rId141" Type="http://schemas.openxmlformats.org/officeDocument/2006/relationships/hyperlink" Target="https://www.forumhouse.ru/posts/30653435/" TargetMode="External"/><Relationship Id="rId140" Type="http://schemas.openxmlformats.org/officeDocument/2006/relationships/hyperlink" Target="https://prnt.sc/Gut9UdtlosVJ" TargetMode="External"/><Relationship Id="rId5" Type="http://schemas.openxmlformats.org/officeDocument/2006/relationships/hyperlink" Target="https://ok.ru/domashniyumelets/topic/154096020063490" TargetMode="External"/><Relationship Id="rId147" Type="http://schemas.openxmlformats.org/officeDocument/2006/relationships/hyperlink" Target="https://vk.com/wall-165823237_7648" TargetMode="External"/><Relationship Id="rId6" Type="http://schemas.openxmlformats.org/officeDocument/2006/relationships/hyperlink" Target="https://prnt.sc/zZH7zEVRaq7G" TargetMode="External"/><Relationship Id="rId146" Type="http://schemas.openxmlformats.org/officeDocument/2006/relationships/hyperlink" Target="https://prnt.sc/o0LMnscGpBgK" TargetMode="External"/><Relationship Id="rId7" Type="http://schemas.openxmlformats.org/officeDocument/2006/relationships/hyperlink" Target="https://vk.com/wall-57491950_3605" TargetMode="External"/><Relationship Id="rId145" Type="http://schemas.openxmlformats.org/officeDocument/2006/relationships/hyperlink" Target="https://ok.ru/profile/579029903119/statuses/155425975177231" TargetMode="External"/><Relationship Id="rId8" Type="http://schemas.openxmlformats.org/officeDocument/2006/relationships/hyperlink" Target="https://prnt.sc/yt3nFcqGAluk" TargetMode="External"/><Relationship Id="rId144" Type="http://schemas.openxmlformats.org/officeDocument/2006/relationships/hyperlink" Target="https://prnt.sc/VUemcCdkrkoO" TargetMode="External"/><Relationship Id="rId139" Type="http://schemas.openxmlformats.org/officeDocument/2006/relationships/hyperlink" Target="https://dzen.ru/media/ppupovolzhie/penopoliuretan-ili-penopolistirol-chto-vybrat-6356779d1038191b2455b334" TargetMode="External"/><Relationship Id="rId138" Type="http://schemas.openxmlformats.org/officeDocument/2006/relationships/hyperlink" Target="https://prnt.sc/ujPUXLOHWvce" TargetMode="External"/><Relationship Id="rId137" Type="http://schemas.openxmlformats.org/officeDocument/2006/relationships/hyperlink" Target="https://www.forumhouse.ru/posts/30651341/" TargetMode="External"/><Relationship Id="rId132" Type="http://schemas.openxmlformats.org/officeDocument/2006/relationships/hyperlink" Target="https://vk.com/wall-100607967_39988" TargetMode="External"/><Relationship Id="rId131" Type="http://schemas.openxmlformats.org/officeDocument/2006/relationships/hyperlink" Target="https://vk.com/wall-100607967_39994" TargetMode="External"/><Relationship Id="rId130" Type="http://schemas.openxmlformats.org/officeDocument/2006/relationships/hyperlink" Target="https://prnt.sc/Em0mPHDIN-yZ" TargetMode="External"/><Relationship Id="rId136" Type="http://schemas.openxmlformats.org/officeDocument/2006/relationships/hyperlink" Target="https://prnt.sc/nBcGwnnvvnt4" TargetMode="External"/><Relationship Id="rId135" Type="http://schemas.openxmlformats.org/officeDocument/2006/relationships/hyperlink" Target="https://www.forumhouse.ru/threads/272140/page-125" TargetMode="External"/><Relationship Id="rId134" Type="http://schemas.openxmlformats.org/officeDocument/2006/relationships/hyperlink" Target="https://prnt.sc/nI-4fth7Vobh" TargetMode="External"/><Relationship Id="rId133" Type="http://schemas.openxmlformats.org/officeDocument/2006/relationships/hyperlink" Target="https://prnt.sc/orpg6PzsLJlK" TargetMode="External"/><Relationship Id="rId172" Type="http://schemas.openxmlformats.org/officeDocument/2006/relationships/hyperlink" Target="https://prnt.sc/wKkbjTwIWlnT" TargetMode="External"/><Relationship Id="rId171" Type="http://schemas.openxmlformats.org/officeDocument/2006/relationships/hyperlink" Target="https://www.forumhouse.ru/posts/30662056/" TargetMode="External"/><Relationship Id="rId170" Type="http://schemas.openxmlformats.org/officeDocument/2006/relationships/hyperlink" Target="https://prnt.sc/QRQWAUgAZ6uT" TargetMode="External"/><Relationship Id="rId165" Type="http://schemas.openxmlformats.org/officeDocument/2006/relationships/hyperlink" Target="https://vk.com/wall-57006401_1430305?reply=1430390" TargetMode="External"/><Relationship Id="rId164" Type="http://schemas.openxmlformats.org/officeDocument/2006/relationships/hyperlink" Target="https://vk.com/wall-27838907_1822435?reply=1822589" TargetMode="External"/><Relationship Id="rId163" Type="http://schemas.openxmlformats.org/officeDocument/2006/relationships/hyperlink" Target="https://telegram.me/ga_soroka/2802" TargetMode="External"/><Relationship Id="rId162" Type="http://schemas.openxmlformats.org/officeDocument/2006/relationships/hyperlink" Target="https://prnt.sc/4-d6-6ILW9-d" TargetMode="External"/><Relationship Id="rId169" Type="http://schemas.openxmlformats.org/officeDocument/2006/relationships/hyperlink" Target="https://www.forumhouse.ru/posts/30662392/" TargetMode="External"/><Relationship Id="rId168" Type="http://schemas.openxmlformats.org/officeDocument/2006/relationships/hyperlink" Target="https://vk.com/wall-102665113_655197?reply=655341" TargetMode="External"/><Relationship Id="rId167" Type="http://schemas.openxmlformats.org/officeDocument/2006/relationships/hyperlink" Target="https://vk.com/wall-213074986_2395" TargetMode="External"/><Relationship Id="rId166" Type="http://schemas.openxmlformats.org/officeDocument/2006/relationships/hyperlink" Target="https://vk.com/wall-195542636_94938" TargetMode="External"/><Relationship Id="rId161" Type="http://schemas.openxmlformats.org/officeDocument/2006/relationships/hyperlink" Target="https://www.youtube.com/watch?v=XTxW6VhSwXc&amp;lc=Ugxgp5SHMw4HF3Epfjd4AaABAg" TargetMode="External"/><Relationship Id="rId160" Type="http://schemas.openxmlformats.org/officeDocument/2006/relationships/hyperlink" Target="https://prnt.sc/eaVdFs4PCuFV" TargetMode="External"/><Relationship Id="rId159" Type="http://schemas.openxmlformats.org/officeDocument/2006/relationships/hyperlink" Target="https://www.youtube.com/watch?v=XTxW6VhSwXc&amp;lc=UgwNcNZTcQZNfT8DKHp4AaABAg" TargetMode="External"/><Relationship Id="rId154" Type="http://schemas.openxmlformats.org/officeDocument/2006/relationships/hyperlink" Target="https://vk.com/wall95926093_21220" TargetMode="External"/><Relationship Id="rId153" Type="http://schemas.openxmlformats.org/officeDocument/2006/relationships/hyperlink" Target="https://vk.com/wall-97639222_151628?reply=153951&amp;thread=153443" TargetMode="External"/><Relationship Id="rId152" Type="http://schemas.openxmlformats.org/officeDocument/2006/relationships/hyperlink" Target="https://prnt.sc/T-jz5Nfe6KGq" TargetMode="External"/><Relationship Id="rId151" Type="http://schemas.openxmlformats.org/officeDocument/2006/relationships/hyperlink" Target="https://www.yaplakal.com/forum3/st/175/topic2522001.html?hl=" TargetMode="External"/><Relationship Id="rId158" Type="http://schemas.openxmlformats.org/officeDocument/2006/relationships/hyperlink" Target="https://vk.com/wall-72891995_1014903?reply=1015035&amp;thread=1014911" TargetMode="External"/><Relationship Id="rId157" Type="http://schemas.openxmlformats.org/officeDocument/2006/relationships/hyperlink" Target="https://vk.com/wall-72891995_1014903?reply=1015024&amp;thread=1014964" TargetMode="External"/><Relationship Id="rId156" Type="http://schemas.openxmlformats.org/officeDocument/2006/relationships/hyperlink" Target="https://prnt.sc/NAc-ZXFmSgoO" TargetMode="External"/><Relationship Id="rId155" Type="http://schemas.openxmlformats.org/officeDocument/2006/relationships/hyperlink" Target="https://ok.ru/group/55718404882459/topic/154693651996699" TargetMode="External"/><Relationship Id="rId40" Type="http://schemas.openxmlformats.org/officeDocument/2006/relationships/hyperlink" Target="https://prnt.sc/cbucdmnRd0Dr" TargetMode="External"/><Relationship Id="rId42" Type="http://schemas.openxmlformats.org/officeDocument/2006/relationships/hyperlink" Target="https://ok.ru/kurgansov/topic/154476371004701" TargetMode="External"/><Relationship Id="rId41" Type="http://schemas.openxmlformats.org/officeDocument/2006/relationships/hyperlink" Target="https://vk.com/wall-99100640_66602" TargetMode="External"/><Relationship Id="rId44" Type="http://schemas.openxmlformats.org/officeDocument/2006/relationships/hyperlink" Target="https://vk.com/wall-204295761_878" TargetMode="External"/><Relationship Id="rId43" Type="http://schemas.openxmlformats.org/officeDocument/2006/relationships/hyperlink" Target="https://prnt.sc/0Z7niea9chV9" TargetMode="External"/><Relationship Id="rId46" Type="http://schemas.openxmlformats.org/officeDocument/2006/relationships/hyperlink" Target="https://otvet.mail.ru/question/230770571" TargetMode="External"/><Relationship Id="rId45" Type="http://schemas.openxmlformats.org/officeDocument/2006/relationships/hyperlink" Target="https://prnt.sc/1UBztN-6QBRJ" TargetMode="External"/><Relationship Id="rId48" Type="http://schemas.openxmlformats.org/officeDocument/2006/relationships/hyperlink" Target="https://prnt.sc/pgJFCwOFvTdX" TargetMode="External"/><Relationship Id="rId47" Type="http://schemas.openxmlformats.org/officeDocument/2006/relationships/hyperlink" Target="https://ok.ru/polezsoveti/topic/155335247052274" TargetMode="External"/><Relationship Id="rId49" Type="http://schemas.openxmlformats.org/officeDocument/2006/relationships/hyperlink" Target="https://vk.com/wall-211149593_664" TargetMode="External"/><Relationship Id="rId31" Type="http://schemas.openxmlformats.org/officeDocument/2006/relationships/hyperlink" Target="https://prnt.sc/nfU3_K5r9odr" TargetMode="External"/><Relationship Id="rId30" Type="http://schemas.openxmlformats.org/officeDocument/2006/relationships/hyperlink" Target="https://vk.com/wall-76096154_1359" TargetMode="External"/><Relationship Id="rId33" Type="http://schemas.openxmlformats.org/officeDocument/2006/relationships/hyperlink" Target="https://mastergrad.com/forums/t316755-prokonsultiruyte-kak-pravilno-sdelat-teplyy-pol-na-balkone/" TargetMode="External"/><Relationship Id="rId32" Type="http://schemas.openxmlformats.org/officeDocument/2006/relationships/hyperlink" Target="https://www.forumhouse.ru/threads/550274/" TargetMode="External"/><Relationship Id="rId35" Type="http://schemas.openxmlformats.org/officeDocument/2006/relationships/hyperlink" Target="http://pub.fsa.gov.ru/rds/declaration" TargetMode="External"/><Relationship Id="rId34" Type="http://schemas.openxmlformats.org/officeDocument/2006/relationships/hyperlink" Target="https://prnt.sc/Hpjz8jtLEHnR" TargetMode="External"/><Relationship Id="rId37" Type="http://schemas.openxmlformats.org/officeDocument/2006/relationships/hyperlink" Target="https://www.instagram.com/reel/CjXzR7qjQit/" TargetMode="External"/><Relationship Id="rId36" Type="http://schemas.openxmlformats.org/officeDocument/2006/relationships/hyperlink" Target="https://izvmor.ru/novosti/obshchestvo/kachestvennyj-remont-ili-kak-vybrat-bezopasnye-dlya-zdorovya-strojmaterialy/" TargetMode="External"/><Relationship Id="rId39" Type="http://schemas.openxmlformats.org/officeDocument/2006/relationships/hyperlink" Target="https://www.youtube.com/watch?v=G2GhhdxbHfA" TargetMode="External"/><Relationship Id="rId38" Type="http://schemas.openxmlformats.org/officeDocument/2006/relationships/hyperlink" Target="https://vk.com/wall199204795_18699?reply=18712&amp;thread=18702" TargetMode="External"/><Relationship Id="rId20" Type="http://schemas.openxmlformats.org/officeDocument/2006/relationships/hyperlink" Target="https://prnt.sc/dACePS5-vP50" TargetMode="External"/><Relationship Id="rId22" Type="http://schemas.openxmlformats.org/officeDocument/2006/relationships/hyperlink" Target="https://prnt.sc/pCY-8LRLxxU3" TargetMode="External"/><Relationship Id="rId21" Type="http://schemas.openxmlformats.org/officeDocument/2006/relationships/hyperlink" Target="https://vk.com/wall-199891670_17033" TargetMode="External"/><Relationship Id="rId24" Type="http://schemas.openxmlformats.org/officeDocument/2006/relationships/hyperlink" Target="https://prnt.sc/b4GL7bnSlBQv" TargetMode="External"/><Relationship Id="rId23" Type="http://schemas.openxmlformats.org/officeDocument/2006/relationships/hyperlink" Target="https://pikabu.ru/story/dachnyiy_dom_dlya_kruglogodichnogo_prozhivaniya_9506911?cid=251658087" TargetMode="External"/><Relationship Id="rId26" Type="http://schemas.openxmlformats.org/officeDocument/2006/relationships/hyperlink" Target="https://vk.com/wall-216299108_111" TargetMode="External"/><Relationship Id="rId25" Type="http://schemas.openxmlformats.org/officeDocument/2006/relationships/hyperlink" Target="https://vk.com/wall-191869374_183220?reply=183234" TargetMode="External"/><Relationship Id="rId28" Type="http://schemas.openxmlformats.org/officeDocument/2006/relationships/hyperlink" Target="https://www.forumhouse.ru/threads/498349/page-106" TargetMode="External"/><Relationship Id="rId27" Type="http://schemas.openxmlformats.org/officeDocument/2006/relationships/hyperlink" Target="https://prnt.sc/ACVdcGxj8zSP" TargetMode="External"/><Relationship Id="rId29" Type="http://schemas.openxmlformats.org/officeDocument/2006/relationships/hyperlink" Target="https://prnt.sc/qNj_9gYHpTed" TargetMode="External"/><Relationship Id="rId11" Type="http://schemas.openxmlformats.org/officeDocument/2006/relationships/hyperlink" Target="https://www.forumhouse.ru/threads/530789/page-6" TargetMode="External"/><Relationship Id="rId10" Type="http://schemas.openxmlformats.org/officeDocument/2006/relationships/hyperlink" Target="https://prnt.sc/7yO3INDdirZw" TargetMode="External"/><Relationship Id="rId13" Type="http://schemas.openxmlformats.org/officeDocument/2006/relationships/hyperlink" Target="https://www.forumhouse.ru/threads/530789/page-6" TargetMode="External"/><Relationship Id="rId12" Type="http://schemas.openxmlformats.org/officeDocument/2006/relationships/hyperlink" Target="https://prnt.sc/b0-iTH8eCNIr" TargetMode="External"/><Relationship Id="rId15" Type="http://schemas.openxmlformats.org/officeDocument/2006/relationships/hyperlink" Target="https://infostroj.org/forum/%D1%81%D1%82%D1%80%D0%BE%D0%B8%D1%82%D0%B5%D0%BB%D1%8C%D1%81%D1%82%D0%B2%D0%BE-group1/%D0%BE%D1%81%D0%BD%D0%BE%D0%B2%D0%BD%D1%8B%D0%B5-%D1%81%D1%82%D1%80%D0%BE%D0%B8%D1%82%D0%B5%D0%BB%D1%8C%D0%BD%D1%8B%D0%B5-%D0%BC%D0%B0%D1%82%D0%B5%D1%80%D0%B8%D0%B0%D0%BB%D1%8B-forum5/%D0%B2%D0%BE%D0%BF%D1%80%D0%BE%D1%81-%D0%BF%D0%BE-%D1%84%D0%B0%D1%81%D0%B0%D0%B4%D1%83-thread4198.0/" TargetMode="External"/><Relationship Id="rId14" Type="http://schemas.openxmlformats.org/officeDocument/2006/relationships/hyperlink" Target="https://prnt.sc/koDwZNBCCZJM" TargetMode="External"/><Relationship Id="rId17" Type="http://schemas.openxmlformats.org/officeDocument/2006/relationships/hyperlink" Target="https://dzen.ru/b/YzvEz5MZU0H2NZhe" TargetMode="External"/><Relationship Id="rId16" Type="http://schemas.openxmlformats.org/officeDocument/2006/relationships/hyperlink" Target="https://prnt.sc/ILXt719ysMiY" TargetMode="External"/><Relationship Id="rId19" Type="http://schemas.openxmlformats.org/officeDocument/2006/relationships/hyperlink" Target="https://vk.com/wall-147044983_59646" TargetMode="External"/><Relationship Id="rId18" Type="http://schemas.openxmlformats.org/officeDocument/2006/relationships/hyperlink" Target="http://instagram.com/aspdom_com" TargetMode="External"/><Relationship Id="rId84" Type="http://schemas.openxmlformats.org/officeDocument/2006/relationships/hyperlink" Target="https://prnt.sc/ZYLYqvXJavPZ" TargetMode="External"/><Relationship Id="rId83" Type="http://schemas.openxmlformats.org/officeDocument/2006/relationships/hyperlink" Target="http://pokatili.ru/f/viewtopic.php?p=468067&amp;sid=b03376ebe2d088cb99d74585236234c5" TargetMode="External"/><Relationship Id="rId86" Type="http://schemas.openxmlformats.org/officeDocument/2006/relationships/hyperlink" Target="https://vk.com/wall-172911986_129205?reply=129327&amp;thread=129265" TargetMode="External"/><Relationship Id="rId85" Type="http://schemas.openxmlformats.org/officeDocument/2006/relationships/hyperlink" Target="https://dzen.ru/media/id/622f0fd8d0814c548222298c/ustroistvo-mejetajnyh-perekrytii-v-dereviannom-dome-634d39101548c1381eeb32e8" TargetMode="External"/><Relationship Id="rId88" Type="http://schemas.openxmlformats.org/officeDocument/2006/relationships/hyperlink" Target="https://vk.com/wall-97639222_153145" TargetMode="External"/><Relationship Id="rId87" Type="http://schemas.openxmlformats.org/officeDocument/2006/relationships/hyperlink" Target="https://www.facebook.com/453878254749678/posts/2708110039326477?comment_id=3291269461189933" TargetMode="External"/><Relationship Id="rId89" Type="http://schemas.openxmlformats.org/officeDocument/2006/relationships/hyperlink" Target="https://vk.com/wall-97639222_153145?reply=153183" TargetMode="External"/><Relationship Id="rId80" Type="http://schemas.openxmlformats.org/officeDocument/2006/relationships/hyperlink" Target="https://www.youtube.com/watch?v=Py0hkvtKfp0&amp;lc=UgwQA78vyukIrmnB5Hp4AaABAg" TargetMode="External"/><Relationship Id="rId82" Type="http://schemas.openxmlformats.org/officeDocument/2006/relationships/hyperlink" Target="http://instagram.com/p/CjuPE0XIYyN" TargetMode="External"/><Relationship Id="rId81" Type="http://schemas.openxmlformats.org/officeDocument/2006/relationships/hyperlink" Target="https://prnt.sc/qKealXgtBboO" TargetMode="External"/><Relationship Id="rId73" Type="http://schemas.openxmlformats.org/officeDocument/2006/relationships/hyperlink" Target="https://pikabu.ru/story/sravnivaem_stoimost_sten_karkasnika_i_brusa_9551661?cid=252769453" TargetMode="External"/><Relationship Id="rId72" Type="http://schemas.openxmlformats.org/officeDocument/2006/relationships/hyperlink" Target="https://prnt.sc/J-gFcBV2XXwP" TargetMode="External"/><Relationship Id="rId75" Type="http://schemas.openxmlformats.org/officeDocument/2006/relationships/hyperlink" Target="https://www.forumhouse.ru/posts/30617592/" TargetMode="External"/><Relationship Id="rId74" Type="http://schemas.openxmlformats.org/officeDocument/2006/relationships/hyperlink" Target="https://telegram.me/khozyajstvo/23840?comment=23983" TargetMode="External"/><Relationship Id="rId77" Type="http://schemas.openxmlformats.org/officeDocument/2006/relationships/hyperlink" Target="https://vk.com/wall-83256494_348665?reply=348681" TargetMode="External"/><Relationship Id="rId76" Type="http://schemas.openxmlformats.org/officeDocument/2006/relationships/hyperlink" Target="https://prnt.sc/9wJr1aNadmCb" TargetMode="External"/><Relationship Id="rId79" Type="http://schemas.openxmlformats.org/officeDocument/2006/relationships/hyperlink" Target="https://vk.com/wall-119323793_638" TargetMode="External"/><Relationship Id="rId78" Type="http://schemas.openxmlformats.org/officeDocument/2006/relationships/hyperlink" Target="https://vk.com/wall-86099195_1841?reply=1843" TargetMode="External"/><Relationship Id="rId71" Type="http://schemas.openxmlformats.org/officeDocument/2006/relationships/hyperlink" Target="https://vk.com/wall-174347262_13886" TargetMode="External"/><Relationship Id="rId70" Type="http://schemas.openxmlformats.org/officeDocument/2006/relationships/hyperlink" Target="https://vk.com/wall-74535345_42937?reply=43200" TargetMode="External"/><Relationship Id="rId62" Type="http://schemas.openxmlformats.org/officeDocument/2006/relationships/hyperlink" Target="https://ok.ru/profile/571575036306/statuses/155213374662034" TargetMode="External"/><Relationship Id="rId61" Type="http://schemas.openxmlformats.org/officeDocument/2006/relationships/hyperlink" Target="https://www.yaplakal.com/forum46/st/300/topic1205844.html?hl=" TargetMode="External"/><Relationship Id="rId64" Type="http://schemas.openxmlformats.org/officeDocument/2006/relationships/hyperlink" Target="https://ok.ru/profile/575766412493/statuses/155284633873357" TargetMode="External"/><Relationship Id="rId63" Type="http://schemas.openxmlformats.org/officeDocument/2006/relationships/hyperlink" Target="https://prnt.sc/gFLZXuA8eT84" TargetMode="External"/><Relationship Id="rId66" Type="http://schemas.openxmlformats.org/officeDocument/2006/relationships/hyperlink" Target="http://www.youtube.com/watch?v=jeB1T0Y6sis&amp;lc=UgyywZB9UJEKod31Gux4AaABAg" TargetMode="External"/><Relationship Id="rId65" Type="http://schemas.openxmlformats.org/officeDocument/2006/relationships/hyperlink" Target="https://prnt.sc/qyjchixHd924" TargetMode="External"/><Relationship Id="rId68" Type="http://schemas.openxmlformats.org/officeDocument/2006/relationships/hyperlink" Target="https://www.forumhouse.ru/posts/30614586/" TargetMode="External"/><Relationship Id="rId67" Type="http://schemas.openxmlformats.org/officeDocument/2006/relationships/hyperlink" Target="https://vk.com/wall-160230617_49699?reply=49818&amp;thread=49708" TargetMode="External"/><Relationship Id="rId60" Type="http://schemas.openxmlformats.org/officeDocument/2006/relationships/hyperlink" Target="https://www.youtube.com/watch?v=G2GhhdxbHfA&amp;lc=UgxQoAaXP_LKTjqdyiR4AaABAg.9gqKqJJmxO49gqst4kQJEa" TargetMode="External"/><Relationship Id="rId69" Type="http://schemas.openxmlformats.org/officeDocument/2006/relationships/hyperlink" Target="https://vk.com/wall-102890944_1203066" TargetMode="External"/><Relationship Id="rId51" Type="http://schemas.openxmlformats.org/officeDocument/2006/relationships/hyperlink" Target="https://prnt.sc/fd099vuDFtUt" TargetMode="External"/><Relationship Id="rId50" Type="http://schemas.openxmlformats.org/officeDocument/2006/relationships/hyperlink" Target="https://pikabu.ru/story/dachnyiy_dom_dlya_kruglogodichnogo_prozhivaniya_9506911?cid=251929524" TargetMode="External"/><Relationship Id="rId53" Type="http://schemas.openxmlformats.org/officeDocument/2006/relationships/hyperlink" Target="https://prnt.sc/QADbBTKiTHCC" TargetMode="External"/><Relationship Id="rId52" Type="http://schemas.openxmlformats.org/officeDocument/2006/relationships/hyperlink" Target="https://otvet.mail.ru/question/230698603" TargetMode="External"/><Relationship Id="rId55" Type="http://schemas.openxmlformats.org/officeDocument/2006/relationships/hyperlink" Target="https://www.forumhouse.ru/threads/498349/page-108" TargetMode="External"/><Relationship Id="rId54" Type="http://schemas.openxmlformats.org/officeDocument/2006/relationships/hyperlink" Target="https://vk.com/wall-88067174_101698" TargetMode="External"/><Relationship Id="rId57" Type="http://schemas.openxmlformats.org/officeDocument/2006/relationships/hyperlink" Target="https://vk.com/wall-151453923_311548" TargetMode="External"/><Relationship Id="rId56" Type="http://schemas.openxmlformats.org/officeDocument/2006/relationships/hyperlink" Target="https://prnt.sc/pNQBCZtAEdSA" TargetMode="External"/><Relationship Id="rId59" Type="http://schemas.openxmlformats.org/officeDocument/2006/relationships/hyperlink" Target="https://prnt.sc/cPgrFhAQg8CV" TargetMode="External"/><Relationship Id="rId58" Type="http://schemas.openxmlformats.org/officeDocument/2006/relationships/hyperlink" Target="https://www.youtube.com/watch?v=G2GhhdxbHfA&amp;lc=UgyqMNzLF3yC2aTihW14AaABAg" TargetMode="External"/><Relationship Id="rId107" Type="http://schemas.openxmlformats.org/officeDocument/2006/relationships/hyperlink" Target="https://ok.ru/akvarius/statuses/156006286801073" TargetMode="External"/><Relationship Id="rId106" Type="http://schemas.openxmlformats.org/officeDocument/2006/relationships/hyperlink" Target="https://prnt.sc/TFLjS3lG_OCs" TargetMode="External"/><Relationship Id="rId105" Type="http://schemas.openxmlformats.org/officeDocument/2006/relationships/hyperlink" Target="https://www.forumhouse.ru/threads/427509/page-37" TargetMode="External"/><Relationship Id="rId104" Type="http://schemas.openxmlformats.org/officeDocument/2006/relationships/hyperlink" Target="https://prnt.sc/bA5thRU3MHIE" TargetMode="External"/><Relationship Id="rId109" Type="http://schemas.openxmlformats.org/officeDocument/2006/relationships/hyperlink" Target="http://www.facebook.com/101711428065081/posts/506696901475998" TargetMode="External"/><Relationship Id="rId108" Type="http://schemas.openxmlformats.org/officeDocument/2006/relationships/hyperlink" Target="https://www.forumhouse.ru/threads/550664/" TargetMode="External"/><Relationship Id="rId103" Type="http://schemas.openxmlformats.org/officeDocument/2006/relationships/hyperlink" Target="https://www.youtube.com/watch?v=Py0hkvtKfp0&amp;lc=UgwQA78vyukIrmnB5Hp4AaABAg.9gdFN9bEjdU9hKDAF_k_uP" TargetMode="External"/><Relationship Id="rId102" Type="http://schemas.openxmlformats.org/officeDocument/2006/relationships/hyperlink" Target="http://instagram.com/p/Cj2ltRzMM6t" TargetMode="External"/><Relationship Id="rId101" Type="http://schemas.openxmlformats.org/officeDocument/2006/relationships/hyperlink" Target="https://vk.com/wall-181593762_2529347?reply=2529792" TargetMode="External"/><Relationship Id="rId100" Type="http://schemas.openxmlformats.org/officeDocument/2006/relationships/hyperlink" Target="https://vk.com/wall-45799806_246096?reply=246166" TargetMode="External"/><Relationship Id="rId215" Type="http://schemas.openxmlformats.org/officeDocument/2006/relationships/vmlDrawing" Target="../drawings/vmlDrawing1.vml"/><Relationship Id="rId214" Type="http://schemas.openxmlformats.org/officeDocument/2006/relationships/drawing" Target="../drawings/drawing22.xml"/><Relationship Id="rId213" Type="http://schemas.openxmlformats.org/officeDocument/2006/relationships/hyperlink" Target="https://prnt.sc/-slvr73mNw_B" TargetMode="External"/><Relationship Id="rId212" Type="http://schemas.openxmlformats.org/officeDocument/2006/relationships/hyperlink" Target="https://ok.ru/master365/topic/154712021490598" TargetMode="External"/><Relationship Id="rId211" Type="http://schemas.openxmlformats.org/officeDocument/2006/relationships/hyperlink" Target="https://vk.com/wall-64874860_510623?reply=510631&amp;thread=510630" TargetMode="External"/><Relationship Id="rId210" Type="http://schemas.openxmlformats.org/officeDocument/2006/relationships/hyperlink" Target="https://vk.com/wall-182567645_259464?reply=259670" TargetMode="External"/><Relationship Id="rId129" Type="http://schemas.openxmlformats.org/officeDocument/2006/relationships/hyperlink" Target="https://ok.ru/b10.besthome/topic/155211645486350" TargetMode="External"/><Relationship Id="rId128" Type="http://schemas.openxmlformats.org/officeDocument/2006/relationships/hyperlink" Target="https://vk.com/wall-89086089_69575?reply=69598&amp;thread=69576" TargetMode="External"/><Relationship Id="rId127" Type="http://schemas.openxmlformats.org/officeDocument/2006/relationships/hyperlink" Target="https://vk.com/wall-68422589_243436?reply=243440" TargetMode="External"/><Relationship Id="rId126" Type="http://schemas.openxmlformats.org/officeDocument/2006/relationships/hyperlink" Target="https://www.youtube.com/watch?v=grvZFxPw_Wo" TargetMode="External"/><Relationship Id="rId121" Type="http://schemas.openxmlformats.org/officeDocument/2006/relationships/hyperlink" Target="http://www.facebook.com/100064070770329/posts/506696901475998" TargetMode="External"/><Relationship Id="rId120" Type="http://schemas.openxmlformats.org/officeDocument/2006/relationships/hyperlink" Target="https://www.forumhouse.ru/threads/467392/page-130" TargetMode="External"/><Relationship Id="rId125" Type="http://schemas.openxmlformats.org/officeDocument/2006/relationships/hyperlink" Target="http://vk.com/wall-157555506_159931?reply=160063&amp;thread=159948" TargetMode="External"/><Relationship Id="rId124" Type="http://schemas.openxmlformats.org/officeDocument/2006/relationships/hyperlink" Target="http://vk.com/wall-11849762_4717" TargetMode="External"/><Relationship Id="rId123" Type="http://schemas.openxmlformats.org/officeDocument/2006/relationships/hyperlink" Target="https://prnt.sc/gWUsydC0ZEd7" TargetMode="External"/><Relationship Id="rId122" Type="http://schemas.openxmlformats.org/officeDocument/2006/relationships/hyperlink" Target="https://www.forumhouse.ru/threads/536095/page-37" TargetMode="External"/><Relationship Id="rId95" Type="http://schemas.openxmlformats.org/officeDocument/2006/relationships/hyperlink" Target="https://prnt.sc/3f1IuWS0_mB3" TargetMode="External"/><Relationship Id="rId94" Type="http://schemas.openxmlformats.org/officeDocument/2006/relationships/hyperlink" Target="https://otvet.mail.ru/question/230853406" TargetMode="External"/><Relationship Id="rId97" Type="http://schemas.openxmlformats.org/officeDocument/2006/relationships/hyperlink" Target="http://instagram.com/p/CjsBB-hIuyl" TargetMode="External"/><Relationship Id="rId96" Type="http://schemas.openxmlformats.org/officeDocument/2006/relationships/hyperlink" Target="https://vk.com/wall-124999723_890751?reply=890756" TargetMode="External"/><Relationship Id="rId99" Type="http://schemas.openxmlformats.org/officeDocument/2006/relationships/hyperlink" Target="https://forum.dwg.ru/showthread.php?t=166593" TargetMode="External"/><Relationship Id="rId98" Type="http://schemas.openxmlformats.org/officeDocument/2006/relationships/hyperlink" Target="https://www.youtube.com/watch?v=cU40_GHVj6E&amp;lc=UgwSpz-U3gCfyMgwisF4AaABAg" TargetMode="External"/><Relationship Id="rId91" Type="http://schemas.openxmlformats.org/officeDocument/2006/relationships/hyperlink" Target="https://prnt.sc/-CL1W5s3ywGe" TargetMode="External"/><Relationship Id="rId90" Type="http://schemas.openxmlformats.org/officeDocument/2006/relationships/hyperlink" Target="https://vk.com/wall-199891670_17725" TargetMode="External"/><Relationship Id="rId93" Type="http://schemas.openxmlformats.org/officeDocument/2006/relationships/hyperlink" Target="https://vk.com/wall-42949290_9407291?reply=9407995" TargetMode="External"/><Relationship Id="rId92" Type="http://schemas.openxmlformats.org/officeDocument/2006/relationships/hyperlink" Target="https://telegram.me/MihnevoFlood/39753" TargetMode="External"/><Relationship Id="rId118" Type="http://schemas.openxmlformats.org/officeDocument/2006/relationships/hyperlink" Target="https://prnt.sc/h_OWRPk0evb1" TargetMode="External"/><Relationship Id="rId117" Type="http://schemas.openxmlformats.org/officeDocument/2006/relationships/hyperlink" Target="https://vk.com/wall-108555584_61589" TargetMode="External"/><Relationship Id="rId116" Type="http://schemas.openxmlformats.org/officeDocument/2006/relationships/hyperlink" Target="https://vk.com/wall-65653033_407915?reply=407928" TargetMode="External"/><Relationship Id="rId115" Type="http://schemas.openxmlformats.org/officeDocument/2006/relationships/hyperlink" Target="https://prnt.sc/NZcENpp6k4JW" TargetMode="External"/><Relationship Id="rId119" Type="http://schemas.openxmlformats.org/officeDocument/2006/relationships/hyperlink" Target="https://vk.com/wall-29538032_308158?reply=308253&amp;thread=308175" TargetMode="External"/><Relationship Id="rId110" Type="http://schemas.openxmlformats.org/officeDocument/2006/relationships/hyperlink" Target="https://vk.com/wall-60507499_2309" TargetMode="External"/><Relationship Id="rId114" Type="http://schemas.openxmlformats.org/officeDocument/2006/relationships/hyperlink" Target="https://vk.com/wall-187835662_2711" TargetMode="External"/><Relationship Id="rId113" Type="http://schemas.openxmlformats.org/officeDocument/2006/relationships/hyperlink" Target="https://www.youtube.com/watch?v=jB-iF-yEG_o&amp;lc=UgxzjY5kpqgfNVfcuSJ4AaABAg" TargetMode="External"/><Relationship Id="rId112" Type="http://schemas.openxmlformats.org/officeDocument/2006/relationships/hyperlink" Target="https://prnt.sc/BogjV6ahc9cQ" TargetMode="External"/><Relationship Id="rId111" Type="http://schemas.openxmlformats.org/officeDocument/2006/relationships/hyperlink" Target="https://www.youtube.com/watch?v=Py0hkvtKfp0&amp;lc=UgwQA78vyukIrmnB5Hp4AaABAg.9gdFN9bEjdU9hMj9a3iY8D" TargetMode="External"/><Relationship Id="rId206" Type="http://schemas.openxmlformats.org/officeDocument/2006/relationships/hyperlink" Target="https://vk.com/wall-62611753_315612?reply=315626&amp;thread=315625" TargetMode="External"/><Relationship Id="rId205" Type="http://schemas.openxmlformats.org/officeDocument/2006/relationships/hyperlink" Target="https://prnt.sc/_0SPnwBaiauE" TargetMode="External"/><Relationship Id="rId204" Type="http://schemas.openxmlformats.org/officeDocument/2006/relationships/hyperlink" Target="https://www.drive2.ru/c/631047657405557511/" TargetMode="External"/><Relationship Id="rId203" Type="http://schemas.openxmlformats.org/officeDocument/2006/relationships/hyperlink" Target="https://www.forumhouse.ru/threads/481300/page-135" TargetMode="External"/><Relationship Id="rId209" Type="http://schemas.openxmlformats.org/officeDocument/2006/relationships/hyperlink" Target="https://vk.com/wall-142955675_168448" TargetMode="External"/><Relationship Id="rId208" Type="http://schemas.openxmlformats.org/officeDocument/2006/relationships/hyperlink" Target="https://vk.com/wall-142955675_168448" TargetMode="External"/><Relationship Id="rId207" Type="http://schemas.openxmlformats.org/officeDocument/2006/relationships/hyperlink" Target="https://vk.com/wall-62611753_315612?reply=315623" TargetMode="External"/><Relationship Id="rId202" Type="http://schemas.openxmlformats.org/officeDocument/2006/relationships/hyperlink" Target="https://vk.com/wall-195675629_30799?reply=30829" TargetMode="External"/><Relationship Id="rId201" Type="http://schemas.openxmlformats.org/officeDocument/2006/relationships/hyperlink" Target="https://www.facebook.com/458429440953092/posts/5394439277352059" TargetMode="External"/><Relationship Id="rId200" Type="http://schemas.openxmlformats.org/officeDocument/2006/relationships/hyperlink" Target="https://vk.com/wall-98299270_24511?reply=24512"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vk.com/wall-57491950_3605" TargetMode="External"/><Relationship Id="rId2" Type="http://schemas.openxmlformats.org/officeDocument/2006/relationships/hyperlink" Target="https://prnt.sc/yt3nFcqGAluk" TargetMode="External"/><Relationship Id="rId3" Type="http://schemas.openxmlformats.org/officeDocument/2006/relationships/hyperlink" Target="http://instagram.com/aspdom_com" TargetMode="External"/><Relationship Id="rId4" Type="http://schemas.openxmlformats.org/officeDocument/2006/relationships/hyperlink" Target="https://vk.com/wall-147044983_59646" TargetMode="External"/><Relationship Id="rId9" Type="http://schemas.openxmlformats.org/officeDocument/2006/relationships/hyperlink" Target="https://prnt.sc/ACVdcGxj8zSP" TargetMode="External"/><Relationship Id="rId5" Type="http://schemas.openxmlformats.org/officeDocument/2006/relationships/hyperlink" Target="https://prnt.sc/dACePS5-vP50" TargetMode="External"/><Relationship Id="rId6" Type="http://schemas.openxmlformats.org/officeDocument/2006/relationships/hyperlink" Target="https://vk.com/wall-199891670_17033" TargetMode="External"/><Relationship Id="rId7" Type="http://schemas.openxmlformats.org/officeDocument/2006/relationships/hyperlink" Target="https://prnt.sc/pCY-8LRLxxU3" TargetMode="External"/><Relationship Id="rId8" Type="http://schemas.openxmlformats.org/officeDocument/2006/relationships/hyperlink" Target="https://vk.com/wall-216299108_111" TargetMode="External"/><Relationship Id="rId20" Type="http://schemas.openxmlformats.org/officeDocument/2006/relationships/drawing" Target="../drawings/drawing23.xml"/><Relationship Id="rId11" Type="http://schemas.openxmlformats.org/officeDocument/2006/relationships/hyperlink" Target="https://prnt.sc/nfU3_K5r9odr" TargetMode="External"/><Relationship Id="rId10" Type="http://schemas.openxmlformats.org/officeDocument/2006/relationships/hyperlink" Target="https://vk.com/wall-76096154_1359" TargetMode="External"/><Relationship Id="rId13" Type="http://schemas.openxmlformats.org/officeDocument/2006/relationships/hyperlink" Target="https://prnt.sc/1UBztN-6QBRJ" TargetMode="External"/><Relationship Id="rId12" Type="http://schemas.openxmlformats.org/officeDocument/2006/relationships/hyperlink" Target="https://vk.com/wall-204295761_878" TargetMode="External"/><Relationship Id="rId15" Type="http://schemas.openxmlformats.org/officeDocument/2006/relationships/hyperlink" Target="https://prnt.sc/-CL1W5s3ywGe" TargetMode="External"/><Relationship Id="rId14" Type="http://schemas.openxmlformats.org/officeDocument/2006/relationships/hyperlink" Target="https://vk.com/wall-199891670_17725" TargetMode="External"/><Relationship Id="rId17" Type="http://schemas.openxmlformats.org/officeDocument/2006/relationships/hyperlink" Target="https://prnt.sc/NZcENpp6k4JW" TargetMode="External"/><Relationship Id="rId16" Type="http://schemas.openxmlformats.org/officeDocument/2006/relationships/hyperlink" Target="https://vk.com/wall-187835662_2711" TargetMode="External"/><Relationship Id="rId19" Type="http://schemas.openxmlformats.org/officeDocument/2006/relationships/hyperlink" Target="https://prnt.sc/h_OWRPk0evb1" TargetMode="External"/><Relationship Id="rId18" Type="http://schemas.openxmlformats.org/officeDocument/2006/relationships/hyperlink" Target="https://vk.com/wall-108555584_6158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75"/>
    <col customWidth="1" min="2" max="2" width="58.38"/>
    <col customWidth="1" min="3" max="3" width="11.63"/>
    <col customWidth="1" min="4" max="4" width="12.38"/>
    <col customWidth="1" min="5" max="5" width="8.75"/>
    <col customWidth="1" min="6" max="6" width="59.88"/>
    <col customWidth="1" min="7" max="7" width="26.5"/>
    <col customWidth="1" min="8" max="8" width="22.75"/>
    <col customWidth="1" min="9" max="9" width="54.88"/>
    <col customWidth="1" min="10" max="10" width="13.63"/>
  </cols>
  <sheetData>
    <row r="1">
      <c r="A1" s="1" t="s">
        <v>0</v>
      </c>
      <c r="B1" s="2" t="s">
        <v>1</v>
      </c>
      <c r="C1" s="2" t="s">
        <v>2</v>
      </c>
      <c r="D1" s="3" t="s">
        <v>3</v>
      </c>
      <c r="E1" s="2" t="s">
        <v>4</v>
      </c>
      <c r="F1" s="4" t="s">
        <v>5</v>
      </c>
      <c r="G1" s="2" t="s">
        <v>6</v>
      </c>
      <c r="H1" s="2" t="s">
        <v>7</v>
      </c>
      <c r="I1" s="5"/>
      <c r="J1" s="6" t="s">
        <v>8</v>
      </c>
      <c r="K1" s="5"/>
      <c r="L1" s="5"/>
      <c r="M1" s="5"/>
      <c r="N1" s="5"/>
      <c r="O1" s="5"/>
      <c r="P1" s="5"/>
      <c r="Q1" s="5"/>
      <c r="R1" s="5"/>
      <c r="S1" s="5"/>
      <c r="T1" s="5"/>
      <c r="U1" s="5"/>
      <c r="V1" s="5"/>
      <c r="W1" s="5"/>
      <c r="X1" s="5"/>
      <c r="Y1" s="5"/>
      <c r="Z1" s="5"/>
      <c r="AA1" s="5"/>
      <c r="AB1" s="5"/>
    </row>
    <row r="2">
      <c r="A2" s="7">
        <v>45201.0</v>
      </c>
      <c r="B2" s="8" t="s">
        <v>9</v>
      </c>
      <c r="C2" s="9" t="s">
        <v>10</v>
      </c>
      <c r="D2" s="10" t="s">
        <v>11</v>
      </c>
      <c r="E2" s="11"/>
      <c r="F2" s="12"/>
      <c r="G2" s="13"/>
      <c r="H2" s="8" t="s">
        <v>12</v>
      </c>
      <c r="I2" s="14"/>
      <c r="J2" s="14"/>
      <c r="K2" s="14"/>
      <c r="L2" s="14"/>
      <c r="M2" s="14"/>
      <c r="N2" s="14"/>
      <c r="O2" s="14"/>
      <c r="P2" s="14"/>
      <c r="Q2" s="14"/>
      <c r="R2" s="14"/>
      <c r="S2" s="14"/>
      <c r="T2" s="14"/>
      <c r="U2" s="14"/>
      <c r="V2" s="14"/>
      <c r="W2" s="14"/>
      <c r="X2" s="14"/>
      <c r="Y2" s="14"/>
      <c r="Z2" s="14"/>
      <c r="AA2" s="14"/>
      <c r="AB2" s="14"/>
    </row>
    <row r="3">
      <c r="A3" s="7">
        <v>45202.0</v>
      </c>
      <c r="B3" s="8" t="s">
        <v>13</v>
      </c>
      <c r="C3" s="9" t="s">
        <v>14</v>
      </c>
      <c r="D3" s="15" t="s">
        <v>15</v>
      </c>
      <c r="E3" s="8" t="s">
        <v>16</v>
      </c>
      <c r="F3" s="16" t="s">
        <v>17</v>
      </c>
      <c r="G3" s="17" t="s">
        <v>18</v>
      </c>
      <c r="H3" s="11"/>
      <c r="I3" s="14"/>
      <c r="J3" s="14"/>
      <c r="K3" s="14"/>
      <c r="L3" s="14"/>
      <c r="M3" s="14"/>
      <c r="N3" s="14"/>
      <c r="O3" s="14"/>
      <c r="P3" s="14"/>
      <c r="Q3" s="14"/>
      <c r="R3" s="14"/>
      <c r="S3" s="14"/>
      <c r="T3" s="14"/>
      <c r="U3" s="14"/>
      <c r="V3" s="14"/>
      <c r="W3" s="14"/>
      <c r="X3" s="14"/>
      <c r="Y3" s="14"/>
      <c r="Z3" s="14"/>
      <c r="AA3" s="14"/>
      <c r="AB3" s="14"/>
    </row>
    <row r="4">
      <c r="A4" s="7">
        <v>45202.0</v>
      </c>
      <c r="B4" s="8" t="s">
        <v>19</v>
      </c>
      <c r="C4" s="9" t="s">
        <v>14</v>
      </c>
      <c r="D4" s="15" t="s">
        <v>20</v>
      </c>
      <c r="E4" s="8" t="s">
        <v>21</v>
      </c>
      <c r="F4" s="16" t="s">
        <v>22</v>
      </c>
      <c r="G4" s="17" t="s">
        <v>23</v>
      </c>
      <c r="H4" s="11"/>
      <c r="I4" s="14"/>
      <c r="J4" s="14"/>
      <c r="K4" s="14"/>
      <c r="L4" s="14"/>
      <c r="M4" s="14"/>
      <c r="N4" s="14"/>
      <c r="O4" s="14"/>
      <c r="P4" s="14"/>
      <c r="Q4" s="14"/>
      <c r="R4" s="14"/>
      <c r="S4" s="14"/>
      <c r="T4" s="14"/>
      <c r="U4" s="14"/>
      <c r="V4" s="14"/>
      <c r="W4" s="14"/>
      <c r="X4" s="14"/>
      <c r="Y4" s="14"/>
      <c r="Z4" s="14"/>
      <c r="AA4" s="14"/>
      <c r="AB4" s="14"/>
    </row>
    <row r="5" ht="178.5" customHeight="1">
      <c r="A5" s="7">
        <v>45202.0</v>
      </c>
      <c r="B5" s="8" t="s">
        <v>24</v>
      </c>
      <c r="C5" s="9" t="s">
        <v>14</v>
      </c>
      <c r="D5" s="15" t="s">
        <v>25</v>
      </c>
      <c r="E5" s="8" t="s">
        <v>26</v>
      </c>
      <c r="F5" s="16" t="s">
        <v>27</v>
      </c>
      <c r="G5" s="18" t="s">
        <v>28</v>
      </c>
      <c r="H5" s="11"/>
      <c r="I5" s="14"/>
      <c r="J5" s="14"/>
      <c r="K5" s="14"/>
      <c r="L5" s="14"/>
      <c r="M5" s="14"/>
      <c r="N5" s="14"/>
      <c r="O5" s="14"/>
      <c r="P5" s="14"/>
      <c r="Q5" s="14"/>
      <c r="R5" s="14"/>
      <c r="S5" s="14"/>
      <c r="T5" s="14"/>
      <c r="U5" s="14"/>
      <c r="V5" s="14"/>
      <c r="W5" s="14"/>
      <c r="X5" s="14"/>
      <c r="Y5" s="14"/>
      <c r="Z5" s="14"/>
      <c r="AA5" s="14"/>
      <c r="AB5" s="14"/>
    </row>
    <row r="6" ht="178.5" customHeight="1">
      <c r="A6" s="7">
        <v>45202.0</v>
      </c>
      <c r="B6" s="8" t="s">
        <v>29</v>
      </c>
      <c r="C6" s="9" t="s">
        <v>30</v>
      </c>
      <c r="D6" s="10" t="s">
        <v>31</v>
      </c>
      <c r="E6" s="8" t="s">
        <v>32</v>
      </c>
      <c r="F6" s="16" t="s">
        <v>33</v>
      </c>
      <c r="G6" s="19" t="s">
        <v>34</v>
      </c>
      <c r="H6" s="11"/>
      <c r="I6" s="14"/>
      <c r="J6" s="14"/>
      <c r="K6" s="14"/>
      <c r="L6" s="14"/>
      <c r="M6" s="14"/>
      <c r="N6" s="14"/>
      <c r="O6" s="14"/>
      <c r="P6" s="14"/>
      <c r="Q6" s="14"/>
      <c r="R6" s="14"/>
      <c r="S6" s="14"/>
      <c r="T6" s="14"/>
      <c r="U6" s="14"/>
      <c r="V6" s="14"/>
      <c r="W6" s="14"/>
      <c r="X6" s="14"/>
      <c r="Y6" s="14"/>
      <c r="Z6" s="14"/>
      <c r="AA6" s="14"/>
      <c r="AB6" s="14"/>
    </row>
    <row r="7">
      <c r="A7" s="7">
        <v>45202.0</v>
      </c>
      <c r="B7" s="8" t="s">
        <v>35</v>
      </c>
      <c r="C7" s="9" t="s">
        <v>30</v>
      </c>
      <c r="D7" s="10" t="s">
        <v>36</v>
      </c>
      <c r="E7" s="8" t="s">
        <v>37</v>
      </c>
      <c r="F7" s="20" t="s">
        <v>33</v>
      </c>
      <c r="G7" s="13"/>
      <c r="H7" s="11"/>
      <c r="I7" s="14"/>
      <c r="J7" s="14"/>
      <c r="K7" s="14"/>
      <c r="L7" s="14"/>
      <c r="M7" s="14"/>
      <c r="N7" s="14"/>
      <c r="O7" s="14"/>
      <c r="P7" s="14"/>
      <c r="Q7" s="14"/>
      <c r="R7" s="14"/>
      <c r="S7" s="14"/>
      <c r="T7" s="14"/>
      <c r="U7" s="14"/>
      <c r="V7" s="14"/>
      <c r="W7" s="14"/>
      <c r="X7" s="14"/>
      <c r="Y7" s="14"/>
      <c r="Z7" s="14"/>
      <c r="AA7" s="14"/>
      <c r="AB7" s="14"/>
    </row>
    <row r="8">
      <c r="A8" s="7">
        <v>45202.0</v>
      </c>
      <c r="B8" s="8" t="s">
        <v>38</v>
      </c>
      <c r="C8" s="9" t="s">
        <v>10</v>
      </c>
      <c r="D8" s="10" t="s">
        <v>39</v>
      </c>
      <c r="E8" s="8" t="s">
        <v>40</v>
      </c>
      <c r="F8" s="16" t="s">
        <v>41</v>
      </c>
      <c r="G8" s="19" t="s">
        <v>42</v>
      </c>
      <c r="H8" s="11"/>
      <c r="I8" s="14"/>
      <c r="J8" s="14"/>
      <c r="K8" s="14"/>
      <c r="L8" s="14"/>
      <c r="M8" s="14"/>
      <c r="N8" s="14"/>
      <c r="O8" s="14"/>
      <c r="P8" s="14"/>
      <c r="Q8" s="14"/>
      <c r="R8" s="14"/>
      <c r="S8" s="14"/>
      <c r="T8" s="14"/>
      <c r="U8" s="14"/>
      <c r="V8" s="14"/>
      <c r="W8" s="14"/>
      <c r="X8" s="14"/>
      <c r="Y8" s="14"/>
      <c r="Z8" s="14"/>
      <c r="AA8" s="14"/>
      <c r="AB8" s="14"/>
    </row>
    <row r="9">
      <c r="A9" s="7">
        <v>45202.0</v>
      </c>
      <c r="B9" s="8" t="s">
        <v>43</v>
      </c>
      <c r="C9" s="9" t="s">
        <v>30</v>
      </c>
      <c r="D9" s="10" t="s">
        <v>44</v>
      </c>
      <c r="E9" s="8" t="s">
        <v>40</v>
      </c>
      <c r="F9" s="16" t="s">
        <v>33</v>
      </c>
      <c r="G9" s="19" t="s">
        <v>45</v>
      </c>
      <c r="H9" s="11"/>
      <c r="I9" s="14"/>
      <c r="J9" s="14"/>
      <c r="K9" s="14"/>
      <c r="L9" s="14"/>
      <c r="M9" s="14"/>
      <c r="N9" s="14"/>
      <c r="O9" s="14"/>
      <c r="P9" s="14"/>
      <c r="Q9" s="14"/>
      <c r="R9" s="14"/>
      <c r="S9" s="14"/>
      <c r="T9" s="14"/>
      <c r="U9" s="14"/>
      <c r="V9" s="14"/>
      <c r="W9" s="14"/>
      <c r="X9" s="14"/>
      <c r="Y9" s="14"/>
      <c r="Z9" s="14"/>
      <c r="AA9" s="14"/>
      <c r="AB9" s="14"/>
    </row>
    <row r="10">
      <c r="A10" s="7">
        <v>45202.0</v>
      </c>
      <c r="B10" s="8" t="s">
        <v>46</v>
      </c>
      <c r="C10" s="9" t="s">
        <v>14</v>
      </c>
      <c r="D10" s="10" t="s">
        <v>47</v>
      </c>
      <c r="E10" s="8" t="s">
        <v>48</v>
      </c>
      <c r="F10" s="16" t="s">
        <v>49</v>
      </c>
      <c r="G10" s="19" t="s">
        <v>50</v>
      </c>
      <c r="H10" s="11"/>
      <c r="I10" s="14"/>
      <c r="J10" s="14"/>
      <c r="K10" s="14"/>
      <c r="L10" s="14"/>
      <c r="M10" s="14"/>
      <c r="N10" s="14"/>
      <c r="O10" s="14"/>
      <c r="P10" s="14"/>
      <c r="Q10" s="14"/>
      <c r="R10" s="14"/>
      <c r="S10" s="14"/>
      <c r="T10" s="14"/>
      <c r="U10" s="14"/>
      <c r="V10" s="14"/>
      <c r="W10" s="14"/>
      <c r="X10" s="14"/>
      <c r="Y10" s="14"/>
      <c r="Z10" s="14"/>
      <c r="AA10" s="14"/>
      <c r="AB10" s="14"/>
    </row>
    <row r="11">
      <c r="A11" s="7">
        <v>45202.0</v>
      </c>
      <c r="B11" s="21" t="s">
        <v>51</v>
      </c>
      <c r="C11" s="9" t="s">
        <v>10</v>
      </c>
      <c r="D11" s="10" t="s">
        <v>52</v>
      </c>
      <c r="E11" s="8" t="s">
        <v>53</v>
      </c>
      <c r="F11" s="16" t="s">
        <v>54</v>
      </c>
      <c r="G11" s="19" t="s">
        <v>55</v>
      </c>
      <c r="H11" s="8" t="s">
        <v>56</v>
      </c>
      <c r="I11" s="14"/>
      <c r="J11" s="14"/>
      <c r="K11" s="14"/>
      <c r="L11" s="14"/>
      <c r="M11" s="14"/>
      <c r="N11" s="14"/>
      <c r="O11" s="14"/>
      <c r="P11" s="14"/>
      <c r="Q11" s="14"/>
      <c r="R11" s="14"/>
      <c r="S11" s="14"/>
      <c r="T11" s="14"/>
      <c r="U11" s="14"/>
      <c r="V11" s="14"/>
      <c r="W11" s="14"/>
      <c r="X11" s="14"/>
      <c r="Y11" s="14"/>
      <c r="Z11" s="14"/>
      <c r="AA11" s="14"/>
      <c r="AB11" s="14"/>
    </row>
    <row r="12">
      <c r="A12" s="7">
        <v>45202.0</v>
      </c>
      <c r="B12" s="8" t="s">
        <v>57</v>
      </c>
      <c r="C12" s="9" t="s">
        <v>14</v>
      </c>
      <c r="D12" s="15" t="s">
        <v>58</v>
      </c>
      <c r="E12" s="8" t="s">
        <v>59</v>
      </c>
      <c r="F12" s="16" t="s">
        <v>60</v>
      </c>
      <c r="G12" s="17" t="s">
        <v>61</v>
      </c>
      <c r="H12" s="8" t="s">
        <v>62</v>
      </c>
      <c r="I12" s="14"/>
      <c r="J12" s="14"/>
      <c r="K12" s="14"/>
      <c r="L12" s="14"/>
      <c r="M12" s="14"/>
      <c r="N12" s="14"/>
      <c r="O12" s="14"/>
      <c r="P12" s="14"/>
      <c r="Q12" s="14"/>
      <c r="R12" s="14"/>
      <c r="S12" s="14"/>
      <c r="T12" s="14"/>
      <c r="U12" s="14"/>
      <c r="V12" s="14"/>
      <c r="W12" s="14"/>
      <c r="X12" s="14"/>
      <c r="Y12" s="14"/>
      <c r="Z12" s="14"/>
      <c r="AA12" s="14"/>
      <c r="AB12" s="14"/>
    </row>
    <row r="13">
      <c r="A13" s="7">
        <v>45202.0</v>
      </c>
      <c r="B13" s="8" t="s">
        <v>63</v>
      </c>
      <c r="C13" s="9" t="s">
        <v>30</v>
      </c>
      <c r="D13" s="10" t="s">
        <v>64</v>
      </c>
      <c r="E13" s="8" t="s">
        <v>40</v>
      </c>
      <c r="F13" s="16" t="s">
        <v>33</v>
      </c>
      <c r="G13" s="19" t="s">
        <v>65</v>
      </c>
      <c r="H13" s="11"/>
      <c r="I13" s="14"/>
      <c r="J13" s="14"/>
      <c r="K13" s="14"/>
      <c r="L13" s="14"/>
      <c r="M13" s="14"/>
      <c r="N13" s="14"/>
      <c r="O13" s="14"/>
      <c r="P13" s="14"/>
      <c r="Q13" s="14"/>
      <c r="R13" s="14"/>
      <c r="S13" s="14"/>
      <c r="T13" s="14"/>
      <c r="U13" s="14"/>
      <c r="V13" s="14"/>
      <c r="W13" s="14"/>
      <c r="X13" s="14"/>
      <c r="Y13" s="14"/>
      <c r="Z13" s="14"/>
      <c r="AA13" s="14"/>
      <c r="AB13" s="14"/>
    </row>
    <row r="14">
      <c r="A14" s="7">
        <v>45202.0</v>
      </c>
      <c r="B14" s="8" t="s">
        <v>66</v>
      </c>
      <c r="C14" s="9" t="s">
        <v>10</v>
      </c>
      <c r="D14" s="10" t="s">
        <v>67</v>
      </c>
      <c r="E14" s="8" t="s">
        <v>68</v>
      </c>
      <c r="F14" s="16" t="s">
        <v>69</v>
      </c>
      <c r="G14" s="19" t="s">
        <v>70</v>
      </c>
      <c r="H14" s="11"/>
      <c r="I14" s="14"/>
      <c r="J14" s="14"/>
      <c r="K14" s="14"/>
      <c r="L14" s="14"/>
      <c r="M14" s="14"/>
      <c r="N14" s="14"/>
      <c r="O14" s="14"/>
      <c r="P14" s="14"/>
      <c r="Q14" s="14"/>
      <c r="R14" s="14"/>
      <c r="S14" s="14"/>
      <c r="T14" s="14"/>
      <c r="U14" s="14"/>
      <c r="V14" s="14"/>
      <c r="W14" s="14"/>
      <c r="X14" s="14"/>
      <c r="Y14" s="14"/>
      <c r="Z14" s="14"/>
      <c r="AA14" s="14"/>
      <c r="AB14" s="14"/>
    </row>
    <row r="15">
      <c r="A15" s="7">
        <v>45202.0</v>
      </c>
      <c r="B15" s="8" t="s">
        <v>71</v>
      </c>
      <c r="C15" s="9" t="s">
        <v>30</v>
      </c>
      <c r="D15" s="15" t="s">
        <v>72</v>
      </c>
      <c r="E15" s="8" t="s">
        <v>73</v>
      </c>
      <c r="F15" s="16" t="s">
        <v>33</v>
      </c>
      <c r="G15" s="19" t="s">
        <v>74</v>
      </c>
      <c r="H15" s="8" t="s">
        <v>75</v>
      </c>
      <c r="I15" s="14"/>
      <c r="J15" s="14"/>
      <c r="K15" s="14"/>
      <c r="L15" s="14"/>
      <c r="M15" s="14"/>
      <c r="N15" s="14"/>
      <c r="O15" s="14"/>
      <c r="P15" s="14"/>
      <c r="Q15" s="14"/>
      <c r="R15" s="14"/>
      <c r="S15" s="14"/>
      <c r="T15" s="14"/>
      <c r="U15" s="14"/>
      <c r="V15" s="14"/>
      <c r="W15" s="14"/>
      <c r="X15" s="14"/>
      <c r="Y15" s="14"/>
      <c r="Z15" s="14"/>
      <c r="AA15" s="14"/>
      <c r="AB15" s="14"/>
    </row>
    <row r="16">
      <c r="A16" s="7">
        <v>45202.0</v>
      </c>
      <c r="B16" s="8" t="s">
        <v>76</v>
      </c>
      <c r="C16" s="9" t="s">
        <v>14</v>
      </c>
      <c r="D16" s="10" t="s">
        <v>77</v>
      </c>
      <c r="E16" s="8" t="s">
        <v>78</v>
      </c>
      <c r="F16" s="16" t="s">
        <v>79</v>
      </c>
      <c r="G16" s="19" t="s">
        <v>80</v>
      </c>
      <c r="H16" s="11"/>
      <c r="I16" s="14"/>
      <c r="J16" s="14"/>
      <c r="K16" s="14"/>
      <c r="L16" s="14"/>
      <c r="M16" s="14"/>
      <c r="N16" s="14"/>
      <c r="O16" s="14"/>
      <c r="P16" s="14"/>
      <c r="Q16" s="14"/>
      <c r="R16" s="14"/>
      <c r="S16" s="14"/>
      <c r="T16" s="14"/>
      <c r="U16" s="14"/>
      <c r="V16" s="14"/>
      <c r="W16" s="14"/>
      <c r="X16" s="14"/>
      <c r="Y16" s="14"/>
      <c r="Z16" s="14"/>
      <c r="AA16" s="14"/>
      <c r="AB16" s="14"/>
    </row>
    <row r="17">
      <c r="A17" s="7">
        <v>45202.0</v>
      </c>
      <c r="B17" s="8" t="s">
        <v>81</v>
      </c>
      <c r="C17" s="9" t="s">
        <v>14</v>
      </c>
      <c r="D17" s="10" t="s">
        <v>82</v>
      </c>
      <c r="E17" s="8" t="s">
        <v>83</v>
      </c>
      <c r="F17" s="16" t="s">
        <v>84</v>
      </c>
      <c r="G17" s="19" t="s">
        <v>85</v>
      </c>
      <c r="H17" s="11"/>
      <c r="I17" s="14"/>
      <c r="J17" s="14"/>
      <c r="K17" s="14"/>
      <c r="L17" s="14"/>
      <c r="M17" s="14"/>
      <c r="N17" s="14"/>
      <c r="O17" s="14"/>
      <c r="P17" s="14"/>
      <c r="Q17" s="14"/>
      <c r="R17" s="14"/>
      <c r="S17" s="14"/>
      <c r="T17" s="14"/>
      <c r="U17" s="14"/>
      <c r="V17" s="14"/>
      <c r="W17" s="14"/>
      <c r="X17" s="14"/>
      <c r="Y17" s="14"/>
      <c r="Z17" s="14"/>
      <c r="AA17" s="14"/>
      <c r="AB17" s="14"/>
    </row>
    <row r="18">
      <c r="A18" s="7">
        <v>45202.0</v>
      </c>
      <c r="B18" s="8" t="s">
        <v>86</v>
      </c>
      <c r="C18" s="9" t="s">
        <v>30</v>
      </c>
      <c r="D18" s="10" t="s">
        <v>87</v>
      </c>
      <c r="E18" s="8" t="s">
        <v>88</v>
      </c>
      <c r="F18" s="16" t="s">
        <v>89</v>
      </c>
      <c r="G18" s="19" t="s">
        <v>90</v>
      </c>
      <c r="H18" s="11"/>
      <c r="I18" s="14"/>
      <c r="J18" s="14"/>
      <c r="K18" s="14"/>
      <c r="L18" s="14"/>
      <c r="M18" s="14"/>
      <c r="N18" s="14"/>
      <c r="O18" s="14"/>
      <c r="P18" s="14"/>
      <c r="Q18" s="14"/>
      <c r="R18" s="14"/>
      <c r="S18" s="14"/>
      <c r="T18" s="14"/>
      <c r="U18" s="14"/>
      <c r="V18" s="14"/>
      <c r="W18" s="14"/>
      <c r="X18" s="14"/>
      <c r="Y18" s="14"/>
      <c r="Z18" s="14"/>
      <c r="AA18" s="14"/>
      <c r="AB18" s="14"/>
    </row>
    <row r="19">
      <c r="A19" s="7">
        <v>45203.0</v>
      </c>
      <c r="B19" s="8" t="s">
        <v>91</v>
      </c>
      <c r="C19" s="9" t="s">
        <v>14</v>
      </c>
      <c r="D19" s="10" t="s">
        <v>92</v>
      </c>
      <c r="E19" s="8" t="s">
        <v>93</v>
      </c>
      <c r="F19" s="20" t="s">
        <v>94</v>
      </c>
      <c r="G19" s="13"/>
      <c r="H19" s="11"/>
      <c r="I19" s="14"/>
      <c r="J19" s="14"/>
      <c r="K19" s="14"/>
      <c r="L19" s="14"/>
      <c r="M19" s="14"/>
      <c r="N19" s="14"/>
      <c r="O19" s="14"/>
      <c r="P19" s="14"/>
      <c r="Q19" s="14"/>
      <c r="R19" s="14"/>
      <c r="S19" s="14"/>
      <c r="T19" s="14"/>
      <c r="U19" s="14"/>
      <c r="V19" s="14"/>
      <c r="W19" s="14"/>
      <c r="X19" s="14"/>
      <c r="Y19" s="14"/>
      <c r="Z19" s="14"/>
      <c r="AA19" s="14"/>
      <c r="AB19" s="14"/>
    </row>
    <row r="20">
      <c r="A20" s="7">
        <v>45203.0</v>
      </c>
      <c r="B20" s="8" t="s">
        <v>95</v>
      </c>
      <c r="C20" s="9" t="s">
        <v>30</v>
      </c>
      <c r="D20" s="10" t="s">
        <v>96</v>
      </c>
      <c r="E20" s="8" t="s">
        <v>97</v>
      </c>
      <c r="F20" s="20" t="s">
        <v>33</v>
      </c>
      <c r="G20" s="13"/>
      <c r="H20" s="11"/>
      <c r="I20" s="14"/>
      <c r="J20" s="14"/>
      <c r="K20" s="14"/>
      <c r="L20" s="14"/>
      <c r="M20" s="14"/>
      <c r="N20" s="14"/>
      <c r="O20" s="14"/>
      <c r="P20" s="14"/>
      <c r="Q20" s="14"/>
      <c r="R20" s="14"/>
      <c r="S20" s="14"/>
      <c r="T20" s="14"/>
      <c r="U20" s="14"/>
      <c r="V20" s="14"/>
      <c r="W20" s="14"/>
      <c r="X20" s="14"/>
      <c r="Y20" s="14"/>
      <c r="Z20" s="14"/>
      <c r="AA20" s="14"/>
      <c r="AB20" s="14"/>
    </row>
    <row r="21">
      <c r="A21" s="7">
        <v>45203.0</v>
      </c>
      <c r="B21" s="8" t="s">
        <v>98</v>
      </c>
      <c r="C21" s="9" t="s">
        <v>10</v>
      </c>
      <c r="D21" s="10" t="s">
        <v>99</v>
      </c>
      <c r="E21" s="11"/>
      <c r="F21" s="20" t="s">
        <v>100</v>
      </c>
      <c r="G21" s="13"/>
      <c r="H21" s="8" t="s">
        <v>101</v>
      </c>
      <c r="I21" s="14"/>
      <c r="J21" s="14"/>
      <c r="K21" s="14"/>
      <c r="L21" s="14"/>
      <c r="M21" s="14"/>
      <c r="N21" s="14"/>
      <c r="O21" s="14"/>
      <c r="P21" s="14"/>
      <c r="Q21" s="14"/>
      <c r="R21" s="14"/>
      <c r="S21" s="14"/>
      <c r="T21" s="14"/>
      <c r="U21" s="14"/>
      <c r="V21" s="14"/>
      <c r="W21" s="14"/>
      <c r="X21" s="14"/>
      <c r="Y21" s="14"/>
      <c r="Z21" s="14"/>
      <c r="AA21" s="14"/>
      <c r="AB21" s="14"/>
    </row>
    <row r="22">
      <c r="A22" s="7">
        <v>45203.0</v>
      </c>
      <c r="B22" s="8" t="s">
        <v>102</v>
      </c>
      <c r="C22" s="9" t="s">
        <v>14</v>
      </c>
      <c r="D22" s="10" t="s">
        <v>103</v>
      </c>
      <c r="E22" s="8" t="s">
        <v>104</v>
      </c>
      <c r="F22" s="20" t="s">
        <v>105</v>
      </c>
      <c r="G22" s="13"/>
      <c r="H22" s="8" t="s">
        <v>106</v>
      </c>
      <c r="I22" s="14"/>
      <c r="J22" s="14"/>
      <c r="K22" s="14"/>
      <c r="L22" s="14"/>
      <c r="M22" s="14"/>
      <c r="N22" s="14"/>
      <c r="O22" s="14"/>
      <c r="P22" s="14"/>
      <c r="Q22" s="14"/>
      <c r="R22" s="14"/>
      <c r="S22" s="14"/>
      <c r="T22" s="14"/>
      <c r="U22" s="14"/>
      <c r="V22" s="14"/>
      <c r="W22" s="14"/>
      <c r="X22" s="14"/>
      <c r="Y22" s="14"/>
      <c r="Z22" s="14"/>
      <c r="AA22" s="14"/>
      <c r="AB22" s="14"/>
    </row>
    <row r="23">
      <c r="A23" s="7">
        <v>45203.0</v>
      </c>
      <c r="B23" s="8" t="s">
        <v>107</v>
      </c>
      <c r="C23" s="9" t="s">
        <v>10</v>
      </c>
      <c r="D23" s="10" t="s">
        <v>108</v>
      </c>
      <c r="E23" s="8" t="s">
        <v>109</v>
      </c>
      <c r="F23" s="20" t="s">
        <v>110</v>
      </c>
      <c r="G23" s="13"/>
      <c r="H23" s="8" t="s">
        <v>111</v>
      </c>
      <c r="I23" s="14"/>
      <c r="J23" s="14"/>
      <c r="K23" s="14"/>
      <c r="L23" s="14"/>
      <c r="M23" s="14"/>
      <c r="N23" s="14"/>
      <c r="O23" s="14"/>
      <c r="P23" s="14"/>
      <c r="Q23" s="14"/>
      <c r="R23" s="14"/>
      <c r="S23" s="14"/>
      <c r="T23" s="14"/>
      <c r="U23" s="14"/>
      <c r="V23" s="14"/>
      <c r="W23" s="14"/>
      <c r="X23" s="14"/>
      <c r="Y23" s="14"/>
      <c r="Z23" s="14"/>
      <c r="AA23" s="14"/>
      <c r="AB23" s="14"/>
    </row>
    <row r="24">
      <c r="A24" s="7">
        <v>45203.0</v>
      </c>
      <c r="B24" s="8" t="s">
        <v>112</v>
      </c>
      <c r="C24" s="9" t="s">
        <v>10</v>
      </c>
      <c r="D24" s="10" t="s">
        <v>113</v>
      </c>
      <c r="E24" s="8" t="s">
        <v>109</v>
      </c>
      <c r="F24" s="20" t="s">
        <v>114</v>
      </c>
      <c r="G24" s="13"/>
      <c r="H24" s="8" t="s">
        <v>111</v>
      </c>
      <c r="I24" s="14"/>
      <c r="J24" s="14"/>
      <c r="K24" s="14"/>
      <c r="L24" s="14"/>
      <c r="M24" s="14"/>
      <c r="N24" s="14"/>
      <c r="O24" s="14"/>
      <c r="P24" s="14"/>
      <c r="Q24" s="14"/>
      <c r="R24" s="14"/>
      <c r="S24" s="14"/>
      <c r="T24" s="14"/>
      <c r="U24" s="14"/>
      <c r="V24" s="14"/>
      <c r="W24" s="14"/>
      <c r="X24" s="14"/>
      <c r="Y24" s="14"/>
      <c r="Z24" s="14"/>
      <c r="AA24" s="14"/>
      <c r="AB24" s="14"/>
    </row>
    <row r="25">
      <c r="A25" s="7">
        <v>45203.0</v>
      </c>
      <c r="B25" s="8" t="s">
        <v>115</v>
      </c>
      <c r="C25" s="9" t="s">
        <v>10</v>
      </c>
      <c r="D25" s="10" t="s">
        <v>116</v>
      </c>
      <c r="E25" s="11"/>
      <c r="F25" s="11"/>
      <c r="G25" s="13"/>
      <c r="H25" s="8" t="s">
        <v>117</v>
      </c>
      <c r="I25" s="14"/>
      <c r="J25" s="14"/>
      <c r="K25" s="14"/>
      <c r="L25" s="14"/>
      <c r="M25" s="14"/>
      <c r="N25" s="14"/>
      <c r="O25" s="14"/>
      <c r="P25" s="14"/>
      <c r="Q25" s="14"/>
      <c r="R25" s="14"/>
      <c r="S25" s="14"/>
      <c r="T25" s="14"/>
      <c r="U25" s="14"/>
      <c r="V25" s="14"/>
      <c r="W25" s="14"/>
      <c r="X25" s="14"/>
      <c r="Y25" s="14"/>
      <c r="Z25" s="14"/>
      <c r="AA25" s="14"/>
      <c r="AB25" s="14"/>
    </row>
    <row r="26">
      <c r="A26" s="7">
        <v>45203.0</v>
      </c>
      <c r="B26" s="8" t="s">
        <v>118</v>
      </c>
      <c r="C26" s="9" t="s">
        <v>30</v>
      </c>
      <c r="D26" s="10" t="s">
        <v>119</v>
      </c>
      <c r="E26" s="8" t="s">
        <v>120</v>
      </c>
      <c r="F26" s="20" t="s">
        <v>33</v>
      </c>
      <c r="G26" s="13"/>
      <c r="H26" s="11"/>
      <c r="I26" s="14"/>
      <c r="J26" s="14"/>
      <c r="K26" s="14"/>
      <c r="L26" s="14"/>
      <c r="M26" s="14"/>
      <c r="N26" s="14"/>
      <c r="O26" s="14"/>
      <c r="P26" s="14"/>
      <c r="Q26" s="14"/>
      <c r="R26" s="14"/>
      <c r="S26" s="14"/>
      <c r="T26" s="14"/>
      <c r="U26" s="14"/>
      <c r="V26" s="14"/>
      <c r="W26" s="14"/>
      <c r="X26" s="14"/>
      <c r="Y26" s="14"/>
      <c r="Z26" s="14"/>
      <c r="AA26" s="14"/>
      <c r="AB26" s="14"/>
    </row>
    <row r="27" ht="165.75" customHeight="1">
      <c r="A27" s="7">
        <v>45203.0</v>
      </c>
      <c r="B27" s="8" t="s">
        <v>121</v>
      </c>
      <c r="C27" s="9" t="s">
        <v>10</v>
      </c>
      <c r="D27" s="10" t="s">
        <v>122</v>
      </c>
      <c r="E27" s="8" t="s">
        <v>123</v>
      </c>
      <c r="F27" s="11"/>
      <c r="G27" s="13"/>
      <c r="H27" s="8" t="s">
        <v>124</v>
      </c>
      <c r="I27" s="14"/>
      <c r="J27" s="14"/>
      <c r="K27" s="14"/>
      <c r="L27" s="14"/>
      <c r="M27" s="14"/>
      <c r="N27" s="14"/>
      <c r="O27" s="14"/>
      <c r="P27" s="14"/>
      <c r="Q27" s="14"/>
      <c r="R27" s="14"/>
      <c r="S27" s="14"/>
      <c r="T27" s="14"/>
      <c r="U27" s="14"/>
      <c r="V27" s="14"/>
      <c r="W27" s="14"/>
      <c r="X27" s="14"/>
      <c r="Y27" s="14"/>
      <c r="Z27" s="14"/>
      <c r="AA27" s="14"/>
      <c r="AB27" s="14"/>
    </row>
    <row r="28" ht="165.75" customHeight="1">
      <c r="A28" s="7">
        <v>45203.0</v>
      </c>
      <c r="B28" s="8" t="s">
        <v>125</v>
      </c>
      <c r="C28" s="9" t="s">
        <v>30</v>
      </c>
      <c r="D28" s="15" t="s">
        <v>126</v>
      </c>
      <c r="E28" s="8" t="s">
        <v>127</v>
      </c>
      <c r="F28" s="20" t="s">
        <v>128</v>
      </c>
      <c r="G28" s="13"/>
      <c r="H28" s="8" t="s">
        <v>129</v>
      </c>
      <c r="I28" s="14"/>
      <c r="J28" s="14"/>
      <c r="K28" s="14"/>
      <c r="L28" s="14"/>
      <c r="M28" s="14"/>
      <c r="N28" s="14"/>
      <c r="O28" s="14"/>
      <c r="P28" s="14"/>
      <c r="Q28" s="14"/>
      <c r="R28" s="14"/>
      <c r="S28" s="14"/>
      <c r="T28" s="14"/>
      <c r="U28" s="14"/>
      <c r="V28" s="14"/>
      <c r="W28" s="14"/>
      <c r="X28" s="14"/>
      <c r="Y28" s="14"/>
      <c r="Z28" s="14"/>
      <c r="AA28" s="14"/>
      <c r="AB28" s="14"/>
    </row>
    <row r="29">
      <c r="A29" s="7">
        <v>45203.0</v>
      </c>
      <c r="B29" s="8" t="s">
        <v>130</v>
      </c>
      <c r="C29" s="9" t="s">
        <v>14</v>
      </c>
      <c r="D29" s="10" t="s">
        <v>131</v>
      </c>
      <c r="E29" s="8" t="s">
        <v>132</v>
      </c>
      <c r="F29" s="20" t="s">
        <v>133</v>
      </c>
      <c r="G29" s="13"/>
      <c r="H29" s="11"/>
      <c r="I29" s="14"/>
      <c r="J29" s="14"/>
      <c r="K29" s="14"/>
      <c r="L29" s="14"/>
      <c r="M29" s="14"/>
      <c r="N29" s="14"/>
      <c r="O29" s="14"/>
      <c r="P29" s="14"/>
      <c r="Q29" s="14"/>
      <c r="R29" s="14"/>
      <c r="S29" s="14"/>
      <c r="T29" s="14"/>
      <c r="U29" s="14"/>
      <c r="V29" s="14"/>
      <c r="W29" s="14"/>
      <c r="X29" s="14"/>
      <c r="Y29" s="14"/>
      <c r="Z29" s="14"/>
      <c r="AA29" s="14"/>
      <c r="AB29" s="14"/>
    </row>
    <row r="30">
      <c r="A30" s="7">
        <v>45203.0</v>
      </c>
      <c r="B30" s="8" t="s">
        <v>134</v>
      </c>
      <c r="C30" s="9" t="s">
        <v>14</v>
      </c>
      <c r="D30" s="15" t="s">
        <v>135</v>
      </c>
      <c r="E30" s="8" t="s">
        <v>109</v>
      </c>
      <c r="F30" s="20" t="s">
        <v>136</v>
      </c>
      <c r="G30" s="13"/>
      <c r="H30" s="11"/>
      <c r="I30" s="14"/>
      <c r="J30" s="14"/>
      <c r="K30" s="14"/>
      <c r="L30" s="14"/>
      <c r="M30" s="14"/>
      <c r="N30" s="14"/>
      <c r="O30" s="14"/>
      <c r="P30" s="14"/>
      <c r="Q30" s="14"/>
      <c r="R30" s="14"/>
      <c r="S30" s="14"/>
      <c r="T30" s="14"/>
      <c r="U30" s="14"/>
      <c r="V30" s="14"/>
      <c r="W30" s="14"/>
      <c r="X30" s="14"/>
      <c r="Y30" s="14"/>
      <c r="Z30" s="14"/>
      <c r="AA30" s="14"/>
      <c r="AB30" s="14"/>
    </row>
    <row r="31">
      <c r="A31" s="7">
        <v>45203.0</v>
      </c>
      <c r="B31" s="8" t="s">
        <v>137</v>
      </c>
      <c r="C31" s="9" t="s">
        <v>14</v>
      </c>
      <c r="D31" s="10" t="s">
        <v>138</v>
      </c>
      <c r="E31" s="8" t="s">
        <v>123</v>
      </c>
      <c r="F31" s="20" t="s">
        <v>139</v>
      </c>
      <c r="G31" s="13"/>
      <c r="H31" s="11"/>
      <c r="I31" s="14"/>
      <c r="J31" s="14"/>
      <c r="K31" s="14"/>
      <c r="L31" s="14"/>
      <c r="M31" s="14"/>
      <c r="N31" s="14"/>
      <c r="O31" s="14"/>
      <c r="P31" s="14"/>
      <c r="Q31" s="14"/>
      <c r="R31" s="14"/>
      <c r="S31" s="14"/>
      <c r="T31" s="14"/>
      <c r="U31" s="14"/>
      <c r="V31" s="14"/>
      <c r="W31" s="14"/>
      <c r="X31" s="14"/>
      <c r="Y31" s="14"/>
      <c r="Z31" s="14"/>
      <c r="AA31" s="14"/>
      <c r="AB31" s="14"/>
    </row>
    <row r="32">
      <c r="A32" s="7">
        <v>45203.0</v>
      </c>
      <c r="B32" s="8" t="s">
        <v>140</v>
      </c>
      <c r="C32" s="9" t="s">
        <v>30</v>
      </c>
      <c r="D32" s="10" t="s">
        <v>141</v>
      </c>
      <c r="E32" s="8" t="s">
        <v>142</v>
      </c>
      <c r="F32" s="20" t="s">
        <v>33</v>
      </c>
      <c r="G32" s="13"/>
      <c r="H32" s="11"/>
      <c r="I32" s="14"/>
      <c r="J32" s="14"/>
      <c r="K32" s="14"/>
      <c r="L32" s="14"/>
      <c r="M32" s="14"/>
      <c r="N32" s="14"/>
      <c r="O32" s="14"/>
      <c r="P32" s="14"/>
      <c r="Q32" s="14"/>
      <c r="R32" s="14"/>
      <c r="S32" s="14"/>
      <c r="T32" s="14"/>
      <c r="U32" s="14"/>
      <c r="V32" s="14"/>
      <c r="W32" s="14"/>
      <c r="X32" s="14"/>
      <c r="Y32" s="14"/>
      <c r="Z32" s="14"/>
      <c r="AA32" s="14"/>
      <c r="AB32" s="14"/>
    </row>
    <row r="33">
      <c r="A33" s="7">
        <v>45203.0</v>
      </c>
      <c r="B33" s="8" t="s">
        <v>143</v>
      </c>
      <c r="C33" s="9" t="s">
        <v>10</v>
      </c>
      <c r="D33" s="10" t="s">
        <v>144</v>
      </c>
      <c r="E33" s="8" t="s">
        <v>40</v>
      </c>
      <c r="F33" s="20" t="s">
        <v>145</v>
      </c>
      <c r="G33" s="13"/>
      <c r="H33" s="11"/>
      <c r="I33" s="14"/>
      <c r="J33" s="14"/>
      <c r="K33" s="14"/>
      <c r="L33" s="14"/>
      <c r="M33" s="14"/>
      <c r="N33" s="14"/>
      <c r="O33" s="14"/>
      <c r="P33" s="14"/>
      <c r="Q33" s="14"/>
      <c r="R33" s="14"/>
      <c r="S33" s="14"/>
      <c r="T33" s="14"/>
      <c r="U33" s="14"/>
      <c r="V33" s="14"/>
      <c r="W33" s="14"/>
      <c r="X33" s="14"/>
      <c r="Y33" s="14"/>
      <c r="Z33" s="14"/>
      <c r="AA33" s="14"/>
      <c r="AB33" s="14"/>
    </row>
    <row r="34">
      <c r="A34" s="7">
        <v>45203.0</v>
      </c>
      <c r="B34" s="8" t="s">
        <v>146</v>
      </c>
      <c r="C34" s="9" t="s">
        <v>14</v>
      </c>
      <c r="D34" s="10" t="s">
        <v>147</v>
      </c>
      <c r="E34" s="8" t="s">
        <v>148</v>
      </c>
      <c r="F34" s="20" t="s">
        <v>149</v>
      </c>
      <c r="G34" s="13"/>
      <c r="H34" s="8" t="s">
        <v>150</v>
      </c>
      <c r="I34" s="14"/>
      <c r="J34" s="14"/>
      <c r="K34" s="14"/>
      <c r="L34" s="14"/>
      <c r="M34" s="14"/>
      <c r="N34" s="14"/>
      <c r="O34" s="14"/>
      <c r="P34" s="14"/>
      <c r="Q34" s="14"/>
      <c r="R34" s="14"/>
      <c r="S34" s="14"/>
      <c r="T34" s="14"/>
      <c r="U34" s="14"/>
      <c r="V34" s="14"/>
      <c r="W34" s="14"/>
      <c r="X34" s="14"/>
      <c r="Y34" s="14"/>
      <c r="Z34" s="14"/>
      <c r="AA34" s="14"/>
      <c r="AB34" s="14"/>
    </row>
    <row r="35">
      <c r="A35" s="7">
        <v>45203.0</v>
      </c>
      <c r="B35" s="8" t="s">
        <v>151</v>
      </c>
      <c r="C35" s="9" t="s">
        <v>14</v>
      </c>
      <c r="D35" s="10" t="s">
        <v>152</v>
      </c>
      <c r="E35" s="8" t="s">
        <v>148</v>
      </c>
      <c r="F35" s="20" t="s">
        <v>153</v>
      </c>
      <c r="G35" s="13"/>
      <c r="H35" s="8" t="s">
        <v>150</v>
      </c>
      <c r="I35" s="14"/>
      <c r="J35" s="14"/>
      <c r="K35" s="14"/>
      <c r="L35" s="14"/>
      <c r="M35" s="14"/>
      <c r="N35" s="14"/>
      <c r="O35" s="14"/>
      <c r="P35" s="14"/>
      <c r="Q35" s="14"/>
      <c r="R35" s="14"/>
      <c r="S35" s="14"/>
      <c r="T35" s="14"/>
      <c r="U35" s="14"/>
      <c r="V35" s="14"/>
      <c r="W35" s="14"/>
      <c r="X35" s="14"/>
      <c r="Y35" s="14"/>
      <c r="Z35" s="14"/>
      <c r="AA35" s="14"/>
      <c r="AB35" s="14"/>
    </row>
    <row r="36">
      <c r="A36" s="7"/>
      <c r="B36" s="11"/>
      <c r="C36" s="9"/>
      <c r="D36" s="22"/>
      <c r="E36" s="11"/>
      <c r="F36" s="11"/>
      <c r="G36" s="13"/>
      <c r="H36" s="11"/>
      <c r="I36" s="14"/>
      <c r="J36" s="14"/>
      <c r="K36" s="14"/>
      <c r="L36" s="14"/>
      <c r="M36" s="14"/>
      <c r="N36" s="14"/>
      <c r="O36" s="14"/>
      <c r="P36" s="14"/>
      <c r="Q36" s="14"/>
      <c r="R36" s="14"/>
      <c r="S36" s="14"/>
      <c r="T36" s="14"/>
      <c r="U36" s="14"/>
      <c r="V36" s="14"/>
      <c r="W36" s="14"/>
      <c r="X36" s="14"/>
      <c r="Y36" s="14"/>
      <c r="Z36" s="14"/>
      <c r="AA36" s="14"/>
      <c r="AB36" s="14"/>
    </row>
    <row r="37">
      <c r="A37" s="7"/>
      <c r="B37" s="11"/>
      <c r="C37" s="9"/>
      <c r="D37" s="22"/>
      <c r="E37" s="11"/>
      <c r="F37" s="11"/>
      <c r="G37" s="13"/>
      <c r="H37" s="11"/>
      <c r="I37" s="14"/>
      <c r="J37" s="14"/>
      <c r="K37" s="14"/>
      <c r="L37" s="14"/>
      <c r="M37" s="14"/>
      <c r="N37" s="14"/>
      <c r="O37" s="14"/>
      <c r="P37" s="14"/>
      <c r="Q37" s="14"/>
      <c r="R37" s="14"/>
      <c r="S37" s="14"/>
      <c r="T37" s="14"/>
      <c r="U37" s="14"/>
      <c r="V37" s="14"/>
      <c r="W37" s="14"/>
      <c r="X37" s="14"/>
      <c r="Y37" s="14"/>
      <c r="Z37" s="14"/>
      <c r="AA37" s="14"/>
      <c r="AB37" s="14"/>
    </row>
    <row r="38">
      <c r="A38" s="7"/>
      <c r="B38" s="11"/>
      <c r="C38" s="9"/>
      <c r="D38" s="22"/>
      <c r="E38" s="11"/>
      <c r="F38" s="11"/>
      <c r="G38" s="13"/>
      <c r="H38" s="11"/>
      <c r="I38" s="14"/>
      <c r="J38" s="14"/>
      <c r="K38" s="14"/>
      <c r="L38" s="14"/>
      <c r="M38" s="14"/>
      <c r="N38" s="14"/>
      <c r="O38" s="14"/>
      <c r="P38" s="14"/>
      <c r="Q38" s="14"/>
      <c r="R38" s="14"/>
      <c r="S38" s="14"/>
      <c r="T38" s="14"/>
      <c r="U38" s="14"/>
      <c r="V38" s="14"/>
      <c r="W38" s="14"/>
      <c r="X38" s="14"/>
      <c r="Y38" s="14"/>
      <c r="Z38" s="14"/>
      <c r="AA38" s="14"/>
      <c r="AB38" s="14"/>
    </row>
    <row r="39">
      <c r="A39" s="7"/>
      <c r="B39" s="11"/>
      <c r="C39" s="9"/>
      <c r="D39" s="22"/>
      <c r="E39" s="11"/>
      <c r="F39" s="11"/>
      <c r="G39" s="13"/>
      <c r="H39" s="11"/>
      <c r="I39" s="14"/>
      <c r="J39" s="14"/>
      <c r="K39" s="14"/>
      <c r="L39" s="14"/>
      <c r="M39" s="14"/>
      <c r="N39" s="14"/>
      <c r="O39" s="14"/>
      <c r="P39" s="14"/>
      <c r="Q39" s="14"/>
      <c r="R39" s="14"/>
      <c r="S39" s="14"/>
      <c r="T39" s="14"/>
      <c r="U39" s="14"/>
      <c r="V39" s="14"/>
      <c r="W39" s="14"/>
      <c r="X39" s="14"/>
      <c r="Y39" s="14"/>
      <c r="Z39" s="14"/>
      <c r="AA39" s="14"/>
      <c r="AB39" s="14"/>
    </row>
    <row r="40">
      <c r="A40" s="7"/>
      <c r="B40" s="11"/>
      <c r="C40" s="9"/>
      <c r="D40" s="22"/>
      <c r="E40" s="11"/>
      <c r="F40" s="11"/>
      <c r="G40" s="13"/>
      <c r="H40" s="11"/>
      <c r="I40" s="14"/>
      <c r="J40" s="14"/>
      <c r="K40" s="14"/>
      <c r="L40" s="14"/>
      <c r="M40" s="14"/>
      <c r="N40" s="14"/>
      <c r="O40" s="14"/>
      <c r="P40" s="14"/>
      <c r="Q40" s="14"/>
      <c r="R40" s="14"/>
      <c r="S40" s="14"/>
      <c r="T40" s="14"/>
      <c r="U40" s="14"/>
      <c r="V40" s="14"/>
      <c r="W40" s="14"/>
      <c r="X40" s="14"/>
      <c r="Y40" s="14"/>
      <c r="Z40" s="14"/>
      <c r="AA40" s="14"/>
      <c r="AB40" s="14"/>
    </row>
    <row r="41">
      <c r="A41" s="7"/>
      <c r="B41" s="11"/>
      <c r="C41" s="9"/>
      <c r="D41" s="22"/>
      <c r="E41" s="11"/>
      <c r="F41" s="11"/>
      <c r="G41" s="13"/>
      <c r="H41" s="11"/>
      <c r="I41" s="14"/>
      <c r="J41" s="14"/>
      <c r="K41" s="14"/>
      <c r="L41" s="14"/>
      <c r="M41" s="14"/>
      <c r="N41" s="14"/>
      <c r="O41" s="14"/>
      <c r="P41" s="14"/>
      <c r="Q41" s="14"/>
      <c r="R41" s="14"/>
      <c r="S41" s="14"/>
      <c r="T41" s="14"/>
      <c r="U41" s="14"/>
      <c r="V41" s="14"/>
      <c r="W41" s="14"/>
      <c r="X41" s="14"/>
      <c r="Y41" s="14"/>
      <c r="Z41" s="14"/>
      <c r="AA41" s="14"/>
      <c r="AB41" s="14"/>
    </row>
    <row r="42">
      <c r="A42" s="7"/>
      <c r="B42" s="11"/>
      <c r="C42" s="9"/>
      <c r="D42" s="22"/>
      <c r="E42" s="11"/>
      <c r="F42" s="11"/>
      <c r="G42" s="13"/>
      <c r="H42" s="11"/>
      <c r="I42" s="14"/>
      <c r="J42" s="14"/>
      <c r="K42" s="14"/>
      <c r="L42" s="14"/>
      <c r="M42" s="14"/>
      <c r="N42" s="14"/>
      <c r="O42" s="14"/>
      <c r="P42" s="14"/>
      <c r="Q42" s="14"/>
      <c r="R42" s="14"/>
      <c r="S42" s="14"/>
      <c r="T42" s="14"/>
      <c r="U42" s="14"/>
      <c r="V42" s="14"/>
      <c r="W42" s="14"/>
      <c r="X42" s="14"/>
      <c r="Y42" s="14"/>
      <c r="Z42" s="14"/>
      <c r="AA42" s="14"/>
      <c r="AB42" s="14"/>
    </row>
    <row r="43">
      <c r="A43" s="7"/>
      <c r="B43" s="11"/>
      <c r="C43" s="9"/>
      <c r="D43" s="22"/>
      <c r="E43" s="11"/>
      <c r="F43" s="11"/>
      <c r="G43" s="13"/>
      <c r="H43" s="11"/>
      <c r="I43" s="14"/>
      <c r="J43" s="14"/>
      <c r="K43" s="14"/>
      <c r="L43" s="14"/>
      <c r="M43" s="14"/>
      <c r="N43" s="14"/>
      <c r="O43" s="14"/>
      <c r="P43" s="14"/>
      <c r="Q43" s="14"/>
      <c r="R43" s="14"/>
      <c r="S43" s="14"/>
      <c r="T43" s="14"/>
      <c r="U43" s="14"/>
      <c r="V43" s="14"/>
      <c r="W43" s="14"/>
      <c r="X43" s="14"/>
      <c r="Y43" s="14"/>
      <c r="Z43" s="14"/>
      <c r="AA43" s="14"/>
      <c r="AB43" s="14"/>
    </row>
    <row r="44">
      <c r="A44" s="7"/>
      <c r="B44" s="11"/>
      <c r="C44" s="9"/>
      <c r="D44" s="22"/>
      <c r="E44" s="11"/>
      <c r="F44" s="11"/>
      <c r="G44" s="13"/>
      <c r="H44" s="11"/>
      <c r="I44" s="14"/>
      <c r="J44" s="14"/>
      <c r="K44" s="14"/>
      <c r="L44" s="14"/>
      <c r="M44" s="14"/>
      <c r="N44" s="14"/>
      <c r="O44" s="14"/>
      <c r="P44" s="14"/>
      <c r="Q44" s="14"/>
      <c r="R44" s="14"/>
      <c r="S44" s="14"/>
      <c r="T44" s="14"/>
      <c r="U44" s="14"/>
      <c r="V44" s="14"/>
      <c r="W44" s="14"/>
      <c r="X44" s="14"/>
      <c r="Y44" s="14"/>
      <c r="Z44" s="14"/>
      <c r="AA44" s="14"/>
      <c r="AB44" s="14"/>
    </row>
    <row r="45">
      <c r="A45" s="7"/>
      <c r="B45" s="11"/>
      <c r="C45" s="9"/>
      <c r="D45" s="22"/>
      <c r="E45" s="11"/>
      <c r="F45" s="11"/>
      <c r="G45" s="13"/>
      <c r="H45" s="11"/>
      <c r="I45" s="14"/>
      <c r="J45" s="14"/>
      <c r="K45" s="14"/>
      <c r="L45" s="14"/>
      <c r="M45" s="14"/>
      <c r="N45" s="14"/>
      <c r="O45" s="14"/>
      <c r="P45" s="14"/>
      <c r="Q45" s="14"/>
      <c r="R45" s="14"/>
      <c r="S45" s="14"/>
      <c r="T45" s="14"/>
      <c r="U45" s="14"/>
      <c r="V45" s="14"/>
      <c r="W45" s="14"/>
      <c r="X45" s="14"/>
      <c r="Y45" s="14"/>
      <c r="Z45" s="14"/>
      <c r="AA45" s="14"/>
      <c r="AB45" s="14"/>
    </row>
    <row r="46">
      <c r="A46" s="7"/>
      <c r="B46" s="11"/>
      <c r="C46" s="9"/>
      <c r="D46" s="22"/>
      <c r="E46" s="11"/>
      <c r="F46" s="11"/>
      <c r="G46" s="13"/>
      <c r="H46" s="11"/>
      <c r="I46" s="14"/>
      <c r="J46" s="14"/>
      <c r="K46" s="14"/>
      <c r="L46" s="14"/>
      <c r="M46" s="14"/>
      <c r="N46" s="14"/>
      <c r="O46" s="14"/>
      <c r="P46" s="14"/>
      <c r="Q46" s="14"/>
      <c r="R46" s="14"/>
      <c r="S46" s="14"/>
      <c r="T46" s="14"/>
      <c r="U46" s="14"/>
      <c r="V46" s="14"/>
      <c r="W46" s="14"/>
      <c r="X46" s="14"/>
      <c r="Y46" s="14"/>
      <c r="Z46" s="14"/>
      <c r="AA46" s="14"/>
      <c r="AB46" s="14"/>
    </row>
    <row r="47">
      <c r="A47" s="7"/>
      <c r="B47" s="11"/>
      <c r="C47" s="9"/>
      <c r="D47" s="22"/>
      <c r="E47" s="11"/>
      <c r="F47" s="11"/>
      <c r="G47" s="13"/>
      <c r="H47" s="11"/>
      <c r="I47" s="14"/>
      <c r="J47" s="14"/>
      <c r="K47" s="14"/>
      <c r="L47" s="14"/>
      <c r="M47" s="14"/>
      <c r="N47" s="14"/>
      <c r="O47" s="14"/>
      <c r="P47" s="14"/>
      <c r="Q47" s="14"/>
      <c r="R47" s="14"/>
      <c r="S47" s="14"/>
      <c r="T47" s="14"/>
      <c r="U47" s="14"/>
      <c r="V47" s="14"/>
      <c r="W47" s="14"/>
      <c r="X47" s="14"/>
      <c r="Y47" s="14"/>
      <c r="Z47" s="14"/>
      <c r="AA47" s="14"/>
      <c r="AB47" s="14"/>
    </row>
    <row r="48">
      <c r="A48" s="7"/>
      <c r="B48" s="11"/>
      <c r="C48" s="9"/>
      <c r="D48" s="22"/>
      <c r="E48" s="11"/>
      <c r="F48" s="11"/>
      <c r="G48" s="13"/>
      <c r="H48" s="11"/>
      <c r="I48" s="14"/>
      <c r="J48" s="14"/>
      <c r="K48" s="14"/>
      <c r="L48" s="14"/>
      <c r="M48" s="14"/>
      <c r="N48" s="14"/>
      <c r="O48" s="14"/>
      <c r="P48" s="14"/>
      <c r="Q48" s="14"/>
      <c r="R48" s="14"/>
      <c r="S48" s="14"/>
      <c r="T48" s="14"/>
      <c r="U48" s="14"/>
      <c r="V48" s="14"/>
      <c r="W48" s="14"/>
      <c r="X48" s="14"/>
      <c r="Y48" s="14"/>
      <c r="Z48" s="14"/>
      <c r="AA48" s="14"/>
      <c r="AB48" s="14"/>
    </row>
    <row r="49">
      <c r="A49" s="7"/>
      <c r="B49" s="11"/>
      <c r="C49" s="9"/>
      <c r="D49" s="22"/>
      <c r="E49" s="11"/>
      <c r="F49" s="11"/>
      <c r="G49" s="13"/>
      <c r="H49" s="11"/>
      <c r="I49" s="14"/>
      <c r="J49" s="14"/>
      <c r="K49" s="14"/>
      <c r="L49" s="14"/>
      <c r="M49" s="14"/>
      <c r="N49" s="14"/>
      <c r="O49" s="14"/>
      <c r="P49" s="14"/>
      <c r="Q49" s="14"/>
      <c r="R49" s="14"/>
      <c r="S49" s="14"/>
      <c r="T49" s="14"/>
      <c r="U49" s="14"/>
      <c r="V49" s="14"/>
      <c r="W49" s="14"/>
      <c r="X49" s="14"/>
      <c r="Y49" s="14"/>
      <c r="Z49" s="14"/>
      <c r="AA49" s="14"/>
      <c r="AB49" s="14"/>
    </row>
    <row r="50">
      <c r="A50" s="7"/>
      <c r="B50" s="11"/>
      <c r="C50" s="9"/>
      <c r="D50" s="22"/>
      <c r="E50" s="11"/>
      <c r="F50" s="11"/>
      <c r="G50" s="13"/>
      <c r="H50" s="11"/>
      <c r="I50" s="14"/>
      <c r="J50" s="14"/>
      <c r="K50" s="14"/>
      <c r="L50" s="14"/>
      <c r="M50" s="14"/>
      <c r="N50" s="14"/>
      <c r="O50" s="14"/>
      <c r="P50" s="14"/>
      <c r="Q50" s="14"/>
      <c r="R50" s="14"/>
      <c r="S50" s="14"/>
      <c r="T50" s="14"/>
      <c r="U50" s="14"/>
      <c r="V50" s="14"/>
      <c r="W50" s="14"/>
      <c r="X50" s="14"/>
      <c r="Y50" s="14"/>
      <c r="Z50" s="14"/>
      <c r="AA50" s="14"/>
      <c r="AB50" s="14"/>
    </row>
    <row r="51">
      <c r="A51" s="7"/>
      <c r="B51" s="11"/>
      <c r="C51" s="9"/>
      <c r="D51" s="22"/>
      <c r="E51" s="11"/>
      <c r="F51" s="11"/>
      <c r="G51" s="13"/>
      <c r="H51" s="11"/>
      <c r="I51" s="14"/>
      <c r="J51" s="14"/>
      <c r="K51" s="14"/>
      <c r="L51" s="14"/>
      <c r="M51" s="14"/>
      <c r="N51" s="14"/>
      <c r="O51" s="14"/>
      <c r="P51" s="14"/>
      <c r="Q51" s="14"/>
      <c r="R51" s="14"/>
      <c r="S51" s="14"/>
      <c r="T51" s="14"/>
      <c r="U51" s="14"/>
      <c r="V51" s="14"/>
      <c r="W51" s="14"/>
      <c r="X51" s="14"/>
      <c r="Y51" s="14"/>
      <c r="Z51" s="14"/>
      <c r="AA51" s="14"/>
      <c r="AB51" s="14"/>
    </row>
    <row r="52">
      <c r="A52" s="7"/>
      <c r="B52" s="11"/>
      <c r="C52" s="9"/>
      <c r="D52" s="22"/>
      <c r="E52" s="11"/>
      <c r="F52" s="11"/>
      <c r="G52" s="13"/>
      <c r="H52" s="11"/>
      <c r="I52" s="14"/>
      <c r="J52" s="14"/>
      <c r="K52" s="14"/>
      <c r="L52" s="14"/>
      <c r="M52" s="14"/>
      <c r="N52" s="14"/>
      <c r="O52" s="14"/>
      <c r="P52" s="14"/>
      <c r="Q52" s="14"/>
      <c r="R52" s="14"/>
      <c r="S52" s="14"/>
      <c r="T52" s="14"/>
      <c r="U52" s="14"/>
      <c r="V52" s="14"/>
      <c r="W52" s="14"/>
      <c r="X52" s="14"/>
      <c r="Y52" s="14"/>
      <c r="Z52" s="14"/>
      <c r="AA52" s="14"/>
      <c r="AB52" s="14"/>
    </row>
    <row r="53">
      <c r="A53" s="7"/>
      <c r="B53" s="11"/>
      <c r="C53" s="9"/>
      <c r="D53" s="22"/>
      <c r="E53" s="11"/>
      <c r="F53" s="11"/>
      <c r="G53" s="13"/>
      <c r="H53" s="11"/>
      <c r="I53" s="14"/>
      <c r="J53" s="14"/>
      <c r="K53" s="14"/>
      <c r="L53" s="14"/>
      <c r="M53" s="14"/>
      <c r="N53" s="14"/>
      <c r="O53" s="14"/>
      <c r="P53" s="14"/>
      <c r="Q53" s="14"/>
      <c r="R53" s="14"/>
      <c r="S53" s="14"/>
      <c r="T53" s="14"/>
      <c r="U53" s="14"/>
      <c r="V53" s="14"/>
      <c r="W53" s="14"/>
      <c r="X53" s="14"/>
      <c r="Y53" s="14"/>
      <c r="Z53" s="14"/>
      <c r="AA53" s="14"/>
      <c r="AB53" s="14"/>
    </row>
    <row r="54">
      <c r="A54" s="7"/>
      <c r="B54" s="11"/>
      <c r="C54" s="9"/>
      <c r="D54" s="22"/>
      <c r="E54" s="11"/>
      <c r="F54" s="11"/>
      <c r="G54" s="13"/>
      <c r="H54" s="11"/>
      <c r="I54" s="14"/>
      <c r="J54" s="14"/>
      <c r="K54" s="14"/>
      <c r="L54" s="14"/>
      <c r="M54" s="14"/>
      <c r="N54" s="14"/>
      <c r="O54" s="14"/>
      <c r="P54" s="14"/>
      <c r="Q54" s="14"/>
      <c r="R54" s="14"/>
      <c r="S54" s="14"/>
      <c r="T54" s="14"/>
      <c r="U54" s="14"/>
      <c r="V54" s="14"/>
      <c r="W54" s="14"/>
      <c r="X54" s="14"/>
      <c r="Y54" s="14"/>
      <c r="Z54" s="14"/>
      <c r="AA54" s="14"/>
      <c r="AB54" s="14"/>
    </row>
    <row r="55">
      <c r="A55" s="7"/>
      <c r="B55" s="11"/>
      <c r="C55" s="9"/>
      <c r="D55" s="22"/>
      <c r="E55" s="11"/>
      <c r="F55" s="11"/>
      <c r="G55" s="13"/>
      <c r="H55" s="11"/>
      <c r="I55" s="14"/>
      <c r="J55" s="14"/>
      <c r="K55" s="14"/>
      <c r="L55" s="14"/>
      <c r="M55" s="14"/>
      <c r="N55" s="14"/>
      <c r="O55" s="14"/>
      <c r="P55" s="14"/>
      <c r="Q55" s="14"/>
      <c r="R55" s="14"/>
      <c r="S55" s="14"/>
      <c r="T55" s="14"/>
      <c r="U55" s="14"/>
      <c r="V55" s="14"/>
      <c r="W55" s="14"/>
      <c r="X55" s="14"/>
      <c r="Y55" s="14"/>
      <c r="Z55" s="14"/>
      <c r="AA55" s="14"/>
      <c r="AB55" s="14"/>
    </row>
    <row r="56">
      <c r="A56" s="7"/>
      <c r="B56" s="11"/>
      <c r="C56" s="9"/>
      <c r="D56" s="22"/>
      <c r="E56" s="11"/>
      <c r="F56" s="11"/>
      <c r="G56" s="13"/>
      <c r="H56" s="11"/>
      <c r="I56" s="14"/>
      <c r="J56" s="14"/>
      <c r="K56" s="14"/>
      <c r="L56" s="14"/>
      <c r="M56" s="14"/>
      <c r="N56" s="14"/>
      <c r="O56" s="14"/>
      <c r="P56" s="14"/>
      <c r="Q56" s="14"/>
      <c r="R56" s="14"/>
      <c r="S56" s="14"/>
      <c r="T56" s="14"/>
      <c r="U56" s="14"/>
      <c r="V56" s="14"/>
      <c r="W56" s="14"/>
      <c r="X56" s="14"/>
      <c r="Y56" s="14"/>
      <c r="Z56" s="14"/>
      <c r="AA56" s="14"/>
      <c r="AB56" s="14"/>
    </row>
    <row r="57">
      <c r="A57" s="7"/>
      <c r="B57" s="11"/>
      <c r="C57" s="9"/>
      <c r="D57" s="22"/>
      <c r="E57" s="11"/>
      <c r="F57" s="11"/>
      <c r="G57" s="13"/>
      <c r="H57" s="11"/>
      <c r="I57" s="14"/>
      <c r="J57" s="14"/>
      <c r="K57" s="14"/>
      <c r="L57" s="14"/>
      <c r="M57" s="14"/>
      <c r="N57" s="14"/>
      <c r="O57" s="14"/>
      <c r="P57" s="14"/>
      <c r="Q57" s="14"/>
      <c r="R57" s="14"/>
      <c r="S57" s="14"/>
      <c r="T57" s="14"/>
      <c r="U57" s="14"/>
      <c r="V57" s="14"/>
      <c r="W57" s="14"/>
      <c r="X57" s="14"/>
      <c r="Y57" s="14"/>
      <c r="Z57" s="14"/>
      <c r="AA57" s="14"/>
      <c r="AB57" s="14"/>
    </row>
    <row r="58">
      <c r="A58" s="7"/>
      <c r="B58" s="11"/>
      <c r="C58" s="9"/>
      <c r="D58" s="22"/>
      <c r="E58" s="11"/>
      <c r="F58" s="11"/>
      <c r="G58" s="13"/>
      <c r="H58" s="11"/>
      <c r="I58" s="14"/>
      <c r="J58" s="14"/>
      <c r="K58" s="14"/>
      <c r="L58" s="14"/>
      <c r="M58" s="14"/>
      <c r="N58" s="14"/>
      <c r="O58" s="14"/>
      <c r="P58" s="14"/>
      <c r="Q58" s="14"/>
      <c r="R58" s="14"/>
      <c r="S58" s="14"/>
      <c r="T58" s="14"/>
      <c r="U58" s="14"/>
      <c r="V58" s="14"/>
      <c r="W58" s="14"/>
      <c r="X58" s="14"/>
      <c r="Y58" s="14"/>
      <c r="Z58" s="14"/>
      <c r="AA58" s="14"/>
      <c r="AB58" s="14"/>
    </row>
    <row r="59">
      <c r="A59" s="7"/>
      <c r="B59" s="11"/>
      <c r="C59" s="9"/>
      <c r="D59" s="22"/>
      <c r="E59" s="11"/>
      <c r="F59" s="11"/>
      <c r="G59" s="13"/>
      <c r="H59" s="11"/>
      <c r="I59" s="14"/>
      <c r="J59" s="14"/>
      <c r="K59" s="14"/>
      <c r="L59" s="14"/>
      <c r="M59" s="14"/>
      <c r="N59" s="14"/>
      <c r="O59" s="14"/>
      <c r="P59" s="14"/>
      <c r="Q59" s="14"/>
      <c r="R59" s="14"/>
      <c r="S59" s="14"/>
      <c r="T59" s="14"/>
      <c r="U59" s="14"/>
      <c r="V59" s="14"/>
      <c r="W59" s="14"/>
      <c r="X59" s="14"/>
      <c r="Y59" s="14"/>
      <c r="Z59" s="14"/>
      <c r="AA59" s="14"/>
      <c r="AB59" s="14"/>
    </row>
    <row r="60">
      <c r="A60" s="7"/>
      <c r="B60" s="11"/>
      <c r="C60" s="9"/>
      <c r="D60" s="22"/>
      <c r="E60" s="11"/>
      <c r="F60" s="11"/>
      <c r="G60" s="13"/>
      <c r="H60" s="11"/>
      <c r="I60" s="14"/>
      <c r="J60" s="14"/>
      <c r="K60" s="14"/>
      <c r="L60" s="14"/>
      <c r="M60" s="14"/>
      <c r="N60" s="14"/>
      <c r="O60" s="14"/>
      <c r="P60" s="14"/>
      <c r="Q60" s="14"/>
      <c r="R60" s="14"/>
      <c r="S60" s="14"/>
      <c r="T60" s="14"/>
      <c r="U60" s="14"/>
      <c r="V60" s="14"/>
      <c r="W60" s="14"/>
      <c r="X60" s="14"/>
      <c r="Y60" s="14"/>
      <c r="Z60" s="14"/>
      <c r="AA60" s="14"/>
      <c r="AB60" s="14"/>
    </row>
    <row r="61">
      <c r="A61" s="7"/>
      <c r="B61" s="11"/>
      <c r="C61" s="9"/>
      <c r="D61" s="22"/>
      <c r="E61" s="11"/>
      <c r="F61" s="11"/>
      <c r="G61" s="13"/>
      <c r="H61" s="11"/>
      <c r="I61" s="14"/>
      <c r="J61" s="14"/>
      <c r="K61" s="14"/>
      <c r="L61" s="14"/>
      <c r="M61" s="14"/>
      <c r="N61" s="14"/>
      <c r="O61" s="14"/>
      <c r="P61" s="14"/>
      <c r="Q61" s="14"/>
      <c r="R61" s="14"/>
      <c r="S61" s="14"/>
      <c r="T61" s="14"/>
      <c r="U61" s="14"/>
      <c r="V61" s="14"/>
      <c r="W61" s="14"/>
      <c r="X61" s="14"/>
      <c r="Y61" s="14"/>
      <c r="Z61" s="14"/>
      <c r="AA61" s="14"/>
      <c r="AB61" s="14"/>
    </row>
    <row r="62">
      <c r="A62" s="7"/>
      <c r="B62" s="11"/>
      <c r="C62" s="9"/>
      <c r="D62" s="22"/>
      <c r="E62" s="11"/>
      <c r="F62" s="11"/>
      <c r="G62" s="13"/>
      <c r="H62" s="11"/>
      <c r="I62" s="14"/>
      <c r="J62" s="14"/>
      <c r="K62" s="14"/>
      <c r="L62" s="14"/>
      <c r="M62" s="14"/>
      <c r="N62" s="14"/>
      <c r="O62" s="14"/>
      <c r="P62" s="14"/>
      <c r="Q62" s="14"/>
      <c r="R62" s="14"/>
      <c r="S62" s="14"/>
      <c r="T62" s="14"/>
      <c r="U62" s="14"/>
      <c r="V62" s="14"/>
      <c r="W62" s="14"/>
      <c r="X62" s="14"/>
      <c r="Y62" s="14"/>
      <c r="Z62" s="14"/>
      <c r="AA62" s="14"/>
      <c r="AB62" s="14"/>
    </row>
    <row r="63">
      <c r="A63" s="7"/>
      <c r="B63" s="11"/>
      <c r="C63" s="9"/>
      <c r="D63" s="22"/>
      <c r="E63" s="11"/>
      <c r="F63" s="11"/>
      <c r="G63" s="13"/>
      <c r="H63" s="11"/>
      <c r="I63" s="14"/>
      <c r="J63" s="14"/>
      <c r="K63" s="14"/>
      <c r="L63" s="14"/>
      <c r="M63" s="14"/>
      <c r="N63" s="14"/>
      <c r="O63" s="14"/>
      <c r="P63" s="14"/>
      <c r="Q63" s="14"/>
      <c r="R63" s="14"/>
      <c r="S63" s="14"/>
      <c r="T63" s="14"/>
      <c r="U63" s="14"/>
      <c r="V63" s="14"/>
      <c r="W63" s="14"/>
      <c r="X63" s="14"/>
      <c r="Y63" s="14"/>
      <c r="Z63" s="14"/>
      <c r="AA63" s="14"/>
      <c r="AB63" s="14"/>
    </row>
    <row r="64">
      <c r="A64" s="7"/>
      <c r="B64" s="11"/>
      <c r="C64" s="9"/>
      <c r="D64" s="22"/>
      <c r="E64" s="11"/>
      <c r="F64" s="11"/>
      <c r="G64" s="13"/>
      <c r="H64" s="11"/>
      <c r="I64" s="14"/>
      <c r="J64" s="14"/>
      <c r="K64" s="14"/>
      <c r="L64" s="14"/>
      <c r="M64" s="14"/>
      <c r="N64" s="14"/>
      <c r="O64" s="14"/>
      <c r="P64" s="14"/>
      <c r="Q64" s="14"/>
      <c r="R64" s="14"/>
      <c r="S64" s="14"/>
      <c r="T64" s="14"/>
      <c r="U64" s="14"/>
      <c r="V64" s="14"/>
      <c r="W64" s="14"/>
      <c r="X64" s="14"/>
      <c r="Y64" s="14"/>
      <c r="Z64" s="14"/>
      <c r="AA64" s="14"/>
      <c r="AB64" s="14"/>
    </row>
    <row r="65">
      <c r="A65" s="7"/>
      <c r="B65" s="11"/>
      <c r="C65" s="9"/>
      <c r="D65" s="22"/>
      <c r="E65" s="11"/>
      <c r="F65" s="11"/>
      <c r="G65" s="13"/>
      <c r="H65" s="11"/>
      <c r="I65" s="14"/>
      <c r="J65" s="14"/>
      <c r="K65" s="14"/>
      <c r="L65" s="14"/>
      <c r="M65" s="14"/>
      <c r="N65" s="14"/>
      <c r="O65" s="14"/>
      <c r="P65" s="14"/>
      <c r="Q65" s="14"/>
      <c r="R65" s="14"/>
      <c r="S65" s="14"/>
      <c r="T65" s="14"/>
      <c r="U65" s="14"/>
      <c r="V65" s="14"/>
      <c r="W65" s="14"/>
      <c r="X65" s="14"/>
      <c r="Y65" s="14"/>
      <c r="Z65" s="14"/>
      <c r="AA65" s="14"/>
      <c r="AB65" s="14"/>
    </row>
    <row r="66">
      <c r="A66" s="7"/>
      <c r="B66" s="11"/>
      <c r="C66" s="9"/>
      <c r="D66" s="22"/>
      <c r="E66" s="11"/>
      <c r="F66" s="11"/>
      <c r="G66" s="13"/>
      <c r="H66" s="11"/>
      <c r="I66" s="14"/>
      <c r="J66" s="14"/>
      <c r="K66" s="14"/>
      <c r="L66" s="14"/>
      <c r="M66" s="14"/>
      <c r="N66" s="14"/>
      <c r="O66" s="14"/>
      <c r="P66" s="14"/>
      <c r="Q66" s="14"/>
      <c r="R66" s="14"/>
      <c r="S66" s="14"/>
      <c r="T66" s="14"/>
      <c r="U66" s="14"/>
      <c r="V66" s="14"/>
      <c r="W66" s="14"/>
      <c r="X66" s="14"/>
      <c r="Y66" s="14"/>
      <c r="Z66" s="14"/>
      <c r="AA66" s="14"/>
      <c r="AB66" s="14"/>
    </row>
    <row r="67">
      <c r="A67" s="7"/>
      <c r="B67" s="11"/>
      <c r="C67" s="9"/>
      <c r="D67" s="22"/>
      <c r="E67" s="11"/>
      <c r="F67" s="11"/>
      <c r="G67" s="13"/>
      <c r="H67" s="11"/>
      <c r="I67" s="14"/>
      <c r="J67" s="14"/>
      <c r="K67" s="14"/>
      <c r="L67" s="14"/>
      <c r="M67" s="14"/>
      <c r="N67" s="14"/>
      <c r="O67" s="14"/>
      <c r="P67" s="14"/>
      <c r="Q67" s="14"/>
      <c r="R67" s="14"/>
      <c r="S67" s="14"/>
      <c r="T67" s="14"/>
      <c r="U67" s="14"/>
      <c r="V67" s="14"/>
      <c r="W67" s="14"/>
      <c r="X67" s="14"/>
      <c r="Y67" s="14"/>
      <c r="Z67" s="14"/>
      <c r="AA67" s="14"/>
      <c r="AB67" s="14"/>
    </row>
    <row r="68">
      <c r="A68" s="7"/>
      <c r="B68" s="11"/>
      <c r="C68" s="9"/>
      <c r="D68" s="22"/>
      <c r="E68" s="11"/>
      <c r="F68" s="11"/>
      <c r="G68" s="13"/>
      <c r="H68" s="11"/>
      <c r="I68" s="14"/>
      <c r="J68" s="14"/>
      <c r="K68" s="14"/>
      <c r="L68" s="14"/>
      <c r="M68" s="14"/>
      <c r="N68" s="14"/>
      <c r="O68" s="14"/>
      <c r="P68" s="14"/>
      <c r="Q68" s="14"/>
      <c r="R68" s="14"/>
      <c r="S68" s="14"/>
      <c r="T68" s="14"/>
      <c r="U68" s="14"/>
      <c r="V68" s="14"/>
      <c r="W68" s="14"/>
      <c r="X68" s="14"/>
      <c r="Y68" s="14"/>
      <c r="Z68" s="14"/>
      <c r="AA68" s="14"/>
      <c r="AB68" s="14"/>
    </row>
    <row r="69">
      <c r="A69" s="7"/>
      <c r="B69" s="11"/>
      <c r="C69" s="9"/>
      <c r="D69" s="22"/>
      <c r="E69" s="11"/>
      <c r="F69" s="11"/>
      <c r="G69" s="13"/>
      <c r="H69" s="11"/>
      <c r="I69" s="14"/>
      <c r="J69" s="14"/>
      <c r="K69" s="14"/>
      <c r="L69" s="14"/>
      <c r="M69" s="14"/>
      <c r="N69" s="14"/>
      <c r="O69" s="14"/>
      <c r="P69" s="14"/>
      <c r="Q69" s="14"/>
      <c r="R69" s="14"/>
      <c r="S69" s="14"/>
      <c r="T69" s="14"/>
      <c r="U69" s="14"/>
      <c r="V69" s="14"/>
      <c r="W69" s="14"/>
      <c r="X69" s="14"/>
      <c r="Y69" s="14"/>
      <c r="Z69" s="14"/>
      <c r="AA69" s="14"/>
      <c r="AB69" s="14"/>
    </row>
    <row r="70">
      <c r="A70" s="7"/>
      <c r="B70" s="11"/>
      <c r="C70" s="9"/>
      <c r="D70" s="22"/>
      <c r="E70" s="11"/>
      <c r="F70" s="11"/>
      <c r="G70" s="13"/>
      <c r="H70" s="11"/>
      <c r="I70" s="14"/>
      <c r="J70" s="14"/>
      <c r="K70" s="14"/>
      <c r="L70" s="14"/>
      <c r="M70" s="14"/>
      <c r="N70" s="14"/>
      <c r="O70" s="14"/>
      <c r="P70" s="14"/>
      <c r="Q70" s="14"/>
      <c r="R70" s="14"/>
      <c r="S70" s="14"/>
      <c r="T70" s="14"/>
      <c r="U70" s="14"/>
      <c r="V70" s="14"/>
      <c r="W70" s="14"/>
      <c r="X70" s="14"/>
      <c r="Y70" s="14"/>
      <c r="Z70" s="14"/>
      <c r="AA70" s="14"/>
      <c r="AB70" s="14"/>
    </row>
    <row r="71">
      <c r="A71" s="7"/>
      <c r="B71" s="11"/>
      <c r="C71" s="9"/>
      <c r="D71" s="22"/>
      <c r="E71" s="11"/>
      <c r="F71" s="11"/>
      <c r="G71" s="13"/>
      <c r="H71" s="11"/>
      <c r="I71" s="14"/>
      <c r="J71" s="14"/>
      <c r="K71" s="14"/>
      <c r="L71" s="14"/>
      <c r="M71" s="14"/>
      <c r="N71" s="14"/>
      <c r="O71" s="14"/>
      <c r="P71" s="14"/>
      <c r="Q71" s="14"/>
      <c r="R71" s="14"/>
      <c r="S71" s="14"/>
      <c r="T71" s="14"/>
      <c r="U71" s="14"/>
      <c r="V71" s="14"/>
      <c r="W71" s="14"/>
      <c r="X71" s="14"/>
      <c r="Y71" s="14"/>
      <c r="Z71" s="14"/>
      <c r="AA71" s="14"/>
      <c r="AB71" s="14"/>
    </row>
    <row r="72">
      <c r="A72" s="7"/>
      <c r="B72" s="11"/>
      <c r="C72" s="9"/>
      <c r="D72" s="22"/>
      <c r="E72" s="11"/>
      <c r="F72" s="11"/>
      <c r="G72" s="13"/>
      <c r="H72" s="11"/>
      <c r="I72" s="14"/>
      <c r="J72" s="14"/>
      <c r="K72" s="14"/>
      <c r="L72" s="14"/>
      <c r="M72" s="14"/>
      <c r="N72" s="14"/>
      <c r="O72" s="14"/>
      <c r="P72" s="14"/>
      <c r="Q72" s="14"/>
      <c r="R72" s="14"/>
      <c r="S72" s="14"/>
      <c r="T72" s="14"/>
      <c r="U72" s="14"/>
      <c r="V72" s="14"/>
      <c r="W72" s="14"/>
      <c r="X72" s="14"/>
      <c r="Y72" s="14"/>
      <c r="Z72" s="14"/>
      <c r="AA72" s="14"/>
      <c r="AB72" s="14"/>
    </row>
    <row r="73">
      <c r="A73" s="7"/>
      <c r="B73" s="11"/>
      <c r="C73" s="9"/>
      <c r="D73" s="22"/>
      <c r="E73" s="11"/>
      <c r="F73" s="11"/>
      <c r="G73" s="13"/>
      <c r="H73" s="11"/>
      <c r="I73" s="14"/>
      <c r="J73" s="14"/>
      <c r="K73" s="14"/>
      <c r="L73" s="14"/>
      <c r="M73" s="14"/>
      <c r="N73" s="14"/>
      <c r="O73" s="14"/>
      <c r="P73" s="14"/>
      <c r="Q73" s="14"/>
      <c r="R73" s="14"/>
      <c r="S73" s="14"/>
      <c r="T73" s="14"/>
      <c r="U73" s="14"/>
      <c r="V73" s="14"/>
      <c r="W73" s="14"/>
      <c r="X73" s="14"/>
      <c r="Y73" s="14"/>
      <c r="Z73" s="14"/>
      <c r="AA73" s="14"/>
      <c r="AB73" s="14"/>
    </row>
    <row r="74">
      <c r="A74" s="7"/>
      <c r="B74" s="11"/>
      <c r="C74" s="9"/>
      <c r="D74" s="22"/>
      <c r="E74" s="11"/>
      <c r="F74" s="11"/>
      <c r="G74" s="13"/>
      <c r="H74" s="11"/>
      <c r="I74" s="14"/>
      <c r="J74" s="14"/>
      <c r="K74" s="14"/>
      <c r="L74" s="14"/>
      <c r="M74" s="14"/>
      <c r="N74" s="14"/>
      <c r="O74" s="14"/>
      <c r="P74" s="14"/>
      <c r="Q74" s="14"/>
      <c r="R74" s="14"/>
      <c r="S74" s="14"/>
      <c r="T74" s="14"/>
      <c r="U74" s="14"/>
      <c r="V74" s="14"/>
      <c r="W74" s="14"/>
      <c r="X74" s="14"/>
      <c r="Y74" s="14"/>
      <c r="Z74" s="14"/>
      <c r="AA74" s="14"/>
      <c r="AB74" s="14"/>
    </row>
    <row r="75">
      <c r="A75" s="7"/>
      <c r="B75" s="11"/>
      <c r="C75" s="9"/>
      <c r="D75" s="22"/>
      <c r="E75" s="11"/>
      <c r="F75" s="11"/>
      <c r="G75" s="13"/>
      <c r="H75" s="11"/>
      <c r="I75" s="14"/>
      <c r="J75" s="14"/>
      <c r="K75" s="14"/>
      <c r="L75" s="14"/>
      <c r="M75" s="14"/>
      <c r="N75" s="14"/>
      <c r="O75" s="14"/>
      <c r="P75" s="14"/>
      <c r="Q75" s="14"/>
      <c r="R75" s="14"/>
      <c r="S75" s="14"/>
      <c r="T75" s="14"/>
      <c r="U75" s="14"/>
      <c r="V75" s="14"/>
      <c r="W75" s="14"/>
      <c r="X75" s="14"/>
      <c r="Y75" s="14"/>
      <c r="Z75" s="14"/>
      <c r="AA75" s="14"/>
      <c r="AB75" s="14"/>
    </row>
    <row r="76">
      <c r="A76" s="7"/>
      <c r="B76" s="11"/>
      <c r="C76" s="9"/>
      <c r="D76" s="22"/>
      <c r="E76" s="11"/>
      <c r="F76" s="11"/>
      <c r="G76" s="13"/>
      <c r="H76" s="11"/>
      <c r="I76" s="14"/>
      <c r="J76" s="14"/>
      <c r="K76" s="14"/>
      <c r="L76" s="14"/>
      <c r="M76" s="14"/>
      <c r="N76" s="14"/>
      <c r="O76" s="14"/>
      <c r="P76" s="14"/>
      <c r="Q76" s="14"/>
      <c r="R76" s="14"/>
      <c r="S76" s="14"/>
      <c r="T76" s="14"/>
      <c r="U76" s="14"/>
      <c r="V76" s="14"/>
      <c r="W76" s="14"/>
      <c r="X76" s="14"/>
      <c r="Y76" s="14"/>
      <c r="Z76" s="14"/>
      <c r="AA76" s="14"/>
      <c r="AB76" s="14"/>
    </row>
    <row r="77">
      <c r="A77" s="7"/>
      <c r="B77" s="11"/>
      <c r="C77" s="9"/>
      <c r="D77" s="22"/>
      <c r="E77" s="11"/>
      <c r="F77" s="11"/>
      <c r="G77" s="13"/>
      <c r="H77" s="11"/>
      <c r="I77" s="14"/>
      <c r="J77" s="14"/>
      <c r="K77" s="14"/>
      <c r="L77" s="14"/>
      <c r="M77" s="14"/>
      <c r="N77" s="14"/>
      <c r="O77" s="14"/>
      <c r="P77" s="14"/>
      <c r="Q77" s="14"/>
      <c r="R77" s="14"/>
      <c r="S77" s="14"/>
      <c r="T77" s="14"/>
      <c r="U77" s="14"/>
      <c r="V77" s="14"/>
      <c r="W77" s="14"/>
      <c r="X77" s="14"/>
      <c r="Y77" s="14"/>
      <c r="Z77" s="14"/>
      <c r="AA77" s="14"/>
      <c r="AB77" s="14"/>
    </row>
    <row r="78">
      <c r="A78" s="7"/>
      <c r="B78" s="11"/>
      <c r="C78" s="9"/>
      <c r="D78" s="22"/>
      <c r="E78" s="11"/>
      <c r="F78" s="11"/>
      <c r="G78" s="13"/>
      <c r="H78" s="11"/>
      <c r="I78" s="14"/>
      <c r="J78" s="14"/>
      <c r="K78" s="14"/>
      <c r="L78" s="14"/>
      <c r="M78" s="14"/>
      <c r="N78" s="14"/>
      <c r="O78" s="14"/>
      <c r="P78" s="14"/>
      <c r="Q78" s="14"/>
      <c r="R78" s="14"/>
      <c r="S78" s="14"/>
      <c r="T78" s="14"/>
      <c r="U78" s="14"/>
      <c r="V78" s="14"/>
      <c r="W78" s="14"/>
      <c r="X78" s="14"/>
      <c r="Y78" s="14"/>
      <c r="Z78" s="14"/>
      <c r="AA78" s="14"/>
      <c r="AB78" s="14"/>
    </row>
    <row r="79">
      <c r="A79" s="7"/>
      <c r="B79" s="11"/>
      <c r="C79" s="9"/>
      <c r="D79" s="22"/>
      <c r="E79" s="11"/>
      <c r="F79" s="11"/>
      <c r="G79" s="13"/>
      <c r="H79" s="11"/>
      <c r="I79" s="14"/>
      <c r="J79" s="14"/>
      <c r="K79" s="14"/>
      <c r="L79" s="14"/>
      <c r="M79" s="14"/>
      <c r="N79" s="14"/>
      <c r="O79" s="14"/>
      <c r="P79" s="14"/>
      <c r="Q79" s="14"/>
      <c r="R79" s="14"/>
      <c r="S79" s="14"/>
      <c r="T79" s="14"/>
      <c r="U79" s="14"/>
      <c r="V79" s="14"/>
      <c r="W79" s="14"/>
      <c r="X79" s="14"/>
      <c r="Y79" s="14"/>
      <c r="Z79" s="14"/>
      <c r="AA79" s="14"/>
      <c r="AB79" s="14"/>
    </row>
    <row r="80">
      <c r="A80" s="7"/>
      <c r="B80" s="11"/>
      <c r="C80" s="9"/>
      <c r="D80" s="22"/>
      <c r="E80" s="11"/>
      <c r="F80" s="11"/>
      <c r="G80" s="13"/>
      <c r="H80" s="11"/>
      <c r="I80" s="14"/>
      <c r="J80" s="14"/>
      <c r="K80" s="14"/>
      <c r="L80" s="14"/>
      <c r="M80" s="14"/>
      <c r="N80" s="14"/>
      <c r="O80" s="14"/>
      <c r="P80" s="14"/>
      <c r="Q80" s="14"/>
      <c r="R80" s="14"/>
      <c r="S80" s="14"/>
      <c r="T80" s="14"/>
      <c r="U80" s="14"/>
      <c r="V80" s="14"/>
      <c r="W80" s="14"/>
      <c r="X80" s="14"/>
      <c r="Y80" s="14"/>
      <c r="Z80" s="14"/>
      <c r="AA80" s="14"/>
      <c r="AB80" s="14"/>
    </row>
    <row r="81">
      <c r="A81" s="7"/>
      <c r="B81" s="11"/>
      <c r="C81" s="9"/>
      <c r="D81" s="22"/>
      <c r="E81" s="11"/>
      <c r="F81" s="11"/>
      <c r="G81" s="13"/>
      <c r="H81" s="11"/>
      <c r="I81" s="14"/>
      <c r="J81" s="14"/>
      <c r="K81" s="14"/>
      <c r="L81" s="14"/>
      <c r="M81" s="14"/>
      <c r="N81" s="14"/>
      <c r="O81" s="14"/>
      <c r="P81" s="14"/>
      <c r="Q81" s="14"/>
      <c r="R81" s="14"/>
      <c r="S81" s="14"/>
      <c r="T81" s="14"/>
      <c r="U81" s="14"/>
      <c r="V81" s="14"/>
      <c r="W81" s="14"/>
      <c r="X81" s="14"/>
      <c r="Y81" s="14"/>
      <c r="Z81" s="14"/>
      <c r="AA81" s="14"/>
      <c r="AB81" s="14"/>
    </row>
    <row r="82">
      <c r="A82" s="7"/>
      <c r="B82" s="11"/>
      <c r="C82" s="9"/>
      <c r="D82" s="22"/>
      <c r="E82" s="11"/>
      <c r="F82" s="11"/>
      <c r="G82" s="13"/>
      <c r="H82" s="11"/>
      <c r="I82" s="14"/>
      <c r="J82" s="14"/>
      <c r="K82" s="14"/>
      <c r="L82" s="14"/>
      <c r="M82" s="14"/>
      <c r="N82" s="14"/>
      <c r="O82" s="14"/>
      <c r="P82" s="14"/>
      <c r="Q82" s="14"/>
      <c r="R82" s="14"/>
      <c r="S82" s="14"/>
      <c r="T82" s="14"/>
      <c r="U82" s="14"/>
      <c r="V82" s="14"/>
      <c r="W82" s="14"/>
      <c r="X82" s="14"/>
      <c r="Y82" s="14"/>
      <c r="Z82" s="14"/>
      <c r="AA82" s="14"/>
      <c r="AB82" s="14"/>
    </row>
    <row r="83">
      <c r="A83" s="7"/>
      <c r="B83" s="11"/>
      <c r="C83" s="9"/>
      <c r="D83" s="22"/>
      <c r="E83" s="11"/>
      <c r="F83" s="11"/>
      <c r="G83" s="13"/>
      <c r="H83" s="11"/>
      <c r="I83" s="14"/>
      <c r="J83" s="14"/>
      <c r="K83" s="14"/>
      <c r="L83" s="14"/>
      <c r="M83" s="14"/>
      <c r="N83" s="14"/>
      <c r="O83" s="14"/>
      <c r="P83" s="14"/>
      <c r="Q83" s="14"/>
      <c r="R83" s="14"/>
      <c r="S83" s="14"/>
      <c r="T83" s="14"/>
      <c r="U83" s="14"/>
      <c r="V83" s="14"/>
      <c r="W83" s="14"/>
      <c r="X83" s="14"/>
      <c r="Y83" s="14"/>
      <c r="Z83" s="14"/>
      <c r="AA83" s="14"/>
      <c r="AB83" s="14"/>
    </row>
    <row r="84">
      <c r="A84" s="7"/>
      <c r="B84" s="11"/>
      <c r="C84" s="9"/>
      <c r="D84" s="22"/>
      <c r="E84" s="11"/>
      <c r="F84" s="11"/>
      <c r="G84" s="13"/>
      <c r="H84" s="11"/>
      <c r="I84" s="14"/>
      <c r="J84" s="14"/>
      <c r="K84" s="14"/>
      <c r="L84" s="14"/>
      <c r="M84" s="14"/>
      <c r="N84" s="14"/>
      <c r="O84" s="14"/>
      <c r="P84" s="14"/>
      <c r="Q84" s="14"/>
      <c r="R84" s="14"/>
      <c r="S84" s="14"/>
      <c r="T84" s="14"/>
      <c r="U84" s="14"/>
      <c r="V84" s="14"/>
      <c r="W84" s="14"/>
      <c r="X84" s="14"/>
      <c r="Y84" s="14"/>
      <c r="Z84" s="14"/>
      <c r="AA84" s="14"/>
      <c r="AB84" s="14"/>
    </row>
    <row r="85">
      <c r="A85" s="7"/>
      <c r="B85" s="11"/>
      <c r="C85" s="9"/>
      <c r="D85" s="22"/>
      <c r="E85" s="11"/>
      <c r="F85" s="11"/>
      <c r="G85" s="13"/>
      <c r="H85" s="11"/>
      <c r="I85" s="14"/>
      <c r="J85" s="14"/>
      <c r="K85" s="14"/>
      <c r="L85" s="14"/>
      <c r="M85" s="14"/>
      <c r="N85" s="14"/>
      <c r="O85" s="14"/>
      <c r="P85" s="14"/>
      <c r="Q85" s="14"/>
      <c r="R85" s="14"/>
      <c r="S85" s="14"/>
      <c r="T85" s="14"/>
      <c r="U85" s="14"/>
      <c r="V85" s="14"/>
      <c r="W85" s="14"/>
      <c r="X85" s="14"/>
      <c r="Y85" s="14"/>
      <c r="Z85" s="14"/>
      <c r="AA85" s="14"/>
      <c r="AB85" s="14"/>
    </row>
    <row r="86">
      <c r="A86" s="7"/>
      <c r="B86" s="11"/>
      <c r="C86" s="9"/>
      <c r="D86" s="22"/>
      <c r="E86" s="11"/>
      <c r="F86" s="11"/>
      <c r="G86" s="13"/>
      <c r="H86" s="11"/>
      <c r="I86" s="14"/>
      <c r="J86" s="14"/>
      <c r="K86" s="14"/>
      <c r="L86" s="14"/>
      <c r="M86" s="14"/>
      <c r="N86" s="14"/>
      <c r="O86" s="14"/>
      <c r="P86" s="14"/>
      <c r="Q86" s="14"/>
      <c r="R86" s="14"/>
      <c r="S86" s="14"/>
      <c r="T86" s="14"/>
      <c r="U86" s="14"/>
      <c r="V86" s="14"/>
      <c r="W86" s="14"/>
      <c r="X86" s="14"/>
      <c r="Y86" s="14"/>
      <c r="Z86" s="14"/>
      <c r="AA86" s="14"/>
      <c r="AB86" s="14"/>
    </row>
    <row r="87">
      <c r="A87" s="7"/>
      <c r="B87" s="11"/>
      <c r="C87" s="9"/>
      <c r="D87" s="22"/>
      <c r="E87" s="11"/>
      <c r="F87" s="11"/>
      <c r="G87" s="13"/>
      <c r="H87" s="11"/>
      <c r="I87" s="14"/>
      <c r="J87" s="14"/>
      <c r="K87" s="14"/>
      <c r="L87" s="14"/>
      <c r="M87" s="14"/>
      <c r="N87" s="14"/>
      <c r="O87" s="14"/>
      <c r="P87" s="14"/>
      <c r="Q87" s="14"/>
      <c r="R87" s="14"/>
      <c r="S87" s="14"/>
      <c r="T87" s="14"/>
      <c r="U87" s="14"/>
      <c r="V87" s="14"/>
      <c r="W87" s="14"/>
      <c r="X87" s="14"/>
      <c r="Y87" s="14"/>
      <c r="Z87" s="14"/>
      <c r="AA87" s="14"/>
      <c r="AB87" s="14"/>
    </row>
    <row r="88">
      <c r="A88" s="7"/>
      <c r="B88" s="11"/>
      <c r="C88" s="9"/>
      <c r="D88" s="22"/>
      <c r="E88" s="11"/>
      <c r="F88" s="11"/>
      <c r="G88" s="13"/>
      <c r="H88" s="11"/>
      <c r="I88" s="14"/>
      <c r="J88" s="14"/>
      <c r="K88" s="14"/>
      <c r="L88" s="14"/>
      <c r="M88" s="14"/>
      <c r="N88" s="14"/>
      <c r="O88" s="14"/>
      <c r="P88" s="14"/>
      <c r="Q88" s="14"/>
      <c r="R88" s="14"/>
      <c r="S88" s="14"/>
      <c r="T88" s="14"/>
      <c r="U88" s="14"/>
      <c r="V88" s="14"/>
      <c r="W88" s="14"/>
      <c r="X88" s="14"/>
      <c r="Y88" s="14"/>
      <c r="Z88" s="14"/>
      <c r="AA88" s="14"/>
      <c r="AB88" s="14"/>
    </row>
    <row r="89">
      <c r="A89" s="7"/>
      <c r="B89" s="11"/>
      <c r="C89" s="9"/>
      <c r="D89" s="22"/>
      <c r="E89" s="11"/>
      <c r="F89" s="11"/>
      <c r="G89" s="13"/>
      <c r="H89" s="11"/>
      <c r="I89" s="14"/>
      <c r="J89" s="14"/>
      <c r="K89" s="14"/>
      <c r="L89" s="14"/>
      <c r="M89" s="14"/>
      <c r="N89" s="14"/>
      <c r="O89" s="14"/>
      <c r="P89" s="14"/>
      <c r="Q89" s="14"/>
      <c r="R89" s="14"/>
      <c r="S89" s="14"/>
      <c r="T89" s="14"/>
      <c r="U89" s="14"/>
      <c r="V89" s="14"/>
      <c r="W89" s="14"/>
      <c r="X89" s="14"/>
      <c r="Y89" s="14"/>
      <c r="Z89" s="14"/>
      <c r="AA89" s="14"/>
      <c r="AB89" s="14"/>
    </row>
    <row r="90">
      <c r="A90" s="7"/>
      <c r="B90" s="11"/>
      <c r="C90" s="9"/>
      <c r="D90" s="22"/>
      <c r="E90" s="11"/>
      <c r="F90" s="11"/>
      <c r="G90" s="13"/>
      <c r="H90" s="11"/>
      <c r="I90" s="14"/>
      <c r="J90" s="14"/>
      <c r="K90" s="14"/>
      <c r="L90" s="14"/>
      <c r="M90" s="14"/>
      <c r="N90" s="14"/>
      <c r="O90" s="14"/>
      <c r="P90" s="14"/>
      <c r="Q90" s="14"/>
      <c r="R90" s="14"/>
      <c r="S90" s="14"/>
      <c r="T90" s="14"/>
      <c r="U90" s="14"/>
      <c r="V90" s="14"/>
      <c r="W90" s="14"/>
      <c r="X90" s="14"/>
      <c r="Y90" s="14"/>
      <c r="Z90" s="14"/>
      <c r="AA90" s="14"/>
      <c r="AB90" s="14"/>
    </row>
    <row r="91">
      <c r="A91" s="7"/>
      <c r="B91" s="11"/>
      <c r="C91" s="9"/>
      <c r="D91" s="22"/>
      <c r="E91" s="11"/>
      <c r="F91" s="11"/>
      <c r="G91" s="13"/>
      <c r="H91" s="11"/>
      <c r="I91" s="14"/>
      <c r="J91" s="14"/>
      <c r="K91" s="14"/>
      <c r="L91" s="14"/>
      <c r="M91" s="14"/>
      <c r="N91" s="14"/>
      <c r="O91" s="14"/>
      <c r="P91" s="14"/>
      <c r="Q91" s="14"/>
      <c r="R91" s="14"/>
      <c r="S91" s="14"/>
      <c r="T91" s="14"/>
      <c r="U91" s="14"/>
      <c r="V91" s="14"/>
      <c r="W91" s="14"/>
      <c r="X91" s="14"/>
      <c r="Y91" s="14"/>
      <c r="Z91" s="14"/>
      <c r="AA91" s="14"/>
      <c r="AB91" s="14"/>
    </row>
    <row r="92">
      <c r="A92" s="7"/>
      <c r="B92" s="11"/>
      <c r="C92" s="9"/>
      <c r="D92" s="22"/>
      <c r="E92" s="11"/>
      <c r="F92" s="11"/>
      <c r="G92" s="13"/>
      <c r="H92" s="11"/>
      <c r="I92" s="14"/>
      <c r="J92" s="14"/>
      <c r="K92" s="14"/>
      <c r="L92" s="14"/>
      <c r="M92" s="14"/>
      <c r="N92" s="14"/>
      <c r="O92" s="14"/>
      <c r="P92" s="14"/>
      <c r="Q92" s="14"/>
      <c r="R92" s="14"/>
      <c r="S92" s="14"/>
      <c r="T92" s="14"/>
      <c r="U92" s="14"/>
      <c r="V92" s="14"/>
      <c r="W92" s="14"/>
      <c r="X92" s="14"/>
      <c r="Y92" s="14"/>
      <c r="Z92" s="14"/>
      <c r="AA92" s="14"/>
      <c r="AB92" s="14"/>
    </row>
    <row r="93">
      <c r="A93" s="7"/>
      <c r="B93" s="11"/>
      <c r="C93" s="9"/>
      <c r="D93" s="22"/>
      <c r="E93" s="11"/>
      <c r="F93" s="11"/>
      <c r="G93" s="13"/>
      <c r="H93" s="11"/>
      <c r="I93" s="14"/>
      <c r="J93" s="14"/>
      <c r="K93" s="14"/>
      <c r="L93" s="14"/>
      <c r="M93" s="14"/>
      <c r="N93" s="14"/>
      <c r="O93" s="14"/>
      <c r="P93" s="14"/>
      <c r="Q93" s="14"/>
      <c r="R93" s="14"/>
      <c r="S93" s="14"/>
      <c r="T93" s="14"/>
      <c r="U93" s="14"/>
      <c r="V93" s="14"/>
      <c r="W93" s="14"/>
      <c r="X93" s="14"/>
      <c r="Y93" s="14"/>
      <c r="Z93" s="14"/>
      <c r="AA93" s="14"/>
      <c r="AB93" s="14"/>
    </row>
    <row r="94">
      <c r="A94" s="7"/>
      <c r="B94" s="11"/>
      <c r="C94" s="9"/>
      <c r="D94" s="22"/>
      <c r="E94" s="11"/>
      <c r="F94" s="11"/>
      <c r="G94" s="13"/>
      <c r="H94" s="11"/>
      <c r="I94" s="14"/>
      <c r="J94" s="14"/>
      <c r="K94" s="14"/>
      <c r="L94" s="14"/>
      <c r="M94" s="14"/>
      <c r="N94" s="14"/>
      <c r="O94" s="14"/>
      <c r="P94" s="14"/>
      <c r="Q94" s="14"/>
      <c r="R94" s="14"/>
      <c r="S94" s="14"/>
      <c r="T94" s="14"/>
      <c r="U94" s="14"/>
      <c r="V94" s="14"/>
      <c r="W94" s="14"/>
      <c r="X94" s="14"/>
      <c r="Y94" s="14"/>
      <c r="Z94" s="14"/>
      <c r="AA94" s="14"/>
      <c r="AB94" s="14"/>
    </row>
    <row r="95">
      <c r="A95" s="7"/>
      <c r="B95" s="11"/>
      <c r="C95" s="9"/>
      <c r="D95" s="22"/>
      <c r="E95" s="11"/>
      <c r="F95" s="11"/>
      <c r="G95" s="13"/>
      <c r="H95" s="11"/>
      <c r="I95" s="14"/>
      <c r="J95" s="14"/>
      <c r="K95" s="14"/>
      <c r="L95" s="14"/>
      <c r="M95" s="14"/>
      <c r="N95" s="14"/>
      <c r="O95" s="14"/>
      <c r="P95" s="14"/>
      <c r="Q95" s="14"/>
      <c r="R95" s="14"/>
      <c r="S95" s="14"/>
      <c r="T95" s="14"/>
      <c r="U95" s="14"/>
      <c r="V95" s="14"/>
      <c r="W95" s="14"/>
      <c r="X95" s="14"/>
      <c r="Y95" s="14"/>
      <c r="Z95" s="14"/>
      <c r="AA95" s="14"/>
      <c r="AB95" s="14"/>
    </row>
    <row r="96">
      <c r="A96" s="7"/>
      <c r="B96" s="11"/>
      <c r="C96" s="9"/>
      <c r="D96" s="22"/>
      <c r="E96" s="11"/>
      <c r="F96" s="11"/>
      <c r="G96" s="13"/>
      <c r="H96" s="11"/>
      <c r="I96" s="14"/>
      <c r="J96" s="14"/>
      <c r="K96" s="14"/>
      <c r="L96" s="14"/>
      <c r="M96" s="14"/>
      <c r="N96" s="14"/>
      <c r="O96" s="14"/>
      <c r="P96" s="14"/>
      <c r="Q96" s="14"/>
      <c r="R96" s="14"/>
      <c r="S96" s="14"/>
      <c r="T96" s="14"/>
      <c r="U96" s="14"/>
      <c r="V96" s="14"/>
      <c r="W96" s="14"/>
      <c r="X96" s="14"/>
      <c r="Y96" s="14"/>
      <c r="Z96" s="14"/>
      <c r="AA96" s="14"/>
      <c r="AB96" s="14"/>
    </row>
    <row r="97">
      <c r="A97" s="7"/>
      <c r="B97" s="11"/>
      <c r="C97" s="9"/>
      <c r="D97" s="22"/>
      <c r="E97" s="11"/>
      <c r="F97" s="11"/>
      <c r="G97" s="13"/>
      <c r="H97" s="11"/>
      <c r="I97" s="14"/>
      <c r="J97" s="14"/>
      <c r="K97" s="14"/>
      <c r="L97" s="14"/>
      <c r="M97" s="14"/>
      <c r="N97" s="14"/>
      <c r="O97" s="14"/>
      <c r="P97" s="14"/>
      <c r="Q97" s="14"/>
      <c r="R97" s="14"/>
      <c r="S97" s="14"/>
      <c r="T97" s="14"/>
      <c r="U97" s="14"/>
      <c r="V97" s="14"/>
      <c r="W97" s="14"/>
      <c r="X97" s="14"/>
      <c r="Y97" s="14"/>
      <c r="Z97" s="14"/>
      <c r="AA97" s="14"/>
      <c r="AB97" s="14"/>
    </row>
    <row r="98">
      <c r="A98" s="7"/>
      <c r="B98" s="11"/>
      <c r="C98" s="9"/>
      <c r="D98" s="22"/>
      <c r="E98" s="11"/>
      <c r="F98" s="11"/>
      <c r="G98" s="13"/>
      <c r="H98" s="11"/>
      <c r="I98" s="14"/>
      <c r="J98" s="14"/>
      <c r="K98" s="14"/>
      <c r="L98" s="14"/>
      <c r="M98" s="14"/>
      <c r="N98" s="14"/>
      <c r="O98" s="14"/>
      <c r="P98" s="14"/>
      <c r="Q98" s="14"/>
      <c r="R98" s="14"/>
      <c r="S98" s="14"/>
      <c r="T98" s="14"/>
      <c r="U98" s="14"/>
      <c r="V98" s="14"/>
      <c r="W98" s="14"/>
      <c r="X98" s="14"/>
      <c r="Y98" s="14"/>
      <c r="Z98" s="14"/>
      <c r="AA98" s="14"/>
      <c r="AB98" s="14"/>
    </row>
    <row r="99">
      <c r="A99" s="7"/>
      <c r="B99" s="11"/>
      <c r="C99" s="9"/>
      <c r="D99" s="22"/>
      <c r="E99" s="11"/>
      <c r="F99" s="11"/>
      <c r="G99" s="13"/>
      <c r="H99" s="11"/>
      <c r="I99" s="14"/>
      <c r="J99" s="14"/>
      <c r="K99" s="14"/>
      <c r="L99" s="14"/>
      <c r="M99" s="14"/>
      <c r="N99" s="14"/>
      <c r="O99" s="14"/>
      <c r="P99" s="14"/>
      <c r="Q99" s="14"/>
      <c r="R99" s="14"/>
      <c r="S99" s="14"/>
      <c r="T99" s="14"/>
      <c r="U99" s="14"/>
      <c r="V99" s="14"/>
      <c r="W99" s="14"/>
      <c r="X99" s="14"/>
      <c r="Y99" s="14"/>
      <c r="Z99" s="14"/>
      <c r="AA99" s="14"/>
      <c r="AB99" s="14"/>
    </row>
    <row r="100">
      <c r="A100" s="7"/>
      <c r="B100" s="11"/>
      <c r="C100" s="9"/>
      <c r="D100" s="22"/>
      <c r="E100" s="11"/>
      <c r="F100" s="11"/>
      <c r="G100" s="13"/>
      <c r="H100" s="11"/>
      <c r="I100" s="14"/>
      <c r="J100" s="14"/>
      <c r="K100" s="14"/>
      <c r="L100" s="14"/>
      <c r="M100" s="14"/>
      <c r="N100" s="14"/>
      <c r="O100" s="14"/>
      <c r="P100" s="14"/>
      <c r="Q100" s="14"/>
      <c r="R100" s="14"/>
      <c r="S100" s="14"/>
      <c r="T100" s="14"/>
      <c r="U100" s="14"/>
      <c r="V100" s="14"/>
      <c r="W100" s="14"/>
      <c r="X100" s="14"/>
      <c r="Y100" s="14"/>
      <c r="Z100" s="14"/>
      <c r="AA100" s="14"/>
      <c r="AB100" s="14"/>
    </row>
    <row r="101">
      <c r="A101" s="7"/>
      <c r="B101" s="11"/>
      <c r="C101" s="9"/>
      <c r="D101" s="22"/>
      <c r="E101" s="11"/>
      <c r="F101" s="11"/>
      <c r="G101" s="13"/>
      <c r="H101" s="11"/>
      <c r="I101" s="14"/>
      <c r="J101" s="14"/>
      <c r="K101" s="14"/>
      <c r="L101" s="14"/>
      <c r="M101" s="14"/>
      <c r="N101" s="14"/>
      <c r="O101" s="14"/>
      <c r="P101" s="14"/>
      <c r="Q101" s="14"/>
      <c r="R101" s="14"/>
      <c r="S101" s="14"/>
      <c r="T101" s="14"/>
      <c r="U101" s="14"/>
      <c r="V101" s="14"/>
      <c r="W101" s="14"/>
      <c r="X101" s="14"/>
      <c r="Y101" s="14"/>
      <c r="Z101" s="14"/>
      <c r="AA101" s="14"/>
      <c r="AB101" s="14"/>
    </row>
    <row r="102">
      <c r="A102" s="7"/>
      <c r="B102" s="11"/>
      <c r="C102" s="9"/>
      <c r="D102" s="22"/>
      <c r="E102" s="11"/>
      <c r="F102" s="11"/>
      <c r="G102" s="13"/>
      <c r="H102" s="11"/>
      <c r="I102" s="14"/>
      <c r="J102" s="14"/>
      <c r="K102" s="14"/>
      <c r="L102" s="14"/>
      <c r="M102" s="14"/>
      <c r="N102" s="14"/>
      <c r="O102" s="14"/>
      <c r="P102" s="14"/>
      <c r="Q102" s="14"/>
      <c r="R102" s="14"/>
      <c r="S102" s="14"/>
      <c r="T102" s="14"/>
      <c r="U102" s="14"/>
      <c r="V102" s="14"/>
      <c r="W102" s="14"/>
      <c r="X102" s="14"/>
      <c r="Y102" s="14"/>
      <c r="Z102" s="14"/>
      <c r="AA102" s="14"/>
      <c r="AB102" s="14"/>
    </row>
    <row r="103">
      <c r="A103" s="7"/>
      <c r="B103" s="11"/>
      <c r="C103" s="9"/>
      <c r="D103" s="22"/>
      <c r="E103" s="11"/>
      <c r="F103" s="11"/>
      <c r="G103" s="13"/>
      <c r="H103" s="11"/>
      <c r="I103" s="14"/>
      <c r="J103" s="14"/>
      <c r="K103" s="14"/>
      <c r="L103" s="14"/>
      <c r="M103" s="14"/>
      <c r="N103" s="14"/>
      <c r="O103" s="14"/>
      <c r="P103" s="14"/>
      <c r="Q103" s="14"/>
      <c r="R103" s="14"/>
      <c r="S103" s="14"/>
      <c r="T103" s="14"/>
      <c r="U103" s="14"/>
      <c r="V103" s="14"/>
      <c r="W103" s="14"/>
      <c r="X103" s="14"/>
      <c r="Y103" s="14"/>
      <c r="Z103" s="14"/>
      <c r="AA103" s="14"/>
      <c r="AB103" s="14"/>
    </row>
    <row r="104">
      <c r="A104" s="7"/>
      <c r="B104" s="11"/>
      <c r="C104" s="9"/>
      <c r="D104" s="22"/>
      <c r="E104" s="11"/>
      <c r="F104" s="11"/>
      <c r="G104" s="13"/>
      <c r="H104" s="11"/>
      <c r="I104" s="14"/>
      <c r="J104" s="14"/>
      <c r="K104" s="14"/>
      <c r="L104" s="14"/>
      <c r="M104" s="14"/>
      <c r="N104" s="14"/>
      <c r="O104" s="14"/>
      <c r="P104" s="14"/>
      <c r="Q104" s="14"/>
      <c r="R104" s="14"/>
      <c r="S104" s="14"/>
      <c r="T104" s="14"/>
      <c r="U104" s="14"/>
      <c r="V104" s="14"/>
      <c r="W104" s="14"/>
      <c r="X104" s="14"/>
      <c r="Y104" s="14"/>
      <c r="Z104" s="14"/>
      <c r="AA104" s="14"/>
      <c r="AB104" s="14"/>
    </row>
    <row r="105">
      <c r="A105" s="7"/>
      <c r="B105" s="11"/>
      <c r="C105" s="9"/>
      <c r="D105" s="22"/>
      <c r="E105" s="11"/>
      <c r="F105" s="11"/>
      <c r="G105" s="13"/>
      <c r="H105" s="11"/>
      <c r="I105" s="14"/>
      <c r="J105" s="14"/>
      <c r="K105" s="14"/>
      <c r="L105" s="14"/>
      <c r="M105" s="14"/>
      <c r="N105" s="14"/>
      <c r="O105" s="14"/>
      <c r="P105" s="14"/>
      <c r="Q105" s="14"/>
      <c r="R105" s="14"/>
      <c r="S105" s="14"/>
      <c r="T105" s="14"/>
      <c r="U105" s="14"/>
      <c r="V105" s="14"/>
      <c r="W105" s="14"/>
      <c r="X105" s="14"/>
      <c r="Y105" s="14"/>
      <c r="Z105" s="14"/>
      <c r="AA105" s="14"/>
      <c r="AB105" s="14"/>
    </row>
    <row r="106">
      <c r="A106" s="7"/>
      <c r="B106" s="11"/>
      <c r="C106" s="9"/>
      <c r="D106" s="22"/>
      <c r="E106" s="11"/>
      <c r="F106" s="11"/>
      <c r="G106" s="13"/>
      <c r="H106" s="11"/>
      <c r="I106" s="14"/>
      <c r="J106" s="14"/>
      <c r="K106" s="14"/>
      <c r="L106" s="14"/>
      <c r="M106" s="14"/>
      <c r="N106" s="14"/>
      <c r="O106" s="14"/>
      <c r="P106" s="14"/>
      <c r="Q106" s="14"/>
      <c r="R106" s="14"/>
      <c r="S106" s="14"/>
      <c r="T106" s="14"/>
      <c r="U106" s="14"/>
      <c r="V106" s="14"/>
      <c r="W106" s="14"/>
      <c r="X106" s="14"/>
      <c r="Y106" s="14"/>
      <c r="Z106" s="14"/>
      <c r="AA106" s="14"/>
      <c r="AB106" s="14"/>
    </row>
    <row r="107">
      <c r="A107" s="7"/>
      <c r="B107" s="11"/>
      <c r="C107" s="9"/>
      <c r="D107" s="22"/>
      <c r="E107" s="11"/>
      <c r="F107" s="11"/>
      <c r="G107" s="13"/>
      <c r="H107" s="11"/>
      <c r="I107" s="14"/>
      <c r="J107" s="14"/>
      <c r="K107" s="14"/>
      <c r="L107" s="14"/>
      <c r="M107" s="14"/>
      <c r="N107" s="14"/>
      <c r="O107" s="14"/>
      <c r="P107" s="14"/>
      <c r="Q107" s="14"/>
      <c r="R107" s="14"/>
      <c r="S107" s="14"/>
      <c r="T107" s="14"/>
      <c r="U107" s="14"/>
      <c r="V107" s="14"/>
      <c r="W107" s="14"/>
      <c r="X107" s="14"/>
      <c r="Y107" s="14"/>
      <c r="Z107" s="14"/>
      <c r="AA107" s="14"/>
      <c r="AB107" s="14"/>
    </row>
    <row r="108">
      <c r="A108" s="7"/>
      <c r="B108" s="11"/>
      <c r="C108" s="9"/>
      <c r="D108" s="22"/>
      <c r="E108" s="11"/>
      <c r="F108" s="11"/>
      <c r="G108" s="13"/>
      <c r="H108" s="11"/>
      <c r="I108" s="14"/>
      <c r="J108" s="14"/>
      <c r="K108" s="14"/>
      <c r="L108" s="14"/>
      <c r="M108" s="14"/>
      <c r="N108" s="14"/>
      <c r="O108" s="14"/>
      <c r="P108" s="14"/>
      <c r="Q108" s="14"/>
      <c r="R108" s="14"/>
      <c r="S108" s="14"/>
      <c r="T108" s="14"/>
      <c r="U108" s="14"/>
      <c r="V108" s="14"/>
      <c r="W108" s="14"/>
      <c r="X108" s="14"/>
      <c r="Y108" s="14"/>
      <c r="Z108" s="14"/>
      <c r="AA108" s="14"/>
      <c r="AB108" s="14"/>
    </row>
    <row r="109">
      <c r="A109" s="7"/>
      <c r="B109" s="11"/>
      <c r="C109" s="9"/>
      <c r="D109" s="22"/>
      <c r="E109" s="11"/>
      <c r="F109" s="11"/>
      <c r="G109" s="13"/>
      <c r="H109" s="11"/>
      <c r="I109" s="14"/>
      <c r="J109" s="14"/>
      <c r="K109" s="14"/>
      <c r="L109" s="14"/>
      <c r="M109" s="14"/>
      <c r="N109" s="14"/>
      <c r="O109" s="14"/>
      <c r="P109" s="14"/>
      <c r="Q109" s="14"/>
      <c r="R109" s="14"/>
      <c r="S109" s="14"/>
      <c r="T109" s="14"/>
      <c r="U109" s="14"/>
      <c r="V109" s="14"/>
      <c r="W109" s="14"/>
      <c r="X109" s="14"/>
      <c r="Y109" s="14"/>
      <c r="Z109" s="14"/>
      <c r="AA109" s="14"/>
      <c r="AB109" s="14"/>
    </row>
    <row r="110">
      <c r="A110" s="7"/>
      <c r="B110" s="11"/>
      <c r="C110" s="9"/>
      <c r="D110" s="22"/>
      <c r="E110" s="11"/>
      <c r="F110" s="11"/>
      <c r="G110" s="13"/>
      <c r="H110" s="11"/>
      <c r="I110" s="14"/>
      <c r="J110" s="14"/>
      <c r="K110" s="14"/>
      <c r="L110" s="14"/>
      <c r="M110" s="14"/>
      <c r="N110" s="14"/>
      <c r="O110" s="14"/>
      <c r="P110" s="14"/>
      <c r="Q110" s="14"/>
      <c r="R110" s="14"/>
      <c r="S110" s="14"/>
      <c r="T110" s="14"/>
      <c r="U110" s="14"/>
      <c r="V110" s="14"/>
      <c r="W110" s="14"/>
      <c r="X110" s="14"/>
      <c r="Y110" s="14"/>
      <c r="Z110" s="14"/>
      <c r="AA110" s="14"/>
      <c r="AB110" s="14"/>
    </row>
    <row r="111">
      <c r="A111" s="7"/>
      <c r="B111" s="11"/>
      <c r="C111" s="9"/>
      <c r="D111" s="22"/>
      <c r="E111" s="11"/>
      <c r="F111" s="11"/>
      <c r="G111" s="13"/>
      <c r="H111" s="11"/>
      <c r="I111" s="14"/>
      <c r="J111" s="14"/>
      <c r="K111" s="14"/>
      <c r="L111" s="14"/>
      <c r="M111" s="14"/>
      <c r="N111" s="14"/>
      <c r="O111" s="14"/>
      <c r="P111" s="14"/>
      <c r="Q111" s="14"/>
      <c r="R111" s="14"/>
      <c r="S111" s="14"/>
      <c r="T111" s="14"/>
      <c r="U111" s="14"/>
      <c r="V111" s="14"/>
      <c r="W111" s="14"/>
      <c r="X111" s="14"/>
      <c r="Y111" s="14"/>
      <c r="Z111" s="14"/>
      <c r="AA111" s="14"/>
      <c r="AB111" s="14"/>
    </row>
    <row r="112">
      <c r="A112" s="7"/>
      <c r="B112" s="11"/>
      <c r="C112" s="9"/>
      <c r="D112" s="22"/>
      <c r="E112" s="11"/>
      <c r="F112" s="11"/>
      <c r="G112" s="13"/>
      <c r="H112" s="11"/>
      <c r="I112" s="14"/>
      <c r="J112" s="14"/>
      <c r="K112" s="14"/>
      <c r="L112" s="14"/>
      <c r="M112" s="14"/>
      <c r="N112" s="14"/>
      <c r="O112" s="14"/>
      <c r="P112" s="14"/>
      <c r="Q112" s="14"/>
      <c r="R112" s="14"/>
      <c r="S112" s="14"/>
      <c r="T112" s="14"/>
      <c r="U112" s="14"/>
      <c r="V112" s="14"/>
      <c r="W112" s="14"/>
      <c r="X112" s="14"/>
      <c r="Y112" s="14"/>
      <c r="Z112" s="14"/>
      <c r="AA112" s="14"/>
      <c r="AB112" s="14"/>
    </row>
    <row r="113">
      <c r="A113" s="7"/>
      <c r="B113" s="11"/>
      <c r="C113" s="9"/>
      <c r="D113" s="22"/>
      <c r="E113" s="11"/>
      <c r="F113" s="11"/>
      <c r="G113" s="13"/>
      <c r="H113" s="11"/>
      <c r="I113" s="14"/>
      <c r="J113" s="14"/>
      <c r="K113" s="14"/>
      <c r="L113" s="14"/>
      <c r="M113" s="14"/>
      <c r="N113" s="14"/>
      <c r="O113" s="14"/>
      <c r="P113" s="14"/>
      <c r="Q113" s="14"/>
      <c r="R113" s="14"/>
      <c r="S113" s="14"/>
      <c r="T113" s="14"/>
      <c r="U113" s="14"/>
      <c r="V113" s="14"/>
      <c r="W113" s="14"/>
      <c r="X113" s="14"/>
      <c r="Y113" s="14"/>
      <c r="Z113" s="14"/>
      <c r="AA113" s="14"/>
      <c r="AB113" s="14"/>
    </row>
    <row r="114">
      <c r="A114" s="7"/>
      <c r="B114" s="11"/>
      <c r="C114" s="9"/>
      <c r="D114" s="22"/>
      <c r="E114" s="11"/>
      <c r="F114" s="11"/>
      <c r="G114" s="13"/>
      <c r="H114" s="11"/>
      <c r="I114" s="14"/>
      <c r="J114" s="14"/>
      <c r="K114" s="14"/>
      <c r="L114" s="14"/>
      <c r="M114" s="14"/>
      <c r="N114" s="14"/>
      <c r="O114" s="14"/>
      <c r="P114" s="14"/>
      <c r="Q114" s="14"/>
      <c r="R114" s="14"/>
      <c r="S114" s="14"/>
      <c r="T114" s="14"/>
      <c r="U114" s="14"/>
      <c r="V114" s="14"/>
      <c r="W114" s="14"/>
      <c r="X114" s="14"/>
      <c r="Y114" s="14"/>
      <c r="Z114" s="14"/>
      <c r="AA114" s="14"/>
      <c r="AB114" s="14"/>
    </row>
    <row r="115">
      <c r="A115" s="7"/>
      <c r="B115" s="11"/>
      <c r="C115" s="9"/>
      <c r="D115" s="22"/>
      <c r="E115" s="11"/>
      <c r="F115" s="11"/>
      <c r="G115" s="13"/>
      <c r="H115" s="11"/>
      <c r="I115" s="14"/>
      <c r="J115" s="14"/>
      <c r="K115" s="14"/>
      <c r="L115" s="14"/>
      <c r="M115" s="14"/>
      <c r="N115" s="14"/>
      <c r="O115" s="14"/>
      <c r="P115" s="14"/>
      <c r="Q115" s="14"/>
      <c r="R115" s="14"/>
      <c r="S115" s="14"/>
      <c r="T115" s="14"/>
      <c r="U115" s="14"/>
      <c r="V115" s="14"/>
      <c r="W115" s="14"/>
      <c r="X115" s="14"/>
      <c r="Y115" s="14"/>
      <c r="Z115" s="14"/>
      <c r="AA115" s="14"/>
      <c r="AB115" s="14"/>
    </row>
    <row r="116">
      <c r="A116" s="7"/>
      <c r="B116" s="11"/>
      <c r="C116" s="9"/>
      <c r="D116" s="22"/>
      <c r="E116" s="11"/>
      <c r="F116" s="11"/>
      <c r="G116" s="13"/>
      <c r="H116" s="11"/>
      <c r="I116" s="14"/>
      <c r="J116" s="14"/>
      <c r="K116" s="14"/>
      <c r="L116" s="14"/>
      <c r="M116" s="14"/>
      <c r="N116" s="14"/>
      <c r="O116" s="14"/>
      <c r="P116" s="14"/>
      <c r="Q116" s="14"/>
      <c r="R116" s="14"/>
      <c r="S116" s="14"/>
      <c r="T116" s="14"/>
      <c r="U116" s="14"/>
      <c r="V116" s="14"/>
      <c r="W116" s="14"/>
      <c r="X116" s="14"/>
      <c r="Y116" s="14"/>
      <c r="Z116" s="14"/>
      <c r="AA116" s="14"/>
      <c r="AB116" s="14"/>
    </row>
    <row r="117">
      <c r="A117" s="7"/>
      <c r="B117" s="11"/>
      <c r="C117" s="9"/>
      <c r="D117" s="22"/>
      <c r="E117" s="11"/>
      <c r="F117" s="11"/>
      <c r="G117" s="13"/>
      <c r="H117" s="11"/>
      <c r="I117" s="14"/>
      <c r="J117" s="14"/>
      <c r="K117" s="14"/>
      <c r="L117" s="14"/>
      <c r="M117" s="14"/>
      <c r="N117" s="14"/>
      <c r="O117" s="14"/>
      <c r="P117" s="14"/>
      <c r="Q117" s="14"/>
      <c r="R117" s="14"/>
      <c r="S117" s="14"/>
      <c r="T117" s="14"/>
      <c r="U117" s="14"/>
      <c r="V117" s="14"/>
      <c r="W117" s="14"/>
      <c r="X117" s="14"/>
      <c r="Y117" s="14"/>
      <c r="Z117" s="14"/>
      <c r="AA117" s="14"/>
      <c r="AB117" s="14"/>
    </row>
    <row r="118">
      <c r="A118" s="7"/>
      <c r="B118" s="11"/>
      <c r="C118" s="9"/>
      <c r="D118" s="22"/>
      <c r="E118" s="11"/>
      <c r="F118" s="11"/>
      <c r="G118" s="13"/>
      <c r="H118" s="11"/>
      <c r="I118" s="14"/>
      <c r="J118" s="14"/>
      <c r="K118" s="14"/>
      <c r="L118" s="14"/>
      <c r="M118" s="14"/>
      <c r="N118" s="14"/>
      <c r="O118" s="14"/>
      <c r="P118" s="14"/>
      <c r="Q118" s="14"/>
      <c r="R118" s="14"/>
      <c r="S118" s="14"/>
      <c r="T118" s="14"/>
      <c r="U118" s="14"/>
      <c r="V118" s="14"/>
      <c r="W118" s="14"/>
      <c r="X118" s="14"/>
      <c r="Y118" s="14"/>
      <c r="Z118" s="14"/>
      <c r="AA118" s="14"/>
      <c r="AB118" s="14"/>
    </row>
    <row r="119">
      <c r="A119" s="7"/>
      <c r="B119" s="11"/>
      <c r="C119" s="9"/>
      <c r="D119" s="22"/>
      <c r="E119" s="11"/>
      <c r="F119" s="11"/>
      <c r="G119" s="13"/>
      <c r="H119" s="11"/>
      <c r="I119" s="14"/>
      <c r="J119" s="14"/>
      <c r="K119" s="14"/>
      <c r="L119" s="14"/>
      <c r="M119" s="14"/>
      <c r="N119" s="14"/>
      <c r="O119" s="14"/>
      <c r="P119" s="14"/>
      <c r="Q119" s="14"/>
      <c r="R119" s="14"/>
      <c r="S119" s="14"/>
      <c r="T119" s="14"/>
      <c r="U119" s="14"/>
      <c r="V119" s="14"/>
      <c r="W119" s="14"/>
      <c r="X119" s="14"/>
      <c r="Y119" s="14"/>
      <c r="Z119" s="14"/>
      <c r="AA119" s="14"/>
      <c r="AB119" s="14"/>
    </row>
    <row r="120">
      <c r="A120" s="7"/>
      <c r="B120" s="11"/>
      <c r="C120" s="9"/>
      <c r="D120" s="22"/>
      <c r="E120" s="11"/>
      <c r="F120" s="11"/>
      <c r="G120" s="13"/>
      <c r="H120" s="11"/>
      <c r="I120" s="14"/>
      <c r="J120" s="14"/>
      <c r="K120" s="14"/>
      <c r="L120" s="14"/>
      <c r="M120" s="14"/>
      <c r="N120" s="14"/>
      <c r="O120" s="14"/>
      <c r="P120" s="14"/>
      <c r="Q120" s="14"/>
      <c r="R120" s="14"/>
      <c r="S120" s="14"/>
      <c r="T120" s="14"/>
      <c r="U120" s="14"/>
      <c r="V120" s="14"/>
      <c r="W120" s="14"/>
      <c r="X120" s="14"/>
      <c r="Y120" s="14"/>
      <c r="Z120" s="14"/>
      <c r="AA120" s="14"/>
      <c r="AB120" s="14"/>
    </row>
    <row r="121">
      <c r="A121" s="7"/>
      <c r="B121" s="11"/>
      <c r="C121" s="9"/>
      <c r="D121" s="22"/>
      <c r="E121" s="11"/>
      <c r="F121" s="11"/>
      <c r="G121" s="13"/>
      <c r="H121" s="11"/>
      <c r="I121" s="14"/>
      <c r="J121" s="14"/>
      <c r="K121" s="14"/>
      <c r="L121" s="14"/>
      <c r="M121" s="14"/>
      <c r="N121" s="14"/>
      <c r="O121" s="14"/>
      <c r="P121" s="14"/>
      <c r="Q121" s="14"/>
      <c r="R121" s="14"/>
      <c r="S121" s="14"/>
      <c r="T121" s="14"/>
      <c r="U121" s="14"/>
      <c r="V121" s="14"/>
      <c r="W121" s="14"/>
      <c r="X121" s="14"/>
      <c r="Y121" s="14"/>
      <c r="Z121" s="14"/>
      <c r="AA121" s="14"/>
      <c r="AB121" s="14"/>
    </row>
    <row r="122">
      <c r="A122" s="7"/>
      <c r="B122" s="11"/>
      <c r="C122" s="9"/>
      <c r="D122" s="22"/>
      <c r="E122" s="11"/>
      <c r="F122" s="11"/>
      <c r="G122" s="13"/>
      <c r="H122" s="11"/>
      <c r="I122" s="14"/>
      <c r="J122" s="14"/>
      <c r="K122" s="14"/>
      <c r="L122" s="14"/>
      <c r="M122" s="14"/>
      <c r="N122" s="14"/>
      <c r="O122" s="14"/>
      <c r="P122" s="14"/>
      <c r="Q122" s="14"/>
      <c r="R122" s="14"/>
      <c r="S122" s="14"/>
      <c r="T122" s="14"/>
      <c r="U122" s="14"/>
      <c r="V122" s="14"/>
      <c r="W122" s="14"/>
      <c r="X122" s="14"/>
      <c r="Y122" s="14"/>
      <c r="Z122" s="14"/>
      <c r="AA122" s="14"/>
      <c r="AB122" s="14"/>
    </row>
    <row r="123">
      <c r="A123" s="7"/>
      <c r="B123" s="11"/>
      <c r="C123" s="9"/>
      <c r="D123" s="22"/>
      <c r="E123" s="11"/>
      <c r="F123" s="11"/>
      <c r="G123" s="13"/>
      <c r="H123" s="11"/>
      <c r="I123" s="14"/>
      <c r="J123" s="14"/>
      <c r="K123" s="14"/>
      <c r="L123" s="14"/>
      <c r="M123" s="14"/>
      <c r="N123" s="14"/>
      <c r="O123" s="14"/>
      <c r="P123" s="14"/>
      <c r="Q123" s="14"/>
      <c r="R123" s="14"/>
      <c r="S123" s="14"/>
      <c r="T123" s="14"/>
      <c r="U123" s="14"/>
      <c r="V123" s="14"/>
      <c r="W123" s="14"/>
      <c r="X123" s="14"/>
      <c r="Y123" s="14"/>
      <c r="Z123" s="14"/>
      <c r="AA123" s="14"/>
      <c r="AB123" s="14"/>
    </row>
    <row r="124">
      <c r="A124" s="7"/>
      <c r="B124" s="11"/>
      <c r="C124" s="9"/>
      <c r="D124" s="22"/>
      <c r="E124" s="11"/>
      <c r="F124" s="11"/>
      <c r="G124" s="13"/>
      <c r="H124" s="11"/>
      <c r="I124" s="14"/>
      <c r="J124" s="14"/>
      <c r="K124" s="14"/>
      <c r="L124" s="14"/>
      <c r="M124" s="14"/>
      <c r="N124" s="14"/>
      <c r="O124" s="14"/>
      <c r="P124" s="14"/>
      <c r="Q124" s="14"/>
      <c r="R124" s="14"/>
      <c r="S124" s="14"/>
      <c r="T124" s="14"/>
      <c r="U124" s="14"/>
      <c r="V124" s="14"/>
      <c r="W124" s="14"/>
      <c r="X124" s="14"/>
      <c r="Y124" s="14"/>
      <c r="Z124" s="14"/>
      <c r="AA124" s="14"/>
      <c r="AB124" s="14"/>
    </row>
    <row r="125">
      <c r="A125" s="7"/>
      <c r="B125" s="11"/>
      <c r="C125" s="9"/>
      <c r="D125" s="22"/>
      <c r="E125" s="11"/>
      <c r="F125" s="11"/>
      <c r="G125" s="13"/>
      <c r="H125" s="11"/>
      <c r="I125" s="14"/>
      <c r="J125" s="14"/>
      <c r="K125" s="14"/>
      <c r="L125" s="14"/>
      <c r="M125" s="14"/>
      <c r="N125" s="14"/>
      <c r="O125" s="14"/>
      <c r="P125" s="14"/>
      <c r="Q125" s="14"/>
      <c r="R125" s="14"/>
      <c r="S125" s="14"/>
      <c r="T125" s="14"/>
      <c r="U125" s="14"/>
      <c r="V125" s="14"/>
      <c r="W125" s="14"/>
      <c r="X125" s="14"/>
      <c r="Y125" s="14"/>
      <c r="Z125" s="14"/>
      <c r="AA125" s="14"/>
      <c r="AB125" s="14"/>
    </row>
    <row r="126">
      <c r="A126" s="7"/>
      <c r="B126" s="11"/>
      <c r="C126" s="9"/>
      <c r="D126" s="22"/>
      <c r="E126" s="11"/>
      <c r="F126" s="11"/>
      <c r="G126" s="13"/>
      <c r="H126" s="11"/>
      <c r="I126" s="14"/>
      <c r="J126" s="14"/>
      <c r="K126" s="14"/>
      <c r="L126" s="14"/>
      <c r="M126" s="14"/>
      <c r="N126" s="14"/>
      <c r="O126" s="14"/>
      <c r="P126" s="14"/>
      <c r="Q126" s="14"/>
      <c r="R126" s="14"/>
      <c r="S126" s="14"/>
      <c r="T126" s="14"/>
      <c r="U126" s="14"/>
      <c r="V126" s="14"/>
      <c r="W126" s="14"/>
      <c r="X126" s="14"/>
      <c r="Y126" s="14"/>
      <c r="Z126" s="14"/>
      <c r="AA126" s="14"/>
      <c r="AB126" s="14"/>
    </row>
    <row r="127">
      <c r="A127" s="7"/>
      <c r="B127" s="11"/>
      <c r="C127" s="9"/>
      <c r="D127" s="22"/>
      <c r="E127" s="11"/>
      <c r="F127" s="11"/>
      <c r="G127" s="13"/>
      <c r="H127" s="11"/>
      <c r="I127" s="14"/>
      <c r="J127" s="14"/>
      <c r="K127" s="14"/>
      <c r="L127" s="14"/>
      <c r="M127" s="14"/>
      <c r="N127" s="14"/>
      <c r="O127" s="14"/>
      <c r="P127" s="14"/>
      <c r="Q127" s="14"/>
      <c r="R127" s="14"/>
      <c r="S127" s="14"/>
      <c r="T127" s="14"/>
      <c r="U127" s="14"/>
      <c r="V127" s="14"/>
      <c r="W127" s="14"/>
      <c r="X127" s="14"/>
      <c r="Y127" s="14"/>
      <c r="Z127" s="14"/>
      <c r="AA127" s="14"/>
      <c r="AB127" s="14"/>
    </row>
    <row r="128">
      <c r="A128" s="7"/>
      <c r="B128" s="11"/>
      <c r="C128" s="9"/>
      <c r="D128" s="22"/>
      <c r="E128" s="11"/>
      <c r="F128" s="11"/>
      <c r="G128" s="13"/>
      <c r="H128" s="11"/>
      <c r="I128" s="14"/>
      <c r="J128" s="14"/>
      <c r="K128" s="14"/>
      <c r="L128" s="14"/>
      <c r="M128" s="14"/>
      <c r="N128" s="14"/>
      <c r="O128" s="14"/>
      <c r="P128" s="14"/>
      <c r="Q128" s="14"/>
      <c r="R128" s="14"/>
      <c r="S128" s="14"/>
      <c r="T128" s="14"/>
      <c r="U128" s="14"/>
      <c r="V128" s="14"/>
      <c r="W128" s="14"/>
      <c r="X128" s="14"/>
      <c r="Y128" s="14"/>
      <c r="Z128" s="14"/>
      <c r="AA128" s="14"/>
      <c r="AB128" s="14"/>
    </row>
    <row r="129">
      <c r="A129" s="7"/>
      <c r="B129" s="11"/>
      <c r="C129" s="9"/>
      <c r="D129" s="22"/>
      <c r="E129" s="11"/>
      <c r="F129" s="11"/>
      <c r="G129" s="13"/>
      <c r="H129" s="11"/>
      <c r="I129" s="14"/>
      <c r="J129" s="14"/>
      <c r="K129" s="14"/>
      <c r="L129" s="14"/>
      <c r="M129" s="14"/>
      <c r="N129" s="14"/>
      <c r="O129" s="14"/>
      <c r="P129" s="14"/>
      <c r="Q129" s="14"/>
      <c r="R129" s="14"/>
      <c r="S129" s="14"/>
      <c r="T129" s="14"/>
      <c r="U129" s="14"/>
      <c r="V129" s="14"/>
      <c r="W129" s="14"/>
      <c r="X129" s="14"/>
      <c r="Y129" s="14"/>
      <c r="Z129" s="14"/>
      <c r="AA129" s="14"/>
      <c r="AB129" s="14"/>
    </row>
    <row r="130">
      <c r="A130" s="7"/>
      <c r="B130" s="11"/>
      <c r="C130" s="9"/>
      <c r="D130" s="22"/>
      <c r="E130" s="11"/>
      <c r="F130" s="11"/>
      <c r="G130" s="13"/>
      <c r="H130" s="11"/>
      <c r="I130" s="14"/>
      <c r="J130" s="14"/>
      <c r="K130" s="14"/>
      <c r="L130" s="14"/>
      <c r="M130" s="14"/>
      <c r="N130" s="14"/>
      <c r="O130" s="14"/>
      <c r="P130" s="14"/>
      <c r="Q130" s="14"/>
      <c r="R130" s="14"/>
      <c r="S130" s="14"/>
      <c r="T130" s="14"/>
      <c r="U130" s="14"/>
      <c r="V130" s="14"/>
      <c r="W130" s="14"/>
      <c r="X130" s="14"/>
      <c r="Y130" s="14"/>
      <c r="Z130" s="14"/>
      <c r="AA130" s="14"/>
      <c r="AB130" s="14"/>
    </row>
    <row r="131">
      <c r="A131" s="7"/>
      <c r="B131" s="11"/>
      <c r="C131" s="9"/>
      <c r="D131" s="22"/>
      <c r="E131" s="11"/>
      <c r="F131" s="11"/>
      <c r="G131" s="13"/>
      <c r="H131" s="11"/>
      <c r="I131" s="14"/>
      <c r="J131" s="14"/>
      <c r="K131" s="14"/>
      <c r="L131" s="14"/>
      <c r="M131" s="14"/>
      <c r="N131" s="14"/>
      <c r="O131" s="14"/>
      <c r="P131" s="14"/>
      <c r="Q131" s="14"/>
      <c r="R131" s="14"/>
      <c r="S131" s="14"/>
      <c r="T131" s="14"/>
      <c r="U131" s="14"/>
      <c r="V131" s="14"/>
      <c r="W131" s="14"/>
      <c r="X131" s="14"/>
      <c r="Y131" s="14"/>
      <c r="Z131" s="14"/>
      <c r="AA131" s="14"/>
      <c r="AB131" s="14"/>
    </row>
    <row r="132">
      <c r="A132" s="7"/>
      <c r="B132" s="11"/>
      <c r="C132" s="9"/>
      <c r="D132" s="22"/>
      <c r="E132" s="11"/>
      <c r="F132" s="11"/>
      <c r="G132" s="13"/>
      <c r="H132" s="11"/>
      <c r="I132" s="14"/>
      <c r="J132" s="14"/>
      <c r="K132" s="14"/>
      <c r="L132" s="14"/>
      <c r="M132" s="14"/>
      <c r="N132" s="14"/>
      <c r="O132" s="14"/>
      <c r="P132" s="14"/>
      <c r="Q132" s="14"/>
      <c r="R132" s="14"/>
      <c r="S132" s="14"/>
      <c r="T132" s="14"/>
      <c r="U132" s="14"/>
      <c r="V132" s="14"/>
      <c r="W132" s="14"/>
      <c r="X132" s="14"/>
      <c r="Y132" s="14"/>
      <c r="Z132" s="14"/>
      <c r="AA132" s="14"/>
      <c r="AB132" s="14"/>
    </row>
    <row r="133">
      <c r="A133" s="7"/>
      <c r="B133" s="11"/>
      <c r="C133" s="9"/>
      <c r="D133" s="22"/>
      <c r="E133" s="11"/>
      <c r="F133" s="11"/>
      <c r="G133" s="13"/>
      <c r="H133" s="11"/>
      <c r="I133" s="14"/>
      <c r="J133" s="14"/>
      <c r="K133" s="14"/>
      <c r="L133" s="14"/>
      <c r="M133" s="14"/>
      <c r="N133" s="14"/>
      <c r="O133" s="14"/>
      <c r="P133" s="14"/>
      <c r="Q133" s="14"/>
      <c r="R133" s="14"/>
      <c r="S133" s="14"/>
      <c r="T133" s="14"/>
      <c r="U133" s="14"/>
      <c r="V133" s="14"/>
      <c r="W133" s="14"/>
      <c r="X133" s="14"/>
      <c r="Y133" s="14"/>
      <c r="Z133" s="14"/>
      <c r="AA133" s="14"/>
      <c r="AB133" s="14"/>
    </row>
    <row r="134">
      <c r="A134" s="7"/>
      <c r="B134" s="11"/>
      <c r="C134" s="9"/>
      <c r="D134" s="22"/>
      <c r="E134" s="11"/>
      <c r="F134" s="11"/>
      <c r="G134" s="13"/>
      <c r="H134" s="11"/>
      <c r="I134" s="14"/>
      <c r="J134" s="14"/>
      <c r="K134" s="14"/>
      <c r="L134" s="14"/>
      <c r="M134" s="14"/>
      <c r="N134" s="14"/>
      <c r="O134" s="14"/>
      <c r="P134" s="14"/>
      <c r="Q134" s="14"/>
      <c r="R134" s="14"/>
      <c r="S134" s="14"/>
      <c r="T134" s="14"/>
      <c r="U134" s="14"/>
      <c r="V134" s="14"/>
      <c r="W134" s="14"/>
      <c r="X134" s="14"/>
      <c r="Y134" s="14"/>
      <c r="Z134" s="14"/>
      <c r="AA134" s="14"/>
      <c r="AB134" s="14"/>
    </row>
    <row r="135">
      <c r="A135" s="7"/>
      <c r="B135" s="11"/>
      <c r="C135" s="9"/>
      <c r="D135" s="22"/>
      <c r="E135" s="11"/>
      <c r="F135" s="11"/>
      <c r="G135" s="13"/>
      <c r="H135" s="11"/>
      <c r="I135" s="14"/>
      <c r="J135" s="14"/>
      <c r="K135" s="14"/>
      <c r="L135" s="14"/>
      <c r="M135" s="14"/>
      <c r="N135" s="14"/>
      <c r="O135" s="14"/>
      <c r="P135" s="14"/>
      <c r="Q135" s="14"/>
      <c r="R135" s="14"/>
      <c r="S135" s="14"/>
      <c r="T135" s="14"/>
      <c r="U135" s="14"/>
      <c r="V135" s="14"/>
      <c r="W135" s="14"/>
      <c r="X135" s="14"/>
      <c r="Y135" s="14"/>
      <c r="Z135" s="14"/>
      <c r="AA135" s="14"/>
      <c r="AB135" s="14"/>
    </row>
    <row r="136">
      <c r="A136" s="7"/>
      <c r="B136" s="11"/>
      <c r="C136" s="9"/>
      <c r="D136" s="22"/>
      <c r="E136" s="11"/>
      <c r="F136" s="11"/>
      <c r="G136" s="13"/>
      <c r="H136" s="11"/>
      <c r="I136" s="14"/>
      <c r="J136" s="14"/>
      <c r="K136" s="14"/>
      <c r="L136" s="14"/>
      <c r="M136" s="14"/>
      <c r="N136" s="14"/>
      <c r="O136" s="14"/>
      <c r="P136" s="14"/>
      <c r="Q136" s="14"/>
      <c r="R136" s="14"/>
      <c r="S136" s="14"/>
      <c r="T136" s="14"/>
      <c r="U136" s="14"/>
      <c r="V136" s="14"/>
      <c r="W136" s="14"/>
      <c r="X136" s="14"/>
      <c r="Y136" s="14"/>
      <c r="Z136" s="14"/>
      <c r="AA136" s="14"/>
      <c r="AB136" s="14"/>
    </row>
    <row r="137">
      <c r="A137" s="7"/>
      <c r="B137" s="11"/>
      <c r="C137" s="9"/>
      <c r="D137" s="22"/>
      <c r="E137" s="11"/>
      <c r="F137" s="11"/>
      <c r="G137" s="13"/>
      <c r="H137" s="11"/>
      <c r="I137" s="14"/>
      <c r="J137" s="14"/>
      <c r="K137" s="14"/>
      <c r="L137" s="14"/>
      <c r="M137" s="14"/>
      <c r="N137" s="14"/>
      <c r="O137" s="14"/>
      <c r="P137" s="14"/>
      <c r="Q137" s="14"/>
      <c r="R137" s="14"/>
      <c r="S137" s="14"/>
      <c r="T137" s="14"/>
      <c r="U137" s="14"/>
      <c r="V137" s="14"/>
      <c r="W137" s="14"/>
      <c r="X137" s="14"/>
      <c r="Y137" s="14"/>
      <c r="Z137" s="14"/>
      <c r="AA137" s="14"/>
      <c r="AB137" s="14"/>
    </row>
    <row r="138">
      <c r="A138" s="7"/>
      <c r="B138" s="11"/>
      <c r="C138" s="9"/>
      <c r="D138" s="22"/>
      <c r="E138" s="11"/>
      <c r="F138" s="11"/>
      <c r="G138" s="13"/>
      <c r="H138" s="11"/>
      <c r="I138" s="14"/>
      <c r="J138" s="14"/>
      <c r="K138" s="14"/>
      <c r="L138" s="14"/>
      <c r="M138" s="14"/>
      <c r="N138" s="14"/>
      <c r="O138" s="14"/>
      <c r="P138" s="14"/>
      <c r="Q138" s="14"/>
      <c r="R138" s="14"/>
      <c r="S138" s="14"/>
      <c r="T138" s="14"/>
      <c r="U138" s="14"/>
      <c r="V138" s="14"/>
      <c r="W138" s="14"/>
      <c r="X138" s="14"/>
      <c r="Y138" s="14"/>
      <c r="Z138" s="14"/>
      <c r="AA138" s="14"/>
      <c r="AB138" s="14"/>
    </row>
    <row r="139">
      <c r="A139" s="7"/>
      <c r="B139" s="11"/>
      <c r="C139" s="9"/>
      <c r="D139" s="22"/>
      <c r="E139" s="11"/>
      <c r="F139" s="11"/>
      <c r="G139" s="13"/>
      <c r="H139" s="11"/>
      <c r="I139" s="14"/>
      <c r="J139" s="14"/>
      <c r="K139" s="14"/>
      <c r="L139" s="14"/>
      <c r="M139" s="14"/>
      <c r="N139" s="14"/>
      <c r="O139" s="14"/>
      <c r="P139" s="14"/>
      <c r="Q139" s="14"/>
      <c r="R139" s="14"/>
      <c r="S139" s="14"/>
      <c r="T139" s="14"/>
      <c r="U139" s="14"/>
      <c r="V139" s="14"/>
      <c r="W139" s="14"/>
      <c r="X139" s="14"/>
      <c r="Y139" s="14"/>
      <c r="Z139" s="14"/>
      <c r="AA139" s="14"/>
      <c r="AB139" s="14"/>
    </row>
    <row r="140">
      <c r="A140" s="7"/>
      <c r="B140" s="11"/>
      <c r="C140" s="9"/>
      <c r="D140" s="22"/>
      <c r="E140" s="11"/>
      <c r="F140" s="11"/>
      <c r="G140" s="13"/>
      <c r="H140" s="11"/>
      <c r="I140" s="14"/>
      <c r="J140" s="14"/>
      <c r="K140" s="14"/>
      <c r="L140" s="14"/>
      <c r="M140" s="14"/>
      <c r="N140" s="14"/>
      <c r="O140" s="14"/>
      <c r="P140" s="14"/>
      <c r="Q140" s="14"/>
      <c r="R140" s="14"/>
      <c r="S140" s="14"/>
      <c r="T140" s="14"/>
      <c r="U140" s="14"/>
      <c r="V140" s="14"/>
      <c r="W140" s="14"/>
      <c r="X140" s="14"/>
      <c r="Y140" s="14"/>
      <c r="Z140" s="14"/>
      <c r="AA140" s="14"/>
      <c r="AB140" s="14"/>
    </row>
    <row r="141">
      <c r="A141" s="7"/>
      <c r="B141" s="11"/>
      <c r="C141" s="9"/>
      <c r="D141" s="22"/>
      <c r="E141" s="11"/>
      <c r="F141" s="11"/>
      <c r="G141" s="13"/>
      <c r="H141" s="11"/>
      <c r="I141" s="14"/>
      <c r="J141" s="14"/>
      <c r="K141" s="14"/>
      <c r="L141" s="14"/>
      <c r="M141" s="14"/>
      <c r="N141" s="14"/>
      <c r="O141" s="14"/>
      <c r="P141" s="14"/>
      <c r="Q141" s="14"/>
      <c r="R141" s="14"/>
      <c r="S141" s="14"/>
      <c r="T141" s="14"/>
      <c r="U141" s="14"/>
      <c r="V141" s="14"/>
      <c r="W141" s="14"/>
      <c r="X141" s="14"/>
      <c r="Y141" s="14"/>
      <c r="Z141" s="14"/>
      <c r="AA141" s="14"/>
      <c r="AB141" s="14"/>
    </row>
    <row r="142">
      <c r="A142" s="7"/>
      <c r="B142" s="11"/>
      <c r="C142" s="9"/>
      <c r="D142" s="22"/>
      <c r="E142" s="11"/>
      <c r="F142" s="11"/>
      <c r="G142" s="13"/>
      <c r="H142" s="11"/>
      <c r="I142" s="14"/>
      <c r="J142" s="14"/>
      <c r="K142" s="14"/>
      <c r="L142" s="14"/>
      <c r="M142" s="14"/>
      <c r="N142" s="14"/>
      <c r="O142" s="14"/>
      <c r="P142" s="14"/>
      <c r="Q142" s="14"/>
      <c r="R142" s="14"/>
      <c r="S142" s="14"/>
      <c r="T142" s="14"/>
      <c r="U142" s="14"/>
      <c r="V142" s="14"/>
      <c r="W142" s="14"/>
      <c r="X142" s="14"/>
      <c r="Y142" s="14"/>
      <c r="Z142" s="14"/>
      <c r="AA142" s="14"/>
      <c r="AB142" s="14"/>
    </row>
    <row r="143">
      <c r="A143" s="7"/>
      <c r="B143" s="11"/>
      <c r="C143" s="9"/>
      <c r="D143" s="22"/>
      <c r="E143" s="11"/>
      <c r="F143" s="11"/>
      <c r="G143" s="13"/>
      <c r="H143" s="11"/>
      <c r="I143" s="14"/>
      <c r="J143" s="14"/>
      <c r="K143" s="14"/>
      <c r="L143" s="14"/>
      <c r="M143" s="14"/>
      <c r="N143" s="14"/>
      <c r="O143" s="14"/>
      <c r="P143" s="14"/>
      <c r="Q143" s="14"/>
      <c r="R143" s="14"/>
      <c r="S143" s="14"/>
      <c r="T143" s="14"/>
      <c r="U143" s="14"/>
      <c r="V143" s="14"/>
      <c r="W143" s="14"/>
      <c r="X143" s="14"/>
      <c r="Y143" s="14"/>
      <c r="Z143" s="14"/>
      <c r="AA143" s="14"/>
      <c r="AB143" s="14"/>
    </row>
    <row r="144">
      <c r="A144" s="7"/>
      <c r="B144" s="11"/>
      <c r="C144" s="9"/>
      <c r="D144" s="22"/>
      <c r="E144" s="11"/>
      <c r="F144" s="11"/>
      <c r="G144" s="13"/>
      <c r="H144" s="11"/>
      <c r="I144" s="14"/>
      <c r="J144" s="14"/>
      <c r="K144" s="14"/>
      <c r="L144" s="14"/>
      <c r="M144" s="14"/>
      <c r="N144" s="14"/>
      <c r="O144" s="14"/>
      <c r="P144" s="14"/>
      <c r="Q144" s="14"/>
      <c r="R144" s="14"/>
      <c r="S144" s="14"/>
      <c r="T144" s="14"/>
      <c r="U144" s="14"/>
      <c r="V144" s="14"/>
      <c r="W144" s="14"/>
      <c r="X144" s="14"/>
      <c r="Y144" s="14"/>
      <c r="Z144" s="14"/>
      <c r="AA144" s="14"/>
      <c r="AB144" s="14"/>
    </row>
    <row r="145">
      <c r="A145" s="7"/>
      <c r="B145" s="11"/>
      <c r="C145" s="9"/>
      <c r="D145" s="22"/>
      <c r="E145" s="11"/>
      <c r="F145" s="11"/>
      <c r="G145" s="13"/>
      <c r="H145" s="11"/>
      <c r="I145" s="14"/>
      <c r="J145" s="14"/>
      <c r="K145" s="14"/>
      <c r="L145" s="14"/>
      <c r="M145" s="14"/>
      <c r="N145" s="14"/>
      <c r="O145" s="14"/>
      <c r="P145" s="14"/>
      <c r="Q145" s="14"/>
      <c r="R145" s="14"/>
      <c r="S145" s="14"/>
      <c r="T145" s="14"/>
      <c r="U145" s="14"/>
      <c r="V145" s="14"/>
      <c r="W145" s="14"/>
      <c r="X145" s="14"/>
      <c r="Y145" s="14"/>
      <c r="Z145" s="14"/>
      <c r="AA145" s="14"/>
      <c r="AB145" s="14"/>
    </row>
    <row r="146">
      <c r="A146" s="7"/>
      <c r="B146" s="11"/>
      <c r="C146" s="9"/>
      <c r="D146" s="22"/>
      <c r="E146" s="11"/>
      <c r="F146" s="11"/>
      <c r="G146" s="13"/>
      <c r="H146" s="11"/>
      <c r="I146" s="14"/>
      <c r="J146" s="14"/>
      <c r="K146" s="14"/>
      <c r="L146" s="14"/>
      <c r="M146" s="14"/>
      <c r="N146" s="14"/>
      <c r="O146" s="14"/>
      <c r="P146" s="14"/>
      <c r="Q146" s="14"/>
      <c r="R146" s="14"/>
      <c r="S146" s="14"/>
      <c r="T146" s="14"/>
      <c r="U146" s="14"/>
      <c r="V146" s="14"/>
      <c r="W146" s="14"/>
      <c r="X146" s="14"/>
      <c r="Y146" s="14"/>
      <c r="Z146" s="14"/>
      <c r="AA146" s="14"/>
      <c r="AB146" s="14"/>
    </row>
    <row r="147">
      <c r="A147" s="7"/>
      <c r="B147" s="11"/>
      <c r="C147" s="9"/>
      <c r="D147" s="22"/>
      <c r="E147" s="11"/>
      <c r="F147" s="11"/>
      <c r="G147" s="13"/>
      <c r="H147" s="11"/>
      <c r="I147" s="14"/>
      <c r="J147" s="14"/>
      <c r="K147" s="14"/>
      <c r="L147" s="14"/>
      <c r="M147" s="14"/>
      <c r="N147" s="14"/>
      <c r="O147" s="14"/>
      <c r="P147" s="14"/>
      <c r="Q147" s="14"/>
      <c r="R147" s="14"/>
      <c r="S147" s="14"/>
      <c r="T147" s="14"/>
      <c r="U147" s="14"/>
      <c r="V147" s="14"/>
      <c r="W147" s="14"/>
      <c r="X147" s="14"/>
      <c r="Y147" s="14"/>
      <c r="Z147" s="14"/>
      <c r="AA147" s="14"/>
      <c r="AB147" s="14"/>
    </row>
    <row r="148">
      <c r="A148" s="7"/>
      <c r="B148" s="11"/>
      <c r="C148" s="9"/>
      <c r="D148" s="22"/>
      <c r="E148" s="11"/>
      <c r="F148" s="11"/>
      <c r="G148" s="13"/>
      <c r="H148" s="11"/>
      <c r="I148" s="14"/>
      <c r="J148" s="14"/>
      <c r="K148" s="14"/>
      <c r="L148" s="14"/>
      <c r="M148" s="14"/>
      <c r="N148" s="14"/>
      <c r="O148" s="14"/>
      <c r="P148" s="14"/>
      <c r="Q148" s="14"/>
      <c r="R148" s="14"/>
      <c r="S148" s="14"/>
      <c r="T148" s="14"/>
      <c r="U148" s="14"/>
      <c r="V148" s="14"/>
      <c r="W148" s="14"/>
      <c r="X148" s="14"/>
      <c r="Y148" s="14"/>
      <c r="Z148" s="14"/>
      <c r="AA148" s="14"/>
      <c r="AB148" s="14"/>
    </row>
    <row r="149">
      <c r="A149" s="7"/>
      <c r="B149" s="11"/>
      <c r="C149" s="9"/>
      <c r="D149" s="22"/>
      <c r="E149" s="11"/>
      <c r="F149" s="11"/>
      <c r="G149" s="13"/>
      <c r="H149" s="11"/>
      <c r="I149" s="14"/>
      <c r="J149" s="14"/>
      <c r="K149" s="14"/>
      <c r="L149" s="14"/>
      <c r="M149" s="14"/>
      <c r="N149" s="14"/>
      <c r="O149" s="14"/>
      <c r="P149" s="14"/>
      <c r="Q149" s="14"/>
      <c r="R149" s="14"/>
      <c r="S149" s="14"/>
      <c r="T149" s="14"/>
      <c r="U149" s="14"/>
      <c r="V149" s="14"/>
      <c r="W149" s="14"/>
      <c r="X149" s="14"/>
      <c r="Y149" s="14"/>
      <c r="Z149" s="14"/>
      <c r="AA149" s="14"/>
      <c r="AB149" s="14"/>
    </row>
    <row r="150">
      <c r="A150" s="7"/>
      <c r="B150" s="11"/>
      <c r="C150" s="9"/>
      <c r="D150" s="22"/>
      <c r="E150" s="11"/>
      <c r="F150" s="11"/>
      <c r="G150" s="13"/>
      <c r="H150" s="11"/>
      <c r="I150" s="14"/>
      <c r="J150" s="14"/>
      <c r="K150" s="14"/>
      <c r="L150" s="14"/>
      <c r="M150" s="14"/>
      <c r="N150" s="14"/>
      <c r="O150" s="14"/>
      <c r="P150" s="14"/>
      <c r="Q150" s="14"/>
      <c r="R150" s="14"/>
      <c r="S150" s="14"/>
      <c r="T150" s="14"/>
      <c r="U150" s="14"/>
      <c r="V150" s="14"/>
      <c r="W150" s="14"/>
      <c r="X150" s="14"/>
      <c r="Y150" s="14"/>
      <c r="Z150" s="14"/>
      <c r="AA150" s="14"/>
      <c r="AB150" s="14"/>
    </row>
    <row r="151">
      <c r="A151" s="7"/>
      <c r="B151" s="11"/>
      <c r="C151" s="9"/>
      <c r="D151" s="22"/>
      <c r="E151" s="11"/>
      <c r="F151" s="11"/>
      <c r="G151" s="13"/>
      <c r="H151" s="11"/>
      <c r="I151" s="14"/>
      <c r="J151" s="14"/>
      <c r="K151" s="14"/>
      <c r="L151" s="14"/>
      <c r="M151" s="14"/>
      <c r="N151" s="14"/>
      <c r="O151" s="14"/>
      <c r="P151" s="14"/>
      <c r="Q151" s="14"/>
      <c r="R151" s="14"/>
      <c r="S151" s="14"/>
      <c r="T151" s="14"/>
      <c r="U151" s="14"/>
      <c r="V151" s="14"/>
      <c r="W151" s="14"/>
      <c r="X151" s="14"/>
      <c r="Y151" s="14"/>
      <c r="Z151" s="14"/>
      <c r="AA151" s="14"/>
      <c r="AB151" s="14"/>
    </row>
    <row r="152">
      <c r="A152" s="7"/>
      <c r="B152" s="11"/>
      <c r="C152" s="9"/>
      <c r="D152" s="22"/>
      <c r="E152" s="11"/>
      <c r="F152" s="11"/>
      <c r="G152" s="13"/>
      <c r="H152" s="11"/>
      <c r="I152" s="14"/>
      <c r="J152" s="14"/>
      <c r="K152" s="14"/>
      <c r="L152" s="14"/>
      <c r="M152" s="14"/>
      <c r="N152" s="14"/>
      <c r="O152" s="14"/>
      <c r="P152" s="14"/>
      <c r="Q152" s="14"/>
      <c r="R152" s="14"/>
      <c r="S152" s="14"/>
      <c r="T152" s="14"/>
      <c r="U152" s="14"/>
      <c r="V152" s="14"/>
      <c r="W152" s="14"/>
      <c r="X152" s="14"/>
      <c r="Y152" s="14"/>
      <c r="Z152" s="14"/>
      <c r="AA152" s="14"/>
      <c r="AB152" s="14"/>
    </row>
    <row r="153">
      <c r="A153" s="7"/>
      <c r="B153" s="11"/>
      <c r="C153" s="9"/>
      <c r="D153" s="22"/>
      <c r="E153" s="11"/>
      <c r="F153" s="11"/>
      <c r="G153" s="13"/>
      <c r="H153" s="11"/>
      <c r="I153" s="14"/>
      <c r="J153" s="14"/>
      <c r="K153" s="14"/>
      <c r="L153" s="14"/>
      <c r="M153" s="14"/>
      <c r="N153" s="14"/>
      <c r="O153" s="14"/>
      <c r="P153" s="14"/>
      <c r="Q153" s="14"/>
      <c r="R153" s="14"/>
      <c r="S153" s="14"/>
      <c r="T153" s="14"/>
      <c r="U153" s="14"/>
      <c r="V153" s="14"/>
      <c r="W153" s="14"/>
      <c r="X153" s="14"/>
      <c r="Y153" s="14"/>
      <c r="Z153" s="14"/>
      <c r="AA153" s="14"/>
      <c r="AB153" s="14"/>
    </row>
    <row r="154">
      <c r="A154" s="7"/>
      <c r="B154" s="11"/>
      <c r="C154" s="9"/>
      <c r="D154" s="22"/>
      <c r="E154" s="11"/>
      <c r="F154" s="11"/>
      <c r="G154" s="13"/>
      <c r="H154" s="11"/>
      <c r="I154" s="14"/>
      <c r="J154" s="14"/>
      <c r="K154" s="14"/>
      <c r="L154" s="14"/>
      <c r="M154" s="14"/>
      <c r="N154" s="14"/>
      <c r="O154" s="14"/>
      <c r="P154" s="14"/>
      <c r="Q154" s="14"/>
      <c r="R154" s="14"/>
      <c r="S154" s="14"/>
      <c r="T154" s="14"/>
      <c r="U154" s="14"/>
      <c r="V154" s="14"/>
      <c r="W154" s="14"/>
      <c r="X154" s="14"/>
      <c r="Y154" s="14"/>
      <c r="Z154" s="14"/>
      <c r="AA154" s="14"/>
      <c r="AB154" s="14"/>
    </row>
    <row r="155">
      <c r="A155" s="7"/>
      <c r="B155" s="11"/>
      <c r="C155" s="9"/>
      <c r="D155" s="22"/>
      <c r="E155" s="11"/>
      <c r="F155" s="11"/>
      <c r="G155" s="13"/>
      <c r="H155" s="11"/>
      <c r="I155" s="14"/>
      <c r="J155" s="14"/>
      <c r="K155" s="14"/>
      <c r="L155" s="14"/>
      <c r="M155" s="14"/>
      <c r="N155" s="14"/>
      <c r="O155" s="14"/>
      <c r="P155" s="14"/>
      <c r="Q155" s="14"/>
      <c r="R155" s="14"/>
      <c r="S155" s="14"/>
      <c r="T155" s="14"/>
      <c r="U155" s="14"/>
      <c r="V155" s="14"/>
      <c r="W155" s="14"/>
      <c r="X155" s="14"/>
      <c r="Y155" s="14"/>
      <c r="Z155" s="14"/>
      <c r="AA155" s="14"/>
      <c r="AB155" s="14"/>
    </row>
    <row r="156">
      <c r="A156" s="7"/>
      <c r="B156" s="11"/>
      <c r="C156" s="9"/>
      <c r="D156" s="22"/>
      <c r="E156" s="11"/>
      <c r="F156" s="11"/>
      <c r="G156" s="13"/>
      <c r="H156" s="11"/>
      <c r="I156" s="14"/>
      <c r="J156" s="14"/>
      <c r="K156" s="14"/>
      <c r="L156" s="14"/>
      <c r="M156" s="14"/>
      <c r="N156" s="14"/>
      <c r="O156" s="14"/>
      <c r="P156" s="14"/>
      <c r="Q156" s="14"/>
      <c r="R156" s="14"/>
      <c r="S156" s="14"/>
      <c r="T156" s="14"/>
      <c r="U156" s="14"/>
      <c r="V156" s="14"/>
      <c r="W156" s="14"/>
      <c r="X156" s="14"/>
      <c r="Y156" s="14"/>
      <c r="Z156" s="14"/>
      <c r="AA156" s="14"/>
      <c r="AB156" s="14"/>
    </row>
    <row r="157">
      <c r="A157" s="7"/>
      <c r="B157" s="11"/>
      <c r="C157" s="9"/>
      <c r="D157" s="22"/>
      <c r="E157" s="11"/>
      <c r="F157" s="11"/>
      <c r="G157" s="13"/>
      <c r="H157" s="11"/>
      <c r="I157" s="14"/>
      <c r="J157" s="14"/>
      <c r="K157" s="14"/>
      <c r="L157" s="14"/>
      <c r="M157" s="14"/>
      <c r="N157" s="14"/>
      <c r="O157" s="14"/>
      <c r="P157" s="14"/>
      <c r="Q157" s="14"/>
      <c r="R157" s="14"/>
      <c r="S157" s="14"/>
      <c r="T157" s="14"/>
      <c r="U157" s="14"/>
      <c r="V157" s="14"/>
      <c r="W157" s="14"/>
      <c r="X157" s="14"/>
      <c r="Y157" s="14"/>
      <c r="Z157" s="14"/>
      <c r="AA157" s="14"/>
      <c r="AB157" s="14"/>
    </row>
    <row r="158">
      <c r="A158" s="7"/>
      <c r="B158" s="11"/>
      <c r="C158" s="9"/>
      <c r="D158" s="22"/>
      <c r="E158" s="11"/>
      <c r="F158" s="11"/>
      <c r="G158" s="13"/>
      <c r="H158" s="11"/>
      <c r="I158" s="14"/>
      <c r="J158" s="14"/>
      <c r="K158" s="14"/>
      <c r="L158" s="14"/>
      <c r="M158" s="14"/>
      <c r="N158" s="14"/>
      <c r="O158" s="14"/>
      <c r="P158" s="14"/>
      <c r="Q158" s="14"/>
      <c r="R158" s="14"/>
      <c r="S158" s="14"/>
      <c r="T158" s="14"/>
      <c r="U158" s="14"/>
      <c r="V158" s="14"/>
      <c r="W158" s="14"/>
      <c r="X158" s="14"/>
      <c r="Y158" s="14"/>
      <c r="Z158" s="14"/>
      <c r="AA158" s="14"/>
      <c r="AB158" s="14"/>
    </row>
    <row r="159">
      <c r="A159" s="7"/>
      <c r="B159" s="11"/>
      <c r="C159" s="9"/>
      <c r="D159" s="22"/>
      <c r="E159" s="11"/>
      <c r="F159" s="11"/>
      <c r="G159" s="13"/>
      <c r="H159" s="11"/>
      <c r="I159" s="14"/>
      <c r="J159" s="14"/>
      <c r="K159" s="14"/>
      <c r="L159" s="14"/>
      <c r="M159" s="14"/>
      <c r="N159" s="14"/>
      <c r="O159" s="14"/>
      <c r="P159" s="14"/>
      <c r="Q159" s="14"/>
      <c r="R159" s="14"/>
      <c r="S159" s="14"/>
      <c r="T159" s="14"/>
      <c r="U159" s="14"/>
      <c r="V159" s="14"/>
      <c r="W159" s="14"/>
      <c r="X159" s="14"/>
      <c r="Y159" s="14"/>
      <c r="Z159" s="14"/>
      <c r="AA159" s="14"/>
      <c r="AB159" s="14"/>
    </row>
    <row r="160">
      <c r="A160" s="7"/>
      <c r="B160" s="11"/>
      <c r="C160" s="9"/>
      <c r="D160" s="22"/>
      <c r="E160" s="11"/>
      <c r="F160" s="11"/>
      <c r="G160" s="13"/>
      <c r="H160" s="11"/>
      <c r="I160" s="14"/>
      <c r="J160" s="14"/>
      <c r="K160" s="14"/>
      <c r="L160" s="14"/>
      <c r="M160" s="14"/>
      <c r="N160" s="14"/>
      <c r="O160" s="14"/>
      <c r="P160" s="14"/>
      <c r="Q160" s="14"/>
      <c r="R160" s="14"/>
      <c r="S160" s="14"/>
      <c r="T160" s="14"/>
      <c r="U160" s="14"/>
      <c r="V160" s="14"/>
      <c r="W160" s="14"/>
      <c r="X160" s="14"/>
      <c r="Y160" s="14"/>
      <c r="Z160" s="14"/>
      <c r="AA160" s="14"/>
      <c r="AB160" s="14"/>
    </row>
    <row r="161">
      <c r="A161" s="7"/>
      <c r="B161" s="11"/>
      <c r="C161" s="9"/>
      <c r="D161" s="22"/>
      <c r="E161" s="11"/>
      <c r="F161" s="11"/>
      <c r="G161" s="13"/>
      <c r="H161" s="11"/>
      <c r="I161" s="14"/>
      <c r="J161" s="14"/>
      <c r="K161" s="14"/>
      <c r="L161" s="14"/>
      <c r="M161" s="14"/>
      <c r="N161" s="14"/>
      <c r="O161" s="14"/>
      <c r="P161" s="14"/>
      <c r="Q161" s="14"/>
      <c r="R161" s="14"/>
      <c r="S161" s="14"/>
      <c r="T161" s="14"/>
      <c r="U161" s="14"/>
      <c r="V161" s="14"/>
      <c r="W161" s="14"/>
      <c r="X161" s="14"/>
      <c r="Y161" s="14"/>
      <c r="Z161" s="14"/>
      <c r="AA161" s="14"/>
      <c r="AB161" s="14"/>
    </row>
    <row r="162">
      <c r="A162" s="7"/>
      <c r="B162" s="11"/>
      <c r="C162" s="9"/>
      <c r="D162" s="22"/>
      <c r="E162" s="11"/>
      <c r="F162" s="11"/>
      <c r="G162" s="13"/>
      <c r="H162" s="11"/>
      <c r="I162" s="14"/>
      <c r="J162" s="14"/>
      <c r="K162" s="14"/>
      <c r="L162" s="14"/>
      <c r="M162" s="14"/>
      <c r="N162" s="14"/>
      <c r="O162" s="14"/>
      <c r="P162" s="14"/>
      <c r="Q162" s="14"/>
      <c r="R162" s="14"/>
      <c r="S162" s="14"/>
      <c r="T162" s="14"/>
      <c r="U162" s="14"/>
      <c r="V162" s="14"/>
      <c r="W162" s="14"/>
      <c r="X162" s="14"/>
      <c r="Y162" s="14"/>
      <c r="Z162" s="14"/>
      <c r="AA162" s="14"/>
      <c r="AB162" s="14"/>
    </row>
    <row r="163">
      <c r="A163" s="7"/>
      <c r="B163" s="11"/>
      <c r="C163" s="9"/>
      <c r="D163" s="22"/>
      <c r="E163" s="11"/>
      <c r="F163" s="11"/>
      <c r="G163" s="13"/>
      <c r="H163" s="11"/>
      <c r="I163" s="14"/>
      <c r="J163" s="14"/>
      <c r="K163" s="14"/>
      <c r="L163" s="14"/>
      <c r="M163" s="14"/>
      <c r="N163" s="14"/>
      <c r="O163" s="14"/>
      <c r="P163" s="14"/>
      <c r="Q163" s="14"/>
      <c r="R163" s="14"/>
      <c r="S163" s="14"/>
      <c r="T163" s="14"/>
      <c r="U163" s="14"/>
      <c r="V163" s="14"/>
      <c r="W163" s="14"/>
      <c r="X163" s="14"/>
      <c r="Y163" s="14"/>
      <c r="Z163" s="14"/>
      <c r="AA163" s="14"/>
      <c r="AB163" s="14"/>
    </row>
    <row r="164">
      <c r="A164" s="7"/>
      <c r="B164" s="11"/>
      <c r="C164" s="9"/>
      <c r="D164" s="22"/>
      <c r="E164" s="11"/>
      <c r="F164" s="11"/>
      <c r="G164" s="13"/>
      <c r="H164" s="11"/>
      <c r="I164" s="14"/>
      <c r="J164" s="14"/>
      <c r="K164" s="14"/>
      <c r="L164" s="14"/>
      <c r="M164" s="14"/>
      <c r="N164" s="14"/>
      <c r="O164" s="14"/>
      <c r="P164" s="14"/>
      <c r="Q164" s="14"/>
      <c r="R164" s="14"/>
      <c r="S164" s="14"/>
      <c r="T164" s="14"/>
      <c r="U164" s="14"/>
      <c r="V164" s="14"/>
      <c r="W164" s="14"/>
      <c r="X164" s="14"/>
      <c r="Y164" s="14"/>
      <c r="Z164" s="14"/>
      <c r="AA164" s="14"/>
      <c r="AB164" s="14"/>
    </row>
    <row r="165">
      <c r="A165" s="7"/>
      <c r="B165" s="11"/>
      <c r="C165" s="9"/>
      <c r="D165" s="22"/>
      <c r="E165" s="11"/>
      <c r="F165" s="11"/>
      <c r="G165" s="13"/>
      <c r="H165" s="11"/>
      <c r="I165" s="14"/>
      <c r="J165" s="14"/>
      <c r="K165" s="14"/>
      <c r="L165" s="14"/>
      <c r="M165" s="14"/>
      <c r="N165" s="14"/>
      <c r="O165" s="14"/>
      <c r="P165" s="14"/>
      <c r="Q165" s="14"/>
      <c r="R165" s="14"/>
      <c r="S165" s="14"/>
      <c r="T165" s="14"/>
      <c r="U165" s="14"/>
      <c r="V165" s="14"/>
      <c r="W165" s="14"/>
      <c r="X165" s="14"/>
      <c r="Y165" s="14"/>
      <c r="Z165" s="14"/>
      <c r="AA165" s="14"/>
      <c r="AB165" s="14"/>
    </row>
    <row r="166">
      <c r="A166" s="7"/>
      <c r="B166" s="11"/>
      <c r="C166" s="9"/>
      <c r="D166" s="22"/>
      <c r="E166" s="11"/>
      <c r="F166" s="11"/>
      <c r="G166" s="13"/>
      <c r="H166" s="11"/>
      <c r="I166" s="14"/>
      <c r="J166" s="14"/>
      <c r="K166" s="14"/>
      <c r="L166" s="14"/>
      <c r="M166" s="14"/>
      <c r="N166" s="14"/>
      <c r="O166" s="14"/>
      <c r="P166" s="14"/>
      <c r="Q166" s="14"/>
      <c r="R166" s="14"/>
      <c r="S166" s="14"/>
      <c r="T166" s="14"/>
      <c r="U166" s="14"/>
      <c r="V166" s="14"/>
      <c r="W166" s="14"/>
      <c r="X166" s="14"/>
      <c r="Y166" s="14"/>
      <c r="Z166" s="14"/>
      <c r="AA166" s="14"/>
      <c r="AB166" s="14"/>
    </row>
    <row r="167">
      <c r="A167" s="7"/>
      <c r="B167" s="11"/>
      <c r="C167" s="9"/>
      <c r="D167" s="22"/>
      <c r="E167" s="11"/>
      <c r="F167" s="11"/>
      <c r="G167" s="13"/>
      <c r="H167" s="11"/>
      <c r="I167" s="14"/>
      <c r="J167" s="14"/>
      <c r="K167" s="14"/>
      <c r="L167" s="14"/>
      <c r="M167" s="14"/>
      <c r="N167" s="14"/>
      <c r="O167" s="14"/>
      <c r="P167" s="14"/>
      <c r="Q167" s="14"/>
      <c r="R167" s="14"/>
      <c r="S167" s="14"/>
      <c r="T167" s="14"/>
      <c r="U167" s="14"/>
      <c r="V167" s="14"/>
      <c r="W167" s="14"/>
      <c r="X167" s="14"/>
      <c r="Y167" s="14"/>
      <c r="Z167" s="14"/>
      <c r="AA167" s="14"/>
      <c r="AB167" s="14"/>
    </row>
    <row r="168">
      <c r="A168" s="7"/>
      <c r="B168" s="11"/>
      <c r="C168" s="9"/>
      <c r="D168" s="22"/>
      <c r="E168" s="11"/>
      <c r="F168" s="11"/>
      <c r="G168" s="13"/>
      <c r="H168" s="11"/>
      <c r="I168" s="14"/>
      <c r="J168" s="14"/>
      <c r="K168" s="14"/>
      <c r="L168" s="14"/>
      <c r="M168" s="14"/>
      <c r="N168" s="14"/>
      <c r="O168" s="14"/>
      <c r="P168" s="14"/>
      <c r="Q168" s="14"/>
      <c r="R168" s="14"/>
      <c r="S168" s="14"/>
      <c r="T168" s="14"/>
      <c r="U168" s="14"/>
      <c r="V168" s="14"/>
      <c r="W168" s="14"/>
      <c r="X168" s="14"/>
      <c r="Y168" s="14"/>
      <c r="Z168" s="14"/>
      <c r="AA168" s="14"/>
      <c r="AB168" s="14"/>
    </row>
    <row r="169">
      <c r="A169" s="7"/>
      <c r="B169" s="11"/>
      <c r="C169" s="9"/>
      <c r="D169" s="22"/>
      <c r="E169" s="11"/>
      <c r="F169" s="11"/>
      <c r="G169" s="13"/>
      <c r="H169" s="11"/>
      <c r="I169" s="14"/>
      <c r="J169" s="14"/>
      <c r="K169" s="14"/>
      <c r="L169" s="14"/>
      <c r="M169" s="14"/>
      <c r="N169" s="14"/>
      <c r="O169" s="14"/>
      <c r="P169" s="14"/>
      <c r="Q169" s="14"/>
      <c r="R169" s="14"/>
      <c r="S169" s="14"/>
      <c r="T169" s="14"/>
      <c r="U169" s="14"/>
      <c r="V169" s="14"/>
      <c r="W169" s="14"/>
      <c r="X169" s="14"/>
      <c r="Y169" s="14"/>
      <c r="Z169" s="14"/>
      <c r="AA169" s="14"/>
      <c r="AB169" s="14"/>
    </row>
    <row r="170">
      <c r="A170" s="7"/>
      <c r="B170" s="11"/>
      <c r="C170" s="9"/>
      <c r="D170" s="22"/>
      <c r="E170" s="11"/>
      <c r="F170" s="11"/>
      <c r="G170" s="13"/>
      <c r="H170" s="11"/>
      <c r="I170" s="14"/>
      <c r="J170" s="14"/>
      <c r="K170" s="14"/>
      <c r="L170" s="14"/>
      <c r="M170" s="14"/>
      <c r="N170" s="14"/>
      <c r="O170" s="14"/>
      <c r="P170" s="14"/>
      <c r="Q170" s="14"/>
      <c r="R170" s="14"/>
      <c r="S170" s="14"/>
      <c r="T170" s="14"/>
      <c r="U170" s="14"/>
      <c r="V170" s="14"/>
      <c r="W170" s="14"/>
      <c r="X170" s="14"/>
      <c r="Y170" s="14"/>
      <c r="Z170" s="14"/>
      <c r="AA170" s="14"/>
      <c r="AB170" s="14"/>
    </row>
    <row r="171">
      <c r="A171" s="7"/>
      <c r="B171" s="11"/>
      <c r="C171" s="9"/>
      <c r="D171" s="22"/>
      <c r="E171" s="11"/>
      <c r="F171" s="11"/>
      <c r="G171" s="13"/>
      <c r="H171" s="11"/>
      <c r="I171" s="14"/>
      <c r="J171" s="14"/>
      <c r="K171" s="14"/>
      <c r="L171" s="14"/>
      <c r="M171" s="14"/>
      <c r="N171" s="14"/>
      <c r="O171" s="14"/>
      <c r="P171" s="14"/>
      <c r="Q171" s="14"/>
      <c r="R171" s="14"/>
      <c r="S171" s="14"/>
      <c r="T171" s="14"/>
      <c r="U171" s="14"/>
      <c r="V171" s="14"/>
      <c r="W171" s="14"/>
      <c r="X171" s="14"/>
      <c r="Y171" s="14"/>
      <c r="Z171" s="14"/>
      <c r="AA171" s="14"/>
      <c r="AB171" s="14"/>
    </row>
    <row r="172">
      <c r="A172" s="7"/>
      <c r="B172" s="11"/>
      <c r="C172" s="9"/>
      <c r="D172" s="22"/>
      <c r="E172" s="11"/>
      <c r="F172" s="11"/>
      <c r="G172" s="13"/>
      <c r="H172" s="11"/>
      <c r="I172" s="14"/>
      <c r="J172" s="14"/>
      <c r="K172" s="14"/>
      <c r="L172" s="14"/>
      <c r="M172" s="14"/>
      <c r="N172" s="14"/>
      <c r="O172" s="14"/>
      <c r="P172" s="14"/>
      <c r="Q172" s="14"/>
      <c r="R172" s="14"/>
      <c r="S172" s="14"/>
      <c r="T172" s="14"/>
      <c r="U172" s="14"/>
      <c r="V172" s="14"/>
      <c r="W172" s="14"/>
      <c r="X172" s="14"/>
      <c r="Y172" s="14"/>
      <c r="Z172" s="14"/>
      <c r="AA172" s="14"/>
      <c r="AB172" s="14"/>
    </row>
    <row r="173">
      <c r="A173" s="7"/>
      <c r="B173" s="11"/>
      <c r="C173" s="9"/>
      <c r="D173" s="22"/>
      <c r="E173" s="11"/>
      <c r="F173" s="11"/>
      <c r="G173" s="13"/>
      <c r="H173" s="11"/>
      <c r="I173" s="14"/>
      <c r="J173" s="14"/>
      <c r="K173" s="14"/>
      <c r="L173" s="14"/>
      <c r="M173" s="14"/>
      <c r="N173" s="14"/>
      <c r="O173" s="14"/>
      <c r="P173" s="14"/>
      <c r="Q173" s="14"/>
      <c r="R173" s="14"/>
      <c r="S173" s="14"/>
      <c r="T173" s="14"/>
      <c r="U173" s="14"/>
      <c r="V173" s="14"/>
      <c r="W173" s="14"/>
      <c r="X173" s="14"/>
      <c r="Y173" s="14"/>
      <c r="Z173" s="14"/>
      <c r="AA173" s="14"/>
      <c r="AB173" s="14"/>
    </row>
    <row r="174">
      <c r="A174" s="7"/>
      <c r="B174" s="11"/>
      <c r="C174" s="9"/>
      <c r="D174" s="22"/>
      <c r="E174" s="11"/>
      <c r="F174" s="11"/>
      <c r="G174" s="13"/>
      <c r="H174" s="11"/>
      <c r="I174" s="14"/>
      <c r="J174" s="14"/>
      <c r="K174" s="14"/>
      <c r="L174" s="14"/>
      <c r="M174" s="14"/>
      <c r="N174" s="14"/>
      <c r="O174" s="14"/>
      <c r="P174" s="14"/>
      <c r="Q174" s="14"/>
      <c r="R174" s="14"/>
      <c r="S174" s="14"/>
      <c r="T174" s="14"/>
      <c r="U174" s="14"/>
      <c r="V174" s="14"/>
      <c r="W174" s="14"/>
      <c r="X174" s="14"/>
      <c r="Y174" s="14"/>
      <c r="Z174" s="14"/>
      <c r="AA174" s="14"/>
      <c r="AB174" s="14"/>
    </row>
    <row r="175">
      <c r="A175" s="7"/>
      <c r="B175" s="11"/>
      <c r="C175" s="9"/>
      <c r="D175" s="22"/>
      <c r="E175" s="11"/>
      <c r="F175" s="11"/>
      <c r="G175" s="13"/>
      <c r="H175" s="11"/>
      <c r="I175" s="14"/>
      <c r="J175" s="14"/>
      <c r="K175" s="14"/>
      <c r="L175" s="14"/>
      <c r="M175" s="14"/>
      <c r="N175" s="14"/>
      <c r="O175" s="14"/>
      <c r="P175" s="14"/>
      <c r="Q175" s="14"/>
      <c r="R175" s="14"/>
      <c r="S175" s="14"/>
      <c r="T175" s="14"/>
      <c r="U175" s="14"/>
      <c r="V175" s="14"/>
      <c r="W175" s="14"/>
      <c r="X175" s="14"/>
      <c r="Y175" s="14"/>
      <c r="Z175" s="14"/>
      <c r="AA175" s="14"/>
      <c r="AB175" s="14"/>
    </row>
    <row r="176">
      <c r="A176" s="7"/>
      <c r="B176" s="11"/>
      <c r="C176" s="9"/>
      <c r="D176" s="22"/>
      <c r="E176" s="11"/>
      <c r="F176" s="11"/>
      <c r="G176" s="13"/>
      <c r="H176" s="11"/>
      <c r="I176" s="14"/>
      <c r="J176" s="14"/>
      <c r="K176" s="14"/>
      <c r="L176" s="14"/>
      <c r="M176" s="14"/>
      <c r="N176" s="14"/>
      <c r="O176" s="14"/>
      <c r="P176" s="14"/>
      <c r="Q176" s="14"/>
      <c r="R176" s="14"/>
      <c r="S176" s="14"/>
      <c r="T176" s="14"/>
      <c r="U176" s="14"/>
      <c r="V176" s="14"/>
      <c r="W176" s="14"/>
      <c r="X176" s="14"/>
      <c r="Y176" s="14"/>
      <c r="Z176" s="14"/>
      <c r="AA176" s="14"/>
      <c r="AB176" s="14"/>
    </row>
    <row r="177">
      <c r="A177" s="7"/>
      <c r="B177" s="11"/>
      <c r="C177" s="9"/>
      <c r="D177" s="22"/>
      <c r="E177" s="11"/>
      <c r="F177" s="11"/>
      <c r="G177" s="13"/>
      <c r="H177" s="11"/>
      <c r="I177" s="14"/>
      <c r="J177" s="14"/>
      <c r="K177" s="14"/>
      <c r="L177" s="14"/>
      <c r="M177" s="14"/>
      <c r="N177" s="14"/>
      <c r="O177" s="14"/>
      <c r="P177" s="14"/>
      <c r="Q177" s="14"/>
      <c r="R177" s="14"/>
      <c r="S177" s="14"/>
      <c r="T177" s="14"/>
      <c r="U177" s="14"/>
      <c r="V177" s="14"/>
      <c r="W177" s="14"/>
      <c r="X177" s="14"/>
      <c r="Y177" s="14"/>
      <c r="Z177" s="14"/>
      <c r="AA177" s="14"/>
      <c r="AB177" s="14"/>
    </row>
    <row r="178">
      <c r="A178" s="7"/>
      <c r="B178" s="11"/>
      <c r="C178" s="9"/>
      <c r="D178" s="22"/>
      <c r="E178" s="11"/>
      <c r="F178" s="11"/>
      <c r="G178" s="13"/>
      <c r="H178" s="11"/>
      <c r="I178" s="14"/>
      <c r="J178" s="14"/>
      <c r="K178" s="14"/>
      <c r="L178" s="14"/>
      <c r="M178" s="14"/>
      <c r="N178" s="14"/>
      <c r="O178" s="14"/>
      <c r="P178" s="14"/>
      <c r="Q178" s="14"/>
      <c r="R178" s="14"/>
      <c r="S178" s="14"/>
      <c r="T178" s="14"/>
      <c r="U178" s="14"/>
      <c r="V178" s="14"/>
      <c r="W178" s="14"/>
      <c r="X178" s="14"/>
      <c r="Y178" s="14"/>
      <c r="Z178" s="14"/>
      <c r="AA178" s="14"/>
      <c r="AB178" s="14"/>
    </row>
    <row r="179">
      <c r="A179" s="7"/>
      <c r="B179" s="11"/>
      <c r="C179" s="9"/>
      <c r="D179" s="22"/>
      <c r="E179" s="11"/>
      <c r="F179" s="11"/>
      <c r="G179" s="13"/>
      <c r="H179" s="11"/>
      <c r="I179" s="14"/>
      <c r="J179" s="14"/>
      <c r="K179" s="14"/>
      <c r="L179" s="14"/>
      <c r="M179" s="14"/>
      <c r="N179" s="14"/>
      <c r="O179" s="14"/>
      <c r="P179" s="14"/>
      <c r="Q179" s="14"/>
      <c r="R179" s="14"/>
      <c r="S179" s="14"/>
      <c r="T179" s="14"/>
      <c r="U179" s="14"/>
      <c r="V179" s="14"/>
      <c r="W179" s="14"/>
      <c r="X179" s="14"/>
      <c r="Y179" s="14"/>
      <c r="Z179" s="14"/>
      <c r="AA179" s="14"/>
      <c r="AB179" s="14"/>
    </row>
    <row r="180">
      <c r="A180" s="7"/>
      <c r="B180" s="11"/>
      <c r="C180" s="9"/>
      <c r="D180" s="22"/>
      <c r="E180" s="11"/>
      <c r="F180" s="11"/>
      <c r="G180" s="13"/>
      <c r="H180" s="11"/>
      <c r="I180" s="14"/>
      <c r="J180" s="14"/>
      <c r="K180" s="14"/>
      <c r="L180" s="14"/>
      <c r="M180" s="14"/>
      <c r="N180" s="14"/>
      <c r="O180" s="14"/>
      <c r="P180" s="14"/>
      <c r="Q180" s="14"/>
      <c r="R180" s="14"/>
      <c r="S180" s="14"/>
      <c r="T180" s="14"/>
      <c r="U180" s="14"/>
      <c r="V180" s="14"/>
      <c r="W180" s="14"/>
      <c r="X180" s="14"/>
      <c r="Y180" s="14"/>
      <c r="Z180" s="14"/>
      <c r="AA180" s="14"/>
      <c r="AB180" s="14"/>
    </row>
    <row r="181">
      <c r="A181" s="7"/>
      <c r="B181" s="11"/>
      <c r="C181" s="9"/>
      <c r="D181" s="22"/>
      <c r="E181" s="11"/>
      <c r="F181" s="11"/>
      <c r="G181" s="13"/>
      <c r="H181" s="11"/>
      <c r="I181" s="14"/>
      <c r="J181" s="14"/>
      <c r="K181" s="14"/>
      <c r="L181" s="14"/>
      <c r="M181" s="14"/>
      <c r="N181" s="14"/>
      <c r="O181" s="14"/>
      <c r="P181" s="14"/>
      <c r="Q181" s="14"/>
      <c r="R181" s="14"/>
      <c r="S181" s="14"/>
      <c r="T181" s="14"/>
      <c r="U181" s="14"/>
      <c r="V181" s="14"/>
      <c r="W181" s="14"/>
      <c r="X181" s="14"/>
      <c r="Y181" s="14"/>
      <c r="Z181" s="14"/>
      <c r="AA181" s="14"/>
      <c r="AB181" s="14"/>
    </row>
    <row r="182">
      <c r="A182" s="7"/>
      <c r="B182" s="11"/>
      <c r="C182" s="9"/>
      <c r="D182" s="22"/>
      <c r="E182" s="11"/>
      <c r="F182" s="11"/>
      <c r="G182" s="13"/>
      <c r="H182" s="11"/>
      <c r="I182" s="14"/>
      <c r="J182" s="14"/>
      <c r="K182" s="14"/>
      <c r="L182" s="14"/>
      <c r="M182" s="14"/>
      <c r="N182" s="14"/>
      <c r="O182" s="14"/>
      <c r="P182" s="14"/>
      <c r="Q182" s="14"/>
      <c r="R182" s="14"/>
      <c r="S182" s="14"/>
      <c r="T182" s="14"/>
      <c r="U182" s="14"/>
      <c r="V182" s="14"/>
      <c r="W182" s="14"/>
      <c r="X182" s="14"/>
      <c r="Y182" s="14"/>
      <c r="Z182" s="14"/>
      <c r="AA182" s="14"/>
      <c r="AB182" s="14"/>
    </row>
    <row r="183">
      <c r="A183" s="7"/>
      <c r="B183" s="11"/>
      <c r="C183" s="9"/>
      <c r="D183" s="22"/>
      <c r="E183" s="11"/>
      <c r="F183" s="11"/>
      <c r="G183" s="13"/>
      <c r="H183" s="11"/>
      <c r="I183" s="14"/>
      <c r="J183" s="14"/>
      <c r="K183" s="14"/>
      <c r="L183" s="14"/>
      <c r="M183" s="14"/>
      <c r="N183" s="14"/>
      <c r="O183" s="14"/>
      <c r="P183" s="14"/>
      <c r="Q183" s="14"/>
      <c r="R183" s="14"/>
      <c r="S183" s="14"/>
      <c r="T183" s="14"/>
      <c r="U183" s="14"/>
      <c r="V183" s="14"/>
      <c r="W183" s="14"/>
      <c r="X183" s="14"/>
      <c r="Y183" s="14"/>
      <c r="Z183" s="14"/>
      <c r="AA183" s="14"/>
      <c r="AB183" s="14"/>
    </row>
    <row r="184">
      <c r="A184" s="7"/>
      <c r="B184" s="11"/>
      <c r="C184" s="9"/>
      <c r="D184" s="22"/>
      <c r="E184" s="11"/>
      <c r="F184" s="11"/>
      <c r="G184" s="13"/>
      <c r="H184" s="11"/>
      <c r="I184" s="14"/>
      <c r="J184" s="14"/>
      <c r="K184" s="14"/>
      <c r="L184" s="14"/>
      <c r="M184" s="14"/>
      <c r="N184" s="14"/>
      <c r="O184" s="14"/>
      <c r="P184" s="14"/>
      <c r="Q184" s="14"/>
      <c r="R184" s="14"/>
      <c r="S184" s="14"/>
      <c r="T184" s="14"/>
      <c r="U184" s="14"/>
      <c r="V184" s="14"/>
      <c r="W184" s="14"/>
      <c r="X184" s="14"/>
      <c r="Y184" s="14"/>
      <c r="Z184" s="14"/>
      <c r="AA184" s="14"/>
      <c r="AB184" s="14"/>
    </row>
    <row r="185">
      <c r="A185" s="7"/>
      <c r="B185" s="11"/>
      <c r="C185" s="9"/>
      <c r="D185" s="22"/>
      <c r="E185" s="11"/>
      <c r="F185" s="11"/>
      <c r="G185" s="13"/>
      <c r="H185" s="11"/>
      <c r="I185" s="14"/>
      <c r="J185" s="14"/>
      <c r="K185" s="14"/>
      <c r="L185" s="14"/>
      <c r="M185" s="14"/>
      <c r="N185" s="14"/>
      <c r="O185" s="14"/>
      <c r="P185" s="14"/>
      <c r="Q185" s="14"/>
      <c r="R185" s="14"/>
      <c r="S185" s="14"/>
      <c r="T185" s="14"/>
      <c r="U185" s="14"/>
      <c r="V185" s="14"/>
      <c r="W185" s="14"/>
      <c r="X185" s="14"/>
      <c r="Y185" s="14"/>
      <c r="Z185" s="14"/>
      <c r="AA185" s="14"/>
      <c r="AB185" s="14"/>
    </row>
    <row r="186">
      <c r="A186" s="7"/>
      <c r="B186" s="11"/>
      <c r="C186" s="9"/>
      <c r="D186" s="22"/>
      <c r="E186" s="11"/>
      <c r="F186" s="11"/>
      <c r="G186" s="13"/>
      <c r="H186" s="11"/>
      <c r="I186" s="14"/>
      <c r="J186" s="14"/>
      <c r="K186" s="14"/>
      <c r="L186" s="14"/>
      <c r="M186" s="14"/>
      <c r="N186" s="14"/>
      <c r="O186" s="14"/>
      <c r="P186" s="14"/>
      <c r="Q186" s="14"/>
      <c r="R186" s="14"/>
      <c r="S186" s="14"/>
      <c r="T186" s="14"/>
      <c r="U186" s="14"/>
      <c r="V186" s="14"/>
      <c r="W186" s="14"/>
      <c r="X186" s="14"/>
      <c r="Y186" s="14"/>
      <c r="Z186" s="14"/>
      <c r="AA186" s="14"/>
      <c r="AB186" s="14"/>
    </row>
    <row r="187">
      <c r="A187" s="7"/>
      <c r="B187" s="11"/>
      <c r="C187" s="9"/>
      <c r="D187" s="22"/>
      <c r="E187" s="11"/>
      <c r="F187" s="11"/>
      <c r="G187" s="13"/>
      <c r="H187" s="11"/>
      <c r="I187" s="14"/>
      <c r="J187" s="14"/>
      <c r="K187" s="14"/>
      <c r="L187" s="14"/>
      <c r="M187" s="14"/>
      <c r="N187" s="14"/>
      <c r="O187" s="14"/>
      <c r="P187" s="14"/>
      <c r="Q187" s="14"/>
      <c r="R187" s="14"/>
      <c r="S187" s="14"/>
      <c r="T187" s="14"/>
      <c r="U187" s="14"/>
      <c r="V187" s="14"/>
      <c r="W187" s="14"/>
      <c r="X187" s="14"/>
      <c r="Y187" s="14"/>
      <c r="Z187" s="14"/>
      <c r="AA187" s="14"/>
      <c r="AB187" s="14"/>
    </row>
    <row r="188">
      <c r="A188" s="7"/>
      <c r="B188" s="11"/>
      <c r="C188" s="9"/>
      <c r="D188" s="22"/>
      <c r="E188" s="11"/>
      <c r="F188" s="11"/>
      <c r="G188" s="13"/>
      <c r="H188" s="11"/>
      <c r="I188" s="14"/>
      <c r="J188" s="14"/>
      <c r="K188" s="14"/>
      <c r="L188" s="14"/>
      <c r="M188" s="14"/>
      <c r="N188" s="14"/>
      <c r="O188" s="14"/>
      <c r="P188" s="14"/>
      <c r="Q188" s="14"/>
      <c r="R188" s="14"/>
      <c r="S188" s="14"/>
      <c r="T188" s="14"/>
      <c r="U188" s="14"/>
      <c r="V188" s="14"/>
      <c r="W188" s="14"/>
      <c r="X188" s="14"/>
      <c r="Y188" s="14"/>
      <c r="Z188" s="14"/>
      <c r="AA188" s="14"/>
      <c r="AB188" s="14"/>
    </row>
    <row r="189">
      <c r="A189" s="7"/>
      <c r="B189" s="11"/>
      <c r="C189" s="9"/>
      <c r="D189" s="22"/>
      <c r="E189" s="11"/>
      <c r="F189" s="11"/>
      <c r="G189" s="13"/>
      <c r="H189" s="11"/>
      <c r="I189" s="14"/>
      <c r="J189" s="14"/>
      <c r="K189" s="14"/>
      <c r="L189" s="14"/>
      <c r="M189" s="14"/>
      <c r="N189" s="14"/>
      <c r="O189" s="14"/>
      <c r="P189" s="14"/>
      <c r="Q189" s="14"/>
      <c r="R189" s="14"/>
      <c r="S189" s="14"/>
      <c r="T189" s="14"/>
      <c r="U189" s="14"/>
      <c r="V189" s="14"/>
      <c r="W189" s="14"/>
      <c r="X189" s="14"/>
      <c r="Y189" s="14"/>
      <c r="Z189" s="14"/>
      <c r="AA189" s="14"/>
      <c r="AB189" s="14"/>
    </row>
    <row r="190">
      <c r="A190" s="7"/>
      <c r="B190" s="11"/>
      <c r="C190" s="9"/>
      <c r="D190" s="22"/>
      <c r="E190" s="11"/>
      <c r="F190" s="11"/>
      <c r="G190" s="13"/>
      <c r="H190" s="11"/>
      <c r="I190" s="14"/>
      <c r="J190" s="14"/>
      <c r="K190" s="14"/>
      <c r="L190" s="14"/>
      <c r="M190" s="14"/>
      <c r="N190" s="14"/>
      <c r="O190" s="14"/>
      <c r="P190" s="14"/>
      <c r="Q190" s="14"/>
      <c r="R190" s="14"/>
      <c r="S190" s="14"/>
      <c r="T190" s="14"/>
      <c r="U190" s="14"/>
      <c r="V190" s="14"/>
      <c r="W190" s="14"/>
      <c r="X190" s="14"/>
      <c r="Y190" s="14"/>
      <c r="Z190" s="14"/>
      <c r="AA190" s="14"/>
      <c r="AB190" s="14"/>
    </row>
    <row r="191">
      <c r="A191" s="7"/>
      <c r="B191" s="11"/>
      <c r="C191" s="9"/>
      <c r="D191" s="22"/>
      <c r="E191" s="11"/>
      <c r="F191" s="11"/>
      <c r="G191" s="13"/>
      <c r="H191" s="11"/>
      <c r="I191" s="14"/>
      <c r="J191" s="14"/>
      <c r="K191" s="14"/>
      <c r="L191" s="14"/>
      <c r="M191" s="14"/>
      <c r="N191" s="14"/>
      <c r="O191" s="14"/>
      <c r="P191" s="14"/>
      <c r="Q191" s="14"/>
      <c r="R191" s="14"/>
      <c r="S191" s="14"/>
      <c r="T191" s="14"/>
      <c r="U191" s="14"/>
      <c r="V191" s="14"/>
      <c r="W191" s="14"/>
      <c r="X191" s="14"/>
      <c r="Y191" s="14"/>
      <c r="Z191" s="14"/>
      <c r="AA191" s="14"/>
      <c r="AB191" s="14"/>
    </row>
    <row r="192">
      <c r="A192" s="7"/>
      <c r="B192" s="11"/>
      <c r="C192" s="9"/>
      <c r="D192" s="22"/>
      <c r="E192" s="11"/>
      <c r="F192" s="11"/>
      <c r="G192" s="13"/>
      <c r="H192" s="11"/>
      <c r="I192" s="14"/>
      <c r="J192" s="14"/>
      <c r="K192" s="14"/>
      <c r="L192" s="14"/>
      <c r="M192" s="14"/>
      <c r="N192" s="14"/>
      <c r="O192" s="14"/>
      <c r="P192" s="14"/>
      <c r="Q192" s="14"/>
      <c r="R192" s="14"/>
      <c r="S192" s="14"/>
      <c r="T192" s="14"/>
      <c r="U192" s="14"/>
      <c r="V192" s="14"/>
      <c r="W192" s="14"/>
      <c r="X192" s="14"/>
      <c r="Y192" s="14"/>
      <c r="Z192" s="14"/>
      <c r="AA192" s="14"/>
      <c r="AB192" s="14"/>
    </row>
    <row r="193">
      <c r="A193" s="7"/>
      <c r="B193" s="11"/>
      <c r="C193" s="9"/>
      <c r="D193" s="22"/>
      <c r="E193" s="11"/>
      <c r="F193" s="11"/>
      <c r="G193" s="13"/>
      <c r="H193" s="11"/>
      <c r="I193" s="14"/>
      <c r="J193" s="14"/>
      <c r="K193" s="14"/>
      <c r="L193" s="14"/>
      <c r="M193" s="14"/>
      <c r="N193" s="14"/>
      <c r="O193" s="14"/>
      <c r="P193" s="14"/>
      <c r="Q193" s="14"/>
      <c r="R193" s="14"/>
      <c r="S193" s="14"/>
      <c r="T193" s="14"/>
      <c r="U193" s="14"/>
      <c r="V193" s="14"/>
      <c r="W193" s="14"/>
      <c r="X193" s="14"/>
      <c r="Y193" s="14"/>
      <c r="Z193" s="14"/>
      <c r="AA193" s="14"/>
      <c r="AB193" s="14"/>
    </row>
    <row r="194">
      <c r="A194" s="7"/>
      <c r="B194" s="11"/>
      <c r="C194" s="9"/>
      <c r="D194" s="22"/>
      <c r="E194" s="11"/>
      <c r="F194" s="11"/>
      <c r="G194" s="13"/>
      <c r="H194" s="11"/>
      <c r="I194" s="14"/>
      <c r="J194" s="14"/>
      <c r="K194" s="14"/>
      <c r="L194" s="14"/>
      <c r="M194" s="14"/>
      <c r="N194" s="14"/>
      <c r="O194" s="14"/>
      <c r="P194" s="14"/>
      <c r="Q194" s="14"/>
      <c r="R194" s="14"/>
      <c r="S194" s="14"/>
      <c r="T194" s="14"/>
      <c r="U194" s="14"/>
      <c r="V194" s="14"/>
      <c r="W194" s="14"/>
      <c r="X194" s="14"/>
      <c r="Y194" s="14"/>
      <c r="Z194" s="14"/>
      <c r="AA194" s="14"/>
      <c r="AB194" s="14"/>
    </row>
    <row r="195">
      <c r="A195" s="7"/>
      <c r="B195" s="11"/>
      <c r="C195" s="9"/>
      <c r="D195" s="22"/>
      <c r="E195" s="11"/>
      <c r="F195" s="11"/>
      <c r="G195" s="13"/>
      <c r="H195" s="11"/>
      <c r="I195" s="14"/>
      <c r="J195" s="14"/>
      <c r="K195" s="14"/>
      <c r="L195" s="14"/>
      <c r="M195" s="14"/>
      <c r="N195" s="14"/>
      <c r="O195" s="14"/>
      <c r="P195" s="14"/>
      <c r="Q195" s="14"/>
      <c r="R195" s="14"/>
      <c r="S195" s="14"/>
      <c r="T195" s="14"/>
      <c r="U195" s="14"/>
      <c r="V195" s="14"/>
      <c r="W195" s="14"/>
      <c r="X195" s="14"/>
      <c r="Y195" s="14"/>
      <c r="Z195" s="14"/>
      <c r="AA195" s="14"/>
      <c r="AB195" s="14"/>
    </row>
    <row r="196">
      <c r="A196" s="7"/>
      <c r="B196" s="11"/>
      <c r="C196" s="9"/>
      <c r="D196" s="22"/>
      <c r="E196" s="11"/>
      <c r="F196" s="11"/>
      <c r="G196" s="13"/>
      <c r="H196" s="11"/>
      <c r="I196" s="14"/>
      <c r="J196" s="14"/>
      <c r="K196" s="14"/>
      <c r="L196" s="14"/>
      <c r="M196" s="14"/>
      <c r="N196" s="14"/>
      <c r="O196" s="14"/>
      <c r="P196" s="14"/>
      <c r="Q196" s="14"/>
      <c r="R196" s="14"/>
      <c r="S196" s="14"/>
      <c r="T196" s="14"/>
      <c r="U196" s="14"/>
      <c r="V196" s="14"/>
      <c r="W196" s="14"/>
      <c r="X196" s="14"/>
      <c r="Y196" s="14"/>
      <c r="Z196" s="14"/>
      <c r="AA196" s="14"/>
      <c r="AB196" s="14"/>
    </row>
    <row r="197">
      <c r="A197" s="7"/>
      <c r="B197" s="11"/>
      <c r="C197" s="9"/>
      <c r="D197" s="22"/>
      <c r="E197" s="11"/>
      <c r="F197" s="11"/>
      <c r="G197" s="13"/>
      <c r="H197" s="11"/>
      <c r="I197" s="14"/>
      <c r="J197" s="14"/>
      <c r="K197" s="14"/>
      <c r="L197" s="14"/>
      <c r="M197" s="14"/>
      <c r="N197" s="14"/>
      <c r="O197" s="14"/>
      <c r="P197" s="14"/>
      <c r="Q197" s="14"/>
      <c r="R197" s="14"/>
      <c r="S197" s="14"/>
      <c r="T197" s="14"/>
      <c r="U197" s="14"/>
      <c r="V197" s="14"/>
      <c r="W197" s="14"/>
      <c r="X197" s="14"/>
      <c r="Y197" s="14"/>
      <c r="Z197" s="14"/>
      <c r="AA197" s="14"/>
      <c r="AB197" s="14"/>
    </row>
    <row r="198">
      <c r="A198" s="7"/>
      <c r="B198" s="11"/>
      <c r="C198" s="9"/>
      <c r="D198" s="22"/>
      <c r="E198" s="11"/>
      <c r="F198" s="11"/>
      <c r="G198" s="13"/>
      <c r="H198" s="11"/>
      <c r="I198" s="14"/>
      <c r="J198" s="14"/>
      <c r="K198" s="14"/>
      <c r="L198" s="14"/>
      <c r="M198" s="14"/>
      <c r="N198" s="14"/>
      <c r="O198" s="14"/>
      <c r="P198" s="14"/>
      <c r="Q198" s="14"/>
      <c r="R198" s="14"/>
      <c r="S198" s="14"/>
      <c r="T198" s="14"/>
      <c r="U198" s="14"/>
      <c r="V198" s="14"/>
      <c r="W198" s="14"/>
      <c r="X198" s="14"/>
      <c r="Y198" s="14"/>
      <c r="Z198" s="14"/>
      <c r="AA198" s="14"/>
      <c r="AB198" s="14"/>
    </row>
    <row r="199">
      <c r="A199" s="7"/>
      <c r="B199" s="11"/>
      <c r="C199" s="9"/>
      <c r="D199" s="22"/>
      <c r="E199" s="11"/>
      <c r="F199" s="11"/>
      <c r="G199" s="13"/>
      <c r="H199" s="11"/>
      <c r="I199" s="14"/>
      <c r="J199" s="14"/>
      <c r="K199" s="14"/>
      <c r="L199" s="14"/>
      <c r="M199" s="14"/>
      <c r="N199" s="14"/>
      <c r="O199" s="14"/>
      <c r="P199" s="14"/>
      <c r="Q199" s="14"/>
      <c r="R199" s="14"/>
      <c r="S199" s="14"/>
      <c r="T199" s="14"/>
      <c r="U199" s="14"/>
      <c r="V199" s="14"/>
      <c r="W199" s="14"/>
      <c r="X199" s="14"/>
      <c r="Y199" s="14"/>
      <c r="Z199" s="14"/>
      <c r="AA199" s="14"/>
      <c r="AB199" s="14"/>
    </row>
    <row r="200">
      <c r="A200" s="7"/>
      <c r="B200" s="11"/>
      <c r="C200" s="9"/>
      <c r="D200" s="22"/>
      <c r="E200" s="11"/>
      <c r="F200" s="11"/>
      <c r="G200" s="13"/>
      <c r="H200" s="11"/>
      <c r="I200" s="14"/>
      <c r="J200" s="14"/>
      <c r="K200" s="14"/>
      <c r="L200" s="14"/>
      <c r="M200" s="14"/>
      <c r="N200" s="14"/>
      <c r="O200" s="14"/>
      <c r="P200" s="14"/>
      <c r="Q200" s="14"/>
      <c r="R200" s="14"/>
      <c r="S200" s="14"/>
      <c r="T200" s="14"/>
      <c r="U200" s="14"/>
      <c r="V200" s="14"/>
      <c r="W200" s="14"/>
      <c r="X200" s="14"/>
      <c r="Y200" s="14"/>
      <c r="Z200" s="14"/>
      <c r="AA200" s="14"/>
      <c r="AB200" s="14"/>
    </row>
    <row r="201">
      <c r="A201" s="7"/>
      <c r="B201" s="11"/>
      <c r="C201" s="9"/>
      <c r="D201" s="22"/>
      <c r="E201" s="11"/>
      <c r="F201" s="11"/>
      <c r="G201" s="13"/>
      <c r="H201" s="11"/>
      <c r="I201" s="14"/>
      <c r="J201" s="14"/>
      <c r="K201" s="14"/>
      <c r="L201" s="14"/>
      <c r="M201" s="14"/>
      <c r="N201" s="14"/>
      <c r="O201" s="14"/>
      <c r="P201" s="14"/>
      <c r="Q201" s="14"/>
      <c r="R201" s="14"/>
      <c r="S201" s="14"/>
      <c r="T201" s="14"/>
      <c r="U201" s="14"/>
      <c r="V201" s="14"/>
      <c r="W201" s="14"/>
      <c r="X201" s="14"/>
      <c r="Y201" s="14"/>
      <c r="Z201" s="14"/>
      <c r="AA201" s="14"/>
      <c r="AB201" s="14"/>
    </row>
    <row r="202">
      <c r="A202" s="7"/>
      <c r="B202" s="11"/>
      <c r="C202" s="9"/>
      <c r="D202" s="22"/>
      <c r="E202" s="11"/>
      <c r="F202" s="11"/>
      <c r="G202" s="13"/>
      <c r="H202" s="11"/>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3"/>
      <c r="H203" s="11"/>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3"/>
      <c r="H204" s="11"/>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3"/>
      <c r="H205" s="11"/>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3"/>
      <c r="H206" s="11"/>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3"/>
      <c r="H207" s="11"/>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3"/>
      <c r="H208" s="11"/>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3"/>
      <c r="H209" s="11"/>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3"/>
      <c r="H210" s="11"/>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3"/>
      <c r="H211" s="11"/>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3"/>
      <c r="H212" s="11"/>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3"/>
      <c r="H213" s="11"/>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3"/>
      <c r="H214" s="11"/>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3"/>
      <c r="H215" s="11"/>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3"/>
      <c r="H216" s="11"/>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3"/>
      <c r="H217" s="11"/>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3"/>
      <c r="H218" s="11"/>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3"/>
      <c r="H219" s="11"/>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3"/>
      <c r="H220" s="11"/>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3"/>
      <c r="H221" s="11"/>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3"/>
      <c r="H222" s="11"/>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3"/>
      <c r="H223" s="11"/>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3"/>
      <c r="H224" s="11"/>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3"/>
      <c r="H225" s="11"/>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3"/>
      <c r="H226" s="11"/>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3"/>
      <c r="H227" s="11"/>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3"/>
      <c r="H228" s="11"/>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3"/>
      <c r="H229" s="11"/>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3"/>
      <c r="H230" s="11"/>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3"/>
      <c r="H231" s="11"/>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3"/>
      <c r="H232" s="11"/>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3"/>
      <c r="H233" s="11"/>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3"/>
      <c r="H234" s="11"/>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3"/>
      <c r="H235" s="11"/>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3"/>
      <c r="H236" s="11"/>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3"/>
      <c r="H237" s="11"/>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3"/>
      <c r="H238" s="11"/>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3"/>
      <c r="H239" s="11"/>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3"/>
      <c r="H240" s="11"/>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3"/>
      <c r="H241" s="11"/>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3"/>
      <c r="H242" s="11"/>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3"/>
      <c r="H243" s="11"/>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3"/>
      <c r="H244" s="11"/>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3"/>
      <c r="H245" s="11"/>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3"/>
      <c r="H246" s="11"/>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3"/>
      <c r="H247" s="11"/>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3"/>
      <c r="H248" s="11"/>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3"/>
      <c r="H249" s="11"/>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3"/>
      <c r="H250" s="11"/>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3"/>
      <c r="H251" s="11"/>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3"/>
      <c r="H252" s="11"/>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3"/>
      <c r="H253" s="11"/>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3"/>
      <c r="H254" s="11"/>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3"/>
      <c r="H255" s="11"/>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3"/>
      <c r="H256" s="11"/>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3"/>
      <c r="H257" s="11"/>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3"/>
      <c r="H258" s="11"/>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3"/>
      <c r="H259" s="11"/>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3"/>
      <c r="H260" s="11"/>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3"/>
      <c r="H261" s="11"/>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3"/>
      <c r="H262" s="11"/>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3"/>
      <c r="H263" s="11"/>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3"/>
      <c r="H264" s="11"/>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3"/>
      <c r="H265" s="11"/>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3"/>
      <c r="H266" s="11"/>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3"/>
      <c r="H267" s="11"/>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3"/>
      <c r="H268" s="11"/>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3"/>
      <c r="H269" s="11"/>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3"/>
      <c r="H270" s="11"/>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3"/>
      <c r="H271" s="11"/>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3"/>
      <c r="H272" s="11"/>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3"/>
      <c r="H273" s="11"/>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3"/>
      <c r="H274" s="11"/>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3"/>
      <c r="H275" s="11"/>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3"/>
      <c r="H276" s="11"/>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3"/>
      <c r="H277" s="11"/>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3"/>
      <c r="H278" s="11"/>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3"/>
      <c r="H279" s="11"/>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3"/>
      <c r="H280" s="11"/>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3"/>
      <c r="H281" s="11"/>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3"/>
      <c r="H282" s="11"/>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3"/>
      <c r="H283" s="11"/>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3"/>
      <c r="H284" s="11"/>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3"/>
      <c r="H285" s="11"/>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3"/>
      <c r="H286" s="11"/>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3"/>
      <c r="H287" s="11"/>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3"/>
      <c r="H288" s="11"/>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3"/>
      <c r="H289" s="11"/>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3"/>
      <c r="H290" s="11"/>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3"/>
      <c r="H291" s="11"/>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3"/>
      <c r="H292" s="11"/>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3"/>
      <c r="H293" s="11"/>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3"/>
      <c r="H294" s="11"/>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3"/>
      <c r="H295" s="11"/>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3"/>
      <c r="H296" s="11"/>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3"/>
      <c r="H297" s="11"/>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3"/>
      <c r="H298" s="11"/>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3"/>
      <c r="H299" s="11"/>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3"/>
      <c r="H300" s="11"/>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3"/>
      <c r="H301" s="11"/>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3"/>
      <c r="H302" s="11"/>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3"/>
      <c r="H303" s="11"/>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3"/>
      <c r="H304" s="11"/>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3"/>
      <c r="H305" s="11"/>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3"/>
      <c r="H306" s="11"/>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3"/>
      <c r="H307" s="11"/>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3"/>
      <c r="H308" s="11"/>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3"/>
      <c r="H309" s="11"/>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3"/>
      <c r="H310" s="11"/>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3"/>
      <c r="H311" s="11"/>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3"/>
      <c r="H312" s="11"/>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3"/>
      <c r="H313" s="11"/>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3"/>
      <c r="H314" s="11"/>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3"/>
      <c r="H315" s="11"/>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3"/>
      <c r="H316" s="11"/>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3"/>
      <c r="H317" s="11"/>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3"/>
      <c r="H318" s="11"/>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3"/>
      <c r="H319" s="11"/>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3"/>
      <c r="H320" s="11"/>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3"/>
      <c r="H321" s="11"/>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3"/>
      <c r="H322" s="11"/>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3"/>
      <c r="H323" s="11"/>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3"/>
      <c r="H324" s="11"/>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3"/>
      <c r="H325" s="11"/>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3"/>
      <c r="H326" s="11"/>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3"/>
      <c r="H327" s="11"/>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3"/>
      <c r="H328" s="11"/>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3"/>
      <c r="H329" s="11"/>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3"/>
      <c r="H330" s="11"/>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3"/>
      <c r="H331" s="11"/>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3"/>
      <c r="H332" s="11"/>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3"/>
      <c r="H333" s="11"/>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3"/>
      <c r="H334" s="11"/>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3"/>
      <c r="H335" s="11"/>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3"/>
      <c r="H336" s="11"/>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3"/>
      <c r="H337" s="11"/>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3"/>
      <c r="H338" s="11"/>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3"/>
      <c r="H339" s="11"/>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3"/>
      <c r="H340" s="11"/>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3"/>
      <c r="H341" s="11"/>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3"/>
      <c r="H342" s="11"/>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3"/>
      <c r="H343" s="11"/>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3"/>
      <c r="H344" s="11"/>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3"/>
      <c r="H345" s="11"/>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3"/>
      <c r="H346" s="11"/>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3"/>
      <c r="H347" s="11"/>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3"/>
      <c r="H348" s="11"/>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3"/>
      <c r="H349" s="11"/>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3"/>
      <c r="H350" s="11"/>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3"/>
      <c r="H351" s="11"/>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3"/>
      <c r="H352" s="11"/>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3"/>
      <c r="H353" s="11"/>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3"/>
      <c r="H354" s="11"/>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3"/>
      <c r="H355" s="11"/>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3"/>
      <c r="H356" s="11"/>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3"/>
      <c r="H357" s="11"/>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3"/>
      <c r="H358" s="11"/>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3"/>
      <c r="H359" s="11"/>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3"/>
      <c r="H360" s="11"/>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3"/>
      <c r="H361" s="11"/>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3"/>
      <c r="H362" s="11"/>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3"/>
      <c r="H363" s="11"/>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3"/>
      <c r="H364" s="11"/>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3"/>
      <c r="H365" s="11"/>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3"/>
      <c r="H366" s="11"/>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3"/>
      <c r="H367" s="11"/>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3"/>
      <c r="H368" s="11"/>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3"/>
      <c r="H369" s="11"/>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3"/>
      <c r="H370" s="11"/>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3"/>
      <c r="H371" s="11"/>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3"/>
      <c r="H372" s="11"/>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3"/>
      <c r="H373" s="11"/>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3"/>
      <c r="H374" s="11"/>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3"/>
      <c r="H375" s="11"/>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3"/>
      <c r="H376" s="11"/>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3"/>
      <c r="H377" s="11"/>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3"/>
      <c r="H378" s="11"/>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3"/>
      <c r="H379" s="11"/>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3"/>
      <c r="H380" s="11"/>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3"/>
      <c r="H381" s="11"/>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3"/>
      <c r="H382" s="11"/>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3"/>
      <c r="H383" s="11"/>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3"/>
      <c r="H384" s="11"/>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3"/>
      <c r="H385" s="11"/>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3"/>
      <c r="H386" s="11"/>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3"/>
      <c r="H387" s="11"/>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3"/>
      <c r="H388" s="11"/>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3"/>
      <c r="H389" s="11"/>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3"/>
      <c r="H390" s="11"/>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3"/>
      <c r="H391" s="11"/>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3"/>
      <c r="H392" s="11"/>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3"/>
      <c r="H393" s="11"/>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3"/>
      <c r="H394" s="11"/>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3"/>
      <c r="H395" s="11"/>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3"/>
      <c r="H396" s="11"/>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3"/>
      <c r="H397" s="11"/>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3"/>
      <c r="H398" s="11"/>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3"/>
      <c r="H399" s="11"/>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3"/>
      <c r="H400" s="11"/>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3"/>
      <c r="H401" s="11"/>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3"/>
      <c r="H402" s="11"/>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3"/>
      <c r="H403" s="11"/>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3"/>
      <c r="H404" s="11"/>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3"/>
      <c r="H405" s="11"/>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3"/>
      <c r="H406" s="11"/>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3"/>
      <c r="H407" s="11"/>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3"/>
      <c r="H408" s="11"/>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3"/>
      <c r="H409" s="11"/>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3"/>
      <c r="H410" s="11"/>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3"/>
      <c r="H411" s="11"/>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3"/>
      <c r="H412" s="11"/>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3"/>
      <c r="H413" s="11"/>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3"/>
      <c r="H414" s="11"/>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3"/>
      <c r="H415" s="11"/>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3"/>
      <c r="H416" s="11"/>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3"/>
      <c r="H417" s="11"/>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3"/>
      <c r="H418" s="11"/>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3"/>
      <c r="H419" s="11"/>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3"/>
      <c r="H420" s="11"/>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3"/>
      <c r="H421" s="11"/>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3"/>
      <c r="H422" s="11"/>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3"/>
      <c r="H423" s="11"/>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3"/>
      <c r="H424" s="11"/>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3"/>
      <c r="H425" s="11"/>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3"/>
      <c r="H426" s="11"/>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3"/>
      <c r="H427" s="11"/>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3"/>
      <c r="H428" s="11"/>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3"/>
      <c r="H429" s="11"/>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3"/>
      <c r="H430" s="11"/>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3"/>
      <c r="H431" s="11"/>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3"/>
      <c r="H432" s="11"/>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3"/>
      <c r="H433" s="11"/>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3"/>
      <c r="H434" s="11"/>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3"/>
      <c r="H435" s="11"/>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3"/>
      <c r="H436" s="11"/>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3"/>
      <c r="H437" s="11"/>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3"/>
      <c r="H438" s="11"/>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3"/>
      <c r="H439" s="11"/>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3"/>
      <c r="H440" s="11"/>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3"/>
      <c r="H441" s="11"/>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3"/>
      <c r="H442" s="11"/>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3"/>
      <c r="H443" s="11"/>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3"/>
      <c r="H444" s="11"/>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3"/>
      <c r="H445" s="11"/>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3"/>
      <c r="H446" s="11"/>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3"/>
      <c r="H447" s="11"/>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3"/>
      <c r="H448" s="11"/>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3"/>
      <c r="H449" s="11"/>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3"/>
      <c r="H450" s="11"/>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3"/>
      <c r="H451" s="11"/>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3"/>
      <c r="H452" s="11"/>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3"/>
      <c r="H453" s="11"/>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3"/>
      <c r="H454" s="11"/>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3"/>
      <c r="H455" s="11"/>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3"/>
      <c r="H456" s="11"/>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3"/>
      <c r="H457" s="11"/>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3"/>
      <c r="H458" s="11"/>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3"/>
      <c r="H459" s="11"/>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3"/>
      <c r="H460" s="11"/>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3"/>
      <c r="H461" s="11"/>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3"/>
      <c r="H462" s="11"/>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3"/>
      <c r="H463" s="11"/>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3"/>
      <c r="H464" s="11"/>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3"/>
      <c r="H465" s="11"/>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3"/>
      <c r="H466" s="11"/>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3"/>
      <c r="H467" s="11"/>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3"/>
      <c r="H468" s="11"/>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3"/>
      <c r="H469" s="11"/>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3"/>
      <c r="H470" s="11"/>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3"/>
      <c r="H471" s="11"/>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3"/>
      <c r="H472" s="11"/>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3"/>
      <c r="H473" s="11"/>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3"/>
      <c r="H474" s="11"/>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3"/>
      <c r="H475" s="11"/>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3"/>
      <c r="H476" s="11"/>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3"/>
      <c r="H477" s="11"/>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3"/>
      <c r="H478" s="11"/>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3"/>
      <c r="H479" s="11"/>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3"/>
      <c r="H480" s="11"/>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3"/>
      <c r="H481" s="11"/>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3"/>
      <c r="H482" s="11"/>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3"/>
      <c r="H483" s="11"/>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3"/>
      <c r="H484" s="11"/>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3"/>
      <c r="H485" s="11"/>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3"/>
      <c r="H486" s="11"/>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3"/>
      <c r="H487" s="11"/>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3"/>
      <c r="H488" s="11"/>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3"/>
      <c r="H489" s="11"/>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3"/>
      <c r="H490" s="11"/>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3"/>
      <c r="H491" s="11"/>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3"/>
      <c r="H492" s="11"/>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3"/>
      <c r="H493" s="11"/>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3"/>
      <c r="H494" s="11"/>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3"/>
      <c r="H495" s="11"/>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3"/>
      <c r="H496" s="11"/>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3"/>
      <c r="H497" s="11"/>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3"/>
      <c r="H498" s="11"/>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3"/>
      <c r="H499" s="11"/>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3"/>
      <c r="H500" s="11"/>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3"/>
      <c r="H501" s="11"/>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3"/>
      <c r="H502" s="11"/>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3"/>
      <c r="H503" s="11"/>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3"/>
      <c r="H504" s="11"/>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3"/>
      <c r="H505" s="11"/>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3"/>
      <c r="H506" s="11"/>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3"/>
      <c r="H507" s="11"/>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3"/>
      <c r="H508" s="11"/>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3"/>
      <c r="H509" s="11"/>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3"/>
      <c r="H510" s="11"/>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3"/>
      <c r="H511" s="11"/>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3"/>
      <c r="H512" s="11"/>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3"/>
      <c r="H513" s="11"/>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3"/>
      <c r="H514" s="11"/>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3"/>
      <c r="H515" s="11"/>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3"/>
      <c r="H516" s="11"/>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3"/>
      <c r="H517" s="11"/>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3"/>
      <c r="H518" s="11"/>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3"/>
      <c r="H519" s="11"/>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3"/>
      <c r="H520" s="11"/>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3"/>
      <c r="H521" s="11"/>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3"/>
      <c r="H522" s="11"/>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3"/>
      <c r="H523" s="11"/>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3"/>
      <c r="H524" s="11"/>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3"/>
      <c r="H525" s="11"/>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3"/>
      <c r="H526" s="11"/>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3"/>
      <c r="H527" s="11"/>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3"/>
      <c r="H528" s="11"/>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3"/>
      <c r="H529" s="11"/>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3"/>
      <c r="H530" s="11"/>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3"/>
      <c r="H531" s="11"/>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3"/>
      <c r="H532" s="11"/>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3"/>
      <c r="H533" s="11"/>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3"/>
      <c r="H534" s="11"/>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3"/>
      <c r="H535" s="11"/>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3"/>
      <c r="H536" s="11"/>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3"/>
      <c r="H537" s="11"/>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3"/>
      <c r="H538" s="11"/>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3"/>
      <c r="H539" s="11"/>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3"/>
      <c r="H540" s="11"/>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3"/>
      <c r="H541" s="11"/>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3"/>
      <c r="H542" s="11"/>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3"/>
      <c r="H543" s="11"/>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3"/>
      <c r="H544" s="11"/>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3"/>
      <c r="H545" s="11"/>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3"/>
      <c r="H546" s="11"/>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3"/>
      <c r="H547" s="11"/>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3"/>
      <c r="H548" s="11"/>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3"/>
      <c r="H549" s="11"/>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3"/>
      <c r="H550" s="11"/>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3"/>
      <c r="H551" s="11"/>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3"/>
      <c r="H552" s="11"/>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3"/>
      <c r="H553" s="11"/>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3"/>
      <c r="H554" s="11"/>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3"/>
      <c r="H555" s="11"/>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3"/>
      <c r="H556" s="11"/>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3"/>
      <c r="H557" s="11"/>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3"/>
      <c r="H558" s="11"/>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3"/>
      <c r="H559" s="11"/>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3"/>
      <c r="H560" s="11"/>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3"/>
      <c r="H561" s="11"/>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3"/>
      <c r="H562" s="11"/>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3"/>
      <c r="H563" s="11"/>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3"/>
      <c r="H564" s="11"/>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3"/>
      <c r="H565" s="11"/>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3"/>
      <c r="H566" s="11"/>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3"/>
      <c r="H567" s="11"/>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3"/>
      <c r="H568" s="11"/>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3"/>
      <c r="H569" s="11"/>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3"/>
      <c r="H570" s="11"/>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3"/>
      <c r="H571" s="11"/>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3"/>
      <c r="H572" s="11"/>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3"/>
      <c r="H573" s="11"/>
      <c r="I573" s="14"/>
      <c r="J573" s="14"/>
      <c r="K573" s="14"/>
      <c r="L573" s="14"/>
      <c r="M573" s="14"/>
      <c r="N573" s="14"/>
      <c r="O573" s="14"/>
      <c r="P573" s="14"/>
      <c r="Q573" s="14"/>
      <c r="R573" s="14"/>
      <c r="S573" s="14"/>
      <c r="T573" s="14"/>
      <c r="U573" s="14"/>
      <c r="V573" s="14"/>
      <c r="W573" s="14"/>
      <c r="X573" s="14"/>
      <c r="Y573" s="14"/>
      <c r="Z573" s="14"/>
      <c r="AA573" s="14"/>
      <c r="AB573" s="14"/>
    </row>
    <row r="574">
      <c r="A574" s="7"/>
      <c r="B574" s="11"/>
      <c r="C574" s="9"/>
      <c r="D574" s="22"/>
      <c r="E574" s="11"/>
      <c r="F574" s="11"/>
      <c r="G574" s="13"/>
      <c r="H574" s="11"/>
      <c r="I574" s="14"/>
      <c r="J574" s="14"/>
      <c r="K574" s="14"/>
      <c r="L574" s="14"/>
      <c r="M574" s="14"/>
      <c r="N574" s="14"/>
      <c r="O574" s="14"/>
      <c r="P574" s="14"/>
      <c r="Q574" s="14"/>
      <c r="R574" s="14"/>
      <c r="S574" s="14"/>
      <c r="T574" s="14"/>
      <c r="U574" s="14"/>
      <c r="V574" s="14"/>
      <c r="W574" s="14"/>
      <c r="X574" s="14"/>
      <c r="Y574" s="14"/>
      <c r="Z574" s="14"/>
      <c r="AA574" s="14"/>
      <c r="AB574" s="14"/>
    </row>
    <row r="575">
      <c r="A575" s="7"/>
      <c r="B575" s="11"/>
      <c r="C575" s="9"/>
      <c r="D575" s="22"/>
      <c r="E575" s="11"/>
      <c r="F575" s="11"/>
      <c r="G575" s="13"/>
      <c r="H575" s="11"/>
      <c r="I575" s="14"/>
      <c r="J575" s="14"/>
      <c r="K575" s="14"/>
      <c r="L575" s="14"/>
      <c r="M575" s="14"/>
      <c r="N575" s="14"/>
      <c r="O575" s="14"/>
      <c r="P575" s="14"/>
      <c r="Q575" s="14"/>
      <c r="R575" s="14"/>
      <c r="S575" s="14"/>
      <c r="T575" s="14"/>
      <c r="U575" s="14"/>
      <c r="V575" s="14"/>
      <c r="W575" s="14"/>
      <c r="X575" s="14"/>
      <c r="Y575" s="14"/>
      <c r="Z575" s="14"/>
      <c r="AA575" s="14"/>
      <c r="AB575" s="14"/>
    </row>
    <row r="576">
      <c r="A576" s="7"/>
      <c r="B576" s="11"/>
      <c r="C576" s="9"/>
      <c r="D576" s="22"/>
      <c r="E576" s="11"/>
      <c r="F576" s="11"/>
      <c r="G576" s="13"/>
      <c r="H576" s="11"/>
      <c r="I576" s="14"/>
      <c r="J576" s="14"/>
      <c r="K576" s="14"/>
      <c r="L576" s="14"/>
      <c r="M576" s="14"/>
      <c r="N576" s="14"/>
      <c r="O576" s="14"/>
      <c r="P576" s="14"/>
      <c r="Q576" s="14"/>
      <c r="R576" s="14"/>
      <c r="S576" s="14"/>
      <c r="T576" s="14"/>
      <c r="U576" s="14"/>
      <c r="V576" s="14"/>
      <c r="W576" s="14"/>
      <c r="X576" s="14"/>
      <c r="Y576" s="14"/>
      <c r="Z576" s="14"/>
      <c r="AA576" s="14"/>
      <c r="AB576" s="14"/>
    </row>
    <row r="577">
      <c r="A577" s="7"/>
      <c r="B577" s="11"/>
      <c r="C577" s="9"/>
      <c r="D577" s="22"/>
      <c r="E577" s="11"/>
      <c r="F577" s="11"/>
      <c r="G577" s="13"/>
      <c r="H577" s="11"/>
      <c r="I577" s="14"/>
      <c r="J577" s="14"/>
      <c r="K577" s="14"/>
      <c r="L577" s="14"/>
      <c r="M577" s="14"/>
      <c r="N577" s="14"/>
      <c r="O577" s="14"/>
      <c r="P577" s="14"/>
      <c r="Q577" s="14"/>
      <c r="R577" s="14"/>
      <c r="S577" s="14"/>
      <c r="T577" s="14"/>
      <c r="U577" s="14"/>
      <c r="V577" s="14"/>
      <c r="W577" s="14"/>
      <c r="X577" s="14"/>
      <c r="Y577" s="14"/>
      <c r="Z577" s="14"/>
      <c r="AA577" s="14"/>
      <c r="AB577" s="14"/>
    </row>
    <row r="578">
      <c r="A578" s="7"/>
      <c r="B578" s="11"/>
      <c r="C578" s="9"/>
      <c r="D578" s="22"/>
      <c r="E578" s="11"/>
      <c r="F578" s="11"/>
      <c r="G578" s="13"/>
      <c r="H578" s="11"/>
      <c r="I578" s="14"/>
      <c r="J578" s="14"/>
      <c r="K578" s="14"/>
      <c r="L578" s="14"/>
      <c r="M578" s="14"/>
      <c r="N578" s="14"/>
      <c r="O578" s="14"/>
      <c r="P578" s="14"/>
      <c r="Q578" s="14"/>
      <c r="R578" s="14"/>
      <c r="S578" s="14"/>
      <c r="T578" s="14"/>
      <c r="U578" s="14"/>
      <c r="V578" s="14"/>
      <c r="W578" s="14"/>
      <c r="X578" s="14"/>
      <c r="Y578" s="14"/>
      <c r="Z578" s="14"/>
      <c r="AA578" s="14"/>
      <c r="AB578" s="14"/>
    </row>
    <row r="579">
      <c r="A579" s="7"/>
      <c r="B579" s="11"/>
      <c r="C579" s="9"/>
      <c r="D579" s="22"/>
      <c r="E579" s="11"/>
      <c r="F579" s="11"/>
      <c r="G579" s="13"/>
      <c r="H579" s="11"/>
      <c r="I579" s="14"/>
      <c r="J579" s="14"/>
      <c r="K579" s="14"/>
      <c r="L579" s="14"/>
      <c r="M579" s="14"/>
      <c r="N579" s="14"/>
      <c r="O579" s="14"/>
      <c r="P579" s="14"/>
      <c r="Q579" s="14"/>
      <c r="R579" s="14"/>
      <c r="S579" s="14"/>
      <c r="T579" s="14"/>
      <c r="U579" s="14"/>
      <c r="V579" s="14"/>
      <c r="W579" s="14"/>
      <c r="X579" s="14"/>
      <c r="Y579" s="14"/>
      <c r="Z579" s="14"/>
      <c r="AA579" s="14"/>
      <c r="AB579" s="14"/>
    </row>
    <row r="580">
      <c r="A580" s="7"/>
      <c r="B580" s="11"/>
      <c r="C580" s="9"/>
      <c r="D580" s="22"/>
      <c r="E580" s="11"/>
      <c r="F580" s="11"/>
      <c r="G580" s="13"/>
      <c r="H580" s="11"/>
      <c r="I580" s="14"/>
      <c r="J580" s="14"/>
      <c r="K580" s="14"/>
      <c r="L580" s="14"/>
      <c r="M580" s="14"/>
      <c r="N580" s="14"/>
      <c r="O580" s="14"/>
      <c r="P580" s="14"/>
      <c r="Q580" s="14"/>
      <c r="R580" s="14"/>
      <c r="S580" s="14"/>
      <c r="T580" s="14"/>
      <c r="U580" s="14"/>
      <c r="V580" s="14"/>
      <c r="W580" s="14"/>
      <c r="X580" s="14"/>
      <c r="Y580" s="14"/>
      <c r="Z580" s="14"/>
      <c r="AA580" s="14"/>
      <c r="AB580" s="14"/>
    </row>
    <row r="581">
      <c r="A581" s="7"/>
      <c r="B581" s="11"/>
      <c r="C581" s="9"/>
      <c r="D581" s="22"/>
      <c r="E581" s="11"/>
      <c r="F581" s="11"/>
      <c r="G581" s="13"/>
      <c r="H581" s="11"/>
      <c r="I581" s="14"/>
      <c r="J581" s="14"/>
      <c r="K581" s="14"/>
      <c r="L581" s="14"/>
      <c r="M581" s="14"/>
      <c r="N581" s="14"/>
      <c r="O581" s="14"/>
      <c r="P581" s="14"/>
      <c r="Q581" s="14"/>
      <c r="R581" s="14"/>
      <c r="S581" s="14"/>
      <c r="T581" s="14"/>
      <c r="U581" s="14"/>
      <c r="V581" s="14"/>
      <c r="W581" s="14"/>
      <c r="X581" s="14"/>
      <c r="Y581" s="14"/>
      <c r="Z581" s="14"/>
      <c r="AA581" s="14"/>
      <c r="AB581" s="14"/>
    </row>
    <row r="582">
      <c r="A582" s="7"/>
      <c r="B582" s="11"/>
      <c r="C582" s="9"/>
      <c r="D582" s="22"/>
      <c r="E582" s="11"/>
      <c r="F582" s="11"/>
      <c r="G582" s="13"/>
      <c r="H582" s="11"/>
      <c r="I582" s="14"/>
      <c r="J582" s="14"/>
      <c r="K582" s="14"/>
      <c r="L582" s="14"/>
      <c r="M582" s="14"/>
      <c r="N582" s="14"/>
      <c r="O582" s="14"/>
      <c r="P582" s="14"/>
      <c r="Q582" s="14"/>
      <c r="R582" s="14"/>
      <c r="S582" s="14"/>
      <c r="T582" s="14"/>
      <c r="U582" s="14"/>
      <c r="V582" s="14"/>
      <c r="W582" s="14"/>
      <c r="X582" s="14"/>
      <c r="Y582" s="14"/>
      <c r="Z582" s="14"/>
      <c r="AA582" s="14"/>
      <c r="AB582" s="14"/>
    </row>
    <row r="583">
      <c r="A583" s="7"/>
      <c r="B583" s="11"/>
      <c r="C583" s="9"/>
      <c r="D583" s="22"/>
      <c r="E583" s="11"/>
      <c r="F583" s="11"/>
      <c r="G583" s="13"/>
      <c r="H583" s="11"/>
      <c r="I583" s="14"/>
      <c r="J583" s="14"/>
      <c r="K583" s="14"/>
      <c r="L583" s="14"/>
      <c r="M583" s="14"/>
      <c r="N583" s="14"/>
      <c r="O583" s="14"/>
      <c r="P583" s="14"/>
      <c r="Q583" s="14"/>
      <c r="R583" s="14"/>
      <c r="S583" s="14"/>
      <c r="T583" s="14"/>
      <c r="U583" s="14"/>
      <c r="V583" s="14"/>
      <c r="W583" s="14"/>
      <c r="X583" s="14"/>
      <c r="Y583" s="14"/>
      <c r="Z583" s="14"/>
      <c r="AA583" s="14"/>
      <c r="AB583" s="14"/>
    </row>
    <row r="584">
      <c r="A584" s="7"/>
      <c r="B584" s="11"/>
      <c r="C584" s="9"/>
      <c r="D584" s="22"/>
      <c r="E584" s="11"/>
      <c r="F584" s="11"/>
      <c r="G584" s="13"/>
      <c r="H584" s="11"/>
      <c r="I584" s="14"/>
      <c r="J584" s="14"/>
      <c r="K584" s="14"/>
      <c r="L584" s="14"/>
      <c r="M584" s="14"/>
      <c r="N584" s="14"/>
      <c r="O584" s="14"/>
      <c r="P584" s="14"/>
      <c r="Q584" s="14"/>
      <c r="R584" s="14"/>
      <c r="S584" s="14"/>
      <c r="T584" s="14"/>
      <c r="U584" s="14"/>
      <c r="V584" s="14"/>
      <c r="W584" s="14"/>
      <c r="X584" s="14"/>
      <c r="Y584" s="14"/>
      <c r="Z584" s="14"/>
      <c r="AA584" s="14"/>
      <c r="AB584" s="14"/>
    </row>
    <row r="585">
      <c r="A585" s="7"/>
      <c r="B585" s="11"/>
      <c r="C585" s="9"/>
      <c r="D585" s="22"/>
      <c r="E585" s="11"/>
      <c r="F585" s="11"/>
      <c r="G585" s="13"/>
      <c r="H585" s="11"/>
      <c r="I585" s="14"/>
      <c r="J585" s="14"/>
      <c r="K585" s="14"/>
      <c r="L585" s="14"/>
      <c r="M585" s="14"/>
      <c r="N585" s="14"/>
      <c r="O585" s="14"/>
      <c r="P585" s="14"/>
      <c r="Q585" s="14"/>
      <c r="R585" s="14"/>
      <c r="S585" s="14"/>
      <c r="T585" s="14"/>
      <c r="U585" s="14"/>
      <c r="V585" s="14"/>
      <c r="W585" s="14"/>
      <c r="X585" s="14"/>
      <c r="Y585" s="14"/>
      <c r="Z585" s="14"/>
      <c r="AA585" s="14"/>
      <c r="AB585" s="14"/>
    </row>
    <row r="586">
      <c r="A586" s="7"/>
      <c r="B586" s="11"/>
      <c r="C586" s="9"/>
      <c r="D586" s="22"/>
      <c r="E586" s="11"/>
      <c r="F586" s="11"/>
      <c r="G586" s="13"/>
      <c r="H586" s="11"/>
      <c r="I586" s="14"/>
      <c r="J586" s="14"/>
      <c r="K586" s="14"/>
      <c r="L586" s="14"/>
      <c r="M586" s="14"/>
      <c r="N586" s="14"/>
      <c r="O586" s="14"/>
      <c r="P586" s="14"/>
      <c r="Q586" s="14"/>
      <c r="R586" s="14"/>
      <c r="S586" s="14"/>
      <c r="T586" s="14"/>
      <c r="U586" s="14"/>
      <c r="V586" s="14"/>
      <c r="W586" s="14"/>
      <c r="X586" s="14"/>
      <c r="Y586" s="14"/>
      <c r="Z586" s="14"/>
      <c r="AA586" s="14"/>
      <c r="AB586" s="14"/>
    </row>
    <row r="587">
      <c r="A587" s="7"/>
      <c r="B587" s="11"/>
      <c r="C587" s="9"/>
      <c r="D587" s="22"/>
      <c r="E587" s="11"/>
      <c r="F587" s="11"/>
      <c r="G587" s="13"/>
      <c r="H587" s="11"/>
      <c r="I587" s="14"/>
      <c r="J587" s="14"/>
      <c r="K587" s="14"/>
      <c r="L587" s="14"/>
      <c r="M587" s="14"/>
      <c r="N587" s="14"/>
      <c r="O587" s="14"/>
      <c r="P587" s="14"/>
      <c r="Q587" s="14"/>
      <c r="R587" s="14"/>
      <c r="S587" s="14"/>
      <c r="T587" s="14"/>
      <c r="U587" s="14"/>
      <c r="V587" s="14"/>
      <c r="W587" s="14"/>
      <c r="X587" s="14"/>
      <c r="Y587" s="14"/>
      <c r="Z587" s="14"/>
      <c r="AA587" s="14"/>
      <c r="AB587" s="14"/>
    </row>
    <row r="588">
      <c r="A588" s="7"/>
      <c r="B588" s="11"/>
      <c r="C588" s="9"/>
      <c r="D588" s="22"/>
      <c r="E588" s="11"/>
      <c r="F588" s="11"/>
      <c r="G588" s="13"/>
      <c r="H588" s="11"/>
      <c r="I588" s="14"/>
      <c r="J588" s="14"/>
      <c r="K588" s="14"/>
      <c r="L588" s="14"/>
      <c r="M588" s="14"/>
      <c r="N588" s="14"/>
      <c r="O588" s="14"/>
      <c r="P588" s="14"/>
      <c r="Q588" s="14"/>
      <c r="R588" s="14"/>
      <c r="S588" s="14"/>
      <c r="T588" s="14"/>
      <c r="U588" s="14"/>
      <c r="V588" s="14"/>
      <c r="W588" s="14"/>
      <c r="X588" s="14"/>
      <c r="Y588" s="14"/>
      <c r="Z588" s="14"/>
      <c r="AA588" s="14"/>
      <c r="AB588" s="14"/>
    </row>
    <row r="589">
      <c r="A589" s="7"/>
      <c r="B589" s="11"/>
      <c r="C589" s="9"/>
      <c r="D589" s="22"/>
      <c r="E589" s="11"/>
      <c r="F589" s="11"/>
      <c r="G589" s="13"/>
      <c r="H589" s="11"/>
      <c r="I589" s="14"/>
      <c r="J589" s="14"/>
      <c r="K589" s="14"/>
      <c r="L589" s="14"/>
      <c r="M589" s="14"/>
      <c r="N589" s="14"/>
      <c r="O589" s="14"/>
      <c r="P589" s="14"/>
      <c r="Q589" s="14"/>
      <c r="R589" s="14"/>
      <c r="S589" s="14"/>
      <c r="T589" s="14"/>
      <c r="U589" s="14"/>
      <c r="V589" s="14"/>
      <c r="W589" s="14"/>
      <c r="X589" s="14"/>
      <c r="Y589" s="14"/>
      <c r="Z589" s="14"/>
      <c r="AA589" s="14"/>
      <c r="AB589" s="14"/>
    </row>
    <row r="590">
      <c r="A590" s="7"/>
      <c r="B590" s="11"/>
      <c r="C590" s="9"/>
      <c r="D590" s="22"/>
      <c r="E590" s="11"/>
      <c r="F590" s="11"/>
      <c r="G590" s="13"/>
      <c r="H590" s="11"/>
      <c r="I590" s="14"/>
      <c r="J590" s="14"/>
      <c r="K590" s="14"/>
      <c r="L590" s="14"/>
      <c r="M590" s="14"/>
      <c r="N590" s="14"/>
      <c r="O590" s="14"/>
      <c r="P590" s="14"/>
      <c r="Q590" s="14"/>
      <c r="R590" s="14"/>
      <c r="S590" s="14"/>
      <c r="T590" s="14"/>
      <c r="U590" s="14"/>
      <c r="V590" s="14"/>
      <c r="W590" s="14"/>
      <c r="X590" s="14"/>
      <c r="Y590" s="14"/>
      <c r="Z590" s="14"/>
      <c r="AA590" s="14"/>
      <c r="AB590" s="14"/>
    </row>
    <row r="591">
      <c r="A591" s="7"/>
      <c r="B591" s="11"/>
      <c r="C591" s="9"/>
      <c r="D591" s="22"/>
      <c r="E591" s="11"/>
      <c r="F591" s="11"/>
      <c r="G591" s="13"/>
      <c r="H591" s="11"/>
      <c r="I591" s="14"/>
      <c r="J591" s="14"/>
      <c r="K591" s="14"/>
      <c r="L591" s="14"/>
      <c r="M591" s="14"/>
      <c r="N591" s="14"/>
      <c r="O591" s="14"/>
      <c r="P591" s="14"/>
      <c r="Q591" s="14"/>
      <c r="R591" s="14"/>
      <c r="S591" s="14"/>
      <c r="T591" s="14"/>
      <c r="U591" s="14"/>
      <c r="V591" s="14"/>
      <c r="W591" s="14"/>
      <c r="X591" s="14"/>
      <c r="Y591" s="14"/>
      <c r="Z591" s="14"/>
      <c r="AA591" s="14"/>
      <c r="AB591" s="14"/>
    </row>
    <row r="592">
      <c r="A592" s="7"/>
      <c r="B592" s="11"/>
      <c r="C592" s="9"/>
      <c r="D592" s="22"/>
      <c r="E592" s="11"/>
      <c r="F592" s="11"/>
      <c r="G592" s="13"/>
      <c r="H592" s="11"/>
      <c r="I592" s="14"/>
      <c r="J592" s="14"/>
      <c r="K592" s="14"/>
      <c r="L592" s="14"/>
      <c r="M592" s="14"/>
      <c r="N592" s="14"/>
      <c r="O592" s="14"/>
      <c r="P592" s="14"/>
      <c r="Q592" s="14"/>
      <c r="R592" s="14"/>
      <c r="S592" s="14"/>
      <c r="T592" s="14"/>
      <c r="U592" s="14"/>
      <c r="V592" s="14"/>
      <c r="W592" s="14"/>
      <c r="X592" s="14"/>
      <c r="Y592" s="14"/>
      <c r="Z592" s="14"/>
      <c r="AA592" s="14"/>
      <c r="AB592" s="14"/>
    </row>
    <row r="593">
      <c r="A593" s="7"/>
      <c r="B593" s="11"/>
      <c r="C593" s="9"/>
      <c r="D593" s="22"/>
      <c r="E593" s="11"/>
      <c r="F593" s="11"/>
      <c r="G593" s="13"/>
      <c r="H593" s="11"/>
      <c r="I593" s="14"/>
      <c r="J593" s="14"/>
      <c r="K593" s="14"/>
      <c r="L593" s="14"/>
      <c r="M593" s="14"/>
      <c r="N593" s="14"/>
      <c r="O593" s="14"/>
      <c r="P593" s="14"/>
      <c r="Q593" s="14"/>
      <c r="R593" s="14"/>
      <c r="S593" s="14"/>
      <c r="T593" s="14"/>
      <c r="U593" s="14"/>
      <c r="V593" s="14"/>
      <c r="W593" s="14"/>
      <c r="X593" s="14"/>
      <c r="Y593" s="14"/>
      <c r="Z593" s="14"/>
      <c r="AA593" s="14"/>
      <c r="AB593" s="14"/>
    </row>
    <row r="594">
      <c r="A594" s="7"/>
      <c r="B594" s="11"/>
      <c r="C594" s="9"/>
      <c r="D594" s="22"/>
      <c r="E594" s="11"/>
      <c r="F594" s="11"/>
      <c r="G594" s="13"/>
      <c r="H594" s="11"/>
      <c r="I594" s="14"/>
      <c r="J594" s="14"/>
      <c r="K594" s="14"/>
      <c r="L594" s="14"/>
      <c r="M594" s="14"/>
      <c r="N594" s="14"/>
      <c r="O594" s="14"/>
      <c r="P594" s="14"/>
      <c r="Q594" s="14"/>
      <c r="R594" s="14"/>
      <c r="S594" s="14"/>
      <c r="T594" s="14"/>
      <c r="U594" s="14"/>
      <c r="V594" s="14"/>
      <c r="W594" s="14"/>
      <c r="X594" s="14"/>
      <c r="Y594" s="14"/>
      <c r="Z594" s="14"/>
      <c r="AA594" s="14"/>
      <c r="AB594" s="14"/>
    </row>
    <row r="595">
      <c r="A595" s="7"/>
      <c r="B595" s="11"/>
      <c r="C595" s="9"/>
      <c r="D595" s="22"/>
      <c r="E595" s="11"/>
      <c r="F595" s="11"/>
      <c r="G595" s="13"/>
      <c r="H595" s="11"/>
      <c r="I595" s="14"/>
      <c r="J595" s="14"/>
      <c r="K595" s="14"/>
      <c r="L595" s="14"/>
      <c r="M595" s="14"/>
      <c r="N595" s="14"/>
      <c r="O595" s="14"/>
      <c r="P595" s="14"/>
      <c r="Q595" s="14"/>
      <c r="R595" s="14"/>
      <c r="S595" s="14"/>
      <c r="T595" s="14"/>
      <c r="U595" s="14"/>
      <c r="V595" s="14"/>
      <c r="W595" s="14"/>
      <c r="X595" s="14"/>
      <c r="Y595" s="14"/>
      <c r="Z595" s="14"/>
      <c r="AA595" s="14"/>
      <c r="AB595" s="14"/>
    </row>
    <row r="596">
      <c r="A596" s="7"/>
      <c r="B596" s="11"/>
      <c r="C596" s="9"/>
      <c r="D596" s="22"/>
      <c r="E596" s="11"/>
      <c r="F596" s="11"/>
      <c r="G596" s="13"/>
      <c r="H596" s="11"/>
      <c r="I596" s="14"/>
      <c r="J596" s="14"/>
      <c r="K596" s="14"/>
      <c r="L596" s="14"/>
      <c r="M596" s="14"/>
      <c r="N596" s="14"/>
      <c r="O596" s="14"/>
      <c r="P596" s="14"/>
      <c r="Q596" s="14"/>
      <c r="R596" s="14"/>
      <c r="S596" s="14"/>
      <c r="T596" s="14"/>
      <c r="U596" s="14"/>
      <c r="V596" s="14"/>
      <c r="W596" s="14"/>
      <c r="X596" s="14"/>
      <c r="Y596" s="14"/>
      <c r="Z596" s="14"/>
      <c r="AA596" s="14"/>
      <c r="AB596" s="14"/>
    </row>
    <row r="597">
      <c r="A597" s="7"/>
      <c r="B597" s="11"/>
      <c r="C597" s="9"/>
      <c r="D597" s="22"/>
      <c r="E597" s="11"/>
      <c r="F597" s="11"/>
      <c r="G597" s="13"/>
      <c r="H597" s="11"/>
      <c r="I597" s="14"/>
      <c r="J597" s="14"/>
      <c r="K597" s="14"/>
      <c r="L597" s="14"/>
      <c r="M597" s="14"/>
      <c r="N597" s="14"/>
      <c r="O597" s="14"/>
      <c r="P597" s="14"/>
      <c r="Q597" s="14"/>
      <c r="R597" s="14"/>
      <c r="S597" s="14"/>
      <c r="T597" s="14"/>
      <c r="U597" s="14"/>
      <c r="V597" s="14"/>
      <c r="W597" s="14"/>
      <c r="X597" s="14"/>
      <c r="Y597" s="14"/>
      <c r="Z597" s="14"/>
      <c r="AA597" s="14"/>
      <c r="AB597" s="14"/>
    </row>
    <row r="598">
      <c r="A598" s="7"/>
      <c r="B598" s="11"/>
      <c r="C598" s="9"/>
      <c r="D598" s="22"/>
      <c r="E598" s="11"/>
      <c r="F598" s="11"/>
      <c r="G598" s="13"/>
      <c r="H598" s="11"/>
      <c r="I598" s="14"/>
      <c r="J598" s="14"/>
      <c r="K598" s="14"/>
      <c r="L598" s="14"/>
      <c r="M598" s="14"/>
      <c r="N598" s="14"/>
      <c r="O598" s="14"/>
      <c r="P598" s="14"/>
      <c r="Q598" s="14"/>
      <c r="R598" s="14"/>
      <c r="S598" s="14"/>
      <c r="T598" s="14"/>
      <c r="U598" s="14"/>
      <c r="V598" s="14"/>
      <c r="W598" s="14"/>
      <c r="X598" s="14"/>
      <c r="Y598" s="14"/>
      <c r="Z598" s="14"/>
      <c r="AA598" s="14"/>
      <c r="AB598" s="14"/>
    </row>
    <row r="599">
      <c r="A599" s="7"/>
      <c r="B599" s="11"/>
      <c r="C599" s="9"/>
      <c r="D599" s="22"/>
      <c r="E599" s="11"/>
      <c r="F599" s="11"/>
      <c r="G599" s="13"/>
      <c r="H599" s="11"/>
      <c r="I599" s="14"/>
      <c r="J599" s="14"/>
      <c r="K599" s="14"/>
      <c r="L599" s="14"/>
      <c r="M599" s="14"/>
      <c r="N599" s="14"/>
      <c r="O599" s="14"/>
      <c r="P599" s="14"/>
      <c r="Q599" s="14"/>
      <c r="R599" s="14"/>
      <c r="S599" s="14"/>
      <c r="T599" s="14"/>
      <c r="U599" s="14"/>
      <c r="V599" s="14"/>
      <c r="W599" s="14"/>
      <c r="X599" s="14"/>
      <c r="Y599" s="14"/>
      <c r="Z599" s="14"/>
      <c r="AA599" s="14"/>
      <c r="AB599" s="14"/>
    </row>
    <row r="600">
      <c r="A600" s="7"/>
      <c r="B600" s="11"/>
      <c r="C600" s="9"/>
      <c r="D600" s="22"/>
      <c r="E600" s="11"/>
      <c r="F600" s="11"/>
      <c r="G600" s="13"/>
      <c r="H600" s="11"/>
      <c r="I600" s="14"/>
      <c r="J600" s="14"/>
      <c r="K600" s="14"/>
      <c r="L600" s="14"/>
      <c r="M600" s="14"/>
      <c r="N600" s="14"/>
      <c r="O600" s="14"/>
      <c r="P600" s="14"/>
      <c r="Q600" s="14"/>
      <c r="R600" s="14"/>
      <c r="S600" s="14"/>
      <c r="T600" s="14"/>
      <c r="U600" s="14"/>
      <c r="V600" s="14"/>
      <c r="W600" s="14"/>
      <c r="X600" s="14"/>
      <c r="Y600" s="14"/>
      <c r="Z600" s="14"/>
      <c r="AA600" s="14"/>
      <c r="AB600" s="14"/>
    </row>
    <row r="601">
      <c r="A601" s="7"/>
      <c r="B601" s="11"/>
      <c r="C601" s="9"/>
      <c r="D601" s="22"/>
      <c r="E601" s="11"/>
      <c r="F601" s="11"/>
      <c r="G601" s="13"/>
      <c r="H601" s="11"/>
      <c r="I601" s="14"/>
      <c r="J601" s="14"/>
      <c r="K601" s="14"/>
      <c r="L601" s="14"/>
      <c r="M601" s="14"/>
      <c r="N601" s="14"/>
      <c r="O601" s="14"/>
      <c r="P601" s="14"/>
      <c r="Q601" s="14"/>
      <c r="R601" s="14"/>
      <c r="S601" s="14"/>
      <c r="T601" s="14"/>
      <c r="U601" s="14"/>
      <c r="V601" s="14"/>
      <c r="W601" s="14"/>
      <c r="X601" s="14"/>
      <c r="Y601" s="14"/>
      <c r="Z601" s="14"/>
      <c r="AA601" s="14"/>
      <c r="AB601" s="14"/>
    </row>
    <row r="602">
      <c r="A602" s="7"/>
      <c r="B602" s="11"/>
      <c r="C602" s="9"/>
      <c r="D602" s="22"/>
      <c r="E602" s="11"/>
      <c r="F602" s="11"/>
      <c r="G602" s="13"/>
      <c r="H602" s="11"/>
      <c r="I602" s="14"/>
      <c r="J602" s="14"/>
      <c r="K602" s="14"/>
      <c r="L602" s="14"/>
      <c r="M602" s="14"/>
      <c r="N602" s="14"/>
      <c r="O602" s="14"/>
      <c r="P602" s="14"/>
      <c r="Q602" s="14"/>
      <c r="R602" s="14"/>
      <c r="S602" s="14"/>
      <c r="T602" s="14"/>
      <c r="U602" s="14"/>
      <c r="V602" s="14"/>
      <c r="W602" s="14"/>
      <c r="X602" s="14"/>
      <c r="Y602" s="14"/>
      <c r="Z602" s="14"/>
      <c r="AA602" s="14"/>
      <c r="AB602" s="14"/>
    </row>
    <row r="603">
      <c r="A603" s="7"/>
      <c r="B603" s="11"/>
      <c r="C603" s="9"/>
      <c r="D603" s="22"/>
      <c r="E603" s="11"/>
      <c r="F603" s="11"/>
      <c r="G603" s="13"/>
      <c r="H603" s="11"/>
      <c r="I603" s="14"/>
      <c r="J603" s="14"/>
      <c r="K603" s="14"/>
      <c r="L603" s="14"/>
      <c r="M603" s="14"/>
      <c r="N603" s="14"/>
      <c r="O603" s="14"/>
      <c r="P603" s="14"/>
      <c r="Q603" s="14"/>
      <c r="R603" s="14"/>
      <c r="S603" s="14"/>
      <c r="T603" s="14"/>
      <c r="U603" s="14"/>
      <c r="V603" s="14"/>
      <c r="W603" s="14"/>
      <c r="X603" s="14"/>
      <c r="Y603" s="14"/>
      <c r="Z603" s="14"/>
      <c r="AA603" s="14"/>
      <c r="AB603" s="14"/>
    </row>
    <row r="604">
      <c r="A604" s="7"/>
      <c r="B604" s="11"/>
      <c r="C604" s="9"/>
      <c r="D604" s="22"/>
      <c r="E604" s="11"/>
      <c r="F604" s="11"/>
      <c r="G604" s="13"/>
      <c r="H604" s="11"/>
      <c r="I604" s="14"/>
      <c r="J604" s="14"/>
      <c r="K604" s="14"/>
      <c r="L604" s="14"/>
      <c r="M604" s="14"/>
      <c r="N604" s="14"/>
      <c r="O604" s="14"/>
      <c r="P604" s="14"/>
      <c r="Q604" s="14"/>
      <c r="R604" s="14"/>
      <c r="S604" s="14"/>
      <c r="T604" s="14"/>
      <c r="U604" s="14"/>
      <c r="V604" s="14"/>
      <c r="W604" s="14"/>
      <c r="X604" s="14"/>
      <c r="Y604" s="14"/>
      <c r="Z604" s="14"/>
      <c r="AA604" s="14"/>
      <c r="AB604" s="14"/>
    </row>
    <row r="605">
      <c r="A605" s="7"/>
      <c r="B605" s="11"/>
      <c r="C605" s="9"/>
      <c r="D605" s="22"/>
      <c r="E605" s="11"/>
      <c r="F605" s="11"/>
      <c r="G605" s="13"/>
      <c r="H605" s="11"/>
      <c r="I605" s="14"/>
      <c r="J605" s="14"/>
      <c r="K605" s="14"/>
      <c r="L605" s="14"/>
      <c r="M605" s="14"/>
      <c r="N605" s="14"/>
      <c r="O605" s="14"/>
      <c r="P605" s="14"/>
      <c r="Q605" s="14"/>
      <c r="R605" s="14"/>
      <c r="S605" s="14"/>
      <c r="T605" s="14"/>
      <c r="U605" s="14"/>
      <c r="V605" s="14"/>
      <c r="W605" s="14"/>
      <c r="X605" s="14"/>
      <c r="Y605" s="14"/>
      <c r="Z605" s="14"/>
      <c r="AA605" s="14"/>
      <c r="AB605" s="14"/>
    </row>
    <row r="606">
      <c r="A606" s="7"/>
      <c r="B606" s="11"/>
      <c r="C606" s="9"/>
      <c r="D606" s="22"/>
      <c r="E606" s="11"/>
      <c r="F606" s="11"/>
      <c r="G606" s="13"/>
      <c r="H606" s="11"/>
      <c r="I606" s="14"/>
      <c r="J606" s="14"/>
      <c r="K606" s="14"/>
      <c r="L606" s="14"/>
      <c r="M606" s="14"/>
      <c r="N606" s="14"/>
      <c r="O606" s="14"/>
      <c r="P606" s="14"/>
      <c r="Q606" s="14"/>
      <c r="R606" s="14"/>
      <c r="S606" s="14"/>
      <c r="T606" s="14"/>
      <c r="U606" s="14"/>
      <c r="V606" s="14"/>
      <c r="W606" s="14"/>
      <c r="X606" s="14"/>
      <c r="Y606" s="14"/>
      <c r="Z606" s="14"/>
      <c r="AA606" s="14"/>
      <c r="AB606" s="14"/>
    </row>
    <row r="607">
      <c r="A607" s="7"/>
      <c r="B607" s="11"/>
      <c r="C607" s="9"/>
      <c r="D607" s="22"/>
      <c r="E607" s="11"/>
      <c r="F607" s="11"/>
      <c r="G607" s="13"/>
      <c r="H607" s="11"/>
      <c r="I607" s="14"/>
      <c r="J607" s="14"/>
      <c r="K607" s="14"/>
      <c r="L607" s="14"/>
      <c r="M607" s="14"/>
      <c r="N607" s="14"/>
      <c r="O607" s="14"/>
      <c r="P607" s="14"/>
      <c r="Q607" s="14"/>
      <c r="R607" s="14"/>
      <c r="S607" s="14"/>
      <c r="T607" s="14"/>
      <c r="U607" s="14"/>
      <c r="V607" s="14"/>
      <c r="W607" s="14"/>
      <c r="X607" s="14"/>
      <c r="Y607" s="14"/>
      <c r="Z607" s="14"/>
      <c r="AA607" s="14"/>
      <c r="AB607" s="14"/>
    </row>
    <row r="608">
      <c r="A608" s="7"/>
      <c r="B608" s="11"/>
      <c r="C608" s="9"/>
      <c r="D608" s="22"/>
      <c r="E608" s="11"/>
      <c r="F608" s="11"/>
      <c r="G608" s="13"/>
      <c r="H608" s="11"/>
      <c r="I608" s="14"/>
      <c r="J608" s="14"/>
      <c r="K608" s="14"/>
      <c r="L608" s="14"/>
      <c r="M608" s="14"/>
      <c r="N608" s="14"/>
      <c r="O608" s="14"/>
      <c r="P608" s="14"/>
      <c r="Q608" s="14"/>
      <c r="R608" s="14"/>
      <c r="S608" s="14"/>
      <c r="T608" s="14"/>
      <c r="U608" s="14"/>
      <c r="V608" s="14"/>
      <c r="W608" s="14"/>
      <c r="X608" s="14"/>
      <c r="Y608" s="14"/>
      <c r="Z608" s="14"/>
      <c r="AA608" s="14"/>
      <c r="AB608" s="14"/>
    </row>
    <row r="609">
      <c r="A609" s="7"/>
      <c r="B609" s="11"/>
      <c r="C609" s="9"/>
      <c r="D609" s="22"/>
      <c r="E609" s="11"/>
      <c r="F609" s="11"/>
      <c r="G609" s="13"/>
      <c r="H609" s="11"/>
      <c r="I609" s="14"/>
      <c r="J609" s="14"/>
      <c r="K609" s="14"/>
      <c r="L609" s="14"/>
      <c r="M609" s="14"/>
      <c r="N609" s="14"/>
      <c r="O609" s="14"/>
      <c r="P609" s="14"/>
      <c r="Q609" s="14"/>
      <c r="R609" s="14"/>
      <c r="S609" s="14"/>
      <c r="T609" s="14"/>
      <c r="U609" s="14"/>
      <c r="V609" s="14"/>
      <c r="W609" s="14"/>
      <c r="X609" s="14"/>
      <c r="Y609" s="14"/>
      <c r="Z609" s="14"/>
      <c r="AA609" s="14"/>
      <c r="AB609" s="14"/>
    </row>
    <row r="610">
      <c r="A610" s="7"/>
      <c r="B610" s="11"/>
      <c r="C610" s="9"/>
      <c r="D610" s="22"/>
      <c r="E610" s="11"/>
      <c r="F610" s="11"/>
      <c r="G610" s="13"/>
      <c r="H610" s="11"/>
      <c r="I610" s="14"/>
      <c r="J610" s="14"/>
      <c r="K610" s="14"/>
      <c r="L610" s="14"/>
      <c r="M610" s="14"/>
      <c r="N610" s="14"/>
      <c r="O610" s="14"/>
      <c r="P610" s="14"/>
      <c r="Q610" s="14"/>
      <c r="R610" s="14"/>
      <c r="S610" s="14"/>
      <c r="T610" s="14"/>
      <c r="U610" s="14"/>
      <c r="V610" s="14"/>
      <c r="W610" s="14"/>
      <c r="X610" s="14"/>
      <c r="Y610" s="14"/>
      <c r="Z610" s="14"/>
      <c r="AA610" s="14"/>
      <c r="AB610" s="14"/>
    </row>
    <row r="611">
      <c r="A611" s="7"/>
      <c r="B611" s="11"/>
      <c r="C611" s="9"/>
      <c r="D611" s="22"/>
      <c r="E611" s="11"/>
      <c r="F611" s="11"/>
      <c r="G611" s="13"/>
      <c r="H611" s="11"/>
      <c r="I611" s="14"/>
      <c r="J611" s="14"/>
      <c r="K611" s="14"/>
      <c r="L611" s="14"/>
      <c r="M611" s="14"/>
      <c r="N611" s="14"/>
      <c r="O611" s="14"/>
      <c r="P611" s="14"/>
      <c r="Q611" s="14"/>
      <c r="R611" s="14"/>
      <c r="S611" s="14"/>
      <c r="T611" s="14"/>
      <c r="U611" s="14"/>
      <c r="V611" s="14"/>
      <c r="W611" s="14"/>
      <c r="X611" s="14"/>
      <c r="Y611" s="14"/>
      <c r="Z611" s="14"/>
      <c r="AA611" s="14"/>
      <c r="AB611" s="14"/>
    </row>
    <row r="612">
      <c r="A612" s="7"/>
      <c r="B612" s="11"/>
      <c r="C612" s="9"/>
      <c r="D612" s="22"/>
      <c r="E612" s="11"/>
      <c r="F612" s="11"/>
      <c r="G612" s="13"/>
      <c r="H612" s="11"/>
      <c r="I612" s="14"/>
      <c r="J612" s="14"/>
      <c r="K612" s="14"/>
      <c r="L612" s="14"/>
      <c r="M612" s="14"/>
      <c r="N612" s="14"/>
      <c r="O612" s="14"/>
      <c r="P612" s="14"/>
      <c r="Q612" s="14"/>
      <c r="R612" s="14"/>
      <c r="S612" s="14"/>
      <c r="T612" s="14"/>
      <c r="U612" s="14"/>
      <c r="V612" s="14"/>
      <c r="W612" s="14"/>
      <c r="X612" s="14"/>
      <c r="Y612" s="14"/>
      <c r="Z612" s="14"/>
      <c r="AA612" s="14"/>
      <c r="AB612" s="14"/>
    </row>
    <row r="613">
      <c r="A613" s="7"/>
      <c r="B613" s="11"/>
      <c r="C613" s="9"/>
      <c r="D613" s="22"/>
      <c r="E613" s="11"/>
      <c r="F613" s="11"/>
      <c r="G613" s="13"/>
      <c r="H613" s="11"/>
      <c r="I613" s="14"/>
      <c r="J613" s="14"/>
      <c r="K613" s="14"/>
      <c r="L613" s="14"/>
      <c r="M613" s="14"/>
      <c r="N613" s="14"/>
      <c r="O613" s="14"/>
      <c r="P613" s="14"/>
      <c r="Q613" s="14"/>
      <c r="R613" s="14"/>
      <c r="S613" s="14"/>
      <c r="T613" s="14"/>
      <c r="U613" s="14"/>
      <c r="V613" s="14"/>
      <c r="W613" s="14"/>
      <c r="X613" s="14"/>
      <c r="Y613" s="14"/>
      <c r="Z613" s="14"/>
      <c r="AA613" s="14"/>
      <c r="AB613" s="14"/>
    </row>
    <row r="614">
      <c r="A614" s="7"/>
      <c r="B614" s="11"/>
      <c r="C614" s="9"/>
      <c r="D614" s="22"/>
      <c r="E614" s="11"/>
      <c r="F614" s="11"/>
      <c r="G614" s="13"/>
      <c r="H614" s="11"/>
      <c r="I614" s="14"/>
      <c r="J614" s="14"/>
      <c r="K614" s="14"/>
      <c r="L614" s="14"/>
      <c r="M614" s="14"/>
      <c r="N614" s="14"/>
      <c r="O614" s="14"/>
      <c r="P614" s="14"/>
      <c r="Q614" s="14"/>
      <c r="R614" s="14"/>
      <c r="S614" s="14"/>
      <c r="T614" s="14"/>
      <c r="U614" s="14"/>
      <c r="V614" s="14"/>
      <c r="W614" s="14"/>
      <c r="X614" s="14"/>
      <c r="Y614" s="14"/>
      <c r="Z614" s="14"/>
      <c r="AA614" s="14"/>
      <c r="AB614" s="14"/>
    </row>
    <row r="615">
      <c r="A615" s="7"/>
      <c r="B615" s="11"/>
      <c r="C615" s="9"/>
      <c r="D615" s="22"/>
      <c r="E615" s="11"/>
      <c r="F615" s="11"/>
      <c r="G615" s="13"/>
      <c r="H615" s="11"/>
      <c r="I615" s="14"/>
      <c r="J615" s="14"/>
      <c r="K615" s="14"/>
      <c r="L615" s="14"/>
      <c r="M615" s="14"/>
      <c r="N615" s="14"/>
      <c r="O615" s="14"/>
      <c r="P615" s="14"/>
      <c r="Q615" s="14"/>
      <c r="R615" s="14"/>
      <c r="S615" s="14"/>
      <c r="T615" s="14"/>
      <c r="U615" s="14"/>
      <c r="V615" s="14"/>
      <c r="W615" s="14"/>
      <c r="X615" s="14"/>
      <c r="Y615" s="14"/>
      <c r="Z615" s="14"/>
      <c r="AA615" s="14"/>
      <c r="AB615" s="14"/>
    </row>
    <row r="616">
      <c r="A616" s="7"/>
      <c r="B616" s="11"/>
      <c r="C616" s="9"/>
      <c r="D616" s="22"/>
      <c r="E616" s="11"/>
      <c r="F616" s="11"/>
      <c r="G616" s="13"/>
      <c r="H616" s="11"/>
      <c r="I616" s="14"/>
      <c r="J616" s="14"/>
      <c r="K616" s="14"/>
      <c r="L616" s="14"/>
      <c r="M616" s="14"/>
      <c r="N616" s="14"/>
      <c r="O616" s="14"/>
      <c r="P616" s="14"/>
      <c r="Q616" s="14"/>
      <c r="R616" s="14"/>
      <c r="S616" s="14"/>
      <c r="T616" s="14"/>
      <c r="U616" s="14"/>
      <c r="V616" s="14"/>
      <c r="W616" s="14"/>
      <c r="X616" s="14"/>
      <c r="Y616" s="14"/>
      <c r="Z616" s="14"/>
      <c r="AA616" s="14"/>
      <c r="AB616" s="14"/>
    </row>
    <row r="617">
      <c r="A617" s="7"/>
      <c r="B617" s="11"/>
      <c r="C617" s="9"/>
      <c r="D617" s="22"/>
      <c r="E617" s="11"/>
      <c r="F617" s="11"/>
      <c r="G617" s="13"/>
      <c r="H617" s="11"/>
      <c r="I617" s="14"/>
      <c r="J617" s="14"/>
      <c r="K617" s="14"/>
      <c r="L617" s="14"/>
      <c r="M617" s="14"/>
      <c r="N617" s="14"/>
      <c r="O617" s="14"/>
      <c r="P617" s="14"/>
      <c r="Q617" s="14"/>
      <c r="R617" s="14"/>
      <c r="S617" s="14"/>
      <c r="T617" s="14"/>
      <c r="U617" s="14"/>
      <c r="V617" s="14"/>
      <c r="W617" s="14"/>
      <c r="X617" s="14"/>
      <c r="Y617" s="14"/>
      <c r="Z617" s="14"/>
      <c r="AA617" s="14"/>
      <c r="AB617" s="14"/>
    </row>
    <row r="618">
      <c r="A618" s="7"/>
      <c r="B618" s="11"/>
      <c r="C618" s="9"/>
      <c r="D618" s="22"/>
      <c r="E618" s="11"/>
      <c r="F618" s="11"/>
      <c r="G618" s="13"/>
      <c r="H618" s="11"/>
      <c r="I618" s="14"/>
      <c r="J618" s="14"/>
      <c r="K618" s="14"/>
      <c r="L618" s="14"/>
      <c r="M618" s="14"/>
      <c r="N618" s="14"/>
      <c r="O618" s="14"/>
      <c r="P618" s="14"/>
      <c r="Q618" s="14"/>
      <c r="R618" s="14"/>
      <c r="S618" s="14"/>
      <c r="T618" s="14"/>
      <c r="U618" s="14"/>
      <c r="V618" s="14"/>
      <c r="W618" s="14"/>
      <c r="X618" s="14"/>
      <c r="Y618" s="14"/>
      <c r="Z618" s="14"/>
      <c r="AA618" s="14"/>
      <c r="AB618" s="14"/>
    </row>
    <row r="619">
      <c r="A619" s="7"/>
      <c r="B619" s="11"/>
      <c r="C619" s="9"/>
      <c r="D619" s="22"/>
      <c r="E619" s="11"/>
      <c r="F619" s="11"/>
      <c r="G619" s="13"/>
      <c r="H619" s="11"/>
      <c r="I619" s="14"/>
      <c r="J619" s="14"/>
      <c r="K619" s="14"/>
      <c r="L619" s="14"/>
      <c r="M619" s="14"/>
      <c r="N619" s="14"/>
      <c r="O619" s="14"/>
      <c r="P619" s="14"/>
      <c r="Q619" s="14"/>
      <c r="R619" s="14"/>
      <c r="S619" s="14"/>
      <c r="T619" s="14"/>
      <c r="U619" s="14"/>
      <c r="V619" s="14"/>
      <c r="W619" s="14"/>
      <c r="X619" s="14"/>
      <c r="Y619" s="14"/>
      <c r="Z619" s="14"/>
      <c r="AA619" s="14"/>
      <c r="AB619" s="14"/>
    </row>
    <row r="620">
      <c r="A620" s="7"/>
      <c r="B620" s="11"/>
      <c r="C620" s="9"/>
      <c r="D620" s="22"/>
      <c r="E620" s="11"/>
      <c r="F620" s="11"/>
      <c r="G620" s="13"/>
      <c r="H620" s="11"/>
      <c r="I620" s="14"/>
      <c r="J620" s="14"/>
      <c r="K620" s="14"/>
      <c r="L620" s="14"/>
      <c r="M620" s="14"/>
      <c r="N620" s="14"/>
      <c r="O620" s="14"/>
      <c r="P620" s="14"/>
      <c r="Q620" s="14"/>
      <c r="R620" s="14"/>
      <c r="S620" s="14"/>
      <c r="T620" s="14"/>
      <c r="U620" s="14"/>
      <c r="V620" s="14"/>
      <c r="W620" s="14"/>
      <c r="X620" s="14"/>
      <c r="Y620" s="14"/>
      <c r="Z620" s="14"/>
      <c r="AA620" s="14"/>
      <c r="AB620" s="14"/>
    </row>
    <row r="621">
      <c r="A621" s="7"/>
      <c r="B621" s="11"/>
      <c r="C621" s="9"/>
      <c r="D621" s="22"/>
      <c r="E621" s="11"/>
      <c r="F621" s="11"/>
      <c r="G621" s="13"/>
      <c r="H621" s="11"/>
      <c r="I621" s="14"/>
      <c r="J621" s="14"/>
      <c r="K621" s="14"/>
      <c r="L621" s="14"/>
      <c r="M621" s="14"/>
      <c r="N621" s="14"/>
      <c r="O621" s="14"/>
      <c r="P621" s="14"/>
      <c r="Q621" s="14"/>
      <c r="R621" s="14"/>
      <c r="S621" s="14"/>
      <c r="T621" s="14"/>
      <c r="U621" s="14"/>
      <c r="V621" s="14"/>
      <c r="W621" s="14"/>
      <c r="X621" s="14"/>
      <c r="Y621" s="14"/>
      <c r="Z621" s="14"/>
      <c r="AA621" s="14"/>
      <c r="AB621" s="14"/>
    </row>
    <row r="622">
      <c r="A622" s="7"/>
      <c r="B622" s="11"/>
      <c r="C622" s="9"/>
      <c r="D622" s="22"/>
      <c r="E622" s="11"/>
      <c r="F622" s="11"/>
      <c r="G622" s="13"/>
      <c r="H622" s="11"/>
      <c r="I622" s="14"/>
      <c r="J622" s="14"/>
      <c r="K622" s="14"/>
      <c r="L622" s="14"/>
      <c r="M622" s="14"/>
      <c r="N622" s="14"/>
      <c r="O622" s="14"/>
      <c r="P622" s="14"/>
      <c r="Q622" s="14"/>
      <c r="R622" s="14"/>
      <c r="S622" s="14"/>
      <c r="T622" s="14"/>
      <c r="U622" s="14"/>
      <c r="V622" s="14"/>
      <c r="W622" s="14"/>
      <c r="X622" s="14"/>
      <c r="Y622" s="14"/>
      <c r="Z622" s="14"/>
      <c r="AA622" s="14"/>
      <c r="AB622" s="14"/>
    </row>
    <row r="623">
      <c r="A623" s="7"/>
      <c r="B623" s="11"/>
      <c r="C623" s="9"/>
      <c r="D623" s="22"/>
      <c r="E623" s="11"/>
      <c r="F623" s="11"/>
      <c r="G623" s="13"/>
      <c r="H623" s="11"/>
      <c r="I623" s="14"/>
      <c r="J623" s="14"/>
      <c r="K623" s="14"/>
      <c r="L623" s="14"/>
      <c r="M623" s="14"/>
      <c r="N623" s="14"/>
      <c r="O623" s="14"/>
      <c r="P623" s="14"/>
      <c r="Q623" s="14"/>
      <c r="R623" s="14"/>
      <c r="S623" s="14"/>
      <c r="T623" s="14"/>
      <c r="U623" s="14"/>
      <c r="V623" s="14"/>
      <c r="W623" s="14"/>
      <c r="X623" s="14"/>
      <c r="Y623" s="14"/>
      <c r="Z623" s="14"/>
      <c r="AA623" s="14"/>
      <c r="AB623" s="14"/>
    </row>
    <row r="624">
      <c r="A624" s="7"/>
      <c r="B624" s="11"/>
      <c r="C624" s="9"/>
      <c r="D624" s="22"/>
      <c r="E624" s="11"/>
      <c r="F624" s="11"/>
      <c r="G624" s="13"/>
      <c r="H624" s="11"/>
      <c r="I624" s="14"/>
      <c r="J624" s="14"/>
      <c r="K624" s="14"/>
      <c r="L624" s="14"/>
      <c r="M624" s="14"/>
      <c r="N624" s="14"/>
      <c r="O624" s="14"/>
      <c r="P624" s="14"/>
      <c r="Q624" s="14"/>
      <c r="R624" s="14"/>
      <c r="S624" s="14"/>
      <c r="T624" s="14"/>
      <c r="U624" s="14"/>
      <c r="V624" s="14"/>
      <c r="W624" s="14"/>
      <c r="X624" s="14"/>
      <c r="Y624" s="14"/>
      <c r="Z624" s="14"/>
      <c r="AA624" s="14"/>
      <c r="AB624" s="14"/>
    </row>
    <row r="625">
      <c r="A625" s="7"/>
      <c r="B625" s="11"/>
      <c r="C625" s="9"/>
      <c r="D625" s="22"/>
      <c r="E625" s="11"/>
      <c r="F625" s="11"/>
      <c r="G625" s="13"/>
      <c r="H625" s="11"/>
      <c r="I625" s="14"/>
      <c r="J625" s="14"/>
      <c r="K625" s="14"/>
      <c r="L625" s="14"/>
      <c r="M625" s="14"/>
      <c r="N625" s="14"/>
      <c r="O625" s="14"/>
      <c r="P625" s="14"/>
      <c r="Q625" s="14"/>
      <c r="R625" s="14"/>
      <c r="S625" s="14"/>
      <c r="T625" s="14"/>
      <c r="U625" s="14"/>
      <c r="V625" s="14"/>
      <c r="W625" s="14"/>
      <c r="X625" s="14"/>
      <c r="Y625" s="14"/>
      <c r="Z625" s="14"/>
      <c r="AA625" s="14"/>
      <c r="AB625" s="14"/>
    </row>
    <row r="626">
      <c r="A626" s="7"/>
      <c r="B626" s="11"/>
      <c r="C626" s="9"/>
      <c r="D626" s="22"/>
      <c r="E626" s="11"/>
      <c r="F626" s="11"/>
      <c r="G626" s="13"/>
      <c r="H626" s="11"/>
      <c r="I626" s="14"/>
      <c r="J626" s="14"/>
      <c r="K626" s="14"/>
      <c r="L626" s="14"/>
      <c r="M626" s="14"/>
      <c r="N626" s="14"/>
      <c r="O626" s="14"/>
      <c r="P626" s="14"/>
      <c r="Q626" s="14"/>
      <c r="R626" s="14"/>
      <c r="S626" s="14"/>
      <c r="T626" s="14"/>
      <c r="U626" s="14"/>
      <c r="V626" s="14"/>
      <c r="W626" s="14"/>
      <c r="X626" s="14"/>
      <c r="Y626" s="14"/>
      <c r="Z626" s="14"/>
      <c r="AA626" s="14"/>
      <c r="AB626" s="14"/>
    </row>
    <row r="627">
      <c r="A627" s="7"/>
      <c r="B627" s="11"/>
      <c r="C627" s="9"/>
      <c r="D627" s="22"/>
      <c r="E627" s="11"/>
      <c r="F627" s="11"/>
      <c r="G627" s="13"/>
      <c r="H627" s="11"/>
      <c r="I627" s="14"/>
      <c r="J627" s="14"/>
      <c r="K627" s="14"/>
      <c r="L627" s="14"/>
      <c r="M627" s="14"/>
      <c r="N627" s="14"/>
      <c r="O627" s="14"/>
      <c r="P627" s="14"/>
      <c r="Q627" s="14"/>
      <c r="R627" s="14"/>
      <c r="S627" s="14"/>
      <c r="T627" s="14"/>
      <c r="U627" s="14"/>
      <c r="V627" s="14"/>
      <c r="W627" s="14"/>
      <c r="X627" s="14"/>
      <c r="Y627" s="14"/>
      <c r="Z627" s="14"/>
      <c r="AA627" s="14"/>
      <c r="AB627" s="14"/>
    </row>
    <row r="628">
      <c r="A628" s="7"/>
      <c r="B628" s="11"/>
      <c r="C628" s="9"/>
      <c r="D628" s="22"/>
      <c r="E628" s="11"/>
      <c r="F628" s="11"/>
      <c r="G628" s="13"/>
      <c r="H628" s="11"/>
      <c r="I628" s="14"/>
      <c r="J628" s="14"/>
      <c r="K628" s="14"/>
      <c r="L628" s="14"/>
      <c r="M628" s="14"/>
      <c r="N628" s="14"/>
      <c r="O628" s="14"/>
      <c r="P628" s="14"/>
      <c r="Q628" s="14"/>
      <c r="R628" s="14"/>
      <c r="S628" s="14"/>
      <c r="T628" s="14"/>
      <c r="U628" s="14"/>
      <c r="V628" s="14"/>
      <c r="W628" s="14"/>
      <c r="X628" s="14"/>
      <c r="Y628" s="14"/>
      <c r="Z628" s="14"/>
      <c r="AA628" s="14"/>
      <c r="AB628" s="14"/>
    </row>
    <row r="629">
      <c r="A629" s="7"/>
      <c r="B629" s="11"/>
      <c r="C629" s="9"/>
      <c r="D629" s="22"/>
      <c r="E629" s="11"/>
      <c r="F629" s="11"/>
      <c r="G629" s="13"/>
      <c r="H629" s="11"/>
      <c r="I629" s="14"/>
      <c r="J629" s="14"/>
      <c r="K629" s="14"/>
      <c r="L629" s="14"/>
      <c r="M629" s="14"/>
      <c r="N629" s="14"/>
      <c r="O629" s="14"/>
      <c r="P629" s="14"/>
      <c r="Q629" s="14"/>
      <c r="R629" s="14"/>
      <c r="S629" s="14"/>
      <c r="T629" s="14"/>
      <c r="U629" s="14"/>
      <c r="V629" s="14"/>
      <c r="W629" s="14"/>
      <c r="X629" s="14"/>
      <c r="Y629" s="14"/>
      <c r="Z629" s="14"/>
      <c r="AA629" s="14"/>
      <c r="AB629" s="14"/>
    </row>
    <row r="630">
      <c r="A630" s="7"/>
      <c r="B630" s="11"/>
      <c r="C630" s="9"/>
      <c r="D630" s="22"/>
      <c r="E630" s="11"/>
      <c r="F630" s="11"/>
      <c r="G630" s="13"/>
      <c r="H630" s="11"/>
      <c r="I630" s="14"/>
      <c r="J630" s="14"/>
      <c r="K630" s="14"/>
      <c r="L630" s="14"/>
      <c r="M630" s="14"/>
      <c r="N630" s="14"/>
      <c r="O630" s="14"/>
      <c r="P630" s="14"/>
      <c r="Q630" s="14"/>
      <c r="R630" s="14"/>
      <c r="S630" s="14"/>
      <c r="T630" s="14"/>
      <c r="U630" s="14"/>
      <c r="V630" s="14"/>
      <c r="W630" s="14"/>
      <c r="X630" s="14"/>
      <c r="Y630" s="14"/>
      <c r="Z630" s="14"/>
      <c r="AA630" s="14"/>
      <c r="AB630" s="14"/>
    </row>
    <row r="631">
      <c r="A631" s="7"/>
      <c r="B631" s="11"/>
      <c r="C631" s="9"/>
      <c r="D631" s="22"/>
      <c r="E631" s="11"/>
      <c r="F631" s="11"/>
      <c r="G631" s="13"/>
      <c r="H631" s="11"/>
      <c r="I631" s="14"/>
      <c r="J631" s="14"/>
      <c r="K631" s="14"/>
      <c r="L631" s="14"/>
      <c r="M631" s="14"/>
      <c r="N631" s="14"/>
      <c r="O631" s="14"/>
      <c r="P631" s="14"/>
      <c r="Q631" s="14"/>
      <c r="R631" s="14"/>
      <c r="S631" s="14"/>
      <c r="T631" s="14"/>
      <c r="U631" s="14"/>
      <c r="V631" s="14"/>
      <c r="W631" s="14"/>
      <c r="X631" s="14"/>
      <c r="Y631" s="14"/>
      <c r="Z631" s="14"/>
      <c r="AA631" s="14"/>
      <c r="AB631" s="14"/>
    </row>
    <row r="632">
      <c r="A632" s="7"/>
      <c r="B632" s="11"/>
      <c r="C632" s="9"/>
      <c r="D632" s="22"/>
      <c r="E632" s="11"/>
      <c r="F632" s="11"/>
      <c r="G632" s="13"/>
      <c r="H632" s="11"/>
      <c r="I632" s="14"/>
      <c r="J632" s="14"/>
      <c r="K632" s="14"/>
      <c r="L632" s="14"/>
      <c r="M632" s="14"/>
      <c r="N632" s="14"/>
      <c r="O632" s="14"/>
      <c r="P632" s="14"/>
      <c r="Q632" s="14"/>
      <c r="R632" s="14"/>
      <c r="S632" s="14"/>
      <c r="T632" s="14"/>
      <c r="U632" s="14"/>
      <c r="V632" s="14"/>
      <c r="W632" s="14"/>
      <c r="X632" s="14"/>
      <c r="Y632" s="14"/>
      <c r="Z632" s="14"/>
      <c r="AA632" s="14"/>
      <c r="AB632" s="14"/>
    </row>
    <row r="633">
      <c r="A633" s="7"/>
      <c r="B633" s="11"/>
      <c r="C633" s="9"/>
      <c r="D633" s="22"/>
      <c r="E633" s="11"/>
      <c r="F633" s="11"/>
      <c r="G633" s="13"/>
      <c r="H633" s="11"/>
      <c r="I633" s="14"/>
      <c r="J633" s="14"/>
      <c r="K633" s="14"/>
      <c r="L633" s="14"/>
      <c r="M633" s="14"/>
      <c r="N633" s="14"/>
      <c r="O633" s="14"/>
      <c r="P633" s="14"/>
      <c r="Q633" s="14"/>
      <c r="R633" s="14"/>
      <c r="S633" s="14"/>
      <c r="T633" s="14"/>
      <c r="U633" s="14"/>
      <c r="V633" s="14"/>
      <c r="W633" s="14"/>
      <c r="X633" s="14"/>
      <c r="Y633" s="14"/>
      <c r="Z633" s="14"/>
      <c r="AA633" s="14"/>
      <c r="AB633" s="14"/>
    </row>
    <row r="634">
      <c r="A634" s="7"/>
      <c r="B634" s="11"/>
      <c r="C634" s="9"/>
      <c r="D634" s="22"/>
      <c r="E634" s="11"/>
      <c r="F634" s="11"/>
      <c r="G634" s="13"/>
      <c r="H634" s="11"/>
      <c r="I634" s="14"/>
      <c r="J634" s="14"/>
      <c r="K634" s="14"/>
      <c r="L634" s="14"/>
      <c r="M634" s="14"/>
      <c r="N634" s="14"/>
      <c r="O634" s="14"/>
      <c r="P634" s="14"/>
      <c r="Q634" s="14"/>
      <c r="R634" s="14"/>
      <c r="S634" s="14"/>
      <c r="T634" s="14"/>
      <c r="U634" s="14"/>
      <c r="V634" s="14"/>
      <c r="W634" s="14"/>
      <c r="X634" s="14"/>
      <c r="Y634" s="14"/>
      <c r="Z634" s="14"/>
      <c r="AA634" s="14"/>
      <c r="AB634" s="14"/>
    </row>
    <row r="635">
      <c r="A635" s="7"/>
      <c r="B635" s="11"/>
      <c r="C635" s="9"/>
      <c r="D635" s="22"/>
      <c r="E635" s="11"/>
      <c r="F635" s="11"/>
      <c r="G635" s="13"/>
      <c r="H635" s="11"/>
      <c r="I635" s="14"/>
      <c r="J635" s="14"/>
      <c r="K635" s="14"/>
      <c r="L635" s="14"/>
      <c r="M635" s="14"/>
      <c r="N635" s="14"/>
      <c r="O635" s="14"/>
      <c r="P635" s="14"/>
      <c r="Q635" s="14"/>
      <c r="R635" s="14"/>
      <c r="S635" s="14"/>
      <c r="T635" s="14"/>
      <c r="U635" s="14"/>
      <c r="V635" s="14"/>
      <c r="W635" s="14"/>
      <c r="X635" s="14"/>
      <c r="Y635" s="14"/>
      <c r="Z635" s="14"/>
      <c r="AA635" s="14"/>
      <c r="AB635" s="14"/>
    </row>
    <row r="636">
      <c r="A636" s="7"/>
      <c r="B636" s="11"/>
      <c r="C636" s="9"/>
      <c r="D636" s="22"/>
      <c r="E636" s="11"/>
      <c r="F636" s="11"/>
      <c r="G636" s="13"/>
      <c r="H636" s="11"/>
      <c r="I636" s="14"/>
      <c r="J636" s="14"/>
      <c r="K636" s="14"/>
      <c r="L636" s="14"/>
      <c r="M636" s="14"/>
      <c r="N636" s="14"/>
      <c r="O636" s="14"/>
      <c r="P636" s="14"/>
      <c r="Q636" s="14"/>
      <c r="R636" s="14"/>
      <c r="S636" s="14"/>
      <c r="T636" s="14"/>
      <c r="U636" s="14"/>
      <c r="V636" s="14"/>
      <c r="W636" s="14"/>
      <c r="X636" s="14"/>
      <c r="Y636" s="14"/>
      <c r="Z636" s="14"/>
      <c r="AA636" s="14"/>
      <c r="AB636" s="14"/>
    </row>
    <row r="637">
      <c r="A637" s="7"/>
      <c r="B637" s="11"/>
      <c r="C637" s="9"/>
      <c r="D637" s="22"/>
      <c r="E637" s="11"/>
      <c r="F637" s="11"/>
      <c r="G637" s="13"/>
      <c r="H637" s="11"/>
      <c r="I637" s="14"/>
      <c r="J637" s="14"/>
      <c r="K637" s="14"/>
      <c r="L637" s="14"/>
      <c r="M637" s="14"/>
      <c r="N637" s="14"/>
      <c r="O637" s="14"/>
      <c r="P637" s="14"/>
      <c r="Q637" s="14"/>
      <c r="R637" s="14"/>
      <c r="S637" s="14"/>
      <c r="T637" s="14"/>
      <c r="U637" s="14"/>
      <c r="V637" s="14"/>
      <c r="W637" s="14"/>
      <c r="X637" s="14"/>
      <c r="Y637" s="14"/>
      <c r="Z637" s="14"/>
      <c r="AA637" s="14"/>
      <c r="AB637" s="14"/>
    </row>
    <row r="638">
      <c r="A638" s="7"/>
      <c r="B638" s="11"/>
      <c r="C638" s="9"/>
      <c r="D638" s="22"/>
      <c r="E638" s="11"/>
      <c r="F638" s="11"/>
      <c r="G638" s="13"/>
      <c r="H638" s="11"/>
      <c r="I638" s="14"/>
      <c r="J638" s="14"/>
      <c r="K638" s="14"/>
      <c r="L638" s="14"/>
      <c r="M638" s="14"/>
      <c r="N638" s="14"/>
      <c r="O638" s="14"/>
      <c r="P638" s="14"/>
      <c r="Q638" s="14"/>
      <c r="R638" s="14"/>
      <c r="S638" s="14"/>
      <c r="T638" s="14"/>
      <c r="U638" s="14"/>
      <c r="V638" s="14"/>
      <c r="W638" s="14"/>
      <c r="X638" s="14"/>
      <c r="Y638" s="14"/>
      <c r="Z638" s="14"/>
      <c r="AA638" s="14"/>
      <c r="AB638" s="14"/>
    </row>
    <row r="639">
      <c r="A639" s="7"/>
      <c r="B639" s="11"/>
      <c r="C639" s="9"/>
      <c r="D639" s="22"/>
      <c r="E639" s="11"/>
      <c r="F639" s="11"/>
      <c r="G639" s="13"/>
      <c r="H639" s="11"/>
      <c r="I639" s="14"/>
      <c r="J639" s="14"/>
      <c r="K639" s="14"/>
      <c r="L639" s="14"/>
      <c r="M639" s="14"/>
      <c r="N639" s="14"/>
      <c r="O639" s="14"/>
      <c r="P639" s="14"/>
      <c r="Q639" s="14"/>
      <c r="R639" s="14"/>
      <c r="S639" s="14"/>
      <c r="T639" s="14"/>
      <c r="U639" s="14"/>
      <c r="V639" s="14"/>
      <c r="W639" s="14"/>
      <c r="X639" s="14"/>
      <c r="Y639" s="14"/>
      <c r="Z639" s="14"/>
      <c r="AA639" s="14"/>
      <c r="AB639" s="14"/>
    </row>
    <row r="640">
      <c r="A640" s="7"/>
      <c r="B640" s="11"/>
      <c r="C640" s="9"/>
      <c r="D640" s="22"/>
      <c r="E640" s="11"/>
      <c r="F640" s="11"/>
      <c r="G640" s="13"/>
      <c r="H640" s="11"/>
      <c r="I640" s="14"/>
      <c r="J640" s="14"/>
      <c r="K640" s="14"/>
      <c r="L640" s="14"/>
      <c r="M640" s="14"/>
      <c r="N640" s="14"/>
      <c r="O640" s="14"/>
      <c r="P640" s="14"/>
      <c r="Q640" s="14"/>
      <c r="R640" s="14"/>
      <c r="S640" s="14"/>
      <c r="T640" s="14"/>
      <c r="U640" s="14"/>
      <c r="V640" s="14"/>
      <c r="W640" s="14"/>
      <c r="X640" s="14"/>
      <c r="Y640" s="14"/>
      <c r="Z640" s="14"/>
      <c r="AA640" s="14"/>
      <c r="AB640" s="14"/>
    </row>
    <row r="641">
      <c r="A641" s="7"/>
      <c r="B641" s="11"/>
      <c r="C641" s="9"/>
      <c r="D641" s="22"/>
      <c r="E641" s="11"/>
      <c r="F641" s="11"/>
      <c r="G641" s="13"/>
      <c r="H641" s="11"/>
      <c r="I641" s="14"/>
      <c r="J641" s="14"/>
      <c r="K641" s="14"/>
      <c r="L641" s="14"/>
      <c r="M641" s="14"/>
      <c r="N641" s="14"/>
      <c r="O641" s="14"/>
      <c r="P641" s="14"/>
      <c r="Q641" s="14"/>
      <c r="R641" s="14"/>
      <c r="S641" s="14"/>
      <c r="T641" s="14"/>
      <c r="U641" s="14"/>
      <c r="V641" s="14"/>
      <c r="W641" s="14"/>
      <c r="X641" s="14"/>
      <c r="Y641" s="14"/>
      <c r="Z641" s="14"/>
      <c r="AA641" s="14"/>
      <c r="AB641" s="14"/>
    </row>
    <row r="642">
      <c r="A642" s="7"/>
      <c r="B642" s="11"/>
      <c r="C642" s="9"/>
      <c r="D642" s="22"/>
      <c r="E642" s="11"/>
      <c r="F642" s="11"/>
      <c r="G642" s="13"/>
      <c r="H642" s="11"/>
      <c r="I642" s="14"/>
      <c r="J642" s="14"/>
      <c r="K642" s="14"/>
      <c r="L642" s="14"/>
      <c r="M642" s="14"/>
      <c r="N642" s="14"/>
      <c r="O642" s="14"/>
      <c r="P642" s="14"/>
      <c r="Q642" s="14"/>
      <c r="R642" s="14"/>
      <c r="S642" s="14"/>
      <c r="T642" s="14"/>
      <c r="U642" s="14"/>
      <c r="V642" s="14"/>
      <c r="W642" s="14"/>
      <c r="X642" s="14"/>
      <c r="Y642" s="14"/>
      <c r="Z642" s="14"/>
      <c r="AA642" s="14"/>
      <c r="AB642" s="14"/>
    </row>
    <row r="643">
      <c r="A643" s="7"/>
      <c r="B643" s="11"/>
      <c r="C643" s="9"/>
      <c r="D643" s="22"/>
      <c r="E643" s="11"/>
      <c r="F643" s="11"/>
      <c r="G643" s="13"/>
      <c r="H643" s="11"/>
      <c r="I643" s="14"/>
      <c r="J643" s="14"/>
      <c r="K643" s="14"/>
      <c r="L643" s="14"/>
      <c r="M643" s="14"/>
      <c r="N643" s="14"/>
      <c r="O643" s="14"/>
      <c r="P643" s="14"/>
      <c r="Q643" s="14"/>
      <c r="R643" s="14"/>
      <c r="S643" s="14"/>
      <c r="T643" s="14"/>
      <c r="U643" s="14"/>
      <c r="V643" s="14"/>
      <c r="W643" s="14"/>
      <c r="X643" s="14"/>
      <c r="Y643" s="14"/>
      <c r="Z643" s="14"/>
      <c r="AA643" s="14"/>
      <c r="AB643" s="14"/>
    </row>
    <row r="644">
      <c r="A644" s="7"/>
      <c r="B644" s="11"/>
      <c r="C644" s="9"/>
      <c r="D644" s="22"/>
      <c r="E644" s="11"/>
      <c r="F644" s="11"/>
      <c r="G644" s="13"/>
      <c r="H644" s="11"/>
      <c r="I644" s="14"/>
      <c r="J644" s="14"/>
      <c r="K644" s="14"/>
      <c r="L644" s="14"/>
      <c r="M644" s="14"/>
      <c r="N644" s="14"/>
      <c r="O644" s="14"/>
      <c r="P644" s="14"/>
      <c r="Q644" s="14"/>
      <c r="R644" s="14"/>
      <c r="S644" s="14"/>
      <c r="T644" s="14"/>
      <c r="U644" s="14"/>
      <c r="V644" s="14"/>
      <c r="W644" s="14"/>
      <c r="X644" s="14"/>
      <c r="Y644" s="14"/>
      <c r="Z644" s="14"/>
      <c r="AA644" s="14"/>
      <c r="AB644" s="14"/>
    </row>
    <row r="645">
      <c r="A645" s="7"/>
      <c r="B645" s="11"/>
      <c r="C645" s="9"/>
      <c r="D645" s="22"/>
      <c r="E645" s="11"/>
      <c r="F645" s="11"/>
      <c r="G645" s="13"/>
      <c r="H645" s="11"/>
      <c r="I645" s="14"/>
      <c r="J645" s="14"/>
      <c r="K645" s="14"/>
      <c r="L645" s="14"/>
      <c r="M645" s="14"/>
      <c r="N645" s="14"/>
      <c r="O645" s="14"/>
      <c r="P645" s="14"/>
      <c r="Q645" s="14"/>
      <c r="R645" s="14"/>
      <c r="S645" s="14"/>
      <c r="T645" s="14"/>
      <c r="U645" s="14"/>
      <c r="V645" s="14"/>
      <c r="W645" s="14"/>
      <c r="X645" s="14"/>
      <c r="Y645" s="14"/>
      <c r="Z645" s="14"/>
      <c r="AA645" s="14"/>
      <c r="AB645" s="14"/>
    </row>
    <row r="646">
      <c r="A646" s="7"/>
      <c r="B646" s="11"/>
      <c r="C646" s="9"/>
      <c r="D646" s="22"/>
      <c r="E646" s="11"/>
      <c r="F646" s="11"/>
      <c r="G646" s="13"/>
      <c r="H646" s="11"/>
      <c r="I646" s="14"/>
      <c r="J646" s="14"/>
      <c r="K646" s="14"/>
      <c r="L646" s="14"/>
      <c r="M646" s="14"/>
      <c r="N646" s="14"/>
      <c r="O646" s="14"/>
      <c r="P646" s="14"/>
      <c r="Q646" s="14"/>
      <c r="R646" s="14"/>
      <c r="S646" s="14"/>
      <c r="T646" s="14"/>
      <c r="U646" s="14"/>
      <c r="V646" s="14"/>
      <c r="W646" s="14"/>
      <c r="X646" s="14"/>
      <c r="Y646" s="14"/>
      <c r="Z646" s="14"/>
      <c r="AA646" s="14"/>
      <c r="AB646" s="14"/>
    </row>
    <row r="647">
      <c r="A647" s="7"/>
      <c r="B647" s="11"/>
      <c r="C647" s="9"/>
      <c r="D647" s="22"/>
      <c r="E647" s="11"/>
      <c r="F647" s="11"/>
      <c r="G647" s="13"/>
      <c r="H647" s="11"/>
      <c r="I647" s="14"/>
      <c r="J647" s="14"/>
      <c r="K647" s="14"/>
      <c r="L647" s="14"/>
      <c r="M647" s="14"/>
      <c r="N647" s="14"/>
      <c r="O647" s="14"/>
      <c r="P647" s="14"/>
      <c r="Q647" s="14"/>
      <c r="R647" s="14"/>
      <c r="S647" s="14"/>
      <c r="T647" s="14"/>
      <c r="U647" s="14"/>
      <c r="V647" s="14"/>
      <c r="W647" s="14"/>
      <c r="X647" s="14"/>
      <c r="Y647" s="14"/>
      <c r="Z647" s="14"/>
      <c r="AA647" s="14"/>
      <c r="AB647" s="14"/>
    </row>
    <row r="648">
      <c r="A648" s="7"/>
      <c r="B648" s="11"/>
      <c r="C648" s="9"/>
      <c r="D648" s="22"/>
      <c r="E648" s="11"/>
      <c r="F648" s="11"/>
      <c r="G648" s="13"/>
      <c r="H648" s="11"/>
      <c r="I648" s="14"/>
      <c r="J648" s="14"/>
      <c r="K648" s="14"/>
      <c r="L648" s="14"/>
      <c r="M648" s="14"/>
      <c r="N648" s="14"/>
      <c r="O648" s="14"/>
      <c r="P648" s="14"/>
      <c r="Q648" s="14"/>
      <c r="R648" s="14"/>
      <c r="S648" s="14"/>
      <c r="T648" s="14"/>
      <c r="U648" s="14"/>
      <c r="V648" s="14"/>
      <c r="W648" s="14"/>
      <c r="X648" s="14"/>
      <c r="Y648" s="14"/>
      <c r="Z648" s="14"/>
      <c r="AA648" s="14"/>
      <c r="AB648" s="14"/>
    </row>
    <row r="649">
      <c r="A649" s="7"/>
      <c r="B649" s="11"/>
      <c r="C649" s="9"/>
      <c r="D649" s="22"/>
      <c r="E649" s="11"/>
      <c r="F649" s="11"/>
      <c r="G649" s="13"/>
      <c r="H649" s="11"/>
      <c r="I649" s="14"/>
      <c r="J649" s="14"/>
      <c r="K649" s="14"/>
      <c r="L649" s="14"/>
      <c r="M649" s="14"/>
      <c r="N649" s="14"/>
      <c r="O649" s="14"/>
      <c r="P649" s="14"/>
      <c r="Q649" s="14"/>
      <c r="R649" s="14"/>
      <c r="S649" s="14"/>
      <c r="T649" s="14"/>
      <c r="U649" s="14"/>
      <c r="V649" s="14"/>
      <c r="W649" s="14"/>
      <c r="X649" s="14"/>
      <c r="Y649" s="14"/>
      <c r="Z649" s="14"/>
      <c r="AA649" s="14"/>
      <c r="AB649" s="14"/>
    </row>
    <row r="650">
      <c r="A650" s="7"/>
      <c r="B650" s="11"/>
      <c r="C650" s="9"/>
      <c r="D650" s="22"/>
      <c r="E650" s="11"/>
      <c r="F650" s="11"/>
      <c r="G650" s="13"/>
      <c r="H650" s="11"/>
      <c r="I650" s="14"/>
      <c r="J650" s="14"/>
      <c r="K650" s="14"/>
      <c r="L650" s="14"/>
      <c r="M650" s="14"/>
      <c r="N650" s="14"/>
      <c r="O650" s="14"/>
      <c r="P650" s="14"/>
      <c r="Q650" s="14"/>
      <c r="R650" s="14"/>
      <c r="S650" s="14"/>
      <c r="T650" s="14"/>
      <c r="U650" s="14"/>
      <c r="V650" s="14"/>
      <c r="W650" s="14"/>
      <c r="X650" s="14"/>
      <c r="Y650" s="14"/>
      <c r="Z650" s="14"/>
      <c r="AA650" s="14"/>
      <c r="AB650" s="14"/>
    </row>
    <row r="651">
      <c r="A651" s="7"/>
      <c r="B651" s="11"/>
      <c r="C651" s="9"/>
      <c r="D651" s="22"/>
      <c r="E651" s="11"/>
      <c r="F651" s="11"/>
      <c r="G651" s="13"/>
      <c r="H651" s="11"/>
      <c r="I651" s="14"/>
      <c r="J651" s="14"/>
      <c r="K651" s="14"/>
      <c r="L651" s="14"/>
      <c r="M651" s="14"/>
      <c r="N651" s="14"/>
      <c r="O651" s="14"/>
      <c r="P651" s="14"/>
      <c r="Q651" s="14"/>
      <c r="R651" s="14"/>
      <c r="S651" s="14"/>
      <c r="T651" s="14"/>
      <c r="U651" s="14"/>
      <c r="V651" s="14"/>
      <c r="W651" s="14"/>
      <c r="X651" s="14"/>
      <c r="Y651" s="14"/>
      <c r="Z651" s="14"/>
      <c r="AA651" s="14"/>
      <c r="AB651" s="14"/>
    </row>
    <row r="652">
      <c r="A652" s="7"/>
      <c r="B652" s="11"/>
      <c r="C652" s="9"/>
      <c r="D652" s="22"/>
      <c r="E652" s="11"/>
      <c r="F652" s="11"/>
      <c r="G652" s="13"/>
      <c r="H652" s="11"/>
      <c r="I652" s="14"/>
      <c r="J652" s="14"/>
      <c r="K652" s="14"/>
      <c r="L652" s="14"/>
      <c r="M652" s="14"/>
      <c r="N652" s="14"/>
      <c r="O652" s="14"/>
      <c r="P652" s="14"/>
      <c r="Q652" s="14"/>
      <c r="R652" s="14"/>
      <c r="S652" s="14"/>
      <c r="T652" s="14"/>
      <c r="U652" s="14"/>
      <c r="V652" s="14"/>
      <c r="W652" s="14"/>
      <c r="X652" s="14"/>
      <c r="Y652" s="14"/>
      <c r="Z652" s="14"/>
      <c r="AA652" s="14"/>
      <c r="AB652" s="14"/>
    </row>
    <row r="653">
      <c r="A653" s="7"/>
      <c r="B653" s="11"/>
      <c r="C653" s="9"/>
      <c r="D653" s="22"/>
      <c r="E653" s="11"/>
      <c r="F653" s="11"/>
      <c r="G653" s="13"/>
      <c r="H653" s="11"/>
      <c r="I653" s="14"/>
      <c r="J653" s="14"/>
      <c r="K653" s="14"/>
      <c r="L653" s="14"/>
      <c r="M653" s="14"/>
      <c r="N653" s="14"/>
      <c r="O653" s="14"/>
      <c r="P653" s="14"/>
      <c r="Q653" s="14"/>
      <c r="R653" s="14"/>
      <c r="S653" s="14"/>
      <c r="T653" s="14"/>
      <c r="U653" s="14"/>
      <c r="V653" s="14"/>
      <c r="W653" s="14"/>
      <c r="X653" s="14"/>
      <c r="Y653" s="14"/>
      <c r="Z653" s="14"/>
      <c r="AA653" s="14"/>
      <c r="AB653" s="14"/>
    </row>
    <row r="654">
      <c r="A654" s="7"/>
      <c r="B654" s="11"/>
      <c r="C654" s="9"/>
      <c r="D654" s="22"/>
      <c r="E654" s="11"/>
      <c r="F654" s="11"/>
      <c r="G654" s="13"/>
      <c r="H654" s="11"/>
      <c r="I654" s="14"/>
      <c r="J654" s="14"/>
      <c r="K654" s="14"/>
      <c r="L654" s="14"/>
      <c r="M654" s="14"/>
      <c r="N654" s="14"/>
      <c r="O654" s="14"/>
      <c r="P654" s="14"/>
      <c r="Q654" s="14"/>
      <c r="R654" s="14"/>
      <c r="S654" s="14"/>
      <c r="T654" s="14"/>
      <c r="U654" s="14"/>
      <c r="V654" s="14"/>
      <c r="W654" s="14"/>
      <c r="X654" s="14"/>
      <c r="Y654" s="14"/>
      <c r="Z654" s="14"/>
      <c r="AA654" s="14"/>
      <c r="AB654" s="14"/>
    </row>
    <row r="655">
      <c r="A655" s="7"/>
      <c r="B655" s="11"/>
      <c r="C655" s="9"/>
      <c r="D655" s="22"/>
      <c r="E655" s="11"/>
      <c r="F655" s="11"/>
      <c r="G655" s="13"/>
      <c r="H655" s="11"/>
      <c r="I655" s="14"/>
      <c r="J655" s="14"/>
      <c r="K655" s="14"/>
      <c r="L655" s="14"/>
      <c r="M655" s="14"/>
      <c r="N655" s="14"/>
      <c r="O655" s="14"/>
      <c r="P655" s="14"/>
      <c r="Q655" s="14"/>
      <c r="R655" s="14"/>
      <c r="S655" s="14"/>
      <c r="T655" s="14"/>
      <c r="U655" s="14"/>
      <c r="V655" s="14"/>
      <c r="W655" s="14"/>
      <c r="X655" s="14"/>
      <c r="Y655" s="14"/>
      <c r="Z655" s="14"/>
      <c r="AA655" s="14"/>
      <c r="AB655" s="14"/>
    </row>
    <row r="656">
      <c r="A656" s="7"/>
      <c r="B656" s="11"/>
      <c r="C656" s="9"/>
      <c r="D656" s="22"/>
      <c r="E656" s="11"/>
      <c r="F656" s="11"/>
      <c r="G656" s="13"/>
      <c r="H656" s="11"/>
      <c r="I656" s="14"/>
      <c r="J656" s="14"/>
      <c r="K656" s="14"/>
      <c r="L656" s="14"/>
      <c r="M656" s="14"/>
      <c r="N656" s="14"/>
      <c r="O656" s="14"/>
      <c r="P656" s="14"/>
      <c r="Q656" s="14"/>
      <c r="R656" s="14"/>
      <c r="S656" s="14"/>
      <c r="T656" s="14"/>
      <c r="U656" s="14"/>
      <c r="V656" s="14"/>
      <c r="W656" s="14"/>
      <c r="X656" s="14"/>
      <c r="Y656" s="14"/>
      <c r="Z656" s="14"/>
      <c r="AA656" s="14"/>
      <c r="AB656" s="14"/>
    </row>
    <row r="657">
      <c r="A657" s="7"/>
      <c r="B657" s="11"/>
      <c r="C657" s="9"/>
      <c r="D657" s="22"/>
      <c r="E657" s="11"/>
      <c r="F657" s="11"/>
      <c r="G657" s="13"/>
      <c r="H657" s="11"/>
      <c r="I657" s="14"/>
      <c r="J657" s="14"/>
      <c r="K657" s="14"/>
      <c r="L657" s="14"/>
      <c r="M657" s="14"/>
      <c r="N657" s="14"/>
      <c r="O657" s="14"/>
      <c r="P657" s="14"/>
      <c r="Q657" s="14"/>
      <c r="R657" s="14"/>
      <c r="S657" s="14"/>
      <c r="T657" s="14"/>
      <c r="U657" s="14"/>
      <c r="V657" s="14"/>
      <c r="W657" s="14"/>
      <c r="X657" s="14"/>
      <c r="Y657" s="14"/>
      <c r="Z657" s="14"/>
      <c r="AA657" s="14"/>
      <c r="AB657" s="14"/>
    </row>
    <row r="658">
      <c r="A658" s="7"/>
      <c r="B658" s="11"/>
      <c r="C658" s="9"/>
      <c r="D658" s="22"/>
      <c r="E658" s="11"/>
      <c r="F658" s="11"/>
      <c r="G658" s="13"/>
      <c r="H658" s="11"/>
      <c r="I658" s="14"/>
      <c r="J658" s="14"/>
      <c r="K658" s="14"/>
      <c r="L658" s="14"/>
      <c r="M658" s="14"/>
      <c r="N658" s="14"/>
      <c r="O658" s="14"/>
      <c r="P658" s="14"/>
      <c r="Q658" s="14"/>
      <c r="R658" s="14"/>
      <c r="S658" s="14"/>
      <c r="T658" s="14"/>
      <c r="U658" s="14"/>
      <c r="V658" s="14"/>
      <c r="W658" s="14"/>
      <c r="X658" s="14"/>
      <c r="Y658" s="14"/>
      <c r="Z658" s="14"/>
      <c r="AA658" s="14"/>
      <c r="AB658" s="14"/>
    </row>
    <row r="659">
      <c r="A659" s="7"/>
      <c r="B659" s="11"/>
      <c r="C659" s="9"/>
      <c r="D659" s="22"/>
      <c r="E659" s="11"/>
      <c r="F659" s="11"/>
      <c r="G659" s="13"/>
      <c r="H659" s="11"/>
      <c r="I659" s="14"/>
      <c r="J659" s="14"/>
      <c r="K659" s="14"/>
      <c r="L659" s="14"/>
      <c r="M659" s="14"/>
      <c r="N659" s="14"/>
      <c r="O659" s="14"/>
      <c r="P659" s="14"/>
      <c r="Q659" s="14"/>
      <c r="R659" s="14"/>
      <c r="S659" s="14"/>
      <c r="T659" s="14"/>
      <c r="U659" s="14"/>
      <c r="V659" s="14"/>
      <c r="W659" s="14"/>
      <c r="X659" s="14"/>
      <c r="Y659" s="14"/>
      <c r="Z659" s="14"/>
      <c r="AA659" s="14"/>
      <c r="AB659" s="14"/>
    </row>
    <row r="660">
      <c r="A660" s="7"/>
      <c r="B660" s="11"/>
      <c r="C660" s="9"/>
      <c r="D660" s="22"/>
      <c r="E660" s="11"/>
      <c r="F660" s="11"/>
      <c r="G660" s="13"/>
      <c r="H660" s="11"/>
      <c r="I660" s="14"/>
      <c r="J660" s="14"/>
      <c r="K660" s="14"/>
      <c r="L660" s="14"/>
      <c r="M660" s="14"/>
      <c r="N660" s="14"/>
      <c r="O660" s="14"/>
      <c r="P660" s="14"/>
      <c r="Q660" s="14"/>
      <c r="R660" s="14"/>
      <c r="S660" s="14"/>
      <c r="T660" s="14"/>
      <c r="U660" s="14"/>
      <c r="V660" s="14"/>
      <c r="W660" s="14"/>
      <c r="X660" s="14"/>
      <c r="Y660" s="14"/>
      <c r="Z660" s="14"/>
      <c r="AA660" s="14"/>
      <c r="AB660" s="14"/>
    </row>
    <row r="661">
      <c r="A661" s="7"/>
      <c r="B661" s="11"/>
      <c r="C661" s="9"/>
      <c r="D661" s="22"/>
      <c r="E661" s="11"/>
      <c r="F661" s="11"/>
      <c r="G661" s="13"/>
      <c r="H661" s="11"/>
      <c r="I661" s="14"/>
      <c r="J661" s="14"/>
      <c r="K661" s="14"/>
      <c r="L661" s="14"/>
      <c r="M661" s="14"/>
      <c r="N661" s="14"/>
      <c r="O661" s="14"/>
      <c r="P661" s="14"/>
      <c r="Q661" s="14"/>
      <c r="R661" s="14"/>
      <c r="S661" s="14"/>
      <c r="T661" s="14"/>
      <c r="U661" s="14"/>
      <c r="V661" s="14"/>
      <c r="W661" s="14"/>
      <c r="X661" s="14"/>
      <c r="Y661" s="14"/>
      <c r="Z661" s="14"/>
      <c r="AA661" s="14"/>
      <c r="AB661" s="14"/>
    </row>
    <row r="662">
      <c r="A662" s="7"/>
      <c r="B662" s="11"/>
      <c r="C662" s="9"/>
      <c r="D662" s="22"/>
      <c r="E662" s="11"/>
      <c r="F662" s="11"/>
      <c r="G662" s="13"/>
      <c r="H662" s="11"/>
      <c r="I662" s="14"/>
      <c r="J662" s="14"/>
      <c r="K662" s="14"/>
      <c r="L662" s="14"/>
      <c r="M662" s="14"/>
      <c r="N662" s="14"/>
      <c r="O662" s="14"/>
      <c r="P662" s="14"/>
      <c r="Q662" s="14"/>
      <c r="R662" s="14"/>
      <c r="S662" s="14"/>
      <c r="T662" s="14"/>
      <c r="U662" s="14"/>
      <c r="V662" s="14"/>
      <c r="W662" s="14"/>
      <c r="X662" s="14"/>
      <c r="Y662" s="14"/>
      <c r="Z662" s="14"/>
      <c r="AA662" s="14"/>
      <c r="AB662" s="14"/>
    </row>
    <row r="663">
      <c r="A663" s="7"/>
      <c r="B663" s="11"/>
      <c r="C663" s="9"/>
      <c r="D663" s="22"/>
      <c r="E663" s="11"/>
      <c r="F663" s="11"/>
      <c r="G663" s="13"/>
      <c r="H663" s="11"/>
      <c r="I663" s="14"/>
      <c r="J663" s="14"/>
      <c r="K663" s="14"/>
      <c r="L663" s="14"/>
      <c r="M663" s="14"/>
      <c r="N663" s="14"/>
      <c r="O663" s="14"/>
      <c r="P663" s="14"/>
      <c r="Q663" s="14"/>
      <c r="R663" s="14"/>
      <c r="S663" s="14"/>
      <c r="T663" s="14"/>
      <c r="U663" s="14"/>
      <c r="V663" s="14"/>
      <c r="W663" s="14"/>
      <c r="X663" s="14"/>
      <c r="Y663" s="14"/>
      <c r="Z663" s="14"/>
      <c r="AA663" s="14"/>
      <c r="AB663" s="14"/>
    </row>
    <row r="664">
      <c r="A664" s="7"/>
      <c r="B664" s="11"/>
      <c r="C664" s="9"/>
      <c r="D664" s="22"/>
      <c r="E664" s="11"/>
      <c r="F664" s="11"/>
      <c r="G664" s="13"/>
      <c r="H664" s="11"/>
      <c r="I664" s="14"/>
      <c r="J664" s="14"/>
      <c r="K664" s="14"/>
      <c r="L664" s="14"/>
      <c r="M664" s="14"/>
      <c r="N664" s="14"/>
      <c r="O664" s="14"/>
      <c r="P664" s="14"/>
      <c r="Q664" s="14"/>
      <c r="R664" s="14"/>
      <c r="S664" s="14"/>
      <c r="T664" s="14"/>
      <c r="U664" s="14"/>
      <c r="V664" s="14"/>
      <c r="W664" s="14"/>
      <c r="X664" s="14"/>
      <c r="Y664" s="14"/>
      <c r="Z664" s="14"/>
      <c r="AA664" s="14"/>
      <c r="AB664" s="14"/>
    </row>
    <row r="665">
      <c r="A665" s="7"/>
      <c r="B665" s="11"/>
      <c r="C665" s="9"/>
      <c r="D665" s="22"/>
      <c r="E665" s="11"/>
      <c r="F665" s="11"/>
      <c r="G665" s="13"/>
      <c r="H665" s="11"/>
      <c r="I665" s="14"/>
      <c r="J665" s="14"/>
      <c r="K665" s="14"/>
      <c r="L665" s="14"/>
      <c r="M665" s="14"/>
      <c r="N665" s="14"/>
      <c r="O665" s="14"/>
      <c r="P665" s="14"/>
      <c r="Q665" s="14"/>
      <c r="R665" s="14"/>
      <c r="S665" s="14"/>
      <c r="T665" s="14"/>
      <c r="U665" s="14"/>
      <c r="V665" s="14"/>
      <c r="W665" s="14"/>
      <c r="X665" s="14"/>
      <c r="Y665" s="14"/>
      <c r="Z665" s="14"/>
      <c r="AA665" s="14"/>
      <c r="AB665" s="14"/>
    </row>
    <row r="666">
      <c r="A666" s="7"/>
      <c r="B666" s="11"/>
      <c r="C666" s="9"/>
      <c r="D666" s="22"/>
      <c r="E666" s="11"/>
      <c r="F666" s="11"/>
      <c r="G666" s="13"/>
      <c r="H666" s="11"/>
      <c r="I666" s="14"/>
      <c r="J666" s="14"/>
      <c r="K666" s="14"/>
      <c r="L666" s="14"/>
      <c r="M666" s="14"/>
      <c r="N666" s="14"/>
      <c r="O666" s="14"/>
      <c r="P666" s="14"/>
      <c r="Q666" s="14"/>
      <c r="R666" s="14"/>
      <c r="S666" s="14"/>
      <c r="T666" s="14"/>
      <c r="U666" s="14"/>
      <c r="V666" s="14"/>
      <c r="W666" s="14"/>
      <c r="X666" s="14"/>
      <c r="Y666" s="14"/>
      <c r="Z666" s="14"/>
      <c r="AA666" s="14"/>
      <c r="AB666" s="14"/>
    </row>
    <row r="667">
      <c r="A667" s="7"/>
      <c r="B667" s="11"/>
      <c r="C667" s="9"/>
      <c r="D667" s="22"/>
      <c r="E667" s="11"/>
      <c r="F667" s="11"/>
      <c r="G667" s="13"/>
      <c r="H667" s="11"/>
      <c r="I667" s="14"/>
      <c r="J667" s="14"/>
      <c r="K667" s="14"/>
      <c r="L667" s="14"/>
      <c r="M667" s="14"/>
      <c r="N667" s="14"/>
      <c r="O667" s="14"/>
      <c r="P667" s="14"/>
      <c r="Q667" s="14"/>
      <c r="R667" s="14"/>
      <c r="S667" s="14"/>
      <c r="T667" s="14"/>
      <c r="U667" s="14"/>
      <c r="V667" s="14"/>
      <c r="W667" s="14"/>
      <c r="X667" s="14"/>
      <c r="Y667" s="14"/>
      <c r="Z667" s="14"/>
      <c r="AA667" s="14"/>
      <c r="AB667" s="14"/>
    </row>
    <row r="668">
      <c r="A668" s="7"/>
      <c r="B668" s="11"/>
      <c r="C668" s="9"/>
      <c r="D668" s="22"/>
      <c r="E668" s="11"/>
      <c r="F668" s="11"/>
      <c r="G668" s="13"/>
      <c r="H668" s="11"/>
      <c r="I668" s="14"/>
      <c r="J668" s="14"/>
      <c r="K668" s="14"/>
      <c r="L668" s="14"/>
      <c r="M668" s="14"/>
      <c r="N668" s="14"/>
      <c r="O668" s="14"/>
      <c r="P668" s="14"/>
      <c r="Q668" s="14"/>
      <c r="R668" s="14"/>
      <c r="S668" s="14"/>
      <c r="T668" s="14"/>
      <c r="U668" s="14"/>
      <c r="V668" s="14"/>
      <c r="W668" s="14"/>
      <c r="X668" s="14"/>
      <c r="Y668" s="14"/>
      <c r="Z668" s="14"/>
      <c r="AA668" s="14"/>
      <c r="AB668" s="14"/>
    </row>
    <row r="669">
      <c r="A669" s="7"/>
      <c r="B669" s="11"/>
      <c r="C669" s="9"/>
      <c r="D669" s="22"/>
      <c r="E669" s="11"/>
      <c r="F669" s="11"/>
      <c r="G669" s="13"/>
      <c r="H669" s="11"/>
      <c r="I669" s="14"/>
      <c r="J669" s="14"/>
      <c r="K669" s="14"/>
      <c r="L669" s="14"/>
      <c r="M669" s="14"/>
      <c r="N669" s="14"/>
      <c r="O669" s="14"/>
      <c r="P669" s="14"/>
      <c r="Q669" s="14"/>
      <c r="R669" s="14"/>
      <c r="S669" s="14"/>
      <c r="T669" s="14"/>
      <c r="U669" s="14"/>
      <c r="V669" s="14"/>
      <c r="W669" s="14"/>
      <c r="X669" s="14"/>
      <c r="Y669" s="14"/>
      <c r="Z669" s="14"/>
      <c r="AA669" s="14"/>
      <c r="AB669" s="14"/>
    </row>
    <row r="670">
      <c r="A670" s="7"/>
      <c r="B670" s="11"/>
      <c r="C670" s="9"/>
      <c r="D670" s="22"/>
      <c r="E670" s="11"/>
      <c r="F670" s="11"/>
      <c r="G670" s="13"/>
      <c r="H670" s="11"/>
      <c r="I670" s="14"/>
      <c r="J670" s="14"/>
      <c r="K670" s="14"/>
      <c r="L670" s="14"/>
      <c r="M670" s="14"/>
      <c r="N670" s="14"/>
      <c r="O670" s="14"/>
      <c r="P670" s="14"/>
      <c r="Q670" s="14"/>
      <c r="R670" s="14"/>
      <c r="S670" s="14"/>
      <c r="T670" s="14"/>
      <c r="U670" s="14"/>
      <c r="V670" s="14"/>
      <c r="W670" s="14"/>
      <c r="X670" s="14"/>
      <c r="Y670" s="14"/>
      <c r="Z670" s="14"/>
      <c r="AA670" s="14"/>
      <c r="AB670" s="14"/>
    </row>
    <row r="671">
      <c r="A671" s="7"/>
      <c r="B671" s="11"/>
      <c r="C671" s="9"/>
      <c r="D671" s="22"/>
      <c r="E671" s="11"/>
      <c r="F671" s="11"/>
      <c r="G671" s="13"/>
      <c r="H671" s="11"/>
      <c r="I671" s="14"/>
      <c r="J671" s="14"/>
      <c r="K671" s="14"/>
      <c r="L671" s="14"/>
      <c r="M671" s="14"/>
      <c r="N671" s="14"/>
      <c r="O671" s="14"/>
      <c r="P671" s="14"/>
      <c r="Q671" s="14"/>
      <c r="R671" s="14"/>
      <c r="S671" s="14"/>
      <c r="T671" s="14"/>
      <c r="U671" s="14"/>
      <c r="V671" s="14"/>
      <c r="W671" s="14"/>
      <c r="X671" s="14"/>
      <c r="Y671" s="14"/>
      <c r="Z671" s="14"/>
      <c r="AA671" s="14"/>
      <c r="AB671" s="14"/>
    </row>
    <row r="672">
      <c r="A672" s="7"/>
      <c r="B672" s="11"/>
      <c r="C672" s="9"/>
      <c r="D672" s="22"/>
      <c r="E672" s="11"/>
      <c r="F672" s="11"/>
      <c r="G672" s="13"/>
      <c r="H672" s="11"/>
      <c r="I672" s="14"/>
      <c r="J672" s="14"/>
      <c r="K672" s="14"/>
      <c r="L672" s="14"/>
      <c r="M672" s="14"/>
      <c r="N672" s="14"/>
      <c r="O672" s="14"/>
      <c r="P672" s="14"/>
      <c r="Q672" s="14"/>
      <c r="R672" s="14"/>
      <c r="S672" s="14"/>
      <c r="T672" s="14"/>
      <c r="U672" s="14"/>
      <c r="V672" s="14"/>
      <c r="W672" s="14"/>
      <c r="X672" s="14"/>
      <c r="Y672" s="14"/>
      <c r="Z672" s="14"/>
      <c r="AA672" s="14"/>
      <c r="AB672" s="14"/>
    </row>
    <row r="673">
      <c r="A673" s="7"/>
      <c r="B673" s="11"/>
      <c r="C673" s="9"/>
      <c r="D673" s="22"/>
      <c r="E673" s="11"/>
      <c r="F673" s="11"/>
      <c r="G673" s="13"/>
      <c r="H673" s="11"/>
      <c r="I673" s="14"/>
      <c r="J673" s="14"/>
      <c r="K673" s="14"/>
      <c r="L673" s="14"/>
      <c r="M673" s="14"/>
      <c r="N673" s="14"/>
      <c r="O673" s="14"/>
      <c r="P673" s="14"/>
      <c r="Q673" s="14"/>
      <c r="R673" s="14"/>
      <c r="S673" s="14"/>
      <c r="T673" s="14"/>
      <c r="U673" s="14"/>
      <c r="V673" s="14"/>
      <c r="W673" s="14"/>
      <c r="X673" s="14"/>
      <c r="Y673" s="14"/>
      <c r="Z673" s="14"/>
      <c r="AA673" s="14"/>
      <c r="AB673" s="14"/>
    </row>
    <row r="674">
      <c r="A674" s="7"/>
      <c r="B674" s="11"/>
      <c r="C674" s="9"/>
      <c r="D674" s="22"/>
      <c r="E674" s="11"/>
      <c r="F674" s="11"/>
      <c r="G674" s="13"/>
      <c r="H674" s="11"/>
      <c r="I674" s="14"/>
      <c r="J674" s="14"/>
      <c r="K674" s="14"/>
      <c r="L674" s="14"/>
      <c r="M674" s="14"/>
      <c r="N674" s="14"/>
      <c r="O674" s="14"/>
      <c r="P674" s="14"/>
      <c r="Q674" s="14"/>
      <c r="R674" s="14"/>
      <c r="S674" s="14"/>
      <c r="T674" s="14"/>
      <c r="U674" s="14"/>
      <c r="V674" s="14"/>
      <c r="W674" s="14"/>
      <c r="X674" s="14"/>
      <c r="Y674" s="14"/>
      <c r="Z674" s="14"/>
      <c r="AA674" s="14"/>
      <c r="AB674" s="14"/>
    </row>
    <row r="675">
      <c r="A675" s="7"/>
      <c r="B675" s="11"/>
      <c r="C675" s="9"/>
      <c r="D675" s="22"/>
      <c r="E675" s="11"/>
      <c r="F675" s="11"/>
      <c r="G675" s="13"/>
      <c r="H675" s="11"/>
      <c r="I675" s="14"/>
      <c r="J675" s="14"/>
      <c r="K675" s="14"/>
      <c r="L675" s="14"/>
      <c r="M675" s="14"/>
      <c r="N675" s="14"/>
      <c r="O675" s="14"/>
      <c r="P675" s="14"/>
      <c r="Q675" s="14"/>
      <c r="R675" s="14"/>
      <c r="S675" s="14"/>
      <c r="T675" s="14"/>
      <c r="U675" s="14"/>
      <c r="V675" s="14"/>
      <c r="W675" s="14"/>
      <c r="X675" s="14"/>
      <c r="Y675" s="14"/>
      <c r="Z675" s="14"/>
      <c r="AA675" s="14"/>
      <c r="AB675" s="14"/>
    </row>
    <row r="676">
      <c r="A676" s="7"/>
      <c r="B676" s="11"/>
      <c r="C676" s="9"/>
      <c r="D676" s="22"/>
      <c r="E676" s="11"/>
      <c r="F676" s="11"/>
      <c r="G676" s="13"/>
      <c r="H676" s="11"/>
      <c r="I676" s="14"/>
      <c r="J676" s="14"/>
      <c r="K676" s="14"/>
      <c r="L676" s="14"/>
      <c r="M676" s="14"/>
      <c r="N676" s="14"/>
      <c r="O676" s="14"/>
      <c r="P676" s="14"/>
      <c r="Q676" s="14"/>
      <c r="R676" s="14"/>
      <c r="S676" s="14"/>
      <c r="T676" s="14"/>
      <c r="U676" s="14"/>
      <c r="V676" s="14"/>
      <c r="W676" s="14"/>
      <c r="X676" s="14"/>
      <c r="Y676" s="14"/>
      <c r="Z676" s="14"/>
      <c r="AA676" s="14"/>
      <c r="AB676" s="14"/>
    </row>
    <row r="677">
      <c r="A677" s="7"/>
      <c r="B677" s="11"/>
      <c r="C677" s="9"/>
      <c r="D677" s="22"/>
      <c r="E677" s="11"/>
      <c r="F677" s="11"/>
      <c r="G677" s="13"/>
      <c r="H677" s="11"/>
      <c r="I677" s="14"/>
      <c r="J677" s="14"/>
      <c r="K677" s="14"/>
      <c r="L677" s="14"/>
      <c r="M677" s="14"/>
      <c r="N677" s="14"/>
      <c r="O677" s="14"/>
      <c r="P677" s="14"/>
      <c r="Q677" s="14"/>
      <c r="R677" s="14"/>
      <c r="S677" s="14"/>
      <c r="T677" s="14"/>
      <c r="U677" s="14"/>
      <c r="V677" s="14"/>
      <c r="W677" s="14"/>
      <c r="X677" s="14"/>
      <c r="Y677" s="14"/>
      <c r="Z677" s="14"/>
      <c r="AA677" s="14"/>
      <c r="AB677" s="14"/>
    </row>
    <row r="678">
      <c r="A678" s="7"/>
      <c r="B678" s="11"/>
      <c r="C678" s="9"/>
      <c r="D678" s="22"/>
      <c r="E678" s="11"/>
      <c r="F678" s="11"/>
      <c r="G678" s="13"/>
      <c r="H678" s="11"/>
      <c r="I678" s="14"/>
      <c r="J678" s="14"/>
      <c r="K678" s="14"/>
      <c r="L678" s="14"/>
      <c r="M678" s="14"/>
      <c r="N678" s="14"/>
      <c r="O678" s="14"/>
      <c r="P678" s="14"/>
      <c r="Q678" s="14"/>
      <c r="R678" s="14"/>
      <c r="S678" s="14"/>
      <c r="T678" s="14"/>
      <c r="U678" s="14"/>
      <c r="V678" s="14"/>
      <c r="W678" s="14"/>
      <c r="X678" s="14"/>
      <c r="Y678" s="14"/>
      <c r="Z678" s="14"/>
      <c r="AA678" s="14"/>
      <c r="AB678" s="14"/>
    </row>
    <row r="679">
      <c r="A679" s="7"/>
      <c r="B679" s="11"/>
      <c r="C679" s="9"/>
      <c r="D679" s="22"/>
      <c r="E679" s="11"/>
      <c r="F679" s="11"/>
      <c r="G679" s="13"/>
      <c r="H679" s="11"/>
      <c r="I679" s="14"/>
      <c r="J679" s="14"/>
      <c r="K679" s="14"/>
      <c r="L679" s="14"/>
      <c r="M679" s="14"/>
      <c r="N679" s="14"/>
      <c r="O679" s="14"/>
      <c r="P679" s="14"/>
      <c r="Q679" s="14"/>
      <c r="R679" s="14"/>
      <c r="S679" s="14"/>
      <c r="T679" s="14"/>
      <c r="U679" s="14"/>
      <c r="V679" s="14"/>
      <c r="W679" s="14"/>
      <c r="X679" s="14"/>
      <c r="Y679" s="14"/>
      <c r="Z679" s="14"/>
      <c r="AA679" s="14"/>
      <c r="AB679" s="14"/>
    </row>
    <row r="680">
      <c r="A680" s="7"/>
      <c r="B680" s="11"/>
      <c r="C680" s="9"/>
      <c r="D680" s="22"/>
      <c r="E680" s="11"/>
      <c r="F680" s="11"/>
      <c r="G680" s="13"/>
      <c r="H680" s="11"/>
      <c r="I680" s="14"/>
      <c r="J680" s="14"/>
      <c r="K680" s="14"/>
      <c r="L680" s="14"/>
      <c r="M680" s="14"/>
      <c r="N680" s="14"/>
      <c r="O680" s="14"/>
      <c r="P680" s="14"/>
      <c r="Q680" s="14"/>
      <c r="R680" s="14"/>
      <c r="S680" s="14"/>
      <c r="T680" s="14"/>
      <c r="U680" s="14"/>
      <c r="V680" s="14"/>
      <c r="W680" s="14"/>
      <c r="X680" s="14"/>
      <c r="Y680" s="14"/>
      <c r="Z680" s="14"/>
      <c r="AA680" s="14"/>
      <c r="AB680" s="14"/>
    </row>
    <row r="681">
      <c r="A681" s="7"/>
      <c r="B681" s="11"/>
      <c r="C681" s="9"/>
      <c r="D681" s="22"/>
      <c r="E681" s="11"/>
      <c r="F681" s="11"/>
      <c r="G681" s="13"/>
      <c r="H681" s="11"/>
      <c r="I681" s="14"/>
      <c r="J681" s="14"/>
      <c r="K681" s="14"/>
      <c r="L681" s="14"/>
      <c r="M681" s="14"/>
      <c r="N681" s="14"/>
      <c r="O681" s="14"/>
      <c r="P681" s="14"/>
      <c r="Q681" s="14"/>
      <c r="R681" s="14"/>
      <c r="S681" s="14"/>
      <c r="T681" s="14"/>
      <c r="U681" s="14"/>
      <c r="V681" s="14"/>
      <c r="W681" s="14"/>
      <c r="X681" s="14"/>
      <c r="Y681" s="14"/>
      <c r="Z681" s="14"/>
      <c r="AA681" s="14"/>
      <c r="AB681" s="14"/>
    </row>
    <row r="682">
      <c r="A682" s="7"/>
      <c r="B682" s="11"/>
      <c r="C682" s="9"/>
      <c r="D682" s="22"/>
      <c r="E682" s="11"/>
      <c r="F682" s="11"/>
      <c r="G682" s="13"/>
      <c r="H682" s="11"/>
      <c r="I682" s="14"/>
      <c r="J682" s="14"/>
      <c r="K682" s="14"/>
      <c r="L682" s="14"/>
      <c r="M682" s="14"/>
      <c r="N682" s="14"/>
      <c r="O682" s="14"/>
      <c r="P682" s="14"/>
      <c r="Q682" s="14"/>
      <c r="R682" s="14"/>
      <c r="S682" s="14"/>
      <c r="T682" s="14"/>
      <c r="U682" s="14"/>
      <c r="V682" s="14"/>
      <c r="W682" s="14"/>
      <c r="X682" s="14"/>
      <c r="Y682" s="14"/>
      <c r="Z682" s="14"/>
      <c r="AA682" s="14"/>
      <c r="AB682" s="14"/>
    </row>
    <row r="683">
      <c r="A683" s="7"/>
      <c r="B683" s="11"/>
      <c r="C683" s="9"/>
      <c r="D683" s="22"/>
      <c r="E683" s="11"/>
      <c r="F683" s="11"/>
      <c r="G683" s="13"/>
      <c r="H683" s="11"/>
      <c r="I683" s="14"/>
      <c r="J683" s="14"/>
      <c r="K683" s="14"/>
      <c r="L683" s="14"/>
      <c r="M683" s="14"/>
      <c r="N683" s="14"/>
      <c r="O683" s="14"/>
      <c r="P683" s="14"/>
      <c r="Q683" s="14"/>
      <c r="R683" s="14"/>
      <c r="S683" s="14"/>
      <c r="T683" s="14"/>
      <c r="U683" s="14"/>
      <c r="V683" s="14"/>
      <c r="W683" s="14"/>
      <c r="X683" s="14"/>
      <c r="Y683" s="14"/>
      <c r="Z683" s="14"/>
      <c r="AA683" s="14"/>
      <c r="AB683" s="14"/>
    </row>
    <row r="684">
      <c r="A684" s="7"/>
      <c r="B684" s="11"/>
      <c r="C684" s="9"/>
      <c r="D684" s="22"/>
      <c r="E684" s="11"/>
      <c r="F684" s="11"/>
      <c r="G684" s="13"/>
      <c r="H684" s="11"/>
      <c r="I684" s="14"/>
      <c r="J684" s="14"/>
      <c r="K684" s="14"/>
      <c r="L684" s="14"/>
      <c r="M684" s="14"/>
      <c r="N684" s="14"/>
      <c r="O684" s="14"/>
      <c r="P684" s="14"/>
      <c r="Q684" s="14"/>
      <c r="R684" s="14"/>
      <c r="S684" s="14"/>
      <c r="T684" s="14"/>
      <c r="U684" s="14"/>
      <c r="V684" s="14"/>
      <c r="W684" s="14"/>
      <c r="X684" s="14"/>
      <c r="Y684" s="14"/>
      <c r="Z684" s="14"/>
      <c r="AA684" s="14"/>
      <c r="AB684" s="14"/>
    </row>
    <row r="685">
      <c r="A685" s="7"/>
      <c r="B685" s="11"/>
      <c r="C685" s="9"/>
      <c r="D685" s="22"/>
      <c r="E685" s="11"/>
      <c r="F685" s="11"/>
      <c r="G685" s="13"/>
      <c r="H685" s="11"/>
      <c r="I685" s="14"/>
      <c r="J685" s="14"/>
      <c r="K685" s="14"/>
      <c r="L685" s="14"/>
      <c r="M685" s="14"/>
      <c r="N685" s="14"/>
      <c r="O685" s="14"/>
      <c r="P685" s="14"/>
      <c r="Q685" s="14"/>
      <c r="R685" s="14"/>
      <c r="S685" s="14"/>
      <c r="T685" s="14"/>
      <c r="U685" s="14"/>
      <c r="V685" s="14"/>
      <c r="W685" s="14"/>
      <c r="X685" s="14"/>
      <c r="Y685" s="14"/>
      <c r="Z685" s="14"/>
      <c r="AA685" s="14"/>
      <c r="AB685" s="14"/>
    </row>
    <row r="686">
      <c r="A686" s="7"/>
      <c r="B686" s="11"/>
      <c r="C686" s="9"/>
      <c r="D686" s="22"/>
      <c r="E686" s="11"/>
      <c r="F686" s="11"/>
      <c r="G686" s="13"/>
      <c r="H686" s="11"/>
      <c r="I686" s="14"/>
      <c r="J686" s="14"/>
      <c r="K686" s="14"/>
      <c r="L686" s="14"/>
      <c r="M686" s="14"/>
      <c r="N686" s="14"/>
      <c r="O686" s="14"/>
      <c r="P686" s="14"/>
      <c r="Q686" s="14"/>
      <c r="R686" s="14"/>
      <c r="S686" s="14"/>
      <c r="T686" s="14"/>
      <c r="U686" s="14"/>
      <c r="V686" s="14"/>
      <c r="W686" s="14"/>
      <c r="X686" s="14"/>
      <c r="Y686" s="14"/>
      <c r="Z686" s="14"/>
      <c r="AA686" s="14"/>
      <c r="AB686" s="14"/>
    </row>
    <row r="687">
      <c r="A687" s="7"/>
      <c r="B687" s="11"/>
      <c r="C687" s="9"/>
      <c r="D687" s="22"/>
      <c r="E687" s="11"/>
      <c r="F687" s="11"/>
      <c r="G687" s="13"/>
      <c r="H687" s="11"/>
      <c r="I687" s="14"/>
      <c r="J687" s="14"/>
      <c r="K687" s="14"/>
      <c r="L687" s="14"/>
      <c r="M687" s="14"/>
      <c r="N687" s="14"/>
      <c r="O687" s="14"/>
      <c r="P687" s="14"/>
      <c r="Q687" s="14"/>
      <c r="R687" s="14"/>
      <c r="S687" s="14"/>
      <c r="T687" s="14"/>
      <c r="U687" s="14"/>
      <c r="V687" s="14"/>
      <c r="W687" s="14"/>
      <c r="X687" s="14"/>
      <c r="Y687" s="14"/>
      <c r="Z687" s="14"/>
      <c r="AA687" s="14"/>
      <c r="AB687" s="14"/>
    </row>
    <row r="688">
      <c r="A688" s="7"/>
      <c r="B688" s="11"/>
      <c r="C688" s="9"/>
      <c r="D688" s="22"/>
      <c r="E688" s="11"/>
      <c r="F688" s="11"/>
      <c r="G688" s="13"/>
      <c r="H688" s="11"/>
      <c r="I688" s="14"/>
      <c r="J688" s="14"/>
      <c r="K688" s="14"/>
      <c r="L688" s="14"/>
      <c r="M688" s="14"/>
      <c r="N688" s="14"/>
      <c r="O688" s="14"/>
      <c r="P688" s="14"/>
      <c r="Q688" s="14"/>
      <c r="R688" s="14"/>
      <c r="S688" s="14"/>
      <c r="T688" s="14"/>
      <c r="U688" s="14"/>
      <c r="V688" s="14"/>
      <c r="W688" s="14"/>
      <c r="X688" s="14"/>
      <c r="Y688" s="14"/>
      <c r="Z688" s="14"/>
      <c r="AA688" s="14"/>
      <c r="AB688" s="14"/>
    </row>
    <row r="689">
      <c r="A689" s="7"/>
      <c r="B689" s="11"/>
      <c r="C689" s="9"/>
      <c r="D689" s="22"/>
      <c r="E689" s="11"/>
      <c r="F689" s="11"/>
      <c r="G689" s="13"/>
      <c r="H689" s="11"/>
      <c r="I689" s="14"/>
      <c r="J689" s="14"/>
      <c r="K689" s="14"/>
      <c r="L689" s="14"/>
      <c r="M689" s="14"/>
      <c r="N689" s="14"/>
      <c r="O689" s="14"/>
      <c r="P689" s="14"/>
      <c r="Q689" s="14"/>
      <c r="R689" s="14"/>
      <c r="S689" s="14"/>
      <c r="T689" s="14"/>
      <c r="U689" s="14"/>
      <c r="V689" s="14"/>
      <c r="W689" s="14"/>
      <c r="X689" s="14"/>
      <c r="Y689" s="14"/>
      <c r="Z689" s="14"/>
      <c r="AA689" s="14"/>
      <c r="AB689" s="14"/>
    </row>
    <row r="690">
      <c r="A690" s="7"/>
      <c r="B690" s="11"/>
      <c r="C690" s="9"/>
      <c r="D690" s="22"/>
      <c r="E690" s="11"/>
      <c r="F690" s="11"/>
      <c r="G690" s="13"/>
      <c r="H690" s="11"/>
      <c r="I690" s="14"/>
      <c r="J690" s="14"/>
      <c r="K690" s="14"/>
      <c r="L690" s="14"/>
      <c r="M690" s="14"/>
      <c r="N690" s="14"/>
      <c r="O690" s="14"/>
      <c r="P690" s="14"/>
      <c r="Q690" s="14"/>
      <c r="R690" s="14"/>
      <c r="S690" s="14"/>
      <c r="T690" s="14"/>
      <c r="U690" s="14"/>
      <c r="V690" s="14"/>
      <c r="W690" s="14"/>
      <c r="X690" s="14"/>
      <c r="Y690" s="14"/>
      <c r="Z690" s="14"/>
      <c r="AA690" s="14"/>
      <c r="AB690" s="14"/>
    </row>
    <row r="691">
      <c r="A691" s="7"/>
      <c r="B691" s="11"/>
      <c r="C691" s="9"/>
      <c r="D691" s="22"/>
      <c r="E691" s="11"/>
      <c r="F691" s="11"/>
      <c r="G691" s="13"/>
      <c r="H691" s="11"/>
      <c r="I691" s="14"/>
      <c r="J691" s="14"/>
      <c r="K691" s="14"/>
      <c r="L691" s="14"/>
      <c r="M691" s="14"/>
      <c r="N691" s="14"/>
      <c r="O691" s="14"/>
      <c r="P691" s="14"/>
      <c r="Q691" s="14"/>
      <c r="R691" s="14"/>
      <c r="S691" s="14"/>
      <c r="T691" s="14"/>
      <c r="U691" s="14"/>
      <c r="V691" s="14"/>
      <c r="W691" s="14"/>
      <c r="X691" s="14"/>
      <c r="Y691" s="14"/>
      <c r="Z691" s="14"/>
      <c r="AA691" s="14"/>
      <c r="AB691" s="14"/>
    </row>
    <row r="692">
      <c r="A692" s="7"/>
      <c r="B692" s="11"/>
      <c r="C692" s="9"/>
      <c r="D692" s="22"/>
      <c r="E692" s="11"/>
      <c r="F692" s="11"/>
      <c r="G692" s="13"/>
      <c r="H692" s="11"/>
      <c r="I692" s="14"/>
      <c r="J692" s="14"/>
      <c r="K692" s="14"/>
      <c r="L692" s="14"/>
      <c r="M692" s="14"/>
      <c r="N692" s="14"/>
      <c r="O692" s="14"/>
      <c r="P692" s="14"/>
      <c r="Q692" s="14"/>
      <c r="R692" s="14"/>
      <c r="S692" s="14"/>
      <c r="T692" s="14"/>
      <c r="U692" s="14"/>
      <c r="V692" s="14"/>
      <c r="W692" s="14"/>
      <c r="X692" s="14"/>
      <c r="Y692" s="14"/>
      <c r="Z692" s="14"/>
      <c r="AA692" s="14"/>
      <c r="AB692" s="14"/>
    </row>
    <row r="693">
      <c r="A693" s="7"/>
      <c r="B693" s="11"/>
      <c r="C693" s="9"/>
      <c r="D693" s="22"/>
      <c r="E693" s="11"/>
      <c r="F693" s="11"/>
      <c r="G693" s="13"/>
      <c r="H693" s="11"/>
      <c r="I693" s="14"/>
      <c r="J693" s="14"/>
      <c r="K693" s="14"/>
      <c r="L693" s="14"/>
      <c r="M693" s="14"/>
      <c r="N693" s="14"/>
      <c r="O693" s="14"/>
      <c r="P693" s="14"/>
      <c r="Q693" s="14"/>
      <c r="R693" s="14"/>
      <c r="S693" s="14"/>
      <c r="T693" s="14"/>
      <c r="U693" s="14"/>
      <c r="V693" s="14"/>
      <c r="W693" s="14"/>
      <c r="X693" s="14"/>
      <c r="Y693" s="14"/>
      <c r="Z693" s="14"/>
      <c r="AA693" s="14"/>
      <c r="AB693" s="14"/>
    </row>
    <row r="694">
      <c r="A694" s="7"/>
      <c r="B694" s="11"/>
      <c r="C694" s="9"/>
      <c r="D694" s="22"/>
      <c r="E694" s="11"/>
      <c r="F694" s="11"/>
      <c r="G694" s="13"/>
      <c r="H694" s="11"/>
      <c r="I694" s="14"/>
      <c r="J694" s="14"/>
      <c r="K694" s="14"/>
      <c r="L694" s="14"/>
      <c r="M694" s="14"/>
      <c r="N694" s="14"/>
      <c r="O694" s="14"/>
      <c r="P694" s="14"/>
      <c r="Q694" s="14"/>
      <c r="R694" s="14"/>
      <c r="S694" s="14"/>
      <c r="T694" s="14"/>
      <c r="U694" s="14"/>
      <c r="V694" s="14"/>
      <c r="W694" s="14"/>
      <c r="X694" s="14"/>
      <c r="Y694" s="14"/>
      <c r="Z694" s="14"/>
      <c r="AA694" s="14"/>
      <c r="AB694" s="14"/>
    </row>
    <row r="695">
      <c r="A695" s="7"/>
      <c r="B695" s="11"/>
      <c r="C695" s="9"/>
      <c r="D695" s="22"/>
      <c r="E695" s="11"/>
      <c r="F695" s="11"/>
      <c r="G695" s="13"/>
      <c r="H695" s="11"/>
      <c r="I695" s="14"/>
      <c r="J695" s="14"/>
      <c r="K695" s="14"/>
      <c r="L695" s="14"/>
      <c r="M695" s="14"/>
      <c r="N695" s="14"/>
      <c r="O695" s="14"/>
      <c r="P695" s="14"/>
      <c r="Q695" s="14"/>
      <c r="R695" s="14"/>
      <c r="S695" s="14"/>
      <c r="T695" s="14"/>
      <c r="U695" s="14"/>
      <c r="V695" s="14"/>
      <c r="W695" s="14"/>
      <c r="X695" s="14"/>
      <c r="Y695" s="14"/>
      <c r="Z695" s="14"/>
      <c r="AA695" s="14"/>
      <c r="AB695" s="14"/>
    </row>
    <row r="696">
      <c r="A696" s="7"/>
      <c r="B696" s="11"/>
      <c r="C696" s="9"/>
      <c r="D696" s="22"/>
      <c r="E696" s="11"/>
      <c r="F696" s="11"/>
      <c r="G696" s="13"/>
      <c r="H696" s="11"/>
      <c r="I696" s="14"/>
      <c r="J696" s="14"/>
      <c r="K696" s="14"/>
      <c r="L696" s="14"/>
      <c r="M696" s="14"/>
      <c r="N696" s="14"/>
      <c r="O696" s="14"/>
      <c r="P696" s="14"/>
      <c r="Q696" s="14"/>
      <c r="R696" s="14"/>
      <c r="S696" s="14"/>
      <c r="T696" s="14"/>
      <c r="U696" s="14"/>
      <c r="V696" s="14"/>
      <c r="W696" s="14"/>
      <c r="X696" s="14"/>
      <c r="Y696" s="14"/>
      <c r="Z696" s="14"/>
      <c r="AA696" s="14"/>
      <c r="AB696" s="14"/>
    </row>
    <row r="697">
      <c r="A697" s="7"/>
      <c r="B697" s="11"/>
      <c r="C697" s="9"/>
      <c r="D697" s="22"/>
      <c r="E697" s="11"/>
      <c r="F697" s="11"/>
      <c r="G697" s="13"/>
      <c r="H697" s="11"/>
      <c r="I697" s="14"/>
      <c r="J697" s="14"/>
      <c r="K697" s="14"/>
      <c r="L697" s="14"/>
      <c r="M697" s="14"/>
      <c r="N697" s="14"/>
      <c r="O697" s="14"/>
      <c r="P697" s="14"/>
      <c r="Q697" s="14"/>
      <c r="R697" s="14"/>
      <c r="S697" s="14"/>
      <c r="T697" s="14"/>
      <c r="U697" s="14"/>
      <c r="V697" s="14"/>
      <c r="W697" s="14"/>
      <c r="X697" s="14"/>
      <c r="Y697" s="14"/>
      <c r="Z697" s="14"/>
      <c r="AA697" s="14"/>
      <c r="AB697" s="14"/>
    </row>
    <row r="698">
      <c r="A698" s="7"/>
      <c r="B698" s="11"/>
      <c r="C698" s="9"/>
      <c r="D698" s="22"/>
      <c r="E698" s="11"/>
      <c r="F698" s="11"/>
      <c r="G698" s="13"/>
      <c r="H698" s="11"/>
      <c r="I698" s="14"/>
      <c r="J698" s="14"/>
      <c r="K698" s="14"/>
      <c r="L698" s="14"/>
      <c r="M698" s="14"/>
      <c r="N698" s="14"/>
      <c r="O698" s="14"/>
      <c r="P698" s="14"/>
      <c r="Q698" s="14"/>
      <c r="R698" s="14"/>
      <c r="S698" s="14"/>
      <c r="T698" s="14"/>
      <c r="U698" s="14"/>
      <c r="V698" s="14"/>
      <c r="W698" s="14"/>
      <c r="X698" s="14"/>
      <c r="Y698" s="14"/>
      <c r="Z698" s="14"/>
      <c r="AA698" s="14"/>
      <c r="AB698" s="14"/>
    </row>
    <row r="699">
      <c r="A699" s="7"/>
      <c r="B699" s="11"/>
      <c r="C699" s="9"/>
      <c r="D699" s="22"/>
      <c r="E699" s="11"/>
      <c r="F699" s="11"/>
      <c r="G699" s="13"/>
      <c r="H699" s="11"/>
      <c r="I699" s="14"/>
      <c r="J699" s="14"/>
      <c r="K699" s="14"/>
      <c r="L699" s="14"/>
      <c r="M699" s="14"/>
      <c r="N699" s="14"/>
      <c r="O699" s="14"/>
      <c r="P699" s="14"/>
      <c r="Q699" s="14"/>
      <c r="R699" s="14"/>
      <c r="S699" s="14"/>
      <c r="T699" s="14"/>
      <c r="U699" s="14"/>
      <c r="V699" s="14"/>
      <c r="W699" s="14"/>
      <c r="X699" s="14"/>
      <c r="Y699" s="14"/>
      <c r="Z699" s="14"/>
      <c r="AA699" s="14"/>
      <c r="AB699" s="14"/>
    </row>
    <row r="700">
      <c r="A700" s="7"/>
      <c r="B700" s="11"/>
      <c r="C700" s="9"/>
      <c r="D700" s="22"/>
      <c r="E700" s="11"/>
      <c r="F700" s="11"/>
      <c r="G700" s="13"/>
      <c r="H700" s="11"/>
      <c r="I700" s="14"/>
      <c r="J700" s="14"/>
      <c r="K700" s="14"/>
      <c r="L700" s="14"/>
      <c r="M700" s="14"/>
      <c r="N700" s="14"/>
      <c r="O700" s="14"/>
      <c r="P700" s="14"/>
      <c r="Q700" s="14"/>
      <c r="R700" s="14"/>
      <c r="S700" s="14"/>
      <c r="T700" s="14"/>
      <c r="U700" s="14"/>
      <c r="V700" s="14"/>
      <c r="W700" s="14"/>
      <c r="X700" s="14"/>
      <c r="Y700" s="14"/>
      <c r="Z700" s="14"/>
      <c r="AA700" s="14"/>
      <c r="AB700" s="14"/>
    </row>
    <row r="701">
      <c r="A701" s="7"/>
      <c r="B701" s="11"/>
      <c r="C701" s="9"/>
      <c r="D701" s="22"/>
      <c r="E701" s="11"/>
      <c r="F701" s="11"/>
      <c r="G701" s="13"/>
      <c r="H701" s="11"/>
      <c r="I701" s="14"/>
      <c r="J701" s="14"/>
      <c r="K701" s="14"/>
      <c r="L701" s="14"/>
      <c r="M701" s="14"/>
      <c r="N701" s="14"/>
      <c r="O701" s="14"/>
      <c r="P701" s="14"/>
      <c r="Q701" s="14"/>
      <c r="R701" s="14"/>
      <c r="S701" s="14"/>
      <c r="T701" s="14"/>
      <c r="U701" s="14"/>
      <c r="V701" s="14"/>
      <c r="W701" s="14"/>
      <c r="X701" s="14"/>
      <c r="Y701" s="14"/>
      <c r="Z701" s="14"/>
      <c r="AA701" s="14"/>
      <c r="AB701" s="14"/>
    </row>
    <row r="702">
      <c r="A702" s="7"/>
      <c r="B702" s="11"/>
      <c r="C702" s="9"/>
      <c r="D702" s="22"/>
      <c r="E702" s="11"/>
      <c r="F702" s="11"/>
      <c r="G702" s="13"/>
      <c r="H702" s="11"/>
      <c r="I702" s="14"/>
      <c r="J702" s="14"/>
      <c r="K702" s="14"/>
      <c r="L702" s="14"/>
      <c r="M702" s="14"/>
      <c r="N702" s="14"/>
      <c r="O702" s="14"/>
      <c r="P702" s="14"/>
      <c r="Q702" s="14"/>
      <c r="R702" s="14"/>
      <c r="S702" s="14"/>
      <c r="T702" s="14"/>
      <c r="U702" s="14"/>
      <c r="V702" s="14"/>
      <c r="W702" s="14"/>
      <c r="X702" s="14"/>
      <c r="Y702" s="14"/>
      <c r="Z702" s="14"/>
      <c r="AA702" s="14"/>
      <c r="AB702" s="14"/>
    </row>
    <row r="703">
      <c r="A703" s="7"/>
      <c r="B703" s="11"/>
      <c r="C703" s="9"/>
      <c r="D703" s="22"/>
      <c r="E703" s="11"/>
      <c r="F703" s="11"/>
      <c r="G703" s="13"/>
      <c r="H703" s="11"/>
      <c r="I703" s="14"/>
      <c r="J703" s="14"/>
      <c r="K703" s="14"/>
      <c r="L703" s="14"/>
      <c r="M703" s="14"/>
      <c r="N703" s="14"/>
      <c r="O703" s="14"/>
      <c r="P703" s="14"/>
      <c r="Q703" s="14"/>
      <c r="R703" s="14"/>
      <c r="S703" s="14"/>
      <c r="T703" s="14"/>
      <c r="U703" s="14"/>
      <c r="V703" s="14"/>
      <c r="W703" s="14"/>
      <c r="X703" s="14"/>
      <c r="Y703" s="14"/>
      <c r="Z703" s="14"/>
      <c r="AA703" s="14"/>
      <c r="AB703" s="14"/>
    </row>
    <row r="704">
      <c r="A704" s="7"/>
      <c r="B704" s="11"/>
      <c r="C704" s="9"/>
      <c r="D704" s="22"/>
      <c r="E704" s="11"/>
      <c r="F704" s="11"/>
      <c r="G704" s="13"/>
      <c r="H704" s="11"/>
      <c r="I704" s="14"/>
      <c r="J704" s="14"/>
      <c r="K704" s="14"/>
      <c r="L704" s="14"/>
      <c r="M704" s="14"/>
      <c r="N704" s="14"/>
      <c r="O704" s="14"/>
      <c r="P704" s="14"/>
      <c r="Q704" s="14"/>
      <c r="R704" s="14"/>
      <c r="S704" s="14"/>
      <c r="T704" s="14"/>
      <c r="U704" s="14"/>
      <c r="V704" s="14"/>
      <c r="W704" s="14"/>
      <c r="X704" s="14"/>
      <c r="Y704" s="14"/>
      <c r="Z704" s="14"/>
      <c r="AA704" s="14"/>
      <c r="AB704" s="14"/>
    </row>
    <row r="705">
      <c r="A705" s="7"/>
      <c r="B705" s="11"/>
      <c r="C705" s="9"/>
      <c r="D705" s="22"/>
      <c r="E705" s="11"/>
      <c r="F705" s="11"/>
      <c r="G705" s="13"/>
      <c r="H705" s="11"/>
      <c r="I705" s="14"/>
      <c r="J705" s="14"/>
      <c r="K705" s="14"/>
      <c r="L705" s="14"/>
      <c r="M705" s="14"/>
      <c r="N705" s="14"/>
      <c r="O705" s="14"/>
      <c r="P705" s="14"/>
      <c r="Q705" s="14"/>
      <c r="R705" s="14"/>
      <c r="S705" s="14"/>
      <c r="T705" s="14"/>
      <c r="U705" s="14"/>
      <c r="V705" s="14"/>
      <c r="W705" s="14"/>
      <c r="X705" s="14"/>
      <c r="Y705" s="14"/>
      <c r="Z705" s="14"/>
      <c r="AA705" s="14"/>
      <c r="AB705" s="14"/>
    </row>
    <row r="706">
      <c r="A706" s="7"/>
      <c r="B706" s="11"/>
      <c r="C706" s="9"/>
      <c r="D706" s="22"/>
      <c r="E706" s="11"/>
      <c r="F706" s="11"/>
      <c r="G706" s="13"/>
      <c r="H706" s="11"/>
      <c r="I706" s="14"/>
      <c r="J706" s="14"/>
      <c r="K706" s="14"/>
      <c r="L706" s="14"/>
      <c r="M706" s="14"/>
      <c r="N706" s="14"/>
      <c r="O706" s="14"/>
      <c r="P706" s="14"/>
      <c r="Q706" s="14"/>
      <c r="R706" s="14"/>
      <c r="S706" s="14"/>
      <c r="T706" s="14"/>
      <c r="U706" s="14"/>
      <c r="V706" s="14"/>
      <c r="W706" s="14"/>
      <c r="X706" s="14"/>
      <c r="Y706" s="14"/>
      <c r="Z706" s="14"/>
      <c r="AA706" s="14"/>
      <c r="AB706" s="14"/>
    </row>
    <row r="707">
      <c r="A707" s="7"/>
      <c r="B707" s="11"/>
      <c r="C707" s="9"/>
      <c r="D707" s="22"/>
      <c r="E707" s="11"/>
      <c r="F707" s="11"/>
      <c r="G707" s="13"/>
      <c r="H707" s="11"/>
      <c r="I707" s="14"/>
      <c r="J707" s="14"/>
      <c r="K707" s="14"/>
      <c r="L707" s="14"/>
      <c r="M707" s="14"/>
      <c r="N707" s="14"/>
      <c r="O707" s="14"/>
      <c r="P707" s="14"/>
      <c r="Q707" s="14"/>
      <c r="R707" s="14"/>
      <c r="S707" s="14"/>
      <c r="T707" s="14"/>
      <c r="U707" s="14"/>
      <c r="V707" s="14"/>
      <c r="W707" s="14"/>
      <c r="X707" s="14"/>
      <c r="Y707" s="14"/>
      <c r="Z707" s="14"/>
      <c r="AA707" s="14"/>
      <c r="AB707" s="14"/>
    </row>
    <row r="708">
      <c r="A708" s="7"/>
      <c r="B708" s="11"/>
      <c r="C708" s="9"/>
      <c r="D708" s="22"/>
      <c r="E708" s="11"/>
      <c r="F708" s="11"/>
      <c r="G708" s="13"/>
      <c r="H708" s="11"/>
      <c r="I708" s="14"/>
      <c r="J708" s="14"/>
      <c r="K708" s="14"/>
      <c r="L708" s="14"/>
      <c r="M708" s="14"/>
      <c r="N708" s="14"/>
      <c r="O708" s="14"/>
      <c r="P708" s="14"/>
      <c r="Q708" s="14"/>
      <c r="R708" s="14"/>
      <c r="S708" s="14"/>
      <c r="T708" s="14"/>
      <c r="U708" s="14"/>
      <c r="V708" s="14"/>
      <c r="W708" s="14"/>
      <c r="X708" s="14"/>
      <c r="Y708" s="14"/>
      <c r="Z708" s="14"/>
      <c r="AA708" s="14"/>
      <c r="AB708" s="14"/>
    </row>
    <row r="709">
      <c r="A709" s="7"/>
      <c r="B709" s="11"/>
      <c r="C709" s="9"/>
      <c r="D709" s="22"/>
      <c r="E709" s="11"/>
      <c r="F709" s="11"/>
      <c r="G709" s="13"/>
      <c r="H709" s="11"/>
      <c r="I709" s="14"/>
      <c r="J709" s="14"/>
      <c r="K709" s="14"/>
      <c r="L709" s="14"/>
      <c r="M709" s="14"/>
      <c r="N709" s="14"/>
      <c r="O709" s="14"/>
      <c r="P709" s="14"/>
      <c r="Q709" s="14"/>
      <c r="R709" s="14"/>
      <c r="S709" s="14"/>
      <c r="T709" s="14"/>
      <c r="U709" s="14"/>
      <c r="V709" s="14"/>
      <c r="W709" s="14"/>
      <c r="X709" s="14"/>
      <c r="Y709" s="14"/>
      <c r="Z709" s="14"/>
      <c r="AA709" s="14"/>
      <c r="AB709" s="14"/>
    </row>
    <row r="710">
      <c r="A710" s="7"/>
      <c r="B710" s="11"/>
      <c r="C710" s="9"/>
      <c r="D710" s="22"/>
      <c r="E710" s="11"/>
      <c r="F710" s="11"/>
      <c r="G710" s="13"/>
      <c r="H710" s="11"/>
      <c r="I710" s="14"/>
      <c r="J710" s="14"/>
      <c r="K710" s="14"/>
      <c r="L710" s="14"/>
      <c r="M710" s="14"/>
      <c r="N710" s="14"/>
      <c r="O710" s="14"/>
      <c r="P710" s="14"/>
      <c r="Q710" s="14"/>
      <c r="R710" s="14"/>
      <c r="S710" s="14"/>
      <c r="T710" s="14"/>
      <c r="U710" s="14"/>
      <c r="V710" s="14"/>
      <c r="W710" s="14"/>
      <c r="X710" s="14"/>
      <c r="Y710" s="14"/>
      <c r="Z710" s="14"/>
      <c r="AA710" s="14"/>
      <c r="AB710" s="14"/>
    </row>
    <row r="711">
      <c r="A711" s="7"/>
      <c r="B711" s="11"/>
      <c r="C711" s="9"/>
      <c r="D711" s="22"/>
      <c r="E711" s="11"/>
      <c r="F711" s="11"/>
      <c r="G711" s="13"/>
      <c r="H711" s="11"/>
      <c r="I711" s="14"/>
      <c r="J711" s="14"/>
      <c r="K711" s="14"/>
      <c r="L711" s="14"/>
      <c r="M711" s="14"/>
      <c r="N711" s="14"/>
      <c r="O711" s="14"/>
      <c r="P711" s="14"/>
      <c r="Q711" s="14"/>
      <c r="R711" s="14"/>
      <c r="S711" s="14"/>
      <c r="T711" s="14"/>
      <c r="U711" s="14"/>
      <c r="V711" s="14"/>
      <c r="W711" s="14"/>
      <c r="X711" s="14"/>
      <c r="Y711" s="14"/>
      <c r="Z711" s="14"/>
      <c r="AA711" s="14"/>
      <c r="AB711" s="14"/>
    </row>
    <row r="712">
      <c r="A712" s="7"/>
      <c r="B712" s="11"/>
      <c r="C712" s="9"/>
      <c r="D712" s="22"/>
      <c r="E712" s="11"/>
      <c r="F712" s="11"/>
      <c r="G712" s="13"/>
      <c r="H712" s="11"/>
      <c r="I712" s="14"/>
      <c r="J712" s="14"/>
      <c r="K712" s="14"/>
      <c r="L712" s="14"/>
      <c r="M712" s="14"/>
      <c r="N712" s="14"/>
      <c r="O712" s="14"/>
      <c r="P712" s="14"/>
      <c r="Q712" s="14"/>
      <c r="R712" s="14"/>
      <c r="S712" s="14"/>
      <c r="T712" s="14"/>
      <c r="U712" s="14"/>
      <c r="V712" s="14"/>
      <c r="W712" s="14"/>
      <c r="X712" s="14"/>
      <c r="Y712" s="14"/>
      <c r="Z712" s="14"/>
      <c r="AA712" s="14"/>
      <c r="AB712" s="14"/>
    </row>
    <row r="713">
      <c r="A713" s="7"/>
      <c r="B713" s="11"/>
      <c r="C713" s="9"/>
      <c r="D713" s="22"/>
      <c r="E713" s="11"/>
      <c r="F713" s="11"/>
      <c r="G713" s="13"/>
      <c r="H713" s="11"/>
      <c r="I713" s="14"/>
      <c r="J713" s="14"/>
      <c r="K713" s="14"/>
      <c r="L713" s="14"/>
      <c r="M713" s="14"/>
      <c r="N713" s="14"/>
      <c r="O713" s="14"/>
      <c r="P713" s="14"/>
      <c r="Q713" s="14"/>
      <c r="R713" s="14"/>
      <c r="S713" s="14"/>
      <c r="T713" s="14"/>
      <c r="U713" s="14"/>
      <c r="V713" s="14"/>
      <c r="W713" s="14"/>
      <c r="X713" s="14"/>
      <c r="Y713" s="14"/>
      <c r="Z713" s="14"/>
      <c r="AA713" s="14"/>
      <c r="AB713" s="14"/>
    </row>
    <row r="714">
      <c r="A714" s="7"/>
      <c r="B714" s="11"/>
      <c r="C714" s="9"/>
      <c r="D714" s="22"/>
      <c r="E714" s="11"/>
      <c r="F714" s="11"/>
      <c r="G714" s="13"/>
      <c r="H714" s="11"/>
      <c r="I714" s="14"/>
      <c r="J714" s="14"/>
      <c r="K714" s="14"/>
      <c r="L714" s="14"/>
      <c r="M714" s="14"/>
      <c r="N714" s="14"/>
      <c r="O714" s="14"/>
      <c r="P714" s="14"/>
      <c r="Q714" s="14"/>
      <c r="R714" s="14"/>
      <c r="S714" s="14"/>
      <c r="T714" s="14"/>
      <c r="U714" s="14"/>
      <c r="V714" s="14"/>
      <c r="W714" s="14"/>
      <c r="X714" s="14"/>
      <c r="Y714" s="14"/>
      <c r="Z714" s="14"/>
      <c r="AA714" s="14"/>
      <c r="AB714" s="14"/>
    </row>
    <row r="715">
      <c r="A715" s="7"/>
      <c r="B715" s="11"/>
      <c r="C715" s="9"/>
      <c r="D715" s="22"/>
      <c r="E715" s="11"/>
      <c r="F715" s="11"/>
      <c r="G715" s="13"/>
      <c r="H715" s="11"/>
      <c r="I715" s="14"/>
      <c r="J715" s="14"/>
      <c r="K715" s="14"/>
      <c r="L715" s="14"/>
      <c r="M715" s="14"/>
      <c r="N715" s="14"/>
      <c r="O715" s="14"/>
      <c r="P715" s="14"/>
      <c r="Q715" s="14"/>
      <c r="R715" s="14"/>
      <c r="S715" s="14"/>
      <c r="T715" s="14"/>
      <c r="U715" s="14"/>
      <c r="V715" s="14"/>
      <c r="W715" s="14"/>
      <c r="X715" s="14"/>
      <c r="Y715" s="14"/>
      <c r="Z715" s="14"/>
      <c r="AA715" s="14"/>
      <c r="AB715" s="14"/>
    </row>
    <row r="716">
      <c r="A716" s="7"/>
      <c r="B716" s="11"/>
      <c r="C716" s="9"/>
      <c r="D716" s="22"/>
      <c r="E716" s="11"/>
      <c r="F716" s="11"/>
      <c r="G716" s="13"/>
      <c r="H716" s="11"/>
      <c r="I716" s="14"/>
      <c r="J716" s="14"/>
      <c r="K716" s="14"/>
      <c r="L716" s="14"/>
      <c r="M716" s="14"/>
      <c r="N716" s="14"/>
      <c r="O716" s="14"/>
      <c r="P716" s="14"/>
      <c r="Q716" s="14"/>
      <c r="R716" s="14"/>
      <c r="S716" s="14"/>
      <c r="T716" s="14"/>
      <c r="U716" s="14"/>
      <c r="V716" s="14"/>
      <c r="W716" s="14"/>
      <c r="X716" s="14"/>
      <c r="Y716" s="14"/>
      <c r="Z716" s="14"/>
      <c r="AA716" s="14"/>
      <c r="AB716" s="14"/>
    </row>
    <row r="717">
      <c r="A717" s="7"/>
      <c r="B717" s="11"/>
      <c r="C717" s="9"/>
      <c r="D717" s="22"/>
      <c r="E717" s="11"/>
      <c r="F717" s="11"/>
      <c r="G717" s="13"/>
      <c r="H717" s="11"/>
      <c r="I717" s="14"/>
      <c r="J717" s="14"/>
      <c r="K717" s="14"/>
      <c r="L717" s="14"/>
      <c r="M717" s="14"/>
      <c r="N717" s="14"/>
      <c r="O717" s="14"/>
      <c r="P717" s="14"/>
      <c r="Q717" s="14"/>
      <c r="R717" s="14"/>
      <c r="S717" s="14"/>
      <c r="T717" s="14"/>
      <c r="U717" s="14"/>
      <c r="V717" s="14"/>
      <c r="W717" s="14"/>
      <c r="X717" s="14"/>
      <c r="Y717" s="14"/>
      <c r="Z717" s="14"/>
      <c r="AA717" s="14"/>
      <c r="AB717" s="14"/>
    </row>
    <row r="718">
      <c r="A718" s="7"/>
      <c r="B718" s="11"/>
      <c r="C718" s="9"/>
      <c r="D718" s="22"/>
      <c r="E718" s="11"/>
      <c r="F718" s="11"/>
      <c r="G718" s="13"/>
      <c r="H718" s="11"/>
      <c r="I718" s="14"/>
      <c r="J718" s="14"/>
      <c r="K718" s="14"/>
      <c r="L718" s="14"/>
      <c r="M718" s="14"/>
      <c r="N718" s="14"/>
      <c r="O718" s="14"/>
      <c r="P718" s="14"/>
      <c r="Q718" s="14"/>
      <c r="R718" s="14"/>
      <c r="S718" s="14"/>
      <c r="T718" s="14"/>
      <c r="U718" s="14"/>
      <c r="V718" s="14"/>
      <c r="W718" s="14"/>
      <c r="X718" s="14"/>
      <c r="Y718" s="14"/>
      <c r="Z718" s="14"/>
      <c r="AA718" s="14"/>
      <c r="AB718" s="14"/>
    </row>
    <row r="719">
      <c r="A719" s="7"/>
      <c r="B719" s="11"/>
      <c r="C719" s="9"/>
      <c r="D719" s="22"/>
      <c r="E719" s="11"/>
      <c r="F719" s="11"/>
      <c r="G719" s="13"/>
      <c r="H719" s="11"/>
      <c r="I719" s="14"/>
      <c r="J719" s="14"/>
      <c r="K719" s="14"/>
      <c r="L719" s="14"/>
      <c r="M719" s="14"/>
      <c r="N719" s="14"/>
      <c r="O719" s="14"/>
      <c r="P719" s="14"/>
      <c r="Q719" s="14"/>
      <c r="R719" s="14"/>
      <c r="S719" s="14"/>
      <c r="T719" s="14"/>
      <c r="U719" s="14"/>
      <c r="V719" s="14"/>
      <c r="W719" s="14"/>
      <c r="X719" s="14"/>
      <c r="Y719" s="14"/>
      <c r="Z719" s="14"/>
      <c r="AA719" s="14"/>
      <c r="AB719" s="14"/>
    </row>
    <row r="720">
      <c r="A720" s="7"/>
      <c r="B720" s="11"/>
      <c r="C720" s="9"/>
      <c r="D720" s="22"/>
      <c r="E720" s="11"/>
      <c r="F720" s="11"/>
      <c r="G720" s="13"/>
      <c r="H720" s="11"/>
      <c r="I720" s="14"/>
      <c r="J720" s="14"/>
      <c r="K720" s="14"/>
      <c r="L720" s="14"/>
      <c r="M720" s="14"/>
      <c r="N720" s="14"/>
      <c r="O720" s="14"/>
      <c r="P720" s="14"/>
      <c r="Q720" s="14"/>
      <c r="R720" s="14"/>
      <c r="S720" s="14"/>
      <c r="T720" s="14"/>
      <c r="U720" s="14"/>
      <c r="V720" s="14"/>
      <c r="W720" s="14"/>
      <c r="X720" s="14"/>
      <c r="Y720" s="14"/>
      <c r="Z720" s="14"/>
      <c r="AA720" s="14"/>
      <c r="AB720" s="14"/>
    </row>
    <row r="721">
      <c r="A721" s="7"/>
      <c r="B721" s="11"/>
      <c r="C721" s="9"/>
      <c r="D721" s="22"/>
      <c r="E721" s="11"/>
      <c r="F721" s="11"/>
      <c r="G721" s="13"/>
      <c r="H721" s="11"/>
      <c r="I721" s="14"/>
      <c r="J721" s="14"/>
      <c r="K721" s="14"/>
      <c r="L721" s="14"/>
      <c r="M721" s="14"/>
      <c r="N721" s="14"/>
      <c r="O721" s="14"/>
      <c r="P721" s="14"/>
      <c r="Q721" s="14"/>
      <c r="R721" s="14"/>
      <c r="S721" s="14"/>
      <c r="T721" s="14"/>
      <c r="U721" s="14"/>
      <c r="V721" s="14"/>
      <c r="W721" s="14"/>
      <c r="X721" s="14"/>
      <c r="Y721" s="14"/>
      <c r="Z721" s="14"/>
      <c r="AA721" s="14"/>
      <c r="AB721" s="14"/>
    </row>
    <row r="722">
      <c r="A722" s="7"/>
      <c r="B722" s="11"/>
      <c r="C722" s="9"/>
      <c r="D722" s="22"/>
      <c r="E722" s="11"/>
      <c r="F722" s="11"/>
      <c r="G722" s="13"/>
      <c r="H722" s="11"/>
      <c r="I722" s="14"/>
      <c r="J722" s="14"/>
      <c r="K722" s="14"/>
      <c r="L722" s="14"/>
      <c r="M722" s="14"/>
      <c r="N722" s="14"/>
      <c r="O722" s="14"/>
      <c r="P722" s="14"/>
      <c r="Q722" s="14"/>
      <c r="R722" s="14"/>
      <c r="S722" s="14"/>
      <c r="T722" s="14"/>
      <c r="U722" s="14"/>
      <c r="V722" s="14"/>
      <c r="W722" s="14"/>
      <c r="X722" s="14"/>
      <c r="Y722" s="14"/>
      <c r="Z722" s="14"/>
      <c r="AA722" s="14"/>
      <c r="AB722" s="14"/>
    </row>
    <row r="723">
      <c r="A723" s="7"/>
      <c r="B723" s="11"/>
      <c r="C723" s="9"/>
      <c r="D723" s="22"/>
      <c r="E723" s="11"/>
      <c r="F723" s="11"/>
      <c r="G723" s="13"/>
      <c r="H723" s="11"/>
      <c r="I723" s="14"/>
      <c r="J723" s="14"/>
      <c r="K723" s="14"/>
      <c r="L723" s="14"/>
      <c r="M723" s="14"/>
      <c r="N723" s="14"/>
      <c r="O723" s="14"/>
      <c r="P723" s="14"/>
      <c r="Q723" s="14"/>
      <c r="R723" s="14"/>
      <c r="S723" s="14"/>
      <c r="T723" s="14"/>
      <c r="U723" s="14"/>
      <c r="V723" s="14"/>
      <c r="W723" s="14"/>
      <c r="X723" s="14"/>
      <c r="Y723" s="14"/>
      <c r="Z723" s="14"/>
      <c r="AA723" s="14"/>
      <c r="AB723" s="14"/>
    </row>
    <row r="724">
      <c r="A724" s="7"/>
      <c r="B724" s="11"/>
      <c r="C724" s="9"/>
      <c r="D724" s="22"/>
      <c r="E724" s="11"/>
      <c r="F724" s="11"/>
      <c r="G724" s="13"/>
      <c r="H724" s="11"/>
      <c r="I724" s="14"/>
      <c r="J724" s="14"/>
      <c r="K724" s="14"/>
      <c r="L724" s="14"/>
      <c r="M724" s="14"/>
      <c r="N724" s="14"/>
      <c r="O724" s="14"/>
      <c r="P724" s="14"/>
      <c r="Q724" s="14"/>
      <c r="R724" s="14"/>
      <c r="S724" s="14"/>
      <c r="T724" s="14"/>
      <c r="U724" s="14"/>
      <c r="V724" s="14"/>
      <c r="W724" s="14"/>
      <c r="X724" s="14"/>
      <c r="Y724" s="14"/>
      <c r="Z724" s="14"/>
      <c r="AA724" s="14"/>
      <c r="AB724" s="14"/>
    </row>
    <row r="725">
      <c r="A725" s="7"/>
      <c r="B725" s="11"/>
      <c r="C725" s="9"/>
      <c r="D725" s="22"/>
      <c r="E725" s="11"/>
      <c r="F725" s="11"/>
      <c r="G725" s="13"/>
      <c r="H725" s="11"/>
      <c r="I725" s="14"/>
      <c r="J725" s="14"/>
      <c r="K725" s="14"/>
      <c r="L725" s="14"/>
      <c r="M725" s="14"/>
      <c r="N725" s="14"/>
      <c r="O725" s="14"/>
      <c r="P725" s="14"/>
      <c r="Q725" s="14"/>
      <c r="R725" s="14"/>
      <c r="S725" s="14"/>
      <c r="T725" s="14"/>
      <c r="U725" s="14"/>
      <c r="V725" s="14"/>
      <c r="W725" s="14"/>
      <c r="X725" s="14"/>
      <c r="Y725" s="14"/>
      <c r="Z725" s="14"/>
      <c r="AA725" s="14"/>
      <c r="AB725" s="14"/>
    </row>
    <row r="726">
      <c r="A726" s="7"/>
      <c r="B726" s="11"/>
      <c r="C726" s="9"/>
      <c r="D726" s="22"/>
      <c r="E726" s="11"/>
      <c r="F726" s="11"/>
      <c r="G726" s="13"/>
      <c r="H726" s="11"/>
      <c r="I726" s="14"/>
      <c r="J726" s="14"/>
      <c r="K726" s="14"/>
      <c r="L726" s="14"/>
      <c r="M726" s="14"/>
      <c r="N726" s="14"/>
      <c r="O726" s="14"/>
      <c r="P726" s="14"/>
      <c r="Q726" s="14"/>
      <c r="R726" s="14"/>
      <c r="S726" s="14"/>
      <c r="T726" s="14"/>
      <c r="U726" s="14"/>
      <c r="V726" s="14"/>
      <c r="W726" s="14"/>
      <c r="X726" s="14"/>
      <c r="Y726" s="14"/>
      <c r="Z726" s="14"/>
      <c r="AA726" s="14"/>
      <c r="AB726" s="14"/>
    </row>
    <row r="727">
      <c r="A727" s="7"/>
      <c r="B727" s="11"/>
      <c r="C727" s="9"/>
      <c r="D727" s="22"/>
      <c r="E727" s="11"/>
      <c r="F727" s="11"/>
      <c r="G727" s="13"/>
      <c r="H727" s="11"/>
      <c r="I727" s="14"/>
      <c r="J727" s="14"/>
      <c r="K727" s="14"/>
      <c r="L727" s="14"/>
      <c r="M727" s="14"/>
      <c r="N727" s="14"/>
      <c r="O727" s="14"/>
      <c r="P727" s="14"/>
      <c r="Q727" s="14"/>
      <c r="R727" s="14"/>
      <c r="S727" s="14"/>
      <c r="T727" s="14"/>
      <c r="U727" s="14"/>
      <c r="V727" s="14"/>
      <c r="W727" s="14"/>
      <c r="X727" s="14"/>
      <c r="Y727" s="14"/>
      <c r="Z727" s="14"/>
      <c r="AA727" s="14"/>
      <c r="AB727" s="14"/>
    </row>
    <row r="728">
      <c r="A728" s="7"/>
      <c r="B728" s="11"/>
      <c r="C728" s="9"/>
      <c r="D728" s="22"/>
      <c r="E728" s="11"/>
      <c r="F728" s="11"/>
      <c r="G728" s="13"/>
      <c r="H728" s="11"/>
      <c r="I728" s="14"/>
      <c r="J728" s="14"/>
      <c r="K728" s="14"/>
      <c r="L728" s="14"/>
      <c r="M728" s="14"/>
      <c r="N728" s="14"/>
      <c r="O728" s="14"/>
      <c r="P728" s="14"/>
      <c r="Q728" s="14"/>
      <c r="R728" s="14"/>
      <c r="S728" s="14"/>
      <c r="T728" s="14"/>
      <c r="U728" s="14"/>
      <c r="V728" s="14"/>
      <c r="W728" s="14"/>
      <c r="X728" s="14"/>
      <c r="Y728" s="14"/>
      <c r="Z728" s="14"/>
      <c r="AA728" s="14"/>
      <c r="AB728" s="14"/>
    </row>
    <row r="729">
      <c r="A729" s="7"/>
      <c r="B729" s="11"/>
      <c r="C729" s="9"/>
      <c r="D729" s="22"/>
      <c r="E729" s="11"/>
      <c r="F729" s="11"/>
      <c r="G729" s="13"/>
      <c r="H729" s="11"/>
      <c r="I729" s="14"/>
      <c r="J729" s="14"/>
      <c r="K729" s="14"/>
      <c r="L729" s="14"/>
      <c r="M729" s="14"/>
      <c r="N729" s="14"/>
      <c r="O729" s="14"/>
      <c r="P729" s="14"/>
      <c r="Q729" s="14"/>
      <c r="R729" s="14"/>
      <c r="S729" s="14"/>
      <c r="T729" s="14"/>
      <c r="U729" s="14"/>
      <c r="V729" s="14"/>
      <c r="W729" s="14"/>
      <c r="X729" s="14"/>
      <c r="Y729" s="14"/>
      <c r="Z729" s="14"/>
      <c r="AA729" s="14"/>
      <c r="AB729" s="14"/>
    </row>
    <row r="730">
      <c r="A730" s="7"/>
      <c r="B730" s="11"/>
      <c r="C730" s="9"/>
      <c r="D730" s="22"/>
      <c r="E730" s="11"/>
      <c r="F730" s="11"/>
      <c r="G730" s="13"/>
      <c r="H730" s="11"/>
      <c r="I730" s="14"/>
      <c r="J730" s="14"/>
      <c r="K730" s="14"/>
      <c r="L730" s="14"/>
      <c r="M730" s="14"/>
      <c r="N730" s="14"/>
      <c r="O730" s="14"/>
      <c r="P730" s="14"/>
      <c r="Q730" s="14"/>
      <c r="R730" s="14"/>
      <c r="S730" s="14"/>
      <c r="T730" s="14"/>
      <c r="U730" s="14"/>
      <c r="V730" s="14"/>
      <c r="W730" s="14"/>
      <c r="X730" s="14"/>
      <c r="Y730" s="14"/>
      <c r="Z730" s="14"/>
      <c r="AA730" s="14"/>
      <c r="AB730" s="14"/>
    </row>
    <row r="731">
      <c r="A731" s="7"/>
      <c r="B731" s="11"/>
      <c r="C731" s="9"/>
      <c r="D731" s="22"/>
      <c r="E731" s="11"/>
      <c r="F731" s="11"/>
      <c r="G731" s="13"/>
      <c r="H731" s="11"/>
      <c r="I731" s="14"/>
      <c r="J731" s="14"/>
      <c r="K731" s="14"/>
      <c r="L731" s="14"/>
      <c r="M731" s="14"/>
      <c r="N731" s="14"/>
      <c r="O731" s="14"/>
      <c r="P731" s="14"/>
      <c r="Q731" s="14"/>
      <c r="R731" s="14"/>
      <c r="S731" s="14"/>
      <c r="T731" s="14"/>
      <c r="U731" s="14"/>
      <c r="V731" s="14"/>
      <c r="W731" s="14"/>
      <c r="X731" s="14"/>
      <c r="Y731" s="14"/>
      <c r="Z731" s="14"/>
      <c r="AA731" s="14"/>
      <c r="AB731" s="14"/>
    </row>
    <row r="732">
      <c r="A732" s="7"/>
      <c r="B732" s="11"/>
      <c r="C732" s="9"/>
      <c r="D732" s="22"/>
      <c r="E732" s="11"/>
      <c r="F732" s="11"/>
      <c r="G732" s="13"/>
      <c r="H732" s="11"/>
      <c r="I732" s="14"/>
      <c r="J732" s="14"/>
      <c r="K732" s="14"/>
      <c r="L732" s="14"/>
      <c r="M732" s="14"/>
      <c r="N732" s="14"/>
      <c r="O732" s="14"/>
      <c r="P732" s="14"/>
      <c r="Q732" s="14"/>
      <c r="R732" s="14"/>
      <c r="S732" s="14"/>
      <c r="T732" s="14"/>
      <c r="U732" s="14"/>
      <c r="V732" s="14"/>
      <c r="W732" s="14"/>
      <c r="X732" s="14"/>
      <c r="Y732" s="14"/>
      <c r="Z732" s="14"/>
      <c r="AA732" s="14"/>
      <c r="AB732" s="14"/>
    </row>
    <row r="733">
      <c r="A733" s="7"/>
      <c r="B733" s="11"/>
      <c r="C733" s="9"/>
      <c r="D733" s="22"/>
      <c r="E733" s="11"/>
      <c r="F733" s="11"/>
      <c r="G733" s="13"/>
      <c r="H733" s="11"/>
      <c r="I733" s="14"/>
      <c r="J733" s="14"/>
      <c r="K733" s="14"/>
      <c r="L733" s="14"/>
      <c r="M733" s="14"/>
      <c r="N733" s="14"/>
      <c r="O733" s="14"/>
      <c r="P733" s="14"/>
      <c r="Q733" s="14"/>
      <c r="R733" s="14"/>
      <c r="S733" s="14"/>
      <c r="T733" s="14"/>
      <c r="U733" s="14"/>
      <c r="V733" s="14"/>
      <c r="W733" s="14"/>
      <c r="X733" s="14"/>
      <c r="Y733" s="14"/>
      <c r="Z733" s="14"/>
      <c r="AA733" s="14"/>
      <c r="AB733" s="14"/>
    </row>
    <row r="734">
      <c r="A734" s="7"/>
      <c r="B734" s="11"/>
      <c r="C734" s="9"/>
      <c r="D734" s="22"/>
      <c r="E734" s="11"/>
      <c r="F734" s="11"/>
      <c r="G734" s="13"/>
      <c r="H734" s="11"/>
      <c r="I734" s="14"/>
      <c r="J734" s="14"/>
      <c r="K734" s="14"/>
      <c r="L734" s="14"/>
      <c r="M734" s="14"/>
      <c r="N734" s="14"/>
      <c r="O734" s="14"/>
      <c r="P734" s="14"/>
      <c r="Q734" s="14"/>
      <c r="R734" s="14"/>
      <c r="S734" s="14"/>
      <c r="T734" s="14"/>
      <c r="U734" s="14"/>
      <c r="V734" s="14"/>
      <c r="W734" s="14"/>
      <c r="X734" s="14"/>
      <c r="Y734" s="14"/>
      <c r="Z734" s="14"/>
      <c r="AA734" s="14"/>
      <c r="AB734" s="14"/>
    </row>
    <row r="735">
      <c r="A735" s="7"/>
      <c r="B735" s="11"/>
      <c r="C735" s="9"/>
      <c r="D735" s="22"/>
      <c r="E735" s="11"/>
      <c r="F735" s="11"/>
      <c r="G735" s="13"/>
      <c r="H735" s="11"/>
      <c r="I735" s="14"/>
      <c r="J735" s="14"/>
      <c r="K735" s="14"/>
      <c r="L735" s="14"/>
      <c r="M735" s="14"/>
      <c r="N735" s="14"/>
      <c r="O735" s="14"/>
      <c r="P735" s="14"/>
      <c r="Q735" s="14"/>
      <c r="R735" s="14"/>
      <c r="S735" s="14"/>
      <c r="T735" s="14"/>
      <c r="U735" s="14"/>
      <c r="V735" s="14"/>
      <c r="W735" s="14"/>
      <c r="X735" s="14"/>
      <c r="Y735" s="14"/>
      <c r="Z735" s="14"/>
      <c r="AA735" s="14"/>
      <c r="AB735" s="14"/>
    </row>
    <row r="736">
      <c r="A736" s="7"/>
      <c r="B736" s="11"/>
      <c r="C736" s="9"/>
      <c r="D736" s="22"/>
      <c r="E736" s="11"/>
      <c r="F736" s="11"/>
      <c r="G736" s="13"/>
      <c r="H736" s="11"/>
      <c r="I736" s="14"/>
      <c r="J736" s="14"/>
      <c r="K736" s="14"/>
      <c r="L736" s="14"/>
      <c r="M736" s="14"/>
      <c r="N736" s="14"/>
      <c r="O736" s="14"/>
      <c r="P736" s="14"/>
      <c r="Q736" s="14"/>
      <c r="R736" s="14"/>
      <c r="S736" s="14"/>
      <c r="T736" s="14"/>
      <c r="U736" s="14"/>
      <c r="V736" s="14"/>
      <c r="W736" s="14"/>
      <c r="X736" s="14"/>
      <c r="Y736" s="14"/>
      <c r="Z736" s="14"/>
      <c r="AA736" s="14"/>
      <c r="AB736" s="14"/>
    </row>
    <row r="737">
      <c r="A737" s="7"/>
      <c r="B737" s="11"/>
      <c r="C737" s="9"/>
      <c r="D737" s="22"/>
      <c r="E737" s="11"/>
      <c r="F737" s="11"/>
      <c r="G737" s="13"/>
      <c r="H737" s="11"/>
      <c r="I737" s="14"/>
      <c r="J737" s="14"/>
      <c r="K737" s="14"/>
      <c r="L737" s="14"/>
      <c r="M737" s="14"/>
      <c r="N737" s="14"/>
      <c r="O737" s="14"/>
      <c r="P737" s="14"/>
      <c r="Q737" s="14"/>
      <c r="R737" s="14"/>
      <c r="S737" s="14"/>
      <c r="T737" s="14"/>
      <c r="U737" s="14"/>
      <c r="V737" s="14"/>
      <c r="W737" s="14"/>
      <c r="X737" s="14"/>
      <c r="Y737" s="14"/>
      <c r="Z737" s="14"/>
      <c r="AA737" s="14"/>
      <c r="AB737" s="14"/>
    </row>
    <row r="738">
      <c r="A738" s="7"/>
      <c r="B738" s="11"/>
      <c r="C738" s="9"/>
      <c r="D738" s="22"/>
      <c r="E738" s="11"/>
      <c r="F738" s="11"/>
      <c r="G738" s="13"/>
      <c r="H738" s="11"/>
      <c r="I738" s="14"/>
      <c r="J738" s="14"/>
      <c r="K738" s="14"/>
      <c r="L738" s="14"/>
      <c r="M738" s="14"/>
      <c r="N738" s="14"/>
      <c r="O738" s="14"/>
      <c r="P738" s="14"/>
      <c r="Q738" s="14"/>
      <c r="R738" s="14"/>
      <c r="S738" s="14"/>
      <c r="T738" s="14"/>
      <c r="U738" s="14"/>
      <c r="V738" s="14"/>
      <c r="W738" s="14"/>
      <c r="X738" s="14"/>
      <c r="Y738" s="14"/>
      <c r="Z738" s="14"/>
      <c r="AA738" s="14"/>
      <c r="AB738" s="14"/>
    </row>
    <row r="739">
      <c r="A739" s="7"/>
      <c r="B739" s="11"/>
      <c r="C739" s="9"/>
      <c r="D739" s="22"/>
      <c r="E739" s="11"/>
      <c r="F739" s="11"/>
      <c r="G739" s="13"/>
      <c r="H739" s="11"/>
      <c r="I739" s="14"/>
      <c r="J739" s="14"/>
      <c r="K739" s="14"/>
      <c r="L739" s="14"/>
      <c r="M739" s="14"/>
      <c r="N739" s="14"/>
      <c r="O739" s="14"/>
      <c r="P739" s="14"/>
      <c r="Q739" s="14"/>
      <c r="R739" s="14"/>
      <c r="S739" s="14"/>
      <c r="T739" s="14"/>
      <c r="U739" s="14"/>
      <c r="V739" s="14"/>
      <c r="W739" s="14"/>
      <c r="X739" s="14"/>
      <c r="Y739" s="14"/>
      <c r="Z739" s="14"/>
      <c r="AA739" s="14"/>
      <c r="AB739" s="14"/>
    </row>
    <row r="740">
      <c r="A740" s="7"/>
      <c r="B740" s="11"/>
      <c r="C740" s="9"/>
      <c r="D740" s="22"/>
      <c r="E740" s="11"/>
      <c r="F740" s="11"/>
      <c r="G740" s="13"/>
      <c r="H740" s="11"/>
      <c r="I740" s="14"/>
      <c r="J740" s="14"/>
      <c r="K740" s="14"/>
      <c r="L740" s="14"/>
      <c r="M740" s="14"/>
      <c r="N740" s="14"/>
      <c r="O740" s="14"/>
      <c r="P740" s="14"/>
      <c r="Q740" s="14"/>
      <c r="R740" s="14"/>
      <c r="S740" s="14"/>
      <c r="T740" s="14"/>
      <c r="U740" s="14"/>
      <c r="V740" s="14"/>
      <c r="W740" s="14"/>
      <c r="X740" s="14"/>
      <c r="Y740" s="14"/>
      <c r="Z740" s="14"/>
      <c r="AA740" s="14"/>
      <c r="AB740" s="14"/>
    </row>
    <row r="741">
      <c r="A741" s="7"/>
      <c r="B741" s="11"/>
      <c r="C741" s="9"/>
      <c r="D741" s="22"/>
      <c r="E741" s="11"/>
      <c r="F741" s="11"/>
      <c r="G741" s="13"/>
      <c r="H741" s="11"/>
      <c r="I741" s="14"/>
      <c r="J741" s="14"/>
      <c r="K741" s="14"/>
      <c r="L741" s="14"/>
      <c r="M741" s="14"/>
      <c r="N741" s="14"/>
      <c r="O741" s="14"/>
      <c r="P741" s="14"/>
      <c r="Q741" s="14"/>
      <c r="R741" s="14"/>
      <c r="S741" s="14"/>
      <c r="T741" s="14"/>
      <c r="U741" s="14"/>
      <c r="V741" s="14"/>
      <c r="W741" s="14"/>
      <c r="X741" s="14"/>
      <c r="Y741" s="14"/>
      <c r="Z741" s="14"/>
      <c r="AA741" s="14"/>
      <c r="AB741" s="14"/>
    </row>
    <row r="742">
      <c r="A742" s="7"/>
      <c r="B742" s="11"/>
      <c r="C742" s="9"/>
      <c r="D742" s="22"/>
      <c r="E742" s="11"/>
      <c r="F742" s="11"/>
      <c r="G742" s="13"/>
      <c r="H742" s="11"/>
      <c r="I742" s="14"/>
      <c r="J742" s="14"/>
      <c r="K742" s="14"/>
      <c r="L742" s="14"/>
      <c r="M742" s="14"/>
      <c r="N742" s="14"/>
      <c r="O742" s="14"/>
      <c r="P742" s="14"/>
      <c r="Q742" s="14"/>
      <c r="R742" s="14"/>
      <c r="S742" s="14"/>
      <c r="T742" s="14"/>
      <c r="U742" s="14"/>
      <c r="V742" s="14"/>
      <c r="W742" s="14"/>
      <c r="X742" s="14"/>
      <c r="Y742" s="14"/>
      <c r="Z742" s="14"/>
      <c r="AA742" s="14"/>
      <c r="AB742" s="14"/>
    </row>
    <row r="743">
      <c r="A743" s="7"/>
      <c r="B743" s="11"/>
      <c r="C743" s="9"/>
      <c r="D743" s="22"/>
      <c r="E743" s="11"/>
      <c r="F743" s="11"/>
      <c r="G743" s="13"/>
      <c r="H743" s="11"/>
      <c r="I743" s="14"/>
      <c r="J743" s="14"/>
      <c r="K743" s="14"/>
      <c r="L743" s="14"/>
      <c r="M743" s="14"/>
      <c r="N743" s="14"/>
      <c r="O743" s="14"/>
      <c r="P743" s="14"/>
      <c r="Q743" s="14"/>
      <c r="R743" s="14"/>
      <c r="S743" s="14"/>
      <c r="T743" s="14"/>
      <c r="U743" s="14"/>
      <c r="V743" s="14"/>
      <c r="W743" s="14"/>
      <c r="X743" s="14"/>
      <c r="Y743" s="14"/>
      <c r="Z743" s="14"/>
      <c r="AA743" s="14"/>
      <c r="AB743" s="14"/>
    </row>
    <row r="744">
      <c r="A744" s="7"/>
      <c r="B744" s="11"/>
      <c r="C744" s="9"/>
      <c r="D744" s="22"/>
      <c r="E744" s="11"/>
      <c r="F744" s="11"/>
      <c r="G744" s="13"/>
      <c r="H744" s="11"/>
      <c r="I744" s="14"/>
      <c r="J744" s="14"/>
      <c r="K744" s="14"/>
      <c r="L744" s="14"/>
      <c r="M744" s="14"/>
      <c r="N744" s="14"/>
      <c r="O744" s="14"/>
      <c r="P744" s="14"/>
      <c r="Q744" s="14"/>
      <c r="R744" s="14"/>
      <c r="S744" s="14"/>
      <c r="T744" s="14"/>
      <c r="U744" s="14"/>
      <c r="V744" s="14"/>
      <c r="W744" s="14"/>
      <c r="X744" s="14"/>
      <c r="Y744" s="14"/>
      <c r="Z744" s="14"/>
      <c r="AA744" s="14"/>
      <c r="AB744" s="14"/>
    </row>
    <row r="745">
      <c r="A745" s="7"/>
      <c r="B745" s="11"/>
      <c r="C745" s="9"/>
      <c r="D745" s="22"/>
      <c r="E745" s="11"/>
      <c r="F745" s="11"/>
      <c r="G745" s="13"/>
      <c r="H745" s="11"/>
      <c r="I745" s="14"/>
      <c r="J745" s="14"/>
      <c r="K745" s="14"/>
      <c r="L745" s="14"/>
      <c r="M745" s="14"/>
      <c r="N745" s="14"/>
      <c r="O745" s="14"/>
      <c r="P745" s="14"/>
      <c r="Q745" s="14"/>
      <c r="R745" s="14"/>
      <c r="S745" s="14"/>
      <c r="T745" s="14"/>
      <c r="U745" s="14"/>
      <c r="V745" s="14"/>
      <c r="W745" s="14"/>
      <c r="X745" s="14"/>
      <c r="Y745" s="14"/>
      <c r="Z745" s="14"/>
      <c r="AA745" s="14"/>
      <c r="AB745" s="14"/>
    </row>
    <row r="746">
      <c r="A746" s="7"/>
      <c r="B746" s="11"/>
      <c r="C746" s="9"/>
      <c r="D746" s="22"/>
      <c r="E746" s="11"/>
      <c r="F746" s="11"/>
      <c r="G746" s="13"/>
      <c r="H746" s="11"/>
      <c r="I746" s="14"/>
      <c r="J746" s="14"/>
      <c r="K746" s="14"/>
      <c r="L746" s="14"/>
      <c r="M746" s="14"/>
      <c r="N746" s="14"/>
      <c r="O746" s="14"/>
      <c r="P746" s="14"/>
      <c r="Q746" s="14"/>
      <c r="R746" s="14"/>
      <c r="S746" s="14"/>
      <c r="T746" s="14"/>
      <c r="U746" s="14"/>
      <c r="V746" s="14"/>
      <c r="W746" s="14"/>
      <c r="X746" s="14"/>
      <c r="Y746" s="14"/>
      <c r="Z746" s="14"/>
      <c r="AA746" s="14"/>
      <c r="AB746" s="14"/>
    </row>
    <row r="747">
      <c r="A747" s="7"/>
      <c r="B747" s="11"/>
      <c r="C747" s="9"/>
      <c r="D747" s="22"/>
      <c r="E747" s="11"/>
      <c r="F747" s="11"/>
      <c r="G747" s="13"/>
      <c r="H747" s="11"/>
      <c r="I747" s="14"/>
      <c r="J747" s="14"/>
      <c r="K747" s="14"/>
      <c r="L747" s="14"/>
      <c r="M747" s="14"/>
      <c r="N747" s="14"/>
      <c r="O747" s="14"/>
      <c r="P747" s="14"/>
      <c r="Q747" s="14"/>
      <c r="R747" s="14"/>
      <c r="S747" s="14"/>
      <c r="T747" s="14"/>
      <c r="U747" s="14"/>
      <c r="V747" s="14"/>
      <c r="W747" s="14"/>
      <c r="X747" s="14"/>
      <c r="Y747" s="14"/>
      <c r="Z747" s="14"/>
      <c r="AA747" s="14"/>
      <c r="AB747" s="14"/>
    </row>
    <row r="748">
      <c r="A748" s="7"/>
      <c r="B748" s="11"/>
      <c r="C748" s="9"/>
      <c r="D748" s="22"/>
      <c r="E748" s="11"/>
      <c r="F748" s="11"/>
      <c r="G748" s="13"/>
      <c r="H748" s="11"/>
      <c r="I748" s="14"/>
      <c r="J748" s="14"/>
      <c r="K748" s="14"/>
      <c r="L748" s="14"/>
      <c r="M748" s="14"/>
      <c r="N748" s="14"/>
      <c r="O748" s="14"/>
      <c r="P748" s="14"/>
      <c r="Q748" s="14"/>
      <c r="R748" s="14"/>
      <c r="S748" s="14"/>
      <c r="T748" s="14"/>
      <c r="U748" s="14"/>
      <c r="V748" s="14"/>
      <c r="W748" s="14"/>
      <c r="X748" s="14"/>
      <c r="Y748" s="14"/>
      <c r="Z748" s="14"/>
      <c r="AA748" s="14"/>
      <c r="AB748" s="14"/>
    </row>
    <row r="749">
      <c r="A749" s="7"/>
      <c r="B749" s="11"/>
      <c r="C749" s="9"/>
      <c r="D749" s="22"/>
      <c r="E749" s="11"/>
      <c r="F749" s="11"/>
      <c r="G749" s="13"/>
      <c r="H749" s="11"/>
      <c r="I749" s="14"/>
      <c r="J749" s="14"/>
      <c r="K749" s="14"/>
      <c r="L749" s="14"/>
      <c r="M749" s="14"/>
      <c r="N749" s="14"/>
      <c r="O749" s="14"/>
      <c r="P749" s="14"/>
      <c r="Q749" s="14"/>
      <c r="R749" s="14"/>
      <c r="S749" s="14"/>
      <c r="T749" s="14"/>
      <c r="U749" s="14"/>
      <c r="V749" s="14"/>
      <c r="W749" s="14"/>
      <c r="X749" s="14"/>
      <c r="Y749" s="14"/>
      <c r="Z749" s="14"/>
      <c r="AA749" s="14"/>
      <c r="AB749" s="14"/>
    </row>
    <row r="750">
      <c r="A750" s="7"/>
      <c r="B750" s="11"/>
      <c r="C750" s="9"/>
      <c r="D750" s="22"/>
      <c r="E750" s="11"/>
      <c r="F750" s="11"/>
      <c r="G750" s="13"/>
      <c r="H750" s="11"/>
      <c r="I750" s="14"/>
      <c r="J750" s="14"/>
      <c r="K750" s="14"/>
      <c r="L750" s="14"/>
      <c r="M750" s="14"/>
      <c r="N750" s="14"/>
      <c r="O750" s="14"/>
      <c r="P750" s="14"/>
      <c r="Q750" s="14"/>
      <c r="R750" s="14"/>
      <c r="S750" s="14"/>
      <c r="T750" s="14"/>
      <c r="U750" s="14"/>
      <c r="V750" s="14"/>
      <c r="W750" s="14"/>
      <c r="X750" s="14"/>
      <c r="Y750" s="14"/>
      <c r="Z750" s="14"/>
      <c r="AA750" s="14"/>
      <c r="AB750" s="14"/>
    </row>
    <row r="751">
      <c r="A751" s="7"/>
      <c r="B751" s="11"/>
      <c r="C751" s="9"/>
      <c r="D751" s="22"/>
      <c r="E751" s="11"/>
      <c r="F751" s="11"/>
      <c r="G751" s="13"/>
      <c r="H751" s="11"/>
      <c r="I751" s="14"/>
      <c r="J751" s="14"/>
      <c r="K751" s="14"/>
      <c r="L751" s="14"/>
      <c r="M751" s="14"/>
      <c r="N751" s="14"/>
      <c r="O751" s="14"/>
      <c r="P751" s="14"/>
      <c r="Q751" s="14"/>
      <c r="R751" s="14"/>
      <c r="S751" s="14"/>
      <c r="T751" s="14"/>
      <c r="U751" s="14"/>
      <c r="V751" s="14"/>
      <c r="W751" s="14"/>
      <c r="X751" s="14"/>
      <c r="Y751" s="14"/>
      <c r="Z751" s="14"/>
      <c r="AA751" s="14"/>
      <c r="AB751" s="14"/>
    </row>
    <row r="752">
      <c r="A752" s="7"/>
      <c r="B752" s="11"/>
      <c r="C752" s="9"/>
      <c r="D752" s="22"/>
      <c r="E752" s="11"/>
      <c r="F752" s="11"/>
      <c r="G752" s="13"/>
      <c r="H752" s="11"/>
      <c r="I752" s="14"/>
      <c r="J752" s="14"/>
      <c r="K752" s="14"/>
      <c r="L752" s="14"/>
      <c r="M752" s="14"/>
      <c r="N752" s="14"/>
      <c r="O752" s="14"/>
      <c r="P752" s="14"/>
      <c r="Q752" s="14"/>
      <c r="R752" s="14"/>
      <c r="S752" s="14"/>
      <c r="T752" s="14"/>
      <c r="U752" s="14"/>
      <c r="V752" s="14"/>
      <c r="W752" s="14"/>
      <c r="X752" s="14"/>
      <c r="Y752" s="14"/>
      <c r="Z752" s="14"/>
      <c r="AA752" s="14"/>
      <c r="AB752" s="14"/>
    </row>
    <row r="753">
      <c r="A753" s="7"/>
      <c r="B753" s="11"/>
      <c r="C753" s="9"/>
      <c r="D753" s="22"/>
      <c r="E753" s="11"/>
      <c r="F753" s="11"/>
      <c r="G753" s="13"/>
      <c r="H753" s="11"/>
      <c r="I753" s="14"/>
      <c r="J753" s="14"/>
      <c r="K753" s="14"/>
      <c r="L753" s="14"/>
      <c r="M753" s="14"/>
      <c r="N753" s="14"/>
      <c r="O753" s="14"/>
      <c r="P753" s="14"/>
      <c r="Q753" s="14"/>
      <c r="R753" s="14"/>
      <c r="S753" s="14"/>
      <c r="T753" s="14"/>
      <c r="U753" s="14"/>
      <c r="V753" s="14"/>
      <c r="W753" s="14"/>
      <c r="X753" s="14"/>
      <c r="Y753" s="14"/>
      <c r="Z753" s="14"/>
      <c r="AA753" s="14"/>
      <c r="AB753" s="14"/>
    </row>
    <row r="754">
      <c r="A754" s="7"/>
      <c r="B754" s="11"/>
      <c r="C754" s="9"/>
      <c r="D754" s="22"/>
      <c r="E754" s="11"/>
      <c r="F754" s="11"/>
      <c r="G754" s="13"/>
      <c r="H754" s="11"/>
      <c r="I754" s="14"/>
      <c r="J754" s="14"/>
      <c r="K754" s="14"/>
      <c r="L754" s="14"/>
      <c r="M754" s="14"/>
      <c r="N754" s="14"/>
      <c r="O754" s="14"/>
      <c r="P754" s="14"/>
      <c r="Q754" s="14"/>
      <c r="R754" s="14"/>
      <c r="S754" s="14"/>
      <c r="T754" s="14"/>
      <c r="U754" s="14"/>
      <c r="V754" s="14"/>
      <c r="W754" s="14"/>
      <c r="X754" s="14"/>
      <c r="Y754" s="14"/>
      <c r="Z754" s="14"/>
      <c r="AA754" s="14"/>
      <c r="AB754" s="14"/>
    </row>
    <row r="755">
      <c r="A755" s="7"/>
      <c r="B755" s="11"/>
      <c r="C755" s="9"/>
      <c r="D755" s="22"/>
      <c r="E755" s="11"/>
      <c r="F755" s="11"/>
      <c r="G755" s="13"/>
      <c r="H755" s="11"/>
      <c r="I755" s="14"/>
      <c r="J755" s="14"/>
      <c r="K755" s="14"/>
      <c r="L755" s="14"/>
      <c r="M755" s="14"/>
      <c r="N755" s="14"/>
      <c r="O755" s="14"/>
      <c r="P755" s="14"/>
      <c r="Q755" s="14"/>
      <c r="R755" s="14"/>
      <c r="S755" s="14"/>
      <c r="T755" s="14"/>
      <c r="U755" s="14"/>
      <c r="V755" s="14"/>
      <c r="W755" s="14"/>
      <c r="X755" s="14"/>
      <c r="Y755" s="14"/>
      <c r="Z755" s="14"/>
      <c r="AA755" s="14"/>
      <c r="AB755" s="14"/>
    </row>
    <row r="756">
      <c r="A756" s="7"/>
      <c r="B756" s="11"/>
      <c r="C756" s="9"/>
      <c r="D756" s="22"/>
      <c r="E756" s="11"/>
      <c r="F756" s="11"/>
      <c r="G756" s="13"/>
      <c r="H756" s="11"/>
      <c r="I756" s="14"/>
      <c r="J756" s="14"/>
      <c r="K756" s="14"/>
      <c r="L756" s="14"/>
      <c r="M756" s="14"/>
      <c r="N756" s="14"/>
      <c r="O756" s="14"/>
      <c r="P756" s="14"/>
      <c r="Q756" s="14"/>
      <c r="R756" s="14"/>
      <c r="S756" s="14"/>
      <c r="T756" s="14"/>
      <c r="U756" s="14"/>
      <c r="V756" s="14"/>
      <c r="W756" s="14"/>
      <c r="X756" s="14"/>
      <c r="Y756" s="14"/>
      <c r="Z756" s="14"/>
      <c r="AA756" s="14"/>
      <c r="AB756" s="14"/>
    </row>
    <row r="757">
      <c r="A757" s="7"/>
      <c r="B757" s="11"/>
      <c r="C757" s="9"/>
      <c r="D757" s="22"/>
      <c r="E757" s="11"/>
      <c r="F757" s="11"/>
      <c r="G757" s="13"/>
      <c r="H757" s="11"/>
      <c r="I757" s="14"/>
      <c r="J757" s="14"/>
      <c r="K757" s="14"/>
      <c r="L757" s="14"/>
      <c r="M757" s="14"/>
      <c r="N757" s="14"/>
      <c r="O757" s="14"/>
      <c r="P757" s="14"/>
      <c r="Q757" s="14"/>
      <c r="R757" s="14"/>
      <c r="S757" s="14"/>
      <c r="T757" s="14"/>
      <c r="U757" s="14"/>
      <c r="V757" s="14"/>
      <c r="W757" s="14"/>
      <c r="X757" s="14"/>
      <c r="Y757" s="14"/>
      <c r="Z757" s="14"/>
      <c r="AA757" s="14"/>
      <c r="AB757" s="14"/>
    </row>
    <row r="758">
      <c r="A758" s="7"/>
      <c r="B758" s="11"/>
      <c r="C758" s="9"/>
      <c r="D758" s="22"/>
      <c r="E758" s="11"/>
      <c r="F758" s="11"/>
      <c r="G758" s="13"/>
      <c r="H758" s="11"/>
      <c r="I758" s="14"/>
      <c r="J758" s="14"/>
      <c r="K758" s="14"/>
      <c r="L758" s="14"/>
      <c r="M758" s="14"/>
      <c r="N758" s="14"/>
      <c r="O758" s="14"/>
      <c r="P758" s="14"/>
      <c r="Q758" s="14"/>
      <c r="R758" s="14"/>
      <c r="S758" s="14"/>
      <c r="T758" s="14"/>
      <c r="U758" s="14"/>
      <c r="V758" s="14"/>
      <c r="W758" s="14"/>
      <c r="X758" s="14"/>
      <c r="Y758" s="14"/>
      <c r="Z758" s="14"/>
      <c r="AA758" s="14"/>
      <c r="AB758" s="14"/>
    </row>
    <row r="759">
      <c r="A759" s="7"/>
      <c r="B759" s="11"/>
      <c r="C759" s="9"/>
      <c r="D759" s="22"/>
      <c r="E759" s="11"/>
      <c r="F759" s="11"/>
      <c r="G759" s="13"/>
      <c r="H759" s="11"/>
      <c r="I759" s="14"/>
      <c r="J759" s="14"/>
      <c r="K759" s="14"/>
      <c r="L759" s="14"/>
      <c r="M759" s="14"/>
      <c r="N759" s="14"/>
      <c r="O759" s="14"/>
      <c r="P759" s="14"/>
      <c r="Q759" s="14"/>
      <c r="R759" s="14"/>
      <c r="S759" s="14"/>
      <c r="T759" s="14"/>
      <c r="U759" s="14"/>
      <c r="V759" s="14"/>
      <c r="W759" s="14"/>
      <c r="X759" s="14"/>
      <c r="Y759" s="14"/>
      <c r="Z759" s="14"/>
      <c r="AA759" s="14"/>
      <c r="AB759" s="14"/>
    </row>
    <row r="760">
      <c r="A760" s="7"/>
      <c r="B760" s="11"/>
      <c r="C760" s="9"/>
      <c r="D760" s="22"/>
      <c r="E760" s="11"/>
      <c r="F760" s="11"/>
      <c r="G760" s="13"/>
      <c r="H760" s="11"/>
      <c r="I760" s="14"/>
      <c r="J760" s="14"/>
      <c r="K760" s="14"/>
      <c r="L760" s="14"/>
      <c r="M760" s="14"/>
      <c r="N760" s="14"/>
      <c r="O760" s="14"/>
      <c r="P760" s="14"/>
      <c r="Q760" s="14"/>
      <c r="R760" s="14"/>
      <c r="S760" s="14"/>
      <c r="T760" s="14"/>
      <c r="U760" s="14"/>
      <c r="V760" s="14"/>
      <c r="W760" s="14"/>
      <c r="X760" s="14"/>
      <c r="Y760" s="14"/>
      <c r="Z760" s="14"/>
      <c r="AA760" s="14"/>
      <c r="AB760" s="14"/>
    </row>
    <row r="761">
      <c r="A761" s="7"/>
      <c r="B761" s="11"/>
      <c r="C761" s="9"/>
      <c r="D761" s="22"/>
      <c r="E761" s="11"/>
      <c r="F761" s="11"/>
      <c r="G761" s="13"/>
      <c r="H761" s="11"/>
      <c r="I761" s="14"/>
      <c r="J761" s="14"/>
      <c r="K761" s="14"/>
      <c r="L761" s="14"/>
      <c r="M761" s="14"/>
      <c r="N761" s="14"/>
      <c r="O761" s="14"/>
      <c r="P761" s="14"/>
      <c r="Q761" s="14"/>
      <c r="R761" s="14"/>
      <c r="S761" s="14"/>
      <c r="T761" s="14"/>
      <c r="U761" s="14"/>
      <c r="V761" s="14"/>
      <c r="W761" s="14"/>
      <c r="X761" s="14"/>
      <c r="Y761" s="14"/>
      <c r="Z761" s="14"/>
      <c r="AA761" s="14"/>
      <c r="AB761" s="14"/>
    </row>
    <row r="762">
      <c r="A762" s="7"/>
      <c r="B762" s="11"/>
      <c r="C762" s="9"/>
      <c r="D762" s="22"/>
      <c r="E762" s="11"/>
      <c r="F762" s="11"/>
      <c r="G762" s="13"/>
      <c r="H762" s="11"/>
      <c r="I762" s="14"/>
      <c r="J762" s="14"/>
      <c r="K762" s="14"/>
      <c r="L762" s="14"/>
      <c r="M762" s="14"/>
      <c r="N762" s="14"/>
      <c r="O762" s="14"/>
      <c r="P762" s="14"/>
      <c r="Q762" s="14"/>
      <c r="R762" s="14"/>
      <c r="S762" s="14"/>
      <c r="T762" s="14"/>
      <c r="U762" s="14"/>
      <c r="V762" s="14"/>
      <c r="W762" s="14"/>
      <c r="X762" s="14"/>
      <c r="Y762" s="14"/>
      <c r="Z762" s="14"/>
      <c r="AA762" s="14"/>
      <c r="AB762" s="14"/>
    </row>
    <row r="763">
      <c r="A763" s="7"/>
      <c r="B763" s="11"/>
      <c r="C763" s="9"/>
      <c r="D763" s="22"/>
      <c r="E763" s="11"/>
      <c r="F763" s="11"/>
      <c r="G763" s="13"/>
      <c r="H763" s="11"/>
      <c r="I763" s="14"/>
      <c r="J763" s="14"/>
      <c r="K763" s="14"/>
      <c r="L763" s="14"/>
      <c r="M763" s="14"/>
      <c r="N763" s="14"/>
      <c r="O763" s="14"/>
      <c r="P763" s="14"/>
      <c r="Q763" s="14"/>
      <c r="R763" s="14"/>
      <c r="S763" s="14"/>
      <c r="T763" s="14"/>
      <c r="U763" s="14"/>
      <c r="V763" s="14"/>
      <c r="W763" s="14"/>
      <c r="X763" s="14"/>
      <c r="Y763" s="14"/>
      <c r="Z763" s="14"/>
      <c r="AA763" s="14"/>
      <c r="AB763" s="14"/>
    </row>
    <row r="764">
      <c r="A764" s="7"/>
      <c r="B764" s="11"/>
      <c r="C764" s="9"/>
      <c r="D764" s="22"/>
      <c r="E764" s="11"/>
      <c r="F764" s="11"/>
      <c r="G764" s="13"/>
      <c r="H764" s="11"/>
      <c r="I764" s="14"/>
      <c r="J764" s="14"/>
      <c r="K764" s="14"/>
      <c r="L764" s="14"/>
      <c r="M764" s="14"/>
      <c r="N764" s="14"/>
      <c r="O764" s="14"/>
      <c r="P764" s="14"/>
      <c r="Q764" s="14"/>
      <c r="R764" s="14"/>
      <c r="S764" s="14"/>
      <c r="T764" s="14"/>
      <c r="U764" s="14"/>
      <c r="V764" s="14"/>
      <c r="W764" s="14"/>
      <c r="X764" s="14"/>
      <c r="Y764" s="14"/>
      <c r="Z764" s="14"/>
      <c r="AA764" s="14"/>
      <c r="AB764" s="14"/>
    </row>
    <row r="765">
      <c r="A765" s="7"/>
      <c r="B765" s="11"/>
      <c r="C765" s="9"/>
      <c r="D765" s="22"/>
      <c r="E765" s="11"/>
      <c r="F765" s="11"/>
      <c r="G765" s="13"/>
      <c r="H765" s="11"/>
      <c r="I765" s="14"/>
      <c r="J765" s="14"/>
      <c r="K765" s="14"/>
      <c r="L765" s="14"/>
      <c r="M765" s="14"/>
      <c r="N765" s="14"/>
      <c r="O765" s="14"/>
      <c r="P765" s="14"/>
      <c r="Q765" s="14"/>
      <c r="R765" s="14"/>
      <c r="S765" s="14"/>
      <c r="T765" s="14"/>
      <c r="U765" s="14"/>
      <c r="V765" s="14"/>
      <c r="W765" s="14"/>
      <c r="X765" s="14"/>
      <c r="Y765" s="14"/>
      <c r="Z765" s="14"/>
      <c r="AA765" s="14"/>
      <c r="AB765" s="14"/>
    </row>
    <row r="766">
      <c r="A766" s="7"/>
      <c r="B766" s="11"/>
      <c r="C766" s="9"/>
      <c r="D766" s="22"/>
      <c r="E766" s="11"/>
      <c r="F766" s="11"/>
      <c r="G766" s="13"/>
      <c r="H766" s="11"/>
      <c r="I766" s="14"/>
      <c r="J766" s="14"/>
      <c r="K766" s="14"/>
      <c r="L766" s="14"/>
      <c r="M766" s="14"/>
      <c r="N766" s="14"/>
      <c r="O766" s="14"/>
      <c r="P766" s="14"/>
      <c r="Q766" s="14"/>
      <c r="R766" s="14"/>
      <c r="S766" s="14"/>
      <c r="T766" s="14"/>
      <c r="U766" s="14"/>
      <c r="V766" s="14"/>
      <c r="W766" s="14"/>
      <c r="X766" s="14"/>
      <c r="Y766" s="14"/>
      <c r="Z766" s="14"/>
      <c r="AA766" s="14"/>
      <c r="AB766" s="14"/>
    </row>
    <row r="767">
      <c r="A767" s="7"/>
      <c r="B767" s="11"/>
      <c r="C767" s="9"/>
      <c r="D767" s="22"/>
      <c r="E767" s="11"/>
      <c r="F767" s="11"/>
      <c r="G767" s="13"/>
      <c r="H767" s="11"/>
      <c r="I767" s="14"/>
      <c r="J767" s="14"/>
      <c r="K767" s="14"/>
      <c r="L767" s="14"/>
      <c r="M767" s="14"/>
      <c r="N767" s="14"/>
      <c r="O767" s="14"/>
      <c r="P767" s="14"/>
      <c r="Q767" s="14"/>
      <c r="R767" s="14"/>
      <c r="S767" s="14"/>
      <c r="T767" s="14"/>
      <c r="U767" s="14"/>
      <c r="V767" s="14"/>
      <c r="W767" s="14"/>
      <c r="X767" s="14"/>
      <c r="Y767" s="14"/>
      <c r="Z767" s="14"/>
      <c r="AA767" s="14"/>
      <c r="AB767" s="14"/>
    </row>
    <row r="768">
      <c r="A768" s="7"/>
      <c r="B768" s="11"/>
      <c r="C768" s="9"/>
      <c r="D768" s="22"/>
      <c r="E768" s="11"/>
      <c r="F768" s="11"/>
      <c r="G768" s="13"/>
      <c r="H768" s="11"/>
      <c r="I768" s="14"/>
      <c r="J768" s="14"/>
      <c r="K768" s="14"/>
      <c r="L768" s="14"/>
      <c r="M768" s="14"/>
      <c r="N768" s="14"/>
      <c r="O768" s="14"/>
      <c r="P768" s="14"/>
      <c r="Q768" s="14"/>
      <c r="R768" s="14"/>
      <c r="S768" s="14"/>
      <c r="T768" s="14"/>
      <c r="U768" s="14"/>
      <c r="V768" s="14"/>
      <c r="W768" s="14"/>
      <c r="X768" s="14"/>
      <c r="Y768" s="14"/>
      <c r="Z768" s="14"/>
      <c r="AA768" s="14"/>
      <c r="AB768" s="14"/>
    </row>
    <row r="769">
      <c r="A769" s="7"/>
      <c r="B769" s="11"/>
      <c r="C769" s="9"/>
      <c r="D769" s="22"/>
      <c r="E769" s="11"/>
      <c r="F769" s="11"/>
      <c r="G769" s="13"/>
      <c r="H769" s="11"/>
      <c r="I769" s="14"/>
      <c r="J769" s="14"/>
      <c r="K769" s="14"/>
      <c r="L769" s="14"/>
      <c r="M769" s="14"/>
      <c r="N769" s="14"/>
      <c r="O769" s="14"/>
      <c r="P769" s="14"/>
      <c r="Q769" s="14"/>
      <c r="R769" s="14"/>
      <c r="S769" s="14"/>
      <c r="T769" s="14"/>
      <c r="U769" s="14"/>
      <c r="V769" s="14"/>
      <c r="W769" s="14"/>
      <c r="X769" s="14"/>
      <c r="Y769" s="14"/>
      <c r="Z769" s="14"/>
      <c r="AA769" s="14"/>
      <c r="AB769" s="14"/>
    </row>
    <row r="770">
      <c r="A770" s="7"/>
      <c r="B770" s="11"/>
      <c r="C770" s="9"/>
      <c r="D770" s="22"/>
      <c r="E770" s="11"/>
      <c r="F770" s="11"/>
      <c r="G770" s="13"/>
      <c r="H770" s="11"/>
      <c r="I770" s="14"/>
      <c r="J770" s="14"/>
      <c r="K770" s="14"/>
      <c r="L770" s="14"/>
      <c r="M770" s="14"/>
      <c r="N770" s="14"/>
      <c r="O770" s="14"/>
      <c r="P770" s="14"/>
      <c r="Q770" s="14"/>
      <c r="R770" s="14"/>
      <c r="S770" s="14"/>
      <c r="T770" s="14"/>
      <c r="U770" s="14"/>
      <c r="V770" s="14"/>
      <c r="W770" s="14"/>
      <c r="X770" s="14"/>
      <c r="Y770" s="14"/>
      <c r="Z770" s="14"/>
      <c r="AA770" s="14"/>
      <c r="AB770" s="14"/>
    </row>
    <row r="771">
      <c r="A771" s="7"/>
      <c r="B771" s="11"/>
      <c r="C771" s="9"/>
      <c r="D771" s="22"/>
      <c r="E771" s="11"/>
      <c r="F771" s="11"/>
      <c r="G771" s="13"/>
      <c r="H771" s="11"/>
      <c r="I771" s="14"/>
      <c r="J771" s="14"/>
      <c r="K771" s="14"/>
      <c r="L771" s="14"/>
      <c r="M771" s="14"/>
      <c r="N771" s="14"/>
      <c r="O771" s="14"/>
      <c r="P771" s="14"/>
      <c r="Q771" s="14"/>
      <c r="R771" s="14"/>
      <c r="S771" s="14"/>
      <c r="T771" s="14"/>
      <c r="U771" s="14"/>
      <c r="V771" s="14"/>
      <c r="W771" s="14"/>
      <c r="X771" s="14"/>
      <c r="Y771" s="14"/>
      <c r="Z771" s="14"/>
      <c r="AA771" s="14"/>
      <c r="AB771" s="14"/>
    </row>
    <row r="772">
      <c r="A772" s="7"/>
      <c r="B772" s="11"/>
      <c r="C772" s="9"/>
      <c r="D772" s="22"/>
      <c r="E772" s="11"/>
      <c r="F772" s="11"/>
      <c r="G772" s="13"/>
      <c r="H772" s="11"/>
      <c r="I772" s="14"/>
      <c r="J772" s="14"/>
      <c r="K772" s="14"/>
      <c r="L772" s="14"/>
      <c r="M772" s="14"/>
      <c r="N772" s="14"/>
      <c r="O772" s="14"/>
      <c r="P772" s="14"/>
      <c r="Q772" s="14"/>
      <c r="R772" s="14"/>
      <c r="S772" s="14"/>
      <c r="T772" s="14"/>
      <c r="U772" s="14"/>
      <c r="V772" s="14"/>
      <c r="W772" s="14"/>
      <c r="X772" s="14"/>
      <c r="Y772" s="14"/>
      <c r="Z772" s="14"/>
      <c r="AA772" s="14"/>
      <c r="AB772" s="14"/>
    </row>
    <row r="773">
      <c r="A773" s="7"/>
      <c r="B773" s="11"/>
      <c r="C773" s="9"/>
      <c r="D773" s="22"/>
      <c r="E773" s="11"/>
      <c r="F773" s="11"/>
      <c r="G773" s="13"/>
      <c r="H773" s="11"/>
      <c r="I773" s="14"/>
      <c r="J773" s="14"/>
      <c r="K773" s="14"/>
      <c r="L773" s="14"/>
      <c r="M773" s="14"/>
      <c r="N773" s="14"/>
      <c r="O773" s="14"/>
      <c r="P773" s="14"/>
      <c r="Q773" s="14"/>
      <c r="R773" s="14"/>
      <c r="S773" s="14"/>
      <c r="T773" s="14"/>
      <c r="U773" s="14"/>
      <c r="V773" s="14"/>
      <c r="W773" s="14"/>
      <c r="X773" s="14"/>
      <c r="Y773" s="14"/>
      <c r="Z773" s="14"/>
      <c r="AA773" s="14"/>
      <c r="AB773" s="14"/>
    </row>
    <row r="774">
      <c r="A774" s="7"/>
      <c r="B774" s="11"/>
      <c r="C774" s="9"/>
      <c r="D774" s="22"/>
      <c r="E774" s="11"/>
      <c r="F774" s="11"/>
      <c r="G774" s="13"/>
      <c r="H774" s="11"/>
      <c r="I774" s="14"/>
      <c r="J774" s="14"/>
      <c r="K774" s="14"/>
      <c r="L774" s="14"/>
      <c r="M774" s="14"/>
      <c r="N774" s="14"/>
      <c r="O774" s="14"/>
      <c r="P774" s="14"/>
      <c r="Q774" s="14"/>
      <c r="R774" s="14"/>
      <c r="S774" s="14"/>
      <c r="T774" s="14"/>
      <c r="U774" s="14"/>
      <c r="V774" s="14"/>
      <c r="W774" s="14"/>
      <c r="X774" s="14"/>
      <c r="Y774" s="14"/>
      <c r="Z774" s="14"/>
      <c r="AA774" s="14"/>
      <c r="AB774" s="14"/>
    </row>
    <row r="775">
      <c r="A775" s="7"/>
      <c r="B775" s="11"/>
      <c r="C775" s="9"/>
      <c r="D775" s="22"/>
      <c r="E775" s="11"/>
      <c r="F775" s="11"/>
      <c r="G775" s="13"/>
      <c r="H775" s="11"/>
      <c r="I775" s="14"/>
      <c r="J775" s="14"/>
      <c r="K775" s="14"/>
      <c r="L775" s="14"/>
      <c r="M775" s="14"/>
      <c r="N775" s="14"/>
      <c r="O775" s="14"/>
      <c r="P775" s="14"/>
      <c r="Q775" s="14"/>
      <c r="R775" s="14"/>
      <c r="S775" s="14"/>
      <c r="T775" s="14"/>
      <c r="U775" s="14"/>
      <c r="V775" s="14"/>
      <c r="W775" s="14"/>
      <c r="X775" s="14"/>
      <c r="Y775" s="14"/>
      <c r="Z775" s="14"/>
      <c r="AA775" s="14"/>
      <c r="AB775" s="14"/>
    </row>
    <row r="776">
      <c r="A776" s="7"/>
      <c r="B776" s="11"/>
      <c r="C776" s="9"/>
      <c r="D776" s="22"/>
      <c r="E776" s="11"/>
      <c r="F776" s="11"/>
      <c r="G776" s="13"/>
      <c r="H776" s="11"/>
      <c r="I776" s="14"/>
      <c r="J776" s="14"/>
      <c r="K776" s="14"/>
      <c r="L776" s="14"/>
      <c r="M776" s="14"/>
      <c r="N776" s="14"/>
      <c r="O776" s="14"/>
      <c r="P776" s="14"/>
      <c r="Q776" s="14"/>
      <c r="R776" s="14"/>
      <c r="S776" s="14"/>
      <c r="T776" s="14"/>
      <c r="U776" s="14"/>
      <c r="V776" s="14"/>
      <c r="W776" s="14"/>
      <c r="X776" s="14"/>
      <c r="Y776" s="14"/>
      <c r="Z776" s="14"/>
      <c r="AA776" s="14"/>
      <c r="AB776" s="14"/>
    </row>
    <row r="777">
      <c r="A777" s="7"/>
      <c r="B777" s="11"/>
      <c r="C777" s="9"/>
      <c r="D777" s="22"/>
      <c r="E777" s="11"/>
      <c r="F777" s="11"/>
      <c r="G777" s="13"/>
      <c r="H777" s="11"/>
      <c r="I777" s="14"/>
      <c r="J777" s="14"/>
      <c r="K777" s="14"/>
      <c r="L777" s="14"/>
      <c r="M777" s="14"/>
      <c r="N777" s="14"/>
      <c r="O777" s="14"/>
      <c r="P777" s="14"/>
      <c r="Q777" s="14"/>
      <c r="R777" s="14"/>
      <c r="S777" s="14"/>
      <c r="T777" s="14"/>
      <c r="U777" s="14"/>
      <c r="V777" s="14"/>
      <c r="W777" s="14"/>
      <c r="X777" s="14"/>
      <c r="Y777" s="14"/>
      <c r="Z777" s="14"/>
      <c r="AA777" s="14"/>
      <c r="AB777" s="14"/>
    </row>
    <row r="778">
      <c r="A778" s="7"/>
      <c r="B778" s="11"/>
      <c r="C778" s="9"/>
      <c r="D778" s="22"/>
      <c r="E778" s="11"/>
      <c r="F778" s="11"/>
      <c r="G778" s="13"/>
      <c r="H778" s="11"/>
      <c r="I778" s="14"/>
      <c r="J778" s="14"/>
      <c r="K778" s="14"/>
      <c r="L778" s="14"/>
      <c r="M778" s="14"/>
      <c r="N778" s="14"/>
      <c r="O778" s="14"/>
      <c r="P778" s="14"/>
      <c r="Q778" s="14"/>
      <c r="R778" s="14"/>
      <c r="S778" s="14"/>
      <c r="T778" s="14"/>
      <c r="U778" s="14"/>
      <c r="V778" s="14"/>
      <c r="W778" s="14"/>
      <c r="X778" s="14"/>
      <c r="Y778" s="14"/>
      <c r="Z778" s="14"/>
      <c r="AA778" s="14"/>
      <c r="AB778" s="14"/>
    </row>
    <row r="779">
      <c r="A779" s="7"/>
      <c r="B779" s="11"/>
      <c r="C779" s="9"/>
      <c r="D779" s="22"/>
      <c r="E779" s="11"/>
      <c r="F779" s="11"/>
      <c r="G779" s="13"/>
      <c r="H779" s="11"/>
      <c r="I779" s="14"/>
      <c r="J779" s="14"/>
      <c r="K779" s="14"/>
      <c r="L779" s="14"/>
      <c r="M779" s="14"/>
      <c r="N779" s="14"/>
      <c r="O779" s="14"/>
      <c r="P779" s="14"/>
      <c r="Q779" s="14"/>
      <c r="R779" s="14"/>
      <c r="S779" s="14"/>
      <c r="T779" s="14"/>
      <c r="U779" s="14"/>
      <c r="V779" s="14"/>
      <c r="W779" s="14"/>
      <c r="X779" s="14"/>
      <c r="Y779" s="14"/>
      <c r="Z779" s="14"/>
      <c r="AA779" s="14"/>
      <c r="AB779" s="14"/>
    </row>
    <row r="780">
      <c r="A780" s="7"/>
      <c r="B780" s="11"/>
      <c r="C780" s="9"/>
      <c r="D780" s="22"/>
      <c r="E780" s="11"/>
      <c r="F780" s="11"/>
      <c r="G780" s="13"/>
      <c r="H780" s="11"/>
      <c r="I780" s="14"/>
      <c r="J780" s="14"/>
      <c r="K780" s="14"/>
      <c r="L780" s="14"/>
      <c r="M780" s="14"/>
      <c r="N780" s="14"/>
      <c r="O780" s="14"/>
      <c r="P780" s="14"/>
      <c r="Q780" s="14"/>
      <c r="R780" s="14"/>
      <c r="S780" s="14"/>
      <c r="T780" s="14"/>
      <c r="U780" s="14"/>
      <c r="V780" s="14"/>
      <c r="W780" s="14"/>
      <c r="X780" s="14"/>
      <c r="Y780" s="14"/>
      <c r="Z780" s="14"/>
      <c r="AA780" s="14"/>
      <c r="AB780" s="14"/>
    </row>
    <row r="781">
      <c r="A781" s="7"/>
      <c r="B781" s="11"/>
      <c r="C781" s="9"/>
      <c r="D781" s="22"/>
      <c r="E781" s="11"/>
      <c r="F781" s="11"/>
      <c r="G781" s="13"/>
      <c r="H781" s="11"/>
      <c r="I781" s="14"/>
      <c r="J781" s="14"/>
      <c r="K781" s="14"/>
      <c r="L781" s="14"/>
      <c r="M781" s="14"/>
      <c r="N781" s="14"/>
      <c r="O781" s="14"/>
      <c r="P781" s="14"/>
      <c r="Q781" s="14"/>
      <c r="R781" s="14"/>
      <c r="S781" s="14"/>
      <c r="T781" s="14"/>
      <c r="U781" s="14"/>
      <c r="V781" s="14"/>
      <c r="W781" s="14"/>
      <c r="X781" s="14"/>
      <c r="Y781" s="14"/>
      <c r="Z781" s="14"/>
      <c r="AA781" s="14"/>
      <c r="AB781" s="14"/>
    </row>
    <row r="782">
      <c r="A782" s="7"/>
      <c r="B782" s="11"/>
      <c r="C782" s="9"/>
      <c r="D782" s="22"/>
      <c r="E782" s="11"/>
      <c r="F782" s="11"/>
      <c r="G782" s="13"/>
      <c r="H782" s="11"/>
      <c r="I782" s="14"/>
      <c r="J782" s="14"/>
      <c r="K782" s="14"/>
      <c r="L782" s="14"/>
      <c r="M782" s="14"/>
      <c r="N782" s="14"/>
      <c r="O782" s="14"/>
      <c r="P782" s="14"/>
      <c r="Q782" s="14"/>
      <c r="R782" s="14"/>
      <c r="S782" s="14"/>
      <c r="T782" s="14"/>
      <c r="U782" s="14"/>
      <c r="V782" s="14"/>
      <c r="W782" s="14"/>
      <c r="X782" s="14"/>
      <c r="Y782" s="14"/>
      <c r="Z782" s="14"/>
      <c r="AA782" s="14"/>
      <c r="AB782" s="14"/>
    </row>
    <row r="783">
      <c r="A783" s="7"/>
      <c r="B783" s="11"/>
      <c r="C783" s="9"/>
      <c r="D783" s="22"/>
      <c r="E783" s="11"/>
      <c r="F783" s="11"/>
      <c r="G783" s="13"/>
      <c r="H783" s="11"/>
      <c r="I783" s="14"/>
      <c r="J783" s="14"/>
      <c r="K783" s="14"/>
      <c r="L783" s="14"/>
      <c r="M783" s="14"/>
      <c r="N783" s="14"/>
      <c r="O783" s="14"/>
      <c r="P783" s="14"/>
      <c r="Q783" s="14"/>
      <c r="R783" s="14"/>
      <c r="S783" s="14"/>
      <c r="T783" s="14"/>
      <c r="U783" s="14"/>
      <c r="V783" s="14"/>
      <c r="W783" s="14"/>
      <c r="X783" s="14"/>
      <c r="Y783" s="14"/>
      <c r="Z783" s="14"/>
      <c r="AA783" s="14"/>
      <c r="AB783" s="14"/>
    </row>
    <row r="784">
      <c r="A784" s="7"/>
      <c r="B784" s="11"/>
      <c r="C784" s="9"/>
      <c r="D784" s="22"/>
      <c r="E784" s="11"/>
      <c r="F784" s="11"/>
      <c r="G784" s="13"/>
      <c r="H784" s="11"/>
      <c r="I784" s="14"/>
      <c r="J784" s="14"/>
      <c r="K784" s="14"/>
      <c r="L784" s="14"/>
      <c r="M784" s="14"/>
      <c r="N784" s="14"/>
      <c r="O784" s="14"/>
      <c r="P784" s="14"/>
      <c r="Q784" s="14"/>
      <c r="R784" s="14"/>
      <c r="S784" s="14"/>
      <c r="T784" s="14"/>
      <c r="U784" s="14"/>
      <c r="V784" s="14"/>
      <c r="W784" s="14"/>
      <c r="X784" s="14"/>
      <c r="Y784" s="14"/>
      <c r="Z784" s="14"/>
      <c r="AA784" s="14"/>
      <c r="AB784" s="14"/>
    </row>
    <row r="785">
      <c r="A785" s="7"/>
      <c r="B785" s="11"/>
      <c r="C785" s="9"/>
      <c r="D785" s="22"/>
      <c r="E785" s="11"/>
      <c r="F785" s="11"/>
      <c r="G785" s="13"/>
      <c r="H785" s="11"/>
      <c r="I785" s="14"/>
      <c r="J785" s="14"/>
      <c r="K785" s="14"/>
      <c r="L785" s="14"/>
      <c r="M785" s="14"/>
      <c r="N785" s="14"/>
      <c r="O785" s="14"/>
      <c r="P785" s="14"/>
      <c r="Q785" s="14"/>
      <c r="R785" s="14"/>
      <c r="S785" s="14"/>
      <c r="T785" s="14"/>
      <c r="U785" s="14"/>
      <c r="V785" s="14"/>
      <c r="W785" s="14"/>
      <c r="X785" s="14"/>
      <c r="Y785" s="14"/>
      <c r="Z785" s="14"/>
      <c r="AA785" s="14"/>
      <c r="AB785" s="14"/>
    </row>
    <row r="786">
      <c r="A786" s="7"/>
      <c r="B786" s="11"/>
      <c r="C786" s="9"/>
      <c r="D786" s="22"/>
      <c r="E786" s="11"/>
      <c r="F786" s="11"/>
      <c r="G786" s="13"/>
      <c r="H786" s="11"/>
      <c r="I786" s="14"/>
      <c r="J786" s="14"/>
      <c r="K786" s="14"/>
      <c r="L786" s="14"/>
      <c r="M786" s="14"/>
      <c r="N786" s="14"/>
      <c r="O786" s="14"/>
      <c r="P786" s="14"/>
      <c r="Q786" s="14"/>
      <c r="R786" s="14"/>
      <c r="S786" s="14"/>
      <c r="T786" s="14"/>
      <c r="U786" s="14"/>
      <c r="V786" s="14"/>
      <c r="W786" s="14"/>
      <c r="X786" s="14"/>
      <c r="Y786" s="14"/>
      <c r="Z786" s="14"/>
      <c r="AA786" s="14"/>
      <c r="AB786" s="14"/>
    </row>
    <row r="787">
      <c r="A787" s="7"/>
      <c r="B787" s="11"/>
      <c r="C787" s="9"/>
      <c r="D787" s="22"/>
      <c r="E787" s="11"/>
      <c r="F787" s="11"/>
      <c r="G787" s="13"/>
      <c r="H787" s="11"/>
      <c r="I787" s="14"/>
      <c r="J787" s="14"/>
      <c r="K787" s="14"/>
      <c r="L787" s="14"/>
      <c r="M787" s="14"/>
      <c r="N787" s="14"/>
      <c r="O787" s="14"/>
      <c r="P787" s="14"/>
      <c r="Q787" s="14"/>
      <c r="R787" s="14"/>
      <c r="S787" s="14"/>
      <c r="T787" s="14"/>
      <c r="U787" s="14"/>
      <c r="V787" s="14"/>
      <c r="W787" s="14"/>
      <c r="X787" s="14"/>
      <c r="Y787" s="14"/>
      <c r="Z787" s="14"/>
      <c r="AA787" s="14"/>
      <c r="AB787" s="14"/>
    </row>
    <row r="788">
      <c r="A788" s="7"/>
      <c r="B788" s="11"/>
      <c r="C788" s="9"/>
      <c r="D788" s="22"/>
      <c r="E788" s="11"/>
      <c r="F788" s="11"/>
      <c r="G788" s="13"/>
      <c r="H788" s="11"/>
      <c r="I788" s="14"/>
      <c r="J788" s="14"/>
      <c r="K788" s="14"/>
      <c r="L788" s="14"/>
      <c r="M788" s="14"/>
      <c r="N788" s="14"/>
      <c r="O788" s="14"/>
      <c r="P788" s="14"/>
      <c r="Q788" s="14"/>
      <c r="R788" s="14"/>
      <c r="S788" s="14"/>
      <c r="T788" s="14"/>
      <c r="U788" s="14"/>
      <c r="V788" s="14"/>
      <c r="W788" s="14"/>
      <c r="X788" s="14"/>
      <c r="Y788" s="14"/>
      <c r="Z788" s="14"/>
      <c r="AA788" s="14"/>
      <c r="AB788" s="14"/>
    </row>
    <row r="789">
      <c r="A789" s="7"/>
      <c r="B789" s="11"/>
      <c r="C789" s="9"/>
      <c r="D789" s="22"/>
      <c r="E789" s="11"/>
      <c r="F789" s="11"/>
      <c r="G789" s="13"/>
      <c r="H789" s="11"/>
      <c r="I789" s="14"/>
      <c r="J789" s="14"/>
      <c r="K789" s="14"/>
      <c r="L789" s="14"/>
      <c r="M789" s="14"/>
      <c r="N789" s="14"/>
      <c r="O789" s="14"/>
      <c r="P789" s="14"/>
      <c r="Q789" s="14"/>
      <c r="R789" s="14"/>
      <c r="S789" s="14"/>
      <c r="T789" s="14"/>
      <c r="U789" s="14"/>
      <c r="V789" s="14"/>
      <c r="W789" s="14"/>
      <c r="X789" s="14"/>
      <c r="Y789" s="14"/>
      <c r="Z789" s="14"/>
      <c r="AA789" s="14"/>
      <c r="AB789" s="14"/>
    </row>
    <row r="790">
      <c r="A790" s="7"/>
      <c r="B790" s="11"/>
      <c r="C790" s="9"/>
      <c r="D790" s="22"/>
      <c r="E790" s="11"/>
      <c r="F790" s="11"/>
      <c r="G790" s="13"/>
      <c r="H790" s="11"/>
      <c r="I790" s="14"/>
      <c r="J790" s="14"/>
      <c r="K790" s="14"/>
      <c r="L790" s="14"/>
      <c r="M790" s="14"/>
      <c r="N790" s="14"/>
      <c r="O790" s="14"/>
      <c r="P790" s="14"/>
      <c r="Q790" s="14"/>
      <c r="R790" s="14"/>
      <c r="S790" s="14"/>
      <c r="T790" s="14"/>
      <c r="U790" s="14"/>
      <c r="V790" s="14"/>
      <c r="W790" s="14"/>
      <c r="X790" s="14"/>
      <c r="Y790" s="14"/>
      <c r="Z790" s="14"/>
      <c r="AA790" s="14"/>
      <c r="AB790" s="14"/>
    </row>
    <row r="791">
      <c r="A791" s="7"/>
      <c r="B791" s="11"/>
      <c r="C791" s="9"/>
      <c r="D791" s="22"/>
      <c r="E791" s="11"/>
      <c r="F791" s="11"/>
      <c r="G791" s="13"/>
      <c r="H791" s="11"/>
      <c r="I791" s="14"/>
      <c r="J791" s="14"/>
      <c r="K791" s="14"/>
      <c r="L791" s="14"/>
      <c r="M791" s="14"/>
      <c r="N791" s="14"/>
      <c r="O791" s="14"/>
      <c r="P791" s="14"/>
      <c r="Q791" s="14"/>
      <c r="R791" s="14"/>
      <c r="S791" s="14"/>
      <c r="T791" s="14"/>
      <c r="U791" s="14"/>
      <c r="V791" s="14"/>
      <c r="W791" s="14"/>
      <c r="X791" s="14"/>
      <c r="Y791" s="14"/>
      <c r="Z791" s="14"/>
      <c r="AA791" s="14"/>
      <c r="AB791" s="14"/>
    </row>
    <row r="792">
      <c r="A792" s="7"/>
      <c r="B792" s="11"/>
      <c r="C792" s="9"/>
      <c r="D792" s="22"/>
      <c r="E792" s="11"/>
      <c r="F792" s="11"/>
      <c r="G792" s="13"/>
      <c r="H792" s="11"/>
      <c r="I792" s="14"/>
      <c r="J792" s="14"/>
      <c r="K792" s="14"/>
      <c r="L792" s="14"/>
      <c r="M792" s="14"/>
      <c r="N792" s="14"/>
      <c r="O792" s="14"/>
      <c r="P792" s="14"/>
      <c r="Q792" s="14"/>
      <c r="R792" s="14"/>
      <c r="S792" s="14"/>
      <c r="T792" s="14"/>
      <c r="U792" s="14"/>
      <c r="V792" s="14"/>
      <c r="W792" s="14"/>
      <c r="X792" s="14"/>
      <c r="Y792" s="14"/>
      <c r="Z792" s="14"/>
      <c r="AA792" s="14"/>
      <c r="AB792" s="14"/>
    </row>
    <row r="793">
      <c r="A793" s="7"/>
      <c r="B793" s="11"/>
      <c r="C793" s="9"/>
      <c r="D793" s="22"/>
      <c r="E793" s="11"/>
      <c r="F793" s="11"/>
      <c r="G793" s="13"/>
      <c r="H793" s="11"/>
      <c r="I793" s="14"/>
      <c r="J793" s="14"/>
      <c r="K793" s="14"/>
      <c r="L793" s="14"/>
      <c r="M793" s="14"/>
      <c r="N793" s="14"/>
      <c r="O793" s="14"/>
      <c r="P793" s="14"/>
      <c r="Q793" s="14"/>
      <c r="R793" s="14"/>
      <c r="S793" s="14"/>
      <c r="T793" s="14"/>
      <c r="U793" s="14"/>
      <c r="V793" s="14"/>
      <c r="W793" s="14"/>
      <c r="X793" s="14"/>
      <c r="Y793" s="14"/>
      <c r="Z793" s="14"/>
      <c r="AA793" s="14"/>
      <c r="AB793" s="14"/>
    </row>
    <row r="794">
      <c r="A794" s="7"/>
      <c r="B794" s="11"/>
      <c r="C794" s="9"/>
      <c r="D794" s="22"/>
      <c r="E794" s="11"/>
      <c r="F794" s="11"/>
      <c r="G794" s="13"/>
      <c r="H794" s="11"/>
      <c r="I794" s="14"/>
      <c r="J794" s="14"/>
      <c r="K794" s="14"/>
      <c r="L794" s="14"/>
      <c r="M794" s="14"/>
      <c r="N794" s="14"/>
      <c r="O794" s="14"/>
      <c r="P794" s="14"/>
      <c r="Q794" s="14"/>
      <c r="R794" s="14"/>
      <c r="S794" s="14"/>
      <c r="T794" s="14"/>
      <c r="U794" s="14"/>
      <c r="V794" s="14"/>
      <c r="W794" s="14"/>
      <c r="X794" s="14"/>
      <c r="Y794" s="14"/>
      <c r="Z794" s="14"/>
      <c r="AA794" s="14"/>
      <c r="AB794" s="14"/>
    </row>
    <row r="795">
      <c r="A795" s="7"/>
      <c r="B795" s="11"/>
      <c r="C795" s="9"/>
      <c r="D795" s="22"/>
      <c r="E795" s="11"/>
      <c r="F795" s="11"/>
      <c r="G795" s="13"/>
      <c r="H795" s="11"/>
      <c r="I795" s="14"/>
      <c r="J795" s="14"/>
      <c r="K795" s="14"/>
      <c r="L795" s="14"/>
      <c r="M795" s="14"/>
      <c r="N795" s="14"/>
      <c r="O795" s="14"/>
      <c r="P795" s="14"/>
      <c r="Q795" s="14"/>
      <c r="R795" s="14"/>
      <c r="S795" s="14"/>
      <c r="T795" s="14"/>
      <c r="U795" s="14"/>
      <c r="V795" s="14"/>
      <c r="W795" s="14"/>
      <c r="X795" s="14"/>
      <c r="Y795" s="14"/>
      <c r="Z795" s="14"/>
      <c r="AA795" s="14"/>
      <c r="AB795" s="14"/>
    </row>
    <row r="796">
      <c r="A796" s="7"/>
      <c r="B796" s="11"/>
      <c r="C796" s="9"/>
      <c r="D796" s="22"/>
      <c r="E796" s="11"/>
      <c r="F796" s="11"/>
      <c r="G796" s="13"/>
      <c r="H796" s="11"/>
      <c r="I796" s="14"/>
      <c r="J796" s="14"/>
      <c r="K796" s="14"/>
      <c r="L796" s="14"/>
      <c r="M796" s="14"/>
      <c r="N796" s="14"/>
      <c r="O796" s="14"/>
      <c r="P796" s="14"/>
      <c r="Q796" s="14"/>
      <c r="R796" s="14"/>
      <c r="S796" s="14"/>
      <c r="T796" s="14"/>
      <c r="U796" s="14"/>
      <c r="V796" s="14"/>
      <c r="W796" s="14"/>
      <c r="X796" s="14"/>
      <c r="Y796" s="14"/>
      <c r="Z796" s="14"/>
      <c r="AA796" s="14"/>
      <c r="AB796" s="14"/>
    </row>
    <row r="797">
      <c r="A797" s="7"/>
      <c r="B797" s="11"/>
      <c r="C797" s="9"/>
      <c r="D797" s="22"/>
      <c r="E797" s="11"/>
      <c r="F797" s="11"/>
      <c r="G797" s="13"/>
      <c r="H797" s="11"/>
      <c r="I797" s="14"/>
      <c r="J797" s="14"/>
      <c r="K797" s="14"/>
      <c r="L797" s="14"/>
      <c r="M797" s="14"/>
      <c r="N797" s="14"/>
      <c r="O797" s="14"/>
      <c r="P797" s="14"/>
      <c r="Q797" s="14"/>
      <c r="R797" s="14"/>
      <c r="S797" s="14"/>
      <c r="T797" s="14"/>
      <c r="U797" s="14"/>
      <c r="V797" s="14"/>
      <c r="W797" s="14"/>
      <c r="X797" s="14"/>
      <c r="Y797" s="14"/>
      <c r="Z797" s="14"/>
      <c r="AA797" s="14"/>
      <c r="AB797" s="14"/>
    </row>
    <row r="798">
      <c r="A798" s="7"/>
      <c r="B798" s="11"/>
      <c r="C798" s="9"/>
      <c r="D798" s="22"/>
      <c r="E798" s="11"/>
      <c r="F798" s="11"/>
      <c r="G798" s="13"/>
      <c r="H798" s="11"/>
      <c r="I798" s="14"/>
      <c r="J798" s="14"/>
      <c r="K798" s="14"/>
      <c r="L798" s="14"/>
      <c r="M798" s="14"/>
      <c r="N798" s="14"/>
      <c r="O798" s="14"/>
      <c r="P798" s="14"/>
      <c r="Q798" s="14"/>
      <c r="R798" s="14"/>
      <c r="S798" s="14"/>
      <c r="T798" s="14"/>
      <c r="U798" s="14"/>
      <c r="V798" s="14"/>
      <c r="W798" s="14"/>
      <c r="X798" s="14"/>
      <c r="Y798" s="14"/>
      <c r="Z798" s="14"/>
      <c r="AA798" s="14"/>
      <c r="AB798" s="14"/>
    </row>
    <row r="799">
      <c r="A799" s="7"/>
      <c r="B799" s="11"/>
      <c r="C799" s="9"/>
      <c r="D799" s="22"/>
      <c r="E799" s="11"/>
      <c r="F799" s="11"/>
      <c r="G799" s="13"/>
      <c r="H799" s="11"/>
      <c r="I799" s="14"/>
      <c r="J799" s="14"/>
      <c r="K799" s="14"/>
      <c r="L799" s="14"/>
      <c r="M799" s="14"/>
      <c r="N799" s="14"/>
      <c r="O799" s="14"/>
      <c r="P799" s="14"/>
      <c r="Q799" s="14"/>
      <c r="R799" s="14"/>
      <c r="S799" s="14"/>
      <c r="T799" s="14"/>
      <c r="U799" s="14"/>
      <c r="V799" s="14"/>
      <c r="W799" s="14"/>
      <c r="X799" s="14"/>
      <c r="Y799" s="14"/>
      <c r="Z799" s="14"/>
      <c r="AA799" s="14"/>
      <c r="AB799" s="14"/>
    </row>
    <row r="800">
      <c r="A800" s="7"/>
      <c r="B800" s="11"/>
      <c r="C800" s="9"/>
      <c r="D800" s="22"/>
      <c r="E800" s="11"/>
      <c r="F800" s="11"/>
      <c r="G800" s="13"/>
      <c r="H800" s="11"/>
      <c r="I800" s="14"/>
      <c r="J800" s="14"/>
      <c r="K800" s="14"/>
      <c r="L800" s="14"/>
      <c r="M800" s="14"/>
      <c r="N800" s="14"/>
      <c r="O800" s="14"/>
      <c r="P800" s="14"/>
      <c r="Q800" s="14"/>
      <c r="R800" s="14"/>
      <c r="S800" s="14"/>
      <c r="T800" s="14"/>
      <c r="U800" s="14"/>
      <c r="V800" s="14"/>
      <c r="W800" s="14"/>
      <c r="X800" s="14"/>
      <c r="Y800" s="14"/>
      <c r="Z800" s="14"/>
      <c r="AA800" s="14"/>
      <c r="AB800" s="14"/>
    </row>
    <row r="801">
      <c r="A801" s="7"/>
      <c r="B801" s="11"/>
      <c r="C801" s="9"/>
      <c r="D801" s="22"/>
      <c r="E801" s="11"/>
      <c r="F801" s="11"/>
      <c r="G801" s="13"/>
      <c r="H801" s="11"/>
      <c r="I801" s="14"/>
      <c r="J801" s="14"/>
      <c r="K801" s="14"/>
      <c r="L801" s="14"/>
      <c r="M801" s="14"/>
      <c r="N801" s="14"/>
      <c r="O801" s="14"/>
      <c r="P801" s="14"/>
      <c r="Q801" s="14"/>
      <c r="R801" s="14"/>
      <c r="S801" s="14"/>
      <c r="T801" s="14"/>
      <c r="U801" s="14"/>
      <c r="V801" s="14"/>
      <c r="W801" s="14"/>
      <c r="X801" s="14"/>
      <c r="Y801" s="14"/>
      <c r="Z801" s="14"/>
      <c r="AA801" s="14"/>
      <c r="AB801" s="14"/>
    </row>
    <row r="802">
      <c r="A802" s="7"/>
      <c r="B802" s="11"/>
      <c r="C802" s="9"/>
      <c r="D802" s="22"/>
      <c r="E802" s="11"/>
      <c r="F802" s="11"/>
      <c r="G802" s="13"/>
      <c r="H802" s="11"/>
      <c r="I802" s="14"/>
      <c r="J802" s="14"/>
      <c r="K802" s="14"/>
      <c r="L802" s="14"/>
      <c r="M802" s="14"/>
      <c r="N802" s="14"/>
      <c r="O802" s="14"/>
      <c r="P802" s="14"/>
      <c r="Q802" s="14"/>
      <c r="R802" s="14"/>
      <c r="S802" s="14"/>
      <c r="T802" s="14"/>
      <c r="U802" s="14"/>
      <c r="V802" s="14"/>
      <c r="W802" s="14"/>
      <c r="X802" s="14"/>
      <c r="Y802" s="14"/>
      <c r="Z802" s="14"/>
      <c r="AA802" s="14"/>
      <c r="AB802" s="14"/>
    </row>
    <row r="803">
      <c r="A803" s="7"/>
      <c r="B803" s="11"/>
      <c r="C803" s="9"/>
      <c r="D803" s="22"/>
      <c r="E803" s="11"/>
      <c r="F803" s="11"/>
      <c r="G803" s="13"/>
      <c r="H803" s="11"/>
      <c r="I803" s="14"/>
      <c r="J803" s="14"/>
      <c r="K803" s="14"/>
      <c r="L803" s="14"/>
      <c r="M803" s="14"/>
      <c r="N803" s="14"/>
      <c r="O803" s="14"/>
      <c r="P803" s="14"/>
      <c r="Q803" s="14"/>
      <c r="R803" s="14"/>
      <c r="S803" s="14"/>
      <c r="T803" s="14"/>
      <c r="U803" s="14"/>
      <c r="V803" s="14"/>
      <c r="W803" s="14"/>
      <c r="X803" s="14"/>
      <c r="Y803" s="14"/>
      <c r="Z803" s="14"/>
      <c r="AA803" s="14"/>
      <c r="AB803" s="14"/>
    </row>
    <row r="804">
      <c r="A804" s="7"/>
      <c r="B804" s="11"/>
      <c r="C804" s="9"/>
      <c r="D804" s="22"/>
      <c r="E804" s="11"/>
      <c r="F804" s="11"/>
      <c r="G804" s="13"/>
      <c r="H804" s="11"/>
      <c r="I804" s="14"/>
      <c r="J804" s="14"/>
      <c r="K804" s="14"/>
      <c r="L804" s="14"/>
      <c r="M804" s="14"/>
      <c r="N804" s="14"/>
      <c r="O804" s="14"/>
      <c r="P804" s="14"/>
      <c r="Q804" s="14"/>
      <c r="R804" s="14"/>
      <c r="S804" s="14"/>
      <c r="T804" s="14"/>
      <c r="U804" s="14"/>
      <c r="V804" s="14"/>
      <c r="W804" s="14"/>
      <c r="X804" s="14"/>
      <c r="Y804" s="14"/>
      <c r="Z804" s="14"/>
      <c r="AA804" s="14"/>
      <c r="AB804" s="14"/>
    </row>
    <row r="805">
      <c r="A805" s="7"/>
      <c r="B805" s="11"/>
      <c r="C805" s="9"/>
      <c r="D805" s="22"/>
      <c r="E805" s="11"/>
      <c r="F805" s="11"/>
      <c r="G805" s="13"/>
      <c r="H805" s="11"/>
      <c r="I805" s="14"/>
      <c r="J805" s="14"/>
      <c r="K805" s="14"/>
      <c r="L805" s="14"/>
      <c r="M805" s="14"/>
      <c r="N805" s="14"/>
      <c r="O805" s="14"/>
      <c r="P805" s="14"/>
      <c r="Q805" s="14"/>
      <c r="R805" s="14"/>
      <c r="S805" s="14"/>
      <c r="T805" s="14"/>
      <c r="U805" s="14"/>
      <c r="V805" s="14"/>
      <c r="W805" s="14"/>
      <c r="X805" s="14"/>
      <c r="Y805" s="14"/>
      <c r="Z805" s="14"/>
      <c r="AA805" s="14"/>
      <c r="AB805" s="14"/>
    </row>
    <row r="806">
      <c r="A806" s="7"/>
      <c r="B806" s="11"/>
      <c r="C806" s="9"/>
      <c r="D806" s="22"/>
      <c r="E806" s="11"/>
      <c r="F806" s="11"/>
      <c r="G806" s="13"/>
      <c r="H806" s="11"/>
      <c r="I806" s="14"/>
      <c r="J806" s="14"/>
      <c r="K806" s="14"/>
      <c r="L806" s="14"/>
      <c r="M806" s="14"/>
      <c r="N806" s="14"/>
      <c r="O806" s="14"/>
      <c r="P806" s="14"/>
      <c r="Q806" s="14"/>
      <c r="R806" s="14"/>
      <c r="S806" s="14"/>
      <c r="T806" s="14"/>
      <c r="U806" s="14"/>
      <c r="V806" s="14"/>
      <c r="W806" s="14"/>
      <c r="X806" s="14"/>
      <c r="Y806" s="14"/>
      <c r="Z806" s="14"/>
      <c r="AA806" s="14"/>
      <c r="AB806" s="14"/>
    </row>
    <row r="807">
      <c r="A807" s="7"/>
      <c r="B807" s="11"/>
      <c r="C807" s="9"/>
      <c r="D807" s="22"/>
      <c r="E807" s="11"/>
      <c r="F807" s="11"/>
      <c r="G807" s="13"/>
      <c r="H807" s="11"/>
      <c r="I807" s="14"/>
      <c r="J807" s="14"/>
      <c r="K807" s="14"/>
      <c r="L807" s="14"/>
      <c r="M807" s="14"/>
      <c r="N807" s="14"/>
      <c r="O807" s="14"/>
      <c r="P807" s="14"/>
      <c r="Q807" s="14"/>
      <c r="R807" s="14"/>
      <c r="S807" s="14"/>
      <c r="T807" s="14"/>
      <c r="U807" s="14"/>
      <c r="V807" s="14"/>
      <c r="W807" s="14"/>
      <c r="X807" s="14"/>
      <c r="Y807" s="14"/>
      <c r="Z807" s="14"/>
      <c r="AA807" s="14"/>
      <c r="AB807" s="14"/>
    </row>
    <row r="808">
      <c r="A808" s="7"/>
      <c r="B808" s="11"/>
      <c r="C808" s="9"/>
      <c r="D808" s="22"/>
      <c r="E808" s="11"/>
      <c r="F808" s="11"/>
      <c r="G808" s="13"/>
      <c r="H808" s="11"/>
      <c r="I808" s="14"/>
      <c r="J808" s="14"/>
      <c r="K808" s="14"/>
      <c r="L808" s="14"/>
      <c r="M808" s="14"/>
      <c r="N808" s="14"/>
      <c r="O808" s="14"/>
      <c r="P808" s="14"/>
      <c r="Q808" s="14"/>
      <c r="R808" s="14"/>
      <c r="S808" s="14"/>
      <c r="T808" s="14"/>
      <c r="U808" s="14"/>
      <c r="V808" s="14"/>
      <c r="W808" s="14"/>
      <c r="X808" s="14"/>
      <c r="Y808" s="14"/>
      <c r="Z808" s="14"/>
      <c r="AA808" s="14"/>
      <c r="AB808" s="14"/>
    </row>
    <row r="809">
      <c r="A809" s="7"/>
      <c r="B809" s="11"/>
      <c r="C809" s="9"/>
      <c r="D809" s="22"/>
      <c r="E809" s="11"/>
      <c r="F809" s="11"/>
      <c r="G809" s="13"/>
      <c r="H809" s="11"/>
      <c r="I809" s="14"/>
      <c r="J809" s="14"/>
      <c r="K809" s="14"/>
      <c r="L809" s="14"/>
      <c r="M809" s="14"/>
      <c r="N809" s="14"/>
      <c r="O809" s="14"/>
      <c r="P809" s="14"/>
      <c r="Q809" s="14"/>
      <c r="R809" s="14"/>
      <c r="S809" s="14"/>
      <c r="T809" s="14"/>
      <c r="U809" s="14"/>
      <c r="V809" s="14"/>
      <c r="W809" s="14"/>
      <c r="X809" s="14"/>
      <c r="Y809" s="14"/>
      <c r="Z809" s="14"/>
      <c r="AA809" s="14"/>
      <c r="AB809" s="14"/>
    </row>
    <row r="810">
      <c r="A810" s="7"/>
      <c r="B810" s="11"/>
      <c r="C810" s="9"/>
      <c r="D810" s="22"/>
      <c r="E810" s="11"/>
      <c r="F810" s="11"/>
      <c r="G810" s="13"/>
      <c r="H810" s="11"/>
      <c r="I810" s="14"/>
      <c r="J810" s="14"/>
      <c r="K810" s="14"/>
      <c r="L810" s="14"/>
      <c r="M810" s="14"/>
      <c r="N810" s="14"/>
      <c r="O810" s="14"/>
      <c r="P810" s="14"/>
      <c r="Q810" s="14"/>
      <c r="R810" s="14"/>
      <c r="S810" s="14"/>
      <c r="T810" s="14"/>
      <c r="U810" s="14"/>
      <c r="V810" s="14"/>
      <c r="W810" s="14"/>
      <c r="X810" s="14"/>
      <c r="Y810" s="14"/>
      <c r="Z810" s="14"/>
      <c r="AA810" s="14"/>
      <c r="AB810" s="14"/>
    </row>
    <row r="811">
      <c r="A811" s="7"/>
      <c r="B811" s="11"/>
      <c r="C811" s="9"/>
      <c r="D811" s="22"/>
      <c r="E811" s="11"/>
      <c r="F811" s="11"/>
      <c r="G811" s="13"/>
      <c r="H811" s="11"/>
      <c r="I811" s="14"/>
      <c r="J811" s="14"/>
      <c r="K811" s="14"/>
      <c r="L811" s="14"/>
      <c r="M811" s="14"/>
      <c r="N811" s="14"/>
      <c r="O811" s="14"/>
      <c r="P811" s="14"/>
      <c r="Q811" s="14"/>
      <c r="R811" s="14"/>
      <c r="S811" s="14"/>
      <c r="T811" s="14"/>
      <c r="U811" s="14"/>
      <c r="V811" s="14"/>
      <c r="W811" s="14"/>
      <c r="X811" s="14"/>
      <c r="Y811" s="14"/>
      <c r="Z811" s="14"/>
      <c r="AA811" s="14"/>
      <c r="AB811" s="14"/>
    </row>
    <row r="812">
      <c r="A812" s="7"/>
      <c r="B812" s="11"/>
      <c r="C812" s="9"/>
      <c r="D812" s="22"/>
      <c r="E812" s="11"/>
      <c r="F812" s="11"/>
      <c r="G812" s="13"/>
      <c r="H812" s="11"/>
      <c r="I812" s="14"/>
      <c r="J812" s="14"/>
      <c r="K812" s="14"/>
      <c r="L812" s="14"/>
      <c r="M812" s="14"/>
      <c r="N812" s="14"/>
      <c r="O812" s="14"/>
      <c r="P812" s="14"/>
      <c r="Q812" s="14"/>
      <c r="R812" s="14"/>
      <c r="S812" s="14"/>
      <c r="T812" s="14"/>
      <c r="U812" s="14"/>
      <c r="V812" s="14"/>
      <c r="W812" s="14"/>
      <c r="X812" s="14"/>
      <c r="Y812" s="14"/>
      <c r="Z812" s="14"/>
      <c r="AA812" s="14"/>
      <c r="AB812" s="14"/>
    </row>
    <row r="813">
      <c r="A813" s="7"/>
      <c r="B813" s="11"/>
      <c r="C813" s="9"/>
      <c r="D813" s="22"/>
      <c r="E813" s="11"/>
      <c r="F813" s="11"/>
      <c r="G813" s="13"/>
      <c r="H813" s="11"/>
      <c r="I813" s="14"/>
      <c r="J813" s="14"/>
      <c r="K813" s="14"/>
      <c r="L813" s="14"/>
      <c r="M813" s="14"/>
      <c r="N813" s="14"/>
      <c r="O813" s="14"/>
      <c r="P813" s="14"/>
      <c r="Q813" s="14"/>
      <c r="R813" s="14"/>
      <c r="S813" s="14"/>
      <c r="T813" s="14"/>
      <c r="U813" s="14"/>
      <c r="V813" s="14"/>
      <c r="W813" s="14"/>
      <c r="X813" s="14"/>
      <c r="Y813" s="14"/>
      <c r="Z813" s="14"/>
      <c r="AA813" s="14"/>
      <c r="AB813" s="14"/>
    </row>
    <row r="814">
      <c r="A814" s="7"/>
      <c r="B814" s="11"/>
      <c r="C814" s="9"/>
      <c r="D814" s="22"/>
      <c r="E814" s="11"/>
      <c r="F814" s="11"/>
      <c r="G814" s="13"/>
      <c r="H814" s="11"/>
      <c r="I814" s="14"/>
      <c r="J814" s="14"/>
      <c r="K814" s="14"/>
      <c r="L814" s="14"/>
      <c r="M814" s="14"/>
      <c r="N814" s="14"/>
      <c r="O814" s="14"/>
      <c r="P814" s="14"/>
      <c r="Q814" s="14"/>
      <c r="R814" s="14"/>
      <c r="S814" s="14"/>
      <c r="T814" s="14"/>
      <c r="U814" s="14"/>
      <c r="V814" s="14"/>
      <c r="W814" s="14"/>
      <c r="X814" s="14"/>
      <c r="Y814" s="14"/>
      <c r="Z814" s="14"/>
      <c r="AA814" s="14"/>
      <c r="AB814" s="14"/>
    </row>
    <row r="815">
      <c r="A815" s="7"/>
      <c r="B815" s="11"/>
      <c r="C815" s="9"/>
      <c r="D815" s="22"/>
      <c r="E815" s="11"/>
      <c r="F815" s="11"/>
      <c r="G815" s="13"/>
      <c r="H815" s="11"/>
      <c r="I815" s="14"/>
      <c r="J815" s="14"/>
      <c r="K815" s="14"/>
      <c r="L815" s="14"/>
      <c r="M815" s="14"/>
      <c r="N815" s="14"/>
      <c r="O815" s="14"/>
      <c r="P815" s="14"/>
      <c r="Q815" s="14"/>
      <c r="R815" s="14"/>
      <c r="S815" s="14"/>
      <c r="T815" s="14"/>
      <c r="U815" s="14"/>
      <c r="V815" s="14"/>
      <c r="W815" s="14"/>
      <c r="X815" s="14"/>
      <c r="Y815" s="14"/>
      <c r="Z815" s="14"/>
      <c r="AA815" s="14"/>
      <c r="AB815" s="14"/>
    </row>
    <row r="816">
      <c r="A816" s="7"/>
      <c r="B816" s="11"/>
      <c r="C816" s="9"/>
      <c r="D816" s="22"/>
      <c r="E816" s="11"/>
      <c r="F816" s="11"/>
      <c r="G816" s="13"/>
      <c r="H816" s="11"/>
      <c r="I816" s="14"/>
      <c r="J816" s="14"/>
      <c r="K816" s="14"/>
      <c r="L816" s="14"/>
      <c r="M816" s="14"/>
      <c r="N816" s="14"/>
      <c r="O816" s="14"/>
      <c r="P816" s="14"/>
      <c r="Q816" s="14"/>
      <c r="R816" s="14"/>
      <c r="S816" s="14"/>
      <c r="T816" s="14"/>
      <c r="U816" s="14"/>
      <c r="V816" s="14"/>
      <c r="W816" s="14"/>
      <c r="X816" s="14"/>
      <c r="Y816" s="14"/>
      <c r="Z816" s="14"/>
      <c r="AA816" s="14"/>
      <c r="AB816" s="14"/>
    </row>
    <row r="817">
      <c r="A817" s="7"/>
      <c r="B817" s="11"/>
      <c r="C817" s="9"/>
      <c r="D817" s="22"/>
      <c r="E817" s="11"/>
      <c r="F817" s="11"/>
      <c r="G817" s="13"/>
      <c r="H817" s="11"/>
      <c r="I817" s="14"/>
      <c r="J817" s="14"/>
      <c r="K817" s="14"/>
      <c r="L817" s="14"/>
      <c r="M817" s="14"/>
      <c r="N817" s="14"/>
      <c r="O817" s="14"/>
      <c r="P817" s="14"/>
      <c r="Q817" s="14"/>
      <c r="R817" s="14"/>
      <c r="S817" s="14"/>
      <c r="T817" s="14"/>
      <c r="U817" s="14"/>
      <c r="V817" s="14"/>
      <c r="W817" s="14"/>
      <c r="X817" s="14"/>
      <c r="Y817" s="14"/>
      <c r="Z817" s="14"/>
      <c r="AA817" s="14"/>
      <c r="AB817" s="14"/>
    </row>
    <row r="818">
      <c r="A818" s="7"/>
      <c r="B818" s="11"/>
      <c r="C818" s="9"/>
      <c r="D818" s="22"/>
      <c r="E818" s="11"/>
      <c r="F818" s="11"/>
      <c r="G818" s="13"/>
      <c r="H818" s="11"/>
      <c r="I818" s="14"/>
      <c r="J818" s="14"/>
      <c r="K818" s="14"/>
      <c r="L818" s="14"/>
      <c r="M818" s="14"/>
      <c r="N818" s="14"/>
      <c r="O818" s="14"/>
      <c r="P818" s="14"/>
      <c r="Q818" s="14"/>
      <c r="R818" s="14"/>
      <c r="S818" s="14"/>
      <c r="T818" s="14"/>
      <c r="U818" s="14"/>
      <c r="V818" s="14"/>
      <c r="W818" s="14"/>
      <c r="X818" s="14"/>
      <c r="Y818" s="14"/>
      <c r="Z818" s="14"/>
      <c r="AA818" s="14"/>
      <c r="AB818" s="14"/>
    </row>
    <row r="819">
      <c r="A819" s="7"/>
      <c r="B819" s="11"/>
      <c r="C819" s="9"/>
      <c r="D819" s="22"/>
      <c r="E819" s="11"/>
      <c r="F819" s="11"/>
      <c r="G819" s="13"/>
      <c r="H819" s="11"/>
      <c r="I819" s="14"/>
      <c r="J819" s="14"/>
      <c r="K819" s="14"/>
      <c r="L819" s="14"/>
      <c r="M819" s="14"/>
      <c r="N819" s="14"/>
      <c r="O819" s="14"/>
      <c r="P819" s="14"/>
      <c r="Q819" s="14"/>
      <c r="R819" s="14"/>
      <c r="S819" s="14"/>
      <c r="T819" s="14"/>
      <c r="U819" s="14"/>
      <c r="V819" s="14"/>
      <c r="W819" s="14"/>
      <c r="X819" s="14"/>
      <c r="Y819" s="14"/>
      <c r="Z819" s="14"/>
      <c r="AA819" s="14"/>
      <c r="AB819" s="14"/>
    </row>
    <row r="820">
      <c r="A820" s="7"/>
      <c r="B820" s="11"/>
      <c r="C820" s="9"/>
      <c r="D820" s="22"/>
      <c r="E820" s="11"/>
      <c r="F820" s="11"/>
      <c r="G820" s="13"/>
      <c r="H820" s="11"/>
      <c r="I820" s="14"/>
      <c r="J820" s="14"/>
      <c r="K820" s="14"/>
      <c r="L820" s="14"/>
      <c r="M820" s="14"/>
      <c r="N820" s="14"/>
      <c r="O820" s="14"/>
      <c r="P820" s="14"/>
      <c r="Q820" s="14"/>
      <c r="R820" s="14"/>
      <c r="S820" s="14"/>
      <c r="T820" s="14"/>
      <c r="U820" s="14"/>
      <c r="V820" s="14"/>
      <c r="W820" s="14"/>
      <c r="X820" s="14"/>
      <c r="Y820" s="14"/>
      <c r="Z820" s="14"/>
      <c r="AA820" s="14"/>
      <c r="AB820" s="14"/>
    </row>
    <row r="821">
      <c r="A821" s="7"/>
      <c r="B821" s="11"/>
      <c r="C821" s="9"/>
      <c r="D821" s="22"/>
      <c r="E821" s="11"/>
      <c r="F821" s="11"/>
      <c r="G821" s="13"/>
      <c r="H821" s="11"/>
      <c r="I821" s="14"/>
      <c r="J821" s="14"/>
      <c r="K821" s="14"/>
      <c r="L821" s="14"/>
      <c r="M821" s="14"/>
      <c r="N821" s="14"/>
      <c r="O821" s="14"/>
      <c r="P821" s="14"/>
      <c r="Q821" s="14"/>
      <c r="R821" s="14"/>
      <c r="S821" s="14"/>
      <c r="T821" s="14"/>
      <c r="U821" s="14"/>
      <c r="V821" s="14"/>
      <c r="W821" s="14"/>
      <c r="X821" s="14"/>
      <c r="Y821" s="14"/>
      <c r="Z821" s="14"/>
      <c r="AA821" s="14"/>
      <c r="AB821" s="14"/>
    </row>
    <row r="822">
      <c r="A822" s="7"/>
      <c r="B822" s="11"/>
      <c r="C822" s="9"/>
      <c r="D822" s="22"/>
      <c r="E822" s="11"/>
      <c r="F822" s="11"/>
      <c r="G822" s="13"/>
      <c r="H822" s="11"/>
      <c r="I822" s="14"/>
      <c r="J822" s="14"/>
      <c r="K822" s="14"/>
      <c r="L822" s="14"/>
      <c r="M822" s="14"/>
      <c r="N822" s="14"/>
      <c r="O822" s="14"/>
      <c r="P822" s="14"/>
      <c r="Q822" s="14"/>
      <c r="R822" s="14"/>
      <c r="S822" s="14"/>
      <c r="T822" s="14"/>
      <c r="U822" s="14"/>
      <c r="V822" s="14"/>
      <c r="W822" s="14"/>
      <c r="X822" s="14"/>
      <c r="Y822" s="14"/>
      <c r="Z822" s="14"/>
      <c r="AA822" s="14"/>
      <c r="AB822" s="14"/>
    </row>
    <row r="823">
      <c r="A823" s="7"/>
      <c r="B823" s="11"/>
      <c r="C823" s="9"/>
      <c r="D823" s="22"/>
      <c r="E823" s="11"/>
      <c r="F823" s="11"/>
      <c r="G823" s="13"/>
      <c r="H823" s="11"/>
      <c r="I823" s="14"/>
      <c r="J823" s="14"/>
      <c r="K823" s="14"/>
      <c r="L823" s="14"/>
      <c r="M823" s="14"/>
      <c r="N823" s="14"/>
      <c r="O823" s="14"/>
      <c r="P823" s="14"/>
      <c r="Q823" s="14"/>
      <c r="R823" s="14"/>
      <c r="S823" s="14"/>
      <c r="T823" s="14"/>
      <c r="U823" s="14"/>
      <c r="V823" s="14"/>
      <c r="W823" s="14"/>
      <c r="X823" s="14"/>
      <c r="Y823" s="14"/>
      <c r="Z823" s="14"/>
      <c r="AA823" s="14"/>
      <c r="AB823" s="14"/>
    </row>
    <row r="824">
      <c r="A824" s="7"/>
      <c r="B824" s="11"/>
      <c r="C824" s="9"/>
      <c r="D824" s="22"/>
      <c r="E824" s="11"/>
      <c r="F824" s="11"/>
      <c r="G824" s="13"/>
      <c r="H824" s="11"/>
      <c r="I824" s="14"/>
      <c r="J824" s="14"/>
      <c r="K824" s="14"/>
      <c r="L824" s="14"/>
      <c r="M824" s="14"/>
      <c r="N824" s="14"/>
      <c r="O824" s="14"/>
      <c r="P824" s="14"/>
      <c r="Q824" s="14"/>
      <c r="R824" s="14"/>
      <c r="S824" s="14"/>
      <c r="T824" s="14"/>
      <c r="U824" s="14"/>
      <c r="V824" s="14"/>
      <c r="W824" s="14"/>
      <c r="X824" s="14"/>
      <c r="Y824" s="14"/>
      <c r="Z824" s="14"/>
      <c r="AA824" s="14"/>
      <c r="AB824" s="14"/>
    </row>
    <row r="825">
      <c r="A825" s="7"/>
      <c r="B825" s="11"/>
      <c r="C825" s="9"/>
      <c r="D825" s="22"/>
      <c r="E825" s="11"/>
      <c r="F825" s="11"/>
      <c r="G825" s="13"/>
      <c r="H825" s="11"/>
      <c r="I825" s="14"/>
      <c r="J825" s="14"/>
      <c r="K825" s="14"/>
      <c r="L825" s="14"/>
      <c r="M825" s="14"/>
      <c r="N825" s="14"/>
      <c r="O825" s="14"/>
      <c r="P825" s="14"/>
      <c r="Q825" s="14"/>
      <c r="R825" s="14"/>
      <c r="S825" s="14"/>
      <c r="T825" s="14"/>
      <c r="U825" s="14"/>
      <c r="V825" s="14"/>
      <c r="W825" s="14"/>
      <c r="X825" s="14"/>
      <c r="Y825" s="14"/>
      <c r="Z825" s="14"/>
      <c r="AA825" s="14"/>
      <c r="AB825" s="14"/>
    </row>
    <row r="826">
      <c r="A826" s="7"/>
      <c r="B826" s="11"/>
      <c r="C826" s="9"/>
      <c r="D826" s="22"/>
      <c r="E826" s="11"/>
      <c r="F826" s="11"/>
      <c r="G826" s="13"/>
      <c r="H826" s="11"/>
      <c r="I826" s="14"/>
      <c r="J826" s="14"/>
      <c r="K826" s="14"/>
      <c r="L826" s="14"/>
      <c r="M826" s="14"/>
      <c r="N826" s="14"/>
      <c r="O826" s="14"/>
      <c r="P826" s="14"/>
      <c r="Q826" s="14"/>
      <c r="R826" s="14"/>
      <c r="S826" s="14"/>
      <c r="T826" s="14"/>
      <c r="U826" s="14"/>
      <c r="V826" s="14"/>
      <c r="W826" s="14"/>
      <c r="X826" s="14"/>
      <c r="Y826" s="14"/>
      <c r="Z826" s="14"/>
      <c r="AA826" s="14"/>
      <c r="AB826" s="14"/>
    </row>
    <row r="827">
      <c r="A827" s="7"/>
      <c r="B827" s="11"/>
      <c r="C827" s="9"/>
      <c r="D827" s="22"/>
      <c r="E827" s="11"/>
      <c r="F827" s="11"/>
      <c r="G827" s="13"/>
      <c r="H827" s="11"/>
      <c r="I827" s="14"/>
      <c r="J827" s="14"/>
      <c r="K827" s="14"/>
      <c r="L827" s="14"/>
      <c r="M827" s="14"/>
      <c r="N827" s="14"/>
      <c r="O827" s="14"/>
      <c r="P827" s="14"/>
      <c r="Q827" s="14"/>
      <c r="R827" s="14"/>
      <c r="S827" s="14"/>
      <c r="T827" s="14"/>
      <c r="U827" s="14"/>
      <c r="V827" s="14"/>
      <c r="W827" s="14"/>
      <c r="X827" s="14"/>
      <c r="Y827" s="14"/>
      <c r="Z827" s="14"/>
      <c r="AA827" s="14"/>
      <c r="AB827" s="14"/>
    </row>
    <row r="828">
      <c r="A828" s="7"/>
      <c r="B828" s="11"/>
      <c r="C828" s="9"/>
      <c r="D828" s="22"/>
      <c r="E828" s="11"/>
      <c r="F828" s="11"/>
      <c r="G828" s="13"/>
      <c r="H828" s="11"/>
      <c r="I828" s="14"/>
      <c r="J828" s="14"/>
      <c r="K828" s="14"/>
      <c r="L828" s="14"/>
      <c r="M828" s="14"/>
      <c r="N828" s="14"/>
      <c r="O828" s="14"/>
      <c r="P828" s="14"/>
      <c r="Q828" s="14"/>
      <c r="R828" s="14"/>
      <c r="S828" s="14"/>
      <c r="T828" s="14"/>
      <c r="U828" s="14"/>
      <c r="V828" s="14"/>
      <c r="W828" s="14"/>
      <c r="X828" s="14"/>
      <c r="Y828" s="14"/>
      <c r="Z828" s="14"/>
      <c r="AA828" s="14"/>
      <c r="AB828" s="14"/>
    </row>
    <row r="829">
      <c r="A829" s="7"/>
      <c r="B829" s="11"/>
      <c r="C829" s="9"/>
      <c r="D829" s="22"/>
      <c r="E829" s="11"/>
      <c r="F829" s="11"/>
      <c r="G829" s="13"/>
      <c r="H829" s="11"/>
      <c r="I829" s="14"/>
      <c r="J829" s="14"/>
      <c r="K829" s="14"/>
      <c r="L829" s="14"/>
      <c r="M829" s="14"/>
      <c r="N829" s="14"/>
      <c r="O829" s="14"/>
      <c r="P829" s="14"/>
      <c r="Q829" s="14"/>
      <c r="R829" s="14"/>
      <c r="S829" s="14"/>
      <c r="T829" s="14"/>
      <c r="U829" s="14"/>
      <c r="V829" s="14"/>
      <c r="W829" s="14"/>
      <c r="X829" s="14"/>
      <c r="Y829" s="14"/>
      <c r="Z829" s="14"/>
      <c r="AA829" s="14"/>
      <c r="AB829" s="14"/>
    </row>
    <row r="830">
      <c r="A830" s="7"/>
      <c r="B830" s="11"/>
      <c r="C830" s="9"/>
      <c r="D830" s="22"/>
      <c r="E830" s="11"/>
      <c r="F830" s="11"/>
      <c r="G830" s="13"/>
      <c r="H830" s="11"/>
      <c r="I830" s="14"/>
      <c r="J830" s="14"/>
      <c r="K830" s="14"/>
      <c r="L830" s="14"/>
      <c r="M830" s="14"/>
      <c r="N830" s="14"/>
      <c r="O830" s="14"/>
      <c r="P830" s="14"/>
      <c r="Q830" s="14"/>
      <c r="R830" s="14"/>
      <c r="S830" s="14"/>
      <c r="T830" s="14"/>
      <c r="U830" s="14"/>
      <c r="V830" s="14"/>
      <c r="W830" s="14"/>
      <c r="X830" s="14"/>
      <c r="Y830" s="14"/>
      <c r="Z830" s="14"/>
      <c r="AA830" s="14"/>
      <c r="AB830" s="14"/>
    </row>
    <row r="831">
      <c r="A831" s="7"/>
      <c r="B831" s="11"/>
      <c r="C831" s="9"/>
      <c r="D831" s="22"/>
      <c r="E831" s="11"/>
      <c r="F831" s="11"/>
      <c r="G831" s="13"/>
      <c r="H831" s="11"/>
      <c r="I831" s="14"/>
      <c r="J831" s="14"/>
      <c r="K831" s="14"/>
      <c r="L831" s="14"/>
      <c r="M831" s="14"/>
      <c r="N831" s="14"/>
      <c r="O831" s="14"/>
      <c r="P831" s="14"/>
      <c r="Q831" s="14"/>
      <c r="R831" s="14"/>
      <c r="S831" s="14"/>
      <c r="T831" s="14"/>
      <c r="U831" s="14"/>
      <c r="V831" s="14"/>
      <c r="W831" s="14"/>
      <c r="X831" s="14"/>
      <c r="Y831" s="14"/>
      <c r="Z831" s="14"/>
      <c r="AA831" s="14"/>
      <c r="AB831" s="14"/>
    </row>
    <row r="832">
      <c r="A832" s="7"/>
      <c r="B832" s="11"/>
      <c r="C832" s="9"/>
      <c r="D832" s="22"/>
      <c r="E832" s="11"/>
      <c r="F832" s="11"/>
      <c r="G832" s="13"/>
      <c r="H832" s="11"/>
      <c r="I832" s="14"/>
      <c r="J832" s="14"/>
      <c r="K832" s="14"/>
      <c r="L832" s="14"/>
      <c r="M832" s="14"/>
      <c r="N832" s="14"/>
      <c r="O832" s="14"/>
      <c r="P832" s="14"/>
      <c r="Q832" s="14"/>
      <c r="R832" s="14"/>
      <c r="S832" s="14"/>
      <c r="T832" s="14"/>
      <c r="U832" s="14"/>
      <c r="V832" s="14"/>
      <c r="W832" s="14"/>
      <c r="X832" s="14"/>
      <c r="Y832" s="14"/>
      <c r="Z832" s="14"/>
      <c r="AA832" s="14"/>
      <c r="AB832" s="14"/>
    </row>
    <row r="833">
      <c r="A833" s="7"/>
      <c r="B833" s="11"/>
      <c r="C833" s="9"/>
      <c r="D833" s="22"/>
      <c r="E833" s="11"/>
      <c r="F833" s="11"/>
      <c r="G833" s="13"/>
      <c r="H833" s="11"/>
      <c r="I833" s="14"/>
      <c r="J833" s="14"/>
      <c r="K833" s="14"/>
      <c r="L833" s="14"/>
      <c r="M833" s="14"/>
      <c r="N833" s="14"/>
      <c r="O833" s="14"/>
      <c r="P833" s="14"/>
      <c r="Q833" s="14"/>
      <c r="R833" s="14"/>
      <c r="S833" s="14"/>
      <c r="T833" s="14"/>
      <c r="U833" s="14"/>
      <c r="V833" s="14"/>
      <c r="W833" s="14"/>
      <c r="X833" s="14"/>
      <c r="Y833" s="14"/>
      <c r="Z833" s="14"/>
      <c r="AA833" s="14"/>
      <c r="AB833" s="14"/>
    </row>
    <row r="834">
      <c r="A834" s="7"/>
      <c r="B834" s="11"/>
      <c r="C834" s="9"/>
      <c r="D834" s="22"/>
      <c r="E834" s="11"/>
      <c r="F834" s="11"/>
      <c r="G834" s="13"/>
      <c r="H834" s="11"/>
      <c r="I834" s="14"/>
      <c r="J834" s="14"/>
      <c r="K834" s="14"/>
      <c r="L834" s="14"/>
      <c r="M834" s="14"/>
      <c r="N834" s="14"/>
      <c r="O834" s="14"/>
      <c r="P834" s="14"/>
      <c r="Q834" s="14"/>
      <c r="R834" s="14"/>
      <c r="S834" s="14"/>
      <c r="T834" s="14"/>
      <c r="U834" s="14"/>
      <c r="V834" s="14"/>
      <c r="W834" s="14"/>
      <c r="X834" s="14"/>
      <c r="Y834" s="14"/>
      <c r="Z834" s="14"/>
      <c r="AA834" s="14"/>
      <c r="AB834" s="14"/>
    </row>
    <row r="835">
      <c r="A835" s="7"/>
      <c r="B835" s="11"/>
      <c r="C835" s="9"/>
      <c r="D835" s="22"/>
      <c r="E835" s="11"/>
      <c r="F835" s="11"/>
      <c r="G835" s="13"/>
      <c r="H835" s="11"/>
      <c r="I835" s="14"/>
      <c r="J835" s="14"/>
      <c r="K835" s="14"/>
      <c r="L835" s="14"/>
      <c r="M835" s="14"/>
      <c r="N835" s="14"/>
      <c r="O835" s="14"/>
      <c r="P835" s="14"/>
      <c r="Q835" s="14"/>
      <c r="R835" s="14"/>
      <c r="S835" s="14"/>
      <c r="T835" s="14"/>
      <c r="U835" s="14"/>
      <c r="V835" s="14"/>
      <c r="W835" s="14"/>
      <c r="X835" s="14"/>
      <c r="Y835" s="14"/>
      <c r="Z835" s="14"/>
      <c r="AA835" s="14"/>
      <c r="AB835" s="14"/>
    </row>
    <row r="836">
      <c r="A836" s="7"/>
      <c r="B836" s="11"/>
      <c r="C836" s="9"/>
      <c r="D836" s="22"/>
      <c r="E836" s="11"/>
      <c r="F836" s="11"/>
      <c r="G836" s="13"/>
      <c r="H836" s="11"/>
      <c r="I836" s="14"/>
      <c r="J836" s="14"/>
      <c r="K836" s="14"/>
      <c r="L836" s="14"/>
      <c r="M836" s="14"/>
      <c r="N836" s="14"/>
      <c r="O836" s="14"/>
      <c r="P836" s="14"/>
      <c r="Q836" s="14"/>
      <c r="R836" s="14"/>
      <c r="S836" s="14"/>
      <c r="T836" s="14"/>
      <c r="U836" s="14"/>
      <c r="V836" s="14"/>
      <c r="W836" s="14"/>
      <c r="X836" s="14"/>
      <c r="Y836" s="14"/>
      <c r="Z836" s="14"/>
      <c r="AA836" s="14"/>
      <c r="AB836" s="14"/>
    </row>
    <row r="837">
      <c r="A837" s="7"/>
      <c r="B837" s="11"/>
      <c r="C837" s="9"/>
      <c r="D837" s="22"/>
      <c r="E837" s="11"/>
      <c r="F837" s="11"/>
      <c r="G837" s="13"/>
      <c r="H837" s="11"/>
      <c r="I837" s="14"/>
      <c r="J837" s="14"/>
      <c r="K837" s="14"/>
      <c r="L837" s="14"/>
      <c r="M837" s="14"/>
      <c r="N837" s="14"/>
      <c r="O837" s="14"/>
      <c r="P837" s="14"/>
      <c r="Q837" s="14"/>
      <c r="R837" s="14"/>
      <c r="S837" s="14"/>
      <c r="T837" s="14"/>
      <c r="U837" s="14"/>
      <c r="V837" s="14"/>
      <c r="W837" s="14"/>
      <c r="X837" s="14"/>
      <c r="Y837" s="14"/>
      <c r="Z837" s="14"/>
      <c r="AA837" s="14"/>
      <c r="AB837" s="14"/>
    </row>
    <row r="838">
      <c r="A838" s="7"/>
      <c r="B838" s="11"/>
      <c r="C838" s="9"/>
      <c r="D838" s="22"/>
      <c r="E838" s="11"/>
      <c r="F838" s="11"/>
      <c r="G838" s="13"/>
      <c r="H838" s="11"/>
      <c r="I838" s="14"/>
      <c r="J838" s="14"/>
      <c r="K838" s="14"/>
      <c r="L838" s="14"/>
      <c r="M838" s="14"/>
      <c r="N838" s="14"/>
      <c r="O838" s="14"/>
      <c r="P838" s="14"/>
      <c r="Q838" s="14"/>
      <c r="R838" s="14"/>
      <c r="S838" s="14"/>
      <c r="T838" s="14"/>
      <c r="U838" s="14"/>
      <c r="V838" s="14"/>
      <c r="W838" s="14"/>
      <c r="X838" s="14"/>
      <c r="Y838" s="14"/>
      <c r="Z838" s="14"/>
      <c r="AA838" s="14"/>
      <c r="AB838" s="14"/>
    </row>
    <row r="839">
      <c r="A839" s="7"/>
      <c r="B839" s="11"/>
      <c r="C839" s="9"/>
      <c r="D839" s="22"/>
      <c r="E839" s="11"/>
      <c r="F839" s="11"/>
      <c r="G839" s="13"/>
      <c r="H839" s="11"/>
      <c r="I839" s="14"/>
      <c r="J839" s="14"/>
      <c r="K839" s="14"/>
      <c r="L839" s="14"/>
      <c r="M839" s="14"/>
      <c r="N839" s="14"/>
      <c r="O839" s="14"/>
      <c r="P839" s="14"/>
      <c r="Q839" s="14"/>
      <c r="R839" s="14"/>
      <c r="S839" s="14"/>
      <c r="T839" s="14"/>
      <c r="U839" s="14"/>
      <c r="V839" s="14"/>
      <c r="W839" s="14"/>
      <c r="X839" s="14"/>
      <c r="Y839" s="14"/>
      <c r="Z839" s="14"/>
      <c r="AA839" s="14"/>
      <c r="AB839" s="14"/>
    </row>
    <row r="840">
      <c r="A840" s="7"/>
      <c r="B840" s="11"/>
      <c r="C840" s="9"/>
      <c r="D840" s="22"/>
      <c r="E840" s="11"/>
      <c r="F840" s="11"/>
      <c r="G840" s="13"/>
      <c r="H840" s="11"/>
      <c r="I840" s="14"/>
      <c r="J840" s="14"/>
      <c r="K840" s="14"/>
      <c r="L840" s="14"/>
      <c r="M840" s="14"/>
      <c r="N840" s="14"/>
      <c r="O840" s="14"/>
      <c r="P840" s="14"/>
      <c r="Q840" s="14"/>
      <c r="R840" s="14"/>
      <c r="S840" s="14"/>
      <c r="T840" s="14"/>
      <c r="U840" s="14"/>
      <c r="V840" s="14"/>
      <c r="W840" s="14"/>
      <c r="X840" s="14"/>
      <c r="Y840" s="14"/>
      <c r="Z840" s="14"/>
      <c r="AA840" s="14"/>
      <c r="AB840" s="14"/>
    </row>
    <row r="841">
      <c r="A841" s="7"/>
      <c r="B841" s="11"/>
      <c r="C841" s="9"/>
      <c r="D841" s="22"/>
      <c r="E841" s="11"/>
      <c r="F841" s="11"/>
      <c r="G841" s="13"/>
      <c r="H841" s="11"/>
      <c r="I841" s="14"/>
      <c r="J841" s="14"/>
      <c r="K841" s="14"/>
      <c r="L841" s="14"/>
      <c r="M841" s="14"/>
      <c r="N841" s="14"/>
      <c r="O841" s="14"/>
      <c r="P841" s="14"/>
      <c r="Q841" s="14"/>
      <c r="R841" s="14"/>
      <c r="S841" s="14"/>
      <c r="T841" s="14"/>
      <c r="U841" s="14"/>
      <c r="V841" s="14"/>
      <c r="W841" s="14"/>
      <c r="X841" s="14"/>
      <c r="Y841" s="14"/>
      <c r="Z841" s="14"/>
      <c r="AA841" s="14"/>
      <c r="AB841" s="14"/>
    </row>
    <row r="842">
      <c r="A842" s="7"/>
      <c r="B842" s="11"/>
      <c r="C842" s="9"/>
      <c r="D842" s="22"/>
      <c r="E842" s="11"/>
      <c r="F842" s="11"/>
      <c r="G842" s="13"/>
      <c r="H842" s="11"/>
      <c r="I842" s="14"/>
      <c r="J842" s="14"/>
      <c r="K842" s="14"/>
      <c r="L842" s="14"/>
      <c r="M842" s="14"/>
      <c r="N842" s="14"/>
      <c r="O842" s="14"/>
      <c r="P842" s="14"/>
      <c r="Q842" s="14"/>
      <c r="R842" s="14"/>
      <c r="S842" s="14"/>
      <c r="T842" s="14"/>
      <c r="U842" s="14"/>
      <c r="V842" s="14"/>
      <c r="W842" s="14"/>
      <c r="X842" s="14"/>
      <c r="Y842" s="14"/>
      <c r="Z842" s="14"/>
      <c r="AA842" s="14"/>
      <c r="AB842" s="14"/>
    </row>
    <row r="843">
      <c r="A843" s="7"/>
      <c r="B843" s="11"/>
      <c r="C843" s="9"/>
      <c r="D843" s="22"/>
      <c r="E843" s="11"/>
      <c r="F843" s="11"/>
      <c r="G843" s="13"/>
      <c r="H843" s="11"/>
      <c r="I843" s="14"/>
      <c r="J843" s="14"/>
      <c r="K843" s="14"/>
      <c r="L843" s="14"/>
      <c r="M843" s="14"/>
      <c r="N843" s="14"/>
      <c r="O843" s="14"/>
      <c r="P843" s="14"/>
      <c r="Q843" s="14"/>
      <c r="R843" s="14"/>
      <c r="S843" s="14"/>
      <c r="T843" s="14"/>
      <c r="U843" s="14"/>
      <c r="V843" s="14"/>
      <c r="W843" s="14"/>
      <c r="X843" s="14"/>
      <c r="Y843" s="14"/>
      <c r="Z843" s="14"/>
      <c r="AA843" s="14"/>
      <c r="AB843" s="14"/>
    </row>
    <row r="844">
      <c r="A844" s="7"/>
      <c r="B844" s="11"/>
      <c r="C844" s="9"/>
      <c r="D844" s="22"/>
      <c r="E844" s="11"/>
      <c r="F844" s="11"/>
      <c r="G844" s="13"/>
      <c r="H844" s="11"/>
      <c r="I844" s="14"/>
      <c r="J844" s="14"/>
      <c r="K844" s="14"/>
      <c r="L844" s="14"/>
      <c r="M844" s="14"/>
      <c r="N844" s="14"/>
      <c r="O844" s="14"/>
      <c r="P844" s="14"/>
      <c r="Q844" s="14"/>
      <c r="R844" s="14"/>
      <c r="S844" s="14"/>
      <c r="T844" s="14"/>
      <c r="U844" s="14"/>
      <c r="V844" s="14"/>
      <c r="W844" s="14"/>
      <c r="X844" s="14"/>
      <c r="Y844" s="14"/>
      <c r="Z844" s="14"/>
      <c r="AA844" s="14"/>
      <c r="AB844" s="14"/>
    </row>
    <row r="845">
      <c r="A845" s="7"/>
      <c r="B845" s="11"/>
      <c r="C845" s="9"/>
      <c r="D845" s="22"/>
      <c r="E845" s="11"/>
      <c r="F845" s="11"/>
      <c r="G845" s="13"/>
      <c r="H845" s="11"/>
      <c r="I845" s="14"/>
      <c r="J845" s="14"/>
      <c r="K845" s="14"/>
      <c r="L845" s="14"/>
      <c r="M845" s="14"/>
      <c r="N845" s="14"/>
      <c r="O845" s="14"/>
      <c r="P845" s="14"/>
      <c r="Q845" s="14"/>
      <c r="R845" s="14"/>
      <c r="S845" s="14"/>
      <c r="T845" s="14"/>
      <c r="U845" s="14"/>
      <c r="V845" s="14"/>
      <c r="W845" s="14"/>
      <c r="X845" s="14"/>
      <c r="Y845" s="14"/>
      <c r="Z845" s="14"/>
      <c r="AA845" s="14"/>
      <c r="AB845" s="14"/>
    </row>
    <row r="846">
      <c r="A846" s="7"/>
      <c r="B846" s="11"/>
      <c r="C846" s="9"/>
      <c r="D846" s="22"/>
      <c r="E846" s="11"/>
      <c r="F846" s="11"/>
      <c r="G846" s="13"/>
      <c r="H846" s="11"/>
      <c r="I846" s="14"/>
      <c r="J846" s="14"/>
      <c r="K846" s="14"/>
      <c r="L846" s="14"/>
      <c r="M846" s="14"/>
      <c r="N846" s="14"/>
      <c r="O846" s="14"/>
      <c r="P846" s="14"/>
      <c r="Q846" s="14"/>
      <c r="R846" s="14"/>
      <c r="S846" s="14"/>
      <c r="T846" s="14"/>
      <c r="U846" s="14"/>
      <c r="V846" s="14"/>
      <c r="W846" s="14"/>
      <c r="X846" s="14"/>
      <c r="Y846" s="14"/>
      <c r="Z846" s="14"/>
      <c r="AA846" s="14"/>
      <c r="AB846" s="14"/>
    </row>
    <row r="847">
      <c r="A847" s="7"/>
      <c r="B847" s="11"/>
      <c r="C847" s="9"/>
      <c r="D847" s="22"/>
      <c r="E847" s="11"/>
      <c r="F847" s="11"/>
      <c r="G847" s="13"/>
      <c r="H847" s="11"/>
      <c r="I847" s="14"/>
      <c r="J847" s="14"/>
      <c r="K847" s="14"/>
      <c r="L847" s="14"/>
      <c r="M847" s="14"/>
      <c r="N847" s="14"/>
      <c r="O847" s="14"/>
      <c r="P847" s="14"/>
      <c r="Q847" s="14"/>
      <c r="R847" s="14"/>
      <c r="S847" s="14"/>
      <c r="T847" s="14"/>
      <c r="U847" s="14"/>
      <c r="V847" s="14"/>
      <c r="W847" s="14"/>
      <c r="X847" s="14"/>
      <c r="Y847" s="14"/>
      <c r="Z847" s="14"/>
      <c r="AA847" s="14"/>
      <c r="AB847" s="14"/>
    </row>
    <row r="848">
      <c r="A848" s="7"/>
      <c r="B848" s="11"/>
      <c r="C848" s="9"/>
      <c r="D848" s="22"/>
      <c r="E848" s="11"/>
      <c r="F848" s="11"/>
      <c r="G848" s="13"/>
      <c r="H848" s="11"/>
      <c r="I848" s="14"/>
      <c r="J848" s="14"/>
      <c r="K848" s="14"/>
      <c r="L848" s="14"/>
      <c r="M848" s="14"/>
      <c r="N848" s="14"/>
      <c r="O848" s="14"/>
      <c r="P848" s="14"/>
      <c r="Q848" s="14"/>
      <c r="R848" s="14"/>
      <c r="S848" s="14"/>
      <c r="T848" s="14"/>
      <c r="U848" s="14"/>
      <c r="V848" s="14"/>
      <c r="W848" s="14"/>
      <c r="X848" s="14"/>
      <c r="Y848" s="14"/>
      <c r="Z848" s="14"/>
      <c r="AA848" s="14"/>
      <c r="AB848" s="14"/>
    </row>
    <row r="849">
      <c r="A849" s="7"/>
      <c r="B849" s="11"/>
      <c r="C849" s="9"/>
      <c r="D849" s="22"/>
      <c r="E849" s="11"/>
      <c r="F849" s="11"/>
      <c r="G849" s="13"/>
      <c r="H849" s="11"/>
      <c r="I849" s="14"/>
      <c r="J849" s="14"/>
      <c r="K849" s="14"/>
      <c r="L849" s="14"/>
      <c r="M849" s="14"/>
      <c r="N849" s="14"/>
      <c r="O849" s="14"/>
      <c r="P849" s="14"/>
      <c r="Q849" s="14"/>
      <c r="R849" s="14"/>
      <c r="S849" s="14"/>
      <c r="T849" s="14"/>
      <c r="U849" s="14"/>
      <c r="V849" s="14"/>
      <c r="W849" s="14"/>
      <c r="X849" s="14"/>
      <c r="Y849" s="14"/>
      <c r="Z849" s="14"/>
      <c r="AA849" s="14"/>
      <c r="AB849" s="14"/>
    </row>
  </sheetData>
  <customSheetViews>
    <customSheetView guid="{993D4EE8-5364-4779-AF39-87D9C36F3FA7}" filter="1" showAutoFilter="1">
      <autoFilter ref="$A$1:$AB$35">
        <filterColumn colId="2">
          <filters>
            <filter val="позитив"/>
          </filters>
        </filterColumn>
      </autoFilter>
    </customSheetView>
    <customSheetView guid="{DB1AB913-1344-4317-9AA4-26472E835231}" filter="1" showAutoFilter="1">
      <autoFilter ref="$A$1:$AB$35">
        <filterColumn colId="0">
          <filters>
            <filter val="02.10.2023"/>
            <filter val="03.10.2023"/>
            <filter val="04.10.2023"/>
          </filters>
        </filterColumn>
        <filterColumn colId="2">
          <filters>
            <filter val="негатив"/>
          </filters>
        </filterColumn>
        <filterColumn colId="5">
          <filters blank="1">
            <filter val="Ну, тут вопрос был в том, что они пробрались в утеплитель. Если пробрались и &quot;окопались&quot;, значит, нашли лазейку."/>
            <filter val="Строительный пенопласт должен применяться по назначению - в качестве среднего слоя строительных ограждающих конструкций. В кафе, о котором вы говорите, были нарушены все правила пожарной безопасности. Это чловеческий фактор. А не свойства материала."/>
            <filter val="Добрый день! Грызуны портят утеплитель - в том числе и пенопласт - когда у них есть к нему доступ. Если доступа нет, и теплоизоляционный материал изолирован по технологии, доступа не будет."/>
            <filter val="Добрый день! Современный ППС паропроницаем. По этому показателю он сравним с древесиной - сосной поперек волокон"/>
            <filter val="Здравствуйте! Да, такой вариант возможен: ведь вы закрываете ППС армирующим слоем. Главное, чтобы материал был хорошо изолирован."/>
            <filter val="И это очень правильно, что нет. Они могут селиться не только в пенопласте, но и в любом утеплителе, который не будет сыпаться им на голову. Так что нет дыр - нет мышей."/>
            <filter val="Добрый день! Пенопласт может использоваться при температуре до 80 градусов: это зафиксировано в ГОСТ. Он действительно должен находиться снаружи, так как это материал для организации внешней теплоизоляции."/>
            <filter val="Добрый день! Благодарим за доверие к пенопласту - материалу, который представляет Ассоциация производителей и поставщиков пенополистирола. Именно такими свойствами обладает современный ППС с антипиренами."/>
            <filter val="Да, такой вариант возможен. Паропроницаемость современного пенопласта почти такая же, как у древесины поперек волокон. Используйте ППС фасадных марок.  Лучше всего закрыть ППС по системе &quot;мокрый фасад&quot;."/>
            <filter val="Добрый день! Благодарим за доверие к пенопласту - материалу, который представляет Ассоциация производителей и поставщиков пенополистирола."/>
            <filter val="Здравствуйте. Тут согласен - все зависит от квалификации рабоников и качества выбранного материала."/>
            <filter val="Добрый день! Поропроницаемость современного ППС практически такая же, как у сосны поперек волокон. Естественно, перед организацией теплоизоляции нужно сделать теплотехнический расчет. Однако в большинстве случаев такой паропроницаемости вполне достаточно."/>
          </filters>
        </filterColumn>
      </autoFilter>
    </customSheetView>
  </customSheetViews>
  <conditionalFormatting sqref="H2:H849">
    <cfRule type="containsText" dxfId="0" priority="1" operator="containsText" text="Валер">
      <formula>NOT(ISERROR(SEARCH(("Валер"),(H2))))</formula>
    </cfRule>
  </conditionalFormatting>
  <dataValidations>
    <dataValidation type="custom" allowBlank="1" showDropDown="1" sqref="A2:A849">
      <formula1>OR(NOT(ISERROR(DATEVALUE(A2))), AND(ISNUMBER(A2), LEFT(CELL("format", A2))="D"))</formula1>
    </dataValidation>
    <dataValidation type="list" allowBlank="1" sqref="C2:C849">
      <formula1>"позитив,негатив,нейтрал"</formula1>
    </dataValidation>
  </dataValidations>
  <hyperlinks>
    <hyperlink r:id="rId1" ref="D2"/>
    <hyperlink r:id="rId2" ref="D3"/>
    <hyperlink r:id="rId3" ref="G3"/>
    <hyperlink r:id="rId4" ref="D4"/>
    <hyperlink r:id="rId5" ref="G4"/>
    <hyperlink r:id="rId6" ref="D5"/>
    <hyperlink r:id="rId7" ref="D6"/>
    <hyperlink r:id="rId8" ref="G6"/>
    <hyperlink r:id="rId9" ref="D7"/>
    <hyperlink r:id="rId10" ref="D8"/>
    <hyperlink r:id="rId11" ref="G8"/>
    <hyperlink r:id="rId12" ref="D9"/>
    <hyperlink r:id="rId13" ref="G9"/>
    <hyperlink r:id="rId14" ref="D10"/>
    <hyperlink r:id="rId15" ref="G10"/>
    <hyperlink r:id="rId16" ref="B11"/>
    <hyperlink r:id="rId17" ref="D11"/>
    <hyperlink r:id="rId18" ref="G11"/>
    <hyperlink r:id="rId19" ref="D12"/>
    <hyperlink r:id="rId20" ref="G12"/>
    <hyperlink r:id="rId21" ref="D13"/>
    <hyperlink r:id="rId22" ref="G13"/>
    <hyperlink r:id="rId23" ref="D14"/>
    <hyperlink r:id="rId24" ref="G14"/>
    <hyperlink r:id="rId25" ref="D15"/>
    <hyperlink r:id="rId26" ref="G15"/>
    <hyperlink r:id="rId27" ref="D16"/>
    <hyperlink r:id="rId28" ref="G16"/>
    <hyperlink r:id="rId29" ref="D17"/>
    <hyperlink r:id="rId30" ref="G17"/>
    <hyperlink r:id="rId31" ref="D18"/>
    <hyperlink r:id="rId32" ref="G18"/>
    <hyperlink r:id="rId33" ref="D19"/>
    <hyperlink r:id="rId34" ref="D20"/>
    <hyperlink r:id="rId35" ref="D21"/>
    <hyperlink r:id="rId36" ref="D22"/>
    <hyperlink r:id="rId37" ref="D23"/>
    <hyperlink r:id="rId38" ref="D24"/>
    <hyperlink r:id="rId39" ref="D25"/>
    <hyperlink r:id="rId40" ref="D26"/>
    <hyperlink r:id="rId41" ref="D27"/>
    <hyperlink r:id="rId42" ref="D28"/>
    <hyperlink r:id="rId43" ref="D29"/>
    <hyperlink r:id="rId44" ref="D30"/>
    <hyperlink r:id="rId45" ref="D31"/>
    <hyperlink r:id="rId46" ref="D32"/>
    <hyperlink r:id="rId47" ref="D33"/>
    <hyperlink r:id="rId48" ref="D34"/>
    <hyperlink r:id="rId49" ref="D35"/>
  </hyperlinks>
  <drawing r:id="rId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75"/>
    <col customWidth="1" min="2" max="2" width="58.38"/>
    <col customWidth="1" min="3" max="3" width="11.63"/>
    <col customWidth="1" min="4" max="4" width="12.38"/>
    <col customWidth="1" min="5" max="5" width="8.75"/>
    <col customWidth="1" min="6" max="6" width="59.88"/>
    <col customWidth="1" min="7" max="7" width="26.5"/>
    <col customWidth="1" min="8" max="8" width="22.75"/>
    <col customWidth="1" min="9" max="9" width="54.88"/>
    <col customWidth="1" min="10" max="10" width="13.63"/>
  </cols>
  <sheetData>
    <row r="1">
      <c r="A1" s="1" t="s">
        <v>0</v>
      </c>
      <c r="B1" s="2" t="s">
        <v>1</v>
      </c>
      <c r="C1" s="2" t="s">
        <v>2</v>
      </c>
      <c r="D1" s="3" t="s">
        <v>3</v>
      </c>
      <c r="E1" s="2" t="s">
        <v>4</v>
      </c>
      <c r="F1" s="4" t="s">
        <v>5</v>
      </c>
      <c r="G1" s="2" t="s">
        <v>6</v>
      </c>
      <c r="H1" s="2" t="s">
        <v>7</v>
      </c>
      <c r="I1" s="5"/>
      <c r="J1" s="6" t="s">
        <v>8</v>
      </c>
      <c r="K1" s="5"/>
      <c r="L1" s="5"/>
      <c r="M1" s="5"/>
      <c r="N1" s="5"/>
      <c r="O1" s="5"/>
      <c r="P1" s="5"/>
      <c r="Q1" s="5"/>
      <c r="R1" s="5"/>
      <c r="S1" s="5"/>
      <c r="T1" s="5"/>
      <c r="U1" s="5"/>
      <c r="V1" s="5"/>
      <c r="W1" s="5"/>
      <c r="X1" s="5"/>
      <c r="Y1" s="5"/>
      <c r="Z1" s="5"/>
      <c r="AA1" s="5"/>
      <c r="AB1" s="5"/>
    </row>
    <row r="2">
      <c r="A2" s="7">
        <v>45170.0</v>
      </c>
      <c r="B2" s="8" t="s">
        <v>154</v>
      </c>
      <c r="C2" s="9" t="s">
        <v>30</v>
      </c>
      <c r="D2" s="10" t="s">
        <v>155</v>
      </c>
      <c r="E2" s="8" t="s">
        <v>156</v>
      </c>
      <c r="F2" s="16" t="s">
        <v>157</v>
      </c>
      <c r="G2" s="19" t="s">
        <v>158</v>
      </c>
      <c r="H2" s="11"/>
      <c r="I2" s="14"/>
      <c r="J2" s="14"/>
      <c r="K2" s="14"/>
      <c r="L2" s="14"/>
      <c r="M2" s="14"/>
      <c r="N2" s="14"/>
      <c r="O2" s="14"/>
      <c r="P2" s="14"/>
      <c r="Q2" s="14"/>
      <c r="R2" s="14"/>
      <c r="S2" s="14"/>
      <c r="T2" s="14"/>
      <c r="U2" s="14"/>
      <c r="V2" s="14"/>
      <c r="W2" s="14"/>
      <c r="X2" s="14"/>
      <c r="Y2" s="14"/>
      <c r="Z2" s="14"/>
      <c r="AA2" s="14"/>
      <c r="AB2" s="14"/>
    </row>
    <row r="3">
      <c r="A3" s="7">
        <v>45170.0</v>
      </c>
      <c r="B3" s="8" t="s">
        <v>159</v>
      </c>
      <c r="C3" s="9" t="s">
        <v>14</v>
      </c>
      <c r="D3" s="10" t="s">
        <v>160</v>
      </c>
      <c r="E3" s="11"/>
      <c r="F3" s="16" t="s">
        <v>161</v>
      </c>
      <c r="G3" s="19" t="s">
        <v>162</v>
      </c>
      <c r="H3" s="11"/>
      <c r="I3" s="14"/>
      <c r="J3" s="14"/>
      <c r="K3" s="14"/>
      <c r="L3" s="14"/>
      <c r="M3" s="14"/>
      <c r="N3" s="14"/>
      <c r="O3" s="14"/>
      <c r="P3" s="14"/>
      <c r="Q3" s="14"/>
      <c r="R3" s="14"/>
      <c r="S3" s="14"/>
      <c r="T3" s="14"/>
      <c r="U3" s="14"/>
      <c r="V3" s="14"/>
      <c r="W3" s="14"/>
      <c r="X3" s="14"/>
      <c r="Y3" s="14"/>
      <c r="Z3" s="14"/>
      <c r="AA3" s="14"/>
      <c r="AB3" s="14"/>
    </row>
    <row r="4">
      <c r="A4" s="7">
        <v>45173.0</v>
      </c>
      <c r="B4" s="8" t="s">
        <v>163</v>
      </c>
      <c r="C4" s="9" t="s">
        <v>14</v>
      </c>
      <c r="D4" s="10" t="s">
        <v>164</v>
      </c>
      <c r="E4" s="8" t="s">
        <v>165</v>
      </c>
      <c r="F4" s="16" t="s">
        <v>166</v>
      </c>
      <c r="G4" s="19" t="s">
        <v>167</v>
      </c>
      <c r="H4" s="11"/>
      <c r="I4" s="14"/>
      <c r="J4" s="14"/>
      <c r="K4" s="14"/>
      <c r="L4" s="14"/>
      <c r="M4" s="14"/>
      <c r="N4" s="14"/>
      <c r="O4" s="14"/>
      <c r="P4" s="14"/>
      <c r="Q4" s="14"/>
      <c r="R4" s="14"/>
      <c r="S4" s="14"/>
      <c r="T4" s="14"/>
      <c r="U4" s="14"/>
      <c r="V4" s="14"/>
      <c r="W4" s="14"/>
      <c r="X4" s="14"/>
      <c r="Y4" s="14"/>
      <c r="Z4" s="14"/>
      <c r="AA4" s="14"/>
      <c r="AB4" s="14"/>
    </row>
    <row r="5">
      <c r="A5" s="7">
        <v>45173.0</v>
      </c>
      <c r="B5" s="8" t="s">
        <v>168</v>
      </c>
      <c r="C5" s="9" t="s">
        <v>30</v>
      </c>
      <c r="D5" s="10" t="s">
        <v>169</v>
      </c>
      <c r="E5" s="11"/>
      <c r="F5" s="16" t="s">
        <v>170</v>
      </c>
      <c r="G5" s="19" t="s">
        <v>171</v>
      </c>
      <c r="H5" s="11"/>
      <c r="I5" s="14"/>
      <c r="J5" s="14"/>
      <c r="K5" s="14"/>
      <c r="L5" s="14"/>
      <c r="M5" s="14"/>
      <c r="N5" s="14"/>
      <c r="O5" s="14"/>
      <c r="P5" s="14"/>
      <c r="Q5" s="14"/>
      <c r="R5" s="14"/>
      <c r="S5" s="14"/>
      <c r="T5" s="14"/>
      <c r="U5" s="14"/>
      <c r="V5" s="14"/>
      <c r="W5" s="14"/>
      <c r="X5" s="14"/>
      <c r="Y5" s="14"/>
      <c r="Z5" s="14"/>
      <c r="AA5" s="14"/>
      <c r="AB5" s="14"/>
    </row>
    <row r="6">
      <c r="A6" s="7">
        <v>45173.0</v>
      </c>
      <c r="B6" s="8" t="s">
        <v>172</v>
      </c>
      <c r="C6" s="9" t="s">
        <v>14</v>
      </c>
      <c r="D6" s="10" t="s">
        <v>173</v>
      </c>
      <c r="E6" s="8" t="s">
        <v>174</v>
      </c>
      <c r="F6" s="16" t="s">
        <v>175</v>
      </c>
      <c r="G6" s="19" t="s">
        <v>176</v>
      </c>
      <c r="H6" s="11"/>
      <c r="I6" s="14"/>
      <c r="J6" s="14"/>
      <c r="K6" s="14"/>
      <c r="L6" s="14"/>
      <c r="M6" s="14"/>
      <c r="N6" s="14"/>
      <c r="O6" s="14"/>
      <c r="P6" s="14"/>
      <c r="Q6" s="14"/>
      <c r="R6" s="14"/>
      <c r="S6" s="14"/>
      <c r="T6" s="14"/>
      <c r="U6" s="14"/>
      <c r="V6" s="14"/>
      <c r="W6" s="14"/>
      <c r="X6" s="14"/>
      <c r="Y6" s="14"/>
      <c r="Z6" s="14"/>
      <c r="AA6" s="14"/>
      <c r="AB6" s="14"/>
    </row>
    <row r="7">
      <c r="A7" s="7">
        <v>45173.0</v>
      </c>
      <c r="B7" s="8" t="s">
        <v>177</v>
      </c>
      <c r="C7" s="9" t="s">
        <v>14</v>
      </c>
      <c r="D7" s="10" t="s">
        <v>178</v>
      </c>
      <c r="E7" s="8" t="s">
        <v>156</v>
      </c>
      <c r="F7" s="16" t="s">
        <v>179</v>
      </c>
      <c r="G7" s="19" t="s">
        <v>180</v>
      </c>
      <c r="H7" s="11"/>
      <c r="I7" s="14"/>
      <c r="J7" s="14"/>
      <c r="K7" s="14"/>
      <c r="L7" s="14"/>
      <c r="M7" s="14"/>
      <c r="N7" s="14"/>
      <c r="O7" s="14"/>
      <c r="P7" s="14"/>
      <c r="Q7" s="14"/>
      <c r="R7" s="14"/>
      <c r="S7" s="14"/>
      <c r="T7" s="14"/>
      <c r="U7" s="14"/>
      <c r="V7" s="14"/>
      <c r="W7" s="14"/>
      <c r="X7" s="14"/>
      <c r="Y7" s="14"/>
      <c r="Z7" s="14"/>
      <c r="AA7" s="14"/>
      <c r="AB7" s="14"/>
    </row>
    <row r="8">
      <c r="A8" s="7">
        <v>45173.0</v>
      </c>
      <c r="B8" s="8" t="s">
        <v>181</v>
      </c>
      <c r="C8" s="9" t="s">
        <v>30</v>
      </c>
      <c r="D8" s="10" t="s">
        <v>182</v>
      </c>
      <c r="E8" s="11"/>
      <c r="F8" s="16" t="s">
        <v>170</v>
      </c>
      <c r="G8" s="19" t="s">
        <v>183</v>
      </c>
      <c r="H8" s="11"/>
      <c r="I8" s="14"/>
      <c r="J8" s="14"/>
      <c r="K8" s="14"/>
      <c r="L8" s="14"/>
      <c r="M8" s="14"/>
      <c r="N8" s="14"/>
      <c r="O8" s="14"/>
      <c r="P8" s="14"/>
      <c r="Q8" s="14"/>
      <c r="R8" s="14"/>
      <c r="S8" s="14"/>
      <c r="T8" s="14"/>
      <c r="U8" s="14"/>
      <c r="V8" s="14"/>
      <c r="W8" s="14"/>
      <c r="X8" s="14"/>
      <c r="Y8" s="14"/>
      <c r="Z8" s="14"/>
      <c r="AA8" s="14"/>
      <c r="AB8" s="14"/>
    </row>
    <row r="9">
      <c r="A9" s="7">
        <v>45173.0</v>
      </c>
      <c r="B9" s="8" t="s">
        <v>184</v>
      </c>
      <c r="C9" s="9" t="s">
        <v>14</v>
      </c>
      <c r="D9" s="10" t="s">
        <v>185</v>
      </c>
      <c r="E9" s="8" t="s">
        <v>186</v>
      </c>
      <c r="F9" s="16" t="s">
        <v>187</v>
      </c>
      <c r="G9" s="19" t="s">
        <v>188</v>
      </c>
      <c r="H9" s="11"/>
      <c r="I9" s="14"/>
      <c r="J9" s="14"/>
      <c r="K9" s="14"/>
      <c r="L9" s="14"/>
      <c r="M9" s="14"/>
      <c r="N9" s="14"/>
      <c r="O9" s="14"/>
      <c r="P9" s="14"/>
      <c r="Q9" s="14"/>
      <c r="R9" s="14"/>
      <c r="S9" s="14"/>
      <c r="T9" s="14"/>
      <c r="U9" s="14"/>
      <c r="V9" s="14"/>
      <c r="W9" s="14"/>
      <c r="X9" s="14"/>
      <c r="Y9" s="14"/>
      <c r="Z9" s="14"/>
      <c r="AA9" s="14"/>
      <c r="AB9" s="14"/>
    </row>
    <row r="10">
      <c r="A10" s="7">
        <v>45173.0</v>
      </c>
      <c r="B10" s="8" t="s">
        <v>189</v>
      </c>
      <c r="C10" s="9" t="s">
        <v>14</v>
      </c>
      <c r="D10" s="10" t="s">
        <v>190</v>
      </c>
      <c r="E10" s="8" t="s">
        <v>123</v>
      </c>
      <c r="F10" s="16" t="s">
        <v>191</v>
      </c>
      <c r="G10" s="19" t="s">
        <v>192</v>
      </c>
      <c r="H10" s="11"/>
      <c r="I10" s="14"/>
      <c r="J10" s="14"/>
      <c r="K10" s="14"/>
      <c r="L10" s="14"/>
      <c r="M10" s="14"/>
      <c r="N10" s="14"/>
      <c r="O10" s="14"/>
      <c r="P10" s="14"/>
      <c r="Q10" s="14"/>
      <c r="R10" s="14"/>
      <c r="S10" s="14"/>
      <c r="T10" s="14"/>
      <c r="U10" s="14"/>
      <c r="V10" s="14"/>
      <c r="W10" s="14"/>
      <c r="X10" s="14"/>
      <c r="Y10" s="14"/>
      <c r="Z10" s="14"/>
      <c r="AA10" s="14"/>
      <c r="AB10" s="14"/>
    </row>
    <row r="11">
      <c r="A11" s="7">
        <v>45173.0</v>
      </c>
      <c r="B11" s="8" t="s">
        <v>193</v>
      </c>
      <c r="C11" s="9" t="s">
        <v>10</v>
      </c>
      <c r="D11" s="10" t="s">
        <v>194</v>
      </c>
      <c r="E11" s="8" t="s">
        <v>68</v>
      </c>
      <c r="F11" s="16" t="s">
        <v>195</v>
      </c>
      <c r="G11" s="19" t="s">
        <v>196</v>
      </c>
      <c r="H11" s="11"/>
      <c r="I11" s="14"/>
      <c r="J11" s="14"/>
      <c r="K11" s="14"/>
      <c r="L11" s="14"/>
      <c r="M11" s="14"/>
      <c r="N11" s="14"/>
      <c r="O11" s="14"/>
      <c r="P11" s="14"/>
      <c r="Q11" s="14"/>
      <c r="R11" s="14"/>
      <c r="S11" s="14"/>
      <c r="T11" s="14"/>
      <c r="U11" s="14"/>
      <c r="V11" s="14"/>
      <c r="W11" s="14"/>
      <c r="X11" s="14"/>
      <c r="Y11" s="14"/>
      <c r="Z11" s="14"/>
      <c r="AA11" s="14"/>
      <c r="AB11" s="14"/>
    </row>
    <row r="12">
      <c r="A12" s="7">
        <v>45173.0</v>
      </c>
      <c r="B12" s="21" t="s">
        <v>197</v>
      </c>
      <c r="C12" s="9" t="s">
        <v>10</v>
      </c>
      <c r="D12" s="10" t="s">
        <v>198</v>
      </c>
      <c r="E12" s="8" t="s">
        <v>199</v>
      </c>
      <c r="F12" s="12"/>
      <c r="G12" s="13"/>
      <c r="H12" s="8" t="s">
        <v>200</v>
      </c>
      <c r="I12" s="14"/>
      <c r="J12" s="14"/>
      <c r="K12" s="14"/>
      <c r="L12" s="14"/>
      <c r="M12" s="14"/>
      <c r="N12" s="14"/>
      <c r="O12" s="14"/>
      <c r="P12" s="14"/>
      <c r="Q12" s="14"/>
      <c r="R12" s="14"/>
      <c r="S12" s="14"/>
      <c r="T12" s="14"/>
      <c r="U12" s="14"/>
      <c r="V12" s="14"/>
      <c r="W12" s="14"/>
      <c r="X12" s="14"/>
      <c r="Y12" s="14"/>
      <c r="Z12" s="14"/>
      <c r="AA12" s="14"/>
      <c r="AB12" s="14"/>
    </row>
    <row r="13">
      <c r="A13" s="7">
        <v>45173.0</v>
      </c>
      <c r="B13" s="8" t="s">
        <v>201</v>
      </c>
      <c r="C13" s="9" t="s">
        <v>14</v>
      </c>
      <c r="D13" s="10" t="s">
        <v>202</v>
      </c>
      <c r="E13" s="8" t="s">
        <v>123</v>
      </c>
      <c r="F13" s="16" t="s">
        <v>203</v>
      </c>
      <c r="G13" s="19" t="s">
        <v>204</v>
      </c>
      <c r="H13" s="11"/>
      <c r="I13" s="14"/>
      <c r="J13" s="14"/>
      <c r="K13" s="14"/>
      <c r="L13" s="14"/>
      <c r="M13" s="14"/>
      <c r="N13" s="14"/>
      <c r="O13" s="14"/>
      <c r="P13" s="14"/>
      <c r="Q13" s="14"/>
      <c r="R13" s="14"/>
      <c r="S13" s="14"/>
      <c r="T13" s="14"/>
      <c r="U13" s="14"/>
      <c r="V13" s="14"/>
      <c r="W13" s="14"/>
      <c r="X13" s="14"/>
      <c r="Y13" s="14"/>
      <c r="Z13" s="14"/>
      <c r="AA13" s="14"/>
      <c r="AB13" s="14"/>
    </row>
    <row r="14">
      <c r="A14" s="7">
        <v>45173.0</v>
      </c>
      <c r="B14" s="8" t="s">
        <v>205</v>
      </c>
      <c r="C14" s="9" t="s">
        <v>10</v>
      </c>
      <c r="D14" s="10" t="s">
        <v>206</v>
      </c>
      <c r="E14" s="8" t="s">
        <v>156</v>
      </c>
      <c r="F14" s="16" t="s">
        <v>207</v>
      </c>
      <c r="G14" s="19" t="s">
        <v>208</v>
      </c>
      <c r="H14" s="8" t="s">
        <v>209</v>
      </c>
      <c r="I14" s="14"/>
      <c r="J14" s="14"/>
      <c r="K14" s="14"/>
      <c r="L14" s="14"/>
      <c r="M14" s="14"/>
      <c r="N14" s="14"/>
      <c r="O14" s="14"/>
      <c r="P14" s="14"/>
      <c r="Q14" s="14"/>
      <c r="R14" s="14"/>
      <c r="S14" s="14"/>
      <c r="T14" s="14"/>
      <c r="U14" s="14"/>
      <c r="V14" s="14"/>
      <c r="W14" s="14"/>
      <c r="X14" s="14"/>
      <c r="Y14" s="14"/>
      <c r="Z14" s="14"/>
      <c r="AA14" s="14"/>
      <c r="AB14" s="14"/>
    </row>
    <row r="15">
      <c r="A15" s="7">
        <v>45173.0</v>
      </c>
      <c r="B15" s="8" t="s">
        <v>210</v>
      </c>
      <c r="C15" s="9" t="s">
        <v>14</v>
      </c>
      <c r="D15" s="10" t="s">
        <v>211</v>
      </c>
      <c r="E15" s="8" t="s">
        <v>132</v>
      </c>
      <c r="F15" s="16" t="s">
        <v>212</v>
      </c>
      <c r="G15" s="19" t="s">
        <v>213</v>
      </c>
      <c r="H15" s="11"/>
      <c r="I15" s="14"/>
      <c r="J15" s="14"/>
      <c r="K15" s="14"/>
      <c r="L15" s="14"/>
      <c r="M15" s="14"/>
      <c r="N15" s="14"/>
      <c r="O15" s="14"/>
      <c r="P15" s="14"/>
      <c r="Q15" s="14"/>
      <c r="R15" s="14"/>
      <c r="S15" s="14"/>
      <c r="T15" s="14"/>
      <c r="U15" s="14"/>
      <c r="V15" s="14"/>
      <c r="W15" s="14"/>
      <c r="X15" s="14"/>
      <c r="Y15" s="14"/>
      <c r="Z15" s="14"/>
      <c r="AA15" s="14"/>
      <c r="AB15" s="14"/>
    </row>
    <row r="16">
      <c r="A16" s="7">
        <v>45173.0</v>
      </c>
      <c r="B16" s="8" t="s">
        <v>214</v>
      </c>
      <c r="C16" s="9" t="s">
        <v>14</v>
      </c>
      <c r="D16" s="10" t="s">
        <v>215</v>
      </c>
      <c r="E16" s="8" t="s">
        <v>93</v>
      </c>
      <c r="F16" s="16" t="s">
        <v>216</v>
      </c>
      <c r="G16" s="19" t="s">
        <v>217</v>
      </c>
      <c r="H16" s="8" t="s">
        <v>56</v>
      </c>
      <c r="I16" s="14"/>
      <c r="J16" s="14"/>
      <c r="K16" s="14"/>
      <c r="L16" s="14"/>
      <c r="M16" s="14"/>
      <c r="N16" s="14"/>
      <c r="O16" s="14"/>
      <c r="P16" s="14"/>
      <c r="Q16" s="14"/>
      <c r="R16" s="14"/>
      <c r="S16" s="14"/>
      <c r="T16" s="14"/>
      <c r="U16" s="14"/>
      <c r="V16" s="14"/>
      <c r="W16" s="14"/>
      <c r="X16" s="14"/>
      <c r="Y16" s="14"/>
      <c r="Z16" s="14"/>
      <c r="AA16" s="14"/>
      <c r="AB16" s="14"/>
    </row>
    <row r="17" ht="213.75" customHeight="1">
      <c r="A17" s="7">
        <v>45173.0</v>
      </c>
      <c r="B17" s="8" t="s">
        <v>218</v>
      </c>
      <c r="C17" s="9" t="s">
        <v>14</v>
      </c>
      <c r="D17" s="10" t="s">
        <v>219</v>
      </c>
      <c r="E17" s="8" t="s">
        <v>220</v>
      </c>
      <c r="F17" s="16" t="s">
        <v>221</v>
      </c>
      <c r="G17" s="19" t="s">
        <v>222</v>
      </c>
      <c r="H17" s="11"/>
      <c r="I17" s="14"/>
      <c r="J17" s="14"/>
      <c r="K17" s="14"/>
      <c r="L17" s="14"/>
      <c r="M17" s="14"/>
      <c r="N17" s="14"/>
      <c r="O17" s="14"/>
      <c r="P17" s="14"/>
      <c r="Q17" s="14"/>
      <c r="R17" s="14"/>
      <c r="S17" s="14"/>
      <c r="T17" s="14"/>
      <c r="U17" s="14"/>
      <c r="V17" s="14"/>
      <c r="W17" s="14"/>
      <c r="X17" s="14"/>
      <c r="Y17" s="14"/>
      <c r="Z17" s="14"/>
      <c r="AA17" s="14"/>
      <c r="AB17" s="14"/>
    </row>
    <row r="18">
      <c r="A18" s="7">
        <v>45173.0</v>
      </c>
      <c r="B18" s="8" t="s">
        <v>223</v>
      </c>
      <c r="C18" s="9" t="s">
        <v>14</v>
      </c>
      <c r="D18" s="10" t="s">
        <v>224</v>
      </c>
      <c r="E18" s="8" t="s">
        <v>53</v>
      </c>
      <c r="F18" s="16" t="s">
        <v>225</v>
      </c>
      <c r="G18" s="19" t="s">
        <v>226</v>
      </c>
      <c r="H18" s="11"/>
      <c r="I18" s="14"/>
      <c r="J18" s="14"/>
      <c r="K18" s="14"/>
      <c r="L18" s="14"/>
      <c r="M18" s="14"/>
      <c r="N18" s="14"/>
      <c r="O18" s="14"/>
      <c r="P18" s="14"/>
      <c r="Q18" s="14"/>
      <c r="R18" s="14"/>
      <c r="S18" s="14"/>
      <c r="T18" s="14"/>
      <c r="U18" s="14"/>
      <c r="V18" s="14"/>
      <c r="W18" s="14"/>
      <c r="X18" s="14"/>
      <c r="Y18" s="14"/>
      <c r="Z18" s="14"/>
      <c r="AA18" s="14"/>
      <c r="AB18" s="14"/>
    </row>
    <row r="19">
      <c r="A19" s="7">
        <v>45173.0</v>
      </c>
      <c r="B19" s="8" t="s">
        <v>227</v>
      </c>
      <c r="C19" s="9" t="s">
        <v>10</v>
      </c>
      <c r="D19" s="10" t="s">
        <v>228</v>
      </c>
      <c r="E19" s="8" t="s">
        <v>142</v>
      </c>
      <c r="F19" s="16" t="s">
        <v>229</v>
      </c>
      <c r="G19" s="19" t="s">
        <v>230</v>
      </c>
      <c r="H19" s="11"/>
      <c r="I19" s="14"/>
      <c r="J19" s="14"/>
      <c r="K19" s="14"/>
      <c r="L19" s="14"/>
      <c r="M19" s="14"/>
      <c r="N19" s="14"/>
      <c r="O19" s="14"/>
      <c r="P19" s="14"/>
      <c r="Q19" s="14"/>
      <c r="R19" s="14"/>
      <c r="S19" s="14"/>
      <c r="T19" s="14"/>
      <c r="U19" s="14"/>
      <c r="V19" s="14"/>
      <c r="W19" s="14"/>
      <c r="X19" s="14"/>
      <c r="Y19" s="14"/>
      <c r="Z19" s="14"/>
      <c r="AA19" s="14"/>
      <c r="AB19" s="14"/>
    </row>
    <row r="20">
      <c r="A20" s="7">
        <v>45173.0</v>
      </c>
      <c r="B20" s="8" t="s">
        <v>231</v>
      </c>
      <c r="C20" s="9" t="s">
        <v>14</v>
      </c>
      <c r="D20" s="10" t="s">
        <v>232</v>
      </c>
      <c r="E20" s="8" t="s">
        <v>156</v>
      </c>
      <c r="F20" s="16" t="s">
        <v>233</v>
      </c>
      <c r="G20" s="19" t="s">
        <v>234</v>
      </c>
      <c r="H20" s="11"/>
      <c r="I20" s="14"/>
      <c r="J20" s="14"/>
      <c r="K20" s="14"/>
      <c r="L20" s="14"/>
      <c r="M20" s="14"/>
      <c r="N20" s="14"/>
      <c r="O20" s="14"/>
      <c r="P20" s="14"/>
      <c r="Q20" s="14"/>
      <c r="R20" s="14"/>
      <c r="S20" s="14"/>
      <c r="T20" s="14"/>
      <c r="U20" s="14"/>
      <c r="V20" s="14"/>
      <c r="W20" s="14"/>
      <c r="X20" s="14"/>
      <c r="Y20" s="14"/>
      <c r="Z20" s="14"/>
      <c r="AA20" s="14"/>
      <c r="AB20" s="14"/>
    </row>
    <row r="21">
      <c r="A21" s="7">
        <v>45174.0</v>
      </c>
      <c r="B21" s="8" t="s">
        <v>235</v>
      </c>
      <c r="C21" s="9" t="s">
        <v>30</v>
      </c>
      <c r="D21" s="10" t="s">
        <v>236</v>
      </c>
      <c r="E21" s="8" t="s">
        <v>40</v>
      </c>
      <c r="F21" s="16" t="s">
        <v>33</v>
      </c>
      <c r="G21" s="19" t="s">
        <v>237</v>
      </c>
      <c r="H21" s="11"/>
      <c r="I21" s="14"/>
      <c r="J21" s="14"/>
      <c r="K21" s="14"/>
      <c r="L21" s="14"/>
      <c r="M21" s="14"/>
      <c r="N21" s="14"/>
      <c r="O21" s="14"/>
      <c r="P21" s="14"/>
      <c r="Q21" s="14"/>
      <c r="R21" s="14"/>
      <c r="S21" s="14"/>
      <c r="T21" s="14"/>
      <c r="U21" s="14"/>
      <c r="V21" s="14"/>
      <c r="W21" s="14"/>
      <c r="X21" s="14"/>
      <c r="Y21" s="14"/>
      <c r="Z21" s="14"/>
      <c r="AA21" s="14"/>
      <c r="AB21" s="14"/>
    </row>
    <row r="22">
      <c r="A22" s="7">
        <v>45174.0</v>
      </c>
      <c r="B22" s="8" t="s">
        <v>238</v>
      </c>
      <c r="C22" s="9" t="s">
        <v>14</v>
      </c>
      <c r="D22" s="10" t="s">
        <v>239</v>
      </c>
      <c r="E22" s="8" t="s">
        <v>123</v>
      </c>
      <c r="F22" s="16" t="s">
        <v>240</v>
      </c>
      <c r="G22" s="19" t="s">
        <v>241</v>
      </c>
      <c r="H22" s="8" t="s">
        <v>242</v>
      </c>
      <c r="I22" s="14"/>
      <c r="J22" s="14"/>
      <c r="K22" s="14"/>
      <c r="L22" s="14"/>
      <c r="M22" s="14"/>
      <c r="N22" s="14"/>
      <c r="O22" s="14"/>
      <c r="P22" s="14"/>
      <c r="Q22" s="14"/>
      <c r="R22" s="14"/>
      <c r="S22" s="14"/>
      <c r="T22" s="14"/>
      <c r="U22" s="14"/>
      <c r="V22" s="14"/>
      <c r="W22" s="14"/>
      <c r="X22" s="14"/>
      <c r="Y22" s="14"/>
      <c r="Z22" s="14"/>
      <c r="AA22" s="14"/>
      <c r="AB22" s="14"/>
    </row>
    <row r="23">
      <c r="A23" s="7">
        <v>45174.0</v>
      </c>
      <c r="B23" s="21" t="s">
        <v>243</v>
      </c>
      <c r="C23" s="9" t="s">
        <v>10</v>
      </c>
      <c r="D23" s="10" t="s">
        <v>244</v>
      </c>
      <c r="E23" s="8" t="s">
        <v>199</v>
      </c>
      <c r="F23" s="16" t="s">
        <v>245</v>
      </c>
      <c r="G23" s="19" t="s">
        <v>246</v>
      </c>
      <c r="H23" s="8" t="s">
        <v>56</v>
      </c>
      <c r="I23" s="14"/>
      <c r="J23" s="14"/>
      <c r="K23" s="14"/>
      <c r="L23" s="14"/>
      <c r="M23" s="14"/>
      <c r="N23" s="14"/>
      <c r="O23" s="14"/>
      <c r="P23" s="14"/>
      <c r="Q23" s="14"/>
      <c r="R23" s="14"/>
      <c r="S23" s="14"/>
      <c r="T23" s="14"/>
      <c r="U23" s="14"/>
      <c r="V23" s="14"/>
      <c r="W23" s="14"/>
      <c r="X23" s="14"/>
      <c r="Y23" s="14"/>
      <c r="Z23" s="14"/>
      <c r="AA23" s="14"/>
      <c r="AB23" s="14"/>
    </row>
    <row r="24">
      <c r="A24" s="7">
        <v>45174.0</v>
      </c>
      <c r="B24" s="8" t="s">
        <v>247</v>
      </c>
      <c r="C24" s="9" t="s">
        <v>14</v>
      </c>
      <c r="D24" s="10" t="s">
        <v>248</v>
      </c>
      <c r="E24" s="8" t="s">
        <v>123</v>
      </c>
      <c r="F24" s="16" t="s">
        <v>249</v>
      </c>
      <c r="G24" s="19" t="s">
        <v>250</v>
      </c>
      <c r="H24" s="8" t="s">
        <v>56</v>
      </c>
      <c r="I24" s="14"/>
      <c r="J24" s="14"/>
      <c r="K24" s="14"/>
      <c r="L24" s="14"/>
      <c r="M24" s="14"/>
      <c r="N24" s="14"/>
      <c r="O24" s="14"/>
      <c r="P24" s="14"/>
      <c r="Q24" s="14"/>
      <c r="R24" s="14"/>
      <c r="S24" s="14"/>
      <c r="T24" s="14"/>
      <c r="U24" s="14"/>
      <c r="V24" s="14"/>
      <c r="W24" s="14"/>
      <c r="X24" s="14"/>
      <c r="Y24" s="14"/>
      <c r="Z24" s="14"/>
      <c r="AA24" s="14"/>
      <c r="AB24" s="14"/>
    </row>
    <row r="25">
      <c r="A25" s="7">
        <v>45174.0</v>
      </c>
      <c r="B25" s="8" t="s">
        <v>251</v>
      </c>
      <c r="C25" s="9" t="s">
        <v>14</v>
      </c>
      <c r="D25" s="10" t="s">
        <v>252</v>
      </c>
      <c r="E25" s="8" t="s">
        <v>253</v>
      </c>
      <c r="F25" s="16" t="s">
        <v>254</v>
      </c>
      <c r="G25" s="19" t="s">
        <v>255</v>
      </c>
      <c r="H25" s="8" t="s">
        <v>56</v>
      </c>
      <c r="I25" s="14"/>
      <c r="J25" s="14"/>
      <c r="K25" s="14"/>
      <c r="L25" s="14"/>
      <c r="M25" s="14"/>
      <c r="N25" s="14"/>
      <c r="O25" s="14"/>
      <c r="P25" s="14"/>
      <c r="Q25" s="14"/>
      <c r="R25" s="14"/>
      <c r="S25" s="14"/>
      <c r="T25" s="14"/>
      <c r="U25" s="14"/>
      <c r="V25" s="14"/>
      <c r="W25" s="14"/>
      <c r="X25" s="14"/>
      <c r="Y25" s="14"/>
      <c r="Z25" s="14"/>
      <c r="AA25" s="14"/>
      <c r="AB25" s="14"/>
    </row>
    <row r="26">
      <c r="A26" s="7">
        <v>45174.0</v>
      </c>
      <c r="B26" s="8" t="s">
        <v>256</v>
      </c>
      <c r="C26" s="9" t="s">
        <v>14</v>
      </c>
      <c r="D26" s="10" t="s">
        <v>257</v>
      </c>
      <c r="E26" s="8" t="s">
        <v>258</v>
      </c>
      <c r="F26" s="16"/>
      <c r="G26" s="13"/>
      <c r="H26" s="11"/>
      <c r="I26" s="23" t="s">
        <v>259</v>
      </c>
      <c r="J26" s="14"/>
      <c r="K26" s="14"/>
      <c r="L26" s="14"/>
      <c r="M26" s="14"/>
      <c r="N26" s="14"/>
      <c r="O26" s="14"/>
      <c r="P26" s="14"/>
      <c r="Q26" s="14"/>
      <c r="R26" s="14"/>
      <c r="S26" s="14"/>
      <c r="T26" s="14"/>
      <c r="U26" s="14"/>
      <c r="V26" s="14"/>
      <c r="W26" s="14"/>
      <c r="X26" s="14"/>
      <c r="Y26" s="14"/>
      <c r="Z26" s="14"/>
      <c r="AA26" s="14"/>
      <c r="AB26" s="14"/>
    </row>
    <row r="27">
      <c r="A27" s="7">
        <v>45174.0</v>
      </c>
      <c r="B27" s="8" t="s">
        <v>260</v>
      </c>
      <c r="C27" s="9" t="s">
        <v>10</v>
      </c>
      <c r="D27" s="10" t="s">
        <v>261</v>
      </c>
      <c r="E27" s="8" t="s">
        <v>53</v>
      </c>
      <c r="F27" s="16" t="s">
        <v>262</v>
      </c>
      <c r="G27" s="19" t="s">
        <v>263</v>
      </c>
      <c r="H27" s="11"/>
      <c r="I27" s="14"/>
      <c r="J27" s="14"/>
      <c r="K27" s="14"/>
      <c r="L27" s="14"/>
      <c r="M27" s="14"/>
      <c r="N27" s="14"/>
      <c r="O27" s="14"/>
      <c r="P27" s="14"/>
      <c r="Q27" s="14"/>
      <c r="R27" s="14"/>
      <c r="S27" s="14"/>
      <c r="T27" s="14"/>
      <c r="U27" s="14"/>
      <c r="V27" s="14"/>
      <c r="W27" s="14"/>
      <c r="X27" s="14"/>
      <c r="Y27" s="14"/>
      <c r="Z27" s="14"/>
      <c r="AA27" s="14"/>
      <c r="AB27" s="14"/>
    </row>
    <row r="28">
      <c r="A28" s="7">
        <v>45175.0</v>
      </c>
      <c r="B28" s="8" t="s">
        <v>264</v>
      </c>
      <c r="C28" s="9" t="s">
        <v>14</v>
      </c>
      <c r="D28" s="10" t="s">
        <v>265</v>
      </c>
      <c r="E28" s="11"/>
      <c r="F28" s="16" t="s">
        <v>266</v>
      </c>
      <c r="G28" s="19" t="s">
        <v>267</v>
      </c>
      <c r="H28" s="8" t="s">
        <v>268</v>
      </c>
      <c r="I28" s="14"/>
      <c r="J28" s="14"/>
      <c r="K28" s="14"/>
      <c r="L28" s="14"/>
      <c r="M28" s="14"/>
      <c r="N28" s="14"/>
      <c r="O28" s="14"/>
      <c r="P28" s="14"/>
      <c r="Q28" s="14"/>
      <c r="R28" s="14"/>
      <c r="S28" s="14"/>
      <c r="T28" s="14"/>
      <c r="U28" s="14"/>
      <c r="V28" s="14"/>
      <c r="W28" s="14"/>
      <c r="X28" s="14"/>
      <c r="Y28" s="14"/>
      <c r="Z28" s="14"/>
      <c r="AA28" s="14"/>
      <c r="AB28" s="14"/>
    </row>
    <row r="29">
      <c r="A29" s="7">
        <v>45175.0</v>
      </c>
      <c r="B29" s="8" t="s">
        <v>269</v>
      </c>
      <c r="C29" s="9" t="s">
        <v>14</v>
      </c>
      <c r="D29" s="10" t="s">
        <v>270</v>
      </c>
      <c r="E29" s="11"/>
      <c r="F29" s="16" t="s">
        <v>271</v>
      </c>
      <c r="G29" s="19" t="s">
        <v>272</v>
      </c>
      <c r="H29" s="8" t="s">
        <v>273</v>
      </c>
      <c r="I29" s="14"/>
      <c r="J29" s="14"/>
      <c r="K29" s="14"/>
      <c r="L29" s="14"/>
      <c r="M29" s="14"/>
      <c r="N29" s="14"/>
      <c r="O29" s="14"/>
      <c r="P29" s="14"/>
      <c r="Q29" s="14"/>
      <c r="R29" s="14"/>
      <c r="S29" s="14"/>
      <c r="T29" s="14"/>
      <c r="U29" s="14"/>
      <c r="V29" s="14"/>
      <c r="W29" s="14"/>
      <c r="X29" s="14"/>
      <c r="Y29" s="14"/>
      <c r="Z29" s="14"/>
      <c r="AA29" s="14"/>
      <c r="AB29" s="14"/>
    </row>
    <row r="30">
      <c r="A30" s="7">
        <v>45175.0</v>
      </c>
      <c r="B30" s="21" t="s">
        <v>274</v>
      </c>
      <c r="C30" s="9" t="s">
        <v>14</v>
      </c>
      <c r="D30" s="10" t="s">
        <v>275</v>
      </c>
      <c r="E30" s="8" t="s">
        <v>93</v>
      </c>
      <c r="F30" s="16" t="s">
        <v>276</v>
      </c>
      <c r="G30" s="19" t="s">
        <v>277</v>
      </c>
      <c r="H30" s="8" t="s">
        <v>278</v>
      </c>
      <c r="I30" s="23" t="s">
        <v>279</v>
      </c>
      <c r="J30" s="14"/>
      <c r="K30" s="14"/>
      <c r="L30" s="14"/>
      <c r="M30" s="14"/>
      <c r="N30" s="14"/>
      <c r="O30" s="14"/>
      <c r="P30" s="14"/>
      <c r="Q30" s="14"/>
      <c r="R30" s="14"/>
      <c r="S30" s="14"/>
      <c r="T30" s="14"/>
      <c r="U30" s="14"/>
      <c r="V30" s="14"/>
      <c r="W30" s="14"/>
      <c r="X30" s="14"/>
      <c r="Y30" s="14"/>
      <c r="Z30" s="14"/>
      <c r="AA30" s="14"/>
      <c r="AB30" s="14"/>
    </row>
    <row r="31" ht="162.0" customHeight="1">
      <c r="A31" s="7">
        <v>45175.0</v>
      </c>
      <c r="B31" s="8" t="s">
        <v>280</v>
      </c>
      <c r="C31" s="9" t="s">
        <v>30</v>
      </c>
      <c r="D31" s="10" t="s">
        <v>281</v>
      </c>
      <c r="E31" s="8" t="s">
        <v>282</v>
      </c>
      <c r="F31" s="16" t="s">
        <v>33</v>
      </c>
      <c r="G31" s="19" t="s">
        <v>283</v>
      </c>
      <c r="H31" s="11"/>
      <c r="I31" s="14"/>
      <c r="J31" s="14"/>
      <c r="K31" s="14"/>
      <c r="L31" s="14"/>
      <c r="M31" s="14"/>
      <c r="N31" s="14"/>
      <c r="O31" s="14"/>
      <c r="P31" s="14"/>
      <c r="Q31" s="14"/>
      <c r="R31" s="14"/>
      <c r="S31" s="14"/>
      <c r="T31" s="14"/>
      <c r="U31" s="14"/>
      <c r="V31" s="14"/>
      <c r="W31" s="14"/>
      <c r="X31" s="14"/>
      <c r="Y31" s="14"/>
      <c r="Z31" s="14"/>
      <c r="AA31" s="14"/>
      <c r="AB31" s="14"/>
    </row>
    <row r="32" ht="162.0" customHeight="1">
      <c r="A32" s="7">
        <v>45175.0</v>
      </c>
      <c r="B32" s="8" t="s">
        <v>284</v>
      </c>
      <c r="C32" s="9" t="s">
        <v>14</v>
      </c>
      <c r="D32" s="10" t="s">
        <v>285</v>
      </c>
      <c r="E32" s="8" t="s">
        <v>286</v>
      </c>
      <c r="F32" s="16" t="s">
        <v>287</v>
      </c>
      <c r="G32" s="19" t="s">
        <v>288</v>
      </c>
      <c r="H32" s="11"/>
      <c r="I32" s="14"/>
      <c r="J32" s="14"/>
      <c r="K32" s="14"/>
      <c r="L32" s="14"/>
      <c r="M32" s="14"/>
      <c r="N32" s="14"/>
      <c r="O32" s="14"/>
      <c r="P32" s="14"/>
      <c r="Q32" s="14"/>
      <c r="R32" s="14"/>
      <c r="S32" s="14"/>
      <c r="T32" s="14"/>
      <c r="U32" s="14"/>
      <c r="V32" s="14"/>
      <c r="W32" s="14"/>
      <c r="X32" s="14"/>
      <c r="Y32" s="14"/>
      <c r="Z32" s="14"/>
      <c r="AA32" s="14"/>
      <c r="AB32" s="14"/>
    </row>
    <row r="33">
      <c r="A33" s="7">
        <v>45175.0</v>
      </c>
      <c r="B33" s="8" t="s">
        <v>289</v>
      </c>
      <c r="C33" s="9" t="s">
        <v>14</v>
      </c>
      <c r="D33" s="10" t="s">
        <v>290</v>
      </c>
      <c r="E33" s="8" t="s">
        <v>109</v>
      </c>
      <c r="F33" s="16" t="s">
        <v>291</v>
      </c>
      <c r="G33" s="19" t="s">
        <v>292</v>
      </c>
      <c r="H33" s="8" t="s">
        <v>56</v>
      </c>
      <c r="I33" s="14"/>
      <c r="J33" s="14"/>
      <c r="K33" s="14"/>
      <c r="L33" s="14"/>
      <c r="M33" s="14"/>
      <c r="N33" s="14"/>
      <c r="O33" s="14"/>
      <c r="P33" s="14"/>
      <c r="Q33" s="14"/>
      <c r="R33" s="14"/>
      <c r="S33" s="14"/>
      <c r="T33" s="14"/>
      <c r="U33" s="14"/>
      <c r="V33" s="14"/>
      <c r="W33" s="14"/>
      <c r="X33" s="14"/>
      <c r="Y33" s="14"/>
      <c r="Z33" s="14"/>
      <c r="AA33" s="14"/>
      <c r="AB33" s="14"/>
    </row>
    <row r="34">
      <c r="A34" s="7">
        <v>45175.0</v>
      </c>
      <c r="B34" s="8" t="s">
        <v>293</v>
      </c>
      <c r="C34" s="9" t="s">
        <v>14</v>
      </c>
      <c r="D34" s="10" t="s">
        <v>294</v>
      </c>
      <c r="E34" s="8" t="s">
        <v>48</v>
      </c>
      <c r="F34" s="16" t="s">
        <v>295</v>
      </c>
      <c r="G34" s="19" t="s">
        <v>296</v>
      </c>
      <c r="H34" s="11"/>
      <c r="I34" s="14"/>
      <c r="J34" s="14"/>
      <c r="K34" s="14"/>
      <c r="L34" s="14"/>
      <c r="M34" s="14"/>
      <c r="N34" s="14"/>
      <c r="O34" s="14"/>
      <c r="P34" s="14"/>
      <c r="Q34" s="14"/>
      <c r="R34" s="14"/>
      <c r="S34" s="14"/>
      <c r="T34" s="14"/>
      <c r="U34" s="14"/>
      <c r="V34" s="14"/>
      <c r="W34" s="14"/>
      <c r="X34" s="14"/>
      <c r="Y34" s="14"/>
      <c r="Z34" s="14"/>
      <c r="AA34" s="14"/>
      <c r="AB34" s="14"/>
    </row>
    <row r="35">
      <c r="A35" s="7">
        <v>45175.0</v>
      </c>
      <c r="B35" s="8" t="s">
        <v>297</v>
      </c>
      <c r="C35" s="9" t="s">
        <v>14</v>
      </c>
      <c r="D35" s="10" t="s">
        <v>298</v>
      </c>
      <c r="E35" s="8" t="s">
        <v>123</v>
      </c>
      <c r="F35" s="16" t="s">
        <v>299</v>
      </c>
      <c r="G35" s="19" t="s">
        <v>300</v>
      </c>
      <c r="H35" s="8" t="s">
        <v>301</v>
      </c>
      <c r="I35" s="14"/>
      <c r="J35" s="14"/>
      <c r="K35" s="14"/>
      <c r="L35" s="14"/>
      <c r="M35" s="14"/>
      <c r="N35" s="14"/>
      <c r="O35" s="14"/>
      <c r="P35" s="14"/>
      <c r="Q35" s="14"/>
      <c r="R35" s="14"/>
      <c r="S35" s="14"/>
      <c r="T35" s="14"/>
      <c r="U35" s="14"/>
      <c r="V35" s="14"/>
      <c r="W35" s="14"/>
      <c r="X35" s="14"/>
      <c r="Y35" s="14"/>
      <c r="Z35" s="14"/>
      <c r="AA35" s="14"/>
      <c r="AB35" s="14"/>
    </row>
    <row r="36">
      <c r="A36" s="7">
        <v>45175.0</v>
      </c>
      <c r="B36" s="8" t="s">
        <v>302</v>
      </c>
      <c r="C36" s="9" t="s">
        <v>30</v>
      </c>
      <c r="D36" s="10" t="s">
        <v>303</v>
      </c>
      <c r="E36" s="8" t="s">
        <v>93</v>
      </c>
      <c r="F36" s="16" t="s">
        <v>304</v>
      </c>
      <c r="G36" s="19" t="s">
        <v>305</v>
      </c>
      <c r="H36" s="11"/>
      <c r="I36" s="14"/>
      <c r="J36" s="14"/>
      <c r="K36" s="14"/>
      <c r="L36" s="14"/>
      <c r="M36" s="14"/>
      <c r="N36" s="14"/>
      <c r="O36" s="14"/>
      <c r="P36" s="14"/>
      <c r="Q36" s="14"/>
      <c r="R36" s="14"/>
      <c r="S36" s="14"/>
      <c r="T36" s="14"/>
      <c r="U36" s="14"/>
      <c r="V36" s="14"/>
      <c r="W36" s="14"/>
      <c r="X36" s="14"/>
      <c r="Y36" s="14"/>
      <c r="Z36" s="14"/>
      <c r="AA36" s="14"/>
      <c r="AB36" s="14"/>
    </row>
    <row r="37">
      <c r="A37" s="7">
        <v>45176.0</v>
      </c>
      <c r="B37" s="8" t="s">
        <v>306</v>
      </c>
      <c r="C37" s="9" t="s">
        <v>30</v>
      </c>
      <c r="D37" s="10" t="s">
        <v>307</v>
      </c>
      <c r="E37" s="11"/>
      <c r="F37" s="16" t="s">
        <v>308</v>
      </c>
      <c r="G37" s="19" t="s">
        <v>309</v>
      </c>
      <c r="H37" s="11"/>
      <c r="I37" s="14"/>
      <c r="J37" s="14"/>
      <c r="K37" s="14"/>
      <c r="L37" s="14"/>
      <c r="M37" s="14"/>
      <c r="N37" s="14"/>
      <c r="O37" s="14"/>
      <c r="P37" s="14"/>
      <c r="Q37" s="14"/>
      <c r="R37" s="14"/>
      <c r="S37" s="14"/>
      <c r="T37" s="14"/>
      <c r="U37" s="14"/>
      <c r="V37" s="14"/>
      <c r="W37" s="14"/>
      <c r="X37" s="14"/>
      <c r="Y37" s="14"/>
      <c r="Z37" s="14"/>
      <c r="AA37" s="14"/>
      <c r="AB37" s="14"/>
    </row>
    <row r="38">
      <c r="A38" s="7">
        <v>45176.0</v>
      </c>
      <c r="B38" s="8" t="s">
        <v>310</v>
      </c>
      <c r="C38" s="9" t="s">
        <v>14</v>
      </c>
      <c r="D38" s="15" t="s">
        <v>311</v>
      </c>
      <c r="E38" s="8" t="s">
        <v>312</v>
      </c>
      <c r="F38" s="16" t="s">
        <v>313</v>
      </c>
      <c r="G38" s="18" t="s">
        <v>314</v>
      </c>
      <c r="H38" s="11"/>
      <c r="I38" s="14"/>
      <c r="J38" s="14"/>
      <c r="K38" s="14"/>
      <c r="L38" s="14"/>
      <c r="M38" s="14"/>
      <c r="N38" s="14"/>
      <c r="O38" s="14"/>
      <c r="P38" s="14"/>
      <c r="Q38" s="14"/>
      <c r="R38" s="14"/>
      <c r="S38" s="14"/>
      <c r="T38" s="14"/>
      <c r="U38" s="14"/>
      <c r="V38" s="14"/>
      <c r="W38" s="14"/>
      <c r="X38" s="14"/>
      <c r="Y38" s="14"/>
      <c r="Z38" s="14"/>
      <c r="AA38" s="14"/>
      <c r="AB38" s="14"/>
    </row>
    <row r="39">
      <c r="A39" s="7">
        <v>45176.0</v>
      </c>
      <c r="B39" s="8" t="s">
        <v>315</v>
      </c>
      <c r="C39" s="9" t="s">
        <v>30</v>
      </c>
      <c r="D39" s="10" t="s">
        <v>316</v>
      </c>
      <c r="E39" s="8" t="s">
        <v>109</v>
      </c>
      <c r="F39" s="16" t="s">
        <v>317</v>
      </c>
      <c r="G39" s="19" t="s">
        <v>318</v>
      </c>
      <c r="H39" s="11"/>
      <c r="I39" s="14"/>
      <c r="J39" s="14"/>
      <c r="K39" s="14"/>
      <c r="L39" s="14"/>
      <c r="M39" s="14"/>
      <c r="N39" s="14"/>
      <c r="O39" s="14"/>
      <c r="P39" s="14"/>
      <c r="Q39" s="14"/>
      <c r="R39" s="14"/>
      <c r="S39" s="14"/>
      <c r="T39" s="14"/>
      <c r="U39" s="14"/>
      <c r="V39" s="14"/>
      <c r="W39" s="14"/>
      <c r="X39" s="14"/>
      <c r="Y39" s="14"/>
      <c r="Z39" s="14"/>
      <c r="AA39" s="14"/>
      <c r="AB39" s="14"/>
    </row>
    <row r="40">
      <c r="A40" s="7">
        <v>45176.0</v>
      </c>
      <c r="B40" s="8" t="s">
        <v>319</v>
      </c>
      <c r="C40" s="9" t="s">
        <v>10</v>
      </c>
      <c r="D40" s="15" t="s">
        <v>320</v>
      </c>
      <c r="E40" s="8" t="s">
        <v>142</v>
      </c>
      <c r="F40" s="16" t="s">
        <v>321</v>
      </c>
      <c r="G40" s="17" t="s">
        <v>322</v>
      </c>
      <c r="H40" s="11"/>
      <c r="I40" s="14"/>
      <c r="J40" s="14"/>
      <c r="K40" s="14"/>
      <c r="L40" s="14"/>
      <c r="M40" s="14"/>
      <c r="N40" s="14"/>
      <c r="O40" s="14"/>
      <c r="P40" s="14"/>
      <c r="Q40" s="14"/>
      <c r="R40" s="14"/>
      <c r="S40" s="14"/>
      <c r="T40" s="14"/>
      <c r="U40" s="14"/>
      <c r="V40" s="14"/>
      <c r="W40" s="14"/>
      <c r="X40" s="14"/>
      <c r="Y40" s="14"/>
      <c r="Z40" s="14"/>
      <c r="AA40" s="14"/>
      <c r="AB40" s="14"/>
    </row>
    <row r="41">
      <c r="A41" s="7">
        <v>45176.0</v>
      </c>
      <c r="B41" s="8" t="s">
        <v>323</v>
      </c>
      <c r="C41" s="9" t="s">
        <v>14</v>
      </c>
      <c r="D41" s="10" t="s">
        <v>324</v>
      </c>
      <c r="E41" s="8" t="s">
        <v>132</v>
      </c>
      <c r="F41" s="16" t="s">
        <v>325</v>
      </c>
      <c r="G41" s="19" t="s">
        <v>326</v>
      </c>
      <c r="H41" s="8" t="s">
        <v>327</v>
      </c>
      <c r="I41" s="14"/>
      <c r="J41" s="14"/>
      <c r="K41" s="14"/>
      <c r="L41" s="14"/>
      <c r="M41" s="14"/>
      <c r="N41" s="14"/>
      <c r="O41" s="14"/>
      <c r="P41" s="14"/>
      <c r="Q41" s="14"/>
      <c r="R41" s="14"/>
      <c r="S41" s="14"/>
      <c r="T41" s="14"/>
      <c r="U41" s="14"/>
      <c r="V41" s="14"/>
      <c r="W41" s="14"/>
      <c r="X41" s="14"/>
      <c r="Y41" s="14"/>
      <c r="Z41" s="14"/>
      <c r="AA41" s="14"/>
      <c r="AB41" s="14"/>
    </row>
    <row r="42" ht="367.5" customHeight="1">
      <c r="A42" s="7">
        <v>45176.0</v>
      </c>
      <c r="B42" s="8" t="s">
        <v>328</v>
      </c>
      <c r="C42" s="9" t="s">
        <v>30</v>
      </c>
      <c r="D42" s="10" t="s">
        <v>329</v>
      </c>
      <c r="E42" s="8" t="s">
        <v>330</v>
      </c>
      <c r="F42" s="16" t="s">
        <v>331</v>
      </c>
      <c r="G42" s="19" t="s">
        <v>332</v>
      </c>
      <c r="H42" s="11"/>
      <c r="I42" s="14"/>
      <c r="J42" s="14"/>
      <c r="K42" s="14"/>
      <c r="L42" s="14"/>
      <c r="M42" s="14"/>
      <c r="N42" s="14"/>
      <c r="O42" s="14"/>
      <c r="P42" s="14"/>
      <c r="Q42" s="14"/>
      <c r="R42" s="14"/>
      <c r="S42" s="14"/>
      <c r="T42" s="14"/>
      <c r="U42" s="14"/>
      <c r="V42" s="14"/>
      <c r="W42" s="14"/>
      <c r="X42" s="14"/>
      <c r="Y42" s="14"/>
      <c r="Z42" s="14"/>
      <c r="AA42" s="14"/>
      <c r="AB42" s="14"/>
    </row>
    <row r="43" ht="321.75" customHeight="1">
      <c r="A43" s="7">
        <v>45176.0</v>
      </c>
      <c r="B43" s="21" t="s">
        <v>333</v>
      </c>
      <c r="C43" s="9" t="s">
        <v>14</v>
      </c>
      <c r="D43" s="10" t="s">
        <v>334</v>
      </c>
      <c r="E43" s="8" t="s">
        <v>93</v>
      </c>
      <c r="F43" s="16" t="s">
        <v>221</v>
      </c>
      <c r="G43" s="19" t="s">
        <v>335</v>
      </c>
      <c r="H43" s="11"/>
      <c r="I43" s="14"/>
      <c r="J43" s="14"/>
      <c r="K43" s="14"/>
      <c r="L43" s="14"/>
      <c r="M43" s="14"/>
      <c r="N43" s="14"/>
      <c r="O43" s="14"/>
      <c r="P43" s="14"/>
      <c r="Q43" s="14"/>
      <c r="R43" s="14"/>
      <c r="S43" s="14"/>
      <c r="T43" s="14"/>
      <c r="U43" s="14"/>
      <c r="V43" s="14"/>
      <c r="W43" s="14"/>
      <c r="X43" s="14"/>
      <c r="Y43" s="14"/>
      <c r="Z43" s="14"/>
      <c r="AA43" s="14"/>
      <c r="AB43" s="14"/>
    </row>
    <row r="44" ht="321.75" customHeight="1">
      <c r="A44" s="7">
        <v>45176.0</v>
      </c>
      <c r="B44" s="8" t="s">
        <v>336</v>
      </c>
      <c r="C44" s="9" t="s">
        <v>30</v>
      </c>
      <c r="D44" s="10" t="s">
        <v>337</v>
      </c>
      <c r="E44" s="8" t="s">
        <v>32</v>
      </c>
      <c r="F44" s="16" t="s">
        <v>338</v>
      </c>
      <c r="G44" s="19" t="s">
        <v>339</v>
      </c>
      <c r="H44" s="11"/>
      <c r="I44" s="14"/>
      <c r="J44" s="14"/>
      <c r="K44" s="14"/>
      <c r="L44" s="14"/>
      <c r="M44" s="14"/>
      <c r="N44" s="14"/>
      <c r="O44" s="14"/>
      <c r="P44" s="14"/>
      <c r="Q44" s="14"/>
      <c r="R44" s="14"/>
      <c r="S44" s="14"/>
      <c r="T44" s="14"/>
      <c r="U44" s="14"/>
      <c r="V44" s="14"/>
      <c r="W44" s="14"/>
      <c r="X44" s="14"/>
      <c r="Y44" s="14"/>
      <c r="Z44" s="14"/>
      <c r="AA44" s="14"/>
      <c r="AB44" s="14"/>
    </row>
    <row r="45">
      <c r="A45" s="7">
        <v>45176.0</v>
      </c>
      <c r="B45" s="8" t="s">
        <v>340</v>
      </c>
      <c r="C45" s="9" t="s">
        <v>10</v>
      </c>
      <c r="D45" s="10" t="s">
        <v>341</v>
      </c>
      <c r="E45" s="8" t="s">
        <v>68</v>
      </c>
      <c r="F45" s="16" t="s">
        <v>342</v>
      </c>
      <c r="G45" s="19" t="s">
        <v>343</v>
      </c>
      <c r="H45" s="11"/>
      <c r="I45" s="14"/>
      <c r="J45" s="14"/>
      <c r="K45" s="14"/>
      <c r="L45" s="14"/>
      <c r="M45" s="14"/>
      <c r="N45" s="14"/>
      <c r="O45" s="14"/>
      <c r="P45" s="14"/>
      <c r="Q45" s="14"/>
      <c r="R45" s="14"/>
      <c r="S45" s="14"/>
      <c r="T45" s="14"/>
      <c r="U45" s="14"/>
      <c r="V45" s="14"/>
      <c r="W45" s="14"/>
      <c r="X45" s="14"/>
      <c r="Y45" s="14"/>
      <c r="Z45" s="14"/>
      <c r="AA45" s="14"/>
      <c r="AB45" s="14"/>
    </row>
    <row r="46">
      <c r="A46" s="7">
        <v>45177.0</v>
      </c>
      <c r="B46" s="8" t="s">
        <v>344</v>
      </c>
      <c r="C46" s="9" t="s">
        <v>14</v>
      </c>
      <c r="D46" s="15" t="s">
        <v>345</v>
      </c>
      <c r="E46" s="8" t="s">
        <v>258</v>
      </c>
      <c r="F46" s="16" t="s">
        <v>346</v>
      </c>
      <c r="G46" s="17" t="s">
        <v>347</v>
      </c>
      <c r="H46" s="8" t="s">
        <v>348</v>
      </c>
      <c r="I46" s="14"/>
      <c r="J46" s="14"/>
      <c r="K46" s="14"/>
      <c r="L46" s="14"/>
      <c r="M46" s="14"/>
      <c r="N46" s="14"/>
      <c r="O46" s="14"/>
      <c r="P46" s="14"/>
      <c r="Q46" s="14"/>
      <c r="R46" s="14"/>
      <c r="S46" s="14"/>
      <c r="T46" s="14"/>
      <c r="U46" s="14"/>
      <c r="V46" s="14"/>
      <c r="W46" s="14"/>
      <c r="X46" s="14"/>
      <c r="Y46" s="14"/>
      <c r="Z46" s="14"/>
      <c r="AA46" s="14"/>
      <c r="AB46" s="14"/>
    </row>
    <row r="47">
      <c r="A47" s="7">
        <v>45177.0</v>
      </c>
      <c r="B47" s="8" t="s">
        <v>344</v>
      </c>
      <c r="C47" s="9" t="s">
        <v>14</v>
      </c>
      <c r="D47" s="15" t="s">
        <v>349</v>
      </c>
      <c r="E47" s="8" t="s">
        <v>258</v>
      </c>
      <c r="F47" s="16" t="s">
        <v>350</v>
      </c>
      <c r="G47" s="17" t="s">
        <v>351</v>
      </c>
      <c r="H47" s="8" t="s">
        <v>352</v>
      </c>
      <c r="I47" s="14"/>
      <c r="J47" s="14"/>
      <c r="K47" s="14"/>
      <c r="L47" s="14"/>
      <c r="M47" s="14"/>
      <c r="N47" s="14"/>
      <c r="O47" s="14"/>
      <c r="P47" s="14"/>
      <c r="Q47" s="14"/>
      <c r="R47" s="14"/>
      <c r="S47" s="14"/>
      <c r="T47" s="14"/>
      <c r="U47" s="14"/>
      <c r="V47" s="14"/>
      <c r="W47" s="14"/>
      <c r="X47" s="14"/>
      <c r="Y47" s="14"/>
      <c r="Z47" s="14"/>
      <c r="AA47" s="14"/>
      <c r="AB47" s="14"/>
    </row>
    <row r="48">
      <c r="A48" s="7">
        <v>45177.0</v>
      </c>
      <c r="B48" s="8" t="s">
        <v>353</v>
      </c>
      <c r="C48" s="9" t="s">
        <v>14</v>
      </c>
      <c r="D48" s="15" t="s">
        <v>354</v>
      </c>
      <c r="E48" s="8" t="s">
        <v>109</v>
      </c>
      <c r="F48" s="16" t="s">
        <v>355</v>
      </c>
      <c r="G48" s="19" t="s">
        <v>356</v>
      </c>
      <c r="H48" s="8" t="s">
        <v>357</v>
      </c>
      <c r="I48" s="14"/>
      <c r="J48" s="14"/>
      <c r="K48" s="14"/>
      <c r="L48" s="14"/>
      <c r="M48" s="14"/>
      <c r="N48" s="14"/>
      <c r="O48" s="14"/>
      <c r="P48" s="14"/>
      <c r="Q48" s="14"/>
      <c r="R48" s="14"/>
      <c r="S48" s="14"/>
      <c r="T48" s="14"/>
      <c r="U48" s="14"/>
      <c r="V48" s="14"/>
      <c r="W48" s="14"/>
      <c r="X48" s="14"/>
      <c r="Y48" s="14"/>
      <c r="Z48" s="14"/>
      <c r="AA48" s="14"/>
      <c r="AB48" s="14"/>
    </row>
    <row r="49">
      <c r="A49" s="7">
        <v>45177.0</v>
      </c>
      <c r="B49" s="8" t="s">
        <v>358</v>
      </c>
      <c r="C49" s="9" t="s">
        <v>30</v>
      </c>
      <c r="D49" s="10" t="s">
        <v>359</v>
      </c>
      <c r="E49" s="8" t="s">
        <v>330</v>
      </c>
      <c r="F49" s="16" t="s">
        <v>33</v>
      </c>
      <c r="G49" s="19" t="s">
        <v>360</v>
      </c>
      <c r="H49" s="11"/>
      <c r="I49" s="14"/>
      <c r="J49" s="14"/>
      <c r="K49" s="14"/>
      <c r="L49" s="14"/>
      <c r="M49" s="14"/>
      <c r="N49" s="14"/>
      <c r="O49" s="14"/>
      <c r="P49" s="14"/>
      <c r="Q49" s="14"/>
      <c r="R49" s="14"/>
      <c r="S49" s="14"/>
      <c r="T49" s="14"/>
      <c r="U49" s="14"/>
      <c r="V49" s="14"/>
      <c r="W49" s="14"/>
      <c r="X49" s="14"/>
      <c r="Y49" s="14"/>
      <c r="Z49" s="14"/>
      <c r="AA49" s="14"/>
      <c r="AB49" s="14"/>
    </row>
    <row r="50">
      <c r="A50" s="7">
        <v>45177.0</v>
      </c>
      <c r="B50" s="8" t="s">
        <v>361</v>
      </c>
      <c r="C50" s="9" t="s">
        <v>14</v>
      </c>
      <c r="D50" s="15" t="s">
        <v>362</v>
      </c>
      <c r="E50" s="8" t="s">
        <v>156</v>
      </c>
      <c r="F50" s="16" t="s">
        <v>363</v>
      </c>
      <c r="G50" s="17" t="s">
        <v>364</v>
      </c>
      <c r="H50" s="8" t="s">
        <v>365</v>
      </c>
      <c r="I50" s="14"/>
      <c r="J50" s="14"/>
      <c r="K50" s="14"/>
      <c r="L50" s="14"/>
      <c r="M50" s="14"/>
      <c r="N50" s="14"/>
      <c r="O50" s="14"/>
      <c r="P50" s="14"/>
      <c r="Q50" s="14"/>
      <c r="R50" s="14"/>
      <c r="S50" s="14"/>
      <c r="T50" s="14"/>
      <c r="U50" s="14"/>
      <c r="V50" s="14"/>
      <c r="W50" s="14"/>
      <c r="X50" s="14"/>
      <c r="Y50" s="14"/>
      <c r="Z50" s="14"/>
      <c r="AA50" s="14"/>
      <c r="AB50" s="14"/>
    </row>
    <row r="51">
      <c r="A51" s="7">
        <v>45177.0</v>
      </c>
      <c r="B51" s="8" t="s">
        <v>366</v>
      </c>
      <c r="C51" s="9" t="s">
        <v>14</v>
      </c>
      <c r="D51" s="10" t="s">
        <v>367</v>
      </c>
      <c r="E51" s="11"/>
      <c r="F51" s="16" t="s">
        <v>368</v>
      </c>
      <c r="G51" s="19" t="s">
        <v>369</v>
      </c>
      <c r="H51" s="8" t="s">
        <v>370</v>
      </c>
      <c r="I51" s="14"/>
      <c r="J51" s="14"/>
      <c r="K51" s="14"/>
      <c r="L51" s="14"/>
      <c r="M51" s="14"/>
      <c r="N51" s="14"/>
      <c r="O51" s="14"/>
      <c r="P51" s="14"/>
      <c r="Q51" s="14"/>
      <c r="R51" s="14"/>
      <c r="S51" s="14"/>
      <c r="T51" s="14"/>
      <c r="U51" s="14"/>
      <c r="V51" s="14"/>
      <c r="W51" s="14"/>
      <c r="X51" s="14"/>
      <c r="Y51" s="14"/>
      <c r="Z51" s="14"/>
      <c r="AA51" s="14"/>
      <c r="AB51" s="14"/>
    </row>
    <row r="52">
      <c r="A52" s="7">
        <v>45177.0</v>
      </c>
      <c r="B52" s="8" t="s">
        <v>371</v>
      </c>
      <c r="C52" s="9" t="s">
        <v>14</v>
      </c>
      <c r="D52" s="10" t="s">
        <v>265</v>
      </c>
      <c r="E52" s="11"/>
      <c r="F52" s="16" t="s">
        <v>372</v>
      </c>
      <c r="G52" s="19" t="s">
        <v>373</v>
      </c>
      <c r="H52" s="8" t="s">
        <v>374</v>
      </c>
      <c r="I52" s="14"/>
      <c r="J52" s="14"/>
      <c r="K52" s="14"/>
      <c r="L52" s="14"/>
      <c r="M52" s="14"/>
      <c r="N52" s="14"/>
      <c r="O52" s="14"/>
      <c r="P52" s="14"/>
      <c r="Q52" s="14"/>
      <c r="R52" s="14"/>
      <c r="S52" s="14"/>
      <c r="T52" s="14"/>
      <c r="U52" s="14"/>
      <c r="V52" s="14"/>
      <c r="W52" s="14"/>
      <c r="X52" s="14"/>
      <c r="Y52" s="14"/>
      <c r="Z52" s="14"/>
      <c r="AA52" s="14"/>
      <c r="AB52" s="14"/>
    </row>
    <row r="53">
      <c r="A53" s="7">
        <v>45177.0</v>
      </c>
      <c r="B53" s="8" t="s">
        <v>375</v>
      </c>
      <c r="C53" s="9" t="s">
        <v>10</v>
      </c>
      <c r="D53" s="10" t="s">
        <v>376</v>
      </c>
      <c r="E53" s="8" t="s">
        <v>40</v>
      </c>
      <c r="F53" s="16" t="s">
        <v>377</v>
      </c>
      <c r="G53" s="19" t="s">
        <v>378</v>
      </c>
      <c r="H53" s="11"/>
      <c r="I53" s="14"/>
      <c r="J53" s="14"/>
      <c r="K53" s="14"/>
      <c r="L53" s="14"/>
      <c r="M53" s="14"/>
      <c r="N53" s="14"/>
      <c r="O53" s="14"/>
      <c r="P53" s="14"/>
      <c r="Q53" s="14"/>
      <c r="R53" s="14"/>
      <c r="S53" s="14"/>
      <c r="T53" s="14"/>
      <c r="U53" s="14"/>
      <c r="V53" s="14"/>
      <c r="W53" s="14"/>
      <c r="X53" s="14"/>
      <c r="Y53" s="14"/>
      <c r="Z53" s="14"/>
      <c r="AA53" s="14"/>
      <c r="AB53" s="14"/>
    </row>
    <row r="54">
      <c r="A54" s="7">
        <v>45180.0</v>
      </c>
      <c r="B54" s="8" t="s">
        <v>379</v>
      </c>
      <c r="C54" s="9" t="s">
        <v>14</v>
      </c>
      <c r="D54" s="10" t="s">
        <v>380</v>
      </c>
      <c r="E54" s="8" t="s">
        <v>123</v>
      </c>
      <c r="F54" s="16" t="s">
        <v>381</v>
      </c>
      <c r="G54" s="19" t="s">
        <v>382</v>
      </c>
      <c r="H54" s="8" t="s">
        <v>383</v>
      </c>
      <c r="I54" s="14"/>
      <c r="J54" s="14"/>
      <c r="K54" s="14"/>
      <c r="L54" s="14"/>
      <c r="M54" s="14"/>
      <c r="N54" s="14"/>
      <c r="O54" s="14"/>
      <c r="P54" s="14"/>
      <c r="Q54" s="14"/>
      <c r="R54" s="14"/>
      <c r="S54" s="14"/>
      <c r="T54" s="14"/>
      <c r="U54" s="14"/>
      <c r="V54" s="14"/>
      <c r="W54" s="14"/>
      <c r="X54" s="14"/>
      <c r="Y54" s="14"/>
      <c r="Z54" s="14"/>
      <c r="AA54" s="14"/>
      <c r="AB54" s="14"/>
    </row>
    <row r="55">
      <c r="A55" s="7">
        <v>45180.0</v>
      </c>
      <c r="B55" s="8" t="s">
        <v>384</v>
      </c>
      <c r="C55" s="9" t="s">
        <v>30</v>
      </c>
      <c r="D55" s="10" t="s">
        <v>385</v>
      </c>
      <c r="E55" s="11"/>
      <c r="F55" s="16" t="s">
        <v>170</v>
      </c>
      <c r="G55" s="19" t="s">
        <v>386</v>
      </c>
      <c r="H55" s="11"/>
      <c r="I55" s="14"/>
      <c r="J55" s="14"/>
      <c r="K55" s="14"/>
      <c r="L55" s="14"/>
      <c r="M55" s="14"/>
      <c r="N55" s="14"/>
      <c r="O55" s="14"/>
      <c r="P55" s="14"/>
      <c r="Q55" s="14"/>
      <c r="R55" s="14"/>
      <c r="S55" s="14"/>
      <c r="T55" s="14"/>
      <c r="U55" s="14"/>
      <c r="V55" s="14"/>
      <c r="W55" s="14"/>
      <c r="X55" s="14"/>
      <c r="Y55" s="14"/>
      <c r="Z55" s="14"/>
      <c r="AA55" s="14"/>
      <c r="AB55" s="14"/>
    </row>
    <row r="56" ht="201.0" customHeight="1">
      <c r="A56" s="7">
        <v>45180.0</v>
      </c>
      <c r="B56" s="8" t="s">
        <v>387</v>
      </c>
      <c r="C56" s="9" t="s">
        <v>30</v>
      </c>
      <c r="D56" s="10" t="s">
        <v>388</v>
      </c>
      <c r="E56" s="8" t="s">
        <v>40</v>
      </c>
      <c r="F56" s="16" t="s">
        <v>33</v>
      </c>
      <c r="G56" s="19" t="s">
        <v>389</v>
      </c>
      <c r="H56" s="11"/>
      <c r="I56" s="14"/>
      <c r="J56" s="14"/>
      <c r="K56" s="14"/>
      <c r="L56" s="14"/>
      <c r="M56" s="14"/>
      <c r="N56" s="14"/>
      <c r="O56" s="14"/>
      <c r="P56" s="14"/>
      <c r="Q56" s="14"/>
      <c r="R56" s="14"/>
      <c r="S56" s="14"/>
      <c r="T56" s="14"/>
      <c r="U56" s="14"/>
      <c r="V56" s="14"/>
      <c r="W56" s="14"/>
      <c r="X56" s="14"/>
      <c r="Y56" s="14"/>
      <c r="Z56" s="14"/>
      <c r="AA56" s="14"/>
      <c r="AB56" s="14"/>
    </row>
    <row r="57" ht="201.0" customHeight="1">
      <c r="A57" s="7">
        <v>45180.0</v>
      </c>
      <c r="B57" s="8" t="s">
        <v>390</v>
      </c>
      <c r="C57" s="9" t="s">
        <v>30</v>
      </c>
      <c r="D57" s="15" t="s">
        <v>391</v>
      </c>
      <c r="E57" s="8" t="s">
        <v>32</v>
      </c>
      <c r="F57" s="16" t="s">
        <v>392</v>
      </c>
      <c r="G57" s="19" t="s">
        <v>393</v>
      </c>
      <c r="H57" s="11"/>
      <c r="I57" s="14"/>
      <c r="J57" s="14"/>
      <c r="K57" s="14"/>
      <c r="L57" s="14"/>
      <c r="M57" s="14"/>
      <c r="N57" s="14"/>
      <c r="O57" s="14"/>
      <c r="P57" s="14"/>
      <c r="Q57" s="14"/>
      <c r="R57" s="14"/>
      <c r="S57" s="14"/>
      <c r="T57" s="14"/>
      <c r="U57" s="14"/>
      <c r="V57" s="14"/>
      <c r="W57" s="14"/>
      <c r="X57" s="14"/>
      <c r="Y57" s="14"/>
      <c r="Z57" s="14"/>
      <c r="AA57" s="14"/>
      <c r="AB57" s="14"/>
    </row>
    <row r="58">
      <c r="A58" s="7">
        <v>45180.0</v>
      </c>
      <c r="B58" s="8" t="s">
        <v>394</v>
      </c>
      <c r="C58" s="9" t="s">
        <v>14</v>
      </c>
      <c r="D58" s="15" t="s">
        <v>395</v>
      </c>
      <c r="E58" s="8" t="s">
        <v>93</v>
      </c>
      <c r="F58" s="16" t="s">
        <v>396</v>
      </c>
      <c r="G58" s="17" t="s">
        <v>397</v>
      </c>
      <c r="H58" s="8" t="s">
        <v>398</v>
      </c>
      <c r="I58" s="14"/>
      <c r="J58" s="14"/>
      <c r="K58" s="14"/>
      <c r="L58" s="14"/>
      <c r="M58" s="14"/>
      <c r="N58" s="14"/>
      <c r="O58" s="14"/>
      <c r="P58" s="14"/>
      <c r="Q58" s="14"/>
      <c r="R58" s="14"/>
      <c r="S58" s="14"/>
      <c r="T58" s="14"/>
      <c r="U58" s="14"/>
      <c r="V58" s="14"/>
      <c r="W58" s="14"/>
      <c r="X58" s="14"/>
      <c r="Y58" s="14"/>
      <c r="Z58" s="14"/>
      <c r="AA58" s="14"/>
      <c r="AB58" s="14"/>
    </row>
    <row r="59" ht="259.5" customHeight="1">
      <c r="A59" s="7">
        <v>45180.0</v>
      </c>
      <c r="B59" s="8" t="s">
        <v>399</v>
      </c>
      <c r="C59" s="9" t="s">
        <v>30</v>
      </c>
      <c r="D59" s="10" t="s">
        <v>400</v>
      </c>
      <c r="E59" s="8" t="s">
        <v>32</v>
      </c>
      <c r="F59" s="16" t="s">
        <v>401</v>
      </c>
      <c r="G59" s="19" t="s">
        <v>402</v>
      </c>
      <c r="H59" s="8" t="s">
        <v>403</v>
      </c>
      <c r="I59" s="14"/>
      <c r="J59" s="14"/>
      <c r="K59" s="14"/>
      <c r="L59" s="14"/>
      <c r="M59" s="14"/>
      <c r="N59" s="14"/>
      <c r="O59" s="14"/>
      <c r="P59" s="14"/>
      <c r="Q59" s="14"/>
      <c r="R59" s="14"/>
      <c r="S59" s="14"/>
      <c r="T59" s="14"/>
      <c r="U59" s="14"/>
      <c r="V59" s="14"/>
      <c r="W59" s="14"/>
      <c r="X59" s="14"/>
      <c r="Y59" s="14"/>
      <c r="Z59" s="14"/>
      <c r="AA59" s="14"/>
      <c r="AB59" s="14"/>
    </row>
    <row r="60">
      <c r="A60" s="7">
        <v>45180.0</v>
      </c>
      <c r="B60" s="8" t="s">
        <v>404</v>
      </c>
      <c r="C60" s="9" t="s">
        <v>30</v>
      </c>
      <c r="D60" s="10" t="s">
        <v>405</v>
      </c>
      <c r="E60" s="8" t="s">
        <v>68</v>
      </c>
      <c r="F60" s="16" t="s">
        <v>406</v>
      </c>
      <c r="G60" s="19" t="s">
        <v>407</v>
      </c>
      <c r="H60" s="11"/>
      <c r="I60" s="14"/>
      <c r="J60" s="14"/>
      <c r="K60" s="14"/>
      <c r="L60" s="14"/>
      <c r="M60" s="14"/>
      <c r="N60" s="14"/>
      <c r="O60" s="14"/>
      <c r="P60" s="14"/>
      <c r="Q60" s="14"/>
      <c r="R60" s="14"/>
      <c r="S60" s="14"/>
      <c r="T60" s="14"/>
      <c r="U60" s="14"/>
      <c r="V60" s="14"/>
      <c r="W60" s="14"/>
      <c r="X60" s="14"/>
      <c r="Y60" s="14"/>
      <c r="Z60" s="14"/>
      <c r="AA60" s="14"/>
      <c r="AB60" s="14"/>
    </row>
    <row r="61">
      <c r="A61" s="7">
        <v>45180.0</v>
      </c>
      <c r="B61" s="8" t="s">
        <v>408</v>
      </c>
      <c r="C61" s="9" t="s">
        <v>30</v>
      </c>
      <c r="D61" s="10" t="s">
        <v>409</v>
      </c>
      <c r="E61" s="8" t="s">
        <v>37</v>
      </c>
      <c r="F61" s="16" t="s">
        <v>33</v>
      </c>
      <c r="G61" s="19" t="s">
        <v>410</v>
      </c>
      <c r="H61" s="11"/>
      <c r="I61" s="14"/>
      <c r="J61" s="14"/>
      <c r="K61" s="14"/>
      <c r="L61" s="14"/>
      <c r="M61" s="14"/>
      <c r="N61" s="14"/>
      <c r="O61" s="14"/>
      <c r="P61" s="14"/>
      <c r="Q61" s="14"/>
      <c r="R61" s="14"/>
      <c r="S61" s="14"/>
      <c r="T61" s="14"/>
      <c r="U61" s="14"/>
      <c r="V61" s="14"/>
      <c r="W61" s="14"/>
      <c r="X61" s="14"/>
      <c r="Y61" s="14"/>
      <c r="Z61" s="14"/>
      <c r="AA61" s="14"/>
      <c r="AB61" s="14"/>
    </row>
    <row r="62">
      <c r="A62" s="7">
        <v>45180.0</v>
      </c>
      <c r="B62" s="8" t="s">
        <v>411</v>
      </c>
      <c r="C62" s="9" t="s">
        <v>30</v>
      </c>
      <c r="D62" s="10" t="s">
        <v>412</v>
      </c>
      <c r="E62" s="8" t="s">
        <v>413</v>
      </c>
      <c r="F62" s="16" t="s">
        <v>33</v>
      </c>
      <c r="G62" s="19" t="s">
        <v>414</v>
      </c>
      <c r="H62" s="11"/>
      <c r="I62" s="14"/>
      <c r="J62" s="14"/>
      <c r="K62" s="14"/>
      <c r="L62" s="14"/>
      <c r="M62" s="14"/>
      <c r="N62" s="14"/>
      <c r="O62" s="14"/>
      <c r="P62" s="14"/>
      <c r="Q62" s="14"/>
      <c r="R62" s="14"/>
      <c r="S62" s="14"/>
      <c r="T62" s="14"/>
      <c r="U62" s="14"/>
      <c r="V62" s="14"/>
      <c r="W62" s="14"/>
      <c r="X62" s="14"/>
      <c r="Y62" s="14"/>
      <c r="Z62" s="14"/>
      <c r="AA62" s="14"/>
      <c r="AB62" s="14"/>
    </row>
    <row r="63">
      <c r="A63" s="7">
        <v>45180.0</v>
      </c>
      <c r="B63" s="8" t="s">
        <v>415</v>
      </c>
      <c r="C63" s="9" t="s">
        <v>10</v>
      </c>
      <c r="D63" s="10" t="s">
        <v>416</v>
      </c>
      <c r="E63" s="8" t="s">
        <v>142</v>
      </c>
      <c r="F63" s="16" t="s">
        <v>417</v>
      </c>
      <c r="G63" s="19" t="s">
        <v>418</v>
      </c>
      <c r="H63" s="11"/>
      <c r="I63" s="14"/>
      <c r="J63" s="14"/>
      <c r="K63" s="14"/>
      <c r="L63" s="14"/>
      <c r="M63" s="14"/>
      <c r="N63" s="14"/>
      <c r="O63" s="14"/>
      <c r="P63" s="14"/>
      <c r="Q63" s="14"/>
      <c r="R63" s="14"/>
      <c r="S63" s="14"/>
      <c r="T63" s="14"/>
      <c r="U63" s="14"/>
      <c r="V63" s="14"/>
      <c r="W63" s="14"/>
      <c r="X63" s="14"/>
      <c r="Y63" s="14"/>
      <c r="Z63" s="14"/>
      <c r="AA63" s="14"/>
      <c r="AB63" s="14"/>
    </row>
    <row r="64">
      <c r="A64" s="7">
        <v>45180.0</v>
      </c>
      <c r="B64" s="8" t="s">
        <v>419</v>
      </c>
      <c r="C64" s="9" t="s">
        <v>14</v>
      </c>
      <c r="D64" s="10" t="s">
        <v>420</v>
      </c>
      <c r="E64" s="8" t="s">
        <v>142</v>
      </c>
      <c r="F64" s="16" t="s">
        <v>421</v>
      </c>
      <c r="G64" s="19" t="s">
        <v>422</v>
      </c>
      <c r="H64" s="8" t="s">
        <v>423</v>
      </c>
      <c r="I64" s="14"/>
      <c r="J64" s="14"/>
      <c r="K64" s="14"/>
      <c r="L64" s="14"/>
      <c r="M64" s="14"/>
      <c r="N64" s="14"/>
      <c r="O64" s="14"/>
      <c r="P64" s="14"/>
      <c r="Q64" s="14"/>
      <c r="R64" s="14"/>
      <c r="S64" s="14"/>
      <c r="T64" s="14"/>
      <c r="U64" s="14"/>
      <c r="V64" s="14"/>
      <c r="W64" s="14"/>
      <c r="X64" s="14"/>
      <c r="Y64" s="14"/>
      <c r="Z64" s="14"/>
      <c r="AA64" s="14"/>
      <c r="AB64" s="14"/>
    </row>
    <row r="65">
      <c r="A65" s="7">
        <v>45180.0</v>
      </c>
      <c r="B65" s="8" t="s">
        <v>424</v>
      </c>
      <c r="C65" s="9" t="s">
        <v>10</v>
      </c>
      <c r="D65" s="10" t="s">
        <v>425</v>
      </c>
      <c r="E65" s="8" t="s">
        <v>40</v>
      </c>
      <c r="F65" s="16" t="s">
        <v>426</v>
      </c>
      <c r="G65" s="19" t="s">
        <v>427</v>
      </c>
      <c r="H65" s="11"/>
      <c r="I65" s="14"/>
      <c r="J65" s="14"/>
      <c r="K65" s="14"/>
      <c r="L65" s="14"/>
      <c r="M65" s="14"/>
      <c r="N65" s="14"/>
      <c r="O65" s="14"/>
      <c r="P65" s="14"/>
      <c r="Q65" s="14"/>
      <c r="R65" s="14"/>
      <c r="S65" s="14"/>
      <c r="T65" s="14"/>
      <c r="U65" s="14"/>
      <c r="V65" s="14"/>
      <c r="W65" s="14"/>
      <c r="X65" s="14"/>
      <c r="Y65" s="14"/>
      <c r="Z65" s="14"/>
      <c r="AA65" s="14"/>
      <c r="AB65" s="14"/>
    </row>
    <row r="66">
      <c r="A66" s="7">
        <v>45180.0</v>
      </c>
      <c r="B66" s="8" t="s">
        <v>428</v>
      </c>
      <c r="C66" s="9" t="s">
        <v>10</v>
      </c>
      <c r="D66" s="10" t="s">
        <v>429</v>
      </c>
      <c r="E66" s="8" t="s">
        <v>199</v>
      </c>
      <c r="F66" s="16" t="s">
        <v>430</v>
      </c>
      <c r="G66" s="19" t="s">
        <v>431</v>
      </c>
      <c r="H66" s="11"/>
      <c r="I66" s="14"/>
      <c r="J66" s="14"/>
      <c r="K66" s="14"/>
      <c r="L66" s="14"/>
      <c r="M66" s="14"/>
      <c r="N66" s="14"/>
      <c r="O66" s="14"/>
      <c r="P66" s="14"/>
      <c r="Q66" s="14"/>
      <c r="R66" s="14"/>
      <c r="S66" s="14"/>
      <c r="T66" s="14"/>
      <c r="U66" s="14"/>
      <c r="V66" s="14"/>
      <c r="W66" s="14"/>
      <c r="X66" s="14"/>
      <c r="Y66" s="14"/>
      <c r="Z66" s="14"/>
      <c r="AA66" s="14"/>
      <c r="AB66" s="14"/>
    </row>
    <row r="67">
      <c r="A67" s="7">
        <v>45180.0</v>
      </c>
      <c r="B67" s="8" t="s">
        <v>432</v>
      </c>
      <c r="C67" s="9" t="s">
        <v>14</v>
      </c>
      <c r="D67" s="10" t="s">
        <v>433</v>
      </c>
      <c r="E67" s="8" t="s">
        <v>78</v>
      </c>
      <c r="F67" s="16" t="s">
        <v>434</v>
      </c>
      <c r="G67" s="19" t="s">
        <v>435</v>
      </c>
      <c r="H67" s="11"/>
      <c r="I67" s="14"/>
      <c r="J67" s="14"/>
      <c r="K67" s="14"/>
      <c r="L67" s="14"/>
      <c r="M67" s="14"/>
      <c r="N67" s="14"/>
      <c r="O67" s="14"/>
      <c r="P67" s="14"/>
      <c r="Q67" s="14"/>
      <c r="R67" s="14"/>
      <c r="S67" s="14"/>
      <c r="T67" s="14"/>
      <c r="U67" s="14"/>
      <c r="V67" s="14"/>
      <c r="W67" s="14"/>
      <c r="X67" s="14"/>
      <c r="Y67" s="14"/>
      <c r="Z67" s="14"/>
      <c r="AA67" s="14"/>
      <c r="AB67" s="14"/>
    </row>
    <row r="68">
      <c r="A68" s="7">
        <v>45180.0</v>
      </c>
      <c r="B68" s="21" t="s">
        <v>436</v>
      </c>
      <c r="C68" s="9" t="s">
        <v>10</v>
      </c>
      <c r="D68" s="10" t="s">
        <v>437</v>
      </c>
      <c r="E68" s="8" t="s">
        <v>97</v>
      </c>
      <c r="F68" s="12"/>
      <c r="G68" s="13"/>
      <c r="H68" s="8" t="s">
        <v>438</v>
      </c>
      <c r="I68" s="14"/>
      <c r="J68" s="14"/>
      <c r="K68" s="14"/>
      <c r="L68" s="14"/>
      <c r="M68" s="14"/>
      <c r="N68" s="14"/>
      <c r="O68" s="14"/>
      <c r="P68" s="14"/>
      <c r="Q68" s="14"/>
      <c r="R68" s="14"/>
      <c r="S68" s="14"/>
      <c r="T68" s="14"/>
      <c r="U68" s="14"/>
      <c r="V68" s="14"/>
      <c r="W68" s="14"/>
      <c r="X68" s="14"/>
      <c r="Y68" s="14"/>
      <c r="Z68" s="14"/>
      <c r="AA68" s="14"/>
      <c r="AB68" s="14"/>
    </row>
    <row r="69">
      <c r="A69" s="7">
        <v>45180.0</v>
      </c>
      <c r="B69" s="8" t="s">
        <v>439</v>
      </c>
      <c r="C69" s="9" t="s">
        <v>14</v>
      </c>
      <c r="D69" s="10" t="s">
        <v>440</v>
      </c>
      <c r="E69" s="8" t="s">
        <v>441</v>
      </c>
      <c r="F69" s="12"/>
      <c r="G69" s="13"/>
      <c r="H69" s="8" t="s">
        <v>442</v>
      </c>
      <c r="I69" s="14"/>
      <c r="J69" s="14"/>
      <c r="K69" s="14"/>
      <c r="L69" s="14"/>
      <c r="M69" s="14"/>
      <c r="N69" s="14"/>
      <c r="O69" s="14"/>
      <c r="P69" s="14"/>
      <c r="Q69" s="14"/>
      <c r="R69" s="14"/>
      <c r="S69" s="14"/>
      <c r="T69" s="14"/>
      <c r="U69" s="14"/>
      <c r="V69" s="14"/>
      <c r="W69" s="14"/>
      <c r="X69" s="14"/>
      <c r="Y69" s="14"/>
      <c r="Z69" s="14"/>
      <c r="AA69" s="14"/>
      <c r="AB69" s="14"/>
    </row>
    <row r="70">
      <c r="A70" s="7">
        <v>45180.0</v>
      </c>
      <c r="B70" s="8" t="s">
        <v>443</v>
      </c>
      <c r="C70" s="9" t="s">
        <v>14</v>
      </c>
      <c r="D70" s="10" t="s">
        <v>444</v>
      </c>
      <c r="E70" s="8" t="s">
        <v>93</v>
      </c>
      <c r="F70" s="16" t="s">
        <v>445</v>
      </c>
      <c r="G70" s="19" t="s">
        <v>446</v>
      </c>
      <c r="H70" s="11"/>
      <c r="I70" s="14"/>
      <c r="J70" s="14"/>
      <c r="K70" s="14"/>
      <c r="L70" s="14"/>
      <c r="M70" s="14"/>
      <c r="N70" s="14"/>
      <c r="O70" s="14"/>
      <c r="P70" s="14"/>
      <c r="Q70" s="14"/>
      <c r="R70" s="14"/>
      <c r="S70" s="14"/>
      <c r="T70" s="14"/>
      <c r="U70" s="14"/>
      <c r="V70" s="14"/>
      <c r="W70" s="14"/>
      <c r="X70" s="14"/>
      <c r="Y70" s="14"/>
      <c r="Z70" s="14"/>
      <c r="AA70" s="14"/>
      <c r="AB70" s="14"/>
    </row>
    <row r="71">
      <c r="A71" s="7">
        <v>45181.0</v>
      </c>
      <c r="B71" s="8" t="s">
        <v>447</v>
      </c>
      <c r="C71" s="9" t="s">
        <v>10</v>
      </c>
      <c r="D71" s="10" t="s">
        <v>448</v>
      </c>
      <c r="E71" s="8" t="s">
        <v>199</v>
      </c>
      <c r="F71" s="12"/>
      <c r="G71" s="13"/>
      <c r="H71" s="8" t="s">
        <v>449</v>
      </c>
      <c r="I71" s="14"/>
      <c r="J71" s="14"/>
      <c r="K71" s="14"/>
      <c r="L71" s="14"/>
      <c r="M71" s="14"/>
      <c r="N71" s="14"/>
      <c r="O71" s="14"/>
      <c r="P71" s="14"/>
      <c r="Q71" s="14"/>
      <c r="R71" s="14"/>
      <c r="S71" s="14"/>
      <c r="T71" s="14"/>
      <c r="U71" s="14"/>
      <c r="V71" s="14"/>
      <c r="W71" s="14"/>
      <c r="X71" s="14"/>
      <c r="Y71" s="14"/>
      <c r="Z71" s="14"/>
      <c r="AA71" s="14"/>
      <c r="AB71" s="14"/>
    </row>
    <row r="72">
      <c r="A72" s="7">
        <v>45181.0</v>
      </c>
      <c r="B72" s="8" t="s">
        <v>450</v>
      </c>
      <c r="C72" s="9" t="s">
        <v>14</v>
      </c>
      <c r="D72" s="10" t="s">
        <v>451</v>
      </c>
      <c r="E72" s="8" t="s">
        <v>132</v>
      </c>
      <c r="F72" s="16" t="s">
        <v>452</v>
      </c>
      <c r="G72" s="19" t="s">
        <v>453</v>
      </c>
      <c r="H72" s="11"/>
      <c r="I72" s="14"/>
      <c r="J72" s="14"/>
      <c r="K72" s="14"/>
      <c r="L72" s="14"/>
      <c r="M72" s="14"/>
      <c r="N72" s="14"/>
      <c r="O72" s="14"/>
      <c r="P72" s="14"/>
      <c r="Q72" s="14"/>
      <c r="R72" s="14"/>
      <c r="S72" s="14"/>
      <c r="T72" s="14"/>
      <c r="U72" s="14"/>
      <c r="V72" s="14"/>
      <c r="W72" s="14"/>
      <c r="X72" s="14"/>
      <c r="Y72" s="14"/>
      <c r="Z72" s="14"/>
      <c r="AA72" s="14"/>
      <c r="AB72" s="14"/>
    </row>
    <row r="73">
      <c r="A73" s="7">
        <v>45181.0</v>
      </c>
      <c r="B73" s="8" t="s">
        <v>454</v>
      </c>
      <c r="C73" s="9" t="s">
        <v>14</v>
      </c>
      <c r="D73" s="10" t="s">
        <v>455</v>
      </c>
      <c r="E73" s="8" t="s">
        <v>156</v>
      </c>
      <c r="F73" s="16" t="s">
        <v>456</v>
      </c>
      <c r="G73" s="19" t="s">
        <v>457</v>
      </c>
      <c r="H73" s="11"/>
      <c r="I73" s="14"/>
      <c r="J73" s="14"/>
      <c r="K73" s="14"/>
      <c r="L73" s="14"/>
      <c r="M73" s="14"/>
      <c r="N73" s="14"/>
      <c r="O73" s="14"/>
      <c r="P73" s="14"/>
      <c r="Q73" s="14"/>
      <c r="R73" s="14"/>
      <c r="S73" s="14"/>
      <c r="T73" s="14"/>
      <c r="U73" s="14"/>
      <c r="V73" s="14"/>
      <c r="W73" s="14"/>
      <c r="X73" s="14"/>
      <c r="Y73" s="14"/>
      <c r="Z73" s="14"/>
      <c r="AA73" s="14"/>
      <c r="AB73" s="14"/>
    </row>
    <row r="74">
      <c r="A74" s="7">
        <v>45181.0</v>
      </c>
      <c r="B74" s="8" t="s">
        <v>458</v>
      </c>
      <c r="C74" s="9" t="s">
        <v>14</v>
      </c>
      <c r="D74" s="10" t="s">
        <v>459</v>
      </c>
      <c r="E74" s="8" t="s">
        <v>441</v>
      </c>
      <c r="F74" s="16" t="s">
        <v>460</v>
      </c>
      <c r="G74" s="19" t="s">
        <v>461</v>
      </c>
      <c r="H74" s="11"/>
      <c r="I74" s="14"/>
      <c r="J74" s="14"/>
      <c r="K74" s="14"/>
      <c r="L74" s="14"/>
      <c r="M74" s="14"/>
      <c r="N74" s="14"/>
      <c r="O74" s="14"/>
      <c r="P74" s="14"/>
      <c r="Q74" s="14"/>
      <c r="R74" s="14"/>
      <c r="S74" s="14"/>
      <c r="T74" s="14"/>
      <c r="U74" s="14"/>
      <c r="V74" s="14"/>
      <c r="W74" s="14"/>
      <c r="X74" s="14"/>
      <c r="Y74" s="14"/>
      <c r="Z74" s="14"/>
      <c r="AA74" s="14"/>
      <c r="AB74" s="14"/>
    </row>
    <row r="75">
      <c r="A75" s="7">
        <v>45181.0</v>
      </c>
      <c r="B75" s="8" t="s">
        <v>462</v>
      </c>
      <c r="C75" s="9" t="s">
        <v>14</v>
      </c>
      <c r="D75" s="10" t="s">
        <v>463</v>
      </c>
      <c r="E75" s="8" t="s">
        <v>441</v>
      </c>
      <c r="F75" s="16" t="s">
        <v>464</v>
      </c>
      <c r="G75" s="19" t="s">
        <v>465</v>
      </c>
      <c r="H75" s="11"/>
      <c r="I75" s="14"/>
      <c r="J75" s="14"/>
      <c r="K75" s="14"/>
      <c r="L75" s="14"/>
      <c r="M75" s="14"/>
      <c r="N75" s="14"/>
      <c r="O75" s="14"/>
      <c r="P75" s="14"/>
      <c r="Q75" s="14"/>
      <c r="R75" s="14"/>
      <c r="S75" s="14"/>
      <c r="T75" s="14"/>
      <c r="U75" s="14"/>
      <c r="V75" s="14"/>
      <c r="W75" s="14"/>
      <c r="X75" s="14"/>
      <c r="Y75" s="14"/>
      <c r="Z75" s="14"/>
      <c r="AA75" s="14"/>
      <c r="AB75" s="14"/>
    </row>
    <row r="76">
      <c r="A76" s="7">
        <v>45181.0</v>
      </c>
      <c r="B76" s="8" t="s">
        <v>466</v>
      </c>
      <c r="C76" s="9" t="s">
        <v>10</v>
      </c>
      <c r="D76" s="10" t="s">
        <v>467</v>
      </c>
      <c r="E76" s="8" t="s">
        <v>40</v>
      </c>
      <c r="F76" s="12"/>
      <c r="G76" s="13"/>
      <c r="H76" s="8" t="s">
        <v>468</v>
      </c>
      <c r="I76" s="14"/>
      <c r="J76" s="14"/>
      <c r="K76" s="14"/>
      <c r="L76" s="14"/>
      <c r="M76" s="14"/>
      <c r="N76" s="14"/>
      <c r="O76" s="14"/>
      <c r="P76" s="14"/>
      <c r="Q76" s="14"/>
      <c r="R76" s="14"/>
      <c r="S76" s="14"/>
      <c r="T76" s="14"/>
      <c r="U76" s="14"/>
      <c r="V76" s="14"/>
      <c r="W76" s="14"/>
      <c r="X76" s="14"/>
      <c r="Y76" s="14"/>
      <c r="Z76" s="14"/>
      <c r="AA76" s="14"/>
      <c r="AB76" s="14"/>
    </row>
    <row r="77">
      <c r="A77" s="7">
        <v>45181.0</v>
      </c>
      <c r="B77" s="8" t="s">
        <v>469</v>
      </c>
      <c r="C77" s="9" t="s">
        <v>14</v>
      </c>
      <c r="D77" s="10" t="s">
        <v>470</v>
      </c>
      <c r="E77" s="8" t="s">
        <v>132</v>
      </c>
      <c r="F77" s="16" t="s">
        <v>471</v>
      </c>
      <c r="G77" s="19" t="s">
        <v>472</v>
      </c>
      <c r="H77" s="11"/>
      <c r="I77" s="14"/>
      <c r="J77" s="14"/>
      <c r="K77" s="14"/>
      <c r="L77" s="14"/>
      <c r="M77" s="14"/>
      <c r="N77" s="14"/>
      <c r="O77" s="14"/>
      <c r="P77" s="14"/>
      <c r="Q77" s="14"/>
      <c r="R77" s="14"/>
      <c r="S77" s="14"/>
      <c r="T77" s="14"/>
      <c r="U77" s="14"/>
      <c r="V77" s="14"/>
      <c r="W77" s="14"/>
      <c r="X77" s="14"/>
      <c r="Y77" s="14"/>
      <c r="Z77" s="14"/>
      <c r="AA77" s="14"/>
      <c r="AB77" s="14"/>
    </row>
    <row r="78" ht="377.25" customHeight="1">
      <c r="A78" s="7">
        <v>45181.0</v>
      </c>
      <c r="B78" s="8" t="s">
        <v>473</v>
      </c>
      <c r="C78" s="9" t="s">
        <v>30</v>
      </c>
      <c r="D78" s="10" t="s">
        <v>474</v>
      </c>
      <c r="E78" s="8" t="s">
        <v>475</v>
      </c>
      <c r="F78" s="16" t="s">
        <v>476</v>
      </c>
      <c r="G78" s="13"/>
      <c r="H78" s="8" t="s">
        <v>477</v>
      </c>
      <c r="I78" s="14"/>
      <c r="J78" s="14"/>
      <c r="K78" s="14"/>
      <c r="L78" s="14"/>
      <c r="M78" s="14"/>
      <c r="N78" s="14"/>
      <c r="O78" s="14"/>
      <c r="P78" s="14"/>
      <c r="Q78" s="14"/>
      <c r="R78" s="14"/>
      <c r="S78" s="14"/>
      <c r="T78" s="14"/>
      <c r="U78" s="14"/>
      <c r="V78" s="14"/>
      <c r="W78" s="14"/>
      <c r="X78" s="14"/>
      <c r="Y78" s="14"/>
      <c r="Z78" s="14"/>
      <c r="AA78" s="14"/>
      <c r="AB78" s="14"/>
    </row>
    <row r="79" ht="369.0" customHeight="1">
      <c r="A79" s="7">
        <v>45181.0</v>
      </c>
      <c r="B79" s="8" t="s">
        <v>478</v>
      </c>
      <c r="C79" s="9" t="s">
        <v>30</v>
      </c>
      <c r="D79" s="10" t="s">
        <v>479</v>
      </c>
      <c r="E79" s="8" t="s">
        <v>32</v>
      </c>
      <c r="F79" s="16" t="s">
        <v>480</v>
      </c>
      <c r="G79" s="19" t="s">
        <v>481</v>
      </c>
      <c r="H79" s="11"/>
      <c r="I79" s="14"/>
      <c r="J79" s="14"/>
      <c r="K79" s="14"/>
      <c r="L79" s="14"/>
      <c r="M79" s="14"/>
      <c r="N79" s="14"/>
      <c r="O79" s="14"/>
      <c r="P79" s="14"/>
      <c r="Q79" s="14"/>
      <c r="R79" s="14"/>
      <c r="S79" s="14"/>
      <c r="T79" s="14"/>
      <c r="U79" s="14"/>
      <c r="V79" s="14"/>
      <c r="W79" s="14"/>
      <c r="X79" s="14"/>
      <c r="Y79" s="14"/>
      <c r="Z79" s="14"/>
      <c r="AA79" s="14"/>
      <c r="AB79" s="14"/>
    </row>
    <row r="80">
      <c r="A80" s="7">
        <v>45182.0</v>
      </c>
      <c r="B80" s="8" t="s">
        <v>482</v>
      </c>
      <c r="C80" s="9" t="s">
        <v>14</v>
      </c>
      <c r="D80" s="10" t="s">
        <v>483</v>
      </c>
      <c r="E80" s="8" t="s">
        <v>93</v>
      </c>
      <c r="F80" s="16" t="s">
        <v>484</v>
      </c>
      <c r="G80" s="19" t="s">
        <v>485</v>
      </c>
      <c r="H80" s="11"/>
      <c r="I80" s="14"/>
      <c r="J80" s="14"/>
      <c r="K80" s="14"/>
      <c r="L80" s="14"/>
      <c r="M80" s="14"/>
      <c r="N80" s="14"/>
      <c r="O80" s="14"/>
      <c r="P80" s="14"/>
      <c r="Q80" s="14"/>
      <c r="R80" s="14"/>
      <c r="S80" s="14"/>
      <c r="T80" s="14"/>
      <c r="U80" s="14"/>
      <c r="V80" s="14"/>
      <c r="W80" s="14"/>
      <c r="X80" s="14"/>
      <c r="Y80" s="14"/>
      <c r="Z80" s="14"/>
      <c r="AA80" s="14"/>
      <c r="AB80" s="14"/>
    </row>
    <row r="81">
      <c r="A81" s="7">
        <v>45182.0</v>
      </c>
      <c r="B81" s="8" t="s">
        <v>486</v>
      </c>
      <c r="C81" s="9" t="s">
        <v>14</v>
      </c>
      <c r="D81" s="10" t="s">
        <v>487</v>
      </c>
      <c r="E81" s="8" t="s">
        <v>488</v>
      </c>
      <c r="F81" s="16" t="s">
        <v>489</v>
      </c>
      <c r="G81" s="19" t="s">
        <v>490</v>
      </c>
      <c r="H81" s="11"/>
      <c r="I81" s="14"/>
      <c r="J81" s="14"/>
      <c r="K81" s="14"/>
      <c r="L81" s="14"/>
      <c r="M81" s="14"/>
      <c r="N81" s="14"/>
      <c r="O81" s="14"/>
      <c r="P81" s="14"/>
      <c r="Q81" s="14"/>
      <c r="R81" s="14"/>
      <c r="S81" s="14"/>
      <c r="T81" s="14"/>
      <c r="U81" s="14"/>
      <c r="V81" s="14"/>
      <c r="W81" s="14"/>
      <c r="X81" s="14"/>
      <c r="Y81" s="14"/>
      <c r="Z81" s="14"/>
      <c r="AA81" s="14"/>
      <c r="AB81" s="14"/>
    </row>
    <row r="82">
      <c r="A82" s="7">
        <v>45182.0</v>
      </c>
      <c r="B82" s="8" t="s">
        <v>491</v>
      </c>
      <c r="C82" s="9" t="s">
        <v>10</v>
      </c>
      <c r="D82" s="10" t="s">
        <v>492</v>
      </c>
      <c r="E82" s="11"/>
      <c r="F82" s="16" t="s">
        <v>493</v>
      </c>
      <c r="G82" s="19" t="s">
        <v>494</v>
      </c>
      <c r="H82" s="8" t="s">
        <v>495</v>
      </c>
      <c r="I82" s="14"/>
      <c r="J82" s="14"/>
      <c r="K82" s="14"/>
      <c r="L82" s="14"/>
      <c r="M82" s="14"/>
      <c r="N82" s="14"/>
      <c r="O82" s="14"/>
      <c r="P82" s="14"/>
      <c r="Q82" s="14"/>
      <c r="R82" s="14"/>
      <c r="S82" s="14"/>
      <c r="T82" s="14"/>
      <c r="U82" s="14"/>
      <c r="V82" s="14"/>
      <c r="W82" s="14"/>
      <c r="X82" s="14"/>
      <c r="Y82" s="14"/>
      <c r="Z82" s="14"/>
      <c r="AA82" s="14"/>
      <c r="AB82" s="14"/>
    </row>
    <row r="83" ht="179.25" customHeight="1">
      <c r="A83" s="7">
        <v>45182.0</v>
      </c>
      <c r="B83" s="9" t="s">
        <v>496</v>
      </c>
      <c r="C83" s="9" t="s">
        <v>14</v>
      </c>
      <c r="D83" s="24" t="s">
        <v>497</v>
      </c>
      <c r="E83" s="9" t="s">
        <v>498</v>
      </c>
      <c r="F83" s="16" t="s">
        <v>499</v>
      </c>
      <c r="G83" s="17" t="s">
        <v>500</v>
      </c>
      <c r="H83" s="8" t="s">
        <v>501</v>
      </c>
      <c r="I83" s="14"/>
      <c r="J83" s="14"/>
      <c r="K83" s="14"/>
      <c r="L83" s="14"/>
      <c r="M83" s="14"/>
      <c r="N83" s="14"/>
      <c r="O83" s="14"/>
      <c r="P83" s="14"/>
      <c r="Q83" s="14"/>
      <c r="R83" s="14"/>
      <c r="S83" s="14"/>
      <c r="T83" s="14"/>
      <c r="U83" s="14"/>
      <c r="V83" s="14"/>
      <c r="W83" s="14"/>
      <c r="X83" s="14"/>
      <c r="Y83" s="14"/>
      <c r="Z83" s="14"/>
      <c r="AA83" s="14"/>
      <c r="AB83" s="14"/>
    </row>
    <row r="84">
      <c r="A84" s="7">
        <v>45182.0</v>
      </c>
      <c r="B84" s="8" t="s">
        <v>502</v>
      </c>
      <c r="C84" s="9" t="s">
        <v>14</v>
      </c>
      <c r="D84" s="10" t="s">
        <v>503</v>
      </c>
      <c r="E84" s="11"/>
      <c r="F84" s="16" t="s">
        <v>504</v>
      </c>
      <c r="G84" s="19" t="s">
        <v>505</v>
      </c>
      <c r="H84" s="8" t="s">
        <v>506</v>
      </c>
      <c r="I84" s="14"/>
      <c r="J84" s="14"/>
      <c r="K84" s="14"/>
      <c r="L84" s="14"/>
      <c r="M84" s="14"/>
      <c r="N84" s="14"/>
      <c r="O84" s="14"/>
      <c r="P84" s="14"/>
      <c r="Q84" s="14"/>
      <c r="R84" s="14"/>
      <c r="S84" s="14"/>
      <c r="T84" s="14"/>
      <c r="U84" s="14"/>
      <c r="V84" s="14"/>
      <c r="W84" s="14"/>
      <c r="X84" s="14"/>
      <c r="Y84" s="14"/>
      <c r="Z84" s="14"/>
      <c r="AA84" s="14"/>
      <c r="AB84" s="14"/>
    </row>
    <row r="85">
      <c r="A85" s="7">
        <v>45182.0</v>
      </c>
      <c r="B85" s="8" t="s">
        <v>507</v>
      </c>
      <c r="C85" s="9" t="s">
        <v>30</v>
      </c>
      <c r="D85" s="10" t="s">
        <v>508</v>
      </c>
      <c r="E85" s="11"/>
      <c r="F85" s="16" t="s">
        <v>308</v>
      </c>
      <c r="G85" s="19" t="s">
        <v>509</v>
      </c>
      <c r="H85" s="11"/>
      <c r="I85" s="14"/>
      <c r="J85" s="14"/>
      <c r="K85" s="14"/>
      <c r="L85" s="14"/>
      <c r="M85" s="14"/>
      <c r="N85" s="14"/>
      <c r="O85" s="14"/>
      <c r="P85" s="14"/>
      <c r="Q85" s="14"/>
      <c r="R85" s="14"/>
      <c r="S85" s="14"/>
      <c r="T85" s="14"/>
      <c r="U85" s="14"/>
      <c r="V85" s="14"/>
      <c r="W85" s="14"/>
      <c r="X85" s="14"/>
      <c r="Y85" s="14"/>
      <c r="Z85" s="14"/>
      <c r="AA85" s="14"/>
      <c r="AB85" s="14"/>
    </row>
    <row r="86">
      <c r="A86" s="7">
        <v>45182.0</v>
      </c>
      <c r="B86" s="8" t="s">
        <v>510</v>
      </c>
      <c r="C86" s="9" t="s">
        <v>14</v>
      </c>
      <c r="D86" s="10" t="s">
        <v>511</v>
      </c>
      <c r="E86" s="8" t="s">
        <v>512</v>
      </c>
      <c r="F86" s="16" t="s">
        <v>513</v>
      </c>
      <c r="G86" s="19" t="s">
        <v>514</v>
      </c>
      <c r="H86" s="11"/>
      <c r="I86" s="14"/>
      <c r="J86" s="14"/>
      <c r="K86" s="14"/>
      <c r="L86" s="14"/>
      <c r="M86" s="14"/>
      <c r="N86" s="14"/>
      <c r="O86" s="14"/>
      <c r="P86" s="14"/>
      <c r="Q86" s="14"/>
      <c r="R86" s="14"/>
      <c r="S86" s="14"/>
      <c r="T86" s="14"/>
      <c r="U86" s="14"/>
      <c r="V86" s="14"/>
      <c r="W86" s="14"/>
      <c r="X86" s="14"/>
      <c r="Y86" s="14"/>
      <c r="Z86" s="14"/>
      <c r="AA86" s="14"/>
      <c r="AB86" s="14"/>
    </row>
    <row r="87">
      <c r="A87" s="7">
        <v>45182.0</v>
      </c>
      <c r="B87" s="8" t="s">
        <v>515</v>
      </c>
      <c r="C87" s="9" t="s">
        <v>14</v>
      </c>
      <c r="D87" s="10" t="s">
        <v>444</v>
      </c>
      <c r="E87" s="8" t="s">
        <v>40</v>
      </c>
      <c r="F87" s="16" t="s">
        <v>516</v>
      </c>
      <c r="G87" s="19" t="s">
        <v>517</v>
      </c>
      <c r="H87" s="11"/>
      <c r="I87" s="14"/>
      <c r="J87" s="14"/>
      <c r="K87" s="14"/>
      <c r="L87" s="14"/>
      <c r="M87" s="14"/>
      <c r="N87" s="14"/>
      <c r="O87" s="14"/>
      <c r="P87" s="14"/>
      <c r="Q87" s="14"/>
      <c r="R87" s="14"/>
      <c r="S87" s="14"/>
      <c r="T87" s="14"/>
      <c r="U87" s="14"/>
      <c r="V87" s="14"/>
      <c r="W87" s="14"/>
      <c r="X87" s="14"/>
      <c r="Y87" s="14"/>
      <c r="Z87" s="14"/>
      <c r="AA87" s="14"/>
      <c r="AB87" s="14"/>
    </row>
    <row r="88">
      <c r="A88" s="7">
        <v>45182.0</v>
      </c>
      <c r="B88" s="8" t="s">
        <v>518</v>
      </c>
      <c r="C88" s="9" t="s">
        <v>14</v>
      </c>
      <c r="D88" s="15" t="s">
        <v>444</v>
      </c>
      <c r="E88" s="8" t="s">
        <v>519</v>
      </c>
      <c r="F88" s="16" t="s">
        <v>520</v>
      </c>
      <c r="G88" s="19" t="s">
        <v>521</v>
      </c>
      <c r="I88" s="8" t="s">
        <v>522</v>
      </c>
      <c r="J88" s="14"/>
      <c r="K88" s="14"/>
      <c r="L88" s="14"/>
      <c r="M88" s="14"/>
      <c r="N88" s="14"/>
      <c r="O88" s="14"/>
      <c r="P88" s="14"/>
      <c r="Q88" s="14"/>
      <c r="R88" s="14"/>
      <c r="S88" s="14"/>
      <c r="T88" s="14"/>
      <c r="U88" s="14"/>
      <c r="V88" s="14"/>
      <c r="W88" s="14"/>
      <c r="X88" s="14"/>
      <c r="Y88" s="14"/>
      <c r="Z88" s="14"/>
      <c r="AA88" s="14"/>
      <c r="AB88" s="14"/>
    </row>
    <row r="89">
      <c r="A89" s="7">
        <v>45182.0</v>
      </c>
      <c r="B89" s="8" t="s">
        <v>523</v>
      </c>
      <c r="C89" s="9" t="s">
        <v>14</v>
      </c>
      <c r="D89" s="10" t="s">
        <v>444</v>
      </c>
      <c r="E89" s="8" t="s">
        <v>524</v>
      </c>
      <c r="F89" s="16" t="s">
        <v>525</v>
      </c>
      <c r="G89" s="19" t="s">
        <v>526</v>
      </c>
      <c r="H89" s="11"/>
      <c r="I89" s="14"/>
      <c r="J89" s="14"/>
      <c r="K89" s="14"/>
      <c r="L89" s="14"/>
      <c r="M89" s="14"/>
      <c r="N89" s="14"/>
      <c r="O89" s="14"/>
      <c r="P89" s="14"/>
      <c r="Q89" s="14"/>
      <c r="R89" s="14"/>
      <c r="S89" s="14"/>
      <c r="T89" s="14"/>
      <c r="U89" s="14"/>
      <c r="V89" s="14"/>
      <c r="W89" s="14"/>
      <c r="X89" s="14"/>
      <c r="Y89" s="14"/>
      <c r="Z89" s="14"/>
      <c r="AA89" s="14"/>
      <c r="AB89" s="14"/>
    </row>
    <row r="90">
      <c r="A90" s="7">
        <v>45182.0</v>
      </c>
      <c r="B90" s="8" t="s">
        <v>527</v>
      </c>
      <c r="C90" s="9" t="s">
        <v>14</v>
      </c>
      <c r="D90" s="10" t="s">
        <v>444</v>
      </c>
      <c r="E90" s="8" t="s">
        <v>109</v>
      </c>
      <c r="F90" s="16" t="s">
        <v>528</v>
      </c>
      <c r="G90" s="19" t="s">
        <v>529</v>
      </c>
      <c r="H90" s="11"/>
      <c r="I90" s="14"/>
      <c r="J90" s="14"/>
      <c r="K90" s="14"/>
      <c r="L90" s="14"/>
      <c r="M90" s="14"/>
      <c r="N90" s="14"/>
      <c r="O90" s="14"/>
      <c r="P90" s="14"/>
      <c r="Q90" s="14"/>
      <c r="R90" s="14"/>
      <c r="S90" s="14"/>
      <c r="T90" s="14"/>
      <c r="U90" s="14"/>
      <c r="V90" s="14"/>
      <c r="W90" s="14"/>
      <c r="X90" s="14"/>
      <c r="Y90" s="14"/>
      <c r="Z90" s="14"/>
      <c r="AA90" s="14"/>
      <c r="AB90" s="14"/>
    </row>
    <row r="91">
      <c r="A91" s="7">
        <v>45182.0</v>
      </c>
      <c r="B91" s="8" t="s">
        <v>530</v>
      </c>
      <c r="C91" s="9" t="s">
        <v>14</v>
      </c>
      <c r="D91" s="10" t="s">
        <v>444</v>
      </c>
      <c r="E91" s="8" t="s">
        <v>93</v>
      </c>
      <c r="F91" s="16" t="s">
        <v>531</v>
      </c>
      <c r="G91" s="19" t="s">
        <v>532</v>
      </c>
      <c r="H91" s="11"/>
      <c r="I91" s="14"/>
      <c r="J91" s="14"/>
      <c r="K91" s="14"/>
      <c r="L91" s="14"/>
      <c r="M91" s="14"/>
      <c r="N91" s="14"/>
      <c r="O91" s="14"/>
      <c r="P91" s="14"/>
      <c r="Q91" s="14"/>
      <c r="R91" s="14"/>
      <c r="S91" s="14"/>
      <c r="T91" s="14"/>
      <c r="U91" s="14"/>
      <c r="V91" s="14"/>
      <c r="W91" s="14"/>
      <c r="X91" s="14"/>
      <c r="Y91" s="14"/>
      <c r="Z91" s="14"/>
      <c r="AA91" s="14"/>
      <c r="AB91" s="14"/>
    </row>
    <row r="92">
      <c r="A92" s="7">
        <v>45182.0</v>
      </c>
      <c r="B92" s="8" t="s">
        <v>533</v>
      </c>
      <c r="C92" s="9" t="s">
        <v>14</v>
      </c>
      <c r="D92" s="10" t="s">
        <v>444</v>
      </c>
      <c r="E92" s="8" t="s">
        <v>93</v>
      </c>
      <c r="F92" s="16" t="s">
        <v>534</v>
      </c>
      <c r="G92" s="19" t="s">
        <v>535</v>
      </c>
      <c r="H92" s="11"/>
      <c r="I92" s="14"/>
      <c r="J92" s="14"/>
      <c r="K92" s="14"/>
      <c r="L92" s="14"/>
      <c r="M92" s="14"/>
      <c r="N92" s="14"/>
      <c r="O92" s="14"/>
      <c r="P92" s="14"/>
      <c r="Q92" s="14"/>
      <c r="R92" s="14"/>
      <c r="S92" s="14"/>
      <c r="T92" s="14"/>
      <c r="U92" s="14"/>
      <c r="V92" s="14"/>
      <c r="W92" s="14"/>
      <c r="X92" s="14"/>
      <c r="Y92" s="14"/>
      <c r="Z92" s="14"/>
      <c r="AA92" s="14"/>
      <c r="AB92" s="14"/>
    </row>
    <row r="93">
      <c r="A93" s="7">
        <v>45182.0</v>
      </c>
      <c r="B93" s="8" t="s">
        <v>536</v>
      </c>
      <c r="C93" s="9" t="s">
        <v>14</v>
      </c>
      <c r="D93" s="10" t="s">
        <v>444</v>
      </c>
      <c r="E93" s="11"/>
      <c r="F93" s="12"/>
      <c r="G93" s="13"/>
      <c r="H93" s="8" t="s">
        <v>537</v>
      </c>
      <c r="I93" s="14"/>
      <c r="J93" s="14"/>
      <c r="K93" s="14"/>
      <c r="L93" s="14"/>
      <c r="M93" s="14"/>
      <c r="N93" s="14"/>
      <c r="O93" s="14"/>
      <c r="P93" s="14"/>
      <c r="Q93" s="14"/>
      <c r="R93" s="14"/>
      <c r="S93" s="14"/>
      <c r="T93" s="14"/>
      <c r="U93" s="14"/>
      <c r="V93" s="14"/>
      <c r="W93" s="14"/>
      <c r="X93" s="14"/>
      <c r="Y93" s="14"/>
      <c r="Z93" s="14"/>
      <c r="AA93" s="14"/>
      <c r="AB93" s="14"/>
    </row>
    <row r="94">
      <c r="A94" s="7">
        <v>45182.0</v>
      </c>
      <c r="B94" s="8" t="s">
        <v>538</v>
      </c>
      <c r="C94" s="9" t="s">
        <v>14</v>
      </c>
      <c r="D94" s="15" t="s">
        <v>539</v>
      </c>
      <c r="E94" s="11"/>
      <c r="F94" s="16" t="s">
        <v>540</v>
      </c>
      <c r="G94" s="19" t="s">
        <v>541</v>
      </c>
      <c r="H94" s="11"/>
      <c r="I94" s="14"/>
      <c r="J94" s="14"/>
      <c r="K94" s="14"/>
      <c r="L94" s="14"/>
      <c r="M94" s="14"/>
      <c r="N94" s="14"/>
      <c r="O94" s="14"/>
      <c r="P94" s="14"/>
      <c r="Q94" s="14"/>
      <c r="R94" s="14"/>
      <c r="S94" s="14"/>
      <c r="T94" s="14"/>
      <c r="U94" s="14"/>
      <c r="V94" s="14"/>
      <c r="W94" s="14"/>
      <c r="X94" s="14"/>
      <c r="Y94" s="14"/>
      <c r="Z94" s="14"/>
      <c r="AA94" s="14"/>
      <c r="AB94" s="14"/>
    </row>
    <row r="95">
      <c r="A95" s="7">
        <v>45182.0</v>
      </c>
      <c r="B95" s="8" t="s">
        <v>542</v>
      </c>
      <c r="C95" s="9" t="s">
        <v>30</v>
      </c>
      <c r="D95" s="15" t="s">
        <v>543</v>
      </c>
      <c r="E95" s="11"/>
      <c r="F95" s="16" t="s">
        <v>544</v>
      </c>
      <c r="G95" s="13"/>
      <c r="H95" s="8" t="s">
        <v>545</v>
      </c>
      <c r="I95" s="23" t="s">
        <v>209</v>
      </c>
      <c r="J95" s="14"/>
      <c r="K95" s="14"/>
      <c r="L95" s="14"/>
      <c r="M95" s="14"/>
      <c r="N95" s="14"/>
      <c r="O95" s="14"/>
      <c r="P95" s="14"/>
      <c r="Q95" s="14"/>
      <c r="R95" s="14"/>
      <c r="S95" s="14"/>
      <c r="T95" s="14"/>
      <c r="U95" s="14"/>
      <c r="V95" s="14"/>
      <c r="W95" s="14"/>
      <c r="X95" s="14"/>
      <c r="Y95" s="14"/>
      <c r="Z95" s="14"/>
      <c r="AA95" s="14"/>
      <c r="AB95" s="14"/>
    </row>
    <row r="96">
      <c r="A96" s="7">
        <v>45182.0</v>
      </c>
      <c r="B96" s="8" t="s">
        <v>546</v>
      </c>
      <c r="C96" s="9" t="s">
        <v>10</v>
      </c>
      <c r="D96" s="10" t="s">
        <v>547</v>
      </c>
      <c r="E96" s="8" t="s">
        <v>109</v>
      </c>
      <c r="F96" s="16" t="s">
        <v>544</v>
      </c>
      <c r="G96" s="19" t="s">
        <v>548</v>
      </c>
      <c r="H96" s="11"/>
      <c r="I96" s="14"/>
      <c r="J96" s="14"/>
      <c r="K96" s="14"/>
      <c r="L96" s="14"/>
      <c r="M96" s="14"/>
      <c r="N96" s="14"/>
      <c r="O96" s="14"/>
      <c r="P96" s="14"/>
      <c r="Q96" s="14"/>
      <c r="R96" s="14"/>
      <c r="S96" s="14"/>
      <c r="T96" s="14"/>
      <c r="U96" s="14"/>
      <c r="V96" s="14"/>
      <c r="W96" s="14"/>
      <c r="X96" s="14"/>
      <c r="Y96" s="14"/>
      <c r="Z96" s="14"/>
      <c r="AA96" s="14"/>
      <c r="AB96" s="14"/>
    </row>
    <row r="97">
      <c r="A97" s="7">
        <v>45183.0</v>
      </c>
      <c r="B97" s="8" t="s">
        <v>549</v>
      </c>
      <c r="C97" s="9" t="s">
        <v>30</v>
      </c>
      <c r="D97" s="10" t="s">
        <v>550</v>
      </c>
      <c r="E97" s="8" t="s">
        <v>551</v>
      </c>
      <c r="F97" s="12"/>
      <c r="G97" s="13"/>
      <c r="H97" s="8" t="s">
        <v>552</v>
      </c>
      <c r="I97" s="14"/>
      <c r="J97" s="14"/>
      <c r="K97" s="14"/>
      <c r="L97" s="14"/>
      <c r="M97" s="14"/>
      <c r="N97" s="14"/>
      <c r="O97" s="14"/>
      <c r="P97" s="14"/>
      <c r="Q97" s="14"/>
      <c r="R97" s="14"/>
      <c r="S97" s="14"/>
      <c r="T97" s="14"/>
      <c r="U97" s="14"/>
      <c r="V97" s="14"/>
      <c r="W97" s="14"/>
      <c r="X97" s="14"/>
      <c r="Y97" s="14"/>
      <c r="Z97" s="14"/>
      <c r="AA97" s="14"/>
      <c r="AB97" s="14"/>
    </row>
    <row r="98">
      <c r="A98" s="7">
        <v>45183.0</v>
      </c>
      <c r="B98" s="8" t="s">
        <v>553</v>
      </c>
      <c r="C98" s="9" t="s">
        <v>30</v>
      </c>
      <c r="D98" s="10" t="s">
        <v>554</v>
      </c>
      <c r="E98" s="8" t="s">
        <v>120</v>
      </c>
      <c r="F98" s="16" t="s">
        <v>555</v>
      </c>
      <c r="G98" s="19" t="s">
        <v>556</v>
      </c>
      <c r="H98" s="11"/>
      <c r="I98" s="14"/>
      <c r="J98" s="14"/>
      <c r="K98" s="14"/>
      <c r="L98" s="14"/>
      <c r="M98" s="14"/>
      <c r="N98" s="14"/>
      <c r="O98" s="14"/>
      <c r="P98" s="14"/>
      <c r="Q98" s="14"/>
      <c r="R98" s="14"/>
      <c r="S98" s="14"/>
      <c r="T98" s="14"/>
      <c r="U98" s="14"/>
      <c r="V98" s="14"/>
      <c r="W98" s="14"/>
      <c r="X98" s="14"/>
      <c r="Y98" s="14"/>
      <c r="Z98" s="14"/>
      <c r="AA98" s="14"/>
      <c r="AB98" s="14"/>
    </row>
    <row r="99">
      <c r="A99" s="7">
        <v>45183.0</v>
      </c>
      <c r="B99" s="8" t="s">
        <v>557</v>
      </c>
      <c r="C99" s="9" t="s">
        <v>14</v>
      </c>
      <c r="D99" s="10" t="s">
        <v>558</v>
      </c>
      <c r="E99" s="8" t="s">
        <v>53</v>
      </c>
      <c r="F99" s="16" t="s">
        <v>559</v>
      </c>
      <c r="G99" s="19" t="s">
        <v>560</v>
      </c>
      <c r="H99" s="8" t="s">
        <v>348</v>
      </c>
      <c r="I99" s="23" t="s">
        <v>561</v>
      </c>
      <c r="J99" s="14"/>
      <c r="K99" s="14"/>
      <c r="L99" s="14"/>
      <c r="M99" s="14"/>
      <c r="N99" s="14"/>
      <c r="O99" s="14"/>
      <c r="P99" s="14"/>
      <c r="Q99" s="14"/>
      <c r="R99" s="14"/>
      <c r="S99" s="14"/>
      <c r="T99" s="14"/>
      <c r="U99" s="14"/>
      <c r="V99" s="14"/>
      <c r="W99" s="14"/>
      <c r="X99" s="14"/>
      <c r="Y99" s="14"/>
      <c r="Z99" s="14"/>
      <c r="AA99" s="14"/>
      <c r="AB99" s="14"/>
    </row>
    <row r="100" ht="470.25" customHeight="1">
      <c r="A100" s="7">
        <v>45183.0</v>
      </c>
      <c r="B100" s="8" t="s">
        <v>562</v>
      </c>
      <c r="C100" s="9" t="s">
        <v>30</v>
      </c>
      <c r="D100" s="10" t="s">
        <v>563</v>
      </c>
      <c r="E100" s="8" t="s">
        <v>564</v>
      </c>
      <c r="F100" s="16" t="s">
        <v>565</v>
      </c>
      <c r="G100" s="19" t="s">
        <v>566</v>
      </c>
      <c r="H100" s="11"/>
      <c r="I100" s="14"/>
      <c r="J100" s="14"/>
      <c r="K100" s="14"/>
      <c r="L100" s="14"/>
      <c r="M100" s="14"/>
      <c r="N100" s="14"/>
      <c r="O100" s="14"/>
      <c r="P100" s="14"/>
      <c r="Q100" s="14"/>
      <c r="R100" s="14"/>
      <c r="S100" s="14"/>
      <c r="T100" s="14"/>
      <c r="U100" s="14"/>
      <c r="V100" s="14"/>
      <c r="W100" s="14"/>
      <c r="X100" s="14"/>
      <c r="Y100" s="14"/>
      <c r="Z100" s="14"/>
      <c r="AA100" s="14"/>
      <c r="AB100" s="14"/>
    </row>
    <row r="101" ht="463.5" customHeight="1">
      <c r="A101" s="7">
        <v>45183.0</v>
      </c>
      <c r="B101" s="8" t="s">
        <v>567</v>
      </c>
      <c r="C101" s="9" t="s">
        <v>30</v>
      </c>
      <c r="D101" s="10" t="s">
        <v>568</v>
      </c>
      <c r="E101" s="8" t="s">
        <v>40</v>
      </c>
      <c r="F101" s="16" t="s">
        <v>33</v>
      </c>
      <c r="G101" s="19" t="s">
        <v>569</v>
      </c>
      <c r="H101" s="11"/>
      <c r="I101" s="14"/>
      <c r="J101" s="14"/>
      <c r="K101" s="14"/>
      <c r="L101" s="14"/>
      <c r="M101" s="14"/>
      <c r="N101" s="14"/>
      <c r="O101" s="14"/>
      <c r="P101" s="14"/>
      <c r="Q101" s="14"/>
      <c r="R101" s="14"/>
      <c r="S101" s="14"/>
      <c r="T101" s="14"/>
      <c r="U101" s="14"/>
      <c r="V101" s="14"/>
      <c r="W101" s="14"/>
      <c r="X101" s="14"/>
      <c r="Y101" s="14"/>
      <c r="Z101" s="14"/>
      <c r="AA101" s="14"/>
      <c r="AB101" s="14"/>
    </row>
    <row r="102">
      <c r="A102" s="7">
        <v>45183.0</v>
      </c>
      <c r="B102" s="8" t="s">
        <v>570</v>
      </c>
      <c r="C102" s="9" t="s">
        <v>30</v>
      </c>
      <c r="D102" s="10" t="s">
        <v>571</v>
      </c>
      <c r="E102" s="11"/>
      <c r="F102" s="16" t="s">
        <v>308</v>
      </c>
      <c r="G102" s="19" t="s">
        <v>572</v>
      </c>
      <c r="H102" s="11"/>
      <c r="I102" s="14"/>
      <c r="J102" s="14"/>
      <c r="K102" s="14"/>
      <c r="L102" s="14"/>
      <c r="M102" s="14"/>
      <c r="N102" s="14"/>
      <c r="O102" s="14"/>
      <c r="P102" s="14"/>
      <c r="Q102" s="14"/>
      <c r="R102" s="14"/>
      <c r="S102" s="14"/>
      <c r="T102" s="14"/>
      <c r="U102" s="14"/>
      <c r="V102" s="14"/>
      <c r="W102" s="14"/>
      <c r="X102" s="14"/>
      <c r="Y102" s="14"/>
      <c r="Z102" s="14"/>
      <c r="AA102" s="14"/>
      <c r="AB102" s="14"/>
    </row>
    <row r="103">
      <c r="A103" s="7">
        <v>45183.0</v>
      </c>
      <c r="B103" s="8" t="s">
        <v>573</v>
      </c>
      <c r="C103" s="9" t="s">
        <v>14</v>
      </c>
      <c r="D103" s="10" t="s">
        <v>574</v>
      </c>
      <c r="E103" s="11"/>
      <c r="F103" s="16" t="s">
        <v>575</v>
      </c>
      <c r="G103" s="19" t="s">
        <v>576</v>
      </c>
      <c r="H103" s="8" t="s">
        <v>577</v>
      </c>
      <c r="I103" s="14"/>
      <c r="J103" s="14"/>
      <c r="K103" s="14"/>
      <c r="L103" s="14"/>
      <c r="M103" s="14"/>
      <c r="N103" s="14"/>
      <c r="O103" s="14"/>
      <c r="P103" s="14"/>
      <c r="Q103" s="14"/>
      <c r="R103" s="14"/>
      <c r="S103" s="14"/>
      <c r="T103" s="14"/>
      <c r="U103" s="14"/>
      <c r="V103" s="14"/>
      <c r="W103" s="14"/>
      <c r="X103" s="14"/>
      <c r="Y103" s="14"/>
      <c r="Z103" s="14"/>
      <c r="AA103" s="14"/>
      <c r="AB103" s="14"/>
    </row>
    <row r="104">
      <c r="A104" s="7">
        <v>45183.0</v>
      </c>
      <c r="B104" s="8" t="s">
        <v>578</v>
      </c>
      <c r="C104" s="9" t="s">
        <v>14</v>
      </c>
      <c r="D104" s="10" t="s">
        <v>579</v>
      </c>
      <c r="E104" s="8" t="s">
        <v>580</v>
      </c>
      <c r="F104" s="16" t="s">
        <v>581</v>
      </c>
      <c r="G104" s="19" t="s">
        <v>582</v>
      </c>
      <c r="H104" s="11"/>
      <c r="I104" s="14"/>
      <c r="J104" s="14"/>
      <c r="K104" s="14"/>
      <c r="L104" s="14"/>
      <c r="M104" s="14"/>
      <c r="N104" s="14"/>
      <c r="O104" s="14"/>
      <c r="P104" s="14"/>
      <c r="Q104" s="14"/>
      <c r="R104" s="14"/>
      <c r="S104" s="14"/>
      <c r="T104" s="14"/>
      <c r="U104" s="14"/>
      <c r="V104" s="14"/>
      <c r="W104" s="14"/>
      <c r="X104" s="14"/>
      <c r="Y104" s="14"/>
      <c r="Z104" s="14"/>
      <c r="AA104" s="14"/>
      <c r="AB104" s="14"/>
    </row>
    <row r="105">
      <c r="A105" s="7">
        <v>45183.0</v>
      </c>
      <c r="B105" s="8" t="s">
        <v>583</v>
      </c>
      <c r="C105" s="9" t="s">
        <v>14</v>
      </c>
      <c r="D105" s="10" t="s">
        <v>584</v>
      </c>
      <c r="E105" s="11"/>
      <c r="F105" s="16" t="s">
        <v>585</v>
      </c>
      <c r="G105" s="19" t="s">
        <v>586</v>
      </c>
      <c r="H105" s="8" t="s">
        <v>587</v>
      </c>
      <c r="I105" s="23" t="s">
        <v>588</v>
      </c>
      <c r="J105" s="14"/>
      <c r="K105" s="14"/>
      <c r="L105" s="14"/>
      <c r="M105" s="14"/>
      <c r="N105" s="14"/>
      <c r="O105" s="14"/>
      <c r="P105" s="14"/>
      <c r="Q105" s="14"/>
      <c r="R105" s="14"/>
      <c r="S105" s="14"/>
      <c r="T105" s="14"/>
      <c r="U105" s="14"/>
      <c r="V105" s="14"/>
      <c r="W105" s="14"/>
      <c r="X105" s="14"/>
      <c r="Y105" s="14"/>
      <c r="Z105" s="14"/>
      <c r="AA105" s="14"/>
      <c r="AB105" s="14"/>
    </row>
    <row r="106">
      <c r="A106" s="7">
        <v>45184.0</v>
      </c>
      <c r="B106" s="8" t="s">
        <v>589</v>
      </c>
      <c r="C106" s="9" t="s">
        <v>30</v>
      </c>
      <c r="D106" s="15" t="s">
        <v>590</v>
      </c>
      <c r="E106" s="8" t="s">
        <v>282</v>
      </c>
      <c r="F106" s="16" t="s">
        <v>591</v>
      </c>
      <c r="G106" s="17" t="s">
        <v>592</v>
      </c>
      <c r="H106" s="11"/>
      <c r="I106" s="14"/>
      <c r="J106" s="14"/>
      <c r="K106" s="14"/>
      <c r="L106" s="14"/>
      <c r="M106" s="14"/>
      <c r="N106" s="14"/>
      <c r="O106" s="14"/>
      <c r="P106" s="14"/>
      <c r="Q106" s="14"/>
      <c r="R106" s="14"/>
      <c r="S106" s="14"/>
      <c r="T106" s="14"/>
      <c r="U106" s="14"/>
      <c r="V106" s="14"/>
      <c r="W106" s="14"/>
      <c r="X106" s="14"/>
      <c r="Y106" s="14"/>
      <c r="Z106" s="14"/>
      <c r="AA106" s="14"/>
      <c r="AB106" s="14"/>
    </row>
    <row r="107">
      <c r="A107" s="7">
        <v>45184.0</v>
      </c>
      <c r="B107" s="8" t="s">
        <v>593</v>
      </c>
      <c r="C107" s="9" t="s">
        <v>30</v>
      </c>
      <c r="D107" s="10" t="s">
        <v>594</v>
      </c>
      <c r="E107" s="8" t="s">
        <v>53</v>
      </c>
      <c r="F107" s="25" t="s">
        <v>595</v>
      </c>
      <c r="G107" s="19" t="s">
        <v>596</v>
      </c>
      <c r="H107" s="11"/>
      <c r="I107" s="14"/>
      <c r="J107" s="14"/>
      <c r="K107" s="14"/>
      <c r="L107" s="14"/>
      <c r="M107" s="14"/>
      <c r="N107" s="14"/>
      <c r="O107" s="14"/>
      <c r="P107" s="14"/>
      <c r="Q107" s="14"/>
      <c r="R107" s="14"/>
      <c r="S107" s="14"/>
      <c r="T107" s="14"/>
      <c r="U107" s="14"/>
      <c r="V107" s="14"/>
      <c r="W107" s="14"/>
      <c r="X107" s="14"/>
      <c r="Y107" s="14"/>
      <c r="Z107" s="14"/>
      <c r="AA107" s="14"/>
      <c r="AB107" s="14"/>
    </row>
    <row r="108">
      <c r="A108" s="7">
        <v>45184.0</v>
      </c>
      <c r="B108" s="8" t="s">
        <v>597</v>
      </c>
      <c r="C108" s="9" t="s">
        <v>14</v>
      </c>
      <c r="D108" s="10" t="s">
        <v>598</v>
      </c>
      <c r="E108" s="8" t="s">
        <v>599</v>
      </c>
      <c r="F108" s="16" t="s">
        <v>600</v>
      </c>
      <c r="G108" s="19" t="s">
        <v>601</v>
      </c>
      <c r="H108" s="8" t="s">
        <v>348</v>
      </c>
      <c r="I108" s="14"/>
      <c r="J108" s="14"/>
      <c r="K108" s="14"/>
      <c r="L108" s="14"/>
      <c r="M108" s="14"/>
      <c r="N108" s="14"/>
      <c r="O108" s="14"/>
      <c r="P108" s="14"/>
      <c r="Q108" s="14"/>
      <c r="R108" s="14"/>
      <c r="S108" s="14"/>
      <c r="T108" s="14"/>
      <c r="U108" s="14"/>
      <c r="V108" s="14"/>
      <c r="W108" s="14"/>
      <c r="X108" s="14"/>
      <c r="Y108" s="14"/>
      <c r="Z108" s="14"/>
      <c r="AA108" s="14"/>
      <c r="AB108" s="14"/>
    </row>
    <row r="109">
      <c r="A109" s="7">
        <v>45184.0</v>
      </c>
      <c r="B109" s="8" t="s">
        <v>602</v>
      </c>
      <c r="C109" s="9" t="s">
        <v>30</v>
      </c>
      <c r="D109" s="10" t="s">
        <v>603</v>
      </c>
      <c r="E109" s="8" t="s">
        <v>604</v>
      </c>
      <c r="F109" s="16" t="s">
        <v>33</v>
      </c>
      <c r="G109" s="19" t="s">
        <v>605</v>
      </c>
      <c r="H109" s="11"/>
      <c r="I109" s="14"/>
      <c r="J109" s="14"/>
      <c r="K109" s="14"/>
      <c r="L109" s="14"/>
      <c r="M109" s="14"/>
      <c r="N109" s="14"/>
      <c r="O109" s="14"/>
      <c r="P109" s="14"/>
      <c r="Q109" s="14"/>
      <c r="R109" s="14"/>
      <c r="S109" s="14"/>
      <c r="T109" s="14"/>
      <c r="U109" s="14"/>
      <c r="V109" s="14"/>
      <c r="W109" s="14"/>
      <c r="X109" s="14"/>
      <c r="Y109" s="14"/>
      <c r="Z109" s="14"/>
      <c r="AA109" s="14"/>
      <c r="AB109" s="14"/>
    </row>
    <row r="110">
      <c r="A110" s="7">
        <v>45184.0</v>
      </c>
      <c r="B110" s="8" t="s">
        <v>606</v>
      </c>
      <c r="C110" s="9" t="s">
        <v>10</v>
      </c>
      <c r="D110" s="10" t="s">
        <v>607</v>
      </c>
      <c r="E110" s="8" t="s">
        <v>123</v>
      </c>
      <c r="F110" s="16" t="s">
        <v>608</v>
      </c>
      <c r="G110" s="19" t="s">
        <v>609</v>
      </c>
      <c r="H110" s="11"/>
      <c r="I110" s="14"/>
      <c r="J110" s="14"/>
      <c r="K110" s="14"/>
      <c r="L110" s="14"/>
      <c r="M110" s="14"/>
      <c r="N110" s="14"/>
      <c r="O110" s="14"/>
      <c r="P110" s="14"/>
      <c r="Q110" s="14"/>
      <c r="R110" s="14"/>
      <c r="S110" s="14"/>
      <c r="T110" s="14"/>
      <c r="U110" s="14"/>
      <c r="V110" s="14"/>
      <c r="W110" s="14"/>
      <c r="X110" s="14"/>
      <c r="Y110" s="14"/>
      <c r="Z110" s="14"/>
      <c r="AA110" s="14"/>
      <c r="AB110" s="14"/>
    </row>
    <row r="111">
      <c r="A111" s="7">
        <v>45187.0</v>
      </c>
      <c r="B111" s="8" t="s">
        <v>610</v>
      </c>
      <c r="C111" s="9" t="s">
        <v>14</v>
      </c>
      <c r="D111" s="10" t="s">
        <v>611</v>
      </c>
      <c r="E111" s="8" t="s">
        <v>93</v>
      </c>
      <c r="F111" s="16" t="s">
        <v>612</v>
      </c>
      <c r="G111" s="19" t="s">
        <v>613</v>
      </c>
      <c r="H111" s="8" t="s">
        <v>614</v>
      </c>
      <c r="I111" s="14"/>
      <c r="J111" s="14"/>
      <c r="K111" s="14"/>
      <c r="L111" s="14"/>
      <c r="M111" s="14"/>
      <c r="N111" s="14"/>
      <c r="O111" s="14"/>
      <c r="P111" s="14"/>
      <c r="Q111" s="14"/>
      <c r="R111" s="14"/>
      <c r="S111" s="14"/>
      <c r="T111" s="14"/>
      <c r="U111" s="14"/>
      <c r="V111" s="14"/>
      <c r="W111" s="14"/>
      <c r="X111" s="14"/>
      <c r="Y111" s="14"/>
      <c r="Z111" s="14"/>
      <c r="AA111" s="14"/>
      <c r="AB111" s="14"/>
    </row>
    <row r="112">
      <c r="A112" s="7">
        <v>45187.0</v>
      </c>
      <c r="B112" s="8" t="s">
        <v>615</v>
      </c>
      <c r="C112" s="9" t="s">
        <v>14</v>
      </c>
      <c r="D112" s="10" t="s">
        <v>616</v>
      </c>
      <c r="E112" s="8" t="s">
        <v>617</v>
      </c>
      <c r="F112" s="16" t="s">
        <v>618</v>
      </c>
      <c r="G112" s="19" t="s">
        <v>619</v>
      </c>
      <c r="H112" s="8" t="s">
        <v>620</v>
      </c>
      <c r="I112" s="14"/>
      <c r="J112" s="14"/>
      <c r="K112" s="14"/>
      <c r="L112" s="14"/>
      <c r="M112" s="14"/>
      <c r="N112" s="14"/>
      <c r="O112" s="14"/>
      <c r="P112" s="14"/>
      <c r="Q112" s="14"/>
      <c r="R112" s="14"/>
      <c r="S112" s="14"/>
      <c r="T112" s="14"/>
      <c r="U112" s="14"/>
      <c r="V112" s="14"/>
      <c r="W112" s="14"/>
      <c r="X112" s="14"/>
      <c r="Y112" s="14"/>
      <c r="Z112" s="14"/>
      <c r="AA112" s="14"/>
      <c r="AB112" s="14"/>
    </row>
    <row r="113">
      <c r="A113" s="7">
        <v>45187.0</v>
      </c>
      <c r="B113" s="8" t="s">
        <v>621</v>
      </c>
      <c r="C113" s="9" t="s">
        <v>14</v>
      </c>
      <c r="D113" s="10" t="s">
        <v>616</v>
      </c>
      <c r="E113" s="11"/>
      <c r="F113" s="16" t="s">
        <v>622</v>
      </c>
      <c r="G113" s="19" t="s">
        <v>623</v>
      </c>
      <c r="H113" s="8" t="s">
        <v>624</v>
      </c>
      <c r="I113" s="14"/>
      <c r="J113" s="14"/>
      <c r="K113" s="14"/>
      <c r="L113" s="14"/>
      <c r="M113" s="14"/>
      <c r="N113" s="14"/>
      <c r="O113" s="14"/>
      <c r="P113" s="14"/>
      <c r="Q113" s="14"/>
      <c r="R113" s="14"/>
      <c r="S113" s="14"/>
      <c r="T113" s="14"/>
      <c r="U113" s="14"/>
      <c r="V113" s="14"/>
      <c r="W113" s="14"/>
      <c r="X113" s="14"/>
      <c r="Y113" s="14"/>
      <c r="Z113" s="14"/>
      <c r="AA113" s="14"/>
      <c r="AB113" s="14"/>
    </row>
    <row r="114">
      <c r="A114" s="7">
        <v>45187.0</v>
      </c>
      <c r="B114" s="8" t="s">
        <v>625</v>
      </c>
      <c r="C114" s="9" t="s">
        <v>14</v>
      </c>
      <c r="D114" s="10" t="s">
        <v>616</v>
      </c>
      <c r="E114" s="11"/>
      <c r="F114" s="16" t="s">
        <v>626</v>
      </c>
      <c r="G114" s="19" t="s">
        <v>627</v>
      </c>
      <c r="H114" s="8" t="s">
        <v>628</v>
      </c>
      <c r="I114" s="14"/>
      <c r="J114" s="14"/>
      <c r="K114" s="14"/>
      <c r="L114" s="14"/>
      <c r="M114" s="14"/>
      <c r="N114" s="14"/>
      <c r="O114" s="14"/>
      <c r="P114" s="14"/>
      <c r="Q114" s="14"/>
      <c r="R114" s="14"/>
      <c r="S114" s="14"/>
      <c r="T114" s="14"/>
      <c r="U114" s="14"/>
      <c r="V114" s="14"/>
      <c r="W114" s="14"/>
      <c r="X114" s="14"/>
      <c r="Y114" s="14"/>
      <c r="Z114" s="14"/>
      <c r="AA114" s="14"/>
      <c r="AB114" s="14"/>
    </row>
    <row r="115">
      <c r="A115" s="7">
        <v>45187.0</v>
      </c>
      <c r="B115" s="8" t="s">
        <v>629</v>
      </c>
      <c r="C115" s="9" t="s">
        <v>14</v>
      </c>
      <c r="D115" s="10" t="s">
        <v>616</v>
      </c>
      <c r="E115" s="8" t="s">
        <v>93</v>
      </c>
      <c r="F115" s="16" t="s">
        <v>630</v>
      </c>
      <c r="G115" s="19" t="s">
        <v>631</v>
      </c>
      <c r="H115" s="8" t="s">
        <v>632</v>
      </c>
      <c r="I115" s="14"/>
      <c r="J115" s="14"/>
      <c r="K115" s="14"/>
      <c r="L115" s="14"/>
      <c r="M115" s="14"/>
      <c r="N115" s="14"/>
      <c r="O115" s="14"/>
      <c r="P115" s="14"/>
      <c r="Q115" s="14"/>
      <c r="R115" s="14"/>
      <c r="S115" s="14"/>
      <c r="T115" s="14"/>
      <c r="U115" s="14"/>
      <c r="V115" s="14"/>
      <c r="W115" s="14"/>
      <c r="X115" s="14"/>
      <c r="Y115" s="14"/>
      <c r="Z115" s="14"/>
      <c r="AA115" s="14"/>
      <c r="AB115" s="14"/>
    </row>
    <row r="116">
      <c r="A116" s="7">
        <v>45187.0</v>
      </c>
      <c r="B116" s="8" t="s">
        <v>633</v>
      </c>
      <c r="C116" s="9" t="s">
        <v>30</v>
      </c>
      <c r="D116" s="10" t="s">
        <v>634</v>
      </c>
      <c r="E116" s="11"/>
      <c r="F116" s="16" t="s">
        <v>170</v>
      </c>
      <c r="G116" s="19" t="s">
        <v>635</v>
      </c>
      <c r="H116" s="11"/>
      <c r="I116" s="14"/>
      <c r="J116" s="14"/>
      <c r="K116" s="14"/>
      <c r="L116" s="14"/>
      <c r="M116" s="14"/>
      <c r="N116" s="14"/>
      <c r="O116" s="14"/>
      <c r="P116" s="14"/>
      <c r="Q116" s="14"/>
      <c r="R116" s="14"/>
      <c r="S116" s="14"/>
      <c r="T116" s="14"/>
      <c r="U116" s="14"/>
      <c r="V116" s="14"/>
      <c r="W116" s="14"/>
      <c r="X116" s="14"/>
      <c r="Y116" s="14"/>
      <c r="Z116" s="14"/>
      <c r="AA116" s="14"/>
      <c r="AB116" s="14"/>
    </row>
    <row r="117">
      <c r="A117" s="7">
        <v>45187.0</v>
      </c>
      <c r="B117" s="8" t="s">
        <v>636</v>
      </c>
      <c r="C117" s="9" t="s">
        <v>14</v>
      </c>
      <c r="D117" s="15" t="s">
        <v>637</v>
      </c>
      <c r="E117" s="8" t="s">
        <v>638</v>
      </c>
      <c r="F117" s="16" t="s">
        <v>639</v>
      </c>
      <c r="G117" s="17" t="s">
        <v>640</v>
      </c>
      <c r="H117" s="11"/>
      <c r="I117" s="14"/>
      <c r="J117" s="14"/>
      <c r="K117" s="14"/>
      <c r="L117" s="14"/>
      <c r="M117" s="14"/>
      <c r="N117" s="14"/>
      <c r="O117" s="14"/>
      <c r="P117" s="14"/>
      <c r="Q117" s="14"/>
      <c r="R117" s="14"/>
      <c r="S117" s="14"/>
      <c r="T117" s="14"/>
      <c r="U117" s="14"/>
      <c r="V117" s="14"/>
      <c r="W117" s="14"/>
      <c r="X117" s="14"/>
      <c r="Y117" s="14"/>
      <c r="Z117" s="14"/>
      <c r="AA117" s="14"/>
      <c r="AB117" s="14"/>
    </row>
    <row r="118">
      <c r="A118" s="7">
        <v>45187.0</v>
      </c>
      <c r="B118" s="8" t="s">
        <v>641</v>
      </c>
      <c r="C118" s="9" t="s">
        <v>30</v>
      </c>
      <c r="D118" s="10" t="s">
        <v>642</v>
      </c>
      <c r="E118" s="8" t="s">
        <v>97</v>
      </c>
      <c r="F118" s="16" t="s">
        <v>643</v>
      </c>
      <c r="G118" s="19" t="s">
        <v>644</v>
      </c>
      <c r="H118" s="11"/>
      <c r="I118" s="14"/>
      <c r="J118" s="14"/>
      <c r="K118" s="14"/>
      <c r="L118" s="14"/>
      <c r="M118" s="14"/>
      <c r="N118" s="14"/>
      <c r="O118" s="14"/>
      <c r="P118" s="14"/>
      <c r="Q118" s="14"/>
      <c r="R118" s="14"/>
      <c r="S118" s="14"/>
      <c r="T118" s="14"/>
      <c r="U118" s="14"/>
      <c r="V118" s="14"/>
      <c r="W118" s="14"/>
      <c r="X118" s="14"/>
      <c r="Y118" s="14"/>
      <c r="Z118" s="14"/>
      <c r="AA118" s="14"/>
      <c r="AB118" s="14"/>
    </row>
    <row r="119">
      <c r="A119" s="7">
        <v>45187.0</v>
      </c>
      <c r="B119" s="8" t="s">
        <v>645</v>
      </c>
      <c r="C119" s="9" t="s">
        <v>14</v>
      </c>
      <c r="D119" s="10" t="s">
        <v>646</v>
      </c>
      <c r="E119" s="8" t="s">
        <v>647</v>
      </c>
      <c r="F119" s="16" t="s">
        <v>648</v>
      </c>
      <c r="G119" s="19" t="s">
        <v>649</v>
      </c>
      <c r="H119" s="8" t="s">
        <v>650</v>
      </c>
      <c r="I119" s="14"/>
      <c r="J119" s="14"/>
      <c r="K119" s="14"/>
      <c r="L119" s="14"/>
      <c r="M119" s="14"/>
      <c r="N119" s="14"/>
      <c r="O119" s="14"/>
      <c r="P119" s="14"/>
      <c r="Q119" s="14"/>
      <c r="R119" s="14"/>
      <c r="S119" s="14"/>
      <c r="T119" s="14"/>
      <c r="U119" s="14"/>
      <c r="V119" s="14"/>
      <c r="W119" s="14"/>
      <c r="X119" s="14"/>
      <c r="Y119" s="14"/>
      <c r="Z119" s="14"/>
      <c r="AA119" s="14"/>
      <c r="AB119" s="14"/>
    </row>
    <row r="120">
      <c r="A120" s="7">
        <v>45187.0</v>
      </c>
      <c r="B120" s="8" t="s">
        <v>651</v>
      </c>
      <c r="C120" s="9" t="s">
        <v>30</v>
      </c>
      <c r="D120" s="10" t="s">
        <v>652</v>
      </c>
      <c r="E120" s="8" t="s">
        <v>68</v>
      </c>
      <c r="F120" s="16" t="s">
        <v>33</v>
      </c>
      <c r="G120" s="19" t="s">
        <v>653</v>
      </c>
      <c r="H120" s="11"/>
      <c r="I120" s="14"/>
      <c r="J120" s="14"/>
      <c r="K120" s="14"/>
      <c r="L120" s="14"/>
      <c r="M120" s="14"/>
      <c r="N120" s="14"/>
      <c r="O120" s="14"/>
      <c r="P120" s="14"/>
      <c r="Q120" s="14"/>
      <c r="R120" s="14"/>
      <c r="S120" s="14"/>
      <c r="T120" s="14"/>
      <c r="U120" s="14"/>
      <c r="V120" s="14"/>
      <c r="W120" s="14"/>
      <c r="X120" s="14"/>
      <c r="Y120" s="14"/>
      <c r="Z120" s="14"/>
      <c r="AA120" s="14"/>
      <c r="AB120" s="14"/>
    </row>
    <row r="121">
      <c r="A121" s="7">
        <v>45188.0</v>
      </c>
      <c r="B121" s="21" t="s">
        <v>654</v>
      </c>
      <c r="C121" s="9" t="s">
        <v>14</v>
      </c>
      <c r="D121" s="15" t="s">
        <v>655</v>
      </c>
      <c r="E121" s="8" t="s">
        <v>638</v>
      </c>
      <c r="F121" s="16" t="s">
        <v>656</v>
      </c>
      <c r="G121" s="17" t="s">
        <v>657</v>
      </c>
      <c r="H121" s="11"/>
      <c r="I121" s="14"/>
      <c r="J121" s="14"/>
      <c r="K121" s="14"/>
      <c r="L121" s="14"/>
      <c r="M121" s="14"/>
      <c r="N121" s="14"/>
      <c r="O121" s="14"/>
      <c r="P121" s="14"/>
      <c r="Q121" s="14"/>
      <c r="R121" s="14"/>
      <c r="S121" s="14"/>
      <c r="T121" s="14"/>
      <c r="U121" s="14"/>
      <c r="V121" s="14"/>
      <c r="W121" s="14"/>
      <c r="X121" s="14"/>
      <c r="Y121" s="14"/>
      <c r="Z121" s="14"/>
      <c r="AA121" s="14"/>
      <c r="AB121" s="14"/>
    </row>
    <row r="122">
      <c r="A122" s="7">
        <v>45188.0</v>
      </c>
      <c r="B122" s="8" t="s">
        <v>658</v>
      </c>
      <c r="C122" s="9" t="s">
        <v>30</v>
      </c>
      <c r="D122" s="10" t="s">
        <v>659</v>
      </c>
      <c r="E122" s="8" t="s">
        <v>660</v>
      </c>
      <c r="F122" s="16" t="s">
        <v>33</v>
      </c>
      <c r="G122" s="19" t="s">
        <v>661</v>
      </c>
      <c r="H122" s="11"/>
      <c r="I122" s="14"/>
      <c r="J122" s="14"/>
      <c r="K122" s="14"/>
      <c r="L122" s="14"/>
      <c r="M122" s="14"/>
      <c r="N122" s="14"/>
      <c r="O122" s="14"/>
      <c r="P122" s="14"/>
      <c r="Q122" s="14"/>
      <c r="R122" s="14"/>
      <c r="S122" s="14"/>
      <c r="T122" s="14"/>
      <c r="U122" s="14"/>
      <c r="V122" s="14"/>
      <c r="W122" s="14"/>
      <c r="X122" s="14"/>
      <c r="Y122" s="14"/>
      <c r="Z122" s="14"/>
      <c r="AA122" s="14"/>
      <c r="AB122" s="14"/>
    </row>
    <row r="123">
      <c r="A123" s="7">
        <v>45188.0</v>
      </c>
      <c r="B123" s="8" t="s">
        <v>662</v>
      </c>
      <c r="C123" s="9" t="s">
        <v>30</v>
      </c>
      <c r="D123" s="10" t="s">
        <v>663</v>
      </c>
      <c r="E123" s="8" t="s">
        <v>53</v>
      </c>
      <c r="F123" s="16" t="s">
        <v>33</v>
      </c>
      <c r="G123" s="19" t="s">
        <v>664</v>
      </c>
      <c r="H123" s="11"/>
      <c r="I123" s="14"/>
      <c r="J123" s="14"/>
      <c r="K123" s="14"/>
      <c r="L123" s="14"/>
      <c r="M123" s="14"/>
      <c r="N123" s="14"/>
      <c r="O123" s="14"/>
      <c r="P123" s="14"/>
      <c r="Q123" s="14"/>
      <c r="R123" s="14"/>
      <c r="S123" s="14"/>
      <c r="T123" s="14"/>
      <c r="U123" s="14"/>
      <c r="V123" s="14"/>
      <c r="W123" s="14"/>
      <c r="X123" s="14"/>
      <c r="Y123" s="14"/>
      <c r="Z123" s="14"/>
      <c r="AA123" s="14"/>
      <c r="AB123" s="14"/>
    </row>
    <row r="124">
      <c r="A124" s="7">
        <v>45188.0</v>
      </c>
      <c r="B124" s="8" t="s">
        <v>665</v>
      </c>
      <c r="C124" s="9" t="s">
        <v>14</v>
      </c>
      <c r="D124" s="10" t="s">
        <v>666</v>
      </c>
      <c r="E124" s="11"/>
      <c r="F124" s="16" t="s">
        <v>667</v>
      </c>
      <c r="G124" s="19" t="s">
        <v>668</v>
      </c>
      <c r="H124" s="8" t="s">
        <v>669</v>
      </c>
      <c r="I124" s="14"/>
      <c r="J124" s="14"/>
      <c r="K124" s="14"/>
      <c r="L124" s="14"/>
      <c r="M124" s="14"/>
      <c r="N124" s="14"/>
      <c r="O124" s="14"/>
      <c r="P124" s="14"/>
      <c r="Q124" s="14"/>
      <c r="R124" s="14"/>
      <c r="S124" s="14"/>
      <c r="T124" s="14"/>
      <c r="U124" s="14"/>
      <c r="V124" s="14"/>
      <c r="W124" s="14"/>
      <c r="X124" s="14"/>
      <c r="Y124" s="14"/>
      <c r="Z124" s="14"/>
      <c r="AA124" s="14"/>
      <c r="AB124" s="14"/>
    </row>
    <row r="125">
      <c r="A125" s="7">
        <v>45188.0</v>
      </c>
      <c r="B125" s="8" t="s">
        <v>670</v>
      </c>
      <c r="C125" s="9" t="s">
        <v>30</v>
      </c>
      <c r="D125" s="10" t="s">
        <v>671</v>
      </c>
      <c r="E125" s="8" t="s">
        <v>672</v>
      </c>
      <c r="F125" s="16" t="s">
        <v>673</v>
      </c>
      <c r="G125" s="19" t="s">
        <v>674</v>
      </c>
      <c r="H125" s="11"/>
      <c r="I125" s="14"/>
      <c r="J125" s="14"/>
      <c r="K125" s="14"/>
      <c r="L125" s="14"/>
      <c r="M125" s="14"/>
      <c r="N125" s="14"/>
      <c r="O125" s="14"/>
      <c r="P125" s="14"/>
      <c r="Q125" s="14"/>
      <c r="R125" s="14"/>
      <c r="S125" s="14"/>
      <c r="T125" s="14"/>
      <c r="U125" s="14"/>
      <c r="V125" s="14"/>
      <c r="W125" s="14"/>
      <c r="X125" s="14"/>
      <c r="Y125" s="14"/>
      <c r="Z125" s="14"/>
      <c r="AA125" s="14"/>
      <c r="AB125" s="14"/>
    </row>
    <row r="126">
      <c r="A126" s="7">
        <v>45188.0</v>
      </c>
      <c r="B126" s="8" t="s">
        <v>675</v>
      </c>
      <c r="C126" s="9" t="s">
        <v>14</v>
      </c>
      <c r="D126" s="10" t="s">
        <v>676</v>
      </c>
      <c r="E126" s="8" t="s">
        <v>677</v>
      </c>
      <c r="F126" s="16" t="s">
        <v>678</v>
      </c>
      <c r="G126" s="19" t="s">
        <v>679</v>
      </c>
      <c r="H126" s="11"/>
      <c r="I126" s="14"/>
      <c r="J126" s="14"/>
      <c r="K126" s="14"/>
      <c r="L126" s="14"/>
      <c r="M126" s="14"/>
      <c r="N126" s="14"/>
      <c r="O126" s="14"/>
      <c r="P126" s="14"/>
      <c r="Q126" s="14"/>
      <c r="R126" s="14"/>
      <c r="S126" s="14"/>
      <c r="T126" s="14"/>
      <c r="U126" s="14"/>
      <c r="V126" s="14"/>
      <c r="W126" s="14"/>
      <c r="X126" s="14"/>
      <c r="Y126" s="14"/>
      <c r="Z126" s="14"/>
      <c r="AA126" s="14"/>
      <c r="AB126" s="14"/>
    </row>
    <row r="127">
      <c r="A127" s="7">
        <v>45188.0</v>
      </c>
      <c r="B127" s="8" t="s">
        <v>680</v>
      </c>
      <c r="C127" s="9" t="s">
        <v>30</v>
      </c>
      <c r="D127" s="10" t="s">
        <v>681</v>
      </c>
      <c r="E127" s="8" t="s">
        <v>32</v>
      </c>
      <c r="F127" s="16" t="s">
        <v>33</v>
      </c>
      <c r="G127" s="19" t="s">
        <v>682</v>
      </c>
      <c r="H127" s="11"/>
      <c r="I127" s="14"/>
      <c r="J127" s="14"/>
      <c r="K127" s="14"/>
      <c r="L127" s="14"/>
      <c r="M127" s="14"/>
      <c r="N127" s="14"/>
      <c r="O127" s="14"/>
      <c r="P127" s="14"/>
      <c r="Q127" s="14"/>
      <c r="R127" s="14"/>
      <c r="S127" s="14"/>
      <c r="T127" s="14"/>
      <c r="U127" s="14"/>
      <c r="V127" s="14"/>
      <c r="W127" s="14"/>
      <c r="X127" s="14"/>
      <c r="Y127" s="14"/>
      <c r="Z127" s="14"/>
      <c r="AA127" s="14"/>
      <c r="AB127" s="14"/>
    </row>
    <row r="128">
      <c r="A128" s="7">
        <v>45188.0</v>
      </c>
      <c r="B128" s="8" t="s">
        <v>683</v>
      </c>
      <c r="C128" s="9" t="s">
        <v>14</v>
      </c>
      <c r="D128" s="15" t="s">
        <v>684</v>
      </c>
      <c r="E128" s="8" t="s">
        <v>685</v>
      </c>
      <c r="F128" s="16" t="s">
        <v>686</v>
      </c>
      <c r="G128" s="17" t="s">
        <v>687</v>
      </c>
      <c r="H128" s="8" t="s">
        <v>688</v>
      </c>
      <c r="I128" s="14"/>
      <c r="J128" s="14"/>
      <c r="K128" s="14"/>
      <c r="L128" s="14"/>
      <c r="M128" s="14"/>
      <c r="N128" s="14"/>
      <c r="O128" s="14"/>
      <c r="P128" s="14"/>
      <c r="Q128" s="14"/>
      <c r="R128" s="14"/>
      <c r="S128" s="14"/>
      <c r="T128" s="14"/>
      <c r="U128" s="14"/>
      <c r="V128" s="14"/>
      <c r="W128" s="14"/>
      <c r="X128" s="14"/>
      <c r="Y128" s="14"/>
      <c r="Z128" s="14"/>
      <c r="AA128" s="14"/>
      <c r="AB128" s="14"/>
    </row>
    <row r="129">
      <c r="A129" s="7">
        <v>45188.0</v>
      </c>
      <c r="B129" s="8" t="s">
        <v>689</v>
      </c>
      <c r="C129" s="9" t="s">
        <v>10</v>
      </c>
      <c r="D129" s="10" t="s">
        <v>690</v>
      </c>
      <c r="E129" s="8" t="s">
        <v>691</v>
      </c>
      <c r="F129" s="12"/>
      <c r="G129" s="13"/>
      <c r="H129" s="8" t="s">
        <v>692</v>
      </c>
      <c r="I129" s="14"/>
      <c r="J129" s="14"/>
      <c r="K129" s="14"/>
      <c r="L129" s="14"/>
      <c r="M129" s="14"/>
      <c r="N129" s="14"/>
      <c r="O129" s="14"/>
      <c r="P129" s="14"/>
      <c r="Q129" s="14"/>
      <c r="R129" s="14"/>
      <c r="S129" s="14"/>
      <c r="T129" s="14"/>
      <c r="U129" s="14"/>
      <c r="V129" s="14"/>
      <c r="W129" s="14"/>
      <c r="X129" s="14"/>
      <c r="Y129" s="14"/>
      <c r="Z129" s="14"/>
      <c r="AA129" s="14"/>
      <c r="AB129" s="14"/>
    </row>
    <row r="130">
      <c r="A130" s="7">
        <v>45188.0</v>
      </c>
      <c r="B130" s="8" t="s">
        <v>693</v>
      </c>
      <c r="C130" s="9" t="s">
        <v>14</v>
      </c>
      <c r="D130" s="10" t="s">
        <v>694</v>
      </c>
      <c r="E130" s="8" t="s">
        <v>695</v>
      </c>
      <c r="F130" s="26" t="s">
        <v>696</v>
      </c>
      <c r="G130" s="19" t="s">
        <v>697</v>
      </c>
      <c r="H130" s="8" t="s">
        <v>698</v>
      </c>
      <c r="I130" s="14"/>
      <c r="J130" s="14"/>
      <c r="K130" s="14"/>
      <c r="L130" s="14"/>
      <c r="M130" s="14"/>
      <c r="N130" s="14"/>
      <c r="O130" s="14"/>
      <c r="P130" s="14"/>
      <c r="Q130" s="14"/>
      <c r="R130" s="14"/>
      <c r="S130" s="14"/>
      <c r="T130" s="14"/>
      <c r="U130" s="14"/>
      <c r="V130" s="14"/>
      <c r="W130" s="14"/>
      <c r="X130" s="14"/>
      <c r="Y130" s="14"/>
      <c r="Z130" s="14"/>
      <c r="AA130" s="14"/>
      <c r="AB130" s="14"/>
    </row>
    <row r="131">
      <c r="A131" s="7">
        <v>45188.0</v>
      </c>
      <c r="B131" s="8" t="s">
        <v>699</v>
      </c>
      <c r="C131" s="9" t="s">
        <v>14</v>
      </c>
      <c r="D131" s="10" t="s">
        <v>700</v>
      </c>
      <c r="E131" s="8" t="s">
        <v>142</v>
      </c>
      <c r="F131" s="16" t="s">
        <v>701</v>
      </c>
      <c r="G131" s="19" t="s">
        <v>702</v>
      </c>
      <c r="H131" s="11"/>
      <c r="I131" s="14"/>
      <c r="J131" s="14"/>
      <c r="K131" s="14"/>
      <c r="L131" s="14"/>
      <c r="M131" s="14"/>
      <c r="N131" s="14"/>
      <c r="O131" s="14"/>
      <c r="P131" s="14"/>
      <c r="Q131" s="14"/>
      <c r="R131" s="14"/>
      <c r="S131" s="14"/>
      <c r="T131" s="14"/>
      <c r="U131" s="14"/>
      <c r="V131" s="14"/>
      <c r="W131" s="14"/>
      <c r="X131" s="14"/>
      <c r="Y131" s="14"/>
      <c r="Z131" s="14"/>
      <c r="AA131" s="14"/>
      <c r="AB131" s="14"/>
    </row>
    <row r="132">
      <c r="A132" s="7">
        <v>45188.0</v>
      </c>
      <c r="B132" s="8" t="s">
        <v>703</v>
      </c>
      <c r="C132" s="9" t="s">
        <v>14</v>
      </c>
      <c r="D132" s="10" t="s">
        <v>704</v>
      </c>
      <c r="E132" s="8" t="s">
        <v>705</v>
      </c>
      <c r="F132" s="16" t="s">
        <v>706</v>
      </c>
      <c r="G132" s="19" t="s">
        <v>707</v>
      </c>
      <c r="H132" s="11"/>
      <c r="I132" s="14"/>
      <c r="J132" s="14"/>
      <c r="K132" s="14"/>
      <c r="L132" s="14"/>
      <c r="M132" s="14"/>
      <c r="N132" s="14"/>
      <c r="O132" s="14"/>
      <c r="P132" s="14"/>
      <c r="Q132" s="14"/>
      <c r="R132" s="14"/>
      <c r="S132" s="14"/>
      <c r="T132" s="14"/>
      <c r="U132" s="14"/>
      <c r="V132" s="14"/>
      <c r="W132" s="14"/>
      <c r="X132" s="14"/>
      <c r="Y132" s="14"/>
      <c r="Z132" s="14"/>
      <c r="AA132" s="14"/>
      <c r="AB132" s="14"/>
    </row>
    <row r="133">
      <c r="A133" s="7">
        <v>45188.0</v>
      </c>
      <c r="B133" s="8" t="s">
        <v>708</v>
      </c>
      <c r="C133" s="9" t="s">
        <v>14</v>
      </c>
      <c r="D133" s="10" t="s">
        <v>709</v>
      </c>
      <c r="E133" s="8" t="s">
        <v>156</v>
      </c>
      <c r="F133" s="16" t="s">
        <v>710</v>
      </c>
      <c r="G133" s="19" t="s">
        <v>711</v>
      </c>
      <c r="H133" s="8" t="s">
        <v>712</v>
      </c>
      <c r="I133" s="14"/>
      <c r="J133" s="14"/>
      <c r="K133" s="14"/>
      <c r="L133" s="14"/>
      <c r="M133" s="14"/>
      <c r="N133" s="14"/>
      <c r="O133" s="14"/>
      <c r="P133" s="14"/>
      <c r="Q133" s="14"/>
      <c r="R133" s="14"/>
      <c r="S133" s="14"/>
      <c r="T133" s="14"/>
      <c r="U133" s="14"/>
      <c r="V133" s="14"/>
      <c r="W133" s="14"/>
      <c r="X133" s="14"/>
      <c r="Y133" s="14"/>
      <c r="Z133" s="14"/>
      <c r="AA133" s="14"/>
      <c r="AB133" s="14"/>
    </row>
    <row r="134">
      <c r="A134" s="7">
        <v>45188.0</v>
      </c>
      <c r="B134" s="8" t="s">
        <v>713</v>
      </c>
      <c r="C134" s="9" t="s">
        <v>14</v>
      </c>
      <c r="D134" s="10" t="s">
        <v>714</v>
      </c>
      <c r="E134" s="8" t="s">
        <v>93</v>
      </c>
      <c r="F134" s="16" t="s">
        <v>715</v>
      </c>
      <c r="G134" s="19" t="s">
        <v>716</v>
      </c>
      <c r="H134" s="11"/>
      <c r="I134" s="14"/>
      <c r="J134" s="14"/>
      <c r="K134" s="14"/>
      <c r="L134" s="14"/>
      <c r="M134" s="14"/>
      <c r="N134" s="14"/>
      <c r="O134" s="14"/>
      <c r="P134" s="14"/>
      <c r="Q134" s="14"/>
      <c r="R134" s="14"/>
      <c r="S134" s="14"/>
      <c r="T134" s="14"/>
      <c r="U134" s="14"/>
      <c r="V134" s="14"/>
      <c r="W134" s="14"/>
      <c r="X134" s="14"/>
      <c r="Y134" s="14"/>
      <c r="Z134" s="14"/>
      <c r="AA134" s="14"/>
      <c r="AB134" s="14"/>
    </row>
    <row r="135">
      <c r="A135" s="7">
        <v>45188.0</v>
      </c>
      <c r="B135" s="21" t="s">
        <v>717</v>
      </c>
      <c r="C135" s="9" t="s">
        <v>14</v>
      </c>
      <c r="D135" s="10" t="s">
        <v>718</v>
      </c>
      <c r="E135" s="8" t="s">
        <v>258</v>
      </c>
      <c r="F135" s="12"/>
      <c r="G135" s="13"/>
      <c r="H135" s="8" t="s">
        <v>719</v>
      </c>
      <c r="I135" s="14"/>
      <c r="J135" s="14"/>
      <c r="K135" s="14"/>
      <c r="L135" s="14"/>
      <c r="M135" s="14"/>
      <c r="N135" s="14"/>
      <c r="O135" s="14"/>
      <c r="P135" s="14"/>
      <c r="Q135" s="14"/>
      <c r="R135" s="14"/>
      <c r="S135" s="14"/>
      <c r="T135" s="14"/>
      <c r="U135" s="14"/>
      <c r="V135" s="14"/>
      <c r="W135" s="14"/>
      <c r="X135" s="14"/>
      <c r="Y135" s="14"/>
      <c r="Z135" s="14"/>
      <c r="AA135" s="14"/>
      <c r="AB135" s="14"/>
    </row>
    <row r="136">
      <c r="A136" s="7">
        <v>45188.0</v>
      </c>
      <c r="B136" s="8" t="s">
        <v>720</v>
      </c>
      <c r="C136" s="9" t="s">
        <v>14</v>
      </c>
      <c r="D136" s="10" t="s">
        <v>721</v>
      </c>
      <c r="E136" s="8" t="s">
        <v>722</v>
      </c>
      <c r="F136" s="16" t="s">
        <v>723</v>
      </c>
      <c r="G136" s="19" t="s">
        <v>724</v>
      </c>
      <c r="H136" s="11"/>
      <c r="I136" s="14"/>
      <c r="J136" s="14"/>
      <c r="K136" s="14"/>
      <c r="L136" s="14"/>
      <c r="M136" s="14"/>
      <c r="N136" s="14"/>
      <c r="O136" s="14"/>
      <c r="P136" s="14"/>
      <c r="Q136" s="14"/>
      <c r="R136" s="14"/>
      <c r="S136" s="14"/>
      <c r="T136" s="14"/>
      <c r="U136" s="14"/>
      <c r="V136" s="14"/>
      <c r="W136" s="14"/>
      <c r="X136" s="14"/>
      <c r="Y136" s="14"/>
      <c r="Z136" s="14"/>
      <c r="AA136" s="14"/>
      <c r="AB136" s="14"/>
    </row>
    <row r="137">
      <c r="A137" s="7">
        <v>45188.0</v>
      </c>
      <c r="B137" s="8" t="s">
        <v>725</v>
      </c>
      <c r="C137" s="9" t="s">
        <v>14</v>
      </c>
      <c r="D137" s="10" t="s">
        <v>726</v>
      </c>
      <c r="E137" s="8" t="s">
        <v>78</v>
      </c>
      <c r="F137" s="16" t="s">
        <v>727</v>
      </c>
      <c r="G137" s="18" t="s">
        <v>728</v>
      </c>
      <c r="H137" s="8" t="s">
        <v>729</v>
      </c>
      <c r="I137" s="23" t="s">
        <v>730</v>
      </c>
      <c r="J137" s="14"/>
      <c r="K137" s="14"/>
      <c r="L137" s="14"/>
      <c r="M137" s="14"/>
      <c r="N137" s="14"/>
      <c r="O137" s="14"/>
      <c r="P137" s="14"/>
      <c r="Q137" s="14"/>
      <c r="R137" s="14"/>
      <c r="S137" s="14"/>
      <c r="T137" s="14"/>
      <c r="U137" s="14"/>
      <c r="V137" s="14"/>
      <c r="W137" s="14"/>
      <c r="X137" s="14"/>
      <c r="Y137" s="14"/>
      <c r="Z137" s="14"/>
      <c r="AA137" s="14"/>
      <c r="AB137" s="14"/>
    </row>
    <row r="138">
      <c r="A138" s="7">
        <v>45188.0</v>
      </c>
      <c r="B138" s="8" t="s">
        <v>731</v>
      </c>
      <c r="C138" s="9" t="s">
        <v>14</v>
      </c>
      <c r="D138" s="10" t="s">
        <v>732</v>
      </c>
      <c r="E138" s="8" t="s">
        <v>258</v>
      </c>
      <c r="F138" s="27"/>
      <c r="G138" s="13"/>
      <c r="H138" s="8" t="s">
        <v>733</v>
      </c>
      <c r="I138" s="8" t="s">
        <v>734</v>
      </c>
      <c r="J138" s="14"/>
      <c r="K138" s="14"/>
      <c r="L138" s="14"/>
      <c r="M138" s="14"/>
      <c r="N138" s="14"/>
      <c r="O138" s="14"/>
      <c r="P138" s="14"/>
      <c r="Q138" s="14"/>
      <c r="R138" s="14"/>
      <c r="S138" s="14"/>
      <c r="T138" s="14"/>
      <c r="U138" s="14"/>
      <c r="V138" s="14"/>
      <c r="W138" s="14"/>
      <c r="X138" s="14"/>
      <c r="Y138" s="14"/>
      <c r="Z138" s="14"/>
      <c r="AA138" s="14"/>
      <c r="AB138" s="14"/>
    </row>
    <row r="139">
      <c r="A139" s="7">
        <v>45188.0</v>
      </c>
      <c r="B139" s="8" t="s">
        <v>735</v>
      </c>
      <c r="C139" s="9" t="s">
        <v>10</v>
      </c>
      <c r="D139" s="10" t="s">
        <v>736</v>
      </c>
      <c r="E139" s="8" t="s">
        <v>142</v>
      </c>
      <c r="F139" s="12"/>
      <c r="G139" s="13"/>
      <c r="H139" s="11"/>
      <c r="I139" s="14"/>
      <c r="J139" s="14"/>
      <c r="K139" s="14"/>
      <c r="L139" s="14"/>
      <c r="M139" s="14"/>
      <c r="N139" s="14"/>
      <c r="O139" s="14"/>
      <c r="P139" s="14"/>
      <c r="Q139" s="14"/>
      <c r="R139" s="14"/>
      <c r="S139" s="14"/>
      <c r="T139" s="14"/>
      <c r="U139" s="14"/>
      <c r="V139" s="14"/>
      <c r="W139" s="14"/>
      <c r="X139" s="14"/>
      <c r="Y139" s="14"/>
      <c r="Z139" s="14"/>
      <c r="AA139" s="14"/>
      <c r="AB139" s="14"/>
    </row>
    <row r="140">
      <c r="A140" s="7">
        <v>45188.0</v>
      </c>
      <c r="B140" s="8" t="s">
        <v>737</v>
      </c>
      <c r="C140" s="9" t="s">
        <v>14</v>
      </c>
      <c r="D140" s="10" t="s">
        <v>738</v>
      </c>
      <c r="E140" s="8" t="s">
        <v>123</v>
      </c>
      <c r="F140" s="16" t="s">
        <v>739</v>
      </c>
      <c r="G140" s="19" t="s">
        <v>740</v>
      </c>
      <c r="H140" s="8" t="s">
        <v>56</v>
      </c>
      <c r="I140" s="14"/>
      <c r="J140" s="14"/>
      <c r="K140" s="14"/>
      <c r="L140" s="14"/>
      <c r="M140" s="14"/>
      <c r="N140" s="14"/>
      <c r="O140" s="14"/>
      <c r="P140" s="14"/>
      <c r="Q140" s="14"/>
      <c r="R140" s="14"/>
      <c r="S140" s="14"/>
      <c r="T140" s="14"/>
      <c r="U140" s="14"/>
      <c r="V140" s="14"/>
      <c r="W140" s="14"/>
      <c r="X140" s="14"/>
      <c r="Y140" s="14"/>
      <c r="Z140" s="14"/>
      <c r="AA140" s="14"/>
      <c r="AB140" s="14"/>
    </row>
    <row r="141">
      <c r="A141" s="7">
        <v>45188.0</v>
      </c>
      <c r="B141" s="8" t="s">
        <v>741</v>
      </c>
      <c r="C141" s="9" t="s">
        <v>10</v>
      </c>
      <c r="D141" s="10" t="s">
        <v>742</v>
      </c>
      <c r="E141" s="8" t="s">
        <v>40</v>
      </c>
      <c r="F141" s="16" t="s">
        <v>743</v>
      </c>
      <c r="G141" s="19" t="s">
        <v>744</v>
      </c>
      <c r="H141" s="11"/>
      <c r="I141" s="14"/>
      <c r="J141" s="14"/>
      <c r="K141" s="14"/>
      <c r="L141" s="14"/>
      <c r="M141" s="14"/>
      <c r="N141" s="14"/>
      <c r="O141" s="14"/>
      <c r="P141" s="14"/>
      <c r="Q141" s="14"/>
      <c r="R141" s="14"/>
      <c r="S141" s="14"/>
      <c r="T141" s="14"/>
      <c r="U141" s="14"/>
      <c r="V141" s="14"/>
      <c r="W141" s="14"/>
      <c r="X141" s="14"/>
      <c r="Y141" s="14"/>
      <c r="Z141" s="14"/>
      <c r="AA141" s="14"/>
      <c r="AB141" s="14"/>
    </row>
    <row r="142">
      <c r="A142" s="7">
        <v>45188.0</v>
      </c>
      <c r="B142" s="8" t="s">
        <v>745</v>
      </c>
      <c r="C142" s="9" t="s">
        <v>30</v>
      </c>
      <c r="D142" s="10" t="s">
        <v>746</v>
      </c>
      <c r="E142" s="8" t="s">
        <v>40</v>
      </c>
      <c r="F142" s="16" t="s">
        <v>33</v>
      </c>
      <c r="G142" s="19" t="s">
        <v>747</v>
      </c>
      <c r="H142" s="11"/>
      <c r="I142" s="14"/>
      <c r="J142" s="14"/>
      <c r="K142" s="14"/>
      <c r="L142" s="14"/>
      <c r="M142" s="14"/>
      <c r="N142" s="14"/>
      <c r="O142" s="14"/>
      <c r="P142" s="14"/>
      <c r="Q142" s="14"/>
      <c r="R142" s="14"/>
      <c r="S142" s="14"/>
      <c r="T142" s="14"/>
      <c r="U142" s="14"/>
      <c r="V142" s="14"/>
      <c r="W142" s="14"/>
      <c r="X142" s="14"/>
      <c r="Y142" s="14"/>
      <c r="Z142" s="14"/>
      <c r="AA142" s="14"/>
      <c r="AB142" s="14"/>
    </row>
    <row r="143">
      <c r="A143" s="7">
        <v>45188.0</v>
      </c>
      <c r="B143" s="8" t="s">
        <v>748</v>
      </c>
      <c r="C143" s="9" t="s">
        <v>14</v>
      </c>
      <c r="D143" s="15" t="s">
        <v>749</v>
      </c>
      <c r="E143" s="8" t="s">
        <v>123</v>
      </c>
      <c r="F143" s="16" t="s">
        <v>750</v>
      </c>
      <c r="G143" s="19" t="s">
        <v>751</v>
      </c>
      <c r="H143" s="8" t="s">
        <v>56</v>
      </c>
      <c r="I143" s="14"/>
      <c r="J143" s="14"/>
      <c r="K143" s="14"/>
      <c r="L143" s="14"/>
      <c r="M143" s="14"/>
      <c r="N143" s="14"/>
      <c r="O143" s="14"/>
      <c r="P143" s="14"/>
      <c r="Q143" s="14"/>
      <c r="R143" s="14"/>
      <c r="S143" s="14"/>
      <c r="T143" s="14"/>
      <c r="U143" s="14"/>
      <c r="V143" s="14"/>
      <c r="W143" s="14"/>
      <c r="X143" s="14"/>
      <c r="Y143" s="14"/>
      <c r="Z143" s="14"/>
      <c r="AA143" s="14"/>
      <c r="AB143" s="14"/>
    </row>
    <row r="144">
      <c r="A144" s="7">
        <v>45188.0</v>
      </c>
      <c r="B144" s="8" t="s">
        <v>752</v>
      </c>
      <c r="C144" s="9" t="s">
        <v>14</v>
      </c>
      <c r="D144" s="15" t="s">
        <v>753</v>
      </c>
      <c r="E144" s="8" t="s">
        <v>132</v>
      </c>
      <c r="F144" s="16" t="s">
        <v>754</v>
      </c>
      <c r="G144" s="17" t="s">
        <v>755</v>
      </c>
      <c r="H144" s="11"/>
      <c r="I144" s="14"/>
      <c r="J144" s="14"/>
      <c r="K144" s="14"/>
      <c r="L144" s="14"/>
      <c r="M144" s="14"/>
      <c r="N144" s="14"/>
      <c r="O144" s="14"/>
      <c r="P144" s="14"/>
      <c r="Q144" s="14"/>
      <c r="R144" s="14"/>
      <c r="S144" s="14"/>
      <c r="T144" s="14"/>
      <c r="U144" s="14"/>
      <c r="V144" s="14"/>
      <c r="W144" s="14"/>
      <c r="X144" s="14"/>
      <c r="Y144" s="14"/>
      <c r="Z144" s="14"/>
      <c r="AA144" s="14"/>
      <c r="AB144" s="14"/>
    </row>
    <row r="145">
      <c r="A145" s="7">
        <v>45188.0</v>
      </c>
      <c r="B145" s="21" t="s">
        <v>756</v>
      </c>
      <c r="C145" s="9" t="s">
        <v>10</v>
      </c>
      <c r="D145" s="10" t="s">
        <v>757</v>
      </c>
      <c r="E145" s="8" t="s">
        <v>40</v>
      </c>
      <c r="F145" s="16" t="s">
        <v>758</v>
      </c>
      <c r="G145" s="19" t="s">
        <v>759</v>
      </c>
      <c r="H145" s="11"/>
      <c r="I145" s="14"/>
      <c r="J145" s="14"/>
      <c r="K145" s="14"/>
      <c r="L145" s="14"/>
      <c r="M145" s="14"/>
      <c r="N145" s="14"/>
      <c r="O145" s="14"/>
      <c r="P145" s="14"/>
      <c r="Q145" s="14"/>
      <c r="R145" s="14"/>
      <c r="S145" s="14"/>
      <c r="T145" s="14"/>
      <c r="U145" s="14"/>
      <c r="V145" s="14"/>
      <c r="W145" s="14"/>
      <c r="X145" s="14"/>
      <c r="Y145" s="14"/>
      <c r="Z145" s="14"/>
      <c r="AA145" s="14"/>
      <c r="AB145" s="14"/>
    </row>
    <row r="146">
      <c r="A146" s="7">
        <v>45188.0</v>
      </c>
      <c r="B146" s="8" t="s">
        <v>760</v>
      </c>
      <c r="C146" s="9" t="s">
        <v>14</v>
      </c>
      <c r="D146" s="10" t="s">
        <v>761</v>
      </c>
      <c r="E146" s="8" t="s">
        <v>519</v>
      </c>
      <c r="F146" s="16" t="s">
        <v>762</v>
      </c>
      <c r="G146" s="19" t="s">
        <v>763</v>
      </c>
      <c r="H146" s="11"/>
      <c r="I146" s="14"/>
      <c r="J146" s="14"/>
      <c r="K146" s="14"/>
      <c r="L146" s="14"/>
      <c r="M146" s="14"/>
      <c r="N146" s="14"/>
      <c r="O146" s="14"/>
      <c r="P146" s="14"/>
      <c r="Q146" s="14"/>
      <c r="R146" s="14"/>
      <c r="S146" s="14"/>
      <c r="T146" s="14"/>
      <c r="U146" s="14"/>
      <c r="V146" s="14"/>
      <c r="W146" s="14"/>
      <c r="X146" s="14"/>
      <c r="Y146" s="14"/>
      <c r="Z146" s="14"/>
      <c r="AA146" s="14"/>
      <c r="AB146" s="14"/>
    </row>
    <row r="147">
      <c r="A147" s="7">
        <v>45189.0</v>
      </c>
      <c r="B147" s="8" t="s">
        <v>764</v>
      </c>
      <c r="C147" s="9" t="s">
        <v>10</v>
      </c>
      <c r="D147" s="10" t="s">
        <v>765</v>
      </c>
      <c r="E147" s="8" t="s">
        <v>40</v>
      </c>
      <c r="F147" s="12"/>
      <c r="G147" s="13"/>
      <c r="H147" s="8" t="s">
        <v>766</v>
      </c>
      <c r="I147" s="14"/>
      <c r="J147" s="14"/>
      <c r="K147" s="14"/>
      <c r="L147" s="14"/>
      <c r="M147" s="14"/>
      <c r="N147" s="14"/>
      <c r="O147" s="14"/>
      <c r="P147" s="14"/>
      <c r="Q147" s="14"/>
      <c r="R147" s="14"/>
      <c r="S147" s="14"/>
      <c r="T147" s="14"/>
      <c r="U147" s="14"/>
      <c r="V147" s="14"/>
      <c r="W147" s="14"/>
      <c r="X147" s="14"/>
      <c r="Y147" s="14"/>
      <c r="Z147" s="14"/>
      <c r="AA147" s="14"/>
      <c r="AB147" s="14"/>
    </row>
    <row r="148">
      <c r="A148" s="7">
        <v>45189.0</v>
      </c>
      <c r="B148" s="8" t="s">
        <v>767</v>
      </c>
      <c r="C148" s="9" t="s">
        <v>14</v>
      </c>
      <c r="D148" s="10" t="s">
        <v>768</v>
      </c>
      <c r="E148" s="8" t="s">
        <v>68</v>
      </c>
      <c r="F148" s="16" t="s">
        <v>769</v>
      </c>
      <c r="G148" s="19" t="s">
        <v>770</v>
      </c>
      <c r="H148" s="11"/>
      <c r="I148" s="14"/>
      <c r="J148" s="14"/>
      <c r="K148" s="14"/>
      <c r="L148" s="14"/>
      <c r="M148" s="14"/>
      <c r="N148" s="14"/>
      <c r="O148" s="14"/>
      <c r="P148" s="14"/>
      <c r="Q148" s="14"/>
      <c r="R148" s="14"/>
      <c r="S148" s="14"/>
      <c r="T148" s="14"/>
      <c r="U148" s="14"/>
      <c r="V148" s="14"/>
      <c r="W148" s="14"/>
      <c r="X148" s="14"/>
      <c r="Y148" s="14"/>
      <c r="Z148" s="14"/>
      <c r="AA148" s="14"/>
      <c r="AB148" s="14"/>
    </row>
    <row r="149">
      <c r="A149" s="7">
        <v>45189.0</v>
      </c>
      <c r="B149" s="8" t="s">
        <v>771</v>
      </c>
      <c r="C149" s="9" t="s">
        <v>14</v>
      </c>
      <c r="D149" s="10" t="s">
        <v>772</v>
      </c>
      <c r="E149" s="8" t="s">
        <v>773</v>
      </c>
      <c r="F149" s="16" t="s">
        <v>774</v>
      </c>
      <c r="G149" s="19" t="s">
        <v>775</v>
      </c>
      <c r="H149" s="8" t="s">
        <v>56</v>
      </c>
      <c r="I149" s="14"/>
      <c r="J149" s="14"/>
      <c r="K149" s="14"/>
      <c r="L149" s="14"/>
      <c r="M149" s="14"/>
      <c r="N149" s="14"/>
      <c r="O149" s="14"/>
      <c r="P149" s="14"/>
      <c r="Q149" s="14"/>
      <c r="R149" s="14"/>
      <c r="S149" s="14"/>
      <c r="T149" s="14"/>
      <c r="U149" s="14"/>
      <c r="V149" s="14"/>
      <c r="W149" s="14"/>
      <c r="X149" s="14"/>
      <c r="Y149" s="14"/>
      <c r="Z149" s="14"/>
      <c r="AA149" s="14"/>
      <c r="AB149" s="14"/>
    </row>
    <row r="150">
      <c r="A150" s="7">
        <v>45189.0</v>
      </c>
      <c r="B150" s="8" t="s">
        <v>776</v>
      </c>
      <c r="C150" s="9" t="s">
        <v>14</v>
      </c>
      <c r="D150" s="10" t="s">
        <v>777</v>
      </c>
      <c r="E150" s="8" t="s">
        <v>78</v>
      </c>
      <c r="F150" s="16" t="s">
        <v>778</v>
      </c>
      <c r="G150" s="19" t="s">
        <v>779</v>
      </c>
      <c r="H150" s="11"/>
      <c r="I150" s="14"/>
      <c r="J150" s="14"/>
      <c r="K150" s="14"/>
      <c r="L150" s="14"/>
      <c r="M150" s="14"/>
      <c r="N150" s="14"/>
      <c r="O150" s="14"/>
      <c r="P150" s="14"/>
      <c r="Q150" s="14"/>
      <c r="R150" s="14"/>
      <c r="S150" s="14"/>
      <c r="T150" s="14"/>
      <c r="U150" s="14"/>
      <c r="V150" s="14"/>
      <c r="W150" s="14"/>
      <c r="X150" s="14"/>
      <c r="Y150" s="14"/>
      <c r="Z150" s="14"/>
      <c r="AA150" s="14"/>
      <c r="AB150" s="14"/>
    </row>
    <row r="151">
      <c r="A151" s="7">
        <v>45189.0</v>
      </c>
      <c r="B151" s="8" t="s">
        <v>780</v>
      </c>
      <c r="C151" s="9" t="s">
        <v>14</v>
      </c>
      <c r="D151" s="10" t="s">
        <v>781</v>
      </c>
      <c r="E151" s="11"/>
      <c r="F151" s="16" t="s">
        <v>782</v>
      </c>
      <c r="G151" s="19" t="s">
        <v>783</v>
      </c>
      <c r="H151" s="8" t="s">
        <v>784</v>
      </c>
      <c r="I151" s="14"/>
      <c r="J151" s="14"/>
      <c r="K151" s="14"/>
      <c r="L151" s="14"/>
      <c r="M151" s="14"/>
      <c r="N151" s="14"/>
      <c r="O151" s="14"/>
      <c r="P151" s="14"/>
      <c r="Q151" s="14"/>
      <c r="R151" s="14"/>
      <c r="S151" s="14"/>
      <c r="T151" s="14"/>
      <c r="U151" s="14"/>
      <c r="V151" s="14"/>
      <c r="W151" s="14"/>
      <c r="X151" s="14"/>
      <c r="Y151" s="14"/>
      <c r="Z151" s="14"/>
      <c r="AA151" s="14"/>
      <c r="AB151" s="14"/>
    </row>
    <row r="152">
      <c r="A152" s="7">
        <v>45189.0</v>
      </c>
      <c r="B152" s="8" t="s">
        <v>785</v>
      </c>
      <c r="C152" s="9" t="s">
        <v>14</v>
      </c>
      <c r="D152" s="10" t="s">
        <v>786</v>
      </c>
      <c r="E152" s="11"/>
      <c r="F152" s="16" t="s">
        <v>787</v>
      </c>
      <c r="G152" s="19" t="s">
        <v>788</v>
      </c>
      <c r="H152" s="8" t="s">
        <v>789</v>
      </c>
      <c r="I152" s="14"/>
      <c r="J152" s="14"/>
      <c r="K152" s="14"/>
      <c r="L152" s="14"/>
      <c r="M152" s="14"/>
      <c r="N152" s="14"/>
      <c r="O152" s="14"/>
      <c r="P152" s="14"/>
      <c r="Q152" s="14"/>
      <c r="R152" s="14"/>
      <c r="S152" s="14"/>
      <c r="T152" s="14"/>
      <c r="U152" s="14"/>
      <c r="V152" s="14"/>
      <c r="W152" s="14"/>
      <c r="X152" s="14"/>
      <c r="Y152" s="14"/>
      <c r="Z152" s="14"/>
      <c r="AA152" s="14"/>
      <c r="AB152" s="14"/>
    </row>
    <row r="153">
      <c r="A153" s="7">
        <v>45189.0</v>
      </c>
      <c r="B153" s="8" t="s">
        <v>790</v>
      </c>
      <c r="C153" s="9" t="s">
        <v>30</v>
      </c>
      <c r="D153" s="10" t="s">
        <v>791</v>
      </c>
      <c r="E153" s="11"/>
      <c r="F153" s="16" t="s">
        <v>792</v>
      </c>
      <c r="G153" s="19" t="s">
        <v>793</v>
      </c>
      <c r="H153" s="8" t="s">
        <v>794</v>
      </c>
      <c r="I153" s="14"/>
      <c r="J153" s="14"/>
      <c r="K153" s="14"/>
      <c r="L153" s="14"/>
      <c r="M153" s="14"/>
      <c r="N153" s="14"/>
      <c r="O153" s="14"/>
      <c r="P153" s="14"/>
      <c r="Q153" s="14"/>
      <c r="R153" s="14"/>
      <c r="S153" s="14"/>
      <c r="T153" s="14"/>
      <c r="U153" s="14"/>
      <c r="V153" s="14"/>
      <c r="W153" s="14"/>
      <c r="X153" s="14"/>
      <c r="Y153" s="14"/>
      <c r="Z153" s="14"/>
      <c r="AA153" s="14"/>
      <c r="AB153" s="14"/>
    </row>
    <row r="154">
      <c r="A154" s="7">
        <v>45189.0</v>
      </c>
      <c r="B154" s="8" t="s">
        <v>795</v>
      </c>
      <c r="C154" s="9" t="s">
        <v>10</v>
      </c>
      <c r="D154" s="10" t="s">
        <v>796</v>
      </c>
      <c r="E154" s="8" t="s">
        <v>199</v>
      </c>
      <c r="F154" s="12"/>
      <c r="G154" s="13"/>
      <c r="H154" s="11"/>
      <c r="I154" s="14"/>
      <c r="J154" s="14"/>
      <c r="K154" s="14"/>
      <c r="L154" s="14"/>
      <c r="M154" s="14"/>
      <c r="N154" s="14"/>
      <c r="O154" s="14"/>
      <c r="P154" s="14"/>
      <c r="Q154" s="14"/>
      <c r="R154" s="14"/>
      <c r="S154" s="14"/>
      <c r="T154" s="14"/>
      <c r="U154" s="14"/>
      <c r="V154" s="14"/>
      <c r="W154" s="14"/>
      <c r="X154" s="14"/>
      <c r="Y154" s="14"/>
      <c r="Z154" s="14"/>
      <c r="AA154" s="14"/>
      <c r="AB154" s="14"/>
    </row>
    <row r="155">
      <c r="A155" s="7">
        <v>45190.0</v>
      </c>
      <c r="B155" s="8" t="s">
        <v>797</v>
      </c>
      <c r="C155" s="9" t="s">
        <v>14</v>
      </c>
      <c r="D155" s="10" t="s">
        <v>798</v>
      </c>
      <c r="E155" s="8" t="s">
        <v>799</v>
      </c>
      <c r="F155" s="16" t="s">
        <v>800</v>
      </c>
      <c r="G155" s="19" t="s">
        <v>801</v>
      </c>
      <c r="H155" s="11"/>
      <c r="I155" s="14"/>
      <c r="J155" s="14"/>
      <c r="K155" s="14"/>
      <c r="L155" s="14"/>
      <c r="M155" s="14"/>
      <c r="N155" s="14"/>
      <c r="O155" s="14"/>
      <c r="P155" s="14"/>
      <c r="Q155" s="14"/>
      <c r="R155" s="14"/>
      <c r="S155" s="14"/>
      <c r="T155" s="14"/>
      <c r="U155" s="14"/>
      <c r="V155" s="14"/>
      <c r="W155" s="14"/>
      <c r="X155" s="14"/>
      <c r="Y155" s="14"/>
      <c r="Z155" s="14"/>
      <c r="AA155" s="14"/>
      <c r="AB155" s="14"/>
    </row>
    <row r="156">
      <c r="A156" s="7">
        <v>45190.0</v>
      </c>
      <c r="B156" s="8" t="s">
        <v>802</v>
      </c>
      <c r="C156" s="9" t="s">
        <v>10</v>
      </c>
      <c r="D156" s="10" t="s">
        <v>803</v>
      </c>
      <c r="E156" s="11"/>
      <c r="F156" s="16" t="s">
        <v>804</v>
      </c>
      <c r="G156" s="19" t="s">
        <v>805</v>
      </c>
      <c r="H156" s="8" t="s">
        <v>806</v>
      </c>
      <c r="I156" s="14"/>
      <c r="J156" s="14"/>
      <c r="K156" s="14"/>
      <c r="L156" s="14"/>
      <c r="M156" s="14"/>
      <c r="N156" s="14"/>
      <c r="O156" s="14"/>
      <c r="P156" s="14"/>
      <c r="Q156" s="14"/>
      <c r="R156" s="14"/>
      <c r="S156" s="14"/>
      <c r="T156" s="14"/>
      <c r="U156" s="14"/>
      <c r="V156" s="14"/>
      <c r="W156" s="14"/>
      <c r="X156" s="14"/>
      <c r="Y156" s="14"/>
      <c r="Z156" s="14"/>
      <c r="AA156" s="14"/>
      <c r="AB156" s="14"/>
    </row>
    <row r="157">
      <c r="A157" s="7">
        <v>45190.0</v>
      </c>
      <c r="B157" s="8" t="s">
        <v>807</v>
      </c>
      <c r="C157" s="9" t="s">
        <v>30</v>
      </c>
      <c r="D157" s="10" t="s">
        <v>808</v>
      </c>
      <c r="E157" s="11"/>
      <c r="F157" s="16" t="s">
        <v>170</v>
      </c>
      <c r="G157" s="19" t="s">
        <v>809</v>
      </c>
      <c r="H157" s="11"/>
      <c r="I157" s="14"/>
      <c r="J157" s="14"/>
      <c r="K157" s="14"/>
      <c r="L157" s="14"/>
      <c r="M157" s="14"/>
      <c r="N157" s="14"/>
      <c r="O157" s="14"/>
      <c r="P157" s="14"/>
      <c r="Q157" s="14"/>
      <c r="R157" s="14"/>
      <c r="S157" s="14"/>
      <c r="T157" s="14"/>
      <c r="U157" s="14"/>
      <c r="V157" s="14"/>
      <c r="W157" s="14"/>
      <c r="X157" s="14"/>
      <c r="Y157" s="14"/>
      <c r="Z157" s="14"/>
      <c r="AA157" s="14"/>
      <c r="AB157" s="14"/>
    </row>
    <row r="158">
      <c r="A158" s="7">
        <v>45190.0</v>
      </c>
      <c r="B158" s="8" t="s">
        <v>810</v>
      </c>
      <c r="C158" s="9" t="s">
        <v>14</v>
      </c>
      <c r="D158" s="10" t="s">
        <v>811</v>
      </c>
      <c r="E158" s="8" t="s">
        <v>123</v>
      </c>
      <c r="F158" s="16" t="s">
        <v>812</v>
      </c>
      <c r="G158" s="19" t="s">
        <v>813</v>
      </c>
      <c r="H158" s="11"/>
      <c r="I158" s="14"/>
      <c r="J158" s="14"/>
      <c r="K158" s="14"/>
      <c r="L158" s="14"/>
      <c r="M158" s="14"/>
      <c r="N158" s="14"/>
      <c r="O158" s="14"/>
      <c r="P158" s="14"/>
      <c r="Q158" s="14"/>
      <c r="R158" s="14"/>
      <c r="S158" s="14"/>
      <c r="T158" s="14"/>
      <c r="U158" s="14"/>
      <c r="V158" s="14"/>
      <c r="W158" s="14"/>
      <c r="X158" s="14"/>
      <c r="Y158" s="14"/>
      <c r="Z158" s="14"/>
      <c r="AA158" s="14"/>
      <c r="AB158" s="14"/>
    </row>
    <row r="159">
      <c r="A159" s="7">
        <v>45190.0</v>
      </c>
      <c r="B159" s="8" t="s">
        <v>814</v>
      </c>
      <c r="C159" s="9" t="s">
        <v>10</v>
      </c>
      <c r="D159" s="10" t="s">
        <v>815</v>
      </c>
      <c r="E159" s="8" t="s">
        <v>53</v>
      </c>
      <c r="F159" s="16" t="s">
        <v>816</v>
      </c>
      <c r="G159" s="19" t="s">
        <v>817</v>
      </c>
      <c r="H159" s="11"/>
      <c r="I159" s="14"/>
      <c r="J159" s="14"/>
      <c r="K159" s="14"/>
      <c r="L159" s="14"/>
      <c r="M159" s="14"/>
      <c r="N159" s="14"/>
      <c r="O159" s="14"/>
      <c r="P159" s="14"/>
      <c r="Q159" s="14"/>
      <c r="R159" s="14"/>
      <c r="S159" s="14"/>
      <c r="T159" s="14"/>
      <c r="U159" s="14"/>
      <c r="V159" s="14"/>
      <c r="W159" s="14"/>
      <c r="X159" s="14"/>
      <c r="Y159" s="14"/>
      <c r="Z159" s="14"/>
      <c r="AA159" s="14"/>
      <c r="AB159" s="14"/>
    </row>
    <row r="160">
      <c r="A160" s="7">
        <v>45190.0</v>
      </c>
      <c r="B160" s="8" t="s">
        <v>818</v>
      </c>
      <c r="C160" s="9" t="s">
        <v>10</v>
      </c>
      <c r="D160" s="10" t="s">
        <v>819</v>
      </c>
      <c r="E160" s="8" t="s">
        <v>519</v>
      </c>
      <c r="F160" s="11"/>
      <c r="G160" s="13"/>
      <c r="H160" s="8" t="s">
        <v>820</v>
      </c>
      <c r="I160" s="14"/>
      <c r="J160" s="14"/>
      <c r="K160" s="14"/>
      <c r="L160" s="14"/>
      <c r="M160" s="14"/>
      <c r="N160" s="14"/>
      <c r="O160" s="14"/>
      <c r="P160" s="14"/>
      <c r="Q160" s="14"/>
      <c r="R160" s="14"/>
      <c r="S160" s="14"/>
      <c r="T160" s="14"/>
      <c r="U160" s="14"/>
      <c r="V160" s="14"/>
      <c r="W160" s="14"/>
      <c r="X160" s="14"/>
      <c r="Y160" s="14"/>
      <c r="Z160" s="14"/>
      <c r="AA160" s="14"/>
      <c r="AB160" s="14"/>
    </row>
    <row r="161">
      <c r="A161" s="7">
        <v>45190.0</v>
      </c>
      <c r="B161" s="8" t="s">
        <v>821</v>
      </c>
      <c r="C161" s="9" t="s">
        <v>10</v>
      </c>
      <c r="D161" s="10" t="s">
        <v>822</v>
      </c>
      <c r="E161" s="11"/>
      <c r="F161" s="16" t="s">
        <v>823</v>
      </c>
      <c r="G161" s="19" t="s">
        <v>824</v>
      </c>
      <c r="H161" s="8" t="s">
        <v>825</v>
      </c>
      <c r="I161" s="14"/>
      <c r="J161" s="14"/>
      <c r="K161" s="14"/>
      <c r="L161" s="14"/>
      <c r="M161" s="14"/>
      <c r="N161" s="14"/>
      <c r="O161" s="14"/>
      <c r="P161" s="14"/>
      <c r="Q161" s="14"/>
      <c r="R161" s="14"/>
      <c r="S161" s="14"/>
      <c r="T161" s="14"/>
      <c r="U161" s="14"/>
      <c r="V161" s="14"/>
      <c r="W161" s="14"/>
      <c r="X161" s="14"/>
      <c r="Y161" s="14"/>
      <c r="Z161" s="14"/>
      <c r="AA161" s="14"/>
      <c r="AB161" s="14"/>
    </row>
    <row r="162">
      <c r="A162" s="7">
        <v>45190.0</v>
      </c>
      <c r="B162" s="8" t="s">
        <v>121</v>
      </c>
      <c r="C162" s="9" t="s">
        <v>10</v>
      </c>
      <c r="D162" s="10" t="s">
        <v>122</v>
      </c>
      <c r="E162" s="8" t="s">
        <v>123</v>
      </c>
      <c r="F162" s="12"/>
      <c r="G162" s="13"/>
      <c r="H162" s="8" t="s">
        <v>826</v>
      </c>
      <c r="I162" s="14"/>
      <c r="J162" s="14"/>
      <c r="K162" s="14"/>
      <c r="L162" s="14"/>
      <c r="M162" s="14"/>
      <c r="N162" s="14"/>
      <c r="O162" s="14"/>
      <c r="P162" s="14"/>
      <c r="Q162" s="14"/>
      <c r="R162" s="14"/>
      <c r="S162" s="14"/>
      <c r="T162" s="14"/>
      <c r="U162" s="14"/>
      <c r="V162" s="14"/>
      <c r="W162" s="14"/>
      <c r="X162" s="14"/>
      <c r="Y162" s="14"/>
      <c r="Z162" s="14"/>
      <c r="AA162" s="14"/>
      <c r="AB162" s="14"/>
    </row>
    <row r="163">
      <c r="A163" s="7">
        <v>45190.0</v>
      </c>
      <c r="B163" s="8" t="s">
        <v>827</v>
      </c>
      <c r="C163" s="9" t="s">
        <v>14</v>
      </c>
      <c r="D163" s="10" t="s">
        <v>828</v>
      </c>
      <c r="E163" s="8" t="s">
        <v>829</v>
      </c>
      <c r="F163" s="12"/>
      <c r="G163" s="13"/>
      <c r="H163" s="8" t="s">
        <v>830</v>
      </c>
      <c r="I163" s="14"/>
      <c r="J163" s="14"/>
      <c r="K163" s="14"/>
      <c r="L163" s="14"/>
      <c r="M163" s="14"/>
      <c r="N163" s="14"/>
      <c r="O163" s="14"/>
      <c r="P163" s="14"/>
      <c r="Q163" s="14"/>
      <c r="R163" s="14"/>
      <c r="S163" s="14"/>
      <c r="T163" s="14"/>
      <c r="U163" s="14"/>
      <c r="V163" s="14"/>
      <c r="W163" s="14"/>
      <c r="X163" s="14"/>
      <c r="Y163" s="14"/>
      <c r="Z163" s="14"/>
      <c r="AA163" s="14"/>
      <c r="AB163" s="14"/>
    </row>
    <row r="164">
      <c r="A164" s="7">
        <v>45190.0</v>
      </c>
      <c r="B164" s="8" t="s">
        <v>831</v>
      </c>
      <c r="C164" s="9" t="s">
        <v>14</v>
      </c>
      <c r="D164" s="10" t="s">
        <v>832</v>
      </c>
      <c r="E164" s="11"/>
      <c r="F164" s="16" t="s">
        <v>833</v>
      </c>
      <c r="G164" s="13"/>
      <c r="H164" s="8" t="s">
        <v>834</v>
      </c>
      <c r="I164" s="14"/>
      <c r="J164" s="14"/>
      <c r="K164" s="14"/>
      <c r="L164" s="14"/>
      <c r="M164" s="14"/>
      <c r="N164" s="14"/>
      <c r="O164" s="14"/>
      <c r="P164" s="14"/>
      <c r="Q164" s="14"/>
      <c r="R164" s="14"/>
      <c r="S164" s="14"/>
      <c r="T164" s="14"/>
      <c r="U164" s="14"/>
      <c r="V164" s="14"/>
      <c r="W164" s="14"/>
      <c r="X164" s="14"/>
      <c r="Y164" s="14"/>
      <c r="Z164" s="14"/>
      <c r="AA164" s="14"/>
      <c r="AB164" s="14"/>
    </row>
    <row r="165">
      <c r="A165" s="7">
        <v>45191.0</v>
      </c>
      <c r="B165" s="8" t="s">
        <v>835</v>
      </c>
      <c r="C165" s="9" t="s">
        <v>30</v>
      </c>
      <c r="D165" s="15" t="s">
        <v>836</v>
      </c>
      <c r="E165" s="8" t="s">
        <v>282</v>
      </c>
      <c r="F165" s="16" t="s">
        <v>837</v>
      </c>
      <c r="G165" s="17" t="s">
        <v>838</v>
      </c>
      <c r="H165" s="11"/>
      <c r="I165" s="14"/>
      <c r="J165" s="14"/>
      <c r="K165" s="14"/>
      <c r="L165" s="14"/>
      <c r="M165" s="14"/>
      <c r="N165" s="14"/>
      <c r="O165" s="14"/>
      <c r="P165" s="14"/>
      <c r="Q165" s="14"/>
      <c r="R165" s="14"/>
      <c r="S165" s="14"/>
      <c r="T165" s="14"/>
      <c r="U165" s="14"/>
      <c r="V165" s="14"/>
      <c r="W165" s="14"/>
      <c r="X165" s="14"/>
      <c r="Y165" s="14"/>
      <c r="Z165" s="14"/>
      <c r="AA165" s="14"/>
      <c r="AB165" s="14"/>
    </row>
    <row r="166">
      <c r="A166" s="7">
        <v>45191.0</v>
      </c>
      <c r="B166" s="8" t="s">
        <v>839</v>
      </c>
      <c r="C166" s="9" t="s">
        <v>10</v>
      </c>
      <c r="D166" s="10" t="s">
        <v>840</v>
      </c>
      <c r="E166" s="11"/>
      <c r="F166" s="16" t="s">
        <v>841</v>
      </c>
      <c r="G166" s="19" t="s">
        <v>842</v>
      </c>
      <c r="H166" s="8" t="s">
        <v>843</v>
      </c>
      <c r="I166" s="14"/>
      <c r="J166" s="14"/>
      <c r="K166" s="14"/>
      <c r="L166" s="14"/>
      <c r="M166" s="14"/>
      <c r="N166" s="14"/>
      <c r="O166" s="14"/>
      <c r="P166" s="14"/>
      <c r="Q166" s="14"/>
      <c r="R166" s="14"/>
      <c r="S166" s="14"/>
      <c r="T166" s="14"/>
      <c r="U166" s="14"/>
      <c r="V166" s="14"/>
      <c r="W166" s="14"/>
      <c r="X166" s="14"/>
      <c r="Y166" s="14"/>
      <c r="Z166" s="14"/>
      <c r="AA166" s="14"/>
      <c r="AB166" s="14"/>
    </row>
    <row r="167">
      <c r="A167" s="7">
        <v>45191.0</v>
      </c>
      <c r="B167" s="21" t="s">
        <v>844</v>
      </c>
      <c r="C167" s="9" t="s">
        <v>14</v>
      </c>
      <c r="D167" s="10" t="s">
        <v>845</v>
      </c>
      <c r="E167" s="11"/>
      <c r="F167" s="16" t="s">
        <v>846</v>
      </c>
      <c r="G167" s="13"/>
      <c r="H167" s="8" t="s">
        <v>847</v>
      </c>
      <c r="I167" s="14"/>
      <c r="J167" s="14"/>
      <c r="K167" s="14"/>
      <c r="L167" s="14"/>
      <c r="M167" s="14"/>
      <c r="N167" s="14"/>
      <c r="O167" s="14"/>
      <c r="P167" s="14"/>
      <c r="Q167" s="14"/>
      <c r="R167" s="14"/>
      <c r="S167" s="14"/>
      <c r="T167" s="14"/>
      <c r="U167" s="14"/>
      <c r="V167" s="14"/>
      <c r="W167" s="14"/>
      <c r="X167" s="14"/>
      <c r="Y167" s="14"/>
      <c r="Z167" s="14"/>
      <c r="AA167" s="14"/>
      <c r="AB167" s="14"/>
    </row>
    <row r="168">
      <c r="A168" s="7">
        <v>45191.0</v>
      </c>
      <c r="B168" s="8" t="s">
        <v>848</v>
      </c>
      <c r="C168" s="9" t="s">
        <v>14</v>
      </c>
      <c r="D168" s="10" t="s">
        <v>849</v>
      </c>
      <c r="E168" s="8" t="s">
        <v>850</v>
      </c>
      <c r="F168" s="16" t="s">
        <v>851</v>
      </c>
      <c r="G168" s="19" t="s">
        <v>852</v>
      </c>
      <c r="H168" s="11"/>
      <c r="I168" s="14"/>
      <c r="J168" s="14"/>
      <c r="K168" s="14"/>
      <c r="L168" s="14"/>
      <c r="M168" s="14"/>
      <c r="N168" s="14"/>
      <c r="O168" s="14"/>
      <c r="P168" s="14"/>
      <c r="Q168" s="14"/>
      <c r="R168" s="14"/>
      <c r="S168" s="14"/>
      <c r="T168" s="14"/>
      <c r="U168" s="14"/>
      <c r="V168" s="14"/>
      <c r="W168" s="14"/>
      <c r="X168" s="14"/>
      <c r="Y168" s="14"/>
      <c r="Z168" s="14"/>
      <c r="AA168" s="14"/>
      <c r="AB168" s="14"/>
    </row>
    <row r="169">
      <c r="A169" s="7">
        <v>45191.0</v>
      </c>
      <c r="B169" s="8" t="s">
        <v>853</v>
      </c>
      <c r="C169" s="9" t="s">
        <v>14</v>
      </c>
      <c r="D169" s="15" t="s">
        <v>854</v>
      </c>
      <c r="E169" s="8" t="s">
        <v>855</v>
      </c>
      <c r="F169" s="16" t="s">
        <v>856</v>
      </c>
      <c r="G169" s="17" t="s">
        <v>857</v>
      </c>
      <c r="H169" s="11"/>
      <c r="I169" s="14"/>
      <c r="J169" s="14"/>
      <c r="K169" s="14"/>
      <c r="L169" s="14"/>
      <c r="M169" s="14"/>
      <c r="N169" s="14"/>
      <c r="O169" s="14"/>
      <c r="P169" s="14"/>
      <c r="Q169" s="14"/>
      <c r="R169" s="14"/>
      <c r="S169" s="14"/>
      <c r="T169" s="14"/>
      <c r="U169" s="14"/>
      <c r="V169" s="14"/>
      <c r="W169" s="14"/>
      <c r="X169" s="14"/>
      <c r="Y169" s="14"/>
      <c r="Z169" s="14"/>
      <c r="AA169" s="14"/>
      <c r="AB169" s="14"/>
    </row>
    <row r="170">
      <c r="A170" s="7">
        <v>45191.0</v>
      </c>
      <c r="B170" s="8" t="s">
        <v>858</v>
      </c>
      <c r="C170" s="9" t="s">
        <v>14</v>
      </c>
      <c r="D170" s="10" t="s">
        <v>859</v>
      </c>
      <c r="E170" s="8" t="s">
        <v>132</v>
      </c>
      <c r="F170" s="16" t="s">
        <v>860</v>
      </c>
      <c r="G170" s="19" t="s">
        <v>861</v>
      </c>
      <c r="H170" s="8" t="s">
        <v>862</v>
      </c>
      <c r="I170" s="14"/>
      <c r="J170" s="14"/>
      <c r="K170" s="14"/>
      <c r="L170" s="14"/>
      <c r="M170" s="14"/>
      <c r="N170" s="14"/>
      <c r="O170" s="14"/>
      <c r="P170" s="14"/>
      <c r="Q170" s="14"/>
      <c r="R170" s="14"/>
      <c r="S170" s="14"/>
      <c r="T170" s="14"/>
      <c r="U170" s="14"/>
      <c r="V170" s="14"/>
      <c r="W170" s="14"/>
      <c r="X170" s="14"/>
      <c r="Y170" s="14"/>
      <c r="Z170" s="14"/>
      <c r="AA170" s="14"/>
      <c r="AB170" s="14"/>
    </row>
    <row r="171">
      <c r="A171" s="7">
        <v>45191.0</v>
      </c>
      <c r="B171" s="8" t="s">
        <v>863</v>
      </c>
      <c r="C171" s="9" t="s">
        <v>14</v>
      </c>
      <c r="D171" s="15" t="s">
        <v>864</v>
      </c>
      <c r="E171" s="8" t="s">
        <v>638</v>
      </c>
      <c r="F171" s="16" t="s">
        <v>639</v>
      </c>
      <c r="G171" s="17" t="s">
        <v>865</v>
      </c>
      <c r="H171" s="11"/>
      <c r="I171" s="14"/>
      <c r="J171" s="14"/>
      <c r="K171" s="14"/>
      <c r="L171" s="14"/>
      <c r="M171" s="14"/>
      <c r="N171" s="14"/>
      <c r="O171" s="14"/>
      <c r="P171" s="14"/>
      <c r="Q171" s="14"/>
      <c r="R171" s="14"/>
      <c r="S171" s="14"/>
      <c r="T171" s="14"/>
      <c r="U171" s="14"/>
      <c r="V171" s="14"/>
      <c r="W171" s="14"/>
      <c r="X171" s="14"/>
      <c r="Y171" s="14"/>
      <c r="Z171" s="14"/>
      <c r="AA171" s="14"/>
      <c r="AB171" s="14"/>
    </row>
    <row r="172">
      <c r="A172" s="7">
        <v>45191.0</v>
      </c>
      <c r="B172" s="8" t="s">
        <v>866</v>
      </c>
      <c r="C172" s="9" t="s">
        <v>10</v>
      </c>
      <c r="D172" s="15" t="s">
        <v>867</v>
      </c>
      <c r="E172" s="8" t="s">
        <v>199</v>
      </c>
      <c r="F172" s="12"/>
      <c r="G172" s="13"/>
      <c r="H172" s="8" t="s">
        <v>868</v>
      </c>
      <c r="I172" s="14"/>
      <c r="J172" s="14"/>
      <c r="K172" s="14"/>
      <c r="L172" s="14"/>
      <c r="M172" s="14"/>
      <c r="N172" s="14"/>
      <c r="O172" s="14"/>
      <c r="P172" s="14"/>
      <c r="Q172" s="14"/>
      <c r="R172" s="14"/>
      <c r="S172" s="14"/>
      <c r="T172" s="14"/>
      <c r="U172" s="14"/>
      <c r="V172" s="14"/>
      <c r="W172" s="14"/>
      <c r="X172" s="14"/>
      <c r="Y172" s="14"/>
      <c r="Z172" s="14"/>
      <c r="AA172" s="14"/>
      <c r="AB172" s="14"/>
    </row>
    <row r="173">
      <c r="A173" s="7">
        <v>45191.0</v>
      </c>
      <c r="B173" s="8" t="s">
        <v>869</v>
      </c>
      <c r="C173" s="9" t="s">
        <v>10</v>
      </c>
      <c r="D173" s="10" t="s">
        <v>870</v>
      </c>
      <c r="E173" s="8" t="s">
        <v>871</v>
      </c>
      <c r="F173" s="16" t="s">
        <v>872</v>
      </c>
      <c r="G173" s="19" t="s">
        <v>873</v>
      </c>
      <c r="H173" s="8" t="s">
        <v>874</v>
      </c>
      <c r="I173" s="14"/>
      <c r="J173" s="14"/>
      <c r="K173" s="14"/>
      <c r="L173" s="14"/>
      <c r="M173" s="14"/>
      <c r="N173" s="14"/>
      <c r="O173" s="14"/>
      <c r="P173" s="14"/>
      <c r="Q173" s="14"/>
      <c r="R173" s="14"/>
      <c r="S173" s="14"/>
      <c r="T173" s="14"/>
      <c r="U173" s="14"/>
      <c r="V173" s="14"/>
      <c r="W173" s="14"/>
      <c r="X173" s="14"/>
      <c r="Y173" s="14"/>
      <c r="Z173" s="14"/>
      <c r="AA173" s="14"/>
      <c r="AB173" s="14"/>
    </row>
    <row r="174">
      <c r="A174" s="7">
        <v>45191.0</v>
      </c>
      <c r="B174" s="8" t="s">
        <v>875</v>
      </c>
      <c r="C174" s="9" t="s">
        <v>30</v>
      </c>
      <c r="D174" s="10" t="s">
        <v>876</v>
      </c>
      <c r="E174" s="8" t="s">
        <v>877</v>
      </c>
      <c r="F174" s="16" t="s">
        <v>33</v>
      </c>
      <c r="G174" s="19" t="s">
        <v>878</v>
      </c>
      <c r="H174" s="11"/>
      <c r="I174" s="14"/>
      <c r="J174" s="14"/>
      <c r="K174" s="14"/>
      <c r="L174" s="14"/>
      <c r="M174" s="14"/>
      <c r="N174" s="14"/>
      <c r="O174" s="14"/>
      <c r="P174" s="14"/>
      <c r="Q174" s="14"/>
      <c r="R174" s="14"/>
      <c r="S174" s="14"/>
      <c r="T174" s="14"/>
      <c r="U174" s="14"/>
      <c r="V174" s="14"/>
      <c r="W174" s="14"/>
      <c r="X174" s="14"/>
      <c r="Y174" s="14"/>
      <c r="Z174" s="14"/>
      <c r="AA174" s="14"/>
      <c r="AB174" s="14"/>
    </row>
    <row r="175">
      <c r="A175" s="7">
        <v>45191.0</v>
      </c>
      <c r="B175" s="8" t="s">
        <v>879</v>
      </c>
      <c r="C175" s="9" t="s">
        <v>30</v>
      </c>
      <c r="D175" s="10" t="s">
        <v>880</v>
      </c>
      <c r="E175" s="8" t="s">
        <v>53</v>
      </c>
      <c r="F175" s="16" t="s">
        <v>881</v>
      </c>
      <c r="G175" s="19" t="s">
        <v>882</v>
      </c>
      <c r="H175" s="11"/>
      <c r="I175" s="14"/>
      <c r="J175" s="14"/>
      <c r="K175" s="14"/>
      <c r="L175" s="14"/>
      <c r="M175" s="14"/>
      <c r="N175" s="14"/>
      <c r="O175" s="14"/>
      <c r="P175" s="14"/>
      <c r="Q175" s="14"/>
      <c r="R175" s="14"/>
      <c r="S175" s="14"/>
      <c r="T175" s="14"/>
      <c r="U175" s="14"/>
      <c r="V175" s="14"/>
      <c r="W175" s="14"/>
      <c r="X175" s="14"/>
      <c r="Y175" s="14"/>
      <c r="Z175" s="14"/>
      <c r="AA175" s="14"/>
      <c r="AB175" s="14"/>
    </row>
    <row r="176">
      <c r="A176" s="7">
        <v>45194.0</v>
      </c>
      <c r="B176" s="28" t="s">
        <v>883</v>
      </c>
      <c r="C176" s="29" t="s">
        <v>14</v>
      </c>
      <c r="D176" s="30" t="s">
        <v>884</v>
      </c>
      <c r="E176" s="28" t="s">
        <v>156</v>
      </c>
      <c r="F176" s="31" t="s">
        <v>885</v>
      </c>
      <c r="G176" s="32" t="s">
        <v>886</v>
      </c>
      <c r="H176" s="33" t="s">
        <v>887</v>
      </c>
      <c r="I176" s="14"/>
      <c r="J176" s="14"/>
      <c r="K176" s="14"/>
      <c r="L176" s="14"/>
      <c r="M176" s="14"/>
      <c r="N176" s="14"/>
      <c r="O176" s="14"/>
      <c r="P176" s="14"/>
      <c r="Q176" s="14"/>
      <c r="R176" s="14"/>
      <c r="S176" s="14"/>
      <c r="T176" s="14"/>
      <c r="U176" s="14"/>
      <c r="V176" s="14"/>
      <c r="W176" s="14"/>
      <c r="X176" s="14"/>
      <c r="Y176" s="14"/>
      <c r="Z176" s="14"/>
      <c r="AA176" s="14"/>
      <c r="AB176" s="14"/>
    </row>
    <row r="177">
      <c r="A177" s="7">
        <v>45194.0</v>
      </c>
      <c r="B177" s="8" t="s">
        <v>888</v>
      </c>
      <c r="C177" s="9" t="s">
        <v>14</v>
      </c>
      <c r="D177" s="10" t="s">
        <v>889</v>
      </c>
      <c r="E177" s="8" t="s">
        <v>123</v>
      </c>
      <c r="F177" s="16" t="s">
        <v>890</v>
      </c>
      <c r="G177" s="19" t="s">
        <v>891</v>
      </c>
      <c r="H177" s="11"/>
      <c r="I177" s="14"/>
      <c r="J177" s="14"/>
      <c r="K177" s="14"/>
      <c r="L177" s="14"/>
      <c r="M177" s="14"/>
      <c r="N177" s="14"/>
      <c r="O177" s="14"/>
      <c r="P177" s="14"/>
      <c r="Q177" s="14"/>
      <c r="R177" s="14"/>
      <c r="S177" s="14"/>
      <c r="T177" s="14"/>
      <c r="U177" s="14"/>
      <c r="V177" s="14"/>
      <c r="W177" s="14"/>
      <c r="X177" s="14"/>
      <c r="Y177" s="14"/>
      <c r="Z177" s="14"/>
      <c r="AA177" s="14"/>
      <c r="AB177" s="14"/>
    </row>
    <row r="178">
      <c r="A178" s="7">
        <v>45194.0</v>
      </c>
      <c r="B178" s="8" t="s">
        <v>892</v>
      </c>
      <c r="C178" s="9" t="s">
        <v>14</v>
      </c>
      <c r="D178" s="10" t="s">
        <v>616</v>
      </c>
      <c r="E178" s="8" t="s">
        <v>617</v>
      </c>
      <c r="F178" s="16" t="s">
        <v>893</v>
      </c>
      <c r="G178" s="19" t="s">
        <v>894</v>
      </c>
      <c r="H178" s="8" t="s">
        <v>895</v>
      </c>
      <c r="I178" s="14"/>
      <c r="J178" s="14"/>
      <c r="K178" s="14"/>
      <c r="L178" s="14"/>
      <c r="M178" s="14"/>
      <c r="N178" s="14"/>
      <c r="O178" s="14"/>
      <c r="P178" s="14"/>
      <c r="Q178" s="14"/>
      <c r="R178" s="14"/>
      <c r="S178" s="14"/>
      <c r="T178" s="14"/>
      <c r="U178" s="14"/>
      <c r="V178" s="14"/>
      <c r="W178" s="14"/>
      <c r="X178" s="14"/>
      <c r="Y178" s="14"/>
      <c r="Z178" s="14"/>
      <c r="AA178" s="14"/>
      <c r="AB178" s="14"/>
    </row>
    <row r="179">
      <c r="A179" s="7">
        <v>45194.0</v>
      </c>
      <c r="B179" s="8" t="s">
        <v>896</v>
      </c>
      <c r="C179" s="9" t="s">
        <v>14</v>
      </c>
      <c r="D179" s="10" t="s">
        <v>709</v>
      </c>
      <c r="E179" s="8" t="s">
        <v>156</v>
      </c>
      <c r="F179" s="16" t="s">
        <v>897</v>
      </c>
      <c r="G179" s="19" t="s">
        <v>898</v>
      </c>
      <c r="H179" s="8" t="s">
        <v>899</v>
      </c>
      <c r="I179" s="14"/>
      <c r="J179" s="14"/>
      <c r="K179" s="14"/>
      <c r="L179" s="14"/>
      <c r="M179" s="14"/>
      <c r="N179" s="14"/>
      <c r="O179" s="14"/>
      <c r="P179" s="14"/>
      <c r="Q179" s="14"/>
      <c r="R179" s="14"/>
      <c r="S179" s="14"/>
      <c r="T179" s="14"/>
      <c r="U179" s="14"/>
      <c r="V179" s="14"/>
      <c r="W179" s="14"/>
      <c r="X179" s="14"/>
      <c r="Y179" s="14"/>
      <c r="Z179" s="14"/>
      <c r="AA179" s="14"/>
      <c r="AB179" s="14"/>
    </row>
    <row r="180">
      <c r="A180" s="7">
        <v>45194.0</v>
      </c>
      <c r="B180" s="8" t="s">
        <v>900</v>
      </c>
      <c r="C180" s="9" t="s">
        <v>14</v>
      </c>
      <c r="D180" s="15" t="s">
        <v>901</v>
      </c>
      <c r="E180" s="11"/>
      <c r="F180" s="16" t="s">
        <v>902</v>
      </c>
      <c r="G180" s="19" t="s">
        <v>903</v>
      </c>
      <c r="H180" s="8" t="s">
        <v>348</v>
      </c>
      <c r="I180" s="14"/>
      <c r="J180" s="14"/>
      <c r="K180" s="14"/>
      <c r="L180" s="14"/>
      <c r="M180" s="14"/>
      <c r="N180" s="14"/>
      <c r="O180" s="14"/>
      <c r="P180" s="14"/>
      <c r="Q180" s="14"/>
      <c r="R180" s="14"/>
      <c r="S180" s="14"/>
      <c r="T180" s="14"/>
      <c r="U180" s="14"/>
      <c r="V180" s="14"/>
      <c r="W180" s="14"/>
      <c r="X180" s="14"/>
      <c r="Y180" s="14"/>
      <c r="Z180" s="14"/>
      <c r="AA180" s="14"/>
      <c r="AB180" s="14"/>
    </row>
    <row r="181">
      <c r="A181" s="7">
        <v>45194.0</v>
      </c>
      <c r="B181" s="8" t="s">
        <v>904</v>
      </c>
      <c r="C181" s="9" t="s">
        <v>30</v>
      </c>
      <c r="D181" s="15" t="s">
        <v>905</v>
      </c>
      <c r="E181" s="11"/>
      <c r="F181" s="16" t="s">
        <v>906</v>
      </c>
      <c r="G181" s="19" t="s">
        <v>907</v>
      </c>
      <c r="H181" s="11"/>
      <c r="I181" s="14"/>
      <c r="J181" s="14"/>
      <c r="K181" s="14"/>
      <c r="L181" s="14"/>
      <c r="M181" s="14"/>
      <c r="N181" s="14"/>
      <c r="O181" s="14"/>
      <c r="P181" s="14"/>
      <c r="Q181" s="14"/>
      <c r="R181" s="14"/>
      <c r="S181" s="14"/>
      <c r="T181" s="14"/>
      <c r="U181" s="14"/>
      <c r="V181" s="14"/>
      <c r="W181" s="14"/>
      <c r="X181" s="14"/>
      <c r="Y181" s="14"/>
      <c r="Z181" s="14"/>
      <c r="AA181" s="14"/>
      <c r="AB181" s="14"/>
    </row>
    <row r="182">
      <c r="A182" s="7">
        <v>45194.0</v>
      </c>
      <c r="B182" s="8" t="s">
        <v>908</v>
      </c>
      <c r="C182" s="9" t="s">
        <v>14</v>
      </c>
      <c r="D182" s="10" t="s">
        <v>909</v>
      </c>
      <c r="E182" s="11"/>
      <c r="F182" s="16" t="s">
        <v>910</v>
      </c>
      <c r="G182" s="19" t="s">
        <v>911</v>
      </c>
      <c r="H182" s="8" t="s">
        <v>912</v>
      </c>
      <c r="I182" s="14"/>
      <c r="J182" s="14"/>
      <c r="K182" s="14"/>
      <c r="L182" s="14"/>
      <c r="M182" s="14"/>
      <c r="N182" s="14"/>
      <c r="O182" s="14"/>
      <c r="P182" s="14"/>
      <c r="Q182" s="14"/>
      <c r="R182" s="14"/>
      <c r="S182" s="14"/>
      <c r="T182" s="14"/>
      <c r="U182" s="14"/>
      <c r="V182" s="14"/>
      <c r="W182" s="14"/>
      <c r="X182" s="14"/>
      <c r="Y182" s="14"/>
      <c r="Z182" s="14"/>
      <c r="AA182" s="14"/>
      <c r="AB182" s="14"/>
    </row>
    <row r="183">
      <c r="A183" s="7">
        <v>45194.0</v>
      </c>
      <c r="B183" s="8" t="s">
        <v>913</v>
      </c>
      <c r="C183" s="9" t="s">
        <v>14</v>
      </c>
      <c r="D183" s="10" t="s">
        <v>914</v>
      </c>
      <c r="E183" s="11"/>
      <c r="F183" s="16" t="s">
        <v>915</v>
      </c>
      <c r="G183" s="19" t="s">
        <v>916</v>
      </c>
      <c r="H183" s="8" t="s">
        <v>917</v>
      </c>
      <c r="I183" s="14"/>
      <c r="J183" s="14"/>
      <c r="K183" s="14"/>
      <c r="L183" s="14"/>
      <c r="M183" s="14"/>
      <c r="N183" s="14"/>
      <c r="O183" s="14"/>
      <c r="P183" s="14"/>
      <c r="Q183" s="14"/>
      <c r="R183" s="14"/>
      <c r="S183" s="14"/>
      <c r="T183" s="14"/>
      <c r="U183" s="14"/>
      <c r="V183" s="14"/>
      <c r="W183" s="14"/>
      <c r="X183" s="14"/>
      <c r="Y183" s="14"/>
      <c r="Z183" s="14"/>
      <c r="AA183" s="14"/>
      <c r="AB183" s="14"/>
    </row>
    <row r="184">
      <c r="A184" s="7">
        <v>45194.0</v>
      </c>
      <c r="B184" s="8" t="s">
        <v>918</v>
      </c>
      <c r="C184" s="9" t="s">
        <v>14</v>
      </c>
      <c r="D184" s="10" t="s">
        <v>919</v>
      </c>
      <c r="E184" s="11"/>
      <c r="F184" s="16" t="s">
        <v>920</v>
      </c>
      <c r="G184" s="19" t="s">
        <v>921</v>
      </c>
      <c r="H184" s="8" t="s">
        <v>922</v>
      </c>
      <c r="I184" s="23" t="s">
        <v>923</v>
      </c>
      <c r="J184" s="14"/>
      <c r="K184" s="14"/>
      <c r="L184" s="14"/>
      <c r="M184" s="14"/>
      <c r="N184" s="14"/>
      <c r="O184" s="14"/>
      <c r="P184" s="14"/>
      <c r="Q184" s="14"/>
      <c r="R184" s="14"/>
      <c r="S184" s="14"/>
      <c r="T184" s="14"/>
      <c r="U184" s="14"/>
      <c r="V184" s="14"/>
      <c r="W184" s="14"/>
      <c r="X184" s="14"/>
      <c r="Y184" s="14"/>
      <c r="Z184" s="14"/>
      <c r="AA184" s="14"/>
      <c r="AB184" s="14"/>
    </row>
    <row r="185">
      <c r="A185" s="7">
        <v>45194.0</v>
      </c>
      <c r="B185" s="8" t="s">
        <v>924</v>
      </c>
      <c r="C185" s="9" t="s">
        <v>14</v>
      </c>
      <c r="D185" s="10" t="s">
        <v>616</v>
      </c>
      <c r="E185" s="8" t="s">
        <v>132</v>
      </c>
      <c r="F185" s="16" t="s">
        <v>925</v>
      </c>
      <c r="G185" s="19" t="s">
        <v>926</v>
      </c>
      <c r="H185" s="11"/>
      <c r="I185" s="14"/>
      <c r="J185" s="14"/>
      <c r="K185" s="14"/>
      <c r="L185" s="14"/>
      <c r="M185" s="14"/>
      <c r="N185" s="14"/>
      <c r="O185" s="14"/>
      <c r="P185" s="14"/>
      <c r="Q185" s="14"/>
      <c r="R185" s="14"/>
      <c r="S185" s="14"/>
      <c r="T185" s="14"/>
      <c r="U185" s="14"/>
      <c r="V185" s="14"/>
      <c r="W185" s="14"/>
      <c r="X185" s="14"/>
      <c r="Y185" s="14"/>
      <c r="Z185" s="14"/>
      <c r="AA185" s="14"/>
      <c r="AB185" s="14"/>
    </row>
    <row r="186">
      <c r="A186" s="7">
        <v>45194.0</v>
      </c>
      <c r="B186" s="8" t="s">
        <v>927</v>
      </c>
      <c r="C186" s="9" t="s">
        <v>14</v>
      </c>
      <c r="D186" s="10" t="s">
        <v>616</v>
      </c>
      <c r="E186" s="8" t="s">
        <v>109</v>
      </c>
      <c r="F186" s="16" t="s">
        <v>928</v>
      </c>
      <c r="G186" s="19" t="s">
        <v>929</v>
      </c>
      <c r="H186" s="11"/>
      <c r="I186" s="14"/>
      <c r="J186" s="14"/>
      <c r="K186" s="14"/>
      <c r="L186" s="14"/>
      <c r="M186" s="14"/>
      <c r="N186" s="14"/>
      <c r="O186" s="14"/>
      <c r="P186" s="14"/>
      <c r="Q186" s="14"/>
      <c r="R186" s="14"/>
      <c r="S186" s="14"/>
      <c r="T186" s="14"/>
      <c r="U186" s="14"/>
      <c r="V186" s="14"/>
      <c r="W186" s="14"/>
      <c r="X186" s="14"/>
      <c r="Y186" s="14"/>
      <c r="Z186" s="14"/>
      <c r="AA186" s="14"/>
      <c r="AB186" s="14"/>
    </row>
    <row r="187">
      <c r="A187" s="7">
        <v>45194.0</v>
      </c>
      <c r="B187" s="8" t="s">
        <v>930</v>
      </c>
      <c r="C187" s="9" t="s">
        <v>14</v>
      </c>
      <c r="D187" s="10" t="s">
        <v>616</v>
      </c>
      <c r="E187" s="8" t="s">
        <v>109</v>
      </c>
      <c r="F187" s="16" t="s">
        <v>931</v>
      </c>
      <c r="G187" s="19" t="s">
        <v>932</v>
      </c>
      <c r="H187" s="11"/>
      <c r="I187" s="14"/>
      <c r="J187" s="14"/>
      <c r="K187" s="14"/>
      <c r="L187" s="14"/>
      <c r="M187" s="14"/>
      <c r="N187" s="14"/>
      <c r="O187" s="14"/>
      <c r="P187" s="14"/>
      <c r="Q187" s="14"/>
      <c r="R187" s="14"/>
      <c r="S187" s="14"/>
      <c r="T187" s="14"/>
      <c r="U187" s="14"/>
      <c r="V187" s="14"/>
      <c r="W187" s="14"/>
      <c r="X187" s="14"/>
      <c r="Y187" s="14"/>
      <c r="Z187" s="14"/>
      <c r="AA187" s="14"/>
      <c r="AB187" s="14"/>
    </row>
    <row r="188">
      <c r="A188" s="7">
        <v>45194.0</v>
      </c>
      <c r="B188" s="8" t="s">
        <v>933</v>
      </c>
      <c r="C188" s="9" t="s">
        <v>14</v>
      </c>
      <c r="D188" s="10" t="s">
        <v>616</v>
      </c>
      <c r="E188" s="8" t="s">
        <v>109</v>
      </c>
      <c r="F188" s="16" t="s">
        <v>934</v>
      </c>
      <c r="G188" s="19" t="s">
        <v>935</v>
      </c>
      <c r="H188" s="11"/>
      <c r="I188" s="14"/>
      <c r="J188" s="14"/>
      <c r="K188" s="14"/>
      <c r="L188" s="14"/>
      <c r="M188" s="14"/>
      <c r="N188" s="14"/>
      <c r="O188" s="14"/>
      <c r="P188" s="14"/>
      <c r="Q188" s="14"/>
      <c r="R188" s="14"/>
      <c r="S188" s="14"/>
      <c r="T188" s="14"/>
      <c r="U188" s="14"/>
      <c r="V188" s="14"/>
      <c r="W188" s="14"/>
      <c r="X188" s="14"/>
      <c r="Y188" s="14"/>
      <c r="Z188" s="14"/>
      <c r="AA188" s="14"/>
      <c r="AB188" s="14"/>
    </row>
    <row r="189">
      <c r="A189" s="7">
        <v>45194.0</v>
      </c>
      <c r="B189" s="8" t="s">
        <v>936</v>
      </c>
      <c r="C189" s="9" t="s">
        <v>10</v>
      </c>
      <c r="D189" s="10" t="s">
        <v>616</v>
      </c>
      <c r="E189" s="11"/>
      <c r="F189" s="16" t="s">
        <v>937</v>
      </c>
      <c r="G189" s="19" t="s">
        <v>938</v>
      </c>
      <c r="H189" s="11"/>
      <c r="I189" s="14"/>
      <c r="J189" s="14"/>
      <c r="K189" s="14"/>
      <c r="L189" s="14"/>
      <c r="M189" s="14"/>
      <c r="N189" s="14"/>
      <c r="O189" s="14"/>
      <c r="P189" s="14"/>
      <c r="Q189" s="14"/>
      <c r="R189" s="14"/>
      <c r="S189" s="14"/>
      <c r="T189" s="14"/>
      <c r="U189" s="14"/>
      <c r="V189" s="14"/>
      <c r="W189" s="14"/>
      <c r="X189" s="14"/>
      <c r="Y189" s="14"/>
      <c r="Z189" s="14"/>
      <c r="AA189" s="14"/>
      <c r="AB189" s="14"/>
    </row>
    <row r="190">
      <c r="A190" s="7">
        <v>45194.0</v>
      </c>
      <c r="B190" s="8" t="s">
        <v>939</v>
      </c>
      <c r="C190" s="9" t="s">
        <v>14</v>
      </c>
      <c r="D190" s="10" t="s">
        <v>616</v>
      </c>
      <c r="E190" s="8" t="s">
        <v>156</v>
      </c>
      <c r="F190" s="16" t="s">
        <v>940</v>
      </c>
      <c r="G190" s="19" t="s">
        <v>941</v>
      </c>
      <c r="H190" s="11"/>
      <c r="I190" s="14"/>
      <c r="J190" s="14"/>
      <c r="K190" s="14"/>
      <c r="L190" s="14"/>
      <c r="M190" s="14"/>
      <c r="N190" s="14"/>
      <c r="O190" s="14"/>
      <c r="P190" s="14"/>
      <c r="Q190" s="14"/>
      <c r="R190" s="14"/>
      <c r="S190" s="14"/>
      <c r="T190" s="14"/>
      <c r="U190" s="14"/>
      <c r="V190" s="14"/>
      <c r="W190" s="14"/>
      <c r="X190" s="14"/>
      <c r="Y190" s="14"/>
      <c r="Z190" s="14"/>
      <c r="AA190" s="14"/>
      <c r="AB190" s="14"/>
    </row>
    <row r="191">
      <c r="A191" s="7">
        <v>45194.0</v>
      </c>
      <c r="B191" s="8" t="s">
        <v>536</v>
      </c>
      <c r="C191" s="9" t="s">
        <v>14</v>
      </c>
      <c r="D191" s="10" t="s">
        <v>616</v>
      </c>
      <c r="E191" s="8" t="s">
        <v>519</v>
      </c>
      <c r="F191" s="12"/>
      <c r="G191" s="13"/>
      <c r="H191" s="8" t="s">
        <v>942</v>
      </c>
      <c r="I191" s="14"/>
      <c r="J191" s="14"/>
      <c r="K191" s="14"/>
      <c r="L191" s="14"/>
      <c r="M191" s="14"/>
      <c r="N191" s="14"/>
      <c r="O191" s="14"/>
      <c r="P191" s="14"/>
      <c r="Q191" s="14"/>
      <c r="R191" s="14"/>
      <c r="S191" s="14"/>
      <c r="T191" s="14"/>
      <c r="U191" s="14"/>
      <c r="V191" s="14"/>
      <c r="W191" s="14"/>
      <c r="X191" s="14"/>
      <c r="Y191" s="14"/>
      <c r="Z191" s="14"/>
      <c r="AA191" s="14"/>
      <c r="AB191" s="14"/>
    </row>
    <row r="192">
      <c r="A192" s="7">
        <v>45194.0</v>
      </c>
      <c r="B192" s="8" t="s">
        <v>943</v>
      </c>
      <c r="C192" s="9" t="s">
        <v>14</v>
      </c>
      <c r="D192" s="10" t="s">
        <v>944</v>
      </c>
      <c r="E192" s="8" t="s">
        <v>945</v>
      </c>
      <c r="F192" s="27"/>
      <c r="G192" s="13"/>
      <c r="H192" s="8" t="s">
        <v>946</v>
      </c>
      <c r="I192" s="8" t="s">
        <v>947</v>
      </c>
      <c r="J192" s="14"/>
      <c r="K192" s="14"/>
      <c r="L192" s="14"/>
      <c r="M192" s="14"/>
      <c r="N192" s="14"/>
      <c r="O192" s="14"/>
      <c r="P192" s="14"/>
      <c r="Q192" s="14"/>
      <c r="R192" s="14"/>
      <c r="S192" s="14"/>
      <c r="T192" s="14"/>
      <c r="U192" s="14"/>
      <c r="V192" s="14"/>
      <c r="W192" s="14"/>
      <c r="X192" s="14"/>
      <c r="Y192" s="14"/>
      <c r="Z192" s="14"/>
      <c r="AA192" s="14"/>
      <c r="AB192" s="14"/>
    </row>
    <row r="193">
      <c r="A193" s="7">
        <v>45195.0</v>
      </c>
      <c r="B193" s="8" t="s">
        <v>948</v>
      </c>
      <c r="C193" s="9" t="s">
        <v>14</v>
      </c>
      <c r="D193" s="10" t="s">
        <v>949</v>
      </c>
      <c r="E193" s="8" t="s">
        <v>109</v>
      </c>
      <c r="F193" s="16" t="s">
        <v>950</v>
      </c>
      <c r="G193" s="19" t="s">
        <v>951</v>
      </c>
      <c r="H193" s="11"/>
      <c r="I193" s="14"/>
      <c r="J193" s="14"/>
      <c r="K193" s="14"/>
      <c r="L193" s="14"/>
      <c r="M193" s="14"/>
      <c r="N193" s="14"/>
      <c r="O193" s="14"/>
      <c r="P193" s="14"/>
      <c r="Q193" s="14"/>
      <c r="R193" s="14"/>
      <c r="S193" s="14"/>
      <c r="T193" s="14"/>
      <c r="U193" s="14"/>
      <c r="V193" s="14"/>
      <c r="W193" s="14"/>
      <c r="X193" s="14"/>
      <c r="Y193" s="14"/>
      <c r="Z193" s="14"/>
      <c r="AA193" s="14"/>
      <c r="AB193" s="14"/>
    </row>
    <row r="194" ht="140.25" customHeight="1">
      <c r="A194" s="7">
        <v>45195.0</v>
      </c>
      <c r="B194" s="8" t="s">
        <v>952</v>
      </c>
      <c r="C194" s="9" t="s">
        <v>14</v>
      </c>
      <c r="D194" s="10" t="s">
        <v>953</v>
      </c>
      <c r="E194" s="8" t="s">
        <v>123</v>
      </c>
      <c r="F194" s="16" t="s">
        <v>750</v>
      </c>
      <c r="G194" s="19" t="s">
        <v>954</v>
      </c>
      <c r="H194" s="11"/>
      <c r="I194" s="14"/>
      <c r="J194" s="14"/>
      <c r="K194" s="14"/>
      <c r="L194" s="14"/>
      <c r="M194" s="14"/>
      <c r="N194" s="14"/>
      <c r="O194" s="14"/>
      <c r="P194" s="14"/>
      <c r="Q194" s="14"/>
      <c r="R194" s="14"/>
      <c r="S194" s="14"/>
      <c r="T194" s="14"/>
      <c r="U194" s="14"/>
      <c r="V194" s="14"/>
      <c r="W194" s="14"/>
      <c r="X194" s="14"/>
      <c r="Y194" s="14"/>
      <c r="Z194" s="14"/>
      <c r="AA194" s="14"/>
      <c r="AB194" s="14"/>
    </row>
    <row r="195">
      <c r="A195" s="7">
        <v>45195.0</v>
      </c>
      <c r="B195" s="8" t="s">
        <v>955</v>
      </c>
      <c r="C195" s="9" t="s">
        <v>14</v>
      </c>
      <c r="D195" s="10" t="s">
        <v>709</v>
      </c>
      <c r="E195" s="11"/>
      <c r="F195" s="16" t="s">
        <v>956</v>
      </c>
      <c r="G195" s="19" t="s">
        <v>957</v>
      </c>
      <c r="H195" s="8" t="s">
        <v>958</v>
      </c>
      <c r="I195" s="14"/>
      <c r="J195" s="14"/>
      <c r="K195" s="14"/>
      <c r="L195" s="14"/>
      <c r="M195" s="14"/>
      <c r="N195" s="14"/>
      <c r="O195" s="14"/>
      <c r="P195" s="14"/>
      <c r="Q195" s="14"/>
      <c r="R195" s="14"/>
      <c r="S195" s="14"/>
      <c r="T195" s="14"/>
      <c r="U195" s="14"/>
      <c r="V195" s="14"/>
      <c r="W195" s="14"/>
      <c r="X195" s="14"/>
      <c r="Y195" s="14"/>
      <c r="Z195" s="14"/>
      <c r="AA195" s="14"/>
      <c r="AB195" s="14"/>
    </row>
    <row r="196">
      <c r="A196" s="7">
        <v>45195.0</v>
      </c>
      <c r="B196" s="8" t="s">
        <v>959</v>
      </c>
      <c r="C196" s="9" t="s">
        <v>14</v>
      </c>
      <c r="D196" s="15" t="s">
        <v>960</v>
      </c>
      <c r="E196" s="8" t="s">
        <v>109</v>
      </c>
      <c r="F196" s="16" t="s">
        <v>961</v>
      </c>
      <c r="G196" s="17" t="s">
        <v>962</v>
      </c>
      <c r="H196" s="11"/>
      <c r="I196" s="14"/>
      <c r="J196" s="14"/>
      <c r="K196" s="14"/>
      <c r="L196" s="14"/>
      <c r="M196" s="14"/>
      <c r="N196" s="14"/>
      <c r="O196" s="14"/>
      <c r="P196" s="14"/>
      <c r="Q196" s="14"/>
      <c r="R196" s="14"/>
      <c r="S196" s="14"/>
      <c r="T196" s="14"/>
      <c r="U196" s="14"/>
      <c r="V196" s="14"/>
      <c r="W196" s="14"/>
      <c r="X196" s="14"/>
      <c r="Y196" s="14"/>
      <c r="Z196" s="14"/>
      <c r="AA196" s="14"/>
      <c r="AB196" s="14"/>
    </row>
    <row r="197">
      <c r="A197" s="7">
        <v>45195.0</v>
      </c>
      <c r="B197" s="8" t="s">
        <v>963</v>
      </c>
      <c r="C197" s="9" t="s">
        <v>14</v>
      </c>
      <c r="D197" s="15" t="s">
        <v>964</v>
      </c>
      <c r="E197" s="8" t="s">
        <v>123</v>
      </c>
      <c r="F197" s="16" t="s">
        <v>965</v>
      </c>
      <c r="G197" s="17" t="s">
        <v>966</v>
      </c>
      <c r="H197" s="11"/>
      <c r="I197" s="14"/>
      <c r="J197" s="14"/>
      <c r="K197" s="14"/>
      <c r="L197" s="14"/>
      <c r="M197" s="14"/>
      <c r="N197" s="14"/>
      <c r="O197" s="14"/>
      <c r="P197" s="14"/>
      <c r="Q197" s="14"/>
      <c r="R197" s="14"/>
      <c r="S197" s="14"/>
      <c r="T197" s="14"/>
      <c r="U197" s="14"/>
      <c r="V197" s="14"/>
      <c r="W197" s="14"/>
      <c r="X197" s="14"/>
      <c r="Y197" s="14"/>
      <c r="Z197" s="14"/>
      <c r="AA197" s="14"/>
      <c r="AB197" s="14"/>
    </row>
    <row r="198">
      <c r="A198" s="7">
        <v>45195.0</v>
      </c>
      <c r="B198" s="8" t="s">
        <v>967</v>
      </c>
      <c r="C198" s="9" t="s">
        <v>14</v>
      </c>
      <c r="D198" s="10" t="s">
        <v>968</v>
      </c>
      <c r="E198" s="8" t="s">
        <v>174</v>
      </c>
      <c r="F198" s="16" t="s">
        <v>969</v>
      </c>
      <c r="G198" s="19" t="s">
        <v>970</v>
      </c>
      <c r="H198" s="11"/>
      <c r="I198" s="14"/>
      <c r="J198" s="14"/>
      <c r="K198" s="14"/>
      <c r="L198" s="14"/>
      <c r="M198" s="14"/>
      <c r="N198" s="14"/>
      <c r="O198" s="14"/>
      <c r="P198" s="14"/>
      <c r="Q198" s="14"/>
      <c r="R198" s="14"/>
      <c r="S198" s="14"/>
      <c r="T198" s="14"/>
      <c r="U198" s="14"/>
      <c r="V198" s="14"/>
      <c r="W198" s="14"/>
      <c r="X198" s="14"/>
      <c r="Y198" s="14"/>
      <c r="Z198" s="14"/>
      <c r="AA198" s="14"/>
      <c r="AB198" s="14"/>
    </row>
    <row r="199">
      <c r="A199" s="7">
        <v>45195.0</v>
      </c>
      <c r="B199" s="8" t="s">
        <v>971</v>
      </c>
      <c r="C199" s="9" t="s">
        <v>14</v>
      </c>
      <c r="D199" s="10" t="s">
        <v>972</v>
      </c>
      <c r="E199" s="8" t="s">
        <v>973</v>
      </c>
      <c r="F199" s="16" t="s">
        <v>974</v>
      </c>
      <c r="G199" s="19" t="s">
        <v>975</v>
      </c>
      <c r="H199" s="11"/>
      <c r="I199" s="14"/>
      <c r="J199" s="14"/>
      <c r="K199" s="14"/>
      <c r="L199" s="14"/>
      <c r="M199" s="14"/>
      <c r="N199" s="14"/>
      <c r="O199" s="14"/>
      <c r="P199" s="14"/>
      <c r="Q199" s="14"/>
      <c r="R199" s="14"/>
      <c r="S199" s="14"/>
      <c r="T199" s="14"/>
      <c r="U199" s="14"/>
      <c r="V199" s="14"/>
      <c r="W199" s="14"/>
      <c r="X199" s="14"/>
      <c r="Y199" s="14"/>
      <c r="Z199" s="14"/>
      <c r="AA199" s="14"/>
      <c r="AB199" s="14"/>
    </row>
    <row r="200">
      <c r="A200" s="7">
        <v>45195.0</v>
      </c>
      <c r="B200" s="8" t="s">
        <v>976</v>
      </c>
      <c r="C200" s="9" t="s">
        <v>14</v>
      </c>
      <c r="D200" s="10" t="s">
        <v>977</v>
      </c>
      <c r="E200" s="8" t="s">
        <v>53</v>
      </c>
      <c r="F200" s="16" t="s">
        <v>978</v>
      </c>
      <c r="G200" s="19" t="s">
        <v>979</v>
      </c>
      <c r="H200" s="8" t="s">
        <v>980</v>
      </c>
      <c r="I200" s="14"/>
      <c r="J200" s="14"/>
      <c r="K200" s="14"/>
      <c r="L200" s="14"/>
      <c r="M200" s="14"/>
      <c r="N200" s="14"/>
      <c r="O200" s="14"/>
      <c r="P200" s="14"/>
      <c r="Q200" s="14"/>
      <c r="R200" s="14"/>
      <c r="S200" s="14"/>
      <c r="T200" s="14"/>
      <c r="U200" s="14"/>
      <c r="V200" s="14"/>
      <c r="W200" s="14"/>
      <c r="X200" s="14"/>
      <c r="Y200" s="14"/>
      <c r="Z200" s="14"/>
      <c r="AA200" s="14"/>
      <c r="AB200" s="14"/>
    </row>
    <row r="201">
      <c r="A201" s="7">
        <v>45195.0</v>
      </c>
      <c r="B201" s="8" t="s">
        <v>981</v>
      </c>
      <c r="C201" s="9" t="s">
        <v>10</v>
      </c>
      <c r="D201" s="10" t="s">
        <v>870</v>
      </c>
      <c r="E201" s="11"/>
      <c r="F201" s="16" t="s">
        <v>982</v>
      </c>
      <c r="G201" s="19" t="s">
        <v>983</v>
      </c>
      <c r="H201" s="8" t="s">
        <v>984</v>
      </c>
      <c r="I201" s="14"/>
      <c r="J201" s="14"/>
      <c r="K201" s="14"/>
      <c r="L201" s="14"/>
      <c r="M201" s="14"/>
      <c r="N201" s="14"/>
      <c r="O201" s="14"/>
      <c r="P201" s="14"/>
      <c r="Q201" s="14"/>
      <c r="R201" s="14"/>
      <c r="S201" s="14"/>
      <c r="T201" s="14"/>
      <c r="U201" s="14"/>
      <c r="V201" s="14"/>
      <c r="W201" s="14"/>
      <c r="X201" s="14"/>
      <c r="Y201" s="14"/>
      <c r="Z201" s="14"/>
      <c r="AA201" s="14"/>
      <c r="AB201" s="14"/>
    </row>
    <row r="202">
      <c r="A202" s="7">
        <v>45195.0</v>
      </c>
      <c r="B202" s="8" t="s">
        <v>985</v>
      </c>
      <c r="C202" s="9" t="s">
        <v>14</v>
      </c>
      <c r="D202" s="10" t="s">
        <v>986</v>
      </c>
      <c r="E202" s="8" t="s">
        <v>987</v>
      </c>
      <c r="F202" s="16" t="s">
        <v>988</v>
      </c>
      <c r="G202" s="19" t="s">
        <v>989</v>
      </c>
      <c r="H202" s="11"/>
      <c r="I202" s="14"/>
      <c r="J202" s="14"/>
      <c r="K202" s="14"/>
      <c r="L202" s="14"/>
      <c r="M202" s="14"/>
      <c r="N202" s="14"/>
      <c r="O202" s="14"/>
      <c r="P202" s="14"/>
      <c r="Q202" s="14"/>
      <c r="R202" s="14"/>
      <c r="S202" s="14"/>
      <c r="T202" s="14"/>
      <c r="U202" s="14"/>
      <c r="V202" s="14"/>
      <c r="W202" s="14"/>
      <c r="X202" s="14"/>
      <c r="Y202" s="14"/>
      <c r="Z202" s="14"/>
      <c r="AA202" s="14"/>
      <c r="AB202" s="14"/>
    </row>
    <row r="203">
      <c r="A203" s="7">
        <v>45195.0</v>
      </c>
      <c r="B203" s="8" t="s">
        <v>990</v>
      </c>
      <c r="C203" s="9" t="s">
        <v>14</v>
      </c>
      <c r="D203" s="10" t="s">
        <v>991</v>
      </c>
      <c r="E203" s="8" t="s">
        <v>68</v>
      </c>
      <c r="F203" s="16" t="s">
        <v>992</v>
      </c>
      <c r="G203" s="19" t="s">
        <v>993</v>
      </c>
      <c r="H203" s="8" t="s">
        <v>348</v>
      </c>
      <c r="I203" s="14"/>
      <c r="J203" s="14"/>
      <c r="K203" s="14"/>
      <c r="L203" s="14"/>
      <c r="M203" s="14"/>
      <c r="N203" s="14"/>
      <c r="O203" s="14"/>
      <c r="P203" s="14"/>
      <c r="Q203" s="14"/>
      <c r="R203" s="14"/>
      <c r="S203" s="14"/>
      <c r="T203" s="14"/>
      <c r="U203" s="14"/>
      <c r="V203" s="14"/>
      <c r="W203" s="14"/>
      <c r="X203" s="14"/>
      <c r="Y203" s="14"/>
      <c r="Z203" s="14"/>
      <c r="AA203" s="14"/>
      <c r="AB203" s="14"/>
    </row>
    <row r="204">
      <c r="A204" s="7">
        <v>45195.0</v>
      </c>
      <c r="B204" s="8" t="s">
        <v>994</v>
      </c>
      <c r="C204" s="9" t="s">
        <v>10</v>
      </c>
      <c r="D204" s="10" t="s">
        <v>995</v>
      </c>
      <c r="E204" s="8" t="s">
        <v>142</v>
      </c>
      <c r="F204" s="16" t="s">
        <v>996</v>
      </c>
      <c r="G204" s="19" t="s">
        <v>997</v>
      </c>
      <c r="H204" s="8" t="s">
        <v>56</v>
      </c>
      <c r="I204" s="14"/>
      <c r="J204" s="14"/>
      <c r="K204" s="14"/>
      <c r="L204" s="14"/>
      <c r="M204" s="14"/>
      <c r="N204" s="14"/>
      <c r="O204" s="14"/>
      <c r="P204" s="14"/>
      <c r="Q204" s="14"/>
      <c r="R204" s="14"/>
      <c r="S204" s="14"/>
      <c r="T204" s="14"/>
      <c r="U204" s="14"/>
      <c r="V204" s="14"/>
      <c r="W204" s="14"/>
      <c r="X204" s="14"/>
      <c r="Y204" s="14"/>
      <c r="Z204" s="14"/>
      <c r="AA204" s="14"/>
      <c r="AB204" s="14"/>
    </row>
    <row r="205">
      <c r="A205" s="7">
        <v>45195.0</v>
      </c>
      <c r="B205" s="8" t="s">
        <v>998</v>
      </c>
      <c r="C205" s="9" t="s">
        <v>14</v>
      </c>
      <c r="D205" s="10" t="s">
        <v>999</v>
      </c>
      <c r="E205" s="8" t="s">
        <v>617</v>
      </c>
      <c r="F205" s="16" t="s">
        <v>1000</v>
      </c>
      <c r="G205" s="19" t="s">
        <v>1001</v>
      </c>
      <c r="H205" s="8" t="s">
        <v>1002</v>
      </c>
      <c r="I205" s="14"/>
      <c r="J205" s="14"/>
      <c r="K205" s="14"/>
      <c r="L205" s="14"/>
      <c r="M205" s="14"/>
      <c r="N205" s="14"/>
      <c r="O205" s="14"/>
      <c r="P205" s="14"/>
      <c r="Q205" s="14"/>
      <c r="R205" s="14"/>
      <c r="S205" s="14"/>
      <c r="T205" s="14"/>
      <c r="U205" s="14"/>
      <c r="V205" s="14"/>
      <c r="W205" s="14"/>
      <c r="X205" s="14"/>
      <c r="Y205" s="14"/>
      <c r="Z205" s="14"/>
      <c r="AA205" s="14"/>
      <c r="AB205" s="14"/>
    </row>
    <row r="206">
      <c r="A206" s="7">
        <v>45195.0</v>
      </c>
      <c r="B206" s="8" t="s">
        <v>1003</v>
      </c>
      <c r="C206" s="9" t="s">
        <v>14</v>
      </c>
      <c r="D206" s="10" t="s">
        <v>1004</v>
      </c>
      <c r="E206" s="8" t="s">
        <v>156</v>
      </c>
      <c r="F206" s="16" t="s">
        <v>1005</v>
      </c>
      <c r="G206" s="19" t="s">
        <v>1006</v>
      </c>
      <c r="H206" s="8" t="s">
        <v>1007</v>
      </c>
      <c r="I206" s="14"/>
      <c r="J206" s="14"/>
      <c r="K206" s="14"/>
      <c r="L206" s="14"/>
      <c r="M206" s="14"/>
      <c r="N206" s="14"/>
      <c r="O206" s="14"/>
      <c r="P206" s="14"/>
      <c r="Q206" s="14"/>
      <c r="R206" s="14"/>
      <c r="S206" s="14"/>
      <c r="T206" s="14"/>
      <c r="U206" s="14"/>
      <c r="V206" s="14"/>
      <c r="W206" s="14"/>
      <c r="X206" s="14"/>
      <c r="Y206" s="14"/>
      <c r="Z206" s="14"/>
      <c r="AA206" s="14"/>
      <c r="AB206" s="14"/>
    </row>
    <row r="207">
      <c r="A207" s="7">
        <v>45195.0</v>
      </c>
      <c r="B207" s="8" t="s">
        <v>1008</v>
      </c>
      <c r="C207" s="9" t="s">
        <v>30</v>
      </c>
      <c r="D207" s="10" t="s">
        <v>1009</v>
      </c>
      <c r="E207" s="8" t="s">
        <v>519</v>
      </c>
      <c r="F207" s="16" t="s">
        <v>1010</v>
      </c>
      <c r="G207" s="19" t="s">
        <v>1011</v>
      </c>
      <c r="H207" s="11"/>
      <c r="I207" s="14"/>
      <c r="J207" s="14"/>
      <c r="K207" s="14"/>
      <c r="L207" s="14"/>
      <c r="M207" s="14"/>
      <c r="N207" s="14"/>
      <c r="O207" s="14"/>
      <c r="P207" s="14"/>
      <c r="Q207" s="14"/>
      <c r="R207" s="14"/>
      <c r="S207" s="14"/>
      <c r="T207" s="14"/>
      <c r="U207" s="14"/>
      <c r="V207" s="14"/>
      <c r="W207" s="14"/>
      <c r="X207" s="14"/>
      <c r="Y207" s="14"/>
      <c r="Z207" s="14"/>
      <c r="AA207" s="14"/>
      <c r="AB207" s="14"/>
    </row>
    <row r="208">
      <c r="A208" s="7">
        <v>45195.0</v>
      </c>
      <c r="B208" s="8" t="s">
        <v>1012</v>
      </c>
      <c r="C208" s="9" t="s">
        <v>30</v>
      </c>
      <c r="D208" s="15" t="s">
        <v>1013</v>
      </c>
      <c r="E208" s="8" t="s">
        <v>1014</v>
      </c>
      <c r="F208" s="16" t="s">
        <v>33</v>
      </c>
      <c r="G208" s="17" t="s">
        <v>1015</v>
      </c>
      <c r="H208" s="11"/>
      <c r="I208" s="14"/>
      <c r="J208" s="14"/>
      <c r="K208" s="14"/>
      <c r="L208" s="14"/>
      <c r="M208" s="14"/>
      <c r="N208" s="14"/>
      <c r="O208" s="14"/>
      <c r="P208" s="14"/>
      <c r="Q208" s="14"/>
      <c r="R208" s="14"/>
      <c r="S208" s="14"/>
      <c r="T208" s="14"/>
      <c r="U208" s="14"/>
      <c r="V208" s="14"/>
      <c r="W208" s="14"/>
      <c r="X208" s="14"/>
      <c r="Y208" s="14"/>
      <c r="Z208" s="14"/>
      <c r="AA208" s="14"/>
      <c r="AB208" s="14"/>
    </row>
    <row r="209">
      <c r="A209" s="7">
        <v>45195.0</v>
      </c>
      <c r="B209" s="8" t="s">
        <v>1016</v>
      </c>
      <c r="C209" s="9" t="s">
        <v>14</v>
      </c>
      <c r="D209" s="10" t="s">
        <v>1017</v>
      </c>
      <c r="E209" s="8" t="s">
        <v>156</v>
      </c>
      <c r="F209" s="16" t="s">
        <v>1018</v>
      </c>
      <c r="G209" s="19" t="s">
        <v>1019</v>
      </c>
      <c r="H209" s="8" t="s">
        <v>1020</v>
      </c>
      <c r="I209" s="14"/>
      <c r="J209" s="14"/>
      <c r="K209" s="14"/>
      <c r="L209" s="14"/>
      <c r="M209" s="14"/>
      <c r="N209" s="14"/>
      <c r="O209" s="14"/>
      <c r="P209" s="14"/>
      <c r="Q209" s="14"/>
      <c r="R209" s="14"/>
      <c r="S209" s="14"/>
      <c r="T209" s="14"/>
      <c r="U209" s="14"/>
      <c r="V209" s="14"/>
      <c r="W209" s="14"/>
      <c r="X209" s="14"/>
      <c r="Y209" s="14"/>
      <c r="Z209" s="14"/>
      <c r="AA209" s="14"/>
      <c r="AB209" s="14"/>
    </row>
    <row r="210">
      <c r="A210" s="7">
        <v>45195.0</v>
      </c>
      <c r="B210" s="8" t="s">
        <v>1021</v>
      </c>
      <c r="C210" s="9" t="s">
        <v>30</v>
      </c>
      <c r="D210" s="10" t="s">
        <v>1022</v>
      </c>
      <c r="E210" s="8" t="s">
        <v>1023</v>
      </c>
      <c r="F210" s="16" t="s">
        <v>33</v>
      </c>
      <c r="G210" s="19" t="s">
        <v>1024</v>
      </c>
      <c r="H210" s="8" t="s">
        <v>1025</v>
      </c>
      <c r="I210" s="14"/>
      <c r="J210" s="14"/>
      <c r="K210" s="14"/>
      <c r="L210" s="14"/>
      <c r="M210" s="14"/>
      <c r="N210" s="14"/>
      <c r="O210" s="14"/>
      <c r="P210" s="14"/>
      <c r="Q210" s="14"/>
      <c r="R210" s="14"/>
      <c r="S210" s="14"/>
      <c r="T210" s="14"/>
      <c r="U210" s="14"/>
      <c r="V210" s="14"/>
      <c r="W210" s="14"/>
      <c r="X210" s="14"/>
      <c r="Y210" s="14"/>
      <c r="Z210" s="14"/>
      <c r="AA210" s="14"/>
      <c r="AB210" s="14"/>
    </row>
    <row r="211">
      <c r="A211" s="7">
        <v>45195.0</v>
      </c>
      <c r="B211" s="8" t="s">
        <v>1026</v>
      </c>
      <c r="C211" s="9" t="s">
        <v>14</v>
      </c>
      <c r="D211" s="10" t="s">
        <v>1027</v>
      </c>
      <c r="E211" s="8" t="s">
        <v>1028</v>
      </c>
      <c r="F211" s="16" t="s">
        <v>1029</v>
      </c>
      <c r="G211" s="19" t="s">
        <v>1030</v>
      </c>
      <c r="H211" s="11"/>
      <c r="I211" s="14"/>
      <c r="J211" s="14"/>
      <c r="K211" s="14"/>
      <c r="L211" s="14"/>
      <c r="M211" s="14"/>
      <c r="N211" s="14"/>
      <c r="O211" s="14"/>
      <c r="P211" s="14"/>
      <c r="Q211" s="14"/>
      <c r="R211" s="14"/>
      <c r="S211" s="14"/>
      <c r="T211" s="14"/>
      <c r="U211" s="14"/>
      <c r="V211" s="14"/>
      <c r="W211" s="14"/>
      <c r="X211" s="14"/>
      <c r="Y211" s="14"/>
      <c r="Z211" s="14"/>
      <c r="AA211" s="14"/>
      <c r="AB211" s="14"/>
    </row>
    <row r="212">
      <c r="A212" s="7">
        <v>45196.0</v>
      </c>
      <c r="B212" s="8" t="s">
        <v>1031</v>
      </c>
      <c r="C212" s="9" t="s">
        <v>14</v>
      </c>
      <c r="D212" s="10" t="s">
        <v>1032</v>
      </c>
      <c r="E212" s="11"/>
      <c r="F212" s="16" t="s">
        <v>1033</v>
      </c>
      <c r="G212" s="19" t="s">
        <v>1034</v>
      </c>
      <c r="H212" s="8" t="s">
        <v>1035</v>
      </c>
      <c r="I212" s="14"/>
      <c r="J212" s="14"/>
      <c r="K212" s="14"/>
      <c r="L212" s="14"/>
      <c r="M212" s="14"/>
      <c r="N212" s="14"/>
      <c r="O212" s="14"/>
      <c r="P212" s="14"/>
      <c r="Q212" s="14"/>
      <c r="R212" s="14"/>
      <c r="S212" s="14"/>
      <c r="T212" s="14"/>
      <c r="U212" s="14"/>
      <c r="V212" s="14"/>
      <c r="W212" s="14"/>
      <c r="X212" s="14"/>
      <c r="Y212" s="14"/>
      <c r="Z212" s="14"/>
      <c r="AA212" s="14"/>
      <c r="AB212" s="14"/>
    </row>
    <row r="213">
      <c r="A213" s="7">
        <v>45196.0</v>
      </c>
      <c r="B213" s="8" t="s">
        <v>1036</v>
      </c>
      <c r="C213" s="9" t="s">
        <v>30</v>
      </c>
      <c r="D213" s="10" t="s">
        <v>1037</v>
      </c>
      <c r="E213" s="8" t="s">
        <v>330</v>
      </c>
      <c r="F213" s="16" t="s">
        <v>33</v>
      </c>
      <c r="G213" s="19" t="s">
        <v>1038</v>
      </c>
      <c r="H213" s="11"/>
      <c r="I213" s="14"/>
      <c r="J213" s="14"/>
      <c r="K213" s="14"/>
      <c r="L213" s="14"/>
      <c r="M213" s="14"/>
      <c r="N213" s="14"/>
      <c r="O213" s="14"/>
      <c r="P213" s="14"/>
      <c r="Q213" s="14"/>
      <c r="R213" s="14"/>
      <c r="S213" s="14"/>
      <c r="T213" s="14"/>
      <c r="U213" s="14"/>
      <c r="V213" s="14"/>
      <c r="W213" s="14"/>
      <c r="X213" s="14"/>
      <c r="Y213" s="14"/>
      <c r="Z213" s="14"/>
      <c r="AA213" s="14"/>
      <c r="AB213" s="14"/>
    </row>
    <row r="214">
      <c r="A214" s="7">
        <v>45196.0</v>
      </c>
      <c r="B214" s="8" t="s">
        <v>1039</v>
      </c>
      <c r="C214" s="9" t="s">
        <v>30</v>
      </c>
      <c r="D214" s="10" t="s">
        <v>1040</v>
      </c>
      <c r="E214" s="8" t="s">
        <v>1041</v>
      </c>
      <c r="F214" s="16" t="s">
        <v>33</v>
      </c>
      <c r="G214" s="19" t="s">
        <v>1042</v>
      </c>
      <c r="H214" s="11"/>
      <c r="I214" s="14"/>
      <c r="J214" s="14"/>
      <c r="K214" s="14"/>
      <c r="L214" s="14"/>
      <c r="M214" s="14"/>
      <c r="N214" s="14"/>
      <c r="O214" s="14"/>
      <c r="P214" s="14"/>
      <c r="Q214" s="14"/>
      <c r="R214" s="14"/>
      <c r="S214" s="14"/>
      <c r="T214" s="14"/>
      <c r="U214" s="14"/>
      <c r="V214" s="14"/>
      <c r="W214" s="14"/>
      <c r="X214" s="14"/>
      <c r="Y214" s="14"/>
      <c r="Z214" s="14"/>
      <c r="AA214" s="14"/>
      <c r="AB214" s="14"/>
    </row>
    <row r="215">
      <c r="A215" s="7">
        <v>45196.0</v>
      </c>
      <c r="B215" s="8" t="s">
        <v>1043</v>
      </c>
      <c r="C215" s="9" t="s">
        <v>30</v>
      </c>
      <c r="D215" s="10" t="s">
        <v>1044</v>
      </c>
      <c r="E215" s="8" t="s">
        <v>1045</v>
      </c>
      <c r="F215" s="16" t="s">
        <v>33</v>
      </c>
      <c r="G215" s="19" t="s">
        <v>1046</v>
      </c>
      <c r="H215" s="11"/>
      <c r="I215" s="14"/>
      <c r="J215" s="14"/>
      <c r="K215" s="14"/>
      <c r="L215" s="14"/>
      <c r="M215" s="14"/>
      <c r="N215" s="14"/>
      <c r="O215" s="14"/>
      <c r="P215" s="14"/>
      <c r="Q215" s="14"/>
      <c r="R215" s="14"/>
      <c r="S215" s="14"/>
      <c r="T215" s="14"/>
      <c r="U215" s="14"/>
      <c r="V215" s="14"/>
      <c r="W215" s="14"/>
      <c r="X215" s="14"/>
      <c r="Y215" s="14"/>
      <c r="Z215" s="14"/>
      <c r="AA215" s="14"/>
      <c r="AB215" s="14"/>
    </row>
    <row r="216">
      <c r="A216" s="7">
        <v>45196.0</v>
      </c>
      <c r="B216" s="8" t="s">
        <v>1047</v>
      </c>
      <c r="C216" s="9" t="s">
        <v>10</v>
      </c>
      <c r="D216" s="10" t="s">
        <v>1048</v>
      </c>
      <c r="E216" s="8" t="s">
        <v>1049</v>
      </c>
      <c r="F216" s="16" t="s">
        <v>1050</v>
      </c>
      <c r="G216" s="19" t="s">
        <v>1051</v>
      </c>
      <c r="H216" s="11"/>
      <c r="I216" s="23" t="s">
        <v>1052</v>
      </c>
      <c r="J216" s="14"/>
      <c r="K216" s="14"/>
      <c r="L216" s="14"/>
      <c r="M216" s="14"/>
      <c r="N216" s="14"/>
      <c r="O216" s="14"/>
      <c r="P216" s="14"/>
      <c r="Q216" s="14"/>
      <c r="R216" s="14"/>
      <c r="S216" s="14"/>
      <c r="T216" s="14"/>
      <c r="U216" s="14"/>
      <c r="V216" s="14"/>
      <c r="W216" s="14"/>
      <c r="X216" s="14"/>
      <c r="Y216" s="14"/>
      <c r="Z216" s="14"/>
      <c r="AA216" s="14"/>
      <c r="AB216" s="14"/>
    </row>
    <row r="217">
      <c r="A217" s="7">
        <v>45196.0</v>
      </c>
      <c r="B217" s="8" t="s">
        <v>1053</v>
      </c>
      <c r="C217" s="9" t="s">
        <v>30</v>
      </c>
      <c r="D217" s="10" t="s">
        <v>1054</v>
      </c>
      <c r="E217" s="8" t="s">
        <v>53</v>
      </c>
      <c r="F217" s="16" t="s">
        <v>33</v>
      </c>
      <c r="G217" s="19" t="s">
        <v>1055</v>
      </c>
      <c r="H217" s="11"/>
      <c r="I217" s="14"/>
      <c r="J217" s="14"/>
      <c r="K217" s="14"/>
      <c r="L217" s="14"/>
      <c r="M217" s="14"/>
      <c r="N217" s="14"/>
      <c r="O217" s="14"/>
      <c r="P217" s="14"/>
      <c r="Q217" s="14"/>
      <c r="R217" s="14"/>
      <c r="S217" s="14"/>
      <c r="T217" s="14"/>
      <c r="U217" s="14"/>
      <c r="V217" s="14"/>
      <c r="W217" s="14"/>
      <c r="X217" s="14"/>
      <c r="Y217" s="14"/>
      <c r="Z217" s="14"/>
      <c r="AA217" s="14"/>
      <c r="AB217" s="14"/>
    </row>
    <row r="218">
      <c r="A218" s="7">
        <v>45196.0</v>
      </c>
      <c r="B218" s="8" t="s">
        <v>1056</v>
      </c>
      <c r="C218" s="9" t="s">
        <v>14</v>
      </c>
      <c r="D218" s="10" t="s">
        <v>1057</v>
      </c>
      <c r="E218" s="8" t="s">
        <v>53</v>
      </c>
      <c r="F218" s="16" t="s">
        <v>1058</v>
      </c>
      <c r="G218" s="19" t="s">
        <v>1059</v>
      </c>
      <c r="H218" s="11"/>
      <c r="I218" s="14"/>
      <c r="J218" s="14"/>
      <c r="K218" s="14"/>
      <c r="L218" s="14"/>
      <c r="M218" s="14"/>
      <c r="N218" s="14"/>
      <c r="O218" s="14"/>
      <c r="P218" s="14"/>
      <c r="Q218" s="14"/>
      <c r="R218" s="14"/>
      <c r="S218" s="14"/>
      <c r="T218" s="14"/>
      <c r="U218" s="14"/>
      <c r="V218" s="14"/>
      <c r="W218" s="14"/>
      <c r="X218" s="14"/>
      <c r="Y218" s="14"/>
      <c r="Z218" s="14"/>
      <c r="AA218" s="14"/>
      <c r="AB218" s="14"/>
    </row>
    <row r="219">
      <c r="A219" s="7">
        <v>45196.0</v>
      </c>
      <c r="B219" s="8" t="s">
        <v>1060</v>
      </c>
      <c r="C219" s="9" t="s">
        <v>14</v>
      </c>
      <c r="D219" s="10" t="s">
        <v>1061</v>
      </c>
      <c r="E219" s="8" t="s">
        <v>53</v>
      </c>
      <c r="F219" s="16" t="s">
        <v>1062</v>
      </c>
      <c r="G219" s="19" t="s">
        <v>1063</v>
      </c>
      <c r="H219" s="8" t="s">
        <v>1064</v>
      </c>
      <c r="I219" s="14"/>
      <c r="J219" s="14"/>
      <c r="K219" s="14"/>
      <c r="L219" s="14"/>
      <c r="M219" s="14"/>
      <c r="N219" s="14"/>
      <c r="O219" s="14"/>
      <c r="P219" s="14"/>
      <c r="Q219" s="14"/>
      <c r="R219" s="14"/>
      <c r="S219" s="14"/>
      <c r="T219" s="14"/>
      <c r="U219" s="14"/>
      <c r="V219" s="14"/>
      <c r="W219" s="14"/>
      <c r="X219" s="14"/>
      <c r="Y219" s="14"/>
      <c r="Z219" s="14"/>
      <c r="AA219" s="14"/>
      <c r="AB219" s="14"/>
    </row>
    <row r="220">
      <c r="A220" s="7">
        <v>45196.0</v>
      </c>
      <c r="B220" s="8" t="s">
        <v>1065</v>
      </c>
      <c r="C220" s="9" t="s">
        <v>10</v>
      </c>
      <c r="D220" s="10" t="s">
        <v>1066</v>
      </c>
      <c r="E220" s="8" t="s">
        <v>1067</v>
      </c>
      <c r="F220" s="16" t="s">
        <v>1068</v>
      </c>
      <c r="G220" s="19" t="s">
        <v>1069</v>
      </c>
      <c r="H220" s="8" t="s">
        <v>348</v>
      </c>
      <c r="I220" s="14"/>
      <c r="J220" s="14"/>
      <c r="K220" s="14"/>
      <c r="L220" s="14"/>
      <c r="M220" s="14"/>
      <c r="N220" s="14"/>
      <c r="O220" s="14"/>
      <c r="P220" s="14"/>
      <c r="Q220" s="14"/>
      <c r="R220" s="14"/>
      <c r="S220" s="14"/>
      <c r="T220" s="14"/>
      <c r="U220" s="14"/>
      <c r="V220" s="14"/>
      <c r="W220" s="14"/>
      <c r="X220" s="14"/>
      <c r="Y220" s="14"/>
      <c r="Z220" s="14"/>
      <c r="AA220" s="14"/>
      <c r="AB220" s="14"/>
    </row>
    <row r="221">
      <c r="A221" s="7">
        <v>45196.0</v>
      </c>
      <c r="B221" s="8" t="s">
        <v>1070</v>
      </c>
      <c r="C221" s="9" t="s">
        <v>10</v>
      </c>
      <c r="D221" s="15" t="s">
        <v>1071</v>
      </c>
      <c r="E221" s="8" t="s">
        <v>97</v>
      </c>
      <c r="F221" s="12"/>
      <c r="G221" s="13"/>
      <c r="H221" s="8" t="s">
        <v>1072</v>
      </c>
      <c r="I221" s="14"/>
      <c r="J221" s="14"/>
      <c r="K221" s="14"/>
      <c r="L221" s="14"/>
      <c r="M221" s="14"/>
      <c r="N221" s="14"/>
      <c r="O221" s="14"/>
      <c r="P221" s="14"/>
      <c r="Q221" s="14"/>
      <c r="R221" s="14"/>
      <c r="S221" s="14"/>
      <c r="T221" s="14"/>
      <c r="U221" s="14"/>
      <c r="V221" s="14"/>
      <c r="W221" s="14"/>
      <c r="X221" s="14"/>
      <c r="Y221" s="14"/>
      <c r="Z221" s="14"/>
      <c r="AA221" s="14"/>
      <c r="AB221" s="14"/>
    </row>
    <row r="222">
      <c r="A222" s="7">
        <v>45196.0</v>
      </c>
      <c r="B222" s="8" t="s">
        <v>1073</v>
      </c>
      <c r="C222" s="9" t="s">
        <v>30</v>
      </c>
      <c r="D222" s="10" t="s">
        <v>1074</v>
      </c>
      <c r="E222" s="8" t="s">
        <v>53</v>
      </c>
      <c r="F222" s="16" t="s">
        <v>170</v>
      </c>
      <c r="G222" s="19" t="s">
        <v>1075</v>
      </c>
      <c r="H222" s="11"/>
      <c r="I222" s="14"/>
      <c r="J222" s="14"/>
      <c r="K222" s="14"/>
      <c r="L222" s="14"/>
      <c r="M222" s="14"/>
      <c r="N222" s="14"/>
      <c r="O222" s="14"/>
      <c r="P222" s="14"/>
      <c r="Q222" s="14"/>
      <c r="R222" s="14"/>
      <c r="S222" s="14"/>
      <c r="T222" s="14"/>
      <c r="U222" s="14"/>
      <c r="V222" s="14"/>
      <c r="W222" s="14"/>
      <c r="X222" s="14"/>
      <c r="Y222" s="14"/>
      <c r="Z222" s="14"/>
      <c r="AA222" s="14"/>
      <c r="AB222" s="14"/>
    </row>
    <row r="223">
      <c r="A223" s="7">
        <v>45196.0</v>
      </c>
      <c r="B223" s="8" t="s">
        <v>1076</v>
      </c>
      <c r="C223" s="9" t="s">
        <v>10</v>
      </c>
      <c r="D223" s="10" t="s">
        <v>1077</v>
      </c>
      <c r="E223" s="8" t="s">
        <v>1078</v>
      </c>
      <c r="F223" s="16"/>
      <c r="G223" s="13"/>
      <c r="H223" s="8" t="s">
        <v>1079</v>
      </c>
      <c r="I223" s="14"/>
      <c r="J223" s="14"/>
      <c r="K223" s="14"/>
      <c r="L223" s="14"/>
      <c r="M223" s="14"/>
      <c r="N223" s="14"/>
      <c r="O223" s="14"/>
      <c r="P223" s="14"/>
      <c r="Q223" s="14"/>
      <c r="R223" s="14"/>
      <c r="S223" s="14"/>
      <c r="T223" s="14"/>
      <c r="U223" s="14"/>
      <c r="V223" s="14"/>
      <c r="W223" s="14"/>
      <c r="X223" s="14"/>
      <c r="Y223" s="14"/>
      <c r="Z223" s="14"/>
      <c r="AA223" s="14"/>
      <c r="AB223" s="14"/>
    </row>
    <row r="224">
      <c r="A224" s="7">
        <v>45196.0</v>
      </c>
      <c r="B224" s="8" t="s">
        <v>1080</v>
      </c>
      <c r="C224" s="9" t="s">
        <v>14</v>
      </c>
      <c r="D224" s="10" t="s">
        <v>1081</v>
      </c>
      <c r="E224" s="8" t="s">
        <v>156</v>
      </c>
      <c r="F224" s="16" t="s">
        <v>1082</v>
      </c>
      <c r="G224" s="19" t="s">
        <v>1083</v>
      </c>
      <c r="H224" s="11"/>
      <c r="I224" s="14"/>
      <c r="J224" s="14"/>
      <c r="K224" s="14"/>
      <c r="L224" s="14"/>
      <c r="M224" s="14"/>
      <c r="N224" s="14"/>
      <c r="O224" s="14"/>
      <c r="P224" s="14"/>
      <c r="Q224" s="14"/>
      <c r="R224" s="14"/>
      <c r="S224" s="14"/>
      <c r="T224" s="14"/>
      <c r="U224" s="14"/>
      <c r="V224" s="14"/>
      <c r="W224" s="14"/>
      <c r="X224" s="14"/>
      <c r="Y224" s="14"/>
      <c r="Z224" s="14"/>
      <c r="AA224" s="14"/>
      <c r="AB224" s="14"/>
    </row>
    <row r="225">
      <c r="A225" s="7">
        <v>45196.0</v>
      </c>
      <c r="B225" s="8" t="s">
        <v>1084</v>
      </c>
      <c r="C225" s="9" t="s">
        <v>10</v>
      </c>
      <c r="D225" s="10" t="s">
        <v>1085</v>
      </c>
      <c r="E225" s="8" t="s">
        <v>1086</v>
      </c>
      <c r="F225" s="16" t="s">
        <v>1087</v>
      </c>
      <c r="G225" s="19" t="s">
        <v>1088</v>
      </c>
      <c r="H225" s="11"/>
      <c r="I225" s="14"/>
      <c r="J225" s="14"/>
      <c r="K225" s="14"/>
      <c r="L225" s="14"/>
      <c r="M225" s="14"/>
      <c r="N225" s="14"/>
      <c r="O225" s="14"/>
      <c r="P225" s="14"/>
      <c r="Q225" s="14"/>
      <c r="R225" s="14"/>
      <c r="S225" s="14"/>
      <c r="T225" s="14"/>
      <c r="U225" s="14"/>
      <c r="V225" s="14"/>
      <c r="W225" s="14"/>
      <c r="X225" s="14"/>
      <c r="Y225" s="14"/>
      <c r="Z225" s="14"/>
      <c r="AA225" s="14"/>
      <c r="AB225" s="14"/>
    </row>
    <row r="226">
      <c r="A226" s="7">
        <v>45196.0</v>
      </c>
      <c r="B226" s="8" t="s">
        <v>1089</v>
      </c>
      <c r="C226" s="9" t="s">
        <v>14</v>
      </c>
      <c r="D226" s="15" t="s">
        <v>1090</v>
      </c>
      <c r="E226" s="8" t="s">
        <v>59</v>
      </c>
      <c r="F226" s="16" t="s">
        <v>60</v>
      </c>
      <c r="G226" s="17" t="s">
        <v>1091</v>
      </c>
      <c r="H226" s="8" t="s">
        <v>62</v>
      </c>
      <c r="I226" s="14"/>
      <c r="J226" s="14"/>
      <c r="K226" s="14"/>
      <c r="L226" s="14"/>
      <c r="M226" s="14"/>
      <c r="N226" s="14"/>
      <c r="O226" s="14"/>
      <c r="P226" s="14"/>
      <c r="Q226" s="14"/>
      <c r="R226" s="14"/>
      <c r="S226" s="14"/>
      <c r="T226" s="14"/>
      <c r="U226" s="14"/>
      <c r="V226" s="14"/>
      <c r="W226" s="14"/>
      <c r="X226" s="14"/>
      <c r="Y226" s="14"/>
      <c r="Z226" s="14"/>
      <c r="AA226" s="14"/>
      <c r="AB226" s="14"/>
    </row>
    <row r="227">
      <c r="A227" s="7">
        <v>45196.0</v>
      </c>
      <c r="B227" s="8" t="s">
        <v>1092</v>
      </c>
      <c r="C227" s="9" t="s">
        <v>14</v>
      </c>
      <c r="D227" s="10" t="s">
        <v>1093</v>
      </c>
      <c r="E227" s="8" t="s">
        <v>617</v>
      </c>
      <c r="F227" s="16" t="s">
        <v>1094</v>
      </c>
      <c r="G227" s="19" t="s">
        <v>1095</v>
      </c>
      <c r="H227" s="8" t="s">
        <v>1096</v>
      </c>
      <c r="I227" s="14"/>
      <c r="J227" s="14"/>
      <c r="K227" s="14"/>
      <c r="L227" s="14"/>
      <c r="M227" s="14"/>
      <c r="N227" s="14"/>
      <c r="O227" s="14"/>
      <c r="P227" s="14"/>
      <c r="Q227" s="14"/>
      <c r="R227" s="14"/>
      <c r="S227" s="14"/>
      <c r="T227" s="14"/>
      <c r="U227" s="14"/>
      <c r="V227" s="14"/>
      <c r="W227" s="14"/>
      <c r="X227" s="14"/>
      <c r="Y227" s="14"/>
      <c r="Z227" s="14"/>
      <c r="AA227" s="14"/>
      <c r="AB227" s="14"/>
    </row>
    <row r="228">
      <c r="A228" s="7">
        <v>45196.0</v>
      </c>
      <c r="B228" s="8" t="s">
        <v>1097</v>
      </c>
      <c r="C228" s="9" t="s">
        <v>30</v>
      </c>
      <c r="D228" s="10" t="s">
        <v>1098</v>
      </c>
      <c r="E228" s="8" t="s">
        <v>53</v>
      </c>
      <c r="F228" s="16" t="s">
        <v>33</v>
      </c>
      <c r="G228" s="19" t="s">
        <v>1099</v>
      </c>
      <c r="H228" s="11"/>
      <c r="I228" s="14"/>
      <c r="J228" s="14"/>
      <c r="K228" s="14"/>
      <c r="L228" s="14"/>
      <c r="M228" s="14"/>
      <c r="N228" s="14"/>
      <c r="O228" s="14"/>
      <c r="P228" s="14"/>
      <c r="Q228" s="14"/>
      <c r="R228" s="14"/>
      <c r="S228" s="14"/>
      <c r="T228" s="14"/>
      <c r="U228" s="14"/>
      <c r="V228" s="14"/>
      <c r="W228" s="14"/>
      <c r="X228" s="14"/>
      <c r="Y228" s="14"/>
      <c r="Z228" s="14"/>
      <c r="AA228" s="14"/>
      <c r="AB228" s="14"/>
    </row>
    <row r="229">
      <c r="A229" s="7">
        <v>45196.0</v>
      </c>
      <c r="B229" s="8" t="s">
        <v>1100</v>
      </c>
      <c r="C229" s="9" t="s">
        <v>10</v>
      </c>
      <c r="D229" s="10" t="s">
        <v>1101</v>
      </c>
      <c r="E229" s="8" t="s">
        <v>1102</v>
      </c>
      <c r="F229" s="16" t="s">
        <v>1103</v>
      </c>
      <c r="G229" s="19" t="s">
        <v>1104</v>
      </c>
      <c r="H229" s="8" t="s">
        <v>1105</v>
      </c>
      <c r="I229" s="14"/>
      <c r="J229" s="14"/>
      <c r="K229" s="14"/>
      <c r="L229" s="14"/>
      <c r="M229" s="14"/>
      <c r="N229" s="14"/>
      <c r="O229" s="14"/>
      <c r="P229" s="14"/>
      <c r="Q229" s="14"/>
      <c r="R229" s="14"/>
      <c r="S229" s="14"/>
      <c r="T229" s="14"/>
      <c r="U229" s="14"/>
      <c r="V229" s="14"/>
      <c r="W229" s="14"/>
      <c r="X229" s="14"/>
      <c r="Y229" s="14"/>
      <c r="Z229" s="14"/>
      <c r="AA229" s="14"/>
      <c r="AB229" s="14"/>
    </row>
    <row r="230">
      <c r="A230" s="7">
        <v>45197.0</v>
      </c>
      <c r="B230" s="8" t="s">
        <v>1106</v>
      </c>
      <c r="C230" s="9" t="s">
        <v>30</v>
      </c>
      <c r="D230" s="15" t="s">
        <v>1107</v>
      </c>
      <c r="E230" s="8" t="s">
        <v>1108</v>
      </c>
      <c r="F230" s="16" t="s">
        <v>33</v>
      </c>
      <c r="G230" s="17" t="s">
        <v>1109</v>
      </c>
      <c r="H230" s="11"/>
      <c r="I230" s="14"/>
      <c r="J230" s="14"/>
      <c r="K230" s="14"/>
      <c r="L230" s="14"/>
      <c r="M230" s="14"/>
      <c r="N230" s="14"/>
      <c r="O230" s="14"/>
      <c r="P230" s="14"/>
      <c r="Q230" s="14"/>
      <c r="R230" s="14"/>
      <c r="S230" s="14"/>
      <c r="T230" s="14"/>
      <c r="U230" s="14"/>
      <c r="V230" s="14"/>
      <c r="W230" s="14"/>
      <c r="X230" s="14"/>
      <c r="Y230" s="14"/>
      <c r="Z230" s="14"/>
      <c r="AA230" s="14"/>
      <c r="AB230" s="14"/>
    </row>
    <row r="231">
      <c r="A231" s="7">
        <v>45197.0</v>
      </c>
      <c r="B231" s="8" t="s">
        <v>1110</v>
      </c>
      <c r="C231" s="9" t="s">
        <v>14</v>
      </c>
      <c r="D231" s="10" t="s">
        <v>1044</v>
      </c>
      <c r="E231" s="8" t="s">
        <v>519</v>
      </c>
      <c r="F231" s="16" t="s">
        <v>1111</v>
      </c>
      <c r="G231" s="19" t="s">
        <v>1112</v>
      </c>
      <c r="H231" s="8" t="s">
        <v>1113</v>
      </c>
      <c r="I231" s="14"/>
      <c r="J231" s="14"/>
      <c r="K231" s="14"/>
      <c r="L231" s="14"/>
      <c r="M231" s="14"/>
      <c r="N231" s="14"/>
      <c r="O231" s="14"/>
      <c r="P231" s="14"/>
      <c r="Q231" s="14"/>
      <c r="R231" s="14"/>
      <c r="S231" s="14"/>
      <c r="T231" s="14"/>
      <c r="U231" s="14"/>
      <c r="V231" s="14"/>
      <c r="W231" s="14"/>
      <c r="X231" s="14"/>
      <c r="Y231" s="14"/>
      <c r="Z231" s="14"/>
      <c r="AA231" s="14"/>
      <c r="AB231" s="14"/>
    </row>
    <row r="232">
      <c r="A232" s="7">
        <v>45197.0</v>
      </c>
      <c r="B232" s="8" t="s">
        <v>1114</v>
      </c>
      <c r="C232" s="9" t="s">
        <v>14</v>
      </c>
      <c r="D232" s="10" t="s">
        <v>1044</v>
      </c>
      <c r="E232" s="8" t="s">
        <v>109</v>
      </c>
      <c r="F232" s="16" t="s">
        <v>1115</v>
      </c>
      <c r="G232" s="19" t="s">
        <v>1116</v>
      </c>
      <c r="H232" s="8" t="s">
        <v>1113</v>
      </c>
      <c r="I232" s="14"/>
      <c r="J232" s="14"/>
      <c r="K232" s="14"/>
      <c r="L232" s="14"/>
      <c r="M232" s="14"/>
      <c r="N232" s="14"/>
      <c r="O232" s="14"/>
      <c r="P232" s="14"/>
      <c r="Q232" s="14"/>
      <c r="R232" s="14"/>
      <c r="S232" s="14"/>
      <c r="T232" s="14"/>
      <c r="U232" s="14"/>
      <c r="V232" s="14"/>
      <c r="W232" s="14"/>
      <c r="X232" s="14"/>
      <c r="Y232" s="14"/>
      <c r="Z232" s="14"/>
      <c r="AA232" s="14"/>
      <c r="AB232" s="14"/>
    </row>
    <row r="233">
      <c r="A233" s="7">
        <v>45197.0</v>
      </c>
      <c r="B233" s="8" t="s">
        <v>1117</v>
      </c>
      <c r="C233" s="9" t="s">
        <v>14</v>
      </c>
      <c r="D233" s="10" t="s">
        <v>1118</v>
      </c>
      <c r="E233" s="8" t="s">
        <v>40</v>
      </c>
      <c r="F233" s="16" t="s">
        <v>1119</v>
      </c>
      <c r="G233" s="19" t="s">
        <v>1120</v>
      </c>
      <c r="H233" s="8" t="s">
        <v>1121</v>
      </c>
      <c r="I233" s="14"/>
      <c r="J233" s="14"/>
      <c r="K233" s="14"/>
      <c r="L233" s="14"/>
      <c r="M233" s="14"/>
      <c r="N233" s="14"/>
      <c r="O233" s="14"/>
      <c r="P233" s="14"/>
      <c r="Q233" s="14"/>
      <c r="R233" s="14"/>
      <c r="S233" s="14"/>
      <c r="T233" s="14"/>
      <c r="U233" s="14"/>
      <c r="V233" s="14"/>
      <c r="W233" s="14"/>
      <c r="X233" s="14"/>
      <c r="Y233" s="14"/>
      <c r="Z233" s="14"/>
      <c r="AA233" s="14"/>
      <c r="AB233" s="14"/>
    </row>
    <row r="234">
      <c r="A234" s="7">
        <v>45197.0</v>
      </c>
      <c r="B234" s="8" t="s">
        <v>1122</v>
      </c>
      <c r="C234" s="9" t="s">
        <v>14</v>
      </c>
      <c r="D234" s="10" t="s">
        <v>1123</v>
      </c>
      <c r="E234" s="8" t="s">
        <v>93</v>
      </c>
      <c r="F234" s="16" t="s">
        <v>1124</v>
      </c>
      <c r="G234" s="19" t="s">
        <v>1125</v>
      </c>
      <c r="H234" s="11"/>
      <c r="I234" s="14"/>
      <c r="J234" s="14"/>
      <c r="K234" s="14"/>
      <c r="L234" s="14"/>
      <c r="M234" s="14"/>
      <c r="N234" s="14"/>
      <c r="O234" s="14"/>
      <c r="P234" s="14"/>
      <c r="Q234" s="14"/>
      <c r="R234" s="14"/>
      <c r="S234" s="14"/>
      <c r="T234" s="14"/>
      <c r="U234" s="14"/>
      <c r="V234" s="14"/>
      <c r="W234" s="14"/>
      <c r="X234" s="14"/>
      <c r="Y234" s="14"/>
      <c r="Z234" s="14"/>
      <c r="AA234" s="14"/>
      <c r="AB234" s="14"/>
    </row>
    <row r="235">
      <c r="A235" s="7">
        <v>45197.0</v>
      </c>
      <c r="B235" s="8" t="s">
        <v>1126</v>
      </c>
      <c r="C235" s="9" t="s">
        <v>30</v>
      </c>
      <c r="D235" s="15" t="s">
        <v>1127</v>
      </c>
      <c r="E235" s="8" t="s">
        <v>73</v>
      </c>
      <c r="F235" s="16" t="s">
        <v>33</v>
      </c>
      <c r="G235" s="19" t="s">
        <v>1128</v>
      </c>
      <c r="H235" s="11"/>
      <c r="I235" s="14"/>
      <c r="J235" s="14"/>
      <c r="K235" s="14"/>
      <c r="L235" s="14"/>
      <c r="M235" s="14"/>
      <c r="N235" s="14"/>
      <c r="O235" s="14"/>
      <c r="P235" s="14"/>
      <c r="Q235" s="14"/>
      <c r="R235" s="14"/>
      <c r="S235" s="14"/>
      <c r="T235" s="14"/>
      <c r="U235" s="14"/>
      <c r="V235" s="14"/>
      <c r="W235" s="14"/>
      <c r="X235" s="14"/>
      <c r="Y235" s="14"/>
      <c r="Z235" s="14"/>
      <c r="AA235" s="14"/>
      <c r="AB235" s="14"/>
    </row>
    <row r="236">
      <c r="A236" s="7">
        <v>45197.0</v>
      </c>
      <c r="B236" s="8" t="s">
        <v>1129</v>
      </c>
      <c r="C236" s="9" t="s">
        <v>30</v>
      </c>
      <c r="D236" s="10" t="s">
        <v>1130</v>
      </c>
      <c r="E236" s="8" t="s">
        <v>1131</v>
      </c>
      <c r="F236" s="16" t="s">
        <v>33</v>
      </c>
      <c r="G236" s="19" t="s">
        <v>1132</v>
      </c>
      <c r="H236" s="11"/>
      <c r="I236" s="14"/>
      <c r="J236" s="14"/>
      <c r="K236" s="14"/>
      <c r="L236" s="14"/>
      <c r="M236" s="14"/>
      <c r="N236" s="14"/>
      <c r="O236" s="14"/>
      <c r="P236" s="14"/>
      <c r="Q236" s="14"/>
      <c r="R236" s="14"/>
      <c r="S236" s="14"/>
      <c r="T236" s="14"/>
      <c r="U236" s="14"/>
      <c r="V236" s="14"/>
      <c r="W236" s="14"/>
      <c r="X236" s="14"/>
      <c r="Y236" s="14"/>
      <c r="Z236" s="14"/>
      <c r="AA236" s="14"/>
      <c r="AB236" s="14"/>
    </row>
    <row r="237">
      <c r="A237" s="7"/>
      <c r="B237" s="21" t="s">
        <v>1133</v>
      </c>
      <c r="C237" s="9" t="s">
        <v>14</v>
      </c>
      <c r="D237" s="10" t="s">
        <v>1134</v>
      </c>
      <c r="E237" s="8" t="s">
        <v>156</v>
      </c>
      <c r="F237" s="16" t="s">
        <v>1135</v>
      </c>
      <c r="G237" s="19" t="s">
        <v>1136</v>
      </c>
      <c r="H237" s="11"/>
      <c r="I237" s="14"/>
      <c r="J237" s="14"/>
      <c r="K237" s="14"/>
      <c r="L237" s="14"/>
      <c r="M237" s="14"/>
      <c r="N237" s="14"/>
      <c r="O237" s="14"/>
      <c r="P237" s="14"/>
      <c r="Q237" s="14"/>
      <c r="R237" s="14"/>
      <c r="S237" s="14"/>
      <c r="T237" s="14"/>
      <c r="U237" s="14"/>
      <c r="V237" s="14"/>
      <c r="W237" s="14"/>
      <c r="X237" s="14"/>
      <c r="Y237" s="14"/>
      <c r="Z237" s="14"/>
      <c r="AA237" s="14"/>
      <c r="AB237" s="14"/>
    </row>
    <row r="238">
      <c r="A238" s="7">
        <v>45197.0</v>
      </c>
      <c r="B238" s="8" t="s">
        <v>1137</v>
      </c>
      <c r="C238" s="9" t="s">
        <v>30</v>
      </c>
      <c r="D238" s="15" t="s">
        <v>1138</v>
      </c>
      <c r="E238" s="8" t="s">
        <v>1139</v>
      </c>
      <c r="F238" s="16" t="s">
        <v>1140</v>
      </c>
      <c r="G238" s="17" t="s">
        <v>1141</v>
      </c>
      <c r="H238" s="11"/>
      <c r="I238" s="14"/>
      <c r="J238" s="14"/>
      <c r="K238" s="14"/>
      <c r="L238" s="14"/>
      <c r="M238" s="14"/>
      <c r="N238" s="14"/>
      <c r="O238" s="14"/>
      <c r="P238" s="14"/>
      <c r="Q238" s="14"/>
      <c r="R238" s="14"/>
      <c r="S238" s="14"/>
      <c r="T238" s="14"/>
      <c r="U238" s="14"/>
      <c r="V238" s="14"/>
      <c r="W238" s="14"/>
      <c r="X238" s="14"/>
      <c r="Y238" s="14"/>
      <c r="Z238" s="14"/>
      <c r="AA238" s="14"/>
      <c r="AB238" s="14"/>
    </row>
    <row r="239">
      <c r="A239" s="7">
        <v>45197.0</v>
      </c>
      <c r="B239" s="8" t="s">
        <v>1142</v>
      </c>
      <c r="C239" s="9" t="s">
        <v>30</v>
      </c>
      <c r="D239" s="10" t="s">
        <v>1143</v>
      </c>
      <c r="E239" s="8" t="s">
        <v>871</v>
      </c>
      <c r="F239" s="34" t="s">
        <v>906</v>
      </c>
      <c r="G239" s="19" t="s">
        <v>1144</v>
      </c>
      <c r="H239" s="8" t="s">
        <v>1145</v>
      </c>
      <c r="I239" s="8" t="s">
        <v>33</v>
      </c>
      <c r="J239" s="14"/>
      <c r="K239" s="14"/>
      <c r="L239" s="14"/>
      <c r="M239" s="14"/>
      <c r="N239" s="14"/>
      <c r="O239" s="14"/>
      <c r="P239" s="14"/>
      <c r="Q239" s="14"/>
      <c r="R239" s="14"/>
      <c r="S239" s="14"/>
      <c r="T239" s="14"/>
      <c r="U239" s="14"/>
      <c r="V239" s="14"/>
      <c r="W239" s="14"/>
      <c r="X239" s="14"/>
      <c r="Y239" s="14"/>
      <c r="Z239" s="14"/>
      <c r="AA239" s="14"/>
      <c r="AB239" s="14"/>
    </row>
    <row r="240">
      <c r="A240" s="7">
        <v>45197.0</v>
      </c>
      <c r="B240" s="8" t="s">
        <v>1146</v>
      </c>
      <c r="C240" s="9" t="s">
        <v>30</v>
      </c>
      <c r="D240" s="10" t="s">
        <v>1147</v>
      </c>
      <c r="E240" s="8" t="s">
        <v>1108</v>
      </c>
      <c r="F240" s="16" t="s">
        <v>33</v>
      </c>
      <c r="G240" s="19" t="s">
        <v>1148</v>
      </c>
      <c r="H240" s="11"/>
      <c r="I240" s="14"/>
      <c r="J240" s="14"/>
      <c r="K240" s="14"/>
      <c r="L240" s="14"/>
      <c r="M240" s="14"/>
      <c r="N240" s="14"/>
      <c r="O240" s="14"/>
      <c r="P240" s="14"/>
      <c r="Q240" s="14"/>
      <c r="R240" s="14"/>
      <c r="S240" s="14"/>
      <c r="T240" s="14"/>
      <c r="U240" s="14"/>
      <c r="V240" s="14"/>
      <c r="W240" s="14"/>
      <c r="X240" s="14"/>
      <c r="Y240" s="14"/>
      <c r="Z240" s="14"/>
      <c r="AA240" s="14"/>
      <c r="AB240" s="14"/>
    </row>
    <row r="241">
      <c r="A241" s="7">
        <v>45197.0</v>
      </c>
      <c r="B241" s="8" t="s">
        <v>1149</v>
      </c>
      <c r="C241" s="9" t="s">
        <v>14</v>
      </c>
      <c r="D241" s="10" t="s">
        <v>1150</v>
      </c>
      <c r="E241" s="11"/>
      <c r="F241" s="16" t="s">
        <v>1151</v>
      </c>
      <c r="G241" s="19" t="s">
        <v>1152</v>
      </c>
      <c r="H241" s="8" t="s">
        <v>1153</v>
      </c>
      <c r="I241" s="23" t="s">
        <v>1154</v>
      </c>
      <c r="J241" s="14"/>
      <c r="K241" s="14"/>
      <c r="L241" s="14"/>
      <c r="M241" s="14"/>
      <c r="N241" s="14"/>
      <c r="O241" s="14"/>
      <c r="P241" s="14"/>
      <c r="Q241" s="14"/>
      <c r="R241" s="14"/>
      <c r="S241" s="14"/>
      <c r="T241" s="14"/>
      <c r="U241" s="14"/>
      <c r="V241" s="14"/>
      <c r="W241" s="14"/>
      <c r="X241" s="14"/>
      <c r="Y241" s="14"/>
      <c r="Z241" s="14"/>
      <c r="AA241" s="14"/>
      <c r="AB241" s="14"/>
    </row>
    <row r="242">
      <c r="A242" s="7">
        <v>45197.0</v>
      </c>
      <c r="B242" s="8" t="s">
        <v>1155</v>
      </c>
      <c r="C242" s="9" t="s">
        <v>30</v>
      </c>
      <c r="D242" s="10" t="s">
        <v>1156</v>
      </c>
      <c r="E242" s="8" t="s">
        <v>156</v>
      </c>
      <c r="F242" s="16" t="s">
        <v>1157</v>
      </c>
      <c r="G242" s="19" t="s">
        <v>1158</v>
      </c>
      <c r="H242" s="11"/>
      <c r="I242" s="14"/>
      <c r="J242" s="14"/>
      <c r="K242" s="14"/>
      <c r="L242" s="14"/>
      <c r="M242" s="14"/>
      <c r="N242" s="14"/>
      <c r="O242" s="14"/>
      <c r="P242" s="14"/>
      <c r="Q242" s="14"/>
      <c r="R242" s="14"/>
      <c r="S242" s="14"/>
      <c r="T242" s="14"/>
      <c r="U242" s="14"/>
      <c r="V242" s="14"/>
      <c r="W242" s="14"/>
      <c r="X242" s="14"/>
      <c r="Y242" s="14"/>
      <c r="Z242" s="14"/>
      <c r="AA242" s="14"/>
      <c r="AB242" s="14"/>
    </row>
    <row r="243">
      <c r="A243" s="7">
        <v>45197.0</v>
      </c>
      <c r="B243" s="8" t="s">
        <v>1159</v>
      </c>
      <c r="C243" s="9" t="s">
        <v>30</v>
      </c>
      <c r="D243" s="10" t="s">
        <v>1160</v>
      </c>
      <c r="E243" s="8" t="s">
        <v>40</v>
      </c>
      <c r="F243" s="16" t="s">
        <v>1161</v>
      </c>
      <c r="G243" s="19" t="s">
        <v>1162</v>
      </c>
      <c r="H243" s="8" t="s">
        <v>1163</v>
      </c>
      <c r="I243" s="14"/>
      <c r="J243" s="14"/>
      <c r="K243" s="14"/>
      <c r="L243" s="14"/>
      <c r="M243" s="14"/>
      <c r="N243" s="14"/>
      <c r="O243" s="14"/>
      <c r="P243" s="14"/>
      <c r="Q243" s="14"/>
      <c r="R243" s="14"/>
      <c r="S243" s="14"/>
      <c r="T243" s="14"/>
      <c r="U243" s="14"/>
      <c r="V243" s="14"/>
      <c r="W243" s="14"/>
      <c r="X243" s="14"/>
      <c r="Y243" s="14"/>
      <c r="Z243" s="14"/>
      <c r="AA243" s="14"/>
      <c r="AB243" s="14"/>
    </row>
    <row r="244">
      <c r="A244" s="7">
        <v>45197.0</v>
      </c>
      <c r="B244" s="8" t="s">
        <v>1164</v>
      </c>
      <c r="C244" s="9" t="s">
        <v>30</v>
      </c>
      <c r="D244" s="10" t="s">
        <v>1165</v>
      </c>
      <c r="E244" s="8" t="s">
        <v>40</v>
      </c>
      <c r="F244" s="16" t="s">
        <v>170</v>
      </c>
      <c r="G244" s="19" t="s">
        <v>1166</v>
      </c>
      <c r="H244" s="11"/>
      <c r="I244" s="14"/>
      <c r="J244" s="14"/>
      <c r="K244" s="14"/>
      <c r="L244" s="14"/>
      <c r="M244" s="14"/>
      <c r="N244" s="14"/>
      <c r="O244" s="14"/>
      <c r="P244" s="14"/>
      <c r="Q244" s="14"/>
      <c r="R244" s="14"/>
      <c r="S244" s="14"/>
      <c r="T244" s="14"/>
      <c r="U244" s="14"/>
      <c r="V244" s="14"/>
      <c r="W244" s="14"/>
      <c r="X244" s="14"/>
      <c r="Y244" s="14"/>
      <c r="Z244" s="14"/>
      <c r="AA244" s="14"/>
      <c r="AB244" s="14"/>
    </row>
    <row r="245">
      <c r="A245" s="7">
        <v>45197.0</v>
      </c>
      <c r="B245" s="8" t="s">
        <v>1167</v>
      </c>
      <c r="C245" s="9" t="s">
        <v>14</v>
      </c>
      <c r="D245" s="15" t="s">
        <v>1168</v>
      </c>
      <c r="E245" s="8" t="s">
        <v>685</v>
      </c>
      <c r="F245" s="16" t="s">
        <v>686</v>
      </c>
      <c r="G245" s="17" t="s">
        <v>1169</v>
      </c>
      <c r="H245" s="8" t="s">
        <v>688</v>
      </c>
      <c r="I245" s="14"/>
      <c r="J245" s="14"/>
      <c r="K245" s="14"/>
      <c r="L245" s="14"/>
      <c r="M245" s="14"/>
      <c r="N245" s="14"/>
      <c r="O245" s="14"/>
      <c r="P245" s="14"/>
      <c r="Q245" s="14"/>
      <c r="R245" s="14"/>
      <c r="S245" s="14"/>
      <c r="T245" s="14"/>
      <c r="U245" s="14"/>
      <c r="V245" s="14"/>
      <c r="W245" s="14"/>
      <c r="X245" s="14"/>
      <c r="Y245" s="14"/>
      <c r="Z245" s="14"/>
      <c r="AA245" s="14"/>
      <c r="AB245" s="14"/>
    </row>
    <row r="246">
      <c r="A246" s="7">
        <v>45198.0</v>
      </c>
      <c r="B246" s="8" t="s">
        <v>1170</v>
      </c>
      <c r="C246" s="9" t="s">
        <v>30</v>
      </c>
      <c r="D246" s="10" t="s">
        <v>1171</v>
      </c>
      <c r="E246" s="8" t="s">
        <v>1172</v>
      </c>
      <c r="F246" s="16" t="s">
        <v>1173</v>
      </c>
      <c r="G246" s="19" t="s">
        <v>1174</v>
      </c>
      <c r="H246" s="11"/>
      <c r="I246" s="14"/>
      <c r="J246" s="14"/>
      <c r="K246" s="14"/>
      <c r="L246" s="14"/>
      <c r="M246" s="14"/>
      <c r="N246" s="14"/>
      <c r="O246" s="14"/>
      <c r="P246" s="14"/>
      <c r="Q246" s="14"/>
      <c r="R246" s="14"/>
      <c r="S246" s="14"/>
      <c r="T246" s="14"/>
      <c r="U246" s="14"/>
      <c r="V246" s="14"/>
      <c r="W246" s="14"/>
      <c r="X246" s="14"/>
      <c r="Y246" s="14"/>
      <c r="Z246" s="14"/>
      <c r="AA246" s="14"/>
      <c r="AB246" s="14"/>
    </row>
    <row r="247">
      <c r="A247" s="7">
        <v>45198.0</v>
      </c>
      <c r="B247" s="8" t="s">
        <v>1175</v>
      </c>
      <c r="C247" s="9" t="s">
        <v>10</v>
      </c>
      <c r="D247" s="10" t="s">
        <v>1176</v>
      </c>
      <c r="E247" s="8" t="s">
        <v>142</v>
      </c>
      <c r="F247" s="12"/>
      <c r="G247" s="13"/>
      <c r="H247" s="8" t="s">
        <v>1177</v>
      </c>
      <c r="I247" s="14"/>
      <c r="J247" s="14"/>
      <c r="K247" s="14"/>
      <c r="L247" s="14"/>
      <c r="M247" s="14"/>
      <c r="N247" s="14"/>
      <c r="O247" s="14"/>
      <c r="P247" s="14"/>
      <c r="Q247" s="14"/>
      <c r="R247" s="14"/>
      <c r="S247" s="14"/>
      <c r="T247" s="14"/>
      <c r="U247" s="14"/>
      <c r="V247" s="14"/>
      <c r="W247" s="14"/>
      <c r="X247" s="14"/>
      <c r="Y247" s="14"/>
      <c r="Z247" s="14"/>
      <c r="AA247" s="14"/>
      <c r="AB247" s="14"/>
    </row>
    <row r="248">
      <c r="A248" s="7">
        <v>45198.0</v>
      </c>
      <c r="B248" s="8" t="s">
        <v>1178</v>
      </c>
      <c r="C248" s="9" t="s">
        <v>14</v>
      </c>
      <c r="D248" s="10" t="s">
        <v>1179</v>
      </c>
      <c r="E248" s="8" t="s">
        <v>93</v>
      </c>
      <c r="F248" s="16" t="s">
        <v>1180</v>
      </c>
      <c r="G248" s="19" t="s">
        <v>1181</v>
      </c>
      <c r="H248" s="8" t="s">
        <v>1182</v>
      </c>
      <c r="I248" s="20" t="s">
        <v>1183</v>
      </c>
      <c r="J248" s="14"/>
      <c r="K248" s="14"/>
      <c r="L248" s="14"/>
      <c r="M248" s="14"/>
      <c r="N248" s="14"/>
      <c r="O248" s="14"/>
      <c r="P248" s="14"/>
      <c r="Q248" s="14"/>
      <c r="R248" s="14"/>
      <c r="S248" s="14"/>
      <c r="T248" s="14"/>
      <c r="U248" s="14"/>
      <c r="V248" s="14"/>
      <c r="W248" s="14"/>
      <c r="X248" s="14"/>
      <c r="Y248" s="14"/>
      <c r="Z248" s="14"/>
      <c r="AA248" s="14"/>
      <c r="AB248" s="14"/>
    </row>
    <row r="249">
      <c r="A249" s="7">
        <v>45198.0</v>
      </c>
      <c r="B249" s="8" t="s">
        <v>1184</v>
      </c>
      <c r="C249" s="9" t="s">
        <v>14</v>
      </c>
      <c r="D249" s="10" t="s">
        <v>616</v>
      </c>
      <c r="E249" s="8" t="s">
        <v>599</v>
      </c>
      <c r="F249" s="16" t="s">
        <v>1185</v>
      </c>
      <c r="G249" s="19" t="s">
        <v>1186</v>
      </c>
      <c r="H249" s="8" t="s">
        <v>1187</v>
      </c>
      <c r="I249" s="14"/>
      <c r="J249" s="14"/>
      <c r="K249" s="14"/>
      <c r="L249" s="14"/>
      <c r="M249" s="14"/>
      <c r="N249" s="14"/>
      <c r="O249" s="14"/>
      <c r="P249" s="14"/>
      <c r="Q249" s="14"/>
      <c r="R249" s="14"/>
      <c r="S249" s="14"/>
      <c r="T249" s="14"/>
      <c r="U249" s="14"/>
      <c r="V249" s="14"/>
      <c r="W249" s="14"/>
      <c r="X249" s="14"/>
      <c r="Y249" s="14"/>
      <c r="Z249" s="14"/>
      <c r="AA249" s="14"/>
      <c r="AB249" s="14"/>
    </row>
    <row r="250">
      <c r="A250" s="7">
        <v>45198.0</v>
      </c>
      <c r="B250" s="8" t="s">
        <v>1188</v>
      </c>
      <c r="C250" s="9" t="s">
        <v>30</v>
      </c>
      <c r="D250" s="15" t="s">
        <v>1189</v>
      </c>
      <c r="E250" s="8" t="s">
        <v>32</v>
      </c>
      <c r="F250" s="16" t="s">
        <v>33</v>
      </c>
      <c r="G250" s="17" t="s">
        <v>1190</v>
      </c>
      <c r="H250" s="11"/>
      <c r="I250" s="14"/>
      <c r="J250" s="14"/>
      <c r="K250" s="14"/>
      <c r="L250" s="14"/>
      <c r="M250" s="14"/>
      <c r="N250" s="14"/>
      <c r="O250" s="14"/>
      <c r="P250" s="14"/>
      <c r="Q250" s="14"/>
      <c r="R250" s="14"/>
      <c r="S250" s="14"/>
      <c r="T250" s="14"/>
      <c r="U250" s="14"/>
      <c r="V250" s="14"/>
      <c r="W250" s="14"/>
      <c r="X250" s="14"/>
      <c r="Y250" s="14"/>
      <c r="Z250" s="14"/>
      <c r="AA250" s="14"/>
      <c r="AB250" s="14"/>
    </row>
    <row r="251">
      <c r="A251" s="7">
        <v>45198.0</v>
      </c>
      <c r="B251" s="8" t="s">
        <v>1191</v>
      </c>
      <c r="C251" s="9" t="s">
        <v>14</v>
      </c>
      <c r="D251" s="10" t="s">
        <v>1192</v>
      </c>
      <c r="E251" s="8" t="s">
        <v>148</v>
      </c>
      <c r="F251" s="16" t="s">
        <v>1193</v>
      </c>
      <c r="G251" s="19" t="s">
        <v>1194</v>
      </c>
      <c r="H251" s="11"/>
      <c r="I251" s="14"/>
      <c r="J251" s="14"/>
      <c r="K251" s="14"/>
      <c r="L251" s="14"/>
      <c r="M251" s="14"/>
      <c r="N251" s="14"/>
      <c r="O251" s="14"/>
      <c r="P251" s="14"/>
      <c r="Q251" s="14"/>
      <c r="R251" s="14"/>
      <c r="S251" s="14"/>
      <c r="T251" s="14"/>
      <c r="U251" s="14"/>
      <c r="V251" s="14"/>
      <c r="W251" s="14"/>
      <c r="X251" s="14"/>
      <c r="Y251" s="14"/>
      <c r="Z251" s="14"/>
      <c r="AA251" s="14"/>
      <c r="AB251" s="14"/>
    </row>
    <row r="252">
      <c r="A252" s="7">
        <v>45198.0</v>
      </c>
      <c r="B252" s="8" t="s">
        <v>1195</v>
      </c>
      <c r="C252" s="9" t="s">
        <v>10</v>
      </c>
      <c r="D252" s="15" t="s">
        <v>1196</v>
      </c>
      <c r="E252" s="11"/>
      <c r="F252" s="16" t="s">
        <v>1197</v>
      </c>
      <c r="G252" s="19" t="s">
        <v>1198</v>
      </c>
      <c r="H252" s="8" t="s">
        <v>348</v>
      </c>
      <c r="I252" s="23" t="s">
        <v>1199</v>
      </c>
      <c r="J252" s="14"/>
      <c r="K252" s="14"/>
      <c r="L252" s="14"/>
      <c r="M252" s="14"/>
      <c r="N252" s="14"/>
      <c r="O252" s="14"/>
      <c r="P252" s="14"/>
      <c r="Q252" s="14"/>
      <c r="R252" s="14"/>
      <c r="S252" s="14"/>
      <c r="T252" s="14"/>
      <c r="U252" s="14"/>
      <c r="V252" s="14"/>
      <c r="W252" s="14"/>
      <c r="X252" s="14"/>
      <c r="Y252" s="14"/>
      <c r="Z252" s="14"/>
      <c r="AA252" s="14"/>
      <c r="AB252" s="14"/>
    </row>
    <row r="253">
      <c r="A253" s="7">
        <v>45198.0</v>
      </c>
      <c r="B253" s="8" t="s">
        <v>1200</v>
      </c>
      <c r="C253" s="9" t="s">
        <v>30</v>
      </c>
      <c r="D253" s="15" t="s">
        <v>1201</v>
      </c>
      <c r="E253" s="8" t="s">
        <v>32</v>
      </c>
      <c r="F253" s="16" t="s">
        <v>33</v>
      </c>
      <c r="G253" s="17" t="s">
        <v>1202</v>
      </c>
      <c r="H253" s="11"/>
      <c r="I253" s="14"/>
      <c r="J253" s="14"/>
      <c r="K253" s="14"/>
      <c r="L253" s="14"/>
      <c r="M253" s="14"/>
      <c r="N253" s="14"/>
      <c r="O253" s="14"/>
      <c r="P253" s="14"/>
      <c r="Q253" s="14"/>
      <c r="R253" s="14"/>
      <c r="S253" s="14"/>
      <c r="T253" s="14"/>
      <c r="U253" s="14"/>
      <c r="V253" s="14"/>
      <c r="W253" s="14"/>
      <c r="X253" s="14"/>
      <c r="Y253" s="14"/>
      <c r="Z253" s="14"/>
      <c r="AA253" s="14"/>
      <c r="AB253" s="14"/>
    </row>
    <row r="254">
      <c r="A254" s="7">
        <v>45198.0</v>
      </c>
      <c r="B254" s="8" t="s">
        <v>1203</v>
      </c>
      <c r="C254" s="9" t="s">
        <v>14</v>
      </c>
      <c r="D254" s="10" t="s">
        <v>1204</v>
      </c>
      <c r="E254" s="8" t="s">
        <v>93</v>
      </c>
      <c r="F254" s="16" t="s">
        <v>1205</v>
      </c>
      <c r="G254" s="19" t="s">
        <v>1206</v>
      </c>
      <c r="H254" s="11"/>
      <c r="I254" s="14"/>
      <c r="J254" s="14"/>
      <c r="K254" s="14"/>
      <c r="L254" s="14"/>
      <c r="M254" s="14"/>
      <c r="N254" s="14"/>
      <c r="O254" s="14"/>
      <c r="P254" s="14"/>
      <c r="Q254" s="14"/>
      <c r="R254" s="14"/>
      <c r="S254" s="14"/>
      <c r="T254" s="14"/>
      <c r="U254" s="14"/>
      <c r="V254" s="14"/>
      <c r="W254" s="14"/>
      <c r="X254" s="14"/>
      <c r="Y254" s="14"/>
      <c r="Z254" s="14"/>
      <c r="AA254" s="14"/>
      <c r="AB254" s="14"/>
    </row>
    <row r="255">
      <c r="A255" s="7">
        <v>45198.0</v>
      </c>
      <c r="B255" s="8" t="s">
        <v>1207</v>
      </c>
      <c r="C255" s="9" t="s">
        <v>30</v>
      </c>
      <c r="D255" s="10" t="s">
        <v>1208</v>
      </c>
      <c r="E255" s="8" t="s">
        <v>282</v>
      </c>
      <c r="F255" s="16" t="s">
        <v>33</v>
      </c>
      <c r="G255" s="19" t="s">
        <v>1209</v>
      </c>
      <c r="H255" s="11"/>
      <c r="I255" s="14"/>
      <c r="J255" s="14"/>
      <c r="K255" s="14"/>
      <c r="L255" s="14"/>
      <c r="M255" s="14"/>
      <c r="N255" s="14"/>
      <c r="O255" s="14"/>
      <c r="P255" s="14"/>
      <c r="Q255" s="14"/>
      <c r="R255" s="14"/>
      <c r="S255" s="14"/>
      <c r="T255" s="14"/>
      <c r="U255" s="14"/>
      <c r="V255" s="14"/>
      <c r="W255" s="14"/>
      <c r="X255" s="14"/>
      <c r="Y255" s="14"/>
      <c r="Z255" s="14"/>
      <c r="AA255" s="14"/>
      <c r="AB255" s="14"/>
    </row>
    <row r="256">
      <c r="A256" s="7">
        <v>45198.0</v>
      </c>
      <c r="B256" s="8" t="s">
        <v>1210</v>
      </c>
      <c r="C256" s="9" t="s">
        <v>14</v>
      </c>
      <c r="D256" s="10" t="s">
        <v>1211</v>
      </c>
      <c r="E256" s="8" t="s">
        <v>1078</v>
      </c>
      <c r="F256" s="16" t="s">
        <v>1212</v>
      </c>
      <c r="G256" s="19" t="s">
        <v>1213</v>
      </c>
      <c r="H256" s="8" t="s">
        <v>56</v>
      </c>
      <c r="I256" s="14"/>
      <c r="J256" s="14"/>
      <c r="K256" s="14"/>
      <c r="L256" s="14"/>
      <c r="M256" s="14"/>
      <c r="N256" s="14"/>
      <c r="O256" s="14"/>
      <c r="P256" s="14"/>
      <c r="Q256" s="14"/>
      <c r="R256" s="14"/>
      <c r="S256" s="14"/>
      <c r="T256" s="14"/>
      <c r="U256" s="14"/>
      <c r="V256" s="14"/>
      <c r="W256" s="14"/>
      <c r="X256" s="14"/>
      <c r="Y256" s="14"/>
      <c r="Z256" s="14"/>
      <c r="AA256" s="14"/>
      <c r="AB256" s="14"/>
    </row>
    <row r="257">
      <c r="A257" s="7">
        <v>45198.0</v>
      </c>
      <c r="B257" s="8" t="s">
        <v>1214</v>
      </c>
      <c r="C257" s="9" t="s">
        <v>10</v>
      </c>
      <c r="D257" s="10" t="s">
        <v>1215</v>
      </c>
      <c r="E257" s="8" t="s">
        <v>93</v>
      </c>
      <c r="F257" s="12"/>
      <c r="G257" s="13"/>
      <c r="H257" s="8" t="s">
        <v>1216</v>
      </c>
      <c r="I257" s="14"/>
      <c r="J257" s="14"/>
      <c r="K257" s="14"/>
      <c r="L257" s="14"/>
      <c r="M257" s="14"/>
      <c r="N257" s="14"/>
      <c r="O257" s="14"/>
      <c r="P257" s="14"/>
      <c r="Q257" s="14"/>
      <c r="R257" s="14"/>
      <c r="S257" s="14"/>
      <c r="T257" s="14"/>
      <c r="U257" s="14"/>
      <c r="V257" s="14"/>
      <c r="W257" s="14"/>
      <c r="X257" s="14"/>
      <c r="Y257" s="14"/>
      <c r="Z257" s="14"/>
      <c r="AA257" s="14"/>
      <c r="AB257" s="14"/>
    </row>
    <row r="258">
      <c r="A258" s="7">
        <v>45198.0</v>
      </c>
      <c r="B258" s="8" t="s">
        <v>1217</v>
      </c>
      <c r="C258" s="9" t="s">
        <v>10</v>
      </c>
      <c r="D258" s="10" t="s">
        <v>1218</v>
      </c>
      <c r="E258" s="8" t="s">
        <v>40</v>
      </c>
      <c r="F258" s="16" t="s">
        <v>1219</v>
      </c>
      <c r="G258" s="19" t="s">
        <v>1220</v>
      </c>
      <c r="H258" s="8" t="s">
        <v>1221</v>
      </c>
      <c r="I258" s="14"/>
      <c r="J258" s="14"/>
      <c r="K258" s="14"/>
      <c r="L258" s="14"/>
      <c r="M258" s="14"/>
      <c r="N258" s="14"/>
      <c r="O258" s="14"/>
      <c r="P258" s="14"/>
      <c r="Q258" s="14"/>
      <c r="R258" s="14"/>
      <c r="S258" s="14"/>
      <c r="T258" s="14"/>
      <c r="U258" s="14"/>
      <c r="V258" s="14"/>
      <c r="W258" s="14"/>
      <c r="X258" s="14"/>
      <c r="Y258" s="14"/>
      <c r="Z258" s="14"/>
      <c r="AA258" s="14"/>
      <c r="AB258" s="14"/>
    </row>
    <row r="259">
      <c r="A259" s="7">
        <v>45198.0</v>
      </c>
      <c r="B259" s="8" t="s">
        <v>1222</v>
      </c>
      <c r="C259" s="9" t="s">
        <v>14</v>
      </c>
      <c r="D259" s="10" t="s">
        <v>1223</v>
      </c>
      <c r="E259" s="8" t="s">
        <v>156</v>
      </c>
      <c r="F259" s="16" t="s">
        <v>1224</v>
      </c>
      <c r="G259" s="19" t="s">
        <v>1225</v>
      </c>
      <c r="H259" s="8" t="s">
        <v>1226</v>
      </c>
      <c r="I259" s="14"/>
      <c r="J259" s="14"/>
      <c r="K259" s="14"/>
      <c r="L259" s="14"/>
      <c r="M259" s="14"/>
      <c r="N259" s="14"/>
      <c r="O259" s="14"/>
      <c r="P259" s="14"/>
      <c r="Q259" s="14"/>
      <c r="R259" s="14"/>
      <c r="S259" s="14"/>
      <c r="T259" s="14"/>
      <c r="U259" s="14"/>
      <c r="V259" s="14"/>
      <c r="W259" s="14"/>
      <c r="X259" s="14"/>
      <c r="Y259" s="14"/>
      <c r="Z259" s="14"/>
      <c r="AA259" s="14"/>
      <c r="AB259" s="14"/>
    </row>
    <row r="260">
      <c r="A260" s="7">
        <v>45198.0</v>
      </c>
      <c r="B260" s="8" t="s">
        <v>1227</v>
      </c>
      <c r="C260" s="9" t="s">
        <v>30</v>
      </c>
      <c r="D260" s="10" t="s">
        <v>1228</v>
      </c>
      <c r="E260" s="8" t="s">
        <v>519</v>
      </c>
      <c r="F260" s="16" t="s">
        <v>33</v>
      </c>
      <c r="G260" s="19" t="s">
        <v>1229</v>
      </c>
      <c r="H260" s="11"/>
      <c r="I260" s="14"/>
      <c r="J260" s="14"/>
      <c r="K260" s="14"/>
      <c r="L260" s="14"/>
      <c r="M260" s="14"/>
      <c r="N260" s="14"/>
      <c r="O260" s="14"/>
      <c r="P260" s="14"/>
      <c r="Q260" s="14"/>
      <c r="R260" s="14"/>
      <c r="S260" s="14"/>
      <c r="T260" s="14"/>
      <c r="U260" s="14"/>
      <c r="V260" s="14"/>
      <c r="W260" s="14"/>
      <c r="X260" s="14"/>
      <c r="Y260" s="14"/>
      <c r="Z260" s="14"/>
      <c r="AA260" s="14"/>
      <c r="AB260" s="14"/>
    </row>
    <row r="261">
      <c r="A261" s="7">
        <v>45198.0</v>
      </c>
      <c r="B261" s="8" t="s">
        <v>1230</v>
      </c>
      <c r="C261" s="9" t="s">
        <v>10</v>
      </c>
      <c r="D261" s="10" t="s">
        <v>1231</v>
      </c>
      <c r="E261" s="8" t="s">
        <v>123</v>
      </c>
      <c r="F261" s="16" t="s">
        <v>1232</v>
      </c>
      <c r="G261" s="19" t="s">
        <v>1233</v>
      </c>
      <c r="H261" s="11"/>
      <c r="I261" s="14"/>
      <c r="J261" s="14"/>
      <c r="K261" s="14"/>
      <c r="L261" s="14"/>
      <c r="M261" s="14"/>
      <c r="N261" s="14"/>
      <c r="O261" s="14"/>
      <c r="P261" s="14"/>
      <c r="Q261" s="14"/>
      <c r="R261" s="14"/>
      <c r="S261" s="14"/>
      <c r="T261" s="14"/>
      <c r="U261" s="14"/>
      <c r="V261" s="14"/>
      <c r="W261" s="14"/>
      <c r="X261" s="14"/>
      <c r="Y261" s="14"/>
      <c r="Z261" s="14"/>
      <c r="AA261" s="14"/>
      <c r="AB261" s="14"/>
    </row>
    <row r="262">
      <c r="A262" s="7">
        <v>45198.0</v>
      </c>
      <c r="B262" s="8" t="s">
        <v>1234</v>
      </c>
      <c r="C262" s="9" t="s">
        <v>10</v>
      </c>
      <c r="D262" s="10" t="s">
        <v>1235</v>
      </c>
      <c r="E262" s="8" t="s">
        <v>1236</v>
      </c>
      <c r="F262" s="27"/>
      <c r="G262" s="13"/>
      <c r="H262" s="8" t="s">
        <v>1237</v>
      </c>
      <c r="I262" s="8" t="s">
        <v>1238</v>
      </c>
      <c r="J262" s="14"/>
      <c r="K262" s="14"/>
      <c r="L262" s="14"/>
      <c r="M262" s="14"/>
      <c r="N262" s="14"/>
      <c r="O262" s="14"/>
      <c r="P262" s="14"/>
      <c r="Q262" s="14"/>
      <c r="R262" s="14"/>
      <c r="S262" s="14"/>
      <c r="T262" s="14"/>
      <c r="U262" s="14"/>
      <c r="V262" s="14"/>
      <c r="W262" s="14"/>
      <c r="X262" s="14"/>
      <c r="Y262" s="14"/>
      <c r="Z262" s="14"/>
      <c r="AA262" s="14"/>
      <c r="AB262" s="14"/>
    </row>
    <row r="263">
      <c r="A263" s="7">
        <v>45198.0</v>
      </c>
      <c r="B263" s="8" t="s">
        <v>1239</v>
      </c>
      <c r="C263" s="9" t="s">
        <v>14</v>
      </c>
      <c r="D263" s="10" t="s">
        <v>1240</v>
      </c>
      <c r="E263" s="8" t="s">
        <v>1241</v>
      </c>
      <c r="F263" s="16" t="s">
        <v>1242</v>
      </c>
      <c r="G263" s="19" t="s">
        <v>1243</v>
      </c>
      <c r="H263" s="8" t="s">
        <v>1244</v>
      </c>
      <c r="I263" s="14"/>
      <c r="J263" s="14"/>
      <c r="K263" s="14"/>
      <c r="L263" s="14"/>
      <c r="M263" s="14"/>
      <c r="N263" s="14"/>
      <c r="O263" s="14"/>
      <c r="P263" s="14"/>
      <c r="Q263" s="14"/>
      <c r="R263" s="14"/>
      <c r="S263" s="14"/>
      <c r="T263" s="14"/>
      <c r="U263" s="14"/>
      <c r="V263" s="14"/>
      <c r="W263" s="14"/>
      <c r="X263" s="14"/>
      <c r="Y263" s="14"/>
      <c r="Z263" s="14"/>
      <c r="AA263" s="14"/>
      <c r="AB263" s="14"/>
    </row>
    <row r="264">
      <c r="A264" s="7">
        <v>45198.0</v>
      </c>
      <c r="B264" s="8" t="s">
        <v>1245</v>
      </c>
      <c r="C264" s="9" t="s">
        <v>10</v>
      </c>
      <c r="D264" s="10" t="s">
        <v>1044</v>
      </c>
      <c r="E264" s="11"/>
      <c r="F264" s="16" t="s">
        <v>1246</v>
      </c>
      <c r="G264" s="19" t="s">
        <v>1247</v>
      </c>
      <c r="H264" s="8" t="s">
        <v>1248</v>
      </c>
      <c r="I264" s="14"/>
      <c r="J264" s="14"/>
      <c r="K264" s="14"/>
      <c r="L264" s="14"/>
      <c r="M264" s="14"/>
      <c r="N264" s="14"/>
      <c r="O264" s="14"/>
      <c r="P264" s="14"/>
      <c r="Q264" s="14"/>
      <c r="R264" s="14"/>
      <c r="S264" s="14"/>
      <c r="T264" s="14"/>
      <c r="U264" s="14"/>
      <c r="V264" s="14"/>
      <c r="W264" s="14"/>
      <c r="X264" s="14"/>
      <c r="Y264" s="14"/>
      <c r="Z264" s="14"/>
      <c r="AA264" s="14"/>
      <c r="AB264" s="14"/>
    </row>
    <row r="265">
      <c r="A265" s="7">
        <v>45198.0</v>
      </c>
      <c r="B265" s="8" t="s">
        <v>1249</v>
      </c>
      <c r="C265" s="9" t="s">
        <v>10</v>
      </c>
      <c r="D265" s="10" t="s">
        <v>1250</v>
      </c>
      <c r="E265" s="11"/>
      <c r="F265" s="12"/>
      <c r="G265" s="13"/>
      <c r="H265" s="8" t="s">
        <v>1251</v>
      </c>
      <c r="I265" s="14"/>
      <c r="J265" s="14"/>
      <c r="K265" s="14"/>
      <c r="L265" s="14"/>
      <c r="M265" s="14"/>
      <c r="N265" s="14"/>
      <c r="O265" s="14"/>
      <c r="P265" s="14"/>
      <c r="Q265" s="14"/>
      <c r="R265" s="14"/>
      <c r="S265" s="14"/>
      <c r="T265" s="14"/>
      <c r="U265" s="14"/>
      <c r="V265" s="14"/>
      <c r="W265" s="14"/>
      <c r="X265" s="14"/>
      <c r="Y265" s="14"/>
      <c r="Z265" s="14"/>
      <c r="AA265" s="14"/>
      <c r="AB265" s="14"/>
    </row>
    <row r="266">
      <c r="A266" s="7">
        <v>45198.0</v>
      </c>
      <c r="B266" s="8" t="s">
        <v>1252</v>
      </c>
      <c r="C266" s="9" t="s">
        <v>10</v>
      </c>
      <c r="D266" s="10" t="s">
        <v>1253</v>
      </c>
      <c r="E266" s="8" t="s">
        <v>40</v>
      </c>
      <c r="F266" s="12"/>
      <c r="G266" s="13"/>
      <c r="H266" s="8" t="s">
        <v>1254</v>
      </c>
      <c r="I266" s="14"/>
      <c r="J266" s="14"/>
      <c r="K266" s="14"/>
      <c r="L266" s="14"/>
      <c r="M266" s="14"/>
      <c r="N266" s="14"/>
      <c r="O266" s="14"/>
      <c r="P266" s="14"/>
      <c r="Q266" s="14"/>
      <c r="R266" s="14"/>
      <c r="S266" s="14"/>
      <c r="T266" s="14"/>
      <c r="U266" s="14"/>
      <c r="V266" s="14"/>
      <c r="W266" s="14"/>
      <c r="X266" s="14"/>
      <c r="Y266" s="14"/>
      <c r="Z266" s="14"/>
      <c r="AA266" s="14"/>
      <c r="AB266" s="14"/>
    </row>
    <row r="267">
      <c r="A267" s="7">
        <v>45198.0</v>
      </c>
      <c r="B267" s="8" t="s">
        <v>1255</v>
      </c>
      <c r="C267" s="9" t="s">
        <v>10</v>
      </c>
      <c r="D267" s="10" t="s">
        <v>1256</v>
      </c>
      <c r="E267" s="11"/>
      <c r="F267" s="16" t="s">
        <v>1257</v>
      </c>
      <c r="G267" s="19" t="s">
        <v>1258</v>
      </c>
      <c r="H267" s="8" t="s">
        <v>1259</v>
      </c>
      <c r="I267" s="14"/>
      <c r="J267" s="14"/>
      <c r="K267" s="14"/>
      <c r="L267" s="14"/>
      <c r="M267" s="14"/>
      <c r="N267" s="14"/>
      <c r="O267" s="14"/>
      <c r="P267" s="14"/>
      <c r="Q267" s="14"/>
      <c r="R267" s="14"/>
      <c r="S267" s="14"/>
      <c r="T267" s="14"/>
      <c r="U267" s="14"/>
      <c r="V267" s="14"/>
      <c r="W267" s="14"/>
      <c r="X267" s="14"/>
      <c r="Y267" s="14"/>
      <c r="Z267" s="14"/>
      <c r="AA267" s="14"/>
      <c r="AB267" s="14"/>
    </row>
    <row r="268">
      <c r="A268" s="7">
        <v>45198.0</v>
      </c>
      <c r="B268" s="8" t="s">
        <v>1260</v>
      </c>
      <c r="C268" s="9" t="s">
        <v>30</v>
      </c>
      <c r="D268" s="10" t="s">
        <v>1261</v>
      </c>
      <c r="E268" s="11"/>
      <c r="F268" s="16" t="s">
        <v>170</v>
      </c>
      <c r="G268" s="19" t="s">
        <v>1262</v>
      </c>
      <c r="H268" s="11"/>
      <c r="I268" s="14"/>
      <c r="J268" s="14"/>
      <c r="K268" s="14"/>
      <c r="L268" s="14"/>
      <c r="M268" s="14"/>
      <c r="N268" s="14"/>
      <c r="O268" s="14"/>
      <c r="P268" s="14"/>
      <c r="Q268" s="14"/>
      <c r="R268" s="14"/>
      <c r="S268" s="14"/>
      <c r="T268" s="14"/>
      <c r="U268" s="14"/>
      <c r="V268" s="14"/>
      <c r="W268" s="14"/>
      <c r="X268" s="14"/>
      <c r="Y268" s="14"/>
      <c r="Z268" s="14"/>
      <c r="AA268" s="14"/>
      <c r="AB268" s="14"/>
    </row>
    <row r="269">
      <c r="A269" s="7">
        <v>45198.0</v>
      </c>
      <c r="B269" s="8" t="s">
        <v>1263</v>
      </c>
      <c r="C269" s="9" t="s">
        <v>30</v>
      </c>
      <c r="D269" s="10" t="s">
        <v>1264</v>
      </c>
      <c r="E269" s="11"/>
      <c r="F269" s="16" t="s">
        <v>170</v>
      </c>
      <c r="G269" s="19" t="s">
        <v>1265</v>
      </c>
      <c r="H269" s="11"/>
      <c r="I269" s="14"/>
      <c r="J269" s="14"/>
      <c r="K269" s="14"/>
      <c r="L269" s="14"/>
      <c r="M269" s="14"/>
      <c r="N269" s="14"/>
      <c r="O269" s="14"/>
      <c r="P269" s="14"/>
      <c r="Q269" s="14"/>
      <c r="R269" s="14"/>
      <c r="S269" s="14"/>
      <c r="T269" s="14"/>
      <c r="U269" s="14"/>
      <c r="V269" s="14"/>
      <c r="W269" s="14"/>
      <c r="X269" s="14"/>
      <c r="Y269" s="14"/>
      <c r="Z269" s="14"/>
      <c r="AA269" s="14"/>
      <c r="AB269" s="14"/>
    </row>
    <row r="270">
      <c r="A270" s="7">
        <v>45199.0</v>
      </c>
      <c r="B270" s="8" t="s">
        <v>1266</v>
      </c>
      <c r="C270" s="9" t="s">
        <v>30</v>
      </c>
      <c r="D270" s="10" t="s">
        <v>1267</v>
      </c>
      <c r="E270" s="8" t="s">
        <v>40</v>
      </c>
      <c r="F270" s="16" t="s">
        <v>33</v>
      </c>
      <c r="G270" s="19" t="s">
        <v>1268</v>
      </c>
      <c r="H270" s="11"/>
      <c r="I270" s="14"/>
      <c r="J270" s="14"/>
      <c r="K270" s="14"/>
      <c r="L270" s="14"/>
      <c r="M270" s="14"/>
      <c r="N270" s="14"/>
      <c r="O270" s="14"/>
      <c r="P270" s="14"/>
      <c r="Q270" s="14"/>
      <c r="R270" s="14"/>
      <c r="S270" s="14"/>
      <c r="T270" s="14"/>
      <c r="U270" s="14"/>
      <c r="V270" s="14"/>
      <c r="W270" s="14"/>
      <c r="X270" s="14"/>
      <c r="Y270" s="14"/>
      <c r="Z270" s="14"/>
      <c r="AA270" s="14"/>
      <c r="AB270" s="14"/>
    </row>
    <row r="271">
      <c r="A271" s="7">
        <v>45199.0</v>
      </c>
      <c r="B271" s="8" t="s">
        <v>1269</v>
      </c>
      <c r="C271" s="9" t="s">
        <v>14</v>
      </c>
      <c r="D271" s="10" t="s">
        <v>1270</v>
      </c>
      <c r="E271" s="8" t="s">
        <v>156</v>
      </c>
      <c r="F271" s="16" t="s">
        <v>1271</v>
      </c>
      <c r="G271" s="19" t="s">
        <v>1272</v>
      </c>
      <c r="H271" s="11"/>
      <c r="I271" s="14"/>
      <c r="J271" s="14"/>
      <c r="K271" s="14"/>
      <c r="L271" s="14"/>
      <c r="M271" s="14"/>
      <c r="N271" s="14"/>
      <c r="O271" s="14"/>
      <c r="P271" s="14"/>
      <c r="Q271" s="14"/>
      <c r="R271" s="14"/>
      <c r="S271" s="14"/>
      <c r="T271" s="14"/>
      <c r="U271" s="14"/>
      <c r="V271" s="14"/>
      <c r="W271" s="14"/>
      <c r="X271" s="14"/>
      <c r="Y271" s="14"/>
      <c r="Z271" s="14"/>
      <c r="AA271" s="14"/>
      <c r="AB271" s="14"/>
    </row>
    <row r="272">
      <c r="A272" s="7">
        <v>45199.0</v>
      </c>
      <c r="B272" s="8" t="s">
        <v>1273</v>
      </c>
      <c r="C272" s="9" t="s">
        <v>30</v>
      </c>
      <c r="D272" s="10" t="s">
        <v>1274</v>
      </c>
      <c r="E272" s="11"/>
      <c r="F272" s="16" t="s">
        <v>1275</v>
      </c>
      <c r="G272" s="19" t="s">
        <v>1276</v>
      </c>
      <c r="H272" s="8" t="s">
        <v>1277</v>
      </c>
      <c r="I272" s="14"/>
      <c r="J272" s="14"/>
      <c r="K272" s="14"/>
      <c r="L272" s="14"/>
      <c r="M272" s="14"/>
      <c r="N272" s="14"/>
      <c r="O272" s="14"/>
      <c r="P272" s="14"/>
      <c r="Q272" s="14"/>
      <c r="R272" s="14"/>
      <c r="S272" s="14"/>
      <c r="T272" s="14"/>
      <c r="U272" s="14"/>
      <c r="V272" s="14"/>
      <c r="W272" s="14"/>
      <c r="X272" s="14"/>
      <c r="Y272" s="14"/>
      <c r="Z272" s="14"/>
      <c r="AA272" s="14"/>
      <c r="AB272" s="14"/>
    </row>
    <row r="273">
      <c r="A273" s="7">
        <v>45199.0</v>
      </c>
      <c r="B273" s="8" t="s">
        <v>1278</v>
      </c>
      <c r="C273" s="9" t="s">
        <v>14</v>
      </c>
      <c r="D273" s="10" t="s">
        <v>1279</v>
      </c>
      <c r="E273" s="11"/>
      <c r="F273" s="16" t="s">
        <v>1280</v>
      </c>
      <c r="G273" s="19" t="s">
        <v>1281</v>
      </c>
      <c r="H273" s="8" t="s">
        <v>1282</v>
      </c>
      <c r="I273" s="14"/>
      <c r="J273" s="14"/>
      <c r="K273" s="14"/>
      <c r="L273" s="14"/>
      <c r="M273" s="14"/>
      <c r="N273" s="14"/>
      <c r="O273" s="14"/>
      <c r="P273" s="14"/>
      <c r="Q273" s="14"/>
      <c r="R273" s="14"/>
      <c r="S273" s="14"/>
      <c r="T273" s="14"/>
      <c r="U273" s="14"/>
      <c r="V273" s="14"/>
      <c r="W273" s="14"/>
      <c r="X273" s="14"/>
      <c r="Y273" s="14"/>
      <c r="Z273" s="14"/>
      <c r="AA273" s="14"/>
      <c r="AB273" s="14"/>
    </row>
    <row r="274">
      <c r="A274" s="7">
        <v>45199.0</v>
      </c>
      <c r="B274" s="8" t="s">
        <v>1283</v>
      </c>
      <c r="C274" s="9" t="s">
        <v>14</v>
      </c>
      <c r="D274" s="10" t="s">
        <v>1284</v>
      </c>
      <c r="E274" s="8" t="s">
        <v>93</v>
      </c>
      <c r="F274" s="12"/>
      <c r="G274" s="13"/>
      <c r="H274" s="8" t="s">
        <v>1285</v>
      </c>
      <c r="I274" s="14"/>
      <c r="J274" s="14"/>
      <c r="K274" s="14"/>
      <c r="L274" s="14"/>
      <c r="M274" s="14"/>
      <c r="N274" s="14"/>
      <c r="O274" s="14"/>
      <c r="P274" s="14"/>
      <c r="Q274" s="14"/>
      <c r="R274" s="14"/>
      <c r="S274" s="14"/>
      <c r="T274" s="14"/>
      <c r="U274" s="14"/>
      <c r="V274" s="14"/>
      <c r="W274" s="14"/>
      <c r="X274" s="14"/>
      <c r="Y274" s="14"/>
      <c r="Z274" s="14"/>
      <c r="AA274" s="14"/>
      <c r="AB274" s="14"/>
    </row>
    <row r="275">
      <c r="A275" s="7">
        <v>45199.0</v>
      </c>
      <c r="B275" s="8" t="s">
        <v>1286</v>
      </c>
      <c r="C275" s="9" t="s">
        <v>10</v>
      </c>
      <c r="D275" s="10" t="s">
        <v>616</v>
      </c>
      <c r="E275" s="11"/>
      <c r="F275" s="16" t="s">
        <v>1287</v>
      </c>
      <c r="G275" s="19" t="s">
        <v>1288</v>
      </c>
      <c r="H275" s="8" t="s">
        <v>1289</v>
      </c>
      <c r="I275" s="14"/>
      <c r="J275" s="14"/>
      <c r="K275" s="14"/>
      <c r="L275" s="14"/>
      <c r="M275" s="14"/>
      <c r="N275" s="14"/>
      <c r="O275" s="14"/>
      <c r="P275" s="14"/>
      <c r="Q275" s="14"/>
      <c r="R275" s="14"/>
      <c r="S275" s="14"/>
      <c r="T275" s="14"/>
      <c r="U275" s="14"/>
      <c r="V275" s="14"/>
      <c r="W275" s="14"/>
      <c r="X275" s="14"/>
      <c r="Y275" s="14"/>
      <c r="Z275" s="14"/>
      <c r="AA275" s="14"/>
      <c r="AB275" s="14"/>
    </row>
    <row r="276">
      <c r="A276" s="7">
        <v>45199.0</v>
      </c>
      <c r="B276" s="8" t="s">
        <v>1290</v>
      </c>
      <c r="C276" s="9" t="s">
        <v>14</v>
      </c>
      <c r="D276" s="10" t="s">
        <v>1291</v>
      </c>
      <c r="E276" s="8" t="s">
        <v>109</v>
      </c>
      <c r="F276" s="16" t="s">
        <v>1292</v>
      </c>
      <c r="G276" s="19" t="s">
        <v>1293</v>
      </c>
      <c r="H276" s="8" t="s">
        <v>56</v>
      </c>
      <c r="I276" s="14"/>
      <c r="J276" s="14"/>
      <c r="K276" s="14"/>
      <c r="L276" s="14"/>
      <c r="M276" s="14"/>
      <c r="N276" s="14"/>
      <c r="O276" s="14"/>
      <c r="P276" s="14"/>
      <c r="Q276" s="14"/>
      <c r="R276" s="14"/>
      <c r="S276" s="14"/>
      <c r="T276" s="14"/>
      <c r="U276" s="14"/>
      <c r="V276" s="14"/>
      <c r="W276" s="14"/>
      <c r="X276" s="14"/>
      <c r="Y276" s="14"/>
      <c r="Z276" s="14"/>
      <c r="AA276" s="14"/>
      <c r="AB276" s="14"/>
    </row>
    <row r="277">
      <c r="A277" s="7">
        <v>45199.0</v>
      </c>
      <c r="B277" s="8" t="s">
        <v>1294</v>
      </c>
      <c r="C277" s="9" t="s">
        <v>14</v>
      </c>
      <c r="D277" s="10" t="s">
        <v>1295</v>
      </c>
      <c r="E277" s="8" t="s">
        <v>109</v>
      </c>
      <c r="F277" s="16" t="s">
        <v>1296</v>
      </c>
      <c r="G277" s="19" t="s">
        <v>1297</v>
      </c>
      <c r="H277" s="8" t="s">
        <v>56</v>
      </c>
      <c r="I277" s="14"/>
      <c r="J277" s="14"/>
      <c r="K277" s="14"/>
      <c r="L277" s="14"/>
      <c r="M277" s="14"/>
      <c r="N277" s="14"/>
      <c r="O277" s="14"/>
      <c r="P277" s="14"/>
      <c r="Q277" s="14"/>
      <c r="R277" s="14"/>
      <c r="S277" s="14"/>
      <c r="T277" s="14"/>
      <c r="U277" s="14"/>
      <c r="V277" s="14"/>
      <c r="W277" s="14"/>
      <c r="X277" s="14"/>
      <c r="Y277" s="14"/>
      <c r="Z277" s="14"/>
      <c r="AA277" s="14"/>
      <c r="AB277" s="14"/>
    </row>
    <row r="278">
      <c r="A278" s="7">
        <v>45199.0</v>
      </c>
      <c r="B278" s="8" t="s">
        <v>1298</v>
      </c>
      <c r="C278" s="9" t="s">
        <v>14</v>
      </c>
      <c r="D278" s="10" t="s">
        <v>1299</v>
      </c>
      <c r="E278" s="8" t="s">
        <v>109</v>
      </c>
      <c r="F278" s="16" t="s">
        <v>1300</v>
      </c>
      <c r="G278" s="19" t="s">
        <v>1301</v>
      </c>
      <c r="H278" s="8" t="s">
        <v>1302</v>
      </c>
      <c r="I278" s="14"/>
      <c r="J278" s="14"/>
      <c r="K278" s="14"/>
      <c r="L278" s="14"/>
      <c r="M278" s="14"/>
      <c r="N278" s="14"/>
      <c r="O278" s="14"/>
      <c r="P278" s="14"/>
      <c r="Q278" s="14"/>
      <c r="R278" s="14"/>
      <c r="S278" s="14"/>
      <c r="T278" s="14"/>
      <c r="U278" s="14"/>
      <c r="V278" s="14"/>
      <c r="W278" s="14"/>
      <c r="X278" s="14"/>
      <c r="Y278" s="14"/>
      <c r="Z278" s="14"/>
      <c r="AA278" s="14"/>
      <c r="AB278" s="14"/>
    </row>
    <row r="279">
      <c r="A279" s="7">
        <v>45199.0</v>
      </c>
      <c r="B279" s="8" t="s">
        <v>1303</v>
      </c>
      <c r="C279" s="9" t="s">
        <v>14</v>
      </c>
      <c r="D279" s="10" t="s">
        <v>1304</v>
      </c>
      <c r="E279" s="8" t="s">
        <v>109</v>
      </c>
      <c r="F279" s="16" t="s">
        <v>1305</v>
      </c>
      <c r="G279" s="19" t="s">
        <v>1306</v>
      </c>
      <c r="H279" s="8" t="s">
        <v>1302</v>
      </c>
      <c r="I279" s="14"/>
      <c r="J279" s="14"/>
      <c r="K279" s="14"/>
      <c r="L279" s="14"/>
      <c r="M279" s="14"/>
      <c r="N279" s="14"/>
      <c r="O279" s="14"/>
      <c r="P279" s="14"/>
      <c r="Q279" s="14"/>
      <c r="R279" s="14"/>
      <c r="S279" s="14"/>
      <c r="T279" s="14"/>
      <c r="U279" s="14"/>
      <c r="V279" s="14"/>
      <c r="W279" s="14"/>
      <c r="X279" s="14"/>
      <c r="Y279" s="14"/>
      <c r="Z279" s="14"/>
      <c r="AA279" s="14"/>
      <c r="AB279" s="14"/>
    </row>
    <row r="280" ht="177.75" customHeight="1">
      <c r="A280" s="7">
        <v>45182.0</v>
      </c>
      <c r="B280" s="9" t="s">
        <v>1307</v>
      </c>
      <c r="C280" s="9" t="s">
        <v>14</v>
      </c>
      <c r="D280" s="24" t="s">
        <v>1308</v>
      </c>
      <c r="E280" s="9" t="s">
        <v>498</v>
      </c>
      <c r="F280" s="16" t="s">
        <v>499</v>
      </c>
      <c r="G280" s="17" t="s">
        <v>1309</v>
      </c>
      <c r="H280" s="8" t="s">
        <v>501</v>
      </c>
      <c r="I280" s="14"/>
      <c r="J280" s="14"/>
      <c r="K280" s="14"/>
      <c r="L280" s="14"/>
      <c r="M280" s="14"/>
      <c r="N280" s="14"/>
      <c r="O280" s="14"/>
      <c r="P280" s="14"/>
      <c r="Q280" s="14"/>
      <c r="R280" s="14"/>
      <c r="S280" s="14"/>
      <c r="T280" s="14"/>
      <c r="U280" s="14"/>
      <c r="V280" s="14"/>
      <c r="W280" s="14"/>
      <c r="X280" s="14"/>
      <c r="Y280" s="14"/>
      <c r="Z280" s="14"/>
      <c r="AA280" s="14"/>
      <c r="AB280" s="14"/>
    </row>
    <row r="281">
      <c r="A281" s="7">
        <v>45201.0</v>
      </c>
      <c r="B281" s="8" t="s">
        <v>1310</v>
      </c>
      <c r="C281" s="9" t="s">
        <v>14</v>
      </c>
      <c r="D281" s="10" t="s">
        <v>1311</v>
      </c>
      <c r="E281" s="8" t="s">
        <v>1312</v>
      </c>
      <c r="F281" s="16" t="s">
        <v>1313</v>
      </c>
      <c r="G281" s="19" t="s">
        <v>1314</v>
      </c>
      <c r="H281" s="11"/>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3"/>
      <c r="H282" s="11"/>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3"/>
      <c r="H283" s="11"/>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3"/>
      <c r="H284" s="11"/>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3"/>
      <c r="H285" s="11"/>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3"/>
      <c r="H286" s="11"/>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3"/>
      <c r="H287" s="11"/>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3"/>
      <c r="H288" s="11"/>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3"/>
      <c r="H289" s="11"/>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3"/>
      <c r="H290" s="11"/>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3"/>
      <c r="H291" s="11"/>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3"/>
      <c r="H292" s="11"/>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3"/>
      <c r="H293" s="11"/>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3"/>
      <c r="H294" s="11"/>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3"/>
      <c r="H295" s="11"/>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3"/>
      <c r="H296" s="11"/>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3"/>
      <c r="H297" s="11"/>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3"/>
      <c r="H298" s="11"/>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3"/>
      <c r="H299" s="11"/>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3"/>
      <c r="H300" s="11"/>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3"/>
      <c r="H301" s="11"/>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3"/>
      <c r="H302" s="11"/>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3"/>
      <c r="H303" s="11"/>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3"/>
      <c r="H304" s="11"/>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3"/>
      <c r="H305" s="11"/>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3"/>
      <c r="H306" s="11"/>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3"/>
      <c r="H307" s="11"/>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3"/>
      <c r="H308" s="11"/>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3"/>
      <c r="H309" s="11"/>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3"/>
      <c r="H310" s="11"/>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3"/>
      <c r="H311" s="11"/>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3"/>
      <c r="H312" s="11"/>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3"/>
      <c r="H313" s="11"/>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3"/>
      <c r="H314" s="11"/>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3"/>
      <c r="H315" s="11"/>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3"/>
      <c r="H316" s="11"/>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3"/>
      <c r="H317" s="11"/>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3"/>
      <c r="H318" s="11"/>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3"/>
      <c r="H319" s="11"/>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3"/>
      <c r="H320" s="11"/>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3"/>
      <c r="H321" s="11"/>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3"/>
      <c r="H322" s="11"/>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3"/>
      <c r="H323" s="11"/>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3"/>
      <c r="H324" s="11"/>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3"/>
      <c r="H325" s="11"/>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3"/>
      <c r="H326" s="11"/>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3"/>
      <c r="H327" s="11"/>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3"/>
      <c r="H328" s="11"/>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3"/>
      <c r="H329" s="11"/>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3"/>
      <c r="H330" s="11"/>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3"/>
      <c r="H331" s="11"/>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3"/>
      <c r="H332" s="11"/>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3"/>
      <c r="H333" s="11"/>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3"/>
      <c r="H334" s="11"/>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3"/>
      <c r="H335" s="11"/>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3"/>
      <c r="H336" s="11"/>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3"/>
      <c r="H337" s="11"/>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3"/>
      <c r="H338" s="11"/>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3"/>
      <c r="H339" s="11"/>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3"/>
      <c r="H340" s="11"/>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3"/>
      <c r="H341" s="11"/>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3"/>
      <c r="H342" s="11"/>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3"/>
      <c r="H343" s="11"/>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3"/>
      <c r="H344" s="11"/>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3"/>
      <c r="H345" s="11"/>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3"/>
      <c r="H346" s="11"/>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3"/>
      <c r="H347" s="11"/>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3"/>
      <c r="H348" s="11"/>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3"/>
      <c r="H349" s="11"/>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3"/>
      <c r="H350" s="11"/>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3"/>
      <c r="H351" s="11"/>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3"/>
      <c r="H352" s="11"/>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3"/>
      <c r="H353" s="11"/>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3"/>
      <c r="H354" s="11"/>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3"/>
      <c r="H355" s="11"/>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3"/>
      <c r="H356" s="11"/>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3"/>
      <c r="H357" s="11"/>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3"/>
      <c r="H358" s="11"/>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3"/>
      <c r="H359" s="11"/>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3"/>
      <c r="H360" s="11"/>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3"/>
      <c r="H361" s="11"/>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3"/>
      <c r="H362" s="11"/>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3"/>
      <c r="H363" s="11"/>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3"/>
      <c r="H364" s="11"/>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3"/>
      <c r="H365" s="11"/>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3"/>
      <c r="H366" s="11"/>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3"/>
      <c r="H367" s="11"/>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3"/>
      <c r="H368" s="11"/>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3"/>
      <c r="H369" s="11"/>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3"/>
      <c r="H370" s="11"/>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3"/>
      <c r="H371" s="11"/>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3"/>
      <c r="H372" s="11"/>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3"/>
      <c r="H373" s="11"/>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3"/>
      <c r="H374" s="11"/>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3"/>
      <c r="H375" s="11"/>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3"/>
      <c r="H376" s="11"/>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3"/>
      <c r="H377" s="11"/>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3"/>
      <c r="H378" s="11"/>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3"/>
      <c r="H379" s="11"/>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3"/>
      <c r="H380" s="11"/>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3"/>
      <c r="H381" s="11"/>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3"/>
      <c r="H382" s="11"/>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3"/>
      <c r="H383" s="11"/>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3"/>
      <c r="H384" s="11"/>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3"/>
      <c r="H385" s="11"/>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3"/>
      <c r="H386" s="11"/>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3"/>
      <c r="H387" s="11"/>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3"/>
      <c r="H388" s="11"/>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3"/>
      <c r="H389" s="11"/>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3"/>
      <c r="H390" s="11"/>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3"/>
      <c r="H391" s="11"/>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3"/>
      <c r="H392" s="11"/>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3"/>
      <c r="H393" s="11"/>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3"/>
      <c r="H394" s="11"/>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3"/>
      <c r="H395" s="11"/>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3"/>
      <c r="H396" s="11"/>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3"/>
      <c r="H397" s="11"/>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3"/>
      <c r="H398" s="11"/>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3"/>
      <c r="H399" s="11"/>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3"/>
      <c r="H400" s="11"/>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3"/>
      <c r="H401" s="11"/>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3"/>
      <c r="H402" s="11"/>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3"/>
      <c r="H403" s="11"/>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3"/>
      <c r="H404" s="11"/>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3"/>
      <c r="H405" s="11"/>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3"/>
      <c r="H406" s="11"/>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3"/>
      <c r="H407" s="11"/>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3"/>
      <c r="H408" s="11"/>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3"/>
      <c r="H409" s="11"/>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3"/>
      <c r="H410" s="11"/>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3"/>
      <c r="H411" s="11"/>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3"/>
      <c r="H412" s="11"/>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3"/>
      <c r="H413" s="11"/>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3"/>
      <c r="H414" s="11"/>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3"/>
      <c r="H415" s="11"/>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3"/>
      <c r="H416" s="11"/>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3"/>
      <c r="H417" s="11"/>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3"/>
      <c r="H418" s="11"/>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3"/>
      <c r="H419" s="11"/>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3"/>
      <c r="H420" s="11"/>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3"/>
      <c r="H421" s="11"/>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3"/>
      <c r="H422" s="11"/>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3"/>
      <c r="H423" s="11"/>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3"/>
      <c r="H424" s="11"/>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3"/>
      <c r="H425" s="11"/>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3"/>
      <c r="H426" s="11"/>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3"/>
      <c r="H427" s="11"/>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3"/>
      <c r="H428" s="11"/>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3"/>
      <c r="H429" s="11"/>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3"/>
      <c r="H430" s="11"/>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3"/>
      <c r="H431" s="11"/>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3"/>
      <c r="H432" s="11"/>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3"/>
      <c r="H433" s="11"/>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3"/>
      <c r="H434" s="11"/>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3"/>
      <c r="H435" s="11"/>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3"/>
      <c r="H436" s="11"/>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3"/>
      <c r="H437" s="11"/>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3"/>
      <c r="H438" s="11"/>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3"/>
      <c r="H439" s="11"/>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3"/>
      <c r="H440" s="11"/>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3"/>
      <c r="H441" s="11"/>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3"/>
      <c r="H442" s="11"/>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3"/>
      <c r="H443" s="11"/>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3"/>
      <c r="H444" s="11"/>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3"/>
      <c r="H445" s="11"/>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3"/>
      <c r="H446" s="11"/>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3"/>
      <c r="H447" s="11"/>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3"/>
      <c r="H448" s="11"/>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3"/>
      <c r="H449" s="11"/>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3"/>
      <c r="H450" s="11"/>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3"/>
      <c r="H451" s="11"/>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3"/>
      <c r="H452" s="11"/>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3"/>
      <c r="H453" s="11"/>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3"/>
      <c r="H454" s="11"/>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3"/>
      <c r="H455" s="11"/>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3"/>
      <c r="H456" s="11"/>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3"/>
      <c r="H457" s="11"/>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3"/>
      <c r="H458" s="11"/>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3"/>
      <c r="H459" s="11"/>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3"/>
      <c r="H460" s="11"/>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3"/>
      <c r="H461" s="11"/>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3"/>
      <c r="H462" s="11"/>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3"/>
      <c r="H463" s="11"/>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3"/>
      <c r="H464" s="11"/>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3"/>
      <c r="H465" s="11"/>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3"/>
      <c r="H466" s="11"/>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3"/>
      <c r="H467" s="11"/>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3"/>
      <c r="H468" s="11"/>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3"/>
      <c r="H469" s="11"/>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3"/>
      <c r="H470" s="11"/>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3"/>
      <c r="H471" s="11"/>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3"/>
      <c r="H472" s="11"/>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3"/>
      <c r="H473" s="11"/>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3"/>
      <c r="H474" s="11"/>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3"/>
      <c r="H475" s="11"/>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3"/>
      <c r="H476" s="11"/>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3"/>
      <c r="H477" s="11"/>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3"/>
      <c r="H478" s="11"/>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3"/>
      <c r="H479" s="11"/>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3"/>
      <c r="H480" s="11"/>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3"/>
      <c r="H481" s="11"/>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3"/>
      <c r="H482" s="11"/>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3"/>
      <c r="H483" s="11"/>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3"/>
      <c r="H484" s="11"/>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3"/>
      <c r="H485" s="11"/>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3"/>
      <c r="H486" s="11"/>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3"/>
      <c r="H487" s="11"/>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3"/>
      <c r="H488" s="11"/>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3"/>
      <c r="H489" s="11"/>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3"/>
      <c r="H490" s="11"/>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3"/>
      <c r="H491" s="11"/>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3"/>
      <c r="H492" s="11"/>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3"/>
      <c r="H493" s="11"/>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3"/>
      <c r="H494" s="11"/>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3"/>
      <c r="H495" s="11"/>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3"/>
      <c r="H496" s="11"/>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3"/>
      <c r="H497" s="11"/>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3"/>
      <c r="H498" s="11"/>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3"/>
      <c r="H499" s="11"/>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3"/>
      <c r="H500" s="11"/>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3"/>
      <c r="H501" s="11"/>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3"/>
      <c r="H502" s="11"/>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3"/>
      <c r="H503" s="11"/>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3"/>
      <c r="H504" s="11"/>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3"/>
      <c r="H505" s="11"/>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3"/>
      <c r="H506" s="11"/>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3"/>
      <c r="H507" s="11"/>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3"/>
      <c r="H508" s="11"/>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3"/>
      <c r="H509" s="11"/>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3"/>
      <c r="H510" s="11"/>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3"/>
      <c r="H511" s="11"/>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3"/>
      <c r="H512" s="11"/>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3"/>
      <c r="H513" s="11"/>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3"/>
      <c r="H514" s="11"/>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3"/>
      <c r="H515" s="11"/>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3"/>
      <c r="H516" s="11"/>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3"/>
      <c r="H517" s="11"/>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3"/>
      <c r="H518" s="11"/>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3"/>
      <c r="H519" s="11"/>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3"/>
      <c r="H520" s="11"/>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3"/>
      <c r="H521" s="11"/>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3"/>
      <c r="H522" s="11"/>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3"/>
      <c r="H523" s="11"/>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3"/>
      <c r="H524" s="11"/>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3"/>
      <c r="H525" s="11"/>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3"/>
      <c r="H526" s="11"/>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3"/>
      <c r="H527" s="11"/>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3"/>
      <c r="H528" s="11"/>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3"/>
      <c r="H529" s="11"/>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3"/>
      <c r="H530" s="11"/>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3"/>
      <c r="H531" s="11"/>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3"/>
      <c r="H532" s="11"/>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3"/>
      <c r="H533" s="11"/>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3"/>
      <c r="H534" s="11"/>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3"/>
      <c r="H535" s="11"/>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3"/>
      <c r="H536" s="11"/>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3"/>
      <c r="H537" s="11"/>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3"/>
      <c r="H538" s="11"/>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3"/>
      <c r="H539" s="11"/>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3"/>
      <c r="H540" s="11"/>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3"/>
      <c r="H541" s="11"/>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3"/>
      <c r="H542" s="11"/>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3"/>
      <c r="H543" s="11"/>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3"/>
      <c r="H544" s="11"/>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3"/>
      <c r="H545" s="11"/>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3"/>
      <c r="H546" s="11"/>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3"/>
      <c r="H547" s="11"/>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3"/>
      <c r="H548" s="11"/>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3"/>
      <c r="H549" s="11"/>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3"/>
      <c r="H550" s="11"/>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3"/>
      <c r="H551" s="11"/>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3"/>
      <c r="H552" s="11"/>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3"/>
      <c r="H553" s="11"/>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3"/>
      <c r="H554" s="11"/>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3"/>
      <c r="H555" s="11"/>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3"/>
      <c r="H556" s="11"/>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3"/>
      <c r="H557" s="11"/>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3"/>
      <c r="H558" s="11"/>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3"/>
      <c r="H559" s="11"/>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3"/>
      <c r="H560" s="11"/>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3"/>
      <c r="H561" s="11"/>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3"/>
      <c r="H562" s="11"/>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3"/>
      <c r="H563" s="11"/>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3"/>
      <c r="H564" s="11"/>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3"/>
      <c r="H565" s="11"/>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3"/>
      <c r="H566" s="11"/>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3"/>
      <c r="H567" s="11"/>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3"/>
      <c r="H568" s="11"/>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3"/>
      <c r="H569" s="11"/>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3"/>
      <c r="H570" s="11"/>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3"/>
      <c r="H571" s="11"/>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3"/>
      <c r="H572" s="11"/>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3"/>
      <c r="H573" s="11"/>
      <c r="I573" s="14"/>
      <c r="J573" s="14"/>
      <c r="K573" s="14"/>
      <c r="L573" s="14"/>
      <c r="M573" s="14"/>
      <c r="N573" s="14"/>
      <c r="O573" s="14"/>
      <c r="P573" s="14"/>
      <c r="Q573" s="14"/>
      <c r="R573" s="14"/>
      <c r="S573" s="14"/>
      <c r="T573" s="14"/>
      <c r="U573" s="14"/>
      <c r="V573" s="14"/>
      <c r="W573" s="14"/>
      <c r="X573" s="14"/>
      <c r="Y573" s="14"/>
      <c r="Z573" s="14"/>
      <c r="AA573" s="14"/>
      <c r="AB573" s="14"/>
    </row>
    <row r="574">
      <c r="A574" s="7"/>
      <c r="B574" s="11"/>
      <c r="C574" s="9"/>
      <c r="D574" s="22"/>
      <c r="E574" s="11"/>
      <c r="F574" s="11"/>
      <c r="G574" s="13"/>
      <c r="H574" s="11"/>
      <c r="I574" s="14"/>
      <c r="J574" s="14"/>
      <c r="K574" s="14"/>
      <c r="L574" s="14"/>
      <c r="M574" s="14"/>
      <c r="N574" s="14"/>
      <c r="O574" s="14"/>
      <c r="P574" s="14"/>
      <c r="Q574" s="14"/>
      <c r="R574" s="14"/>
      <c r="S574" s="14"/>
      <c r="T574" s="14"/>
      <c r="U574" s="14"/>
      <c r="V574" s="14"/>
      <c r="W574" s="14"/>
      <c r="X574" s="14"/>
      <c r="Y574" s="14"/>
      <c r="Z574" s="14"/>
      <c r="AA574" s="14"/>
      <c r="AB574" s="14"/>
    </row>
    <row r="575">
      <c r="A575" s="7"/>
      <c r="B575" s="11"/>
      <c r="C575" s="9"/>
      <c r="D575" s="22"/>
      <c r="E575" s="11"/>
      <c r="F575" s="11"/>
      <c r="G575" s="13"/>
      <c r="H575" s="11"/>
      <c r="I575" s="14"/>
      <c r="J575" s="14"/>
      <c r="K575" s="14"/>
      <c r="L575" s="14"/>
      <c r="M575" s="14"/>
      <c r="N575" s="14"/>
      <c r="O575" s="14"/>
      <c r="P575" s="14"/>
      <c r="Q575" s="14"/>
      <c r="R575" s="14"/>
      <c r="S575" s="14"/>
      <c r="T575" s="14"/>
      <c r="U575" s="14"/>
      <c r="V575" s="14"/>
      <c r="W575" s="14"/>
      <c r="X575" s="14"/>
      <c r="Y575" s="14"/>
      <c r="Z575" s="14"/>
      <c r="AA575" s="14"/>
      <c r="AB575" s="14"/>
    </row>
    <row r="576">
      <c r="A576" s="7"/>
      <c r="B576" s="11"/>
      <c r="C576" s="9"/>
      <c r="D576" s="22"/>
      <c r="E576" s="11"/>
      <c r="F576" s="11"/>
      <c r="G576" s="13"/>
      <c r="H576" s="11"/>
      <c r="I576" s="14"/>
      <c r="J576" s="14"/>
      <c r="K576" s="14"/>
      <c r="L576" s="14"/>
      <c r="M576" s="14"/>
      <c r="N576" s="14"/>
      <c r="O576" s="14"/>
      <c r="P576" s="14"/>
      <c r="Q576" s="14"/>
      <c r="R576" s="14"/>
      <c r="S576" s="14"/>
      <c r="T576" s="14"/>
      <c r="U576" s="14"/>
      <c r="V576" s="14"/>
      <c r="W576" s="14"/>
      <c r="X576" s="14"/>
      <c r="Y576" s="14"/>
      <c r="Z576" s="14"/>
      <c r="AA576" s="14"/>
      <c r="AB576" s="14"/>
    </row>
    <row r="577">
      <c r="A577" s="7"/>
      <c r="B577" s="11"/>
      <c r="C577" s="9"/>
      <c r="D577" s="22"/>
      <c r="E577" s="11"/>
      <c r="F577" s="11"/>
      <c r="G577" s="13"/>
      <c r="H577" s="11"/>
      <c r="I577" s="14"/>
      <c r="J577" s="14"/>
      <c r="K577" s="14"/>
      <c r="L577" s="14"/>
      <c r="M577" s="14"/>
      <c r="N577" s="14"/>
      <c r="O577" s="14"/>
      <c r="P577" s="14"/>
      <c r="Q577" s="14"/>
      <c r="R577" s="14"/>
      <c r="S577" s="14"/>
      <c r="T577" s="14"/>
      <c r="U577" s="14"/>
      <c r="V577" s="14"/>
      <c r="W577" s="14"/>
      <c r="X577" s="14"/>
      <c r="Y577" s="14"/>
      <c r="Z577" s="14"/>
      <c r="AA577" s="14"/>
      <c r="AB577" s="14"/>
    </row>
    <row r="578">
      <c r="A578" s="7"/>
      <c r="B578" s="11"/>
      <c r="C578" s="9"/>
      <c r="D578" s="22"/>
      <c r="E578" s="11"/>
      <c r="F578" s="11"/>
      <c r="G578" s="13"/>
      <c r="H578" s="11"/>
      <c r="I578" s="14"/>
      <c r="J578" s="14"/>
      <c r="K578" s="14"/>
      <c r="L578" s="14"/>
      <c r="M578" s="14"/>
      <c r="N578" s="14"/>
      <c r="O578" s="14"/>
      <c r="P578" s="14"/>
      <c r="Q578" s="14"/>
      <c r="R578" s="14"/>
      <c r="S578" s="14"/>
      <c r="T578" s="14"/>
      <c r="U578" s="14"/>
      <c r="V578" s="14"/>
      <c r="W578" s="14"/>
      <c r="X578" s="14"/>
      <c r="Y578" s="14"/>
      <c r="Z578" s="14"/>
      <c r="AA578" s="14"/>
      <c r="AB578" s="14"/>
    </row>
    <row r="579">
      <c r="A579" s="7"/>
      <c r="B579" s="11"/>
      <c r="C579" s="9"/>
      <c r="D579" s="22"/>
      <c r="E579" s="11"/>
      <c r="F579" s="11"/>
      <c r="G579" s="13"/>
      <c r="H579" s="11"/>
      <c r="I579" s="14"/>
      <c r="J579" s="14"/>
      <c r="K579" s="14"/>
      <c r="L579" s="14"/>
      <c r="M579" s="14"/>
      <c r="N579" s="14"/>
      <c r="O579" s="14"/>
      <c r="P579" s="14"/>
      <c r="Q579" s="14"/>
      <c r="R579" s="14"/>
      <c r="S579" s="14"/>
      <c r="T579" s="14"/>
      <c r="U579" s="14"/>
      <c r="V579" s="14"/>
      <c r="W579" s="14"/>
      <c r="X579" s="14"/>
      <c r="Y579" s="14"/>
      <c r="Z579" s="14"/>
      <c r="AA579" s="14"/>
      <c r="AB579" s="14"/>
    </row>
    <row r="580">
      <c r="A580" s="7"/>
      <c r="B580" s="11"/>
      <c r="C580" s="9"/>
      <c r="D580" s="22"/>
      <c r="E580" s="11"/>
      <c r="F580" s="11"/>
      <c r="G580" s="13"/>
      <c r="H580" s="11"/>
      <c r="I580" s="14"/>
      <c r="J580" s="14"/>
      <c r="K580" s="14"/>
      <c r="L580" s="14"/>
      <c r="M580" s="14"/>
      <c r="N580" s="14"/>
      <c r="O580" s="14"/>
      <c r="P580" s="14"/>
      <c r="Q580" s="14"/>
      <c r="R580" s="14"/>
      <c r="S580" s="14"/>
      <c r="T580" s="14"/>
      <c r="U580" s="14"/>
      <c r="V580" s="14"/>
      <c r="W580" s="14"/>
      <c r="X580" s="14"/>
      <c r="Y580" s="14"/>
      <c r="Z580" s="14"/>
      <c r="AA580" s="14"/>
      <c r="AB580" s="14"/>
    </row>
    <row r="581">
      <c r="A581" s="7"/>
      <c r="B581" s="11"/>
      <c r="C581" s="9"/>
      <c r="D581" s="22"/>
      <c r="E581" s="11"/>
      <c r="F581" s="11"/>
      <c r="G581" s="13"/>
      <c r="H581" s="11"/>
      <c r="I581" s="14"/>
      <c r="J581" s="14"/>
      <c r="K581" s="14"/>
      <c r="L581" s="14"/>
      <c r="M581" s="14"/>
      <c r="N581" s="14"/>
      <c r="O581" s="14"/>
      <c r="P581" s="14"/>
      <c r="Q581" s="14"/>
      <c r="R581" s="14"/>
      <c r="S581" s="14"/>
      <c r="T581" s="14"/>
      <c r="U581" s="14"/>
      <c r="V581" s="14"/>
      <c r="W581" s="14"/>
      <c r="X581" s="14"/>
      <c r="Y581" s="14"/>
      <c r="Z581" s="14"/>
      <c r="AA581" s="14"/>
      <c r="AB581" s="14"/>
    </row>
    <row r="582">
      <c r="A582" s="7"/>
      <c r="B582" s="11"/>
      <c r="C582" s="9"/>
      <c r="D582" s="22"/>
      <c r="E582" s="11"/>
      <c r="F582" s="11"/>
      <c r="G582" s="13"/>
      <c r="H582" s="11"/>
      <c r="I582" s="14"/>
      <c r="J582" s="14"/>
      <c r="K582" s="14"/>
      <c r="L582" s="14"/>
      <c r="M582" s="14"/>
      <c r="N582" s="14"/>
      <c r="O582" s="14"/>
      <c r="P582" s="14"/>
      <c r="Q582" s="14"/>
      <c r="R582" s="14"/>
      <c r="S582" s="14"/>
      <c r="T582" s="14"/>
      <c r="U582" s="14"/>
      <c r="V582" s="14"/>
      <c r="W582" s="14"/>
      <c r="X582" s="14"/>
      <c r="Y582" s="14"/>
      <c r="Z582" s="14"/>
      <c r="AA582" s="14"/>
      <c r="AB582" s="14"/>
    </row>
    <row r="583">
      <c r="A583" s="7"/>
      <c r="B583" s="11"/>
      <c r="C583" s="9"/>
      <c r="D583" s="22"/>
      <c r="E583" s="11"/>
      <c r="F583" s="11"/>
      <c r="G583" s="13"/>
      <c r="H583" s="11"/>
      <c r="I583" s="14"/>
      <c r="J583" s="14"/>
      <c r="K583" s="14"/>
      <c r="L583" s="14"/>
      <c r="M583" s="14"/>
      <c r="N583" s="14"/>
      <c r="O583" s="14"/>
      <c r="P583" s="14"/>
      <c r="Q583" s="14"/>
      <c r="R583" s="14"/>
      <c r="S583" s="14"/>
      <c r="T583" s="14"/>
      <c r="U583" s="14"/>
      <c r="V583" s="14"/>
      <c r="W583" s="14"/>
      <c r="X583" s="14"/>
      <c r="Y583" s="14"/>
      <c r="Z583" s="14"/>
      <c r="AA583" s="14"/>
      <c r="AB583" s="14"/>
    </row>
    <row r="584">
      <c r="A584" s="7"/>
      <c r="B584" s="11"/>
      <c r="C584" s="9"/>
      <c r="D584" s="22"/>
      <c r="E584" s="11"/>
      <c r="F584" s="11"/>
      <c r="G584" s="13"/>
      <c r="H584" s="11"/>
      <c r="I584" s="14"/>
      <c r="J584" s="14"/>
      <c r="K584" s="14"/>
      <c r="L584" s="14"/>
      <c r="M584" s="14"/>
      <c r="N584" s="14"/>
      <c r="O584" s="14"/>
      <c r="P584" s="14"/>
      <c r="Q584" s="14"/>
      <c r="R584" s="14"/>
      <c r="S584" s="14"/>
      <c r="T584" s="14"/>
      <c r="U584" s="14"/>
      <c r="V584" s="14"/>
      <c r="W584" s="14"/>
      <c r="X584" s="14"/>
      <c r="Y584" s="14"/>
      <c r="Z584" s="14"/>
      <c r="AA584" s="14"/>
      <c r="AB584" s="14"/>
    </row>
    <row r="585">
      <c r="A585" s="7"/>
      <c r="B585" s="11"/>
      <c r="C585" s="9"/>
      <c r="D585" s="22"/>
      <c r="E585" s="11"/>
      <c r="F585" s="11"/>
      <c r="G585" s="13"/>
      <c r="H585" s="11"/>
      <c r="I585" s="14"/>
      <c r="J585" s="14"/>
      <c r="K585" s="14"/>
      <c r="L585" s="14"/>
      <c r="M585" s="14"/>
      <c r="N585" s="14"/>
      <c r="O585" s="14"/>
      <c r="P585" s="14"/>
      <c r="Q585" s="14"/>
      <c r="R585" s="14"/>
      <c r="S585" s="14"/>
      <c r="T585" s="14"/>
      <c r="U585" s="14"/>
      <c r="V585" s="14"/>
      <c r="W585" s="14"/>
      <c r="X585" s="14"/>
      <c r="Y585" s="14"/>
      <c r="Z585" s="14"/>
      <c r="AA585" s="14"/>
      <c r="AB585" s="14"/>
    </row>
    <row r="586">
      <c r="A586" s="7"/>
      <c r="B586" s="11"/>
      <c r="C586" s="9"/>
      <c r="D586" s="22"/>
      <c r="E586" s="11"/>
      <c r="F586" s="11"/>
      <c r="G586" s="13"/>
      <c r="H586" s="11"/>
      <c r="I586" s="14"/>
      <c r="J586" s="14"/>
      <c r="K586" s="14"/>
      <c r="L586" s="14"/>
      <c r="M586" s="14"/>
      <c r="N586" s="14"/>
      <c r="O586" s="14"/>
      <c r="P586" s="14"/>
      <c r="Q586" s="14"/>
      <c r="R586" s="14"/>
      <c r="S586" s="14"/>
      <c r="T586" s="14"/>
      <c r="U586" s="14"/>
      <c r="V586" s="14"/>
      <c r="W586" s="14"/>
      <c r="X586" s="14"/>
      <c r="Y586" s="14"/>
      <c r="Z586" s="14"/>
      <c r="AA586" s="14"/>
      <c r="AB586" s="14"/>
    </row>
    <row r="587">
      <c r="A587" s="7"/>
      <c r="B587" s="11"/>
      <c r="C587" s="9"/>
      <c r="D587" s="22"/>
      <c r="E587" s="11"/>
      <c r="F587" s="11"/>
      <c r="G587" s="13"/>
      <c r="H587" s="11"/>
      <c r="I587" s="14"/>
      <c r="J587" s="14"/>
      <c r="K587" s="14"/>
      <c r="L587" s="14"/>
      <c r="M587" s="14"/>
      <c r="N587" s="14"/>
      <c r="O587" s="14"/>
      <c r="P587" s="14"/>
      <c r="Q587" s="14"/>
      <c r="R587" s="14"/>
      <c r="S587" s="14"/>
      <c r="T587" s="14"/>
      <c r="U587" s="14"/>
      <c r="V587" s="14"/>
      <c r="W587" s="14"/>
      <c r="X587" s="14"/>
      <c r="Y587" s="14"/>
      <c r="Z587" s="14"/>
      <c r="AA587" s="14"/>
      <c r="AB587" s="14"/>
    </row>
    <row r="588">
      <c r="A588" s="7"/>
      <c r="B588" s="11"/>
      <c r="C588" s="9"/>
      <c r="D588" s="22"/>
      <c r="E588" s="11"/>
      <c r="F588" s="11"/>
      <c r="G588" s="13"/>
      <c r="H588" s="11"/>
      <c r="I588" s="14"/>
      <c r="J588" s="14"/>
      <c r="K588" s="14"/>
      <c r="L588" s="14"/>
      <c r="M588" s="14"/>
      <c r="N588" s="14"/>
      <c r="O588" s="14"/>
      <c r="P588" s="14"/>
      <c r="Q588" s="14"/>
      <c r="R588" s="14"/>
      <c r="S588" s="14"/>
      <c r="T588" s="14"/>
      <c r="U588" s="14"/>
      <c r="V588" s="14"/>
      <c r="W588" s="14"/>
      <c r="X588" s="14"/>
      <c r="Y588" s="14"/>
      <c r="Z588" s="14"/>
      <c r="AA588" s="14"/>
      <c r="AB588" s="14"/>
    </row>
    <row r="589">
      <c r="A589" s="7"/>
      <c r="B589" s="11"/>
      <c r="C589" s="9"/>
      <c r="D589" s="22"/>
      <c r="E589" s="11"/>
      <c r="F589" s="11"/>
      <c r="G589" s="13"/>
      <c r="H589" s="11"/>
      <c r="I589" s="14"/>
      <c r="J589" s="14"/>
      <c r="K589" s="14"/>
      <c r="L589" s="14"/>
      <c r="M589" s="14"/>
      <c r="N589" s="14"/>
      <c r="O589" s="14"/>
      <c r="P589" s="14"/>
      <c r="Q589" s="14"/>
      <c r="R589" s="14"/>
      <c r="S589" s="14"/>
      <c r="T589" s="14"/>
      <c r="U589" s="14"/>
      <c r="V589" s="14"/>
      <c r="W589" s="14"/>
      <c r="X589" s="14"/>
      <c r="Y589" s="14"/>
      <c r="Z589" s="14"/>
      <c r="AA589" s="14"/>
      <c r="AB589" s="14"/>
    </row>
    <row r="590">
      <c r="A590" s="7"/>
      <c r="B590" s="11"/>
      <c r="C590" s="9"/>
      <c r="D590" s="22"/>
      <c r="E590" s="11"/>
      <c r="F590" s="11"/>
      <c r="G590" s="13"/>
      <c r="H590" s="11"/>
      <c r="I590" s="14"/>
      <c r="J590" s="14"/>
      <c r="K590" s="14"/>
      <c r="L590" s="14"/>
      <c r="M590" s="14"/>
      <c r="N590" s="14"/>
      <c r="O590" s="14"/>
      <c r="P590" s="14"/>
      <c r="Q590" s="14"/>
      <c r="R590" s="14"/>
      <c r="S590" s="14"/>
      <c r="T590" s="14"/>
      <c r="U590" s="14"/>
      <c r="V590" s="14"/>
      <c r="W590" s="14"/>
      <c r="X590" s="14"/>
      <c r="Y590" s="14"/>
      <c r="Z590" s="14"/>
      <c r="AA590" s="14"/>
      <c r="AB590" s="14"/>
    </row>
    <row r="591">
      <c r="A591" s="7"/>
      <c r="B591" s="11"/>
      <c r="C591" s="9"/>
      <c r="D591" s="22"/>
      <c r="E591" s="11"/>
      <c r="F591" s="11"/>
      <c r="G591" s="13"/>
      <c r="H591" s="11"/>
      <c r="I591" s="14"/>
      <c r="J591" s="14"/>
      <c r="K591" s="14"/>
      <c r="L591" s="14"/>
      <c r="M591" s="14"/>
      <c r="N591" s="14"/>
      <c r="O591" s="14"/>
      <c r="P591" s="14"/>
      <c r="Q591" s="14"/>
      <c r="R591" s="14"/>
      <c r="S591" s="14"/>
      <c r="T591" s="14"/>
      <c r="U591" s="14"/>
      <c r="V591" s="14"/>
      <c r="W591" s="14"/>
      <c r="X591" s="14"/>
      <c r="Y591" s="14"/>
      <c r="Z591" s="14"/>
      <c r="AA591" s="14"/>
      <c r="AB591" s="14"/>
    </row>
    <row r="592">
      <c r="A592" s="7"/>
      <c r="B592" s="11"/>
      <c r="C592" s="9"/>
      <c r="D592" s="22"/>
      <c r="E592" s="11"/>
      <c r="F592" s="11"/>
      <c r="G592" s="13"/>
      <c r="H592" s="11"/>
      <c r="I592" s="14"/>
      <c r="J592" s="14"/>
      <c r="K592" s="14"/>
      <c r="L592" s="14"/>
      <c r="M592" s="14"/>
      <c r="N592" s="14"/>
      <c r="O592" s="14"/>
      <c r="P592" s="14"/>
      <c r="Q592" s="14"/>
      <c r="R592" s="14"/>
      <c r="S592" s="14"/>
      <c r="T592" s="14"/>
      <c r="U592" s="14"/>
      <c r="V592" s="14"/>
      <c r="W592" s="14"/>
      <c r="X592" s="14"/>
      <c r="Y592" s="14"/>
      <c r="Z592" s="14"/>
      <c r="AA592" s="14"/>
      <c r="AB592" s="14"/>
    </row>
    <row r="593">
      <c r="A593" s="7"/>
      <c r="B593" s="11"/>
      <c r="C593" s="9"/>
      <c r="D593" s="22"/>
      <c r="E593" s="11"/>
      <c r="F593" s="11"/>
      <c r="G593" s="13"/>
      <c r="H593" s="11"/>
      <c r="I593" s="14"/>
      <c r="J593" s="14"/>
      <c r="K593" s="14"/>
      <c r="L593" s="14"/>
      <c r="M593" s="14"/>
      <c r="N593" s="14"/>
      <c r="O593" s="14"/>
      <c r="P593" s="14"/>
      <c r="Q593" s="14"/>
      <c r="R593" s="14"/>
      <c r="S593" s="14"/>
      <c r="T593" s="14"/>
      <c r="U593" s="14"/>
      <c r="V593" s="14"/>
      <c r="W593" s="14"/>
      <c r="X593" s="14"/>
      <c r="Y593" s="14"/>
      <c r="Z593" s="14"/>
      <c r="AA593" s="14"/>
      <c r="AB593" s="14"/>
    </row>
    <row r="594">
      <c r="A594" s="7"/>
      <c r="B594" s="11"/>
      <c r="C594" s="9"/>
      <c r="D594" s="22"/>
      <c r="E594" s="11"/>
      <c r="F594" s="11"/>
      <c r="G594" s="13"/>
      <c r="H594" s="11"/>
      <c r="I594" s="14"/>
      <c r="J594" s="14"/>
      <c r="K594" s="14"/>
      <c r="L594" s="14"/>
      <c r="M594" s="14"/>
      <c r="N594" s="14"/>
      <c r="O594" s="14"/>
      <c r="P594" s="14"/>
      <c r="Q594" s="14"/>
      <c r="R594" s="14"/>
      <c r="S594" s="14"/>
      <c r="T594" s="14"/>
      <c r="U594" s="14"/>
      <c r="V594" s="14"/>
      <c r="W594" s="14"/>
      <c r="X594" s="14"/>
      <c r="Y594" s="14"/>
      <c r="Z594" s="14"/>
      <c r="AA594" s="14"/>
      <c r="AB594" s="14"/>
    </row>
    <row r="595">
      <c r="A595" s="7"/>
      <c r="B595" s="11"/>
      <c r="C595" s="9"/>
      <c r="D595" s="22"/>
      <c r="E595" s="11"/>
      <c r="F595" s="11"/>
      <c r="G595" s="13"/>
      <c r="H595" s="11"/>
      <c r="I595" s="14"/>
      <c r="J595" s="14"/>
      <c r="K595" s="14"/>
      <c r="L595" s="14"/>
      <c r="M595" s="14"/>
      <c r="N595" s="14"/>
      <c r="O595" s="14"/>
      <c r="P595" s="14"/>
      <c r="Q595" s="14"/>
      <c r="R595" s="14"/>
      <c r="S595" s="14"/>
      <c r="T595" s="14"/>
      <c r="U595" s="14"/>
      <c r="V595" s="14"/>
      <c r="W595" s="14"/>
      <c r="X595" s="14"/>
      <c r="Y595" s="14"/>
      <c r="Z595" s="14"/>
      <c r="AA595" s="14"/>
      <c r="AB595" s="14"/>
    </row>
    <row r="596">
      <c r="A596" s="7"/>
      <c r="B596" s="11"/>
      <c r="C596" s="9"/>
      <c r="D596" s="22"/>
      <c r="E596" s="11"/>
      <c r="F596" s="11"/>
      <c r="G596" s="13"/>
      <c r="H596" s="11"/>
      <c r="I596" s="14"/>
      <c r="J596" s="14"/>
      <c r="K596" s="14"/>
      <c r="L596" s="14"/>
      <c r="M596" s="14"/>
      <c r="N596" s="14"/>
      <c r="O596" s="14"/>
      <c r="P596" s="14"/>
      <c r="Q596" s="14"/>
      <c r="R596" s="14"/>
      <c r="S596" s="14"/>
      <c r="T596" s="14"/>
      <c r="U596" s="14"/>
      <c r="V596" s="14"/>
      <c r="W596" s="14"/>
      <c r="X596" s="14"/>
      <c r="Y596" s="14"/>
      <c r="Z596" s="14"/>
      <c r="AA596" s="14"/>
      <c r="AB596" s="14"/>
    </row>
    <row r="597">
      <c r="A597" s="7"/>
      <c r="B597" s="11"/>
      <c r="C597" s="9"/>
      <c r="D597" s="22"/>
      <c r="E597" s="11"/>
      <c r="F597" s="11"/>
      <c r="G597" s="13"/>
      <c r="H597" s="11"/>
      <c r="I597" s="14"/>
      <c r="J597" s="14"/>
      <c r="K597" s="14"/>
      <c r="L597" s="14"/>
      <c r="M597" s="14"/>
      <c r="N597" s="14"/>
      <c r="O597" s="14"/>
      <c r="P597" s="14"/>
      <c r="Q597" s="14"/>
      <c r="R597" s="14"/>
      <c r="S597" s="14"/>
      <c r="T597" s="14"/>
      <c r="U597" s="14"/>
      <c r="V597" s="14"/>
      <c r="W597" s="14"/>
      <c r="X597" s="14"/>
      <c r="Y597" s="14"/>
      <c r="Z597" s="14"/>
      <c r="AA597" s="14"/>
      <c r="AB597" s="14"/>
    </row>
    <row r="598">
      <c r="A598" s="7"/>
      <c r="B598" s="11"/>
      <c r="C598" s="9"/>
      <c r="D598" s="22"/>
      <c r="E598" s="11"/>
      <c r="F598" s="11"/>
      <c r="G598" s="13"/>
      <c r="H598" s="11"/>
      <c r="I598" s="14"/>
      <c r="J598" s="14"/>
      <c r="K598" s="14"/>
      <c r="L598" s="14"/>
      <c r="M598" s="14"/>
      <c r="N598" s="14"/>
      <c r="O598" s="14"/>
      <c r="P598" s="14"/>
      <c r="Q598" s="14"/>
      <c r="R598" s="14"/>
      <c r="S598" s="14"/>
      <c r="T598" s="14"/>
      <c r="U598" s="14"/>
      <c r="V598" s="14"/>
      <c r="W598" s="14"/>
      <c r="X598" s="14"/>
      <c r="Y598" s="14"/>
      <c r="Z598" s="14"/>
      <c r="AA598" s="14"/>
      <c r="AB598" s="14"/>
    </row>
    <row r="599">
      <c r="A599" s="7"/>
      <c r="B599" s="11"/>
      <c r="C599" s="9"/>
      <c r="D599" s="22"/>
      <c r="E599" s="11"/>
      <c r="F599" s="11"/>
      <c r="G599" s="13"/>
      <c r="H599" s="11"/>
      <c r="I599" s="14"/>
      <c r="J599" s="14"/>
      <c r="K599" s="14"/>
      <c r="L599" s="14"/>
      <c r="M599" s="14"/>
      <c r="N599" s="14"/>
      <c r="O599" s="14"/>
      <c r="P599" s="14"/>
      <c r="Q599" s="14"/>
      <c r="R599" s="14"/>
      <c r="S599" s="14"/>
      <c r="T599" s="14"/>
      <c r="U599" s="14"/>
      <c r="V599" s="14"/>
      <c r="W599" s="14"/>
      <c r="X599" s="14"/>
      <c r="Y599" s="14"/>
      <c r="Z599" s="14"/>
      <c r="AA599" s="14"/>
      <c r="AB599" s="14"/>
    </row>
    <row r="600">
      <c r="A600" s="7"/>
      <c r="B600" s="11"/>
      <c r="C600" s="9"/>
      <c r="D600" s="22"/>
      <c r="E600" s="11"/>
      <c r="F600" s="11"/>
      <c r="G600" s="13"/>
      <c r="H600" s="11"/>
      <c r="I600" s="14"/>
      <c r="J600" s="14"/>
      <c r="K600" s="14"/>
      <c r="L600" s="14"/>
      <c r="M600" s="14"/>
      <c r="N600" s="14"/>
      <c r="O600" s="14"/>
      <c r="P600" s="14"/>
      <c r="Q600" s="14"/>
      <c r="R600" s="14"/>
      <c r="S600" s="14"/>
      <c r="T600" s="14"/>
      <c r="U600" s="14"/>
      <c r="V600" s="14"/>
      <c r="W600" s="14"/>
      <c r="X600" s="14"/>
      <c r="Y600" s="14"/>
      <c r="Z600" s="14"/>
      <c r="AA600" s="14"/>
      <c r="AB600" s="14"/>
    </row>
    <row r="601">
      <c r="A601" s="7"/>
      <c r="B601" s="11"/>
      <c r="C601" s="9"/>
      <c r="D601" s="22"/>
      <c r="E601" s="11"/>
      <c r="F601" s="11"/>
      <c r="G601" s="13"/>
      <c r="H601" s="11"/>
      <c r="I601" s="14"/>
      <c r="J601" s="14"/>
      <c r="K601" s="14"/>
      <c r="L601" s="14"/>
      <c r="M601" s="14"/>
      <c r="N601" s="14"/>
      <c r="O601" s="14"/>
      <c r="P601" s="14"/>
      <c r="Q601" s="14"/>
      <c r="R601" s="14"/>
      <c r="S601" s="14"/>
      <c r="T601" s="14"/>
      <c r="U601" s="14"/>
      <c r="V601" s="14"/>
      <c r="W601" s="14"/>
      <c r="X601" s="14"/>
      <c r="Y601" s="14"/>
      <c r="Z601" s="14"/>
      <c r="AA601" s="14"/>
      <c r="AB601" s="14"/>
    </row>
    <row r="602">
      <c r="A602" s="7"/>
      <c r="B602" s="11"/>
      <c r="C602" s="9"/>
      <c r="D602" s="22"/>
      <c r="E602" s="11"/>
      <c r="F602" s="11"/>
      <c r="G602" s="13"/>
      <c r="H602" s="11"/>
      <c r="I602" s="14"/>
      <c r="J602" s="14"/>
      <c r="K602" s="14"/>
      <c r="L602" s="14"/>
      <c r="M602" s="14"/>
      <c r="N602" s="14"/>
      <c r="O602" s="14"/>
      <c r="P602" s="14"/>
      <c r="Q602" s="14"/>
      <c r="R602" s="14"/>
      <c r="S602" s="14"/>
      <c r="T602" s="14"/>
      <c r="U602" s="14"/>
      <c r="V602" s="14"/>
      <c r="W602" s="14"/>
      <c r="X602" s="14"/>
      <c r="Y602" s="14"/>
      <c r="Z602" s="14"/>
      <c r="AA602" s="14"/>
      <c r="AB602" s="14"/>
    </row>
    <row r="603">
      <c r="A603" s="7"/>
      <c r="B603" s="11"/>
      <c r="C603" s="9"/>
      <c r="D603" s="22"/>
      <c r="E603" s="11"/>
      <c r="F603" s="11"/>
      <c r="G603" s="13"/>
      <c r="H603" s="11"/>
      <c r="I603" s="14"/>
      <c r="J603" s="14"/>
      <c r="K603" s="14"/>
      <c r="L603" s="14"/>
      <c r="M603" s="14"/>
      <c r="N603" s="14"/>
      <c r="O603" s="14"/>
      <c r="P603" s="14"/>
      <c r="Q603" s="14"/>
      <c r="R603" s="14"/>
      <c r="S603" s="14"/>
      <c r="T603" s="14"/>
      <c r="U603" s="14"/>
      <c r="V603" s="14"/>
      <c r="W603" s="14"/>
      <c r="X603" s="14"/>
      <c r="Y603" s="14"/>
      <c r="Z603" s="14"/>
      <c r="AA603" s="14"/>
      <c r="AB603" s="14"/>
    </row>
    <row r="604">
      <c r="A604" s="7"/>
      <c r="B604" s="11"/>
      <c r="C604" s="9"/>
      <c r="D604" s="22"/>
      <c r="E604" s="11"/>
      <c r="F604" s="11"/>
      <c r="G604" s="13"/>
      <c r="H604" s="11"/>
      <c r="I604" s="14"/>
      <c r="J604" s="14"/>
      <c r="K604" s="14"/>
      <c r="L604" s="14"/>
      <c r="M604" s="14"/>
      <c r="N604" s="14"/>
      <c r="O604" s="14"/>
      <c r="P604" s="14"/>
      <c r="Q604" s="14"/>
      <c r="R604" s="14"/>
      <c r="S604" s="14"/>
      <c r="T604" s="14"/>
      <c r="U604" s="14"/>
      <c r="V604" s="14"/>
      <c r="W604" s="14"/>
      <c r="X604" s="14"/>
      <c r="Y604" s="14"/>
      <c r="Z604" s="14"/>
      <c r="AA604" s="14"/>
      <c r="AB604" s="14"/>
    </row>
    <row r="605">
      <c r="A605" s="7"/>
      <c r="B605" s="11"/>
      <c r="C605" s="9"/>
      <c r="D605" s="22"/>
      <c r="E605" s="11"/>
      <c r="F605" s="11"/>
      <c r="G605" s="13"/>
      <c r="H605" s="11"/>
      <c r="I605" s="14"/>
      <c r="J605" s="14"/>
      <c r="K605" s="14"/>
      <c r="L605" s="14"/>
      <c r="M605" s="14"/>
      <c r="N605" s="14"/>
      <c r="O605" s="14"/>
      <c r="P605" s="14"/>
      <c r="Q605" s="14"/>
      <c r="R605" s="14"/>
      <c r="S605" s="14"/>
      <c r="T605" s="14"/>
      <c r="U605" s="14"/>
      <c r="V605" s="14"/>
      <c r="W605" s="14"/>
      <c r="X605" s="14"/>
      <c r="Y605" s="14"/>
      <c r="Z605" s="14"/>
      <c r="AA605" s="14"/>
      <c r="AB605" s="14"/>
    </row>
    <row r="606">
      <c r="A606" s="7"/>
      <c r="B606" s="11"/>
      <c r="C606" s="9"/>
      <c r="D606" s="22"/>
      <c r="E606" s="11"/>
      <c r="F606" s="11"/>
      <c r="G606" s="13"/>
      <c r="H606" s="11"/>
      <c r="I606" s="14"/>
      <c r="J606" s="14"/>
      <c r="K606" s="14"/>
      <c r="L606" s="14"/>
      <c r="M606" s="14"/>
      <c r="N606" s="14"/>
      <c r="O606" s="14"/>
      <c r="P606" s="14"/>
      <c r="Q606" s="14"/>
      <c r="R606" s="14"/>
      <c r="S606" s="14"/>
      <c r="T606" s="14"/>
      <c r="U606" s="14"/>
      <c r="V606" s="14"/>
      <c r="W606" s="14"/>
      <c r="X606" s="14"/>
      <c r="Y606" s="14"/>
      <c r="Z606" s="14"/>
      <c r="AA606" s="14"/>
      <c r="AB606" s="14"/>
    </row>
    <row r="607">
      <c r="A607" s="7"/>
      <c r="B607" s="11"/>
      <c r="C607" s="9"/>
      <c r="D607" s="22"/>
      <c r="E607" s="11"/>
      <c r="F607" s="11"/>
      <c r="G607" s="13"/>
      <c r="H607" s="11"/>
      <c r="I607" s="14"/>
      <c r="J607" s="14"/>
      <c r="K607" s="14"/>
      <c r="L607" s="14"/>
      <c r="M607" s="14"/>
      <c r="N607" s="14"/>
      <c r="O607" s="14"/>
      <c r="P607" s="14"/>
      <c r="Q607" s="14"/>
      <c r="R607" s="14"/>
      <c r="S607" s="14"/>
      <c r="T607" s="14"/>
      <c r="U607" s="14"/>
      <c r="V607" s="14"/>
      <c r="W607" s="14"/>
      <c r="X607" s="14"/>
      <c r="Y607" s="14"/>
      <c r="Z607" s="14"/>
      <c r="AA607" s="14"/>
      <c r="AB607" s="14"/>
    </row>
    <row r="608">
      <c r="A608" s="7"/>
      <c r="B608" s="11"/>
      <c r="C608" s="9"/>
      <c r="D608" s="22"/>
      <c r="E608" s="11"/>
      <c r="F608" s="11"/>
      <c r="G608" s="13"/>
      <c r="H608" s="11"/>
      <c r="I608" s="14"/>
      <c r="J608" s="14"/>
      <c r="K608" s="14"/>
      <c r="L608" s="14"/>
      <c r="M608" s="14"/>
      <c r="N608" s="14"/>
      <c r="O608" s="14"/>
      <c r="P608" s="14"/>
      <c r="Q608" s="14"/>
      <c r="R608" s="14"/>
      <c r="S608" s="14"/>
      <c r="T608" s="14"/>
      <c r="U608" s="14"/>
      <c r="V608" s="14"/>
      <c r="W608" s="14"/>
      <c r="X608" s="14"/>
      <c r="Y608" s="14"/>
      <c r="Z608" s="14"/>
      <c r="AA608" s="14"/>
      <c r="AB608" s="14"/>
    </row>
    <row r="609">
      <c r="A609" s="7"/>
      <c r="B609" s="11"/>
      <c r="C609" s="9"/>
      <c r="D609" s="22"/>
      <c r="E609" s="11"/>
      <c r="F609" s="11"/>
      <c r="G609" s="13"/>
      <c r="H609" s="11"/>
      <c r="I609" s="14"/>
      <c r="J609" s="14"/>
      <c r="K609" s="14"/>
      <c r="L609" s="14"/>
      <c r="M609" s="14"/>
      <c r="N609" s="14"/>
      <c r="O609" s="14"/>
      <c r="P609" s="14"/>
      <c r="Q609" s="14"/>
      <c r="R609" s="14"/>
      <c r="S609" s="14"/>
      <c r="T609" s="14"/>
      <c r="U609" s="14"/>
      <c r="V609" s="14"/>
      <c r="W609" s="14"/>
      <c r="X609" s="14"/>
      <c r="Y609" s="14"/>
      <c r="Z609" s="14"/>
      <c r="AA609" s="14"/>
      <c r="AB609" s="14"/>
    </row>
    <row r="610">
      <c r="A610" s="7"/>
      <c r="B610" s="11"/>
      <c r="C610" s="9"/>
      <c r="D610" s="22"/>
      <c r="E610" s="11"/>
      <c r="F610" s="11"/>
      <c r="G610" s="13"/>
      <c r="H610" s="11"/>
      <c r="I610" s="14"/>
      <c r="J610" s="14"/>
      <c r="K610" s="14"/>
      <c r="L610" s="14"/>
      <c r="M610" s="14"/>
      <c r="N610" s="14"/>
      <c r="O610" s="14"/>
      <c r="P610" s="14"/>
      <c r="Q610" s="14"/>
      <c r="R610" s="14"/>
      <c r="S610" s="14"/>
      <c r="T610" s="14"/>
      <c r="U610" s="14"/>
      <c r="V610" s="14"/>
      <c r="W610" s="14"/>
      <c r="X610" s="14"/>
      <c r="Y610" s="14"/>
      <c r="Z610" s="14"/>
      <c r="AA610" s="14"/>
      <c r="AB610" s="14"/>
    </row>
    <row r="611">
      <c r="A611" s="7"/>
      <c r="B611" s="11"/>
      <c r="C611" s="9"/>
      <c r="D611" s="22"/>
      <c r="E611" s="11"/>
      <c r="F611" s="11"/>
      <c r="G611" s="13"/>
      <c r="H611" s="11"/>
      <c r="I611" s="14"/>
      <c r="J611" s="14"/>
      <c r="K611" s="14"/>
      <c r="L611" s="14"/>
      <c r="M611" s="14"/>
      <c r="N611" s="14"/>
      <c r="O611" s="14"/>
      <c r="P611" s="14"/>
      <c r="Q611" s="14"/>
      <c r="R611" s="14"/>
      <c r="S611" s="14"/>
      <c r="T611" s="14"/>
      <c r="U611" s="14"/>
      <c r="V611" s="14"/>
      <c r="W611" s="14"/>
      <c r="X611" s="14"/>
      <c r="Y611" s="14"/>
      <c r="Z611" s="14"/>
      <c r="AA611" s="14"/>
      <c r="AB611" s="14"/>
    </row>
    <row r="612">
      <c r="A612" s="7"/>
      <c r="B612" s="11"/>
      <c r="C612" s="9"/>
      <c r="D612" s="22"/>
      <c r="E612" s="11"/>
      <c r="F612" s="11"/>
      <c r="G612" s="13"/>
      <c r="H612" s="11"/>
      <c r="I612" s="14"/>
      <c r="J612" s="14"/>
      <c r="K612" s="14"/>
      <c r="L612" s="14"/>
      <c r="M612" s="14"/>
      <c r="N612" s="14"/>
      <c r="O612" s="14"/>
      <c r="P612" s="14"/>
      <c r="Q612" s="14"/>
      <c r="R612" s="14"/>
      <c r="S612" s="14"/>
      <c r="T612" s="14"/>
      <c r="U612" s="14"/>
      <c r="V612" s="14"/>
      <c r="W612" s="14"/>
      <c r="X612" s="14"/>
      <c r="Y612" s="14"/>
      <c r="Z612" s="14"/>
      <c r="AA612" s="14"/>
      <c r="AB612" s="14"/>
    </row>
    <row r="613">
      <c r="A613" s="7"/>
      <c r="B613" s="11"/>
      <c r="C613" s="9"/>
      <c r="D613" s="22"/>
      <c r="E613" s="11"/>
      <c r="F613" s="11"/>
      <c r="G613" s="13"/>
      <c r="H613" s="11"/>
      <c r="I613" s="14"/>
      <c r="J613" s="14"/>
      <c r="K613" s="14"/>
      <c r="L613" s="14"/>
      <c r="M613" s="14"/>
      <c r="N613" s="14"/>
      <c r="O613" s="14"/>
      <c r="P613" s="14"/>
      <c r="Q613" s="14"/>
      <c r="R613" s="14"/>
      <c r="S613" s="14"/>
      <c r="T613" s="14"/>
      <c r="U613" s="14"/>
      <c r="V613" s="14"/>
      <c r="W613" s="14"/>
      <c r="X613" s="14"/>
      <c r="Y613" s="14"/>
      <c r="Z613" s="14"/>
      <c r="AA613" s="14"/>
      <c r="AB613" s="14"/>
    </row>
    <row r="614">
      <c r="A614" s="7"/>
      <c r="B614" s="11"/>
      <c r="C614" s="9"/>
      <c r="D614" s="22"/>
      <c r="E614" s="11"/>
      <c r="F614" s="11"/>
      <c r="G614" s="13"/>
      <c r="H614" s="11"/>
      <c r="I614" s="14"/>
      <c r="J614" s="14"/>
      <c r="K614" s="14"/>
      <c r="L614" s="14"/>
      <c r="M614" s="14"/>
      <c r="N614" s="14"/>
      <c r="O614" s="14"/>
      <c r="P614" s="14"/>
      <c r="Q614" s="14"/>
      <c r="R614" s="14"/>
      <c r="S614" s="14"/>
      <c r="T614" s="14"/>
      <c r="U614" s="14"/>
      <c r="V614" s="14"/>
      <c r="W614" s="14"/>
      <c r="X614" s="14"/>
      <c r="Y614" s="14"/>
      <c r="Z614" s="14"/>
      <c r="AA614" s="14"/>
      <c r="AB614" s="14"/>
    </row>
    <row r="615">
      <c r="A615" s="7"/>
      <c r="B615" s="11"/>
      <c r="C615" s="9"/>
      <c r="D615" s="22"/>
      <c r="E615" s="11"/>
      <c r="F615" s="11"/>
      <c r="G615" s="13"/>
      <c r="H615" s="11"/>
      <c r="I615" s="14"/>
      <c r="J615" s="14"/>
      <c r="K615" s="14"/>
      <c r="L615" s="14"/>
      <c r="M615" s="14"/>
      <c r="N615" s="14"/>
      <c r="O615" s="14"/>
      <c r="P615" s="14"/>
      <c r="Q615" s="14"/>
      <c r="R615" s="14"/>
      <c r="S615" s="14"/>
      <c r="T615" s="14"/>
      <c r="U615" s="14"/>
      <c r="V615" s="14"/>
      <c r="W615" s="14"/>
      <c r="X615" s="14"/>
      <c r="Y615" s="14"/>
      <c r="Z615" s="14"/>
      <c r="AA615" s="14"/>
      <c r="AB615" s="14"/>
    </row>
    <row r="616">
      <c r="A616" s="7"/>
      <c r="B616" s="11"/>
      <c r="C616" s="9"/>
      <c r="D616" s="22"/>
      <c r="E616" s="11"/>
      <c r="F616" s="11"/>
      <c r="G616" s="13"/>
      <c r="H616" s="11"/>
      <c r="I616" s="14"/>
      <c r="J616" s="14"/>
      <c r="K616" s="14"/>
      <c r="L616" s="14"/>
      <c r="M616" s="14"/>
      <c r="N616" s="14"/>
      <c r="O616" s="14"/>
      <c r="P616" s="14"/>
      <c r="Q616" s="14"/>
      <c r="R616" s="14"/>
      <c r="S616" s="14"/>
      <c r="T616" s="14"/>
      <c r="U616" s="14"/>
      <c r="V616" s="14"/>
      <c r="W616" s="14"/>
      <c r="X616" s="14"/>
      <c r="Y616" s="14"/>
      <c r="Z616" s="14"/>
      <c r="AA616" s="14"/>
      <c r="AB616" s="14"/>
    </row>
    <row r="617">
      <c r="A617" s="7"/>
      <c r="B617" s="11"/>
      <c r="C617" s="9"/>
      <c r="D617" s="22"/>
      <c r="E617" s="11"/>
      <c r="F617" s="11"/>
      <c r="G617" s="13"/>
      <c r="H617" s="11"/>
      <c r="I617" s="14"/>
      <c r="J617" s="14"/>
      <c r="K617" s="14"/>
      <c r="L617" s="14"/>
      <c r="M617" s="14"/>
      <c r="N617" s="14"/>
      <c r="O617" s="14"/>
      <c r="P617" s="14"/>
      <c r="Q617" s="14"/>
      <c r="R617" s="14"/>
      <c r="S617" s="14"/>
      <c r="T617" s="14"/>
      <c r="U617" s="14"/>
      <c r="V617" s="14"/>
      <c r="W617" s="14"/>
      <c r="X617" s="14"/>
      <c r="Y617" s="14"/>
      <c r="Z617" s="14"/>
      <c r="AA617" s="14"/>
      <c r="AB617" s="14"/>
    </row>
    <row r="618">
      <c r="A618" s="7"/>
      <c r="B618" s="11"/>
      <c r="C618" s="9"/>
      <c r="D618" s="22"/>
      <c r="E618" s="11"/>
      <c r="F618" s="11"/>
      <c r="G618" s="13"/>
      <c r="H618" s="11"/>
      <c r="I618" s="14"/>
      <c r="J618" s="14"/>
      <c r="K618" s="14"/>
      <c r="L618" s="14"/>
      <c r="M618" s="14"/>
      <c r="N618" s="14"/>
      <c r="O618" s="14"/>
      <c r="P618" s="14"/>
      <c r="Q618" s="14"/>
      <c r="R618" s="14"/>
      <c r="S618" s="14"/>
      <c r="T618" s="14"/>
      <c r="U618" s="14"/>
      <c r="V618" s="14"/>
      <c r="W618" s="14"/>
      <c r="X618" s="14"/>
      <c r="Y618" s="14"/>
      <c r="Z618" s="14"/>
      <c r="AA618" s="14"/>
      <c r="AB618" s="14"/>
    </row>
    <row r="619">
      <c r="A619" s="7"/>
      <c r="B619" s="11"/>
      <c r="C619" s="9"/>
      <c r="D619" s="22"/>
      <c r="E619" s="11"/>
      <c r="F619" s="11"/>
      <c r="G619" s="13"/>
      <c r="H619" s="11"/>
      <c r="I619" s="14"/>
      <c r="J619" s="14"/>
      <c r="K619" s="14"/>
      <c r="L619" s="14"/>
      <c r="M619" s="14"/>
      <c r="N619" s="14"/>
      <c r="O619" s="14"/>
      <c r="P619" s="14"/>
      <c r="Q619" s="14"/>
      <c r="R619" s="14"/>
      <c r="S619" s="14"/>
      <c r="T619" s="14"/>
      <c r="U619" s="14"/>
      <c r="V619" s="14"/>
      <c r="W619" s="14"/>
      <c r="X619" s="14"/>
      <c r="Y619" s="14"/>
      <c r="Z619" s="14"/>
      <c r="AA619" s="14"/>
      <c r="AB619" s="14"/>
    </row>
    <row r="620">
      <c r="A620" s="7"/>
      <c r="B620" s="11"/>
      <c r="C620" s="9"/>
      <c r="D620" s="22"/>
      <c r="E620" s="11"/>
      <c r="F620" s="11"/>
      <c r="G620" s="13"/>
      <c r="H620" s="11"/>
      <c r="I620" s="14"/>
      <c r="J620" s="14"/>
      <c r="K620" s="14"/>
      <c r="L620" s="14"/>
      <c r="M620" s="14"/>
      <c r="N620" s="14"/>
      <c r="O620" s="14"/>
      <c r="P620" s="14"/>
      <c r="Q620" s="14"/>
      <c r="R620" s="14"/>
      <c r="S620" s="14"/>
      <c r="T620" s="14"/>
      <c r="U620" s="14"/>
      <c r="V620" s="14"/>
      <c r="W620" s="14"/>
      <c r="X620" s="14"/>
      <c r="Y620" s="14"/>
      <c r="Z620" s="14"/>
      <c r="AA620" s="14"/>
      <c r="AB620" s="14"/>
    </row>
    <row r="621">
      <c r="A621" s="7"/>
      <c r="B621" s="11"/>
      <c r="C621" s="9"/>
      <c r="D621" s="22"/>
      <c r="E621" s="11"/>
      <c r="F621" s="11"/>
      <c r="G621" s="13"/>
      <c r="H621" s="11"/>
      <c r="I621" s="14"/>
      <c r="J621" s="14"/>
      <c r="K621" s="14"/>
      <c r="L621" s="14"/>
      <c r="M621" s="14"/>
      <c r="N621" s="14"/>
      <c r="O621" s="14"/>
      <c r="P621" s="14"/>
      <c r="Q621" s="14"/>
      <c r="R621" s="14"/>
      <c r="S621" s="14"/>
      <c r="T621" s="14"/>
      <c r="U621" s="14"/>
      <c r="V621" s="14"/>
      <c r="W621" s="14"/>
      <c r="X621" s="14"/>
      <c r="Y621" s="14"/>
      <c r="Z621" s="14"/>
      <c r="AA621" s="14"/>
      <c r="AB621" s="14"/>
    </row>
    <row r="622">
      <c r="A622" s="7"/>
      <c r="B622" s="11"/>
      <c r="C622" s="9"/>
      <c r="D622" s="22"/>
      <c r="E622" s="11"/>
      <c r="F622" s="11"/>
      <c r="G622" s="13"/>
      <c r="H622" s="11"/>
      <c r="I622" s="14"/>
      <c r="J622" s="14"/>
      <c r="K622" s="14"/>
      <c r="L622" s="14"/>
      <c r="M622" s="14"/>
      <c r="N622" s="14"/>
      <c r="O622" s="14"/>
      <c r="P622" s="14"/>
      <c r="Q622" s="14"/>
      <c r="R622" s="14"/>
      <c r="S622" s="14"/>
      <c r="T622" s="14"/>
      <c r="U622" s="14"/>
      <c r="V622" s="14"/>
      <c r="W622" s="14"/>
      <c r="X622" s="14"/>
      <c r="Y622" s="14"/>
      <c r="Z622" s="14"/>
      <c r="AA622" s="14"/>
      <c r="AB622" s="14"/>
    </row>
    <row r="623">
      <c r="A623" s="7"/>
      <c r="B623" s="11"/>
      <c r="C623" s="9"/>
      <c r="D623" s="22"/>
      <c r="E623" s="11"/>
      <c r="F623" s="11"/>
      <c r="G623" s="13"/>
      <c r="H623" s="11"/>
      <c r="I623" s="14"/>
      <c r="J623" s="14"/>
      <c r="K623" s="14"/>
      <c r="L623" s="14"/>
      <c r="M623" s="14"/>
      <c r="N623" s="14"/>
      <c r="O623" s="14"/>
      <c r="P623" s="14"/>
      <c r="Q623" s="14"/>
      <c r="R623" s="14"/>
      <c r="S623" s="14"/>
      <c r="T623" s="14"/>
      <c r="U623" s="14"/>
      <c r="V623" s="14"/>
      <c r="W623" s="14"/>
      <c r="X623" s="14"/>
      <c r="Y623" s="14"/>
      <c r="Z623" s="14"/>
      <c r="AA623" s="14"/>
      <c r="AB623" s="14"/>
    </row>
    <row r="624">
      <c r="A624" s="7"/>
      <c r="B624" s="11"/>
      <c r="C624" s="9"/>
      <c r="D624" s="22"/>
      <c r="E624" s="11"/>
      <c r="F624" s="11"/>
      <c r="G624" s="13"/>
      <c r="H624" s="11"/>
      <c r="I624" s="14"/>
      <c r="J624" s="14"/>
      <c r="K624" s="14"/>
      <c r="L624" s="14"/>
      <c r="M624" s="14"/>
      <c r="N624" s="14"/>
      <c r="O624" s="14"/>
      <c r="P624" s="14"/>
      <c r="Q624" s="14"/>
      <c r="R624" s="14"/>
      <c r="S624" s="14"/>
      <c r="T624" s="14"/>
      <c r="U624" s="14"/>
      <c r="V624" s="14"/>
      <c r="W624" s="14"/>
      <c r="X624" s="14"/>
      <c r="Y624" s="14"/>
      <c r="Z624" s="14"/>
      <c r="AA624" s="14"/>
      <c r="AB624" s="14"/>
    </row>
    <row r="625">
      <c r="A625" s="7"/>
      <c r="B625" s="11"/>
      <c r="C625" s="9"/>
      <c r="D625" s="22"/>
      <c r="E625" s="11"/>
      <c r="F625" s="11"/>
      <c r="G625" s="13"/>
      <c r="H625" s="11"/>
      <c r="I625" s="14"/>
      <c r="J625" s="14"/>
      <c r="K625" s="14"/>
      <c r="L625" s="14"/>
      <c r="M625" s="14"/>
      <c r="N625" s="14"/>
      <c r="O625" s="14"/>
      <c r="P625" s="14"/>
      <c r="Q625" s="14"/>
      <c r="R625" s="14"/>
      <c r="S625" s="14"/>
      <c r="T625" s="14"/>
      <c r="U625" s="14"/>
      <c r="V625" s="14"/>
      <c r="W625" s="14"/>
      <c r="X625" s="14"/>
      <c r="Y625" s="14"/>
      <c r="Z625" s="14"/>
      <c r="AA625" s="14"/>
      <c r="AB625" s="14"/>
    </row>
    <row r="626">
      <c r="A626" s="7"/>
      <c r="B626" s="11"/>
      <c r="C626" s="9"/>
      <c r="D626" s="22"/>
      <c r="E626" s="11"/>
      <c r="F626" s="11"/>
      <c r="G626" s="13"/>
      <c r="H626" s="11"/>
      <c r="I626" s="14"/>
      <c r="J626" s="14"/>
      <c r="K626" s="14"/>
      <c r="L626" s="14"/>
      <c r="M626" s="14"/>
      <c r="N626" s="14"/>
      <c r="O626" s="14"/>
      <c r="P626" s="14"/>
      <c r="Q626" s="14"/>
      <c r="R626" s="14"/>
      <c r="S626" s="14"/>
      <c r="T626" s="14"/>
      <c r="U626" s="14"/>
      <c r="V626" s="14"/>
      <c r="W626" s="14"/>
      <c r="X626" s="14"/>
      <c r="Y626" s="14"/>
      <c r="Z626" s="14"/>
      <c r="AA626" s="14"/>
      <c r="AB626" s="14"/>
    </row>
    <row r="627">
      <c r="A627" s="7"/>
      <c r="B627" s="11"/>
      <c r="C627" s="9"/>
      <c r="D627" s="22"/>
      <c r="E627" s="11"/>
      <c r="F627" s="11"/>
      <c r="G627" s="13"/>
      <c r="H627" s="11"/>
      <c r="I627" s="14"/>
      <c r="J627" s="14"/>
      <c r="K627" s="14"/>
      <c r="L627" s="14"/>
      <c r="M627" s="14"/>
      <c r="N627" s="14"/>
      <c r="O627" s="14"/>
      <c r="P627" s="14"/>
      <c r="Q627" s="14"/>
      <c r="R627" s="14"/>
      <c r="S627" s="14"/>
      <c r="T627" s="14"/>
      <c r="U627" s="14"/>
      <c r="V627" s="14"/>
      <c r="W627" s="14"/>
      <c r="X627" s="14"/>
      <c r="Y627" s="14"/>
      <c r="Z627" s="14"/>
      <c r="AA627" s="14"/>
      <c r="AB627" s="14"/>
    </row>
    <row r="628">
      <c r="A628" s="7"/>
      <c r="B628" s="11"/>
      <c r="C628" s="9"/>
      <c r="D628" s="22"/>
      <c r="E628" s="11"/>
      <c r="F628" s="11"/>
      <c r="G628" s="13"/>
      <c r="H628" s="11"/>
      <c r="I628" s="14"/>
      <c r="J628" s="14"/>
      <c r="K628" s="14"/>
      <c r="L628" s="14"/>
      <c r="M628" s="14"/>
      <c r="N628" s="14"/>
      <c r="O628" s="14"/>
      <c r="P628" s="14"/>
      <c r="Q628" s="14"/>
      <c r="R628" s="14"/>
      <c r="S628" s="14"/>
      <c r="T628" s="14"/>
      <c r="U628" s="14"/>
      <c r="V628" s="14"/>
      <c r="W628" s="14"/>
      <c r="X628" s="14"/>
      <c r="Y628" s="14"/>
      <c r="Z628" s="14"/>
      <c r="AA628" s="14"/>
      <c r="AB628" s="14"/>
    </row>
    <row r="629">
      <c r="A629" s="7"/>
      <c r="B629" s="11"/>
      <c r="C629" s="9"/>
      <c r="D629" s="22"/>
      <c r="E629" s="11"/>
      <c r="F629" s="11"/>
      <c r="G629" s="13"/>
      <c r="H629" s="11"/>
      <c r="I629" s="14"/>
      <c r="J629" s="14"/>
      <c r="K629" s="14"/>
      <c r="L629" s="14"/>
      <c r="M629" s="14"/>
      <c r="N629" s="14"/>
      <c r="O629" s="14"/>
      <c r="P629" s="14"/>
      <c r="Q629" s="14"/>
      <c r="R629" s="14"/>
      <c r="S629" s="14"/>
      <c r="T629" s="14"/>
      <c r="U629" s="14"/>
      <c r="V629" s="14"/>
      <c r="W629" s="14"/>
      <c r="X629" s="14"/>
      <c r="Y629" s="14"/>
      <c r="Z629" s="14"/>
      <c r="AA629" s="14"/>
      <c r="AB629" s="14"/>
    </row>
    <row r="630">
      <c r="A630" s="7"/>
      <c r="B630" s="11"/>
      <c r="C630" s="9"/>
      <c r="D630" s="22"/>
      <c r="E630" s="11"/>
      <c r="F630" s="11"/>
      <c r="G630" s="13"/>
      <c r="H630" s="11"/>
      <c r="I630" s="14"/>
      <c r="J630" s="14"/>
      <c r="K630" s="14"/>
      <c r="L630" s="14"/>
      <c r="M630" s="14"/>
      <c r="N630" s="14"/>
      <c r="O630" s="14"/>
      <c r="P630" s="14"/>
      <c r="Q630" s="14"/>
      <c r="R630" s="14"/>
      <c r="S630" s="14"/>
      <c r="T630" s="14"/>
      <c r="U630" s="14"/>
      <c r="V630" s="14"/>
      <c r="W630" s="14"/>
      <c r="X630" s="14"/>
      <c r="Y630" s="14"/>
      <c r="Z630" s="14"/>
      <c r="AA630" s="14"/>
      <c r="AB630" s="14"/>
    </row>
    <row r="631">
      <c r="A631" s="7"/>
      <c r="B631" s="11"/>
      <c r="C631" s="9"/>
      <c r="D631" s="22"/>
      <c r="E631" s="11"/>
      <c r="F631" s="11"/>
      <c r="G631" s="13"/>
      <c r="H631" s="11"/>
      <c r="I631" s="14"/>
      <c r="J631" s="14"/>
      <c r="K631" s="14"/>
      <c r="L631" s="14"/>
      <c r="M631" s="14"/>
      <c r="N631" s="14"/>
      <c r="O631" s="14"/>
      <c r="P631" s="14"/>
      <c r="Q631" s="14"/>
      <c r="R631" s="14"/>
      <c r="S631" s="14"/>
      <c r="T631" s="14"/>
      <c r="U631" s="14"/>
      <c r="V631" s="14"/>
      <c r="W631" s="14"/>
      <c r="X631" s="14"/>
      <c r="Y631" s="14"/>
      <c r="Z631" s="14"/>
      <c r="AA631" s="14"/>
      <c r="AB631" s="14"/>
    </row>
    <row r="632">
      <c r="A632" s="7"/>
      <c r="B632" s="11"/>
      <c r="C632" s="9"/>
      <c r="D632" s="22"/>
      <c r="E632" s="11"/>
      <c r="F632" s="11"/>
      <c r="G632" s="13"/>
      <c r="H632" s="11"/>
      <c r="I632" s="14"/>
      <c r="J632" s="14"/>
      <c r="K632" s="14"/>
      <c r="L632" s="14"/>
      <c r="M632" s="14"/>
      <c r="N632" s="14"/>
      <c r="O632" s="14"/>
      <c r="P632" s="14"/>
      <c r="Q632" s="14"/>
      <c r="R632" s="14"/>
      <c r="S632" s="14"/>
      <c r="T632" s="14"/>
      <c r="U632" s="14"/>
      <c r="V632" s="14"/>
      <c r="W632" s="14"/>
      <c r="X632" s="14"/>
      <c r="Y632" s="14"/>
      <c r="Z632" s="14"/>
      <c r="AA632" s="14"/>
      <c r="AB632" s="14"/>
    </row>
    <row r="633">
      <c r="A633" s="7"/>
      <c r="B633" s="11"/>
      <c r="C633" s="9"/>
      <c r="D633" s="22"/>
      <c r="E633" s="11"/>
      <c r="F633" s="11"/>
      <c r="G633" s="13"/>
      <c r="H633" s="11"/>
      <c r="I633" s="14"/>
      <c r="J633" s="14"/>
      <c r="K633" s="14"/>
      <c r="L633" s="14"/>
      <c r="M633" s="14"/>
      <c r="N633" s="14"/>
      <c r="O633" s="14"/>
      <c r="P633" s="14"/>
      <c r="Q633" s="14"/>
      <c r="R633" s="14"/>
      <c r="S633" s="14"/>
      <c r="T633" s="14"/>
      <c r="U633" s="14"/>
      <c r="V633" s="14"/>
      <c r="W633" s="14"/>
      <c r="X633" s="14"/>
      <c r="Y633" s="14"/>
      <c r="Z633" s="14"/>
      <c r="AA633" s="14"/>
      <c r="AB633" s="14"/>
    </row>
    <row r="634">
      <c r="A634" s="7"/>
      <c r="B634" s="11"/>
      <c r="C634" s="9"/>
      <c r="D634" s="22"/>
      <c r="E634" s="11"/>
      <c r="F634" s="11"/>
      <c r="G634" s="13"/>
      <c r="H634" s="11"/>
      <c r="I634" s="14"/>
      <c r="J634" s="14"/>
      <c r="K634" s="14"/>
      <c r="L634" s="14"/>
      <c r="M634" s="14"/>
      <c r="N634" s="14"/>
      <c r="O634" s="14"/>
      <c r="P634" s="14"/>
      <c r="Q634" s="14"/>
      <c r="R634" s="14"/>
      <c r="S634" s="14"/>
      <c r="T634" s="14"/>
      <c r="U634" s="14"/>
      <c r="V634" s="14"/>
      <c r="W634" s="14"/>
      <c r="X634" s="14"/>
      <c r="Y634" s="14"/>
      <c r="Z634" s="14"/>
      <c r="AA634" s="14"/>
      <c r="AB634" s="14"/>
    </row>
    <row r="635">
      <c r="A635" s="7"/>
      <c r="B635" s="11"/>
      <c r="C635" s="9"/>
      <c r="D635" s="22"/>
      <c r="E635" s="11"/>
      <c r="F635" s="11"/>
      <c r="G635" s="13"/>
      <c r="H635" s="11"/>
      <c r="I635" s="14"/>
      <c r="J635" s="14"/>
      <c r="K635" s="14"/>
      <c r="L635" s="14"/>
      <c r="M635" s="14"/>
      <c r="N635" s="14"/>
      <c r="O635" s="14"/>
      <c r="P635" s="14"/>
      <c r="Q635" s="14"/>
      <c r="R635" s="14"/>
      <c r="S635" s="14"/>
      <c r="T635" s="14"/>
      <c r="U635" s="14"/>
      <c r="V635" s="14"/>
      <c r="W635" s="14"/>
      <c r="X635" s="14"/>
      <c r="Y635" s="14"/>
      <c r="Z635" s="14"/>
      <c r="AA635" s="14"/>
      <c r="AB635" s="14"/>
    </row>
    <row r="636">
      <c r="A636" s="7"/>
      <c r="B636" s="11"/>
      <c r="C636" s="9"/>
      <c r="D636" s="22"/>
      <c r="E636" s="11"/>
      <c r="F636" s="11"/>
      <c r="G636" s="13"/>
      <c r="H636" s="11"/>
      <c r="I636" s="14"/>
      <c r="J636" s="14"/>
      <c r="K636" s="14"/>
      <c r="L636" s="14"/>
      <c r="M636" s="14"/>
      <c r="N636" s="14"/>
      <c r="O636" s="14"/>
      <c r="P636" s="14"/>
      <c r="Q636" s="14"/>
      <c r="R636" s="14"/>
      <c r="S636" s="14"/>
      <c r="T636" s="14"/>
      <c r="U636" s="14"/>
      <c r="V636" s="14"/>
      <c r="W636" s="14"/>
      <c r="X636" s="14"/>
      <c r="Y636" s="14"/>
      <c r="Z636" s="14"/>
      <c r="AA636" s="14"/>
      <c r="AB636" s="14"/>
    </row>
    <row r="637">
      <c r="A637" s="7"/>
      <c r="B637" s="11"/>
      <c r="C637" s="9"/>
      <c r="D637" s="22"/>
      <c r="E637" s="11"/>
      <c r="F637" s="11"/>
      <c r="G637" s="13"/>
      <c r="H637" s="11"/>
      <c r="I637" s="14"/>
      <c r="J637" s="14"/>
      <c r="K637" s="14"/>
      <c r="L637" s="14"/>
      <c r="M637" s="14"/>
      <c r="N637" s="14"/>
      <c r="O637" s="14"/>
      <c r="P637" s="14"/>
      <c r="Q637" s="14"/>
      <c r="R637" s="14"/>
      <c r="S637" s="14"/>
      <c r="T637" s="14"/>
      <c r="U637" s="14"/>
      <c r="V637" s="14"/>
      <c r="W637" s="14"/>
      <c r="X637" s="14"/>
      <c r="Y637" s="14"/>
      <c r="Z637" s="14"/>
      <c r="AA637" s="14"/>
      <c r="AB637" s="14"/>
    </row>
    <row r="638">
      <c r="A638" s="7"/>
      <c r="B638" s="11"/>
      <c r="C638" s="9"/>
      <c r="D638" s="22"/>
      <c r="E638" s="11"/>
      <c r="F638" s="11"/>
      <c r="G638" s="13"/>
      <c r="H638" s="11"/>
      <c r="I638" s="14"/>
      <c r="J638" s="14"/>
      <c r="K638" s="14"/>
      <c r="L638" s="14"/>
      <c r="M638" s="14"/>
      <c r="N638" s="14"/>
      <c r="O638" s="14"/>
      <c r="P638" s="14"/>
      <c r="Q638" s="14"/>
      <c r="R638" s="14"/>
      <c r="S638" s="14"/>
      <c r="T638" s="14"/>
      <c r="U638" s="14"/>
      <c r="V638" s="14"/>
      <c r="W638" s="14"/>
      <c r="X638" s="14"/>
      <c r="Y638" s="14"/>
      <c r="Z638" s="14"/>
      <c r="AA638" s="14"/>
      <c r="AB638" s="14"/>
    </row>
    <row r="639">
      <c r="A639" s="7"/>
      <c r="B639" s="11"/>
      <c r="C639" s="9"/>
      <c r="D639" s="22"/>
      <c r="E639" s="11"/>
      <c r="F639" s="11"/>
      <c r="G639" s="13"/>
      <c r="H639" s="11"/>
      <c r="I639" s="14"/>
      <c r="J639" s="14"/>
      <c r="K639" s="14"/>
      <c r="L639" s="14"/>
      <c r="M639" s="14"/>
      <c r="N639" s="14"/>
      <c r="O639" s="14"/>
      <c r="P639" s="14"/>
      <c r="Q639" s="14"/>
      <c r="R639" s="14"/>
      <c r="S639" s="14"/>
      <c r="T639" s="14"/>
      <c r="U639" s="14"/>
      <c r="V639" s="14"/>
      <c r="W639" s="14"/>
      <c r="X639" s="14"/>
      <c r="Y639" s="14"/>
      <c r="Z639" s="14"/>
      <c r="AA639" s="14"/>
      <c r="AB639" s="14"/>
    </row>
    <row r="640">
      <c r="A640" s="7"/>
      <c r="B640" s="11"/>
      <c r="C640" s="9"/>
      <c r="D640" s="22"/>
      <c r="E640" s="11"/>
      <c r="F640" s="11"/>
      <c r="G640" s="13"/>
      <c r="H640" s="11"/>
      <c r="I640" s="14"/>
      <c r="J640" s="14"/>
      <c r="K640" s="14"/>
      <c r="L640" s="14"/>
      <c r="M640" s="14"/>
      <c r="N640" s="14"/>
      <c r="O640" s="14"/>
      <c r="P640" s="14"/>
      <c r="Q640" s="14"/>
      <c r="R640" s="14"/>
      <c r="S640" s="14"/>
      <c r="T640" s="14"/>
      <c r="U640" s="14"/>
      <c r="V640" s="14"/>
      <c r="W640" s="14"/>
      <c r="X640" s="14"/>
      <c r="Y640" s="14"/>
      <c r="Z640" s="14"/>
      <c r="AA640" s="14"/>
      <c r="AB640" s="14"/>
    </row>
    <row r="641">
      <c r="A641" s="7"/>
      <c r="B641" s="11"/>
      <c r="C641" s="9"/>
      <c r="D641" s="22"/>
      <c r="E641" s="11"/>
      <c r="F641" s="11"/>
      <c r="G641" s="13"/>
      <c r="H641" s="11"/>
      <c r="I641" s="14"/>
      <c r="J641" s="14"/>
      <c r="K641" s="14"/>
      <c r="L641" s="14"/>
      <c r="M641" s="14"/>
      <c r="N641" s="14"/>
      <c r="O641" s="14"/>
      <c r="P641" s="14"/>
      <c r="Q641" s="14"/>
      <c r="R641" s="14"/>
      <c r="S641" s="14"/>
      <c r="T641" s="14"/>
      <c r="U641" s="14"/>
      <c r="V641" s="14"/>
      <c r="W641" s="14"/>
      <c r="X641" s="14"/>
      <c r="Y641" s="14"/>
      <c r="Z641" s="14"/>
      <c r="AA641" s="14"/>
      <c r="AB641" s="14"/>
    </row>
    <row r="642">
      <c r="A642" s="7"/>
      <c r="B642" s="11"/>
      <c r="C642" s="9"/>
      <c r="D642" s="22"/>
      <c r="E642" s="11"/>
      <c r="F642" s="11"/>
      <c r="G642" s="13"/>
      <c r="H642" s="11"/>
      <c r="I642" s="14"/>
      <c r="J642" s="14"/>
      <c r="K642" s="14"/>
      <c r="L642" s="14"/>
      <c r="M642" s="14"/>
      <c r="N642" s="14"/>
      <c r="O642" s="14"/>
      <c r="P642" s="14"/>
      <c r="Q642" s="14"/>
      <c r="R642" s="14"/>
      <c r="S642" s="14"/>
      <c r="T642" s="14"/>
      <c r="U642" s="14"/>
      <c r="V642" s="14"/>
      <c r="W642" s="14"/>
      <c r="X642" s="14"/>
      <c r="Y642" s="14"/>
      <c r="Z642" s="14"/>
      <c r="AA642" s="14"/>
      <c r="AB642" s="14"/>
    </row>
    <row r="643">
      <c r="A643" s="7"/>
      <c r="B643" s="11"/>
      <c r="C643" s="9"/>
      <c r="D643" s="22"/>
      <c r="E643" s="11"/>
      <c r="F643" s="11"/>
      <c r="G643" s="13"/>
      <c r="H643" s="11"/>
      <c r="I643" s="14"/>
      <c r="J643" s="14"/>
      <c r="K643" s="14"/>
      <c r="L643" s="14"/>
      <c r="M643" s="14"/>
      <c r="N643" s="14"/>
      <c r="O643" s="14"/>
      <c r="P643" s="14"/>
      <c r="Q643" s="14"/>
      <c r="R643" s="14"/>
      <c r="S643" s="14"/>
      <c r="T643" s="14"/>
      <c r="U643" s="14"/>
      <c r="V643" s="14"/>
      <c r="W643" s="14"/>
      <c r="X643" s="14"/>
      <c r="Y643" s="14"/>
      <c r="Z643" s="14"/>
      <c r="AA643" s="14"/>
      <c r="AB643" s="14"/>
    </row>
    <row r="644">
      <c r="A644" s="7"/>
      <c r="B644" s="11"/>
      <c r="C644" s="9"/>
      <c r="D644" s="22"/>
      <c r="E644" s="11"/>
      <c r="F644" s="11"/>
      <c r="G644" s="13"/>
      <c r="H644" s="11"/>
      <c r="I644" s="14"/>
      <c r="J644" s="14"/>
      <c r="K644" s="14"/>
      <c r="L644" s="14"/>
      <c r="M644" s="14"/>
      <c r="N644" s="14"/>
      <c r="O644" s="14"/>
      <c r="P644" s="14"/>
      <c r="Q644" s="14"/>
      <c r="R644" s="14"/>
      <c r="S644" s="14"/>
      <c r="T644" s="14"/>
      <c r="U644" s="14"/>
      <c r="V644" s="14"/>
      <c r="W644" s="14"/>
      <c r="X644" s="14"/>
      <c r="Y644" s="14"/>
      <c r="Z644" s="14"/>
      <c r="AA644" s="14"/>
      <c r="AB644" s="14"/>
    </row>
    <row r="645">
      <c r="A645" s="7"/>
      <c r="B645" s="11"/>
      <c r="C645" s="9"/>
      <c r="D645" s="22"/>
      <c r="E645" s="11"/>
      <c r="F645" s="11"/>
      <c r="G645" s="13"/>
      <c r="H645" s="11"/>
      <c r="I645" s="14"/>
      <c r="J645" s="14"/>
      <c r="K645" s="14"/>
      <c r="L645" s="14"/>
      <c r="M645" s="14"/>
      <c r="N645" s="14"/>
      <c r="O645" s="14"/>
      <c r="P645" s="14"/>
      <c r="Q645" s="14"/>
      <c r="R645" s="14"/>
      <c r="S645" s="14"/>
      <c r="T645" s="14"/>
      <c r="U645" s="14"/>
      <c r="V645" s="14"/>
      <c r="W645" s="14"/>
      <c r="X645" s="14"/>
      <c r="Y645" s="14"/>
      <c r="Z645" s="14"/>
      <c r="AA645" s="14"/>
      <c r="AB645" s="14"/>
    </row>
    <row r="646">
      <c r="A646" s="7"/>
      <c r="B646" s="11"/>
      <c r="C646" s="9"/>
      <c r="D646" s="22"/>
      <c r="E646" s="11"/>
      <c r="F646" s="11"/>
      <c r="G646" s="13"/>
      <c r="H646" s="11"/>
      <c r="I646" s="14"/>
      <c r="J646" s="14"/>
      <c r="K646" s="14"/>
      <c r="L646" s="14"/>
      <c r="M646" s="14"/>
      <c r="N646" s="14"/>
      <c r="O646" s="14"/>
      <c r="P646" s="14"/>
      <c r="Q646" s="14"/>
      <c r="R646" s="14"/>
      <c r="S646" s="14"/>
      <c r="T646" s="14"/>
      <c r="U646" s="14"/>
      <c r="V646" s="14"/>
      <c r="W646" s="14"/>
      <c r="X646" s="14"/>
      <c r="Y646" s="14"/>
      <c r="Z646" s="14"/>
      <c r="AA646" s="14"/>
      <c r="AB646" s="14"/>
    </row>
    <row r="647">
      <c r="A647" s="7"/>
      <c r="B647" s="11"/>
      <c r="C647" s="9"/>
      <c r="D647" s="22"/>
      <c r="E647" s="11"/>
      <c r="F647" s="11"/>
      <c r="G647" s="13"/>
      <c r="H647" s="11"/>
      <c r="I647" s="14"/>
      <c r="J647" s="14"/>
      <c r="K647" s="14"/>
      <c r="L647" s="14"/>
      <c r="M647" s="14"/>
      <c r="N647" s="14"/>
      <c r="O647" s="14"/>
      <c r="P647" s="14"/>
      <c r="Q647" s="14"/>
      <c r="R647" s="14"/>
      <c r="S647" s="14"/>
      <c r="T647" s="14"/>
      <c r="U647" s="14"/>
      <c r="V647" s="14"/>
      <c r="W647" s="14"/>
      <c r="X647" s="14"/>
      <c r="Y647" s="14"/>
      <c r="Z647" s="14"/>
      <c r="AA647" s="14"/>
      <c r="AB647" s="14"/>
    </row>
    <row r="648">
      <c r="A648" s="7"/>
      <c r="B648" s="11"/>
      <c r="C648" s="9"/>
      <c r="D648" s="22"/>
      <c r="E648" s="11"/>
      <c r="F648" s="11"/>
      <c r="G648" s="13"/>
      <c r="H648" s="11"/>
      <c r="I648" s="14"/>
      <c r="J648" s="14"/>
      <c r="K648" s="14"/>
      <c r="L648" s="14"/>
      <c r="M648" s="14"/>
      <c r="N648" s="14"/>
      <c r="O648" s="14"/>
      <c r="P648" s="14"/>
      <c r="Q648" s="14"/>
      <c r="R648" s="14"/>
      <c r="S648" s="14"/>
      <c r="T648" s="14"/>
      <c r="U648" s="14"/>
      <c r="V648" s="14"/>
      <c r="W648" s="14"/>
      <c r="X648" s="14"/>
      <c r="Y648" s="14"/>
      <c r="Z648" s="14"/>
      <c r="AA648" s="14"/>
      <c r="AB648" s="14"/>
    </row>
    <row r="649">
      <c r="A649" s="7"/>
      <c r="B649" s="11"/>
      <c r="C649" s="9"/>
      <c r="D649" s="22"/>
      <c r="E649" s="11"/>
      <c r="F649" s="11"/>
      <c r="G649" s="13"/>
      <c r="H649" s="11"/>
      <c r="I649" s="14"/>
      <c r="J649" s="14"/>
      <c r="K649" s="14"/>
      <c r="L649" s="14"/>
      <c r="M649" s="14"/>
      <c r="N649" s="14"/>
      <c r="O649" s="14"/>
      <c r="P649" s="14"/>
      <c r="Q649" s="14"/>
      <c r="R649" s="14"/>
      <c r="S649" s="14"/>
      <c r="T649" s="14"/>
      <c r="U649" s="14"/>
      <c r="V649" s="14"/>
      <c r="W649" s="14"/>
      <c r="X649" s="14"/>
      <c r="Y649" s="14"/>
      <c r="Z649" s="14"/>
      <c r="AA649" s="14"/>
      <c r="AB649" s="14"/>
    </row>
    <row r="650">
      <c r="A650" s="7"/>
      <c r="B650" s="11"/>
      <c r="C650" s="9"/>
      <c r="D650" s="22"/>
      <c r="E650" s="11"/>
      <c r="F650" s="11"/>
      <c r="G650" s="13"/>
      <c r="H650" s="11"/>
      <c r="I650" s="14"/>
      <c r="J650" s="14"/>
      <c r="K650" s="14"/>
      <c r="L650" s="14"/>
      <c r="M650" s="14"/>
      <c r="N650" s="14"/>
      <c r="O650" s="14"/>
      <c r="P650" s="14"/>
      <c r="Q650" s="14"/>
      <c r="R650" s="14"/>
      <c r="S650" s="14"/>
      <c r="T650" s="14"/>
      <c r="U650" s="14"/>
      <c r="V650" s="14"/>
      <c r="W650" s="14"/>
      <c r="X650" s="14"/>
      <c r="Y650" s="14"/>
      <c r="Z650" s="14"/>
      <c r="AA650" s="14"/>
      <c r="AB650" s="14"/>
    </row>
    <row r="651">
      <c r="A651" s="7"/>
      <c r="B651" s="11"/>
      <c r="C651" s="9"/>
      <c r="D651" s="22"/>
      <c r="E651" s="11"/>
      <c r="F651" s="11"/>
      <c r="G651" s="13"/>
      <c r="H651" s="11"/>
      <c r="I651" s="14"/>
      <c r="J651" s="14"/>
      <c r="K651" s="14"/>
      <c r="L651" s="14"/>
      <c r="M651" s="14"/>
      <c r="N651" s="14"/>
      <c r="O651" s="14"/>
      <c r="P651" s="14"/>
      <c r="Q651" s="14"/>
      <c r="R651" s="14"/>
      <c r="S651" s="14"/>
      <c r="T651" s="14"/>
      <c r="U651" s="14"/>
      <c r="V651" s="14"/>
      <c r="W651" s="14"/>
      <c r="X651" s="14"/>
      <c r="Y651" s="14"/>
      <c r="Z651" s="14"/>
      <c r="AA651" s="14"/>
      <c r="AB651" s="14"/>
    </row>
    <row r="652">
      <c r="A652" s="7"/>
      <c r="B652" s="11"/>
      <c r="C652" s="9"/>
      <c r="D652" s="22"/>
      <c r="E652" s="11"/>
      <c r="F652" s="11"/>
      <c r="G652" s="13"/>
      <c r="H652" s="11"/>
      <c r="I652" s="14"/>
      <c r="J652" s="14"/>
      <c r="K652" s="14"/>
      <c r="L652" s="14"/>
      <c r="M652" s="14"/>
      <c r="N652" s="14"/>
      <c r="O652" s="14"/>
      <c r="P652" s="14"/>
      <c r="Q652" s="14"/>
      <c r="R652" s="14"/>
      <c r="S652" s="14"/>
      <c r="T652" s="14"/>
      <c r="U652" s="14"/>
      <c r="V652" s="14"/>
      <c r="W652" s="14"/>
      <c r="X652" s="14"/>
      <c r="Y652" s="14"/>
      <c r="Z652" s="14"/>
      <c r="AA652" s="14"/>
      <c r="AB652" s="14"/>
    </row>
    <row r="653">
      <c r="A653" s="7"/>
      <c r="B653" s="11"/>
      <c r="C653" s="9"/>
      <c r="D653" s="22"/>
      <c r="E653" s="11"/>
      <c r="F653" s="11"/>
      <c r="G653" s="13"/>
      <c r="H653" s="11"/>
      <c r="I653" s="14"/>
      <c r="J653" s="14"/>
      <c r="K653" s="14"/>
      <c r="L653" s="14"/>
      <c r="M653" s="14"/>
      <c r="N653" s="14"/>
      <c r="O653" s="14"/>
      <c r="P653" s="14"/>
      <c r="Q653" s="14"/>
      <c r="R653" s="14"/>
      <c r="S653" s="14"/>
      <c r="T653" s="14"/>
      <c r="U653" s="14"/>
      <c r="V653" s="14"/>
      <c r="W653" s="14"/>
      <c r="X653" s="14"/>
      <c r="Y653" s="14"/>
      <c r="Z653" s="14"/>
      <c r="AA653" s="14"/>
      <c r="AB653" s="14"/>
    </row>
    <row r="654">
      <c r="A654" s="7"/>
      <c r="B654" s="11"/>
      <c r="C654" s="9"/>
      <c r="D654" s="22"/>
      <c r="E654" s="11"/>
      <c r="F654" s="11"/>
      <c r="G654" s="13"/>
      <c r="H654" s="11"/>
      <c r="I654" s="14"/>
      <c r="J654" s="14"/>
      <c r="K654" s="14"/>
      <c r="L654" s="14"/>
      <c r="M654" s="14"/>
      <c r="N654" s="14"/>
      <c r="O654" s="14"/>
      <c r="P654" s="14"/>
      <c r="Q654" s="14"/>
      <c r="R654" s="14"/>
      <c r="S654" s="14"/>
      <c r="T654" s="14"/>
      <c r="U654" s="14"/>
      <c r="V654" s="14"/>
      <c r="W654" s="14"/>
      <c r="X654" s="14"/>
      <c r="Y654" s="14"/>
      <c r="Z654" s="14"/>
      <c r="AA654" s="14"/>
      <c r="AB654" s="14"/>
    </row>
    <row r="655">
      <c r="A655" s="7"/>
      <c r="B655" s="11"/>
      <c r="C655" s="9"/>
      <c r="D655" s="22"/>
      <c r="E655" s="11"/>
      <c r="F655" s="11"/>
      <c r="G655" s="13"/>
      <c r="H655" s="11"/>
      <c r="I655" s="14"/>
      <c r="J655" s="14"/>
      <c r="K655" s="14"/>
      <c r="L655" s="14"/>
      <c r="M655" s="14"/>
      <c r="N655" s="14"/>
      <c r="O655" s="14"/>
      <c r="P655" s="14"/>
      <c r="Q655" s="14"/>
      <c r="R655" s="14"/>
      <c r="S655" s="14"/>
      <c r="T655" s="14"/>
      <c r="U655" s="14"/>
      <c r="V655" s="14"/>
      <c r="W655" s="14"/>
      <c r="X655" s="14"/>
      <c r="Y655" s="14"/>
      <c r="Z655" s="14"/>
      <c r="AA655" s="14"/>
      <c r="AB655" s="14"/>
    </row>
    <row r="656">
      <c r="A656" s="7"/>
      <c r="B656" s="11"/>
      <c r="C656" s="9"/>
      <c r="D656" s="22"/>
      <c r="E656" s="11"/>
      <c r="F656" s="11"/>
      <c r="G656" s="13"/>
      <c r="H656" s="11"/>
      <c r="I656" s="14"/>
      <c r="J656" s="14"/>
      <c r="K656" s="14"/>
      <c r="L656" s="14"/>
      <c r="M656" s="14"/>
      <c r="N656" s="14"/>
      <c r="O656" s="14"/>
      <c r="P656" s="14"/>
      <c r="Q656" s="14"/>
      <c r="R656" s="14"/>
      <c r="S656" s="14"/>
      <c r="T656" s="14"/>
      <c r="U656" s="14"/>
      <c r="V656" s="14"/>
      <c r="W656" s="14"/>
      <c r="X656" s="14"/>
      <c r="Y656" s="14"/>
      <c r="Z656" s="14"/>
      <c r="AA656" s="14"/>
      <c r="AB656" s="14"/>
    </row>
    <row r="657">
      <c r="A657" s="7"/>
      <c r="B657" s="11"/>
      <c r="C657" s="9"/>
      <c r="D657" s="22"/>
      <c r="E657" s="11"/>
      <c r="F657" s="11"/>
      <c r="G657" s="13"/>
      <c r="H657" s="11"/>
      <c r="I657" s="14"/>
      <c r="J657" s="14"/>
      <c r="K657" s="14"/>
      <c r="L657" s="14"/>
      <c r="M657" s="14"/>
      <c r="N657" s="14"/>
      <c r="O657" s="14"/>
      <c r="P657" s="14"/>
      <c r="Q657" s="14"/>
      <c r="R657" s="14"/>
      <c r="S657" s="14"/>
      <c r="T657" s="14"/>
      <c r="U657" s="14"/>
      <c r="V657" s="14"/>
      <c r="W657" s="14"/>
      <c r="X657" s="14"/>
      <c r="Y657" s="14"/>
      <c r="Z657" s="14"/>
      <c r="AA657" s="14"/>
      <c r="AB657" s="14"/>
    </row>
    <row r="658">
      <c r="A658" s="7"/>
      <c r="B658" s="11"/>
      <c r="C658" s="9"/>
      <c r="D658" s="22"/>
      <c r="E658" s="11"/>
      <c r="F658" s="11"/>
      <c r="G658" s="13"/>
      <c r="H658" s="11"/>
      <c r="I658" s="14"/>
      <c r="J658" s="14"/>
      <c r="K658" s="14"/>
      <c r="L658" s="14"/>
      <c r="M658" s="14"/>
      <c r="N658" s="14"/>
      <c r="O658" s="14"/>
      <c r="P658" s="14"/>
      <c r="Q658" s="14"/>
      <c r="R658" s="14"/>
      <c r="S658" s="14"/>
      <c r="T658" s="14"/>
      <c r="U658" s="14"/>
      <c r="V658" s="14"/>
      <c r="W658" s="14"/>
      <c r="X658" s="14"/>
      <c r="Y658" s="14"/>
      <c r="Z658" s="14"/>
      <c r="AA658" s="14"/>
      <c r="AB658" s="14"/>
    </row>
    <row r="659">
      <c r="A659" s="7"/>
      <c r="B659" s="11"/>
      <c r="C659" s="9"/>
      <c r="D659" s="22"/>
      <c r="E659" s="11"/>
      <c r="F659" s="11"/>
      <c r="G659" s="13"/>
      <c r="H659" s="11"/>
      <c r="I659" s="14"/>
      <c r="J659" s="14"/>
      <c r="K659" s="14"/>
      <c r="L659" s="14"/>
      <c r="M659" s="14"/>
      <c r="N659" s="14"/>
      <c r="O659" s="14"/>
      <c r="P659" s="14"/>
      <c r="Q659" s="14"/>
      <c r="R659" s="14"/>
      <c r="S659" s="14"/>
      <c r="T659" s="14"/>
      <c r="U659" s="14"/>
      <c r="V659" s="14"/>
      <c r="W659" s="14"/>
      <c r="X659" s="14"/>
      <c r="Y659" s="14"/>
      <c r="Z659" s="14"/>
      <c r="AA659" s="14"/>
      <c r="AB659" s="14"/>
    </row>
    <row r="660">
      <c r="A660" s="7"/>
      <c r="B660" s="11"/>
      <c r="C660" s="9"/>
      <c r="D660" s="22"/>
      <c r="E660" s="11"/>
      <c r="F660" s="11"/>
      <c r="G660" s="13"/>
      <c r="H660" s="11"/>
      <c r="I660" s="14"/>
      <c r="J660" s="14"/>
      <c r="K660" s="14"/>
      <c r="L660" s="14"/>
      <c r="M660" s="14"/>
      <c r="N660" s="14"/>
      <c r="O660" s="14"/>
      <c r="P660" s="14"/>
      <c r="Q660" s="14"/>
      <c r="R660" s="14"/>
      <c r="S660" s="14"/>
      <c r="T660" s="14"/>
      <c r="U660" s="14"/>
      <c r="V660" s="14"/>
      <c r="W660" s="14"/>
      <c r="X660" s="14"/>
      <c r="Y660" s="14"/>
      <c r="Z660" s="14"/>
      <c r="AA660" s="14"/>
      <c r="AB660" s="14"/>
    </row>
    <row r="661">
      <c r="A661" s="7"/>
      <c r="B661" s="11"/>
      <c r="C661" s="9"/>
      <c r="D661" s="22"/>
      <c r="E661" s="11"/>
      <c r="F661" s="11"/>
      <c r="G661" s="13"/>
      <c r="H661" s="11"/>
      <c r="I661" s="14"/>
      <c r="J661" s="14"/>
      <c r="K661" s="14"/>
      <c r="L661" s="14"/>
      <c r="M661" s="14"/>
      <c r="N661" s="14"/>
      <c r="O661" s="14"/>
      <c r="P661" s="14"/>
      <c r="Q661" s="14"/>
      <c r="R661" s="14"/>
      <c r="S661" s="14"/>
      <c r="T661" s="14"/>
      <c r="U661" s="14"/>
      <c r="V661" s="14"/>
      <c r="W661" s="14"/>
      <c r="X661" s="14"/>
      <c r="Y661" s="14"/>
      <c r="Z661" s="14"/>
      <c r="AA661" s="14"/>
      <c r="AB661" s="14"/>
    </row>
    <row r="662">
      <c r="A662" s="7"/>
      <c r="B662" s="11"/>
      <c r="C662" s="9"/>
      <c r="D662" s="22"/>
      <c r="E662" s="11"/>
      <c r="F662" s="11"/>
      <c r="G662" s="13"/>
      <c r="H662" s="11"/>
      <c r="I662" s="14"/>
      <c r="J662" s="14"/>
      <c r="K662" s="14"/>
      <c r="L662" s="14"/>
      <c r="M662" s="14"/>
      <c r="N662" s="14"/>
      <c r="O662" s="14"/>
      <c r="P662" s="14"/>
      <c r="Q662" s="14"/>
      <c r="R662" s="14"/>
      <c r="S662" s="14"/>
      <c r="T662" s="14"/>
      <c r="U662" s="14"/>
      <c r="V662" s="14"/>
      <c r="W662" s="14"/>
      <c r="X662" s="14"/>
      <c r="Y662" s="14"/>
      <c r="Z662" s="14"/>
      <c r="AA662" s="14"/>
      <c r="AB662" s="14"/>
    </row>
    <row r="663">
      <c r="A663" s="7"/>
      <c r="B663" s="11"/>
      <c r="C663" s="9"/>
      <c r="D663" s="22"/>
      <c r="E663" s="11"/>
      <c r="F663" s="11"/>
      <c r="G663" s="13"/>
      <c r="H663" s="11"/>
      <c r="I663" s="14"/>
      <c r="J663" s="14"/>
      <c r="K663" s="14"/>
      <c r="L663" s="14"/>
      <c r="M663" s="14"/>
      <c r="N663" s="14"/>
      <c r="O663" s="14"/>
      <c r="P663" s="14"/>
      <c r="Q663" s="14"/>
      <c r="R663" s="14"/>
      <c r="S663" s="14"/>
      <c r="T663" s="14"/>
      <c r="U663" s="14"/>
      <c r="V663" s="14"/>
      <c r="W663" s="14"/>
      <c r="X663" s="14"/>
      <c r="Y663" s="14"/>
      <c r="Z663" s="14"/>
      <c r="AA663" s="14"/>
      <c r="AB663" s="14"/>
    </row>
    <row r="664">
      <c r="A664" s="7"/>
      <c r="B664" s="11"/>
      <c r="C664" s="9"/>
      <c r="D664" s="22"/>
      <c r="E664" s="11"/>
      <c r="F664" s="11"/>
      <c r="G664" s="13"/>
      <c r="H664" s="11"/>
      <c r="I664" s="14"/>
      <c r="J664" s="14"/>
      <c r="K664" s="14"/>
      <c r="L664" s="14"/>
      <c r="M664" s="14"/>
      <c r="N664" s="14"/>
      <c r="O664" s="14"/>
      <c r="P664" s="14"/>
      <c r="Q664" s="14"/>
      <c r="R664" s="14"/>
      <c r="S664" s="14"/>
      <c r="T664" s="14"/>
      <c r="U664" s="14"/>
      <c r="V664" s="14"/>
      <c r="W664" s="14"/>
      <c r="X664" s="14"/>
      <c r="Y664" s="14"/>
      <c r="Z664" s="14"/>
      <c r="AA664" s="14"/>
      <c r="AB664" s="14"/>
    </row>
    <row r="665">
      <c r="A665" s="7"/>
      <c r="B665" s="11"/>
      <c r="C665" s="9"/>
      <c r="D665" s="22"/>
      <c r="E665" s="11"/>
      <c r="F665" s="11"/>
      <c r="G665" s="13"/>
      <c r="H665" s="11"/>
      <c r="I665" s="14"/>
      <c r="J665" s="14"/>
      <c r="K665" s="14"/>
      <c r="L665" s="14"/>
      <c r="M665" s="14"/>
      <c r="N665" s="14"/>
      <c r="O665" s="14"/>
      <c r="P665" s="14"/>
      <c r="Q665" s="14"/>
      <c r="R665" s="14"/>
      <c r="S665" s="14"/>
      <c r="T665" s="14"/>
      <c r="U665" s="14"/>
      <c r="V665" s="14"/>
      <c r="W665" s="14"/>
      <c r="X665" s="14"/>
      <c r="Y665" s="14"/>
      <c r="Z665" s="14"/>
      <c r="AA665" s="14"/>
      <c r="AB665" s="14"/>
    </row>
    <row r="666">
      <c r="A666" s="7"/>
      <c r="B666" s="11"/>
      <c r="C666" s="9"/>
      <c r="D666" s="22"/>
      <c r="E666" s="11"/>
      <c r="F666" s="11"/>
      <c r="G666" s="13"/>
      <c r="H666" s="11"/>
      <c r="I666" s="14"/>
      <c r="J666" s="14"/>
      <c r="K666" s="14"/>
      <c r="L666" s="14"/>
      <c r="M666" s="14"/>
      <c r="N666" s="14"/>
      <c r="O666" s="14"/>
      <c r="P666" s="14"/>
      <c r="Q666" s="14"/>
      <c r="R666" s="14"/>
      <c r="S666" s="14"/>
      <c r="T666" s="14"/>
      <c r="U666" s="14"/>
      <c r="V666" s="14"/>
      <c r="W666" s="14"/>
      <c r="X666" s="14"/>
      <c r="Y666" s="14"/>
      <c r="Z666" s="14"/>
      <c r="AA666" s="14"/>
      <c r="AB666" s="14"/>
    </row>
    <row r="667">
      <c r="A667" s="7"/>
      <c r="B667" s="11"/>
      <c r="C667" s="9"/>
      <c r="D667" s="22"/>
      <c r="E667" s="11"/>
      <c r="F667" s="11"/>
      <c r="G667" s="13"/>
      <c r="H667" s="11"/>
      <c r="I667" s="14"/>
      <c r="J667" s="14"/>
      <c r="K667" s="14"/>
      <c r="L667" s="14"/>
      <c r="M667" s="14"/>
      <c r="N667" s="14"/>
      <c r="O667" s="14"/>
      <c r="P667" s="14"/>
      <c r="Q667" s="14"/>
      <c r="R667" s="14"/>
      <c r="S667" s="14"/>
      <c r="T667" s="14"/>
      <c r="U667" s="14"/>
      <c r="V667" s="14"/>
      <c r="W667" s="14"/>
      <c r="X667" s="14"/>
      <c r="Y667" s="14"/>
      <c r="Z667" s="14"/>
      <c r="AA667" s="14"/>
      <c r="AB667" s="14"/>
    </row>
    <row r="668">
      <c r="A668" s="7"/>
      <c r="B668" s="11"/>
      <c r="C668" s="9"/>
      <c r="D668" s="22"/>
      <c r="E668" s="11"/>
      <c r="F668" s="11"/>
      <c r="G668" s="13"/>
      <c r="H668" s="11"/>
      <c r="I668" s="14"/>
      <c r="J668" s="14"/>
      <c r="K668" s="14"/>
      <c r="L668" s="14"/>
      <c r="M668" s="14"/>
      <c r="N668" s="14"/>
      <c r="O668" s="14"/>
      <c r="P668" s="14"/>
      <c r="Q668" s="14"/>
      <c r="R668" s="14"/>
      <c r="S668" s="14"/>
      <c r="T668" s="14"/>
      <c r="U668" s="14"/>
      <c r="V668" s="14"/>
      <c r="W668" s="14"/>
      <c r="X668" s="14"/>
      <c r="Y668" s="14"/>
      <c r="Z668" s="14"/>
      <c r="AA668" s="14"/>
      <c r="AB668" s="14"/>
    </row>
    <row r="669">
      <c r="A669" s="7"/>
      <c r="B669" s="11"/>
      <c r="C669" s="9"/>
      <c r="D669" s="22"/>
      <c r="E669" s="11"/>
      <c r="F669" s="11"/>
      <c r="G669" s="13"/>
      <c r="H669" s="11"/>
      <c r="I669" s="14"/>
      <c r="J669" s="14"/>
      <c r="K669" s="14"/>
      <c r="L669" s="14"/>
      <c r="M669" s="14"/>
      <c r="N669" s="14"/>
      <c r="O669" s="14"/>
      <c r="P669" s="14"/>
      <c r="Q669" s="14"/>
      <c r="R669" s="14"/>
      <c r="S669" s="14"/>
      <c r="T669" s="14"/>
      <c r="U669" s="14"/>
      <c r="V669" s="14"/>
      <c r="W669" s="14"/>
      <c r="X669" s="14"/>
      <c r="Y669" s="14"/>
      <c r="Z669" s="14"/>
      <c r="AA669" s="14"/>
      <c r="AB669" s="14"/>
    </row>
    <row r="670">
      <c r="A670" s="7"/>
      <c r="B670" s="11"/>
      <c r="C670" s="9"/>
      <c r="D670" s="22"/>
      <c r="E670" s="11"/>
      <c r="F670" s="11"/>
      <c r="G670" s="13"/>
      <c r="H670" s="11"/>
      <c r="I670" s="14"/>
      <c r="J670" s="14"/>
      <c r="K670" s="14"/>
      <c r="L670" s="14"/>
      <c r="M670" s="14"/>
      <c r="N670" s="14"/>
      <c r="O670" s="14"/>
      <c r="P670" s="14"/>
      <c r="Q670" s="14"/>
      <c r="R670" s="14"/>
      <c r="S670" s="14"/>
      <c r="T670" s="14"/>
      <c r="U670" s="14"/>
      <c r="V670" s="14"/>
      <c r="W670" s="14"/>
      <c r="X670" s="14"/>
      <c r="Y670" s="14"/>
      <c r="Z670" s="14"/>
      <c r="AA670" s="14"/>
      <c r="AB670" s="14"/>
    </row>
    <row r="671">
      <c r="A671" s="7"/>
      <c r="B671" s="11"/>
      <c r="C671" s="9"/>
      <c r="D671" s="22"/>
      <c r="E671" s="11"/>
      <c r="F671" s="11"/>
      <c r="G671" s="13"/>
      <c r="H671" s="11"/>
      <c r="I671" s="14"/>
      <c r="J671" s="14"/>
      <c r="K671" s="14"/>
      <c r="L671" s="14"/>
      <c r="M671" s="14"/>
      <c r="N671" s="14"/>
      <c r="O671" s="14"/>
      <c r="P671" s="14"/>
      <c r="Q671" s="14"/>
      <c r="R671" s="14"/>
      <c r="S671" s="14"/>
      <c r="T671" s="14"/>
      <c r="U671" s="14"/>
      <c r="V671" s="14"/>
      <c r="W671" s="14"/>
      <c r="X671" s="14"/>
      <c r="Y671" s="14"/>
      <c r="Z671" s="14"/>
      <c r="AA671" s="14"/>
      <c r="AB671" s="14"/>
    </row>
    <row r="672">
      <c r="A672" s="7"/>
      <c r="B672" s="11"/>
      <c r="C672" s="9"/>
      <c r="D672" s="22"/>
      <c r="E672" s="11"/>
      <c r="F672" s="11"/>
      <c r="G672" s="13"/>
      <c r="H672" s="11"/>
      <c r="I672" s="14"/>
      <c r="J672" s="14"/>
      <c r="K672" s="14"/>
      <c r="L672" s="14"/>
      <c r="M672" s="14"/>
      <c r="N672" s="14"/>
      <c r="O672" s="14"/>
      <c r="P672" s="14"/>
      <c r="Q672" s="14"/>
      <c r="R672" s="14"/>
      <c r="S672" s="14"/>
      <c r="T672" s="14"/>
      <c r="U672" s="14"/>
      <c r="V672" s="14"/>
      <c r="W672" s="14"/>
      <c r="X672" s="14"/>
      <c r="Y672" s="14"/>
      <c r="Z672" s="14"/>
      <c r="AA672" s="14"/>
      <c r="AB672" s="14"/>
    </row>
    <row r="673">
      <c r="A673" s="7"/>
      <c r="B673" s="11"/>
      <c r="C673" s="9"/>
      <c r="D673" s="22"/>
      <c r="E673" s="11"/>
      <c r="F673" s="11"/>
      <c r="G673" s="13"/>
      <c r="H673" s="11"/>
      <c r="I673" s="14"/>
      <c r="J673" s="14"/>
      <c r="K673" s="14"/>
      <c r="L673" s="14"/>
      <c r="M673" s="14"/>
      <c r="N673" s="14"/>
      <c r="O673" s="14"/>
      <c r="P673" s="14"/>
      <c r="Q673" s="14"/>
      <c r="R673" s="14"/>
      <c r="S673" s="14"/>
      <c r="T673" s="14"/>
      <c r="U673" s="14"/>
      <c r="V673" s="14"/>
      <c r="W673" s="14"/>
      <c r="X673" s="14"/>
      <c r="Y673" s="14"/>
      <c r="Z673" s="14"/>
      <c r="AA673" s="14"/>
      <c r="AB673" s="14"/>
    </row>
    <row r="674">
      <c r="A674" s="7"/>
      <c r="B674" s="11"/>
      <c r="C674" s="9"/>
      <c r="D674" s="22"/>
      <c r="E674" s="11"/>
      <c r="F674" s="11"/>
      <c r="G674" s="13"/>
      <c r="H674" s="11"/>
      <c r="I674" s="14"/>
      <c r="J674" s="14"/>
      <c r="K674" s="14"/>
      <c r="L674" s="14"/>
      <c r="M674" s="14"/>
      <c r="N674" s="14"/>
      <c r="O674" s="14"/>
      <c r="P674" s="14"/>
      <c r="Q674" s="14"/>
      <c r="R674" s="14"/>
      <c r="S674" s="14"/>
      <c r="T674" s="14"/>
      <c r="U674" s="14"/>
      <c r="V674" s="14"/>
      <c r="W674" s="14"/>
      <c r="X674" s="14"/>
      <c r="Y674" s="14"/>
      <c r="Z674" s="14"/>
      <c r="AA674" s="14"/>
      <c r="AB674" s="14"/>
    </row>
    <row r="675">
      <c r="A675" s="7"/>
      <c r="B675" s="11"/>
      <c r="C675" s="9"/>
      <c r="D675" s="22"/>
      <c r="E675" s="11"/>
      <c r="F675" s="11"/>
      <c r="G675" s="13"/>
      <c r="H675" s="11"/>
      <c r="I675" s="14"/>
      <c r="J675" s="14"/>
      <c r="K675" s="14"/>
      <c r="L675" s="14"/>
      <c r="M675" s="14"/>
      <c r="N675" s="14"/>
      <c r="O675" s="14"/>
      <c r="P675" s="14"/>
      <c r="Q675" s="14"/>
      <c r="R675" s="14"/>
      <c r="S675" s="14"/>
      <c r="T675" s="14"/>
      <c r="U675" s="14"/>
      <c r="V675" s="14"/>
      <c r="W675" s="14"/>
      <c r="X675" s="14"/>
      <c r="Y675" s="14"/>
      <c r="Z675" s="14"/>
      <c r="AA675" s="14"/>
      <c r="AB675" s="14"/>
    </row>
    <row r="676">
      <c r="A676" s="7"/>
      <c r="B676" s="11"/>
      <c r="C676" s="9"/>
      <c r="D676" s="22"/>
      <c r="E676" s="11"/>
      <c r="F676" s="11"/>
      <c r="G676" s="13"/>
      <c r="H676" s="11"/>
      <c r="I676" s="14"/>
      <c r="J676" s="14"/>
      <c r="K676" s="14"/>
      <c r="L676" s="14"/>
      <c r="M676" s="14"/>
      <c r="N676" s="14"/>
      <c r="O676" s="14"/>
      <c r="P676" s="14"/>
      <c r="Q676" s="14"/>
      <c r="R676" s="14"/>
      <c r="S676" s="14"/>
      <c r="T676" s="14"/>
      <c r="U676" s="14"/>
      <c r="V676" s="14"/>
      <c r="W676" s="14"/>
      <c r="X676" s="14"/>
      <c r="Y676" s="14"/>
      <c r="Z676" s="14"/>
      <c r="AA676" s="14"/>
      <c r="AB676" s="14"/>
    </row>
    <row r="677">
      <c r="A677" s="7"/>
      <c r="B677" s="11"/>
      <c r="C677" s="9"/>
      <c r="D677" s="22"/>
      <c r="E677" s="11"/>
      <c r="F677" s="11"/>
      <c r="G677" s="13"/>
      <c r="H677" s="11"/>
      <c r="I677" s="14"/>
      <c r="J677" s="14"/>
      <c r="K677" s="14"/>
      <c r="L677" s="14"/>
      <c r="M677" s="14"/>
      <c r="N677" s="14"/>
      <c r="O677" s="14"/>
      <c r="P677" s="14"/>
      <c r="Q677" s="14"/>
      <c r="R677" s="14"/>
      <c r="S677" s="14"/>
      <c r="T677" s="14"/>
      <c r="U677" s="14"/>
      <c r="V677" s="14"/>
      <c r="W677" s="14"/>
      <c r="X677" s="14"/>
      <c r="Y677" s="14"/>
      <c r="Z677" s="14"/>
      <c r="AA677" s="14"/>
      <c r="AB677" s="14"/>
    </row>
    <row r="678">
      <c r="A678" s="7"/>
      <c r="B678" s="11"/>
      <c r="C678" s="9"/>
      <c r="D678" s="22"/>
      <c r="E678" s="11"/>
      <c r="F678" s="11"/>
      <c r="G678" s="13"/>
      <c r="H678" s="11"/>
      <c r="I678" s="14"/>
      <c r="J678" s="14"/>
      <c r="K678" s="14"/>
      <c r="L678" s="14"/>
      <c r="M678" s="14"/>
      <c r="N678" s="14"/>
      <c r="O678" s="14"/>
      <c r="P678" s="14"/>
      <c r="Q678" s="14"/>
      <c r="R678" s="14"/>
      <c r="S678" s="14"/>
      <c r="T678" s="14"/>
      <c r="U678" s="14"/>
      <c r="V678" s="14"/>
      <c r="W678" s="14"/>
      <c r="X678" s="14"/>
      <c r="Y678" s="14"/>
      <c r="Z678" s="14"/>
      <c r="AA678" s="14"/>
      <c r="AB678" s="14"/>
    </row>
    <row r="679">
      <c r="A679" s="7"/>
      <c r="B679" s="11"/>
      <c r="C679" s="9"/>
      <c r="D679" s="22"/>
      <c r="E679" s="11"/>
      <c r="F679" s="11"/>
      <c r="G679" s="13"/>
      <c r="H679" s="11"/>
      <c r="I679" s="14"/>
      <c r="J679" s="14"/>
      <c r="K679" s="14"/>
      <c r="L679" s="14"/>
      <c r="M679" s="14"/>
      <c r="N679" s="14"/>
      <c r="O679" s="14"/>
      <c r="P679" s="14"/>
      <c r="Q679" s="14"/>
      <c r="R679" s="14"/>
      <c r="S679" s="14"/>
      <c r="T679" s="14"/>
      <c r="U679" s="14"/>
      <c r="V679" s="14"/>
      <c r="W679" s="14"/>
      <c r="X679" s="14"/>
      <c r="Y679" s="14"/>
      <c r="Z679" s="14"/>
      <c r="AA679" s="14"/>
      <c r="AB679" s="14"/>
    </row>
    <row r="680">
      <c r="A680" s="7"/>
      <c r="B680" s="11"/>
      <c r="C680" s="9"/>
      <c r="D680" s="22"/>
      <c r="E680" s="11"/>
      <c r="F680" s="11"/>
      <c r="G680" s="13"/>
      <c r="H680" s="11"/>
      <c r="I680" s="14"/>
      <c r="J680" s="14"/>
      <c r="K680" s="14"/>
      <c r="L680" s="14"/>
      <c r="M680" s="14"/>
      <c r="N680" s="14"/>
      <c r="O680" s="14"/>
      <c r="P680" s="14"/>
      <c r="Q680" s="14"/>
      <c r="R680" s="14"/>
      <c r="S680" s="14"/>
      <c r="T680" s="14"/>
      <c r="U680" s="14"/>
      <c r="V680" s="14"/>
      <c r="W680" s="14"/>
      <c r="X680" s="14"/>
      <c r="Y680" s="14"/>
      <c r="Z680" s="14"/>
      <c r="AA680" s="14"/>
      <c r="AB680" s="14"/>
    </row>
    <row r="681">
      <c r="A681" s="7"/>
      <c r="B681" s="11"/>
      <c r="C681" s="9"/>
      <c r="D681" s="22"/>
      <c r="E681" s="11"/>
      <c r="F681" s="11"/>
      <c r="G681" s="13"/>
      <c r="H681" s="11"/>
      <c r="I681" s="14"/>
      <c r="J681" s="14"/>
      <c r="K681" s="14"/>
      <c r="L681" s="14"/>
      <c r="M681" s="14"/>
      <c r="N681" s="14"/>
      <c r="O681" s="14"/>
      <c r="P681" s="14"/>
      <c r="Q681" s="14"/>
      <c r="R681" s="14"/>
      <c r="S681" s="14"/>
      <c r="T681" s="14"/>
      <c r="U681" s="14"/>
      <c r="V681" s="14"/>
      <c r="W681" s="14"/>
      <c r="X681" s="14"/>
      <c r="Y681" s="14"/>
      <c r="Z681" s="14"/>
      <c r="AA681" s="14"/>
      <c r="AB681" s="14"/>
    </row>
    <row r="682">
      <c r="A682" s="7"/>
      <c r="B682" s="11"/>
      <c r="C682" s="9"/>
      <c r="D682" s="22"/>
      <c r="E682" s="11"/>
      <c r="F682" s="11"/>
      <c r="G682" s="13"/>
      <c r="H682" s="11"/>
      <c r="I682" s="14"/>
      <c r="J682" s="14"/>
      <c r="K682" s="14"/>
      <c r="L682" s="14"/>
      <c r="M682" s="14"/>
      <c r="N682" s="14"/>
      <c r="O682" s="14"/>
      <c r="P682" s="14"/>
      <c r="Q682" s="14"/>
      <c r="R682" s="14"/>
      <c r="S682" s="14"/>
      <c r="T682" s="14"/>
      <c r="U682" s="14"/>
      <c r="V682" s="14"/>
      <c r="W682" s="14"/>
      <c r="X682" s="14"/>
      <c r="Y682" s="14"/>
      <c r="Z682" s="14"/>
      <c r="AA682" s="14"/>
      <c r="AB682" s="14"/>
    </row>
    <row r="683">
      <c r="A683" s="7"/>
      <c r="B683" s="11"/>
      <c r="C683" s="9"/>
      <c r="D683" s="22"/>
      <c r="E683" s="11"/>
      <c r="F683" s="11"/>
      <c r="G683" s="13"/>
      <c r="H683" s="11"/>
      <c r="I683" s="14"/>
      <c r="J683" s="14"/>
      <c r="K683" s="14"/>
      <c r="L683" s="14"/>
      <c r="M683" s="14"/>
      <c r="N683" s="14"/>
      <c r="O683" s="14"/>
      <c r="P683" s="14"/>
      <c r="Q683" s="14"/>
      <c r="R683" s="14"/>
      <c r="S683" s="14"/>
      <c r="T683" s="14"/>
      <c r="U683" s="14"/>
      <c r="V683" s="14"/>
      <c r="W683" s="14"/>
      <c r="X683" s="14"/>
      <c r="Y683" s="14"/>
      <c r="Z683" s="14"/>
      <c r="AA683" s="14"/>
      <c r="AB683" s="14"/>
    </row>
    <row r="684">
      <c r="A684" s="7"/>
      <c r="B684" s="11"/>
      <c r="C684" s="9"/>
      <c r="D684" s="22"/>
      <c r="E684" s="11"/>
      <c r="F684" s="11"/>
      <c r="G684" s="13"/>
      <c r="H684" s="11"/>
      <c r="I684" s="14"/>
      <c r="J684" s="14"/>
      <c r="K684" s="14"/>
      <c r="L684" s="14"/>
      <c r="M684" s="14"/>
      <c r="N684" s="14"/>
      <c r="O684" s="14"/>
      <c r="P684" s="14"/>
      <c r="Q684" s="14"/>
      <c r="R684" s="14"/>
      <c r="S684" s="14"/>
      <c r="T684" s="14"/>
      <c r="U684" s="14"/>
      <c r="V684" s="14"/>
      <c r="W684" s="14"/>
      <c r="X684" s="14"/>
      <c r="Y684" s="14"/>
      <c r="Z684" s="14"/>
      <c r="AA684" s="14"/>
      <c r="AB684" s="14"/>
    </row>
    <row r="685">
      <c r="A685" s="7"/>
      <c r="B685" s="11"/>
      <c r="C685" s="9"/>
      <c r="D685" s="22"/>
      <c r="E685" s="11"/>
      <c r="F685" s="11"/>
      <c r="G685" s="13"/>
      <c r="H685" s="11"/>
      <c r="I685" s="14"/>
      <c r="J685" s="14"/>
      <c r="K685" s="14"/>
      <c r="L685" s="14"/>
      <c r="M685" s="14"/>
      <c r="N685" s="14"/>
      <c r="O685" s="14"/>
      <c r="P685" s="14"/>
      <c r="Q685" s="14"/>
      <c r="R685" s="14"/>
      <c r="S685" s="14"/>
      <c r="T685" s="14"/>
      <c r="U685" s="14"/>
      <c r="V685" s="14"/>
      <c r="W685" s="14"/>
      <c r="X685" s="14"/>
      <c r="Y685" s="14"/>
      <c r="Z685" s="14"/>
      <c r="AA685" s="14"/>
      <c r="AB685" s="14"/>
    </row>
    <row r="686">
      <c r="A686" s="7"/>
      <c r="B686" s="11"/>
      <c r="C686" s="9"/>
      <c r="D686" s="22"/>
      <c r="E686" s="11"/>
      <c r="F686" s="11"/>
      <c r="G686" s="13"/>
      <c r="H686" s="11"/>
      <c r="I686" s="14"/>
      <c r="J686" s="14"/>
      <c r="K686" s="14"/>
      <c r="L686" s="14"/>
      <c r="M686" s="14"/>
      <c r="N686" s="14"/>
      <c r="O686" s="14"/>
      <c r="P686" s="14"/>
      <c r="Q686" s="14"/>
      <c r="R686" s="14"/>
      <c r="S686" s="14"/>
      <c r="T686" s="14"/>
      <c r="U686" s="14"/>
      <c r="V686" s="14"/>
      <c r="W686" s="14"/>
      <c r="X686" s="14"/>
      <c r="Y686" s="14"/>
      <c r="Z686" s="14"/>
      <c r="AA686" s="14"/>
      <c r="AB686" s="14"/>
    </row>
    <row r="687">
      <c r="A687" s="7"/>
      <c r="B687" s="11"/>
      <c r="C687" s="9"/>
      <c r="D687" s="22"/>
      <c r="E687" s="11"/>
      <c r="F687" s="11"/>
      <c r="G687" s="13"/>
      <c r="H687" s="11"/>
      <c r="I687" s="14"/>
      <c r="J687" s="14"/>
      <c r="K687" s="14"/>
      <c r="L687" s="14"/>
      <c r="M687" s="14"/>
      <c r="N687" s="14"/>
      <c r="O687" s="14"/>
      <c r="P687" s="14"/>
      <c r="Q687" s="14"/>
      <c r="R687" s="14"/>
      <c r="S687" s="14"/>
      <c r="T687" s="14"/>
      <c r="U687" s="14"/>
      <c r="V687" s="14"/>
      <c r="W687" s="14"/>
      <c r="X687" s="14"/>
      <c r="Y687" s="14"/>
      <c r="Z687" s="14"/>
      <c r="AA687" s="14"/>
      <c r="AB687" s="14"/>
    </row>
    <row r="688">
      <c r="A688" s="7"/>
      <c r="B688" s="11"/>
      <c r="C688" s="9"/>
      <c r="D688" s="22"/>
      <c r="E688" s="11"/>
      <c r="F688" s="11"/>
      <c r="G688" s="13"/>
      <c r="H688" s="11"/>
      <c r="I688" s="14"/>
      <c r="J688" s="14"/>
      <c r="K688" s="14"/>
      <c r="L688" s="14"/>
      <c r="M688" s="14"/>
      <c r="N688" s="14"/>
      <c r="O688" s="14"/>
      <c r="P688" s="14"/>
      <c r="Q688" s="14"/>
      <c r="R688" s="14"/>
      <c r="S688" s="14"/>
      <c r="T688" s="14"/>
      <c r="U688" s="14"/>
      <c r="V688" s="14"/>
      <c r="W688" s="14"/>
      <c r="X688" s="14"/>
      <c r="Y688" s="14"/>
      <c r="Z688" s="14"/>
      <c r="AA688" s="14"/>
      <c r="AB688" s="14"/>
    </row>
    <row r="689">
      <c r="A689" s="7"/>
      <c r="B689" s="11"/>
      <c r="C689" s="9"/>
      <c r="D689" s="22"/>
      <c r="E689" s="11"/>
      <c r="F689" s="11"/>
      <c r="G689" s="13"/>
      <c r="H689" s="11"/>
      <c r="I689" s="14"/>
      <c r="J689" s="14"/>
      <c r="K689" s="14"/>
      <c r="L689" s="14"/>
      <c r="M689" s="14"/>
      <c r="N689" s="14"/>
      <c r="O689" s="14"/>
      <c r="P689" s="14"/>
      <c r="Q689" s="14"/>
      <c r="R689" s="14"/>
      <c r="S689" s="14"/>
      <c r="T689" s="14"/>
      <c r="U689" s="14"/>
      <c r="V689" s="14"/>
      <c r="W689" s="14"/>
      <c r="X689" s="14"/>
      <c r="Y689" s="14"/>
      <c r="Z689" s="14"/>
      <c r="AA689" s="14"/>
      <c r="AB689" s="14"/>
    </row>
    <row r="690">
      <c r="A690" s="7"/>
      <c r="B690" s="11"/>
      <c r="C690" s="9"/>
      <c r="D690" s="22"/>
      <c r="E690" s="11"/>
      <c r="F690" s="11"/>
      <c r="G690" s="13"/>
      <c r="H690" s="11"/>
      <c r="I690" s="14"/>
      <c r="J690" s="14"/>
      <c r="K690" s="14"/>
      <c r="L690" s="14"/>
      <c r="M690" s="14"/>
      <c r="N690" s="14"/>
      <c r="O690" s="14"/>
      <c r="P690" s="14"/>
      <c r="Q690" s="14"/>
      <c r="R690" s="14"/>
      <c r="S690" s="14"/>
      <c r="T690" s="14"/>
      <c r="U690" s="14"/>
      <c r="V690" s="14"/>
      <c r="W690" s="14"/>
      <c r="X690" s="14"/>
      <c r="Y690" s="14"/>
      <c r="Z690" s="14"/>
      <c r="AA690" s="14"/>
      <c r="AB690" s="14"/>
    </row>
    <row r="691">
      <c r="A691" s="7"/>
      <c r="B691" s="11"/>
      <c r="C691" s="9"/>
      <c r="D691" s="22"/>
      <c r="E691" s="11"/>
      <c r="F691" s="11"/>
      <c r="G691" s="13"/>
      <c r="H691" s="11"/>
      <c r="I691" s="14"/>
      <c r="J691" s="14"/>
      <c r="K691" s="14"/>
      <c r="L691" s="14"/>
      <c r="M691" s="14"/>
      <c r="N691" s="14"/>
      <c r="O691" s="14"/>
      <c r="P691" s="14"/>
      <c r="Q691" s="14"/>
      <c r="R691" s="14"/>
      <c r="S691" s="14"/>
      <c r="T691" s="14"/>
      <c r="U691" s="14"/>
      <c r="V691" s="14"/>
      <c r="W691" s="14"/>
      <c r="X691" s="14"/>
      <c r="Y691" s="14"/>
      <c r="Z691" s="14"/>
      <c r="AA691" s="14"/>
      <c r="AB691" s="14"/>
    </row>
    <row r="692">
      <c r="A692" s="7"/>
      <c r="B692" s="11"/>
      <c r="C692" s="9"/>
      <c r="D692" s="22"/>
      <c r="E692" s="11"/>
      <c r="F692" s="11"/>
      <c r="G692" s="13"/>
      <c r="H692" s="11"/>
      <c r="I692" s="14"/>
      <c r="J692" s="14"/>
      <c r="K692" s="14"/>
      <c r="L692" s="14"/>
      <c r="M692" s="14"/>
      <c r="N692" s="14"/>
      <c r="O692" s="14"/>
      <c r="P692" s="14"/>
      <c r="Q692" s="14"/>
      <c r="R692" s="14"/>
      <c r="S692" s="14"/>
      <c r="T692" s="14"/>
      <c r="U692" s="14"/>
      <c r="V692" s="14"/>
      <c r="W692" s="14"/>
      <c r="X692" s="14"/>
      <c r="Y692" s="14"/>
      <c r="Z692" s="14"/>
      <c r="AA692" s="14"/>
      <c r="AB692" s="14"/>
    </row>
    <row r="693">
      <c r="A693" s="7"/>
      <c r="B693" s="11"/>
      <c r="C693" s="9"/>
      <c r="D693" s="22"/>
      <c r="E693" s="11"/>
      <c r="F693" s="11"/>
      <c r="G693" s="13"/>
      <c r="H693" s="11"/>
      <c r="I693" s="14"/>
      <c r="J693" s="14"/>
      <c r="K693" s="14"/>
      <c r="L693" s="14"/>
      <c r="M693" s="14"/>
      <c r="N693" s="14"/>
      <c r="O693" s="14"/>
      <c r="P693" s="14"/>
      <c r="Q693" s="14"/>
      <c r="R693" s="14"/>
      <c r="S693" s="14"/>
      <c r="T693" s="14"/>
      <c r="U693" s="14"/>
      <c r="V693" s="14"/>
      <c r="W693" s="14"/>
      <c r="X693" s="14"/>
      <c r="Y693" s="14"/>
      <c r="Z693" s="14"/>
      <c r="AA693" s="14"/>
      <c r="AB693" s="14"/>
    </row>
    <row r="694">
      <c r="A694" s="7"/>
      <c r="B694" s="11"/>
      <c r="C694" s="9"/>
      <c r="D694" s="22"/>
      <c r="E694" s="11"/>
      <c r="F694" s="11"/>
      <c r="G694" s="13"/>
      <c r="H694" s="11"/>
      <c r="I694" s="14"/>
      <c r="J694" s="14"/>
      <c r="K694" s="14"/>
      <c r="L694" s="14"/>
      <c r="M694" s="14"/>
      <c r="N694" s="14"/>
      <c r="O694" s="14"/>
      <c r="P694" s="14"/>
      <c r="Q694" s="14"/>
      <c r="R694" s="14"/>
      <c r="S694" s="14"/>
      <c r="T694" s="14"/>
      <c r="U694" s="14"/>
      <c r="V694" s="14"/>
      <c r="W694" s="14"/>
      <c r="X694" s="14"/>
      <c r="Y694" s="14"/>
      <c r="Z694" s="14"/>
      <c r="AA694" s="14"/>
      <c r="AB694" s="14"/>
    </row>
    <row r="695">
      <c r="A695" s="7"/>
      <c r="B695" s="11"/>
      <c r="C695" s="9"/>
      <c r="D695" s="22"/>
      <c r="E695" s="11"/>
      <c r="F695" s="11"/>
      <c r="G695" s="13"/>
      <c r="H695" s="11"/>
      <c r="I695" s="14"/>
      <c r="J695" s="14"/>
      <c r="K695" s="14"/>
      <c r="L695" s="14"/>
      <c r="M695" s="14"/>
      <c r="N695" s="14"/>
      <c r="O695" s="14"/>
      <c r="P695" s="14"/>
      <c r="Q695" s="14"/>
      <c r="R695" s="14"/>
      <c r="S695" s="14"/>
      <c r="T695" s="14"/>
      <c r="U695" s="14"/>
      <c r="V695" s="14"/>
      <c r="W695" s="14"/>
      <c r="X695" s="14"/>
      <c r="Y695" s="14"/>
      <c r="Z695" s="14"/>
      <c r="AA695" s="14"/>
      <c r="AB695" s="14"/>
    </row>
    <row r="696">
      <c r="A696" s="7"/>
      <c r="B696" s="11"/>
      <c r="C696" s="9"/>
      <c r="D696" s="22"/>
      <c r="E696" s="11"/>
      <c r="F696" s="11"/>
      <c r="G696" s="13"/>
      <c r="H696" s="11"/>
      <c r="I696" s="14"/>
      <c r="J696" s="14"/>
      <c r="K696" s="14"/>
      <c r="L696" s="14"/>
      <c r="M696" s="14"/>
      <c r="N696" s="14"/>
      <c r="O696" s="14"/>
      <c r="P696" s="14"/>
      <c r="Q696" s="14"/>
      <c r="R696" s="14"/>
      <c r="S696" s="14"/>
      <c r="T696" s="14"/>
      <c r="U696" s="14"/>
      <c r="V696" s="14"/>
      <c r="W696" s="14"/>
      <c r="X696" s="14"/>
      <c r="Y696" s="14"/>
      <c r="Z696" s="14"/>
      <c r="AA696" s="14"/>
      <c r="AB696" s="14"/>
    </row>
    <row r="697">
      <c r="A697" s="7"/>
      <c r="B697" s="11"/>
      <c r="C697" s="9"/>
      <c r="D697" s="22"/>
      <c r="E697" s="11"/>
      <c r="F697" s="11"/>
      <c r="G697" s="13"/>
      <c r="H697" s="11"/>
      <c r="I697" s="14"/>
      <c r="J697" s="14"/>
      <c r="K697" s="14"/>
      <c r="L697" s="14"/>
      <c r="M697" s="14"/>
      <c r="N697" s="14"/>
      <c r="O697" s="14"/>
      <c r="P697" s="14"/>
      <c r="Q697" s="14"/>
      <c r="R697" s="14"/>
      <c r="S697" s="14"/>
      <c r="T697" s="14"/>
      <c r="U697" s="14"/>
      <c r="V697" s="14"/>
      <c r="W697" s="14"/>
      <c r="X697" s="14"/>
      <c r="Y697" s="14"/>
      <c r="Z697" s="14"/>
      <c r="AA697" s="14"/>
      <c r="AB697" s="14"/>
    </row>
    <row r="698">
      <c r="A698" s="7"/>
      <c r="B698" s="11"/>
      <c r="C698" s="9"/>
      <c r="D698" s="22"/>
      <c r="E698" s="11"/>
      <c r="F698" s="11"/>
      <c r="G698" s="13"/>
      <c r="H698" s="11"/>
      <c r="I698" s="14"/>
      <c r="J698" s="14"/>
      <c r="K698" s="14"/>
      <c r="L698" s="14"/>
      <c r="M698" s="14"/>
      <c r="N698" s="14"/>
      <c r="O698" s="14"/>
      <c r="P698" s="14"/>
      <c r="Q698" s="14"/>
      <c r="R698" s="14"/>
      <c r="S698" s="14"/>
      <c r="T698" s="14"/>
      <c r="U698" s="14"/>
      <c r="V698" s="14"/>
      <c r="W698" s="14"/>
      <c r="X698" s="14"/>
      <c r="Y698" s="14"/>
      <c r="Z698" s="14"/>
      <c r="AA698" s="14"/>
      <c r="AB698" s="14"/>
    </row>
    <row r="699">
      <c r="A699" s="7"/>
      <c r="B699" s="11"/>
      <c r="C699" s="9"/>
      <c r="D699" s="22"/>
      <c r="E699" s="11"/>
      <c r="F699" s="11"/>
      <c r="G699" s="13"/>
      <c r="H699" s="11"/>
      <c r="I699" s="14"/>
      <c r="J699" s="14"/>
      <c r="K699" s="14"/>
      <c r="L699" s="14"/>
      <c r="M699" s="14"/>
      <c r="N699" s="14"/>
      <c r="O699" s="14"/>
      <c r="P699" s="14"/>
      <c r="Q699" s="14"/>
      <c r="R699" s="14"/>
      <c r="S699" s="14"/>
      <c r="T699" s="14"/>
      <c r="U699" s="14"/>
      <c r="V699" s="14"/>
      <c r="W699" s="14"/>
      <c r="X699" s="14"/>
      <c r="Y699" s="14"/>
      <c r="Z699" s="14"/>
      <c r="AA699" s="14"/>
      <c r="AB699" s="14"/>
    </row>
    <row r="700">
      <c r="A700" s="7"/>
      <c r="B700" s="11"/>
      <c r="C700" s="9"/>
      <c r="D700" s="22"/>
      <c r="E700" s="11"/>
      <c r="F700" s="11"/>
      <c r="G700" s="13"/>
      <c r="H700" s="11"/>
      <c r="I700" s="14"/>
      <c r="J700" s="14"/>
      <c r="K700" s="14"/>
      <c r="L700" s="14"/>
      <c r="M700" s="14"/>
      <c r="N700" s="14"/>
      <c r="O700" s="14"/>
      <c r="P700" s="14"/>
      <c r="Q700" s="14"/>
      <c r="R700" s="14"/>
      <c r="S700" s="14"/>
      <c r="T700" s="14"/>
      <c r="U700" s="14"/>
      <c r="V700" s="14"/>
      <c r="W700" s="14"/>
      <c r="X700" s="14"/>
      <c r="Y700" s="14"/>
      <c r="Z700" s="14"/>
      <c r="AA700" s="14"/>
      <c r="AB700" s="14"/>
    </row>
    <row r="701">
      <c r="A701" s="7"/>
      <c r="B701" s="11"/>
      <c r="C701" s="9"/>
      <c r="D701" s="22"/>
      <c r="E701" s="11"/>
      <c r="F701" s="11"/>
      <c r="G701" s="13"/>
      <c r="H701" s="11"/>
      <c r="I701" s="14"/>
      <c r="J701" s="14"/>
      <c r="K701" s="14"/>
      <c r="L701" s="14"/>
      <c r="M701" s="14"/>
      <c r="N701" s="14"/>
      <c r="O701" s="14"/>
      <c r="P701" s="14"/>
      <c r="Q701" s="14"/>
      <c r="R701" s="14"/>
      <c r="S701" s="14"/>
      <c r="T701" s="14"/>
      <c r="U701" s="14"/>
      <c r="V701" s="14"/>
      <c r="W701" s="14"/>
      <c r="X701" s="14"/>
      <c r="Y701" s="14"/>
      <c r="Z701" s="14"/>
      <c r="AA701" s="14"/>
      <c r="AB701" s="14"/>
    </row>
    <row r="702">
      <c r="A702" s="7"/>
      <c r="B702" s="11"/>
      <c r="C702" s="9"/>
      <c r="D702" s="22"/>
      <c r="E702" s="11"/>
      <c r="F702" s="11"/>
      <c r="G702" s="13"/>
      <c r="H702" s="11"/>
      <c r="I702" s="14"/>
      <c r="J702" s="14"/>
      <c r="K702" s="14"/>
      <c r="L702" s="14"/>
      <c r="M702" s="14"/>
      <c r="N702" s="14"/>
      <c r="O702" s="14"/>
      <c r="P702" s="14"/>
      <c r="Q702" s="14"/>
      <c r="R702" s="14"/>
      <c r="S702" s="14"/>
      <c r="T702" s="14"/>
      <c r="U702" s="14"/>
      <c r="V702" s="14"/>
      <c r="W702" s="14"/>
      <c r="X702" s="14"/>
      <c r="Y702" s="14"/>
      <c r="Z702" s="14"/>
      <c r="AA702" s="14"/>
      <c r="AB702" s="14"/>
    </row>
    <row r="703">
      <c r="A703" s="7"/>
      <c r="B703" s="11"/>
      <c r="C703" s="9"/>
      <c r="D703" s="22"/>
      <c r="E703" s="11"/>
      <c r="F703" s="11"/>
      <c r="G703" s="13"/>
      <c r="H703" s="11"/>
      <c r="I703" s="14"/>
      <c r="J703" s="14"/>
      <c r="K703" s="14"/>
      <c r="L703" s="14"/>
      <c r="M703" s="14"/>
      <c r="N703" s="14"/>
      <c r="O703" s="14"/>
      <c r="P703" s="14"/>
      <c r="Q703" s="14"/>
      <c r="R703" s="14"/>
      <c r="S703" s="14"/>
      <c r="T703" s="14"/>
      <c r="U703" s="14"/>
      <c r="V703" s="14"/>
      <c r="W703" s="14"/>
      <c r="X703" s="14"/>
      <c r="Y703" s="14"/>
      <c r="Z703" s="14"/>
      <c r="AA703" s="14"/>
      <c r="AB703" s="14"/>
    </row>
    <row r="704">
      <c r="A704" s="7"/>
      <c r="B704" s="11"/>
      <c r="C704" s="9"/>
      <c r="D704" s="22"/>
      <c r="E704" s="11"/>
      <c r="F704" s="11"/>
      <c r="G704" s="13"/>
      <c r="H704" s="11"/>
      <c r="I704" s="14"/>
      <c r="J704" s="14"/>
      <c r="K704" s="14"/>
      <c r="L704" s="14"/>
      <c r="M704" s="14"/>
      <c r="N704" s="14"/>
      <c r="O704" s="14"/>
      <c r="P704" s="14"/>
      <c r="Q704" s="14"/>
      <c r="R704" s="14"/>
      <c r="S704" s="14"/>
      <c r="T704" s="14"/>
      <c r="U704" s="14"/>
      <c r="V704" s="14"/>
      <c r="W704" s="14"/>
      <c r="X704" s="14"/>
      <c r="Y704" s="14"/>
      <c r="Z704" s="14"/>
      <c r="AA704" s="14"/>
      <c r="AB704" s="14"/>
    </row>
    <row r="705">
      <c r="A705" s="7"/>
      <c r="B705" s="11"/>
      <c r="C705" s="9"/>
      <c r="D705" s="22"/>
      <c r="E705" s="11"/>
      <c r="F705" s="11"/>
      <c r="G705" s="13"/>
      <c r="H705" s="11"/>
      <c r="I705" s="14"/>
      <c r="J705" s="14"/>
      <c r="K705" s="14"/>
      <c r="L705" s="14"/>
      <c r="M705" s="14"/>
      <c r="N705" s="14"/>
      <c r="O705" s="14"/>
      <c r="P705" s="14"/>
      <c r="Q705" s="14"/>
      <c r="R705" s="14"/>
      <c r="S705" s="14"/>
      <c r="T705" s="14"/>
      <c r="U705" s="14"/>
      <c r="V705" s="14"/>
      <c r="W705" s="14"/>
      <c r="X705" s="14"/>
      <c r="Y705" s="14"/>
      <c r="Z705" s="14"/>
      <c r="AA705" s="14"/>
      <c r="AB705" s="14"/>
    </row>
    <row r="706">
      <c r="A706" s="7"/>
      <c r="B706" s="11"/>
      <c r="C706" s="9"/>
      <c r="D706" s="22"/>
      <c r="E706" s="11"/>
      <c r="F706" s="11"/>
      <c r="G706" s="13"/>
      <c r="H706" s="11"/>
      <c r="I706" s="14"/>
      <c r="J706" s="14"/>
      <c r="K706" s="14"/>
      <c r="L706" s="14"/>
      <c r="M706" s="14"/>
      <c r="N706" s="14"/>
      <c r="O706" s="14"/>
      <c r="P706" s="14"/>
      <c r="Q706" s="14"/>
      <c r="R706" s="14"/>
      <c r="S706" s="14"/>
      <c r="T706" s="14"/>
      <c r="U706" s="14"/>
      <c r="V706" s="14"/>
      <c r="W706" s="14"/>
      <c r="X706" s="14"/>
      <c r="Y706" s="14"/>
      <c r="Z706" s="14"/>
      <c r="AA706" s="14"/>
      <c r="AB706" s="14"/>
    </row>
    <row r="707">
      <c r="A707" s="7"/>
      <c r="B707" s="11"/>
      <c r="C707" s="9"/>
      <c r="D707" s="22"/>
      <c r="E707" s="11"/>
      <c r="F707" s="11"/>
      <c r="G707" s="13"/>
      <c r="H707" s="11"/>
      <c r="I707" s="14"/>
      <c r="J707" s="14"/>
      <c r="K707" s="14"/>
      <c r="L707" s="14"/>
      <c r="M707" s="14"/>
      <c r="N707" s="14"/>
      <c r="O707" s="14"/>
      <c r="P707" s="14"/>
      <c r="Q707" s="14"/>
      <c r="R707" s="14"/>
      <c r="S707" s="14"/>
      <c r="T707" s="14"/>
      <c r="U707" s="14"/>
      <c r="V707" s="14"/>
      <c r="W707" s="14"/>
      <c r="X707" s="14"/>
      <c r="Y707" s="14"/>
      <c r="Z707" s="14"/>
      <c r="AA707" s="14"/>
      <c r="AB707" s="14"/>
    </row>
    <row r="708">
      <c r="A708" s="7"/>
      <c r="B708" s="11"/>
      <c r="C708" s="9"/>
      <c r="D708" s="22"/>
      <c r="E708" s="11"/>
      <c r="F708" s="11"/>
      <c r="G708" s="13"/>
      <c r="H708" s="11"/>
      <c r="I708" s="14"/>
      <c r="J708" s="14"/>
      <c r="K708" s="14"/>
      <c r="L708" s="14"/>
      <c r="M708" s="14"/>
      <c r="N708" s="14"/>
      <c r="O708" s="14"/>
      <c r="P708" s="14"/>
      <c r="Q708" s="14"/>
      <c r="R708" s="14"/>
      <c r="S708" s="14"/>
      <c r="T708" s="14"/>
      <c r="U708" s="14"/>
      <c r="V708" s="14"/>
      <c r="W708" s="14"/>
      <c r="X708" s="14"/>
      <c r="Y708" s="14"/>
      <c r="Z708" s="14"/>
      <c r="AA708" s="14"/>
      <c r="AB708" s="14"/>
    </row>
    <row r="709">
      <c r="A709" s="7"/>
      <c r="B709" s="11"/>
      <c r="C709" s="9"/>
      <c r="D709" s="22"/>
      <c r="E709" s="11"/>
      <c r="F709" s="11"/>
      <c r="G709" s="13"/>
      <c r="H709" s="11"/>
      <c r="I709" s="14"/>
      <c r="J709" s="14"/>
      <c r="K709" s="14"/>
      <c r="L709" s="14"/>
      <c r="M709" s="14"/>
      <c r="N709" s="14"/>
      <c r="O709" s="14"/>
      <c r="P709" s="14"/>
      <c r="Q709" s="14"/>
      <c r="R709" s="14"/>
      <c r="S709" s="14"/>
      <c r="T709" s="14"/>
      <c r="U709" s="14"/>
      <c r="V709" s="14"/>
      <c r="W709" s="14"/>
      <c r="X709" s="14"/>
      <c r="Y709" s="14"/>
      <c r="Z709" s="14"/>
      <c r="AA709" s="14"/>
      <c r="AB709" s="14"/>
    </row>
    <row r="710">
      <c r="A710" s="7"/>
      <c r="B710" s="11"/>
      <c r="C710" s="9"/>
      <c r="D710" s="22"/>
      <c r="E710" s="11"/>
      <c r="F710" s="11"/>
      <c r="G710" s="13"/>
      <c r="H710" s="11"/>
      <c r="I710" s="14"/>
      <c r="J710" s="14"/>
      <c r="K710" s="14"/>
      <c r="L710" s="14"/>
      <c r="M710" s="14"/>
      <c r="N710" s="14"/>
      <c r="O710" s="14"/>
      <c r="P710" s="14"/>
      <c r="Q710" s="14"/>
      <c r="R710" s="14"/>
      <c r="S710" s="14"/>
      <c r="T710" s="14"/>
      <c r="U710" s="14"/>
      <c r="V710" s="14"/>
      <c r="W710" s="14"/>
      <c r="X710" s="14"/>
      <c r="Y710" s="14"/>
      <c r="Z710" s="14"/>
      <c r="AA710" s="14"/>
      <c r="AB710" s="14"/>
    </row>
    <row r="711">
      <c r="A711" s="7"/>
      <c r="B711" s="11"/>
      <c r="C711" s="9"/>
      <c r="D711" s="22"/>
      <c r="E711" s="11"/>
      <c r="F711" s="11"/>
      <c r="G711" s="13"/>
      <c r="H711" s="11"/>
      <c r="I711" s="14"/>
      <c r="J711" s="14"/>
      <c r="K711" s="14"/>
      <c r="L711" s="14"/>
      <c r="M711" s="14"/>
      <c r="N711" s="14"/>
      <c r="O711" s="14"/>
      <c r="P711" s="14"/>
      <c r="Q711" s="14"/>
      <c r="R711" s="14"/>
      <c r="S711" s="14"/>
      <c r="T711" s="14"/>
      <c r="U711" s="14"/>
      <c r="V711" s="14"/>
      <c r="W711" s="14"/>
      <c r="X711" s="14"/>
      <c r="Y711" s="14"/>
      <c r="Z711" s="14"/>
      <c r="AA711" s="14"/>
      <c r="AB711" s="14"/>
    </row>
    <row r="712">
      <c r="A712" s="7"/>
      <c r="B712" s="11"/>
      <c r="C712" s="9"/>
      <c r="D712" s="22"/>
      <c r="E712" s="11"/>
      <c r="F712" s="11"/>
      <c r="G712" s="13"/>
      <c r="H712" s="11"/>
      <c r="I712" s="14"/>
      <c r="J712" s="14"/>
      <c r="K712" s="14"/>
      <c r="L712" s="14"/>
      <c r="M712" s="14"/>
      <c r="N712" s="14"/>
      <c r="O712" s="14"/>
      <c r="P712" s="14"/>
      <c r="Q712" s="14"/>
      <c r="R712" s="14"/>
      <c r="S712" s="14"/>
      <c r="T712" s="14"/>
      <c r="U712" s="14"/>
      <c r="V712" s="14"/>
      <c r="W712" s="14"/>
      <c r="X712" s="14"/>
      <c r="Y712" s="14"/>
      <c r="Z712" s="14"/>
      <c r="AA712" s="14"/>
      <c r="AB712" s="14"/>
    </row>
    <row r="713">
      <c r="A713" s="7"/>
      <c r="B713" s="11"/>
      <c r="C713" s="9"/>
      <c r="D713" s="22"/>
      <c r="E713" s="11"/>
      <c r="F713" s="11"/>
      <c r="G713" s="13"/>
      <c r="H713" s="11"/>
      <c r="I713" s="14"/>
      <c r="J713" s="14"/>
      <c r="K713" s="14"/>
      <c r="L713" s="14"/>
      <c r="M713" s="14"/>
      <c r="N713" s="14"/>
      <c r="O713" s="14"/>
      <c r="P713" s="14"/>
      <c r="Q713" s="14"/>
      <c r="R713" s="14"/>
      <c r="S713" s="14"/>
      <c r="T713" s="14"/>
      <c r="U713" s="14"/>
      <c r="V713" s="14"/>
      <c r="W713" s="14"/>
      <c r="X713" s="14"/>
      <c r="Y713" s="14"/>
      <c r="Z713" s="14"/>
      <c r="AA713" s="14"/>
      <c r="AB713" s="14"/>
    </row>
    <row r="714">
      <c r="A714" s="7"/>
      <c r="B714" s="11"/>
      <c r="C714" s="9"/>
      <c r="D714" s="22"/>
      <c r="E714" s="11"/>
      <c r="F714" s="11"/>
      <c r="G714" s="13"/>
      <c r="H714" s="11"/>
      <c r="I714" s="14"/>
      <c r="J714" s="14"/>
      <c r="K714" s="14"/>
      <c r="L714" s="14"/>
      <c r="M714" s="14"/>
      <c r="N714" s="14"/>
      <c r="O714" s="14"/>
      <c r="P714" s="14"/>
      <c r="Q714" s="14"/>
      <c r="R714" s="14"/>
      <c r="S714" s="14"/>
      <c r="T714" s="14"/>
      <c r="U714" s="14"/>
      <c r="V714" s="14"/>
      <c r="W714" s="14"/>
      <c r="X714" s="14"/>
      <c r="Y714" s="14"/>
      <c r="Z714" s="14"/>
      <c r="AA714" s="14"/>
      <c r="AB714" s="14"/>
    </row>
    <row r="715">
      <c r="A715" s="7"/>
      <c r="B715" s="11"/>
      <c r="C715" s="9"/>
      <c r="D715" s="22"/>
      <c r="E715" s="11"/>
      <c r="F715" s="11"/>
      <c r="G715" s="13"/>
      <c r="H715" s="11"/>
      <c r="I715" s="14"/>
      <c r="J715" s="14"/>
      <c r="K715" s="14"/>
      <c r="L715" s="14"/>
      <c r="M715" s="14"/>
      <c r="N715" s="14"/>
      <c r="O715" s="14"/>
      <c r="P715" s="14"/>
      <c r="Q715" s="14"/>
      <c r="R715" s="14"/>
      <c r="S715" s="14"/>
      <c r="T715" s="14"/>
      <c r="U715" s="14"/>
      <c r="V715" s="14"/>
      <c r="W715" s="14"/>
      <c r="X715" s="14"/>
      <c r="Y715" s="14"/>
      <c r="Z715" s="14"/>
      <c r="AA715" s="14"/>
      <c r="AB715" s="14"/>
    </row>
    <row r="716">
      <c r="A716" s="7"/>
      <c r="B716" s="11"/>
      <c r="C716" s="9"/>
      <c r="D716" s="22"/>
      <c r="E716" s="11"/>
      <c r="F716" s="11"/>
      <c r="G716" s="13"/>
      <c r="H716" s="11"/>
      <c r="I716" s="14"/>
      <c r="J716" s="14"/>
      <c r="K716" s="14"/>
      <c r="L716" s="14"/>
      <c r="M716" s="14"/>
      <c r="N716" s="14"/>
      <c r="O716" s="14"/>
      <c r="P716" s="14"/>
      <c r="Q716" s="14"/>
      <c r="R716" s="14"/>
      <c r="S716" s="14"/>
      <c r="T716" s="14"/>
      <c r="U716" s="14"/>
      <c r="V716" s="14"/>
      <c r="W716" s="14"/>
      <c r="X716" s="14"/>
      <c r="Y716" s="14"/>
      <c r="Z716" s="14"/>
      <c r="AA716" s="14"/>
      <c r="AB716" s="14"/>
    </row>
    <row r="717">
      <c r="A717" s="7"/>
      <c r="B717" s="11"/>
      <c r="C717" s="9"/>
      <c r="D717" s="22"/>
      <c r="E717" s="11"/>
      <c r="F717" s="11"/>
      <c r="G717" s="13"/>
      <c r="H717" s="11"/>
      <c r="I717" s="14"/>
      <c r="J717" s="14"/>
      <c r="K717" s="14"/>
      <c r="L717" s="14"/>
      <c r="M717" s="14"/>
      <c r="N717" s="14"/>
      <c r="O717" s="14"/>
      <c r="P717" s="14"/>
      <c r="Q717" s="14"/>
      <c r="R717" s="14"/>
      <c r="S717" s="14"/>
      <c r="T717" s="14"/>
      <c r="U717" s="14"/>
      <c r="V717" s="14"/>
      <c r="W717" s="14"/>
      <c r="X717" s="14"/>
      <c r="Y717" s="14"/>
      <c r="Z717" s="14"/>
      <c r="AA717" s="14"/>
      <c r="AB717" s="14"/>
    </row>
    <row r="718">
      <c r="A718" s="7"/>
      <c r="B718" s="11"/>
      <c r="C718" s="9"/>
      <c r="D718" s="22"/>
      <c r="E718" s="11"/>
      <c r="F718" s="11"/>
      <c r="G718" s="13"/>
      <c r="H718" s="11"/>
      <c r="I718" s="14"/>
      <c r="J718" s="14"/>
      <c r="K718" s="14"/>
      <c r="L718" s="14"/>
      <c r="M718" s="14"/>
      <c r="N718" s="14"/>
      <c r="O718" s="14"/>
      <c r="P718" s="14"/>
      <c r="Q718" s="14"/>
      <c r="R718" s="14"/>
      <c r="S718" s="14"/>
      <c r="T718" s="14"/>
      <c r="U718" s="14"/>
      <c r="V718" s="14"/>
      <c r="W718" s="14"/>
      <c r="X718" s="14"/>
      <c r="Y718" s="14"/>
      <c r="Z718" s="14"/>
      <c r="AA718" s="14"/>
      <c r="AB718" s="14"/>
    </row>
    <row r="719">
      <c r="A719" s="7"/>
      <c r="B719" s="11"/>
      <c r="C719" s="9"/>
      <c r="D719" s="22"/>
      <c r="E719" s="11"/>
      <c r="F719" s="11"/>
      <c r="G719" s="13"/>
      <c r="H719" s="11"/>
      <c r="I719" s="14"/>
      <c r="J719" s="14"/>
      <c r="K719" s="14"/>
      <c r="L719" s="14"/>
      <c r="M719" s="14"/>
      <c r="N719" s="14"/>
      <c r="O719" s="14"/>
      <c r="P719" s="14"/>
      <c r="Q719" s="14"/>
      <c r="R719" s="14"/>
      <c r="S719" s="14"/>
      <c r="T719" s="14"/>
      <c r="U719" s="14"/>
      <c r="V719" s="14"/>
      <c r="W719" s="14"/>
      <c r="X719" s="14"/>
      <c r="Y719" s="14"/>
      <c r="Z719" s="14"/>
      <c r="AA719" s="14"/>
      <c r="AB719" s="14"/>
    </row>
    <row r="720">
      <c r="A720" s="7"/>
      <c r="B720" s="11"/>
      <c r="C720" s="9"/>
      <c r="D720" s="22"/>
      <c r="E720" s="11"/>
      <c r="F720" s="11"/>
      <c r="G720" s="13"/>
      <c r="H720" s="11"/>
      <c r="I720" s="14"/>
      <c r="J720" s="14"/>
      <c r="K720" s="14"/>
      <c r="L720" s="14"/>
      <c r="M720" s="14"/>
      <c r="N720" s="14"/>
      <c r="O720" s="14"/>
      <c r="P720" s="14"/>
      <c r="Q720" s="14"/>
      <c r="R720" s="14"/>
      <c r="S720" s="14"/>
      <c r="T720" s="14"/>
      <c r="U720" s="14"/>
      <c r="V720" s="14"/>
      <c r="W720" s="14"/>
      <c r="X720" s="14"/>
      <c r="Y720" s="14"/>
      <c r="Z720" s="14"/>
      <c r="AA720" s="14"/>
      <c r="AB720" s="14"/>
    </row>
    <row r="721">
      <c r="A721" s="7"/>
      <c r="B721" s="11"/>
      <c r="C721" s="9"/>
      <c r="D721" s="22"/>
      <c r="E721" s="11"/>
      <c r="F721" s="11"/>
      <c r="G721" s="13"/>
      <c r="H721" s="11"/>
      <c r="I721" s="14"/>
      <c r="J721" s="14"/>
      <c r="K721" s="14"/>
      <c r="L721" s="14"/>
      <c r="M721" s="14"/>
      <c r="N721" s="14"/>
      <c r="O721" s="14"/>
      <c r="P721" s="14"/>
      <c r="Q721" s="14"/>
      <c r="R721" s="14"/>
      <c r="S721" s="14"/>
      <c r="T721" s="14"/>
      <c r="U721" s="14"/>
      <c r="V721" s="14"/>
      <c r="W721" s="14"/>
      <c r="X721" s="14"/>
      <c r="Y721" s="14"/>
      <c r="Z721" s="14"/>
      <c r="AA721" s="14"/>
      <c r="AB721" s="14"/>
    </row>
    <row r="722">
      <c r="A722" s="7"/>
      <c r="B722" s="11"/>
      <c r="C722" s="9"/>
      <c r="D722" s="22"/>
      <c r="E722" s="11"/>
      <c r="F722" s="11"/>
      <c r="G722" s="13"/>
      <c r="H722" s="11"/>
      <c r="I722" s="14"/>
      <c r="J722" s="14"/>
      <c r="K722" s="14"/>
      <c r="L722" s="14"/>
      <c r="M722" s="14"/>
      <c r="N722" s="14"/>
      <c r="O722" s="14"/>
      <c r="P722" s="14"/>
      <c r="Q722" s="14"/>
      <c r="R722" s="14"/>
      <c r="S722" s="14"/>
      <c r="T722" s="14"/>
      <c r="U722" s="14"/>
      <c r="V722" s="14"/>
      <c r="W722" s="14"/>
      <c r="X722" s="14"/>
      <c r="Y722" s="14"/>
      <c r="Z722" s="14"/>
      <c r="AA722" s="14"/>
      <c r="AB722" s="14"/>
    </row>
    <row r="723">
      <c r="A723" s="7"/>
      <c r="B723" s="11"/>
      <c r="C723" s="9"/>
      <c r="D723" s="22"/>
      <c r="E723" s="11"/>
      <c r="F723" s="11"/>
      <c r="G723" s="13"/>
      <c r="H723" s="11"/>
      <c r="I723" s="14"/>
      <c r="J723" s="14"/>
      <c r="K723" s="14"/>
      <c r="L723" s="14"/>
      <c r="M723" s="14"/>
      <c r="N723" s="14"/>
      <c r="O723" s="14"/>
      <c r="P723" s="14"/>
      <c r="Q723" s="14"/>
      <c r="R723" s="14"/>
      <c r="S723" s="14"/>
      <c r="T723" s="14"/>
      <c r="U723" s="14"/>
      <c r="V723" s="14"/>
      <c r="W723" s="14"/>
      <c r="X723" s="14"/>
      <c r="Y723" s="14"/>
      <c r="Z723" s="14"/>
      <c r="AA723" s="14"/>
      <c r="AB723" s="14"/>
    </row>
    <row r="724">
      <c r="A724" s="7"/>
      <c r="B724" s="11"/>
      <c r="C724" s="9"/>
      <c r="D724" s="22"/>
      <c r="E724" s="11"/>
      <c r="F724" s="11"/>
      <c r="G724" s="13"/>
      <c r="H724" s="11"/>
      <c r="I724" s="14"/>
      <c r="J724" s="14"/>
      <c r="K724" s="14"/>
      <c r="L724" s="14"/>
      <c r="M724" s="14"/>
      <c r="N724" s="14"/>
      <c r="O724" s="14"/>
      <c r="P724" s="14"/>
      <c r="Q724" s="14"/>
      <c r="R724" s="14"/>
      <c r="S724" s="14"/>
      <c r="T724" s="14"/>
      <c r="U724" s="14"/>
      <c r="V724" s="14"/>
      <c r="W724" s="14"/>
      <c r="X724" s="14"/>
      <c r="Y724" s="14"/>
      <c r="Z724" s="14"/>
      <c r="AA724" s="14"/>
      <c r="AB724" s="14"/>
    </row>
    <row r="725">
      <c r="A725" s="7"/>
      <c r="B725" s="11"/>
      <c r="C725" s="9"/>
      <c r="D725" s="22"/>
      <c r="E725" s="11"/>
      <c r="F725" s="11"/>
      <c r="G725" s="13"/>
      <c r="H725" s="11"/>
      <c r="I725" s="14"/>
      <c r="J725" s="14"/>
      <c r="K725" s="14"/>
      <c r="L725" s="14"/>
      <c r="M725" s="14"/>
      <c r="N725" s="14"/>
      <c r="O725" s="14"/>
      <c r="P725" s="14"/>
      <c r="Q725" s="14"/>
      <c r="R725" s="14"/>
      <c r="S725" s="14"/>
      <c r="T725" s="14"/>
      <c r="U725" s="14"/>
      <c r="V725" s="14"/>
      <c r="W725" s="14"/>
      <c r="X725" s="14"/>
      <c r="Y725" s="14"/>
      <c r="Z725" s="14"/>
      <c r="AA725" s="14"/>
      <c r="AB725" s="14"/>
    </row>
    <row r="726">
      <c r="A726" s="7"/>
      <c r="B726" s="11"/>
      <c r="C726" s="9"/>
      <c r="D726" s="22"/>
      <c r="E726" s="11"/>
      <c r="F726" s="11"/>
      <c r="G726" s="13"/>
      <c r="H726" s="11"/>
      <c r="I726" s="14"/>
      <c r="J726" s="14"/>
      <c r="K726" s="14"/>
      <c r="L726" s="14"/>
      <c r="M726" s="14"/>
      <c r="N726" s="14"/>
      <c r="O726" s="14"/>
      <c r="P726" s="14"/>
      <c r="Q726" s="14"/>
      <c r="R726" s="14"/>
      <c r="S726" s="14"/>
      <c r="T726" s="14"/>
      <c r="U726" s="14"/>
      <c r="V726" s="14"/>
      <c r="W726" s="14"/>
      <c r="X726" s="14"/>
      <c r="Y726" s="14"/>
      <c r="Z726" s="14"/>
      <c r="AA726" s="14"/>
      <c r="AB726" s="14"/>
    </row>
    <row r="727">
      <c r="A727" s="7"/>
      <c r="B727" s="11"/>
      <c r="C727" s="9"/>
      <c r="D727" s="22"/>
      <c r="E727" s="11"/>
      <c r="F727" s="11"/>
      <c r="G727" s="13"/>
      <c r="H727" s="11"/>
      <c r="I727" s="14"/>
      <c r="J727" s="14"/>
      <c r="K727" s="14"/>
      <c r="L727" s="14"/>
      <c r="M727" s="14"/>
      <c r="N727" s="14"/>
      <c r="O727" s="14"/>
      <c r="P727" s="14"/>
      <c r="Q727" s="14"/>
      <c r="R727" s="14"/>
      <c r="S727" s="14"/>
      <c r="T727" s="14"/>
      <c r="U727" s="14"/>
      <c r="V727" s="14"/>
      <c r="W727" s="14"/>
      <c r="X727" s="14"/>
      <c r="Y727" s="14"/>
      <c r="Z727" s="14"/>
      <c r="AA727" s="14"/>
      <c r="AB727" s="14"/>
    </row>
    <row r="728">
      <c r="A728" s="7"/>
      <c r="B728" s="11"/>
      <c r="C728" s="9"/>
      <c r="D728" s="22"/>
      <c r="E728" s="11"/>
      <c r="F728" s="11"/>
      <c r="G728" s="13"/>
      <c r="H728" s="11"/>
      <c r="I728" s="14"/>
      <c r="J728" s="14"/>
      <c r="K728" s="14"/>
      <c r="L728" s="14"/>
      <c r="M728" s="14"/>
      <c r="N728" s="14"/>
      <c r="O728" s="14"/>
      <c r="P728" s="14"/>
      <c r="Q728" s="14"/>
      <c r="R728" s="14"/>
      <c r="S728" s="14"/>
      <c r="T728" s="14"/>
      <c r="U728" s="14"/>
      <c r="V728" s="14"/>
      <c r="W728" s="14"/>
      <c r="X728" s="14"/>
      <c r="Y728" s="14"/>
      <c r="Z728" s="14"/>
      <c r="AA728" s="14"/>
      <c r="AB728" s="14"/>
    </row>
    <row r="729">
      <c r="A729" s="7"/>
      <c r="B729" s="11"/>
      <c r="C729" s="9"/>
      <c r="D729" s="22"/>
      <c r="E729" s="11"/>
      <c r="F729" s="11"/>
      <c r="G729" s="13"/>
      <c r="H729" s="11"/>
      <c r="I729" s="14"/>
      <c r="J729" s="14"/>
      <c r="K729" s="14"/>
      <c r="L729" s="14"/>
      <c r="M729" s="14"/>
      <c r="N729" s="14"/>
      <c r="O729" s="14"/>
      <c r="P729" s="14"/>
      <c r="Q729" s="14"/>
      <c r="R729" s="14"/>
      <c r="S729" s="14"/>
      <c r="T729" s="14"/>
      <c r="U729" s="14"/>
      <c r="V729" s="14"/>
      <c r="W729" s="14"/>
      <c r="X729" s="14"/>
      <c r="Y729" s="14"/>
      <c r="Z729" s="14"/>
      <c r="AA729" s="14"/>
      <c r="AB729" s="14"/>
    </row>
    <row r="730">
      <c r="A730" s="7"/>
      <c r="B730" s="11"/>
      <c r="C730" s="9"/>
      <c r="D730" s="22"/>
      <c r="E730" s="11"/>
      <c r="F730" s="11"/>
      <c r="G730" s="13"/>
      <c r="H730" s="11"/>
      <c r="I730" s="14"/>
      <c r="J730" s="14"/>
      <c r="K730" s="14"/>
      <c r="L730" s="14"/>
      <c r="M730" s="14"/>
      <c r="N730" s="14"/>
      <c r="O730" s="14"/>
      <c r="P730" s="14"/>
      <c r="Q730" s="14"/>
      <c r="R730" s="14"/>
      <c r="S730" s="14"/>
      <c r="T730" s="14"/>
      <c r="U730" s="14"/>
      <c r="V730" s="14"/>
      <c r="W730" s="14"/>
      <c r="X730" s="14"/>
      <c r="Y730" s="14"/>
      <c r="Z730" s="14"/>
      <c r="AA730" s="14"/>
      <c r="AB730" s="14"/>
    </row>
    <row r="731">
      <c r="A731" s="7"/>
      <c r="B731" s="11"/>
      <c r="C731" s="9"/>
      <c r="D731" s="22"/>
      <c r="E731" s="11"/>
      <c r="F731" s="11"/>
      <c r="G731" s="13"/>
      <c r="H731" s="11"/>
      <c r="I731" s="14"/>
      <c r="J731" s="14"/>
      <c r="K731" s="14"/>
      <c r="L731" s="14"/>
      <c r="M731" s="14"/>
      <c r="N731" s="14"/>
      <c r="O731" s="14"/>
      <c r="P731" s="14"/>
      <c r="Q731" s="14"/>
      <c r="R731" s="14"/>
      <c r="S731" s="14"/>
      <c r="T731" s="14"/>
      <c r="U731" s="14"/>
      <c r="V731" s="14"/>
      <c r="W731" s="14"/>
      <c r="X731" s="14"/>
      <c r="Y731" s="14"/>
      <c r="Z731" s="14"/>
      <c r="AA731" s="14"/>
      <c r="AB731" s="14"/>
    </row>
    <row r="732">
      <c r="A732" s="7"/>
      <c r="B732" s="11"/>
      <c r="C732" s="9"/>
      <c r="D732" s="22"/>
      <c r="E732" s="11"/>
      <c r="F732" s="11"/>
      <c r="G732" s="13"/>
      <c r="H732" s="11"/>
      <c r="I732" s="14"/>
      <c r="J732" s="14"/>
      <c r="K732" s="14"/>
      <c r="L732" s="14"/>
      <c r="M732" s="14"/>
      <c r="N732" s="14"/>
      <c r="O732" s="14"/>
      <c r="P732" s="14"/>
      <c r="Q732" s="14"/>
      <c r="R732" s="14"/>
      <c r="S732" s="14"/>
      <c r="T732" s="14"/>
      <c r="U732" s="14"/>
      <c r="V732" s="14"/>
      <c r="W732" s="14"/>
      <c r="X732" s="14"/>
      <c r="Y732" s="14"/>
      <c r="Z732" s="14"/>
      <c r="AA732" s="14"/>
      <c r="AB732" s="14"/>
    </row>
    <row r="733">
      <c r="A733" s="7"/>
      <c r="B733" s="11"/>
      <c r="C733" s="9"/>
      <c r="D733" s="22"/>
      <c r="E733" s="11"/>
      <c r="F733" s="11"/>
      <c r="G733" s="13"/>
      <c r="H733" s="11"/>
      <c r="I733" s="14"/>
      <c r="J733" s="14"/>
      <c r="K733" s="14"/>
      <c r="L733" s="14"/>
      <c r="M733" s="14"/>
      <c r="N733" s="14"/>
      <c r="O733" s="14"/>
      <c r="P733" s="14"/>
      <c r="Q733" s="14"/>
      <c r="R733" s="14"/>
      <c r="S733" s="14"/>
      <c r="T733" s="14"/>
      <c r="U733" s="14"/>
      <c r="V733" s="14"/>
      <c r="W733" s="14"/>
      <c r="X733" s="14"/>
      <c r="Y733" s="14"/>
      <c r="Z733" s="14"/>
      <c r="AA733" s="14"/>
      <c r="AB733" s="14"/>
    </row>
    <row r="734">
      <c r="A734" s="7"/>
      <c r="B734" s="11"/>
      <c r="C734" s="9"/>
      <c r="D734" s="22"/>
      <c r="E734" s="11"/>
      <c r="F734" s="11"/>
      <c r="G734" s="13"/>
      <c r="H734" s="11"/>
      <c r="I734" s="14"/>
      <c r="J734" s="14"/>
      <c r="K734" s="14"/>
      <c r="L734" s="14"/>
      <c r="M734" s="14"/>
      <c r="N734" s="14"/>
      <c r="O734" s="14"/>
      <c r="P734" s="14"/>
      <c r="Q734" s="14"/>
      <c r="R734" s="14"/>
      <c r="S734" s="14"/>
      <c r="T734" s="14"/>
      <c r="U734" s="14"/>
      <c r="V734" s="14"/>
      <c r="W734" s="14"/>
      <c r="X734" s="14"/>
      <c r="Y734" s="14"/>
      <c r="Z734" s="14"/>
      <c r="AA734" s="14"/>
      <c r="AB734" s="14"/>
    </row>
    <row r="735">
      <c r="A735" s="7"/>
      <c r="B735" s="11"/>
      <c r="C735" s="9"/>
      <c r="D735" s="22"/>
      <c r="E735" s="11"/>
      <c r="F735" s="11"/>
      <c r="G735" s="13"/>
      <c r="H735" s="11"/>
      <c r="I735" s="14"/>
      <c r="J735" s="14"/>
      <c r="K735" s="14"/>
      <c r="L735" s="14"/>
      <c r="M735" s="14"/>
      <c r="N735" s="14"/>
      <c r="O735" s="14"/>
      <c r="P735" s="14"/>
      <c r="Q735" s="14"/>
      <c r="R735" s="14"/>
      <c r="S735" s="14"/>
      <c r="T735" s="14"/>
      <c r="U735" s="14"/>
      <c r="V735" s="14"/>
      <c r="W735" s="14"/>
      <c r="X735" s="14"/>
      <c r="Y735" s="14"/>
      <c r="Z735" s="14"/>
      <c r="AA735" s="14"/>
      <c r="AB735" s="14"/>
    </row>
    <row r="736">
      <c r="A736" s="7"/>
      <c r="B736" s="11"/>
      <c r="C736" s="9"/>
      <c r="D736" s="22"/>
      <c r="E736" s="11"/>
      <c r="F736" s="11"/>
      <c r="G736" s="13"/>
      <c r="H736" s="11"/>
      <c r="I736" s="14"/>
      <c r="J736" s="14"/>
      <c r="K736" s="14"/>
      <c r="L736" s="14"/>
      <c r="M736" s="14"/>
      <c r="N736" s="14"/>
      <c r="O736" s="14"/>
      <c r="P736" s="14"/>
      <c r="Q736" s="14"/>
      <c r="R736" s="14"/>
      <c r="S736" s="14"/>
      <c r="T736" s="14"/>
      <c r="U736" s="14"/>
      <c r="V736" s="14"/>
      <c r="W736" s="14"/>
      <c r="X736" s="14"/>
      <c r="Y736" s="14"/>
      <c r="Z736" s="14"/>
      <c r="AA736" s="14"/>
      <c r="AB736" s="14"/>
    </row>
    <row r="737">
      <c r="A737" s="7"/>
      <c r="B737" s="11"/>
      <c r="C737" s="9"/>
      <c r="D737" s="22"/>
      <c r="E737" s="11"/>
      <c r="F737" s="11"/>
      <c r="G737" s="13"/>
      <c r="H737" s="11"/>
      <c r="I737" s="14"/>
      <c r="J737" s="14"/>
      <c r="K737" s="14"/>
      <c r="L737" s="14"/>
      <c r="M737" s="14"/>
      <c r="N737" s="14"/>
      <c r="O737" s="14"/>
      <c r="P737" s="14"/>
      <c r="Q737" s="14"/>
      <c r="R737" s="14"/>
      <c r="S737" s="14"/>
      <c r="T737" s="14"/>
      <c r="U737" s="14"/>
      <c r="V737" s="14"/>
      <c r="W737" s="14"/>
      <c r="X737" s="14"/>
      <c r="Y737" s="14"/>
      <c r="Z737" s="14"/>
      <c r="AA737" s="14"/>
      <c r="AB737" s="14"/>
    </row>
    <row r="738">
      <c r="A738" s="7"/>
      <c r="B738" s="11"/>
      <c r="C738" s="9"/>
      <c r="D738" s="22"/>
      <c r="E738" s="11"/>
      <c r="F738" s="11"/>
      <c r="G738" s="13"/>
      <c r="H738" s="11"/>
      <c r="I738" s="14"/>
      <c r="J738" s="14"/>
      <c r="K738" s="14"/>
      <c r="L738" s="14"/>
      <c r="M738" s="14"/>
      <c r="N738" s="14"/>
      <c r="O738" s="14"/>
      <c r="P738" s="14"/>
      <c r="Q738" s="14"/>
      <c r="R738" s="14"/>
      <c r="S738" s="14"/>
      <c r="T738" s="14"/>
      <c r="U738" s="14"/>
      <c r="V738" s="14"/>
      <c r="W738" s="14"/>
      <c r="X738" s="14"/>
      <c r="Y738" s="14"/>
      <c r="Z738" s="14"/>
      <c r="AA738" s="14"/>
      <c r="AB738" s="14"/>
    </row>
    <row r="739">
      <c r="A739" s="7"/>
      <c r="B739" s="11"/>
      <c r="C739" s="9"/>
      <c r="D739" s="22"/>
      <c r="E739" s="11"/>
      <c r="F739" s="11"/>
      <c r="G739" s="13"/>
      <c r="H739" s="11"/>
      <c r="I739" s="14"/>
      <c r="J739" s="14"/>
      <c r="K739" s="14"/>
      <c r="L739" s="14"/>
      <c r="M739" s="14"/>
      <c r="N739" s="14"/>
      <c r="O739" s="14"/>
      <c r="P739" s="14"/>
      <c r="Q739" s="14"/>
      <c r="R739" s="14"/>
      <c r="S739" s="14"/>
      <c r="T739" s="14"/>
      <c r="U739" s="14"/>
      <c r="V739" s="14"/>
      <c r="W739" s="14"/>
      <c r="X739" s="14"/>
      <c r="Y739" s="14"/>
      <c r="Z739" s="14"/>
      <c r="AA739" s="14"/>
      <c r="AB739" s="14"/>
    </row>
    <row r="740">
      <c r="A740" s="7"/>
      <c r="B740" s="11"/>
      <c r="C740" s="9"/>
      <c r="D740" s="22"/>
      <c r="E740" s="11"/>
      <c r="F740" s="11"/>
      <c r="G740" s="13"/>
      <c r="H740" s="11"/>
      <c r="I740" s="14"/>
      <c r="J740" s="14"/>
      <c r="K740" s="14"/>
      <c r="L740" s="14"/>
      <c r="M740" s="14"/>
      <c r="N740" s="14"/>
      <c r="O740" s="14"/>
      <c r="P740" s="14"/>
      <c r="Q740" s="14"/>
      <c r="R740" s="14"/>
      <c r="S740" s="14"/>
      <c r="T740" s="14"/>
      <c r="U740" s="14"/>
      <c r="V740" s="14"/>
      <c r="W740" s="14"/>
      <c r="X740" s="14"/>
      <c r="Y740" s="14"/>
      <c r="Z740" s="14"/>
      <c r="AA740" s="14"/>
      <c r="AB740" s="14"/>
    </row>
    <row r="741">
      <c r="A741" s="7"/>
      <c r="B741" s="11"/>
      <c r="C741" s="9"/>
      <c r="D741" s="22"/>
      <c r="E741" s="11"/>
      <c r="F741" s="11"/>
      <c r="G741" s="13"/>
      <c r="H741" s="11"/>
      <c r="I741" s="14"/>
      <c r="J741" s="14"/>
      <c r="K741" s="14"/>
      <c r="L741" s="14"/>
      <c r="M741" s="14"/>
      <c r="N741" s="14"/>
      <c r="O741" s="14"/>
      <c r="P741" s="14"/>
      <c r="Q741" s="14"/>
      <c r="R741" s="14"/>
      <c r="S741" s="14"/>
      <c r="T741" s="14"/>
      <c r="U741" s="14"/>
      <c r="V741" s="14"/>
      <c r="W741" s="14"/>
      <c r="X741" s="14"/>
      <c r="Y741" s="14"/>
      <c r="Z741" s="14"/>
      <c r="AA741" s="14"/>
      <c r="AB741" s="14"/>
    </row>
    <row r="742">
      <c r="A742" s="7"/>
      <c r="B742" s="11"/>
      <c r="C742" s="9"/>
      <c r="D742" s="22"/>
      <c r="E742" s="11"/>
      <c r="F742" s="11"/>
      <c r="G742" s="13"/>
      <c r="H742" s="11"/>
      <c r="I742" s="14"/>
      <c r="J742" s="14"/>
      <c r="K742" s="14"/>
      <c r="L742" s="14"/>
      <c r="M742" s="14"/>
      <c r="N742" s="14"/>
      <c r="O742" s="14"/>
      <c r="P742" s="14"/>
      <c r="Q742" s="14"/>
      <c r="R742" s="14"/>
      <c r="S742" s="14"/>
      <c r="T742" s="14"/>
      <c r="U742" s="14"/>
      <c r="V742" s="14"/>
      <c r="W742" s="14"/>
      <c r="X742" s="14"/>
      <c r="Y742" s="14"/>
      <c r="Z742" s="14"/>
      <c r="AA742" s="14"/>
      <c r="AB742" s="14"/>
    </row>
    <row r="743">
      <c r="A743" s="7"/>
      <c r="B743" s="11"/>
      <c r="C743" s="9"/>
      <c r="D743" s="22"/>
      <c r="E743" s="11"/>
      <c r="F743" s="11"/>
      <c r="G743" s="13"/>
      <c r="H743" s="11"/>
      <c r="I743" s="14"/>
      <c r="J743" s="14"/>
      <c r="K743" s="14"/>
      <c r="L743" s="14"/>
      <c r="M743" s="14"/>
      <c r="N743" s="14"/>
      <c r="O743" s="14"/>
      <c r="P743" s="14"/>
      <c r="Q743" s="14"/>
      <c r="R743" s="14"/>
      <c r="S743" s="14"/>
      <c r="T743" s="14"/>
      <c r="U743" s="14"/>
      <c r="V743" s="14"/>
      <c r="W743" s="14"/>
      <c r="X743" s="14"/>
      <c r="Y743" s="14"/>
      <c r="Z743" s="14"/>
      <c r="AA743" s="14"/>
      <c r="AB743" s="14"/>
    </row>
    <row r="744">
      <c r="A744" s="7"/>
      <c r="B744" s="11"/>
      <c r="C744" s="9"/>
      <c r="D744" s="22"/>
      <c r="E744" s="11"/>
      <c r="F744" s="11"/>
      <c r="G744" s="13"/>
      <c r="H744" s="11"/>
      <c r="I744" s="14"/>
      <c r="J744" s="14"/>
      <c r="K744" s="14"/>
      <c r="L744" s="14"/>
      <c r="M744" s="14"/>
      <c r="N744" s="14"/>
      <c r="O744" s="14"/>
      <c r="P744" s="14"/>
      <c r="Q744" s="14"/>
      <c r="R744" s="14"/>
      <c r="S744" s="14"/>
      <c r="T744" s="14"/>
      <c r="U744" s="14"/>
      <c r="V744" s="14"/>
      <c r="W744" s="14"/>
      <c r="X744" s="14"/>
      <c r="Y744" s="14"/>
      <c r="Z744" s="14"/>
      <c r="AA744" s="14"/>
      <c r="AB744" s="14"/>
    </row>
    <row r="745">
      <c r="A745" s="7"/>
      <c r="B745" s="11"/>
      <c r="C745" s="9"/>
      <c r="D745" s="22"/>
      <c r="E745" s="11"/>
      <c r="F745" s="11"/>
      <c r="G745" s="13"/>
      <c r="H745" s="11"/>
      <c r="I745" s="14"/>
      <c r="J745" s="14"/>
      <c r="K745" s="14"/>
      <c r="L745" s="14"/>
      <c r="M745" s="14"/>
      <c r="N745" s="14"/>
      <c r="O745" s="14"/>
      <c r="P745" s="14"/>
      <c r="Q745" s="14"/>
      <c r="R745" s="14"/>
      <c r="S745" s="14"/>
      <c r="T745" s="14"/>
      <c r="U745" s="14"/>
      <c r="V745" s="14"/>
      <c r="W745" s="14"/>
      <c r="X745" s="14"/>
      <c r="Y745" s="14"/>
      <c r="Z745" s="14"/>
      <c r="AA745" s="14"/>
      <c r="AB745" s="14"/>
    </row>
    <row r="746">
      <c r="A746" s="7"/>
      <c r="B746" s="11"/>
      <c r="C746" s="9"/>
      <c r="D746" s="22"/>
      <c r="E746" s="11"/>
      <c r="F746" s="11"/>
      <c r="G746" s="13"/>
      <c r="H746" s="11"/>
      <c r="I746" s="14"/>
      <c r="J746" s="14"/>
      <c r="K746" s="14"/>
      <c r="L746" s="14"/>
      <c r="M746" s="14"/>
      <c r="N746" s="14"/>
      <c r="O746" s="14"/>
      <c r="P746" s="14"/>
      <c r="Q746" s="14"/>
      <c r="R746" s="14"/>
      <c r="S746" s="14"/>
      <c r="T746" s="14"/>
      <c r="U746" s="14"/>
      <c r="V746" s="14"/>
      <c r="W746" s="14"/>
      <c r="X746" s="14"/>
      <c r="Y746" s="14"/>
      <c r="Z746" s="14"/>
      <c r="AA746" s="14"/>
      <c r="AB746" s="14"/>
    </row>
    <row r="747">
      <c r="A747" s="7"/>
      <c r="B747" s="11"/>
      <c r="C747" s="9"/>
      <c r="D747" s="22"/>
      <c r="E747" s="11"/>
      <c r="F747" s="11"/>
      <c r="G747" s="13"/>
      <c r="H747" s="11"/>
      <c r="I747" s="14"/>
      <c r="J747" s="14"/>
      <c r="K747" s="14"/>
      <c r="L747" s="14"/>
      <c r="M747" s="14"/>
      <c r="N747" s="14"/>
      <c r="O747" s="14"/>
      <c r="P747" s="14"/>
      <c r="Q747" s="14"/>
      <c r="R747" s="14"/>
      <c r="S747" s="14"/>
      <c r="T747" s="14"/>
      <c r="U747" s="14"/>
      <c r="V747" s="14"/>
      <c r="W747" s="14"/>
      <c r="X747" s="14"/>
      <c r="Y747" s="14"/>
      <c r="Z747" s="14"/>
      <c r="AA747" s="14"/>
      <c r="AB747" s="14"/>
    </row>
    <row r="748">
      <c r="A748" s="7"/>
      <c r="B748" s="11"/>
      <c r="C748" s="9"/>
      <c r="D748" s="22"/>
      <c r="E748" s="11"/>
      <c r="F748" s="11"/>
      <c r="G748" s="13"/>
      <c r="H748" s="11"/>
      <c r="I748" s="14"/>
      <c r="J748" s="14"/>
      <c r="K748" s="14"/>
      <c r="L748" s="14"/>
      <c r="M748" s="14"/>
      <c r="N748" s="14"/>
      <c r="O748" s="14"/>
      <c r="P748" s="14"/>
      <c r="Q748" s="14"/>
      <c r="R748" s="14"/>
      <c r="S748" s="14"/>
      <c r="T748" s="14"/>
      <c r="U748" s="14"/>
      <c r="V748" s="14"/>
      <c r="W748" s="14"/>
      <c r="X748" s="14"/>
      <c r="Y748" s="14"/>
      <c r="Z748" s="14"/>
      <c r="AA748" s="14"/>
      <c r="AB748" s="14"/>
    </row>
    <row r="749">
      <c r="A749" s="7"/>
      <c r="B749" s="11"/>
      <c r="C749" s="9"/>
      <c r="D749" s="22"/>
      <c r="E749" s="11"/>
      <c r="F749" s="11"/>
      <c r="G749" s="13"/>
      <c r="H749" s="11"/>
      <c r="I749" s="14"/>
      <c r="J749" s="14"/>
      <c r="K749" s="14"/>
      <c r="L749" s="14"/>
      <c r="M749" s="14"/>
      <c r="N749" s="14"/>
      <c r="O749" s="14"/>
      <c r="P749" s="14"/>
      <c r="Q749" s="14"/>
      <c r="R749" s="14"/>
      <c r="S749" s="14"/>
      <c r="T749" s="14"/>
      <c r="U749" s="14"/>
      <c r="V749" s="14"/>
      <c r="W749" s="14"/>
      <c r="X749" s="14"/>
      <c r="Y749" s="14"/>
      <c r="Z749" s="14"/>
      <c r="AA749" s="14"/>
      <c r="AB749" s="14"/>
    </row>
    <row r="750">
      <c r="A750" s="7"/>
      <c r="B750" s="11"/>
      <c r="C750" s="9"/>
      <c r="D750" s="22"/>
      <c r="E750" s="11"/>
      <c r="F750" s="11"/>
      <c r="G750" s="13"/>
      <c r="H750" s="11"/>
      <c r="I750" s="14"/>
      <c r="J750" s="14"/>
      <c r="K750" s="14"/>
      <c r="L750" s="14"/>
      <c r="M750" s="14"/>
      <c r="N750" s="14"/>
      <c r="O750" s="14"/>
      <c r="P750" s="14"/>
      <c r="Q750" s="14"/>
      <c r="R750" s="14"/>
      <c r="S750" s="14"/>
      <c r="T750" s="14"/>
      <c r="U750" s="14"/>
      <c r="V750" s="14"/>
      <c r="W750" s="14"/>
      <c r="X750" s="14"/>
      <c r="Y750" s="14"/>
      <c r="Z750" s="14"/>
      <c r="AA750" s="14"/>
      <c r="AB750" s="14"/>
    </row>
    <row r="751">
      <c r="A751" s="7"/>
      <c r="B751" s="11"/>
      <c r="C751" s="9"/>
      <c r="D751" s="22"/>
      <c r="E751" s="11"/>
      <c r="F751" s="11"/>
      <c r="G751" s="13"/>
      <c r="H751" s="11"/>
      <c r="I751" s="14"/>
      <c r="J751" s="14"/>
      <c r="K751" s="14"/>
      <c r="L751" s="14"/>
      <c r="M751" s="14"/>
      <c r="N751" s="14"/>
      <c r="O751" s="14"/>
      <c r="P751" s="14"/>
      <c r="Q751" s="14"/>
      <c r="R751" s="14"/>
      <c r="S751" s="14"/>
      <c r="T751" s="14"/>
      <c r="U751" s="14"/>
      <c r="V751" s="14"/>
      <c r="W751" s="14"/>
      <c r="X751" s="14"/>
      <c r="Y751" s="14"/>
      <c r="Z751" s="14"/>
      <c r="AA751" s="14"/>
      <c r="AB751" s="14"/>
    </row>
    <row r="752">
      <c r="A752" s="7"/>
      <c r="B752" s="11"/>
      <c r="C752" s="9"/>
      <c r="D752" s="22"/>
      <c r="E752" s="11"/>
      <c r="F752" s="11"/>
      <c r="G752" s="13"/>
      <c r="H752" s="11"/>
      <c r="I752" s="14"/>
      <c r="J752" s="14"/>
      <c r="K752" s="14"/>
      <c r="L752" s="14"/>
      <c r="M752" s="14"/>
      <c r="N752" s="14"/>
      <c r="O752" s="14"/>
      <c r="P752" s="14"/>
      <c r="Q752" s="14"/>
      <c r="R752" s="14"/>
      <c r="S752" s="14"/>
      <c r="T752" s="14"/>
      <c r="U752" s="14"/>
      <c r="V752" s="14"/>
      <c r="W752" s="14"/>
      <c r="X752" s="14"/>
      <c r="Y752" s="14"/>
      <c r="Z752" s="14"/>
      <c r="AA752" s="14"/>
      <c r="AB752" s="14"/>
    </row>
    <row r="753">
      <c r="A753" s="7"/>
      <c r="B753" s="11"/>
      <c r="C753" s="9"/>
      <c r="D753" s="22"/>
      <c r="E753" s="11"/>
      <c r="F753" s="11"/>
      <c r="G753" s="13"/>
      <c r="H753" s="11"/>
      <c r="I753" s="14"/>
      <c r="J753" s="14"/>
      <c r="K753" s="14"/>
      <c r="L753" s="14"/>
      <c r="M753" s="14"/>
      <c r="N753" s="14"/>
      <c r="O753" s="14"/>
      <c r="P753" s="14"/>
      <c r="Q753" s="14"/>
      <c r="R753" s="14"/>
      <c r="S753" s="14"/>
      <c r="T753" s="14"/>
      <c r="U753" s="14"/>
      <c r="V753" s="14"/>
      <c r="W753" s="14"/>
      <c r="X753" s="14"/>
      <c r="Y753" s="14"/>
      <c r="Z753" s="14"/>
      <c r="AA753" s="14"/>
      <c r="AB753" s="14"/>
    </row>
    <row r="754">
      <c r="A754" s="7"/>
      <c r="B754" s="11"/>
      <c r="C754" s="9"/>
      <c r="D754" s="22"/>
      <c r="E754" s="11"/>
      <c r="F754" s="11"/>
      <c r="G754" s="13"/>
      <c r="H754" s="11"/>
      <c r="I754" s="14"/>
      <c r="J754" s="14"/>
      <c r="K754" s="14"/>
      <c r="L754" s="14"/>
      <c r="M754" s="14"/>
      <c r="N754" s="14"/>
      <c r="O754" s="14"/>
      <c r="P754" s="14"/>
      <c r="Q754" s="14"/>
      <c r="R754" s="14"/>
      <c r="S754" s="14"/>
      <c r="T754" s="14"/>
      <c r="U754" s="14"/>
      <c r="V754" s="14"/>
      <c r="W754" s="14"/>
      <c r="X754" s="14"/>
      <c r="Y754" s="14"/>
      <c r="Z754" s="14"/>
      <c r="AA754" s="14"/>
      <c r="AB754" s="14"/>
    </row>
    <row r="755">
      <c r="A755" s="7"/>
      <c r="B755" s="11"/>
      <c r="C755" s="9"/>
      <c r="D755" s="22"/>
      <c r="E755" s="11"/>
      <c r="F755" s="11"/>
      <c r="G755" s="13"/>
      <c r="H755" s="11"/>
      <c r="I755" s="14"/>
      <c r="J755" s="14"/>
      <c r="K755" s="14"/>
      <c r="L755" s="14"/>
      <c r="M755" s="14"/>
      <c r="N755" s="14"/>
      <c r="O755" s="14"/>
      <c r="P755" s="14"/>
      <c r="Q755" s="14"/>
      <c r="R755" s="14"/>
      <c r="S755" s="14"/>
      <c r="T755" s="14"/>
      <c r="U755" s="14"/>
      <c r="V755" s="14"/>
      <c r="W755" s="14"/>
      <c r="X755" s="14"/>
      <c r="Y755" s="14"/>
      <c r="Z755" s="14"/>
      <c r="AA755" s="14"/>
      <c r="AB755" s="14"/>
    </row>
    <row r="756">
      <c r="A756" s="7"/>
      <c r="B756" s="11"/>
      <c r="C756" s="9"/>
      <c r="D756" s="22"/>
      <c r="E756" s="11"/>
      <c r="F756" s="11"/>
      <c r="G756" s="13"/>
      <c r="H756" s="11"/>
      <c r="I756" s="14"/>
      <c r="J756" s="14"/>
      <c r="K756" s="14"/>
      <c r="L756" s="14"/>
      <c r="M756" s="14"/>
      <c r="N756" s="14"/>
      <c r="O756" s="14"/>
      <c r="P756" s="14"/>
      <c r="Q756" s="14"/>
      <c r="R756" s="14"/>
      <c r="S756" s="14"/>
      <c r="T756" s="14"/>
      <c r="U756" s="14"/>
      <c r="V756" s="14"/>
      <c r="W756" s="14"/>
      <c r="X756" s="14"/>
      <c r="Y756" s="14"/>
      <c r="Z756" s="14"/>
      <c r="AA756" s="14"/>
      <c r="AB756" s="14"/>
    </row>
    <row r="757">
      <c r="A757" s="7"/>
      <c r="B757" s="11"/>
      <c r="C757" s="9"/>
      <c r="D757" s="22"/>
      <c r="E757" s="11"/>
      <c r="F757" s="11"/>
      <c r="G757" s="13"/>
      <c r="H757" s="11"/>
      <c r="I757" s="14"/>
      <c r="J757" s="14"/>
      <c r="K757" s="14"/>
      <c r="L757" s="14"/>
      <c r="M757" s="14"/>
      <c r="N757" s="14"/>
      <c r="O757" s="14"/>
      <c r="P757" s="14"/>
      <c r="Q757" s="14"/>
      <c r="R757" s="14"/>
      <c r="S757" s="14"/>
      <c r="T757" s="14"/>
      <c r="U757" s="14"/>
      <c r="V757" s="14"/>
      <c r="W757" s="14"/>
      <c r="X757" s="14"/>
      <c r="Y757" s="14"/>
      <c r="Z757" s="14"/>
      <c r="AA757" s="14"/>
      <c r="AB757" s="14"/>
    </row>
    <row r="758">
      <c r="A758" s="7"/>
      <c r="B758" s="11"/>
      <c r="C758" s="9"/>
      <c r="D758" s="22"/>
      <c r="E758" s="11"/>
      <c r="F758" s="11"/>
      <c r="G758" s="13"/>
      <c r="H758" s="11"/>
      <c r="I758" s="14"/>
      <c r="J758" s="14"/>
      <c r="K758" s="14"/>
      <c r="L758" s="14"/>
      <c r="M758" s="14"/>
      <c r="N758" s="14"/>
      <c r="O758" s="14"/>
      <c r="P758" s="14"/>
      <c r="Q758" s="14"/>
      <c r="R758" s="14"/>
      <c r="S758" s="14"/>
      <c r="T758" s="14"/>
      <c r="U758" s="14"/>
      <c r="V758" s="14"/>
      <c r="W758" s="14"/>
      <c r="X758" s="14"/>
      <c r="Y758" s="14"/>
      <c r="Z758" s="14"/>
      <c r="AA758" s="14"/>
      <c r="AB758" s="14"/>
    </row>
    <row r="759">
      <c r="A759" s="7"/>
      <c r="B759" s="11"/>
      <c r="C759" s="9"/>
      <c r="D759" s="22"/>
      <c r="E759" s="11"/>
      <c r="F759" s="11"/>
      <c r="G759" s="13"/>
      <c r="H759" s="11"/>
      <c r="I759" s="14"/>
      <c r="J759" s="14"/>
      <c r="K759" s="14"/>
      <c r="L759" s="14"/>
      <c r="M759" s="14"/>
      <c r="N759" s="14"/>
      <c r="O759" s="14"/>
      <c r="P759" s="14"/>
      <c r="Q759" s="14"/>
      <c r="R759" s="14"/>
      <c r="S759" s="14"/>
      <c r="T759" s="14"/>
      <c r="U759" s="14"/>
      <c r="V759" s="14"/>
      <c r="W759" s="14"/>
      <c r="X759" s="14"/>
      <c r="Y759" s="14"/>
      <c r="Z759" s="14"/>
      <c r="AA759" s="14"/>
      <c r="AB759" s="14"/>
    </row>
    <row r="760">
      <c r="A760" s="7"/>
      <c r="B760" s="11"/>
      <c r="C760" s="9"/>
      <c r="D760" s="22"/>
      <c r="E760" s="11"/>
      <c r="F760" s="11"/>
      <c r="G760" s="13"/>
      <c r="H760" s="11"/>
      <c r="I760" s="14"/>
      <c r="J760" s="14"/>
      <c r="K760" s="14"/>
      <c r="L760" s="14"/>
      <c r="M760" s="14"/>
      <c r="N760" s="14"/>
      <c r="O760" s="14"/>
      <c r="P760" s="14"/>
      <c r="Q760" s="14"/>
      <c r="R760" s="14"/>
      <c r="S760" s="14"/>
      <c r="T760" s="14"/>
      <c r="U760" s="14"/>
      <c r="V760" s="14"/>
      <c r="W760" s="14"/>
      <c r="X760" s="14"/>
      <c r="Y760" s="14"/>
      <c r="Z760" s="14"/>
      <c r="AA760" s="14"/>
      <c r="AB760" s="14"/>
    </row>
    <row r="761">
      <c r="A761" s="7"/>
      <c r="B761" s="11"/>
      <c r="C761" s="9"/>
      <c r="D761" s="22"/>
      <c r="E761" s="11"/>
      <c r="F761" s="11"/>
      <c r="G761" s="13"/>
      <c r="H761" s="11"/>
      <c r="I761" s="14"/>
      <c r="J761" s="14"/>
      <c r="K761" s="14"/>
      <c r="L761" s="14"/>
      <c r="M761" s="14"/>
      <c r="N761" s="14"/>
      <c r="O761" s="14"/>
      <c r="P761" s="14"/>
      <c r="Q761" s="14"/>
      <c r="R761" s="14"/>
      <c r="S761" s="14"/>
      <c r="T761" s="14"/>
      <c r="U761" s="14"/>
      <c r="V761" s="14"/>
      <c r="W761" s="14"/>
      <c r="X761" s="14"/>
      <c r="Y761" s="14"/>
      <c r="Z761" s="14"/>
      <c r="AA761" s="14"/>
      <c r="AB761" s="14"/>
    </row>
    <row r="762">
      <c r="A762" s="7"/>
      <c r="B762" s="11"/>
      <c r="C762" s="9"/>
      <c r="D762" s="22"/>
      <c r="E762" s="11"/>
      <c r="F762" s="11"/>
      <c r="G762" s="13"/>
      <c r="H762" s="11"/>
      <c r="I762" s="14"/>
      <c r="J762" s="14"/>
      <c r="K762" s="14"/>
      <c r="L762" s="14"/>
      <c r="M762" s="14"/>
      <c r="N762" s="14"/>
      <c r="O762" s="14"/>
      <c r="P762" s="14"/>
      <c r="Q762" s="14"/>
      <c r="R762" s="14"/>
      <c r="S762" s="14"/>
      <c r="T762" s="14"/>
      <c r="U762" s="14"/>
      <c r="V762" s="14"/>
      <c r="W762" s="14"/>
      <c r="X762" s="14"/>
      <c r="Y762" s="14"/>
      <c r="Z762" s="14"/>
      <c r="AA762" s="14"/>
      <c r="AB762" s="14"/>
    </row>
    <row r="763">
      <c r="A763" s="7"/>
      <c r="B763" s="11"/>
      <c r="C763" s="9"/>
      <c r="D763" s="22"/>
      <c r="E763" s="11"/>
      <c r="F763" s="11"/>
      <c r="G763" s="13"/>
      <c r="H763" s="11"/>
      <c r="I763" s="14"/>
      <c r="J763" s="14"/>
      <c r="K763" s="14"/>
      <c r="L763" s="14"/>
      <c r="M763" s="14"/>
      <c r="N763" s="14"/>
      <c r="O763" s="14"/>
      <c r="P763" s="14"/>
      <c r="Q763" s="14"/>
      <c r="R763" s="14"/>
      <c r="S763" s="14"/>
      <c r="T763" s="14"/>
      <c r="U763" s="14"/>
      <c r="V763" s="14"/>
      <c r="W763" s="14"/>
      <c r="X763" s="14"/>
      <c r="Y763" s="14"/>
      <c r="Z763" s="14"/>
      <c r="AA763" s="14"/>
      <c r="AB763" s="14"/>
    </row>
    <row r="764">
      <c r="A764" s="7"/>
      <c r="B764" s="11"/>
      <c r="C764" s="9"/>
      <c r="D764" s="22"/>
      <c r="E764" s="11"/>
      <c r="F764" s="11"/>
      <c r="G764" s="13"/>
      <c r="H764" s="11"/>
      <c r="I764" s="14"/>
      <c r="J764" s="14"/>
      <c r="K764" s="14"/>
      <c r="L764" s="14"/>
      <c r="M764" s="14"/>
      <c r="N764" s="14"/>
      <c r="O764" s="14"/>
      <c r="P764" s="14"/>
      <c r="Q764" s="14"/>
      <c r="R764" s="14"/>
      <c r="S764" s="14"/>
      <c r="T764" s="14"/>
      <c r="U764" s="14"/>
      <c r="V764" s="14"/>
      <c r="W764" s="14"/>
      <c r="X764" s="14"/>
      <c r="Y764" s="14"/>
      <c r="Z764" s="14"/>
      <c r="AA764" s="14"/>
      <c r="AB764" s="14"/>
    </row>
    <row r="765">
      <c r="A765" s="7"/>
      <c r="B765" s="11"/>
      <c r="C765" s="9"/>
      <c r="D765" s="22"/>
      <c r="E765" s="11"/>
      <c r="F765" s="11"/>
      <c r="G765" s="13"/>
      <c r="H765" s="11"/>
      <c r="I765" s="14"/>
      <c r="J765" s="14"/>
      <c r="K765" s="14"/>
      <c r="L765" s="14"/>
      <c r="M765" s="14"/>
      <c r="N765" s="14"/>
      <c r="O765" s="14"/>
      <c r="P765" s="14"/>
      <c r="Q765" s="14"/>
      <c r="R765" s="14"/>
      <c r="S765" s="14"/>
      <c r="T765" s="14"/>
      <c r="U765" s="14"/>
      <c r="V765" s="14"/>
      <c r="W765" s="14"/>
      <c r="X765" s="14"/>
      <c r="Y765" s="14"/>
      <c r="Z765" s="14"/>
      <c r="AA765" s="14"/>
      <c r="AB765" s="14"/>
    </row>
    <row r="766">
      <c r="A766" s="7"/>
      <c r="B766" s="11"/>
      <c r="C766" s="9"/>
      <c r="D766" s="22"/>
      <c r="E766" s="11"/>
      <c r="F766" s="11"/>
      <c r="G766" s="13"/>
      <c r="H766" s="11"/>
      <c r="I766" s="14"/>
      <c r="J766" s="14"/>
      <c r="K766" s="14"/>
      <c r="L766" s="14"/>
      <c r="M766" s="14"/>
      <c r="N766" s="14"/>
      <c r="O766" s="14"/>
      <c r="P766" s="14"/>
      <c r="Q766" s="14"/>
      <c r="R766" s="14"/>
      <c r="S766" s="14"/>
      <c r="T766" s="14"/>
      <c r="U766" s="14"/>
      <c r="V766" s="14"/>
      <c r="W766" s="14"/>
      <c r="X766" s="14"/>
      <c r="Y766" s="14"/>
      <c r="Z766" s="14"/>
      <c r="AA766" s="14"/>
      <c r="AB766" s="14"/>
    </row>
    <row r="767">
      <c r="A767" s="7"/>
      <c r="B767" s="11"/>
      <c r="C767" s="9"/>
      <c r="D767" s="22"/>
      <c r="E767" s="11"/>
      <c r="F767" s="11"/>
      <c r="G767" s="13"/>
      <c r="H767" s="11"/>
      <c r="I767" s="14"/>
      <c r="J767" s="14"/>
      <c r="K767" s="14"/>
      <c r="L767" s="14"/>
      <c r="M767" s="14"/>
      <c r="N767" s="14"/>
      <c r="O767" s="14"/>
      <c r="P767" s="14"/>
      <c r="Q767" s="14"/>
      <c r="R767" s="14"/>
      <c r="S767" s="14"/>
      <c r="T767" s="14"/>
      <c r="U767" s="14"/>
      <c r="V767" s="14"/>
      <c r="W767" s="14"/>
      <c r="X767" s="14"/>
      <c r="Y767" s="14"/>
      <c r="Z767" s="14"/>
      <c r="AA767" s="14"/>
      <c r="AB767" s="14"/>
    </row>
    <row r="768">
      <c r="A768" s="7"/>
      <c r="B768" s="11"/>
      <c r="C768" s="9"/>
      <c r="D768" s="22"/>
      <c r="E768" s="11"/>
      <c r="F768" s="11"/>
      <c r="G768" s="13"/>
      <c r="H768" s="11"/>
      <c r="I768" s="14"/>
      <c r="J768" s="14"/>
      <c r="K768" s="14"/>
      <c r="L768" s="14"/>
      <c r="M768" s="14"/>
      <c r="N768" s="14"/>
      <c r="O768" s="14"/>
      <c r="P768" s="14"/>
      <c r="Q768" s="14"/>
      <c r="R768" s="14"/>
      <c r="S768" s="14"/>
      <c r="T768" s="14"/>
      <c r="U768" s="14"/>
      <c r="V768" s="14"/>
      <c r="W768" s="14"/>
      <c r="X768" s="14"/>
      <c r="Y768" s="14"/>
      <c r="Z768" s="14"/>
      <c r="AA768" s="14"/>
      <c r="AB768" s="14"/>
    </row>
    <row r="769">
      <c r="A769" s="7"/>
      <c r="B769" s="11"/>
      <c r="C769" s="9"/>
      <c r="D769" s="22"/>
      <c r="E769" s="11"/>
      <c r="F769" s="11"/>
      <c r="G769" s="13"/>
      <c r="H769" s="11"/>
      <c r="I769" s="14"/>
      <c r="J769" s="14"/>
      <c r="K769" s="14"/>
      <c r="L769" s="14"/>
      <c r="M769" s="14"/>
      <c r="N769" s="14"/>
      <c r="O769" s="14"/>
      <c r="P769" s="14"/>
      <c r="Q769" s="14"/>
      <c r="R769" s="14"/>
      <c r="S769" s="14"/>
      <c r="T769" s="14"/>
      <c r="U769" s="14"/>
      <c r="V769" s="14"/>
      <c r="W769" s="14"/>
      <c r="X769" s="14"/>
      <c r="Y769" s="14"/>
      <c r="Z769" s="14"/>
      <c r="AA769" s="14"/>
      <c r="AB769" s="14"/>
    </row>
    <row r="770">
      <c r="A770" s="7"/>
      <c r="B770" s="11"/>
      <c r="C770" s="9"/>
      <c r="D770" s="22"/>
      <c r="E770" s="11"/>
      <c r="F770" s="11"/>
      <c r="G770" s="13"/>
      <c r="H770" s="11"/>
      <c r="I770" s="14"/>
      <c r="J770" s="14"/>
      <c r="K770" s="14"/>
      <c r="L770" s="14"/>
      <c r="M770" s="14"/>
      <c r="N770" s="14"/>
      <c r="O770" s="14"/>
      <c r="P770" s="14"/>
      <c r="Q770" s="14"/>
      <c r="R770" s="14"/>
      <c r="S770" s="14"/>
      <c r="T770" s="14"/>
      <c r="U770" s="14"/>
      <c r="V770" s="14"/>
      <c r="W770" s="14"/>
      <c r="X770" s="14"/>
      <c r="Y770" s="14"/>
      <c r="Z770" s="14"/>
      <c r="AA770" s="14"/>
      <c r="AB770" s="14"/>
    </row>
    <row r="771">
      <c r="A771" s="7"/>
      <c r="B771" s="11"/>
      <c r="C771" s="9"/>
      <c r="D771" s="22"/>
      <c r="E771" s="11"/>
      <c r="F771" s="11"/>
      <c r="G771" s="13"/>
      <c r="H771" s="11"/>
      <c r="I771" s="14"/>
      <c r="J771" s="14"/>
      <c r="K771" s="14"/>
      <c r="L771" s="14"/>
      <c r="M771" s="14"/>
      <c r="N771" s="14"/>
      <c r="O771" s="14"/>
      <c r="P771" s="14"/>
      <c r="Q771" s="14"/>
      <c r="R771" s="14"/>
      <c r="S771" s="14"/>
      <c r="T771" s="14"/>
      <c r="U771" s="14"/>
      <c r="V771" s="14"/>
      <c r="W771" s="14"/>
      <c r="X771" s="14"/>
      <c r="Y771" s="14"/>
      <c r="Z771" s="14"/>
      <c r="AA771" s="14"/>
      <c r="AB771" s="14"/>
    </row>
    <row r="772">
      <c r="A772" s="7"/>
      <c r="B772" s="11"/>
      <c r="C772" s="9"/>
      <c r="D772" s="22"/>
      <c r="E772" s="11"/>
      <c r="F772" s="11"/>
      <c r="G772" s="13"/>
      <c r="H772" s="11"/>
      <c r="I772" s="14"/>
      <c r="J772" s="14"/>
      <c r="K772" s="14"/>
      <c r="L772" s="14"/>
      <c r="M772" s="14"/>
      <c r="N772" s="14"/>
      <c r="O772" s="14"/>
      <c r="P772" s="14"/>
      <c r="Q772" s="14"/>
      <c r="R772" s="14"/>
      <c r="S772" s="14"/>
      <c r="T772" s="14"/>
      <c r="U772" s="14"/>
      <c r="V772" s="14"/>
      <c r="W772" s="14"/>
      <c r="X772" s="14"/>
      <c r="Y772" s="14"/>
      <c r="Z772" s="14"/>
      <c r="AA772" s="14"/>
      <c r="AB772" s="14"/>
    </row>
    <row r="773">
      <c r="A773" s="7"/>
      <c r="B773" s="11"/>
      <c r="C773" s="9"/>
      <c r="D773" s="22"/>
      <c r="E773" s="11"/>
      <c r="F773" s="11"/>
      <c r="G773" s="13"/>
      <c r="H773" s="11"/>
      <c r="I773" s="14"/>
      <c r="J773" s="14"/>
      <c r="K773" s="14"/>
      <c r="L773" s="14"/>
      <c r="M773" s="14"/>
      <c r="N773" s="14"/>
      <c r="O773" s="14"/>
      <c r="P773" s="14"/>
      <c r="Q773" s="14"/>
      <c r="R773" s="14"/>
      <c r="S773" s="14"/>
      <c r="T773" s="14"/>
      <c r="U773" s="14"/>
      <c r="V773" s="14"/>
      <c r="W773" s="14"/>
      <c r="X773" s="14"/>
      <c r="Y773" s="14"/>
      <c r="Z773" s="14"/>
      <c r="AA773" s="14"/>
      <c r="AB773" s="14"/>
    </row>
    <row r="774">
      <c r="A774" s="7"/>
      <c r="B774" s="11"/>
      <c r="C774" s="9"/>
      <c r="D774" s="22"/>
      <c r="E774" s="11"/>
      <c r="F774" s="11"/>
      <c r="G774" s="13"/>
      <c r="H774" s="11"/>
      <c r="I774" s="14"/>
      <c r="J774" s="14"/>
      <c r="K774" s="14"/>
      <c r="L774" s="14"/>
      <c r="M774" s="14"/>
      <c r="N774" s="14"/>
      <c r="O774" s="14"/>
      <c r="P774" s="14"/>
      <c r="Q774" s="14"/>
      <c r="R774" s="14"/>
      <c r="S774" s="14"/>
      <c r="T774" s="14"/>
      <c r="U774" s="14"/>
      <c r="V774" s="14"/>
      <c r="W774" s="14"/>
      <c r="X774" s="14"/>
      <c r="Y774" s="14"/>
      <c r="Z774" s="14"/>
      <c r="AA774" s="14"/>
      <c r="AB774" s="14"/>
    </row>
    <row r="775">
      <c r="A775" s="7"/>
      <c r="B775" s="11"/>
      <c r="C775" s="9"/>
      <c r="D775" s="22"/>
      <c r="E775" s="11"/>
      <c r="F775" s="11"/>
      <c r="G775" s="13"/>
      <c r="H775" s="11"/>
      <c r="I775" s="14"/>
      <c r="J775" s="14"/>
      <c r="K775" s="14"/>
      <c r="L775" s="14"/>
      <c r="M775" s="14"/>
      <c r="N775" s="14"/>
      <c r="O775" s="14"/>
      <c r="P775" s="14"/>
      <c r="Q775" s="14"/>
      <c r="R775" s="14"/>
      <c r="S775" s="14"/>
      <c r="T775" s="14"/>
      <c r="U775" s="14"/>
      <c r="V775" s="14"/>
      <c r="W775" s="14"/>
      <c r="X775" s="14"/>
      <c r="Y775" s="14"/>
      <c r="Z775" s="14"/>
      <c r="AA775" s="14"/>
      <c r="AB775" s="14"/>
    </row>
    <row r="776">
      <c r="A776" s="7"/>
      <c r="B776" s="11"/>
      <c r="C776" s="9"/>
      <c r="D776" s="22"/>
      <c r="E776" s="11"/>
      <c r="F776" s="11"/>
      <c r="G776" s="13"/>
      <c r="H776" s="11"/>
      <c r="I776" s="14"/>
      <c r="J776" s="14"/>
      <c r="K776" s="14"/>
      <c r="L776" s="14"/>
      <c r="M776" s="14"/>
      <c r="N776" s="14"/>
      <c r="O776" s="14"/>
      <c r="P776" s="14"/>
      <c r="Q776" s="14"/>
      <c r="R776" s="14"/>
      <c r="S776" s="14"/>
      <c r="T776" s="14"/>
      <c r="U776" s="14"/>
      <c r="V776" s="14"/>
      <c r="W776" s="14"/>
      <c r="X776" s="14"/>
      <c r="Y776" s="14"/>
      <c r="Z776" s="14"/>
      <c r="AA776" s="14"/>
      <c r="AB776" s="14"/>
    </row>
    <row r="777">
      <c r="A777" s="7"/>
      <c r="B777" s="11"/>
      <c r="C777" s="9"/>
      <c r="D777" s="22"/>
      <c r="E777" s="11"/>
      <c r="F777" s="11"/>
      <c r="G777" s="13"/>
      <c r="H777" s="11"/>
      <c r="I777" s="14"/>
      <c r="J777" s="14"/>
      <c r="K777" s="14"/>
      <c r="L777" s="14"/>
      <c r="M777" s="14"/>
      <c r="N777" s="14"/>
      <c r="O777" s="14"/>
      <c r="P777" s="14"/>
      <c r="Q777" s="14"/>
      <c r="R777" s="14"/>
      <c r="S777" s="14"/>
      <c r="T777" s="14"/>
      <c r="U777" s="14"/>
      <c r="V777" s="14"/>
      <c r="W777" s="14"/>
      <c r="X777" s="14"/>
      <c r="Y777" s="14"/>
      <c r="Z777" s="14"/>
      <c r="AA777" s="14"/>
      <c r="AB777" s="14"/>
    </row>
    <row r="778">
      <c r="A778" s="7"/>
      <c r="B778" s="11"/>
      <c r="C778" s="9"/>
      <c r="D778" s="22"/>
      <c r="E778" s="11"/>
      <c r="F778" s="11"/>
      <c r="G778" s="13"/>
      <c r="H778" s="11"/>
      <c r="I778" s="14"/>
      <c r="J778" s="14"/>
      <c r="K778" s="14"/>
      <c r="L778" s="14"/>
      <c r="M778" s="14"/>
      <c r="N778" s="14"/>
      <c r="O778" s="14"/>
      <c r="P778" s="14"/>
      <c r="Q778" s="14"/>
      <c r="R778" s="14"/>
      <c r="S778" s="14"/>
      <c r="T778" s="14"/>
      <c r="U778" s="14"/>
      <c r="V778" s="14"/>
      <c r="W778" s="14"/>
      <c r="X778" s="14"/>
      <c r="Y778" s="14"/>
      <c r="Z778" s="14"/>
      <c r="AA778" s="14"/>
      <c r="AB778" s="14"/>
    </row>
    <row r="779">
      <c r="A779" s="7"/>
      <c r="B779" s="11"/>
      <c r="C779" s="9"/>
      <c r="D779" s="22"/>
      <c r="E779" s="11"/>
      <c r="F779" s="11"/>
      <c r="G779" s="13"/>
      <c r="H779" s="11"/>
      <c r="I779" s="14"/>
      <c r="J779" s="14"/>
      <c r="K779" s="14"/>
      <c r="L779" s="14"/>
      <c r="M779" s="14"/>
      <c r="N779" s="14"/>
      <c r="O779" s="14"/>
      <c r="P779" s="14"/>
      <c r="Q779" s="14"/>
      <c r="R779" s="14"/>
      <c r="S779" s="14"/>
      <c r="T779" s="14"/>
      <c r="U779" s="14"/>
      <c r="V779" s="14"/>
      <c r="W779" s="14"/>
      <c r="X779" s="14"/>
      <c r="Y779" s="14"/>
      <c r="Z779" s="14"/>
      <c r="AA779" s="14"/>
      <c r="AB779" s="14"/>
    </row>
    <row r="780">
      <c r="A780" s="7"/>
      <c r="B780" s="11"/>
      <c r="C780" s="9"/>
      <c r="D780" s="22"/>
      <c r="E780" s="11"/>
      <c r="F780" s="11"/>
      <c r="G780" s="13"/>
      <c r="H780" s="11"/>
      <c r="I780" s="14"/>
      <c r="J780" s="14"/>
      <c r="K780" s="14"/>
      <c r="L780" s="14"/>
      <c r="M780" s="14"/>
      <c r="N780" s="14"/>
      <c r="O780" s="14"/>
      <c r="P780" s="14"/>
      <c r="Q780" s="14"/>
      <c r="R780" s="14"/>
      <c r="S780" s="14"/>
      <c r="T780" s="14"/>
      <c r="U780" s="14"/>
      <c r="V780" s="14"/>
      <c r="W780" s="14"/>
      <c r="X780" s="14"/>
      <c r="Y780" s="14"/>
      <c r="Z780" s="14"/>
      <c r="AA780" s="14"/>
      <c r="AB780" s="14"/>
    </row>
    <row r="781">
      <c r="A781" s="7"/>
      <c r="B781" s="11"/>
      <c r="C781" s="9"/>
      <c r="D781" s="22"/>
      <c r="E781" s="11"/>
      <c r="F781" s="11"/>
      <c r="G781" s="13"/>
      <c r="H781" s="11"/>
      <c r="I781" s="14"/>
      <c r="J781" s="14"/>
      <c r="K781" s="14"/>
      <c r="L781" s="14"/>
      <c r="M781" s="14"/>
      <c r="N781" s="14"/>
      <c r="O781" s="14"/>
      <c r="P781" s="14"/>
      <c r="Q781" s="14"/>
      <c r="R781" s="14"/>
      <c r="S781" s="14"/>
      <c r="T781" s="14"/>
      <c r="U781" s="14"/>
      <c r="V781" s="14"/>
      <c r="W781" s="14"/>
      <c r="X781" s="14"/>
      <c r="Y781" s="14"/>
      <c r="Z781" s="14"/>
      <c r="AA781" s="14"/>
      <c r="AB781" s="14"/>
    </row>
    <row r="782">
      <c r="A782" s="7"/>
      <c r="B782" s="11"/>
      <c r="C782" s="9"/>
      <c r="D782" s="22"/>
      <c r="E782" s="11"/>
      <c r="F782" s="11"/>
      <c r="G782" s="13"/>
      <c r="H782" s="11"/>
      <c r="I782" s="14"/>
      <c r="J782" s="14"/>
      <c r="K782" s="14"/>
      <c r="L782" s="14"/>
      <c r="M782" s="14"/>
      <c r="N782" s="14"/>
      <c r="O782" s="14"/>
      <c r="P782" s="14"/>
      <c r="Q782" s="14"/>
      <c r="R782" s="14"/>
      <c r="S782" s="14"/>
      <c r="T782" s="14"/>
      <c r="U782" s="14"/>
      <c r="V782" s="14"/>
      <c r="W782" s="14"/>
      <c r="X782" s="14"/>
      <c r="Y782" s="14"/>
      <c r="Z782" s="14"/>
      <c r="AA782" s="14"/>
      <c r="AB782" s="14"/>
    </row>
    <row r="783">
      <c r="A783" s="7"/>
      <c r="B783" s="11"/>
      <c r="C783" s="9"/>
      <c r="D783" s="22"/>
      <c r="E783" s="11"/>
      <c r="F783" s="11"/>
      <c r="G783" s="13"/>
      <c r="H783" s="11"/>
      <c r="I783" s="14"/>
      <c r="J783" s="14"/>
      <c r="K783" s="14"/>
      <c r="L783" s="14"/>
      <c r="M783" s="14"/>
      <c r="N783" s="14"/>
      <c r="O783" s="14"/>
      <c r="P783" s="14"/>
      <c r="Q783" s="14"/>
      <c r="R783" s="14"/>
      <c r="S783" s="14"/>
      <c r="T783" s="14"/>
      <c r="U783" s="14"/>
      <c r="V783" s="14"/>
      <c r="W783" s="14"/>
      <c r="X783" s="14"/>
      <c r="Y783" s="14"/>
      <c r="Z783" s="14"/>
      <c r="AA783" s="14"/>
      <c r="AB783" s="14"/>
    </row>
    <row r="784">
      <c r="A784" s="7"/>
      <c r="B784" s="11"/>
      <c r="C784" s="9"/>
      <c r="D784" s="22"/>
      <c r="E784" s="11"/>
      <c r="F784" s="11"/>
      <c r="G784" s="13"/>
      <c r="H784" s="11"/>
      <c r="I784" s="14"/>
      <c r="J784" s="14"/>
      <c r="K784" s="14"/>
      <c r="L784" s="14"/>
      <c r="M784" s="14"/>
      <c r="N784" s="14"/>
      <c r="O784" s="14"/>
      <c r="P784" s="14"/>
      <c r="Q784" s="14"/>
      <c r="R784" s="14"/>
      <c r="S784" s="14"/>
      <c r="T784" s="14"/>
      <c r="U784" s="14"/>
      <c r="V784" s="14"/>
      <c r="W784" s="14"/>
      <c r="X784" s="14"/>
      <c r="Y784" s="14"/>
      <c r="Z784" s="14"/>
      <c r="AA784" s="14"/>
      <c r="AB784" s="14"/>
    </row>
    <row r="785">
      <c r="A785" s="7"/>
      <c r="B785" s="11"/>
      <c r="C785" s="9"/>
      <c r="D785" s="22"/>
      <c r="E785" s="11"/>
      <c r="F785" s="11"/>
      <c r="G785" s="13"/>
      <c r="H785" s="11"/>
      <c r="I785" s="14"/>
      <c r="J785" s="14"/>
      <c r="K785" s="14"/>
      <c r="L785" s="14"/>
      <c r="M785" s="14"/>
      <c r="N785" s="14"/>
      <c r="O785" s="14"/>
      <c r="P785" s="14"/>
      <c r="Q785" s="14"/>
      <c r="R785" s="14"/>
      <c r="S785" s="14"/>
      <c r="T785" s="14"/>
      <c r="U785" s="14"/>
      <c r="V785" s="14"/>
      <c r="W785" s="14"/>
      <c r="X785" s="14"/>
      <c r="Y785" s="14"/>
      <c r="Z785" s="14"/>
      <c r="AA785" s="14"/>
      <c r="AB785" s="14"/>
    </row>
    <row r="786">
      <c r="A786" s="7"/>
      <c r="B786" s="11"/>
      <c r="C786" s="9"/>
      <c r="D786" s="22"/>
      <c r="E786" s="11"/>
      <c r="F786" s="11"/>
      <c r="G786" s="13"/>
      <c r="H786" s="11"/>
      <c r="I786" s="14"/>
      <c r="J786" s="14"/>
      <c r="K786" s="14"/>
      <c r="L786" s="14"/>
      <c r="M786" s="14"/>
      <c r="N786" s="14"/>
      <c r="O786" s="14"/>
      <c r="P786" s="14"/>
      <c r="Q786" s="14"/>
      <c r="R786" s="14"/>
      <c r="S786" s="14"/>
      <c r="T786" s="14"/>
      <c r="U786" s="14"/>
      <c r="V786" s="14"/>
      <c r="W786" s="14"/>
      <c r="X786" s="14"/>
      <c r="Y786" s="14"/>
      <c r="Z786" s="14"/>
      <c r="AA786" s="14"/>
      <c r="AB786" s="14"/>
    </row>
    <row r="787">
      <c r="A787" s="7"/>
      <c r="B787" s="11"/>
      <c r="C787" s="9"/>
      <c r="D787" s="22"/>
      <c r="E787" s="11"/>
      <c r="F787" s="11"/>
      <c r="G787" s="13"/>
      <c r="H787" s="11"/>
      <c r="I787" s="14"/>
      <c r="J787" s="14"/>
      <c r="K787" s="14"/>
      <c r="L787" s="14"/>
      <c r="M787" s="14"/>
      <c r="N787" s="14"/>
      <c r="O787" s="14"/>
      <c r="P787" s="14"/>
      <c r="Q787" s="14"/>
      <c r="R787" s="14"/>
      <c r="S787" s="14"/>
      <c r="T787" s="14"/>
      <c r="U787" s="14"/>
      <c r="V787" s="14"/>
      <c r="W787" s="14"/>
      <c r="X787" s="14"/>
      <c r="Y787" s="14"/>
      <c r="Z787" s="14"/>
      <c r="AA787" s="14"/>
      <c r="AB787" s="14"/>
    </row>
    <row r="788">
      <c r="A788" s="7"/>
      <c r="B788" s="11"/>
      <c r="C788" s="9"/>
      <c r="D788" s="22"/>
      <c r="E788" s="11"/>
      <c r="F788" s="11"/>
      <c r="G788" s="13"/>
      <c r="H788" s="11"/>
      <c r="I788" s="14"/>
      <c r="J788" s="14"/>
      <c r="K788" s="14"/>
      <c r="L788" s="14"/>
      <c r="M788" s="14"/>
      <c r="N788" s="14"/>
      <c r="O788" s="14"/>
      <c r="P788" s="14"/>
      <c r="Q788" s="14"/>
      <c r="R788" s="14"/>
      <c r="S788" s="14"/>
      <c r="T788" s="14"/>
      <c r="U788" s="14"/>
      <c r="V788" s="14"/>
      <c r="W788" s="14"/>
      <c r="X788" s="14"/>
      <c r="Y788" s="14"/>
      <c r="Z788" s="14"/>
      <c r="AA788" s="14"/>
      <c r="AB788" s="14"/>
    </row>
    <row r="789">
      <c r="A789" s="7"/>
      <c r="B789" s="11"/>
      <c r="C789" s="9"/>
      <c r="D789" s="22"/>
      <c r="E789" s="11"/>
      <c r="F789" s="11"/>
      <c r="G789" s="13"/>
      <c r="H789" s="11"/>
      <c r="I789" s="14"/>
      <c r="J789" s="14"/>
      <c r="K789" s="14"/>
      <c r="L789" s="14"/>
      <c r="M789" s="14"/>
      <c r="N789" s="14"/>
      <c r="O789" s="14"/>
      <c r="P789" s="14"/>
      <c r="Q789" s="14"/>
      <c r="R789" s="14"/>
      <c r="S789" s="14"/>
      <c r="T789" s="14"/>
      <c r="U789" s="14"/>
      <c r="V789" s="14"/>
      <c r="W789" s="14"/>
      <c r="X789" s="14"/>
      <c r="Y789" s="14"/>
      <c r="Z789" s="14"/>
      <c r="AA789" s="14"/>
      <c r="AB789" s="14"/>
    </row>
    <row r="790">
      <c r="A790" s="7"/>
      <c r="B790" s="11"/>
      <c r="C790" s="9"/>
      <c r="D790" s="22"/>
      <c r="E790" s="11"/>
      <c r="F790" s="11"/>
      <c r="G790" s="13"/>
      <c r="H790" s="11"/>
      <c r="I790" s="14"/>
      <c r="J790" s="14"/>
      <c r="K790" s="14"/>
      <c r="L790" s="14"/>
      <c r="M790" s="14"/>
      <c r="N790" s="14"/>
      <c r="O790" s="14"/>
      <c r="P790" s="14"/>
      <c r="Q790" s="14"/>
      <c r="R790" s="14"/>
      <c r="S790" s="14"/>
      <c r="T790" s="14"/>
      <c r="U790" s="14"/>
      <c r="V790" s="14"/>
      <c r="W790" s="14"/>
      <c r="X790" s="14"/>
      <c r="Y790" s="14"/>
      <c r="Z790" s="14"/>
      <c r="AA790" s="14"/>
      <c r="AB790" s="14"/>
    </row>
    <row r="791">
      <c r="A791" s="7"/>
      <c r="B791" s="11"/>
      <c r="C791" s="9"/>
      <c r="D791" s="22"/>
      <c r="E791" s="11"/>
      <c r="F791" s="11"/>
      <c r="G791" s="13"/>
      <c r="H791" s="11"/>
      <c r="I791" s="14"/>
      <c r="J791" s="14"/>
      <c r="K791" s="14"/>
      <c r="L791" s="14"/>
      <c r="M791" s="14"/>
      <c r="N791" s="14"/>
      <c r="O791" s="14"/>
      <c r="P791" s="14"/>
      <c r="Q791" s="14"/>
      <c r="R791" s="14"/>
      <c r="S791" s="14"/>
      <c r="T791" s="14"/>
      <c r="U791" s="14"/>
      <c r="V791" s="14"/>
      <c r="W791" s="14"/>
      <c r="X791" s="14"/>
      <c r="Y791" s="14"/>
      <c r="Z791" s="14"/>
      <c r="AA791" s="14"/>
      <c r="AB791" s="14"/>
    </row>
    <row r="792">
      <c r="A792" s="7"/>
      <c r="B792" s="11"/>
      <c r="C792" s="9"/>
      <c r="D792" s="22"/>
      <c r="E792" s="11"/>
      <c r="F792" s="11"/>
      <c r="G792" s="13"/>
      <c r="H792" s="11"/>
      <c r="I792" s="14"/>
      <c r="J792" s="14"/>
      <c r="K792" s="14"/>
      <c r="L792" s="14"/>
      <c r="M792" s="14"/>
      <c r="N792" s="14"/>
      <c r="O792" s="14"/>
      <c r="P792" s="14"/>
      <c r="Q792" s="14"/>
      <c r="R792" s="14"/>
      <c r="S792" s="14"/>
      <c r="T792" s="14"/>
      <c r="U792" s="14"/>
      <c r="V792" s="14"/>
      <c r="W792" s="14"/>
      <c r="X792" s="14"/>
      <c r="Y792" s="14"/>
      <c r="Z792" s="14"/>
      <c r="AA792" s="14"/>
      <c r="AB792" s="14"/>
    </row>
    <row r="793">
      <c r="A793" s="7"/>
      <c r="B793" s="11"/>
      <c r="C793" s="9"/>
      <c r="D793" s="22"/>
      <c r="E793" s="11"/>
      <c r="F793" s="11"/>
      <c r="G793" s="13"/>
      <c r="H793" s="11"/>
      <c r="I793" s="14"/>
      <c r="J793" s="14"/>
      <c r="K793" s="14"/>
      <c r="L793" s="14"/>
      <c r="M793" s="14"/>
      <c r="N793" s="14"/>
      <c r="O793" s="14"/>
      <c r="P793" s="14"/>
      <c r="Q793" s="14"/>
      <c r="R793" s="14"/>
      <c r="S793" s="14"/>
      <c r="T793" s="14"/>
      <c r="U793" s="14"/>
      <c r="V793" s="14"/>
      <c r="W793" s="14"/>
      <c r="X793" s="14"/>
      <c r="Y793" s="14"/>
      <c r="Z793" s="14"/>
      <c r="AA793" s="14"/>
      <c r="AB793" s="14"/>
    </row>
    <row r="794">
      <c r="A794" s="7"/>
      <c r="B794" s="11"/>
      <c r="C794" s="9"/>
      <c r="D794" s="22"/>
      <c r="E794" s="11"/>
      <c r="F794" s="11"/>
      <c r="G794" s="13"/>
      <c r="H794" s="11"/>
      <c r="I794" s="14"/>
      <c r="J794" s="14"/>
      <c r="K794" s="14"/>
      <c r="L794" s="14"/>
      <c r="M794" s="14"/>
      <c r="N794" s="14"/>
      <c r="O794" s="14"/>
      <c r="P794" s="14"/>
      <c r="Q794" s="14"/>
      <c r="R794" s="14"/>
      <c r="S794" s="14"/>
      <c r="T794" s="14"/>
      <c r="U794" s="14"/>
      <c r="V794" s="14"/>
      <c r="W794" s="14"/>
      <c r="X794" s="14"/>
      <c r="Y794" s="14"/>
      <c r="Z794" s="14"/>
      <c r="AA794" s="14"/>
      <c r="AB794" s="14"/>
    </row>
    <row r="795">
      <c r="A795" s="7"/>
      <c r="B795" s="11"/>
      <c r="C795" s="9"/>
      <c r="D795" s="22"/>
      <c r="E795" s="11"/>
      <c r="F795" s="11"/>
      <c r="G795" s="13"/>
      <c r="H795" s="11"/>
      <c r="I795" s="14"/>
      <c r="J795" s="14"/>
      <c r="K795" s="14"/>
      <c r="L795" s="14"/>
      <c r="M795" s="14"/>
      <c r="N795" s="14"/>
      <c r="O795" s="14"/>
      <c r="P795" s="14"/>
      <c r="Q795" s="14"/>
      <c r="R795" s="14"/>
      <c r="S795" s="14"/>
      <c r="T795" s="14"/>
      <c r="U795" s="14"/>
      <c r="V795" s="14"/>
      <c r="W795" s="14"/>
      <c r="X795" s="14"/>
      <c r="Y795" s="14"/>
      <c r="Z795" s="14"/>
      <c r="AA795" s="14"/>
      <c r="AB795" s="14"/>
    </row>
    <row r="796">
      <c r="A796" s="7"/>
      <c r="B796" s="11"/>
      <c r="C796" s="9"/>
      <c r="D796" s="22"/>
      <c r="E796" s="11"/>
      <c r="F796" s="11"/>
      <c r="G796" s="13"/>
      <c r="H796" s="11"/>
      <c r="I796" s="14"/>
      <c r="J796" s="14"/>
      <c r="K796" s="14"/>
      <c r="L796" s="14"/>
      <c r="M796" s="14"/>
      <c r="N796" s="14"/>
      <c r="O796" s="14"/>
      <c r="P796" s="14"/>
      <c r="Q796" s="14"/>
      <c r="R796" s="14"/>
      <c r="S796" s="14"/>
      <c r="T796" s="14"/>
      <c r="U796" s="14"/>
      <c r="V796" s="14"/>
      <c r="W796" s="14"/>
      <c r="X796" s="14"/>
      <c r="Y796" s="14"/>
      <c r="Z796" s="14"/>
      <c r="AA796" s="14"/>
      <c r="AB796" s="14"/>
    </row>
    <row r="797">
      <c r="A797" s="7"/>
      <c r="B797" s="11"/>
      <c r="C797" s="9"/>
      <c r="D797" s="22"/>
      <c r="E797" s="11"/>
      <c r="F797" s="11"/>
      <c r="G797" s="13"/>
      <c r="H797" s="11"/>
      <c r="I797" s="14"/>
      <c r="J797" s="14"/>
      <c r="K797" s="14"/>
      <c r="L797" s="14"/>
      <c r="M797" s="14"/>
      <c r="N797" s="14"/>
      <c r="O797" s="14"/>
      <c r="P797" s="14"/>
      <c r="Q797" s="14"/>
      <c r="R797" s="14"/>
      <c r="S797" s="14"/>
      <c r="T797" s="14"/>
      <c r="U797" s="14"/>
      <c r="V797" s="14"/>
      <c r="W797" s="14"/>
      <c r="X797" s="14"/>
      <c r="Y797" s="14"/>
      <c r="Z797" s="14"/>
      <c r="AA797" s="14"/>
      <c r="AB797" s="14"/>
    </row>
    <row r="798">
      <c r="A798" s="7"/>
      <c r="B798" s="11"/>
      <c r="C798" s="9"/>
      <c r="D798" s="22"/>
      <c r="E798" s="11"/>
      <c r="F798" s="11"/>
      <c r="G798" s="13"/>
      <c r="H798" s="11"/>
      <c r="I798" s="14"/>
      <c r="J798" s="14"/>
      <c r="K798" s="14"/>
      <c r="L798" s="14"/>
      <c r="M798" s="14"/>
      <c r="N798" s="14"/>
      <c r="O798" s="14"/>
      <c r="P798" s="14"/>
      <c r="Q798" s="14"/>
      <c r="R798" s="14"/>
      <c r="S798" s="14"/>
      <c r="T798" s="14"/>
      <c r="U798" s="14"/>
      <c r="V798" s="14"/>
      <c r="W798" s="14"/>
      <c r="X798" s="14"/>
      <c r="Y798" s="14"/>
      <c r="Z798" s="14"/>
      <c r="AA798" s="14"/>
      <c r="AB798" s="14"/>
    </row>
    <row r="799">
      <c r="A799" s="7"/>
      <c r="B799" s="11"/>
      <c r="C799" s="9"/>
      <c r="D799" s="22"/>
      <c r="E799" s="11"/>
      <c r="F799" s="11"/>
      <c r="G799" s="13"/>
      <c r="H799" s="11"/>
      <c r="I799" s="14"/>
      <c r="J799" s="14"/>
      <c r="K799" s="14"/>
      <c r="L799" s="14"/>
      <c r="M799" s="14"/>
      <c r="N799" s="14"/>
      <c r="O799" s="14"/>
      <c r="P799" s="14"/>
      <c r="Q799" s="14"/>
      <c r="R799" s="14"/>
      <c r="S799" s="14"/>
      <c r="T799" s="14"/>
      <c r="U799" s="14"/>
      <c r="V799" s="14"/>
      <c r="W799" s="14"/>
      <c r="X799" s="14"/>
      <c r="Y799" s="14"/>
      <c r="Z799" s="14"/>
      <c r="AA799" s="14"/>
      <c r="AB799" s="14"/>
    </row>
    <row r="800">
      <c r="A800" s="7"/>
      <c r="B800" s="11"/>
      <c r="C800" s="9"/>
      <c r="D800" s="22"/>
      <c r="E800" s="11"/>
      <c r="F800" s="11"/>
      <c r="G800" s="13"/>
      <c r="H800" s="11"/>
      <c r="I800" s="14"/>
      <c r="J800" s="14"/>
      <c r="K800" s="14"/>
      <c r="L800" s="14"/>
      <c r="M800" s="14"/>
      <c r="N800" s="14"/>
      <c r="O800" s="14"/>
      <c r="P800" s="14"/>
      <c r="Q800" s="14"/>
      <c r="R800" s="14"/>
      <c r="S800" s="14"/>
      <c r="T800" s="14"/>
      <c r="U800" s="14"/>
      <c r="V800" s="14"/>
      <c r="W800" s="14"/>
      <c r="X800" s="14"/>
      <c r="Y800" s="14"/>
      <c r="Z800" s="14"/>
      <c r="AA800" s="14"/>
      <c r="AB800" s="14"/>
    </row>
    <row r="801">
      <c r="A801" s="7"/>
      <c r="B801" s="11"/>
      <c r="C801" s="9"/>
      <c r="D801" s="22"/>
      <c r="E801" s="11"/>
      <c r="F801" s="11"/>
      <c r="G801" s="13"/>
      <c r="H801" s="11"/>
      <c r="I801" s="14"/>
      <c r="J801" s="14"/>
      <c r="K801" s="14"/>
      <c r="L801" s="14"/>
      <c r="M801" s="14"/>
      <c r="N801" s="14"/>
      <c r="O801" s="14"/>
      <c r="P801" s="14"/>
      <c r="Q801" s="14"/>
      <c r="R801" s="14"/>
      <c r="S801" s="14"/>
      <c r="T801" s="14"/>
      <c r="U801" s="14"/>
      <c r="V801" s="14"/>
      <c r="W801" s="14"/>
      <c r="X801" s="14"/>
      <c r="Y801" s="14"/>
      <c r="Z801" s="14"/>
      <c r="AA801" s="14"/>
      <c r="AB801" s="14"/>
    </row>
    <row r="802">
      <c r="A802" s="7"/>
      <c r="B802" s="11"/>
      <c r="C802" s="9"/>
      <c r="D802" s="22"/>
      <c r="E802" s="11"/>
      <c r="F802" s="11"/>
      <c r="G802" s="13"/>
      <c r="H802" s="11"/>
      <c r="I802" s="14"/>
      <c r="J802" s="14"/>
      <c r="K802" s="14"/>
      <c r="L802" s="14"/>
      <c r="M802" s="14"/>
      <c r="N802" s="14"/>
      <c r="O802" s="14"/>
      <c r="P802" s="14"/>
      <c r="Q802" s="14"/>
      <c r="R802" s="14"/>
      <c r="S802" s="14"/>
      <c r="T802" s="14"/>
      <c r="U802" s="14"/>
      <c r="V802" s="14"/>
      <c r="W802" s="14"/>
      <c r="X802" s="14"/>
      <c r="Y802" s="14"/>
      <c r="Z802" s="14"/>
      <c r="AA802" s="14"/>
      <c r="AB802" s="14"/>
    </row>
    <row r="803">
      <c r="A803" s="7"/>
      <c r="B803" s="11"/>
      <c r="C803" s="9"/>
      <c r="D803" s="22"/>
      <c r="E803" s="11"/>
      <c r="F803" s="11"/>
      <c r="G803" s="13"/>
      <c r="H803" s="11"/>
      <c r="I803" s="14"/>
      <c r="J803" s="14"/>
      <c r="K803" s="14"/>
      <c r="L803" s="14"/>
      <c r="M803" s="14"/>
      <c r="N803" s="14"/>
      <c r="O803" s="14"/>
      <c r="P803" s="14"/>
      <c r="Q803" s="14"/>
      <c r="R803" s="14"/>
      <c r="S803" s="14"/>
      <c r="T803" s="14"/>
      <c r="U803" s="14"/>
      <c r="V803" s="14"/>
      <c r="W803" s="14"/>
      <c r="X803" s="14"/>
      <c r="Y803" s="14"/>
      <c r="Z803" s="14"/>
      <c r="AA803" s="14"/>
      <c r="AB803" s="14"/>
    </row>
    <row r="804">
      <c r="A804" s="7"/>
      <c r="B804" s="11"/>
      <c r="C804" s="9"/>
      <c r="D804" s="22"/>
      <c r="E804" s="11"/>
      <c r="F804" s="11"/>
      <c r="G804" s="13"/>
      <c r="H804" s="11"/>
      <c r="I804" s="14"/>
      <c r="J804" s="14"/>
      <c r="K804" s="14"/>
      <c r="L804" s="14"/>
      <c r="M804" s="14"/>
      <c r="N804" s="14"/>
      <c r="O804" s="14"/>
      <c r="P804" s="14"/>
      <c r="Q804" s="14"/>
      <c r="R804" s="14"/>
      <c r="S804" s="14"/>
      <c r="T804" s="14"/>
      <c r="U804" s="14"/>
      <c r="V804" s="14"/>
      <c r="W804" s="14"/>
      <c r="X804" s="14"/>
      <c r="Y804" s="14"/>
      <c r="Z804" s="14"/>
      <c r="AA804" s="14"/>
      <c r="AB804" s="14"/>
    </row>
    <row r="805">
      <c r="A805" s="7"/>
      <c r="B805" s="11"/>
      <c r="C805" s="9"/>
      <c r="D805" s="22"/>
      <c r="E805" s="11"/>
      <c r="F805" s="11"/>
      <c r="G805" s="13"/>
      <c r="H805" s="11"/>
      <c r="I805" s="14"/>
      <c r="J805" s="14"/>
      <c r="K805" s="14"/>
      <c r="L805" s="14"/>
      <c r="M805" s="14"/>
      <c r="N805" s="14"/>
      <c r="O805" s="14"/>
      <c r="P805" s="14"/>
      <c r="Q805" s="14"/>
      <c r="R805" s="14"/>
      <c r="S805" s="14"/>
      <c r="T805" s="14"/>
      <c r="U805" s="14"/>
      <c r="V805" s="14"/>
      <c r="W805" s="14"/>
      <c r="X805" s="14"/>
      <c r="Y805" s="14"/>
      <c r="Z805" s="14"/>
      <c r="AA805" s="14"/>
      <c r="AB805" s="14"/>
    </row>
    <row r="806">
      <c r="A806" s="7"/>
      <c r="B806" s="11"/>
      <c r="C806" s="9"/>
      <c r="D806" s="22"/>
      <c r="E806" s="11"/>
      <c r="F806" s="11"/>
      <c r="G806" s="13"/>
      <c r="H806" s="11"/>
      <c r="I806" s="14"/>
      <c r="J806" s="14"/>
      <c r="K806" s="14"/>
      <c r="L806" s="14"/>
      <c r="M806" s="14"/>
      <c r="N806" s="14"/>
      <c r="O806" s="14"/>
      <c r="P806" s="14"/>
      <c r="Q806" s="14"/>
      <c r="R806" s="14"/>
      <c r="S806" s="14"/>
      <c r="T806" s="14"/>
      <c r="U806" s="14"/>
      <c r="V806" s="14"/>
      <c r="W806" s="14"/>
      <c r="X806" s="14"/>
      <c r="Y806" s="14"/>
      <c r="Z806" s="14"/>
      <c r="AA806" s="14"/>
      <c r="AB806" s="14"/>
    </row>
    <row r="807">
      <c r="A807" s="7"/>
      <c r="B807" s="11"/>
      <c r="C807" s="9"/>
      <c r="D807" s="22"/>
      <c r="E807" s="11"/>
      <c r="F807" s="11"/>
      <c r="G807" s="13"/>
      <c r="H807" s="11"/>
      <c r="I807" s="14"/>
      <c r="J807" s="14"/>
      <c r="K807" s="14"/>
      <c r="L807" s="14"/>
      <c r="M807" s="14"/>
      <c r="N807" s="14"/>
      <c r="O807" s="14"/>
      <c r="P807" s="14"/>
      <c r="Q807" s="14"/>
      <c r="R807" s="14"/>
      <c r="S807" s="14"/>
      <c r="T807" s="14"/>
      <c r="U807" s="14"/>
      <c r="V807" s="14"/>
      <c r="W807" s="14"/>
      <c r="X807" s="14"/>
      <c r="Y807" s="14"/>
      <c r="Z807" s="14"/>
      <c r="AA807" s="14"/>
      <c r="AB807" s="14"/>
    </row>
    <row r="808">
      <c r="A808" s="7"/>
      <c r="B808" s="11"/>
      <c r="C808" s="9"/>
      <c r="D808" s="22"/>
      <c r="E808" s="11"/>
      <c r="F808" s="11"/>
      <c r="G808" s="13"/>
      <c r="H808" s="11"/>
      <c r="I808" s="14"/>
      <c r="J808" s="14"/>
      <c r="K808" s="14"/>
      <c r="L808" s="14"/>
      <c r="M808" s="14"/>
      <c r="N808" s="14"/>
      <c r="O808" s="14"/>
      <c r="P808" s="14"/>
      <c r="Q808" s="14"/>
      <c r="R808" s="14"/>
      <c r="S808" s="14"/>
      <c r="T808" s="14"/>
      <c r="U808" s="14"/>
      <c r="V808" s="14"/>
      <c r="W808" s="14"/>
      <c r="X808" s="14"/>
      <c r="Y808" s="14"/>
      <c r="Z808" s="14"/>
      <c r="AA808" s="14"/>
      <c r="AB808" s="14"/>
    </row>
    <row r="809">
      <c r="A809" s="7"/>
      <c r="B809" s="11"/>
      <c r="C809" s="9"/>
      <c r="D809" s="22"/>
      <c r="E809" s="11"/>
      <c r="F809" s="11"/>
      <c r="G809" s="13"/>
      <c r="H809" s="11"/>
      <c r="I809" s="14"/>
      <c r="J809" s="14"/>
      <c r="K809" s="14"/>
      <c r="L809" s="14"/>
      <c r="M809" s="14"/>
      <c r="N809" s="14"/>
      <c r="O809" s="14"/>
      <c r="P809" s="14"/>
      <c r="Q809" s="14"/>
      <c r="R809" s="14"/>
      <c r="S809" s="14"/>
      <c r="T809" s="14"/>
      <c r="U809" s="14"/>
      <c r="V809" s="14"/>
      <c r="W809" s="14"/>
      <c r="X809" s="14"/>
      <c r="Y809" s="14"/>
      <c r="Z809" s="14"/>
      <c r="AA809" s="14"/>
      <c r="AB809" s="14"/>
    </row>
    <row r="810">
      <c r="A810" s="7"/>
      <c r="B810" s="11"/>
      <c r="C810" s="9"/>
      <c r="D810" s="22"/>
      <c r="E810" s="11"/>
      <c r="F810" s="11"/>
      <c r="G810" s="13"/>
      <c r="H810" s="11"/>
      <c r="I810" s="14"/>
      <c r="J810" s="14"/>
      <c r="K810" s="14"/>
      <c r="L810" s="14"/>
      <c r="M810" s="14"/>
      <c r="N810" s="14"/>
      <c r="O810" s="14"/>
      <c r="P810" s="14"/>
      <c r="Q810" s="14"/>
      <c r="R810" s="14"/>
      <c r="S810" s="14"/>
      <c r="T810" s="14"/>
      <c r="U810" s="14"/>
      <c r="V810" s="14"/>
      <c r="W810" s="14"/>
      <c r="X810" s="14"/>
      <c r="Y810" s="14"/>
      <c r="Z810" s="14"/>
      <c r="AA810" s="14"/>
      <c r="AB810" s="14"/>
    </row>
    <row r="811">
      <c r="A811" s="7"/>
      <c r="B811" s="11"/>
      <c r="C811" s="9"/>
      <c r="D811" s="22"/>
      <c r="E811" s="11"/>
      <c r="F811" s="11"/>
      <c r="G811" s="13"/>
      <c r="H811" s="11"/>
      <c r="I811" s="14"/>
      <c r="J811" s="14"/>
      <c r="K811" s="14"/>
      <c r="L811" s="14"/>
      <c r="M811" s="14"/>
      <c r="N811" s="14"/>
      <c r="O811" s="14"/>
      <c r="P811" s="14"/>
      <c r="Q811" s="14"/>
      <c r="R811" s="14"/>
      <c r="S811" s="14"/>
      <c r="T811" s="14"/>
      <c r="U811" s="14"/>
      <c r="V811" s="14"/>
      <c r="W811" s="14"/>
      <c r="X811" s="14"/>
      <c r="Y811" s="14"/>
      <c r="Z811" s="14"/>
      <c r="AA811" s="14"/>
      <c r="AB811" s="14"/>
    </row>
    <row r="812">
      <c r="A812" s="7"/>
      <c r="B812" s="11"/>
      <c r="C812" s="9"/>
      <c r="D812" s="22"/>
      <c r="E812" s="11"/>
      <c r="F812" s="11"/>
      <c r="G812" s="13"/>
      <c r="H812" s="11"/>
      <c r="I812" s="14"/>
      <c r="J812" s="14"/>
      <c r="K812" s="14"/>
      <c r="L812" s="14"/>
      <c r="M812" s="14"/>
      <c r="N812" s="14"/>
      <c r="O812" s="14"/>
      <c r="P812" s="14"/>
      <c r="Q812" s="14"/>
      <c r="R812" s="14"/>
      <c r="S812" s="14"/>
      <c r="T812" s="14"/>
      <c r="U812" s="14"/>
      <c r="V812" s="14"/>
      <c r="W812" s="14"/>
      <c r="X812" s="14"/>
      <c r="Y812" s="14"/>
      <c r="Z812" s="14"/>
      <c r="AA812" s="14"/>
      <c r="AB812" s="14"/>
    </row>
    <row r="813">
      <c r="A813" s="7"/>
      <c r="B813" s="11"/>
      <c r="C813" s="9"/>
      <c r="D813" s="22"/>
      <c r="E813" s="11"/>
      <c r="F813" s="11"/>
      <c r="G813" s="13"/>
      <c r="H813" s="11"/>
      <c r="I813" s="14"/>
      <c r="J813" s="14"/>
      <c r="K813" s="14"/>
      <c r="L813" s="14"/>
      <c r="M813" s="14"/>
      <c r="N813" s="14"/>
      <c r="O813" s="14"/>
      <c r="P813" s="14"/>
      <c r="Q813" s="14"/>
      <c r="R813" s="14"/>
      <c r="S813" s="14"/>
      <c r="T813" s="14"/>
      <c r="U813" s="14"/>
      <c r="V813" s="14"/>
      <c r="W813" s="14"/>
      <c r="X813" s="14"/>
      <c r="Y813" s="14"/>
      <c r="Z813" s="14"/>
      <c r="AA813" s="14"/>
      <c r="AB813" s="14"/>
    </row>
    <row r="814">
      <c r="A814" s="7"/>
      <c r="B814" s="11"/>
      <c r="C814" s="9"/>
      <c r="D814" s="22"/>
      <c r="E814" s="11"/>
      <c r="F814" s="11"/>
      <c r="G814" s="13"/>
      <c r="H814" s="11"/>
      <c r="I814" s="14"/>
      <c r="J814" s="14"/>
      <c r="K814" s="14"/>
      <c r="L814" s="14"/>
      <c r="M814" s="14"/>
      <c r="N814" s="14"/>
      <c r="O814" s="14"/>
      <c r="P814" s="14"/>
      <c r="Q814" s="14"/>
      <c r="R814" s="14"/>
      <c r="S814" s="14"/>
      <c r="T814" s="14"/>
      <c r="U814" s="14"/>
      <c r="V814" s="14"/>
      <c r="W814" s="14"/>
      <c r="X814" s="14"/>
      <c r="Y814" s="14"/>
      <c r="Z814" s="14"/>
      <c r="AA814" s="14"/>
      <c r="AB814" s="14"/>
    </row>
    <row r="815">
      <c r="A815" s="7"/>
      <c r="B815" s="11"/>
      <c r="C815" s="9"/>
      <c r="D815" s="22"/>
      <c r="E815" s="11"/>
      <c r="F815" s="11"/>
      <c r="G815" s="13"/>
      <c r="H815" s="11"/>
      <c r="I815" s="14"/>
      <c r="J815" s="14"/>
      <c r="K815" s="14"/>
      <c r="L815" s="14"/>
      <c r="M815" s="14"/>
      <c r="N815" s="14"/>
      <c r="O815" s="14"/>
      <c r="P815" s="14"/>
      <c r="Q815" s="14"/>
      <c r="R815" s="14"/>
      <c r="S815" s="14"/>
      <c r="T815" s="14"/>
      <c r="U815" s="14"/>
      <c r="V815" s="14"/>
      <c r="W815" s="14"/>
      <c r="X815" s="14"/>
      <c r="Y815" s="14"/>
      <c r="Z815" s="14"/>
      <c r="AA815" s="14"/>
      <c r="AB815" s="14"/>
    </row>
    <row r="816">
      <c r="A816" s="7"/>
      <c r="B816" s="11"/>
      <c r="C816" s="9"/>
      <c r="D816" s="22"/>
      <c r="E816" s="11"/>
      <c r="F816" s="11"/>
      <c r="G816" s="13"/>
      <c r="H816" s="11"/>
      <c r="I816" s="14"/>
      <c r="J816" s="14"/>
      <c r="K816" s="14"/>
      <c r="L816" s="14"/>
      <c r="M816" s="14"/>
      <c r="N816" s="14"/>
      <c r="O816" s="14"/>
      <c r="P816" s="14"/>
      <c r="Q816" s="14"/>
      <c r="R816" s="14"/>
      <c r="S816" s="14"/>
      <c r="T816" s="14"/>
      <c r="U816" s="14"/>
      <c r="V816" s="14"/>
      <c r="W816" s="14"/>
      <c r="X816" s="14"/>
      <c r="Y816" s="14"/>
      <c r="Z816" s="14"/>
      <c r="AA816" s="14"/>
      <c r="AB816" s="14"/>
    </row>
    <row r="817">
      <c r="A817" s="7"/>
      <c r="B817" s="11"/>
      <c r="C817" s="9"/>
      <c r="D817" s="22"/>
      <c r="E817" s="11"/>
      <c r="F817" s="11"/>
      <c r="G817" s="13"/>
      <c r="H817" s="11"/>
      <c r="I817" s="14"/>
      <c r="J817" s="14"/>
      <c r="K817" s="14"/>
      <c r="L817" s="14"/>
      <c r="M817" s="14"/>
      <c r="N817" s="14"/>
      <c r="O817" s="14"/>
      <c r="P817" s="14"/>
      <c r="Q817" s="14"/>
      <c r="R817" s="14"/>
      <c r="S817" s="14"/>
      <c r="T817" s="14"/>
      <c r="U817" s="14"/>
      <c r="V817" s="14"/>
      <c r="W817" s="14"/>
      <c r="X817" s="14"/>
      <c r="Y817" s="14"/>
      <c r="Z817" s="14"/>
      <c r="AA817" s="14"/>
      <c r="AB817" s="14"/>
    </row>
    <row r="818">
      <c r="A818" s="7"/>
      <c r="B818" s="11"/>
      <c r="C818" s="9"/>
      <c r="D818" s="22"/>
      <c r="E818" s="11"/>
      <c r="F818" s="11"/>
      <c r="G818" s="13"/>
      <c r="H818" s="11"/>
      <c r="I818" s="14"/>
      <c r="J818" s="14"/>
      <c r="K818" s="14"/>
      <c r="L818" s="14"/>
      <c r="M818" s="14"/>
      <c r="N818" s="14"/>
      <c r="O818" s="14"/>
      <c r="P818" s="14"/>
      <c r="Q818" s="14"/>
      <c r="R818" s="14"/>
      <c r="S818" s="14"/>
      <c r="T818" s="14"/>
      <c r="U818" s="14"/>
      <c r="V818" s="14"/>
      <c r="W818" s="14"/>
      <c r="X818" s="14"/>
      <c r="Y818" s="14"/>
      <c r="Z818" s="14"/>
      <c r="AA818" s="14"/>
      <c r="AB818" s="14"/>
    </row>
    <row r="819">
      <c r="A819" s="7"/>
      <c r="B819" s="11"/>
      <c r="C819" s="9"/>
      <c r="D819" s="22"/>
      <c r="E819" s="11"/>
      <c r="F819" s="11"/>
      <c r="G819" s="13"/>
      <c r="H819" s="11"/>
      <c r="I819" s="14"/>
      <c r="J819" s="14"/>
      <c r="K819" s="14"/>
      <c r="L819" s="14"/>
      <c r="M819" s="14"/>
      <c r="N819" s="14"/>
      <c r="O819" s="14"/>
      <c r="P819" s="14"/>
      <c r="Q819" s="14"/>
      <c r="R819" s="14"/>
      <c r="S819" s="14"/>
      <c r="T819" s="14"/>
      <c r="U819" s="14"/>
      <c r="V819" s="14"/>
      <c r="W819" s="14"/>
      <c r="X819" s="14"/>
      <c r="Y819" s="14"/>
      <c r="Z819" s="14"/>
      <c r="AA819" s="14"/>
      <c r="AB819" s="14"/>
    </row>
    <row r="820">
      <c r="A820" s="7"/>
      <c r="B820" s="11"/>
      <c r="C820" s="9"/>
      <c r="D820" s="22"/>
      <c r="E820" s="11"/>
      <c r="F820" s="11"/>
      <c r="G820" s="13"/>
      <c r="H820" s="11"/>
      <c r="I820" s="14"/>
      <c r="J820" s="14"/>
      <c r="K820" s="14"/>
      <c r="L820" s="14"/>
      <c r="M820" s="14"/>
      <c r="N820" s="14"/>
      <c r="O820" s="14"/>
      <c r="P820" s="14"/>
      <c r="Q820" s="14"/>
      <c r="R820" s="14"/>
      <c r="S820" s="14"/>
      <c r="T820" s="14"/>
      <c r="U820" s="14"/>
      <c r="V820" s="14"/>
      <c r="W820" s="14"/>
      <c r="X820" s="14"/>
      <c r="Y820" s="14"/>
      <c r="Z820" s="14"/>
      <c r="AA820" s="14"/>
      <c r="AB820" s="14"/>
    </row>
    <row r="821">
      <c r="A821" s="7"/>
      <c r="B821" s="11"/>
      <c r="C821" s="9"/>
      <c r="D821" s="22"/>
      <c r="E821" s="11"/>
      <c r="F821" s="11"/>
      <c r="G821" s="13"/>
      <c r="H821" s="11"/>
      <c r="I821" s="14"/>
      <c r="J821" s="14"/>
      <c r="K821" s="14"/>
      <c r="L821" s="14"/>
      <c r="M821" s="14"/>
      <c r="N821" s="14"/>
      <c r="O821" s="14"/>
      <c r="P821" s="14"/>
      <c r="Q821" s="14"/>
      <c r="R821" s="14"/>
      <c r="S821" s="14"/>
      <c r="T821" s="14"/>
      <c r="U821" s="14"/>
      <c r="V821" s="14"/>
      <c r="W821" s="14"/>
      <c r="X821" s="14"/>
      <c r="Y821" s="14"/>
      <c r="Z821" s="14"/>
      <c r="AA821" s="14"/>
      <c r="AB821" s="14"/>
    </row>
    <row r="822">
      <c r="A822" s="7"/>
      <c r="B822" s="11"/>
      <c r="C822" s="9"/>
      <c r="D822" s="22"/>
      <c r="E822" s="11"/>
      <c r="F822" s="11"/>
      <c r="G822" s="13"/>
      <c r="H822" s="11"/>
      <c r="I822" s="14"/>
      <c r="J822" s="14"/>
      <c r="K822" s="14"/>
      <c r="L822" s="14"/>
      <c r="M822" s="14"/>
      <c r="N822" s="14"/>
      <c r="O822" s="14"/>
      <c r="P822" s="14"/>
      <c r="Q822" s="14"/>
      <c r="R822" s="14"/>
      <c r="S822" s="14"/>
      <c r="T822" s="14"/>
      <c r="U822" s="14"/>
      <c r="V822" s="14"/>
      <c r="W822" s="14"/>
      <c r="X822" s="14"/>
      <c r="Y822" s="14"/>
      <c r="Z822" s="14"/>
      <c r="AA822" s="14"/>
      <c r="AB822" s="14"/>
    </row>
    <row r="823">
      <c r="A823" s="7"/>
      <c r="B823" s="11"/>
      <c r="C823" s="9"/>
      <c r="D823" s="22"/>
      <c r="E823" s="11"/>
      <c r="F823" s="11"/>
      <c r="G823" s="13"/>
      <c r="H823" s="11"/>
      <c r="I823" s="14"/>
      <c r="J823" s="14"/>
      <c r="K823" s="14"/>
      <c r="L823" s="14"/>
      <c r="M823" s="14"/>
      <c r="N823" s="14"/>
      <c r="O823" s="14"/>
      <c r="P823" s="14"/>
      <c r="Q823" s="14"/>
      <c r="R823" s="14"/>
      <c r="S823" s="14"/>
      <c r="T823" s="14"/>
      <c r="U823" s="14"/>
      <c r="V823" s="14"/>
      <c r="W823" s="14"/>
      <c r="X823" s="14"/>
      <c r="Y823" s="14"/>
      <c r="Z823" s="14"/>
      <c r="AA823" s="14"/>
      <c r="AB823" s="14"/>
    </row>
    <row r="824">
      <c r="A824" s="7"/>
      <c r="B824" s="11"/>
      <c r="C824" s="9"/>
      <c r="D824" s="22"/>
      <c r="E824" s="11"/>
      <c r="F824" s="11"/>
      <c r="G824" s="13"/>
      <c r="H824" s="11"/>
      <c r="I824" s="14"/>
      <c r="J824" s="14"/>
      <c r="K824" s="14"/>
      <c r="L824" s="14"/>
      <c r="M824" s="14"/>
      <c r="N824" s="14"/>
      <c r="O824" s="14"/>
      <c r="P824" s="14"/>
      <c r="Q824" s="14"/>
      <c r="R824" s="14"/>
      <c r="S824" s="14"/>
      <c r="T824" s="14"/>
      <c r="U824" s="14"/>
      <c r="V824" s="14"/>
      <c r="W824" s="14"/>
      <c r="X824" s="14"/>
      <c r="Y824" s="14"/>
      <c r="Z824" s="14"/>
      <c r="AA824" s="14"/>
      <c r="AB824" s="14"/>
    </row>
    <row r="825">
      <c r="A825" s="7"/>
      <c r="B825" s="11"/>
      <c r="C825" s="9"/>
      <c r="D825" s="22"/>
      <c r="E825" s="11"/>
      <c r="F825" s="11"/>
      <c r="G825" s="13"/>
      <c r="H825" s="11"/>
      <c r="I825" s="14"/>
      <c r="J825" s="14"/>
      <c r="K825" s="14"/>
      <c r="L825" s="14"/>
      <c r="M825" s="14"/>
      <c r="N825" s="14"/>
      <c r="O825" s="14"/>
      <c r="P825" s="14"/>
      <c r="Q825" s="14"/>
      <c r="R825" s="14"/>
      <c r="S825" s="14"/>
      <c r="T825" s="14"/>
      <c r="U825" s="14"/>
      <c r="V825" s="14"/>
      <c r="W825" s="14"/>
      <c r="X825" s="14"/>
      <c r="Y825" s="14"/>
      <c r="Z825" s="14"/>
      <c r="AA825" s="14"/>
      <c r="AB825" s="14"/>
    </row>
    <row r="826">
      <c r="A826" s="7"/>
      <c r="B826" s="11"/>
      <c r="C826" s="9"/>
      <c r="D826" s="22"/>
      <c r="E826" s="11"/>
      <c r="F826" s="11"/>
      <c r="G826" s="13"/>
      <c r="H826" s="11"/>
      <c r="I826" s="14"/>
      <c r="J826" s="14"/>
      <c r="K826" s="14"/>
      <c r="L826" s="14"/>
      <c r="M826" s="14"/>
      <c r="N826" s="14"/>
      <c r="O826" s="14"/>
      <c r="P826" s="14"/>
      <c r="Q826" s="14"/>
      <c r="R826" s="14"/>
      <c r="S826" s="14"/>
      <c r="T826" s="14"/>
      <c r="U826" s="14"/>
      <c r="V826" s="14"/>
      <c r="W826" s="14"/>
      <c r="X826" s="14"/>
      <c r="Y826" s="14"/>
      <c r="Z826" s="14"/>
      <c r="AA826" s="14"/>
      <c r="AB826" s="14"/>
    </row>
    <row r="827">
      <c r="A827" s="7"/>
      <c r="B827" s="11"/>
      <c r="C827" s="9"/>
      <c r="D827" s="22"/>
      <c r="E827" s="11"/>
      <c r="F827" s="11"/>
      <c r="G827" s="13"/>
      <c r="H827" s="11"/>
      <c r="I827" s="14"/>
      <c r="J827" s="14"/>
      <c r="K827" s="14"/>
      <c r="L827" s="14"/>
      <c r="M827" s="14"/>
      <c r="N827" s="14"/>
      <c r="O827" s="14"/>
      <c r="P827" s="14"/>
      <c r="Q827" s="14"/>
      <c r="R827" s="14"/>
      <c r="S827" s="14"/>
      <c r="T827" s="14"/>
      <c r="U827" s="14"/>
      <c r="V827" s="14"/>
      <c r="W827" s="14"/>
      <c r="X827" s="14"/>
      <c r="Y827" s="14"/>
      <c r="Z827" s="14"/>
      <c r="AA827" s="14"/>
      <c r="AB827" s="14"/>
    </row>
    <row r="828">
      <c r="A828" s="7"/>
      <c r="B828" s="11"/>
      <c r="C828" s="9"/>
      <c r="D828" s="22"/>
      <c r="E828" s="11"/>
      <c r="F828" s="11"/>
      <c r="G828" s="13"/>
      <c r="H828" s="11"/>
      <c r="I828" s="14"/>
      <c r="J828" s="14"/>
      <c r="K828" s="14"/>
      <c r="L828" s="14"/>
      <c r="M828" s="14"/>
      <c r="N828" s="14"/>
      <c r="O828" s="14"/>
      <c r="P828" s="14"/>
      <c r="Q828" s="14"/>
      <c r="R828" s="14"/>
      <c r="S828" s="14"/>
      <c r="T828" s="14"/>
      <c r="U828" s="14"/>
      <c r="V828" s="14"/>
      <c r="W828" s="14"/>
      <c r="X828" s="14"/>
      <c r="Y828" s="14"/>
      <c r="Z828" s="14"/>
      <c r="AA828" s="14"/>
      <c r="AB828" s="14"/>
    </row>
    <row r="829">
      <c r="A829" s="7"/>
      <c r="B829" s="11"/>
      <c r="C829" s="9"/>
      <c r="D829" s="22"/>
      <c r="E829" s="11"/>
      <c r="F829" s="11"/>
      <c r="G829" s="13"/>
      <c r="H829" s="11"/>
      <c r="I829" s="14"/>
      <c r="J829" s="14"/>
      <c r="K829" s="14"/>
      <c r="L829" s="14"/>
      <c r="M829" s="14"/>
      <c r="N829" s="14"/>
      <c r="O829" s="14"/>
      <c r="P829" s="14"/>
      <c r="Q829" s="14"/>
      <c r="R829" s="14"/>
      <c r="S829" s="14"/>
      <c r="T829" s="14"/>
      <c r="U829" s="14"/>
      <c r="V829" s="14"/>
      <c r="W829" s="14"/>
      <c r="X829" s="14"/>
      <c r="Y829" s="14"/>
      <c r="Z829" s="14"/>
      <c r="AA829" s="14"/>
      <c r="AB829" s="14"/>
    </row>
    <row r="830">
      <c r="A830" s="7"/>
      <c r="B830" s="11"/>
      <c r="C830" s="9"/>
      <c r="D830" s="22"/>
      <c r="E830" s="11"/>
      <c r="F830" s="11"/>
      <c r="G830" s="13"/>
      <c r="H830" s="11"/>
      <c r="I830" s="14"/>
      <c r="J830" s="14"/>
      <c r="K830" s="14"/>
      <c r="L830" s="14"/>
      <c r="M830" s="14"/>
      <c r="N830" s="14"/>
      <c r="O830" s="14"/>
      <c r="P830" s="14"/>
      <c r="Q830" s="14"/>
      <c r="R830" s="14"/>
      <c r="S830" s="14"/>
      <c r="T830" s="14"/>
      <c r="U830" s="14"/>
      <c r="V830" s="14"/>
      <c r="W830" s="14"/>
      <c r="X830" s="14"/>
      <c r="Y830" s="14"/>
      <c r="Z830" s="14"/>
      <c r="AA830" s="14"/>
      <c r="AB830" s="14"/>
    </row>
    <row r="831">
      <c r="A831" s="7"/>
      <c r="B831" s="11"/>
      <c r="C831" s="9"/>
      <c r="D831" s="22"/>
      <c r="E831" s="11"/>
      <c r="F831" s="11"/>
      <c r="G831" s="13"/>
      <c r="H831" s="11"/>
      <c r="I831" s="14"/>
      <c r="J831" s="14"/>
      <c r="K831" s="14"/>
      <c r="L831" s="14"/>
      <c r="M831" s="14"/>
      <c r="N831" s="14"/>
      <c r="O831" s="14"/>
      <c r="P831" s="14"/>
      <c r="Q831" s="14"/>
      <c r="R831" s="14"/>
      <c r="S831" s="14"/>
      <c r="T831" s="14"/>
      <c r="U831" s="14"/>
      <c r="V831" s="14"/>
      <c r="W831" s="14"/>
      <c r="X831" s="14"/>
      <c r="Y831" s="14"/>
      <c r="Z831" s="14"/>
      <c r="AA831" s="14"/>
      <c r="AB831" s="14"/>
    </row>
    <row r="832">
      <c r="A832" s="7"/>
      <c r="B832" s="11"/>
      <c r="C832" s="9"/>
      <c r="D832" s="22"/>
      <c r="E832" s="11"/>
      <c r="F832" s="11"/>
      <c r="G832" s="13"/>
      <c r="H832" s="11"/>
      <c r="I832" s="14"/>
      <c r="J832" s="14"/>
      <c r="K832" s="14"/>
      <c r="L832" s="14"/>
      <c r="M832" s="14"/>
      <c r="N832" s="14"/>
      <c r="O832" s="14"/>
      <c r="P832" s="14"/>
      <c r="Q832" s="14"/>
      <c r="R832" s="14"/>
      <c r="S832" s="14"/>
      <c r="T832" s="14"/>
      <c r="U832" s="14"/>
      <c r="V832" s="14"/>
      <c r="W832" s="14"/>
      <c r="X832" s="14"/>
      <c r="Y832" s="14"/>
      <c r="Z832" s="14"/>
      <c r="AA832" s="14"/>
      <c r="AB832" s="14"/>
    </row>
    <row r="833">
      <c r="A833" s="7"/>
      <c r="B833" s="11"/>
      <c r="C833" s="9"/>
      <c r="D833" s="22"/>
      <c r="E833" s="11"/>
      <c r="F833" s="11"/>
      <c r="G833" s="13"/>
      <c r="H833" s="11"/>
      <c r="I833" s="14"/>
      <c r="J833" s="14"/>
      <c r="K833" s="14"/>
      <c r="L833" s="14"/>
      <c r="M833" s="14"/>
      <c r="N833" s="14"/>
      <c r="O833" s="14"/>
      <c r="P833" s="14"/>
      <c r="Q833" s="14"/>
      <c r="R833" s="14"/>
      <c r="S833" s="14"/>
      <c r="T833" s="14"/>
      <c r="U833" s="14"/>
      <c r="V833" s="14"/>
      <c r="W833" s="14"/>
      <c r="X833" s="14"/>
      <c r="Y833" s="14"/>
      <c r="Z833" s="14"/>
      <c r="AA833" s="14"/>
      <c r="AB833" s="14"/>
    </row>
    <row r="834">
      <c r="A834" s="7"/>
      <c r="B834" s="11"/>
      <c r="C834" s="9"/>
      <c r="D834" s="22"/>
      <c r="E834" s="11"/>
      <c r="F834" s="11"/>
      <c r="G834" s="13"/>
      <c r="H834" s="11"/>
      <c r="I834" s="14"/>
      <c r="J834" s="14"/>
      <c r="K834" s="14"/>
      <c r="L834" s="14"/>
      <c r="M834" s="14"/>
      <c r="N834" s="14"/>
      <c r="O834" s="14"/>
      <c r="P834" s="14"/>
      <c r="Q834" s="14"/>
      <c r="R834" s="14"/>
      <c r="S834" s="14"/>
      <c r="T834" s="14"/>
      <c r="U834" s="14"/>
      <c r="V834" s="14"/>
      <c r="W834" s="14"/>
      <c r="X834" s="14"/>
      <c r="Y834" s="14"/>
      <c r="Z834" s="14"/>
      <c r="AA834" s="14"/>
      <c r="AB834" s="14"/>
    </row>
    <row r="835">
      <c r="A835" s="7"/>
      <c r="B835" s="11"/>
      <c r="C835" s="9"/>
      <c r="D835" s="22"/>
      <c r="E835" s="11"/>
      <c r="F835" s="11"/>
      <c r="G835" s="13"/>
      <c r="H835" s="11"/>
      <c r="I835" s="14"/>
      <c r="J835" s="14"/>
      <c r="K835" s="14"/>
      <c r="L835" s="14"/>
      <c r="M835" s="14"/>
      <c r="N835" s="14"/>
      <c r="O835" s="14"/>
      <c r="P835" s="14"/>
      <c r="Q835" s="14"/>
      <c r="R835" s="14"/>
      <c r="S835" s="14"/>
      <c r="T835" s="14"/>
      <c r="U835" s="14"/>
      <c r="V835" s="14"/>
      <c r="W835" s="14"/>
      <c r="X835" s="14"/>
      <c r="Y835" s="14"/>
      <c r="Z835" s="14"/>
      <c r="AA835" s="14"/>
      <c r="AB835" s="14"/>
    </row>
    <row r="836">
      <c r="A836" s="7"/>
      <c r="B836" s="11"/>
      <c r="C836" s="9"/>
      <c r="D836" s="22"/>
      <c r="E836" s="11"/>
      <c r="F836" s="11"/>
      <c r="G836" s="13"/>
      <c r="H836" s="11"/>
      <c r="I836" s="14"/>
      <c r="J836" s="14"/>
      <c r="K836" s="14"/>
      <c r="L836" s="14"/>
      <c r="M836" s="14"/>
      <c r="N836" s="14"/>
      <c r="O836" s="14"/>
      <c r="P836" s="14"/>
      <c r="Q836" s="14"/>
      <c r="R836" s="14"/>
      <c r="S836" s="14"/>
      <c r="T836" s="14"/>
      <c r="U836" s="14"/>
      <c r="V836" s="14"/>
      <c r="W836" s="14"/>
      <c r="X836" s="14"/>
      <c r="Y836" s="14"/>
      <c r="Z836" s="14"/>
      <c r="AA836" s="14"/>
      <c r="AB836" s="14"/>
    </row>
    <row r="837">
      <c r="A837" s="7"/>
      <c r="B837" s="11"/>
      <c r="C837" s="9"/>
      <c r="D837" s="22"/>
      <c r="E837" s="11"/>
      <c r="F837" s="11"/>
      <c r="G837" s="13"/>
      <c r="H837" s="11"/>
      <c r="I837" s="14"/>
      <c r="J837" s="14"/>
      <c r="K837" s="14"/>
      <c r="L837" s="14"/>
      <c r="M837" s="14"/>
      <c r="N837" s="14"/>
      <c r="O837" s="14"/>
      <c r="P837" s="14"/>
      <c r="Q837" s="14"/>
      <c r="R837" s="14"/>
      <c r="S837" s="14"/>
      <c r="T837" s="14"/>
      <c r="U837" s="14"/>
      <c r="V837" s="14"/>
      <c r="W837" s="14"/>
      <c r="X837" s="14"/>
      <c r="Y837" s="14"/>
      <c r="Z837" s="14"/>
      <c r="AA837" s="14"/>
      <c r="AB837" s="14"/>
    </row>
    <row r="838">
      <c r="A838" s="7"/>
      <c r="B838" s="11"/>
      <c r="C838" s="9"/>
      <c r="D838" s="22"/>
      <c r="E838" s="11"/>
      <c r="F838" s="11"/>
      <c r="G838" s="13"/>
      <c r="H838" s="11"/>
      <c r="I838" s="14"/>
      <c r="J838" s="14"/>
      <c r="K838" s="14"/>
      <c r="L838" s="14"/>
      <c r="M838" s="14"/>
      <c r="N838" s="14"/>
      <c r="O838" s="14"/>
      <c r="P838" s="14"/>
      <c r="Q838" s="14"/>
      <c r="R838" s="14"/>
      <c r="S838" s="14"/>
      <c r="T838" s="14"/>
      <c r="U838" s="14"/>
      <c r="V838" s="14"/>
      <c r="W838" s="14"/>
      <c r="X838" s="14"/>
      <c r="Y838" s="14"/>
      <c r="Z838" s="14"/>
      <c r="AA838" s="14"/>
      <c r="AB838" s="14"/>
    </row>
    <row r="839">
      <c r="A839" s="7"/>
      <c r="B839" s="11"/>
      <c r="C839" s="9"/>
      <c r="D839" s="22"/>
      <c r="E839" s="11"/>
      <c r="F839" s="11"/>
      <c r="G839" s="13"/>
      <c r="H839" s="11"/>
      <c r="I839" s="14"/>
      <c r="J839" s="14"/>
      <c r="K839" s="14"/>
      <c r="L839" s="14"/>
      <c r="M839" s="14"/>
      <c r="N839" s="14"/>
      <c r="O839" s="14"/>
      <c r="P839" s="14"/>
      <c r="Q839" s="14"/>
      <c r="R839" s="14"/>
      <c r="S839" s="14"/>
      <c r="T839" s="14"/>
      <c r="U839" s="14"/>
      <c r="V839" s="14"/>
      <c r="W839" s="14"/>
      <c r="X839" s="14"/>
      <c r="Y839" s="14"/>
      <c r="Z839" s="14"/>
      <c r="AA839" s="14"/>
      <c r="AB839" s="14"/>
    </row>
    <row r="840">
      <c r="A840" s="7"/>
      <c r="B840" s="11"/>
      <c r="C840" s="9"/>
      <c r="D840" s="22"/>
      <c r="E840" s="11"/>
      <c r="F840" s="11"/>
      <c r="G840" s="13"/>
      <c r="H840" s="11"/>
      <c r="I840" s="14"/>
      <c r="J840" s="14"/>
      <c r="K840" s="14"/>
      <c r="L840" s="14"/>
      <c r="M840" s="14"/>
      <c r="N840" s="14"/>
      <c r="O840" s="14"/>
      <c r="P840" s="14"/>
      <c r="Q840" s="14"/>
      <c r="R840" s="14"/>
      <c r="S840" s="14"/>
      <c r="T840" s="14"/>
      <c r="U840" s="14"/>
      <c r="V840" s="14"/>
      <c r="W840" s="14"/>
      <c r="X840" s="14"/>
      <c r="Y840" s="14"/>
      <c r="Z840" s="14"/>
      <c r="AA840" s="14"/>
      <c r="AB840" s="14"/>
    </row>
    <row r="841">
      <c r="A841" s="7"/>
      <c r="B841" s="11"/>
      <c r="C841" s="9"/>
      <c r="D841" s="22"/>
      <c r="E841" s="11"/>
      <c r="F841" s="11"/>
      <c r="G841" s="13"/>
      <c r="H841" s="11"/>
      <c r="I841" s="14"/>
      <c r="J841" s="14"/>
      <c r="K841" s="14"/>
      <c r="L841" s="14"/>
      <c r="M841" s="14"/>
      <c r="N841" s="14"/>
      <c r="O841" s="14"/>
      <c r="P841" s="14"/>
      <c r="Q841" s="14"/>
      <c r="R841" s="14"/>
      <c r="S841" s="14"/>
      <c r="T841" s="14"/>
      <c r="U841" s="14"/>
      <c r="V841" s="14"/>
      <c r="W841" s="14"/>
      <c r="X841" s="14"/>
      <c r="Y841" s="14"/>
      <c r="Z841" s="14"/>
      <c r="AA841" s="14"/>
      <c r="AB841" s="14"/>
    </row>
    <row r="842">
      <c r="A842" s="7"/>
      <c r="B842" s="11"/>
      <c r="C842" s="9"/>
      <c r="D842" s="22"/>
      <c r="E842" s="11"/>
      <c r="F842" s="11"/>
      <c r="G842" s="13"/>
      <c r="H842" s="11"/>
      <c r="I842" s="14"/>
      <c r="J842" s="14"/>
      <c r="K842" s="14"/>
      <c r="L842" s="14"/>
      <c r="M842" s="14"/>
      <c r="N842" s="14"/>
      <c r="O842" s="14"/>
      <c r="P842" s="14"/>
      <c r="Q842" s="14"/>
      <c r="R842" s="14"/>
      <c r="S842" s="14"/>
      <c r="T842" s="14"/>
      <c r="U842" s="14"/>
      <c r="V842" s="14"/>
      <c r="W842" s="14"/>
      <c r="X842" s="14"/>
      <c r="Y842" s="14"/>
      <c r="Z842" s="14"/>
      <c r="AA842" s="14"/>
      <c r="AB842" s="14"/>
    </row>
    <row r="843">
      <c r="A843" s="7"/>
      <c r="B843" s="11"/>
      <c r="C843" s="9"/>
      <c r="D843" s="22"/>
      <c r="E843" s="11"/>
      <c r="F843" s="11"/>
      <c r="G843" s="13"/>
      <c r="H843" s="11"/>
      <c r="I843" s="14"/>
      <c r="J843" s="14"/>
      <c r="K843" s="14"/>
      <c r="L843" s="14"/>
      <c r="M843" s="14"/>
      <c r="N843" s="14"/>
      <c r="O843" s="14"/>
      <c r="P843" s="14"/>
      <c r="Q843" s="14"/>
      <c r="R843" s="14"/>
      <c r="S843" s="14"/>
      <c r="T843" s="14"/>
      <c r="U843" s="14"/>
      <c r="V843" s="14"/>
      <c r="W843" s="14"/>
      <c r="X843" s="14"/>
      <c r="Y843" s="14"/>
      <c r="Z843" s="14"/>
      <c r="AA843" s="14"/>
      <c r="AB843" s="14"/>
    </row>
    <row r="844">
      <c r="A844" s="7"/>
      <c r="B844" s="11"/>
      <c r="C844" s="9"/>
      <c r="D844" s="22"/>
      <c r="E844" s="11"/>
      <c r="F844" s="11"/>
      <c r="G844" s="13"/>
      <c r="H844" s="11"/>
      <c r="I844" s="14"/>
      <c r="J844" s="14"/>
      <c r="K844" s="14"/>
      <c r="L844" s="14"/>
      <c r="M844" s="14"/>
      <c r="N844" s="14"/>
      <c r="O844" s="14"/>
      <c r="P844" s="14"/>
      <c r="Q844" s="14"/>
      <c r="R844" s="14"/>
      <c r="S844" s="14"/>
      <c r="T844" s="14"/>
      <c r="U844" s="14"/>
      <c r="V844" s="14"/>
      <c r="W844" s="14"/>
      <c r="X844" s="14"/>
      <c r="Y844" s="14"/>
      <c r="Z844" s="14"/>
      <c r="AA844" s="14"/>
      <c r="AB844" s="14"/>
    </row>
    <row r="845">
      <c r="A845" s="7"/>
      <c r="B845" s="11"/>
      <c r="C845" s="9"/>
      <c r="D845" s="22"/>
      <c r="E845" s="11"/>
      <c r="F845" s="11"/>
      <c r="G845" s="13"/>
      <c r="H845" s="11"/>
      <c r="I845" s="14"/>
      <c r="J845" s="14"/>
      <c r="K845" s="14"/>
      <c r="L845" s="14"/>
      <c r="M845" s="14"/>
      <c r="N845" s="14"/>
      <c r="O845" s="14"/>
      <c r="P845" s="14"/>
      <c r="Q845" s="14"/>
      <c r="R845" s="14"/>
      <c r="S845" s="14"/>
      <c r="T845" s="14"/>
      <c r="U845" s="14"/>
      <c r="V845" s="14"/>
      <c r="W845" s="14"/>
      <c r="X845" s="14"/>
      <c r="Y845" s="14"/>
      <c r="Z845" s="14"/>
      <c r="AA845" s="14"/>
      <c r="AB845" s="14"/>
    </row>
    <row r="846">
      <c r="A846" s="7"/>
      <c r="B846" s="11"/>
      <c r="C846" s="9"/>
      <c r="D846" s="22"/>
      <c r="E846" s="11"/>
      <c r="F846" s="11"/>
      <c r="G846" s="13"/>
      <c r="H846" s="11"/>
      <c r="I846" s="14"/>
      <c r="J846" s="14"/>
      <c r="K846" s="14"/>
      <c r="L846" s="14"/>
      <c r="M846" s="14"/>
      <c r="N846" s="14"/>
      <c r="O846" s="14"/>
      <c r="P846" s="14"/>
      <c r="Q846" s="14"/>
      <c r="R846" s="14"/>
      <c r="S846" s="14"/>
      <c r="T846" s="14"/>
      <c r="U846" s="14"/>
      <c r="V846" s="14"/>
      <c r="W846" s="14"/>
      <c r="X846" s="14"/>
      <c r="Y846" s="14"/>
      <c r="Z846" s="14"/>
      <c r="AA846" s="14"/>
      <c r="AB846" s="14"/>
    </row>
    <row r="847">
      <c r="A847" s="7"/>
      <c r="B847" s="11"/>
      <c r="C847" s="9"/>
      <c r="D847" s="22"/>
      <c r="E847" s="11"/>
      <c r="F847" s="11"/>
      <c r="G847" s="13"/>
      <c r="H847" s="11"/>
      <c r="I847" s="14"/>
      <c r="J847" s="14"/>
      <c r="K847" s="14"/>
      <c r="L847" s="14"/>
      <c r="M847" s="14"/>
      <c r="N847" s="14"/>
      <c r="O847" s="14"/>
      <c r="P847" s="14"/>
      <c r="Q847" s="14"/>
      <c r="R847" s="14"/>
      <c r="S847" s="14"/>
      <c r="T847" s="14"/>
      <c r="U847" s="14"/>
      <c r="V847" s="14"/>
      <c r="W847" s="14"/>
      <c r="X847" s="14"/>
      <c r="Y847" s="14"/>
      <c r="Z847" s="14"/>
      <c r="AA847" s="14"/>
      <c r="AB847" s="14"/>
    </row>
    <row r="848">
      <c r="A848" s="7"/>
      <c r="B848" s="11"/>
      <c r="C848" s="9"/>
      <c r="D848" s="22"/>
      <c r="E848" s="11"/>
      <c r="F848" s="11"/>
      <c r="G848" s="13"/>
      <c r="H848" s="11"/>
      <c r="I848" s="14"/>
      <c r="J848" s="14"/>
      <c r="K848" s="14"/>
      <c r="L848" s="14"/>
      <c r="M848" s="14"/>
      <c r="N848" s="14"/>
      <c r="O848" s="14"/>
      <c r="P848" s="14"/>
      <c r="Q848" s="14"/>
      <c r="R848" s="14"/>
      <c r="S848" s="14"/>
      <c r="T848" s="14"/>
      <c r="U848" s="14"/>
      <c r="V848" s="14"/>
      <c r="W848" s="14"/>
      <c r="X848" s="14"/>
      <c r="Y848" s="14"/>
      <c r="Z848" s="14"/>
      <c r="AA848" s="14"/>
      <c r="AB848" s="14"/>
    </row>
    <row r="849">
      <c r="A849" s="7"/>
      <c r="B849" s="11"/>
      <c r="C849" s="9"/>
      <c r="D849" s="22"/>
      <c r="E849" s="11"/>
      <c r="F849" s="11"/>
      <c r="G849" s="13"/>
      <c r="H849" s="11"/>
      <c r="I849" s="14"/>
      <c r="J849" s="14"/>
      <c r="K849" s="14"/>
      <c r="L849" s="14"/>
      <c r="M849" s="14"/>
      <c r="N849" s="14"/>
      <c r="O849" s="14"/>
      <c r="P849" s="14"/>
      <c r="Q849" s="14"/>
      <c r="R849" s="14"/>
      <c r="S849" s="14"/>
      <c r="T849" s="14"/>
      <c r="U849" s="14"/>
      <c r="V849" s="14"/>
      <c r="W849" s="14"/>
      <c r="X849" s="14"/>
      <c r="Y849" s="14"/>
      <c r="Z849" s="14"/>
      <c r="AA849" s="14"/>
      <c r="AB849" s="14"/>
    </row>
    <row r="850">
      <c r="A850" s="7"/>
      <c r="B850" s="11"/>
      <c r="C850" s="9"/>
      <c r="D850" s="22"/>
      <c r="E850" s="11"/>
      <c r="F850" s="11"/>
      <c r="G850" s="13"/>
      <c r="H850" s="11"/>
      <c r="I850" s="14"/>
      <c r="J850" s="14"/>
      <c r="K850" s="14"/>
      <c r="L850" s="14"/>
      <c r="M850" s="14"/>
      <c r="N850" s="14"/>
      <c r="O850" s="14"/>
      <c r="P850" s="14"/>
      <c r="Q850" s="14"/>
      <c r="R850" s="14"/>
      <c r="S850" s="14"/>
      <c r="T850" s="14"/>
      <c r="U850" s="14"/>
      <c r="V850" s="14"/>
      <c r="W850" s="14"/>
      <c r="X850" s="14"/>
      <c r="Y850" s="14"/>
      <c r="Z850" s="14"/>
      <c r="AA850" s="14"/>
      <c r="AB850" s="14"/>
    </row>
    <row r="851">
      <c r="A851" s="7"/>
      <c r="B851" s="11"/>
      <c r="C851" s="9"/>
      <c r="D851" s="22"/>
      <c r="E851" s="11"/>
      <c r="F851" s="11"/>
      <c r="G851" s="13"/>
      <c r="H851" s="11"/>
      <c r="I851" s="14"/>
      <c r="J851" s="14"/>
      <c r="K851" s="14"/>
      <c r="L851" s="14"/>
      <c r="M851" s="14"/>
      <c r="N851" s="14"/>
      <c r="O851" s="14"/>
      <c r="P851" s="14"/>
      <c r="Q851" s="14"/>
      <c r="R851" s="14"/>
      <c r="S851" s="14"/>
      <c r="T851" s="14"/>
      <c r="U851" s="14"/>
      <c r="V851" s="14"/>
      <c r="W851" s="14"/>
      <c r="X851" s="14"/>
      <c r="Y851" s="14"/>
      <c r="Z851" s="14"/>
      <c r="AA851" s="14"/>
      <c r="AB851" s="14"/>
    </row>
    <row r="852">
      <c r="A852" s="7"/>
      <c r="B852" s="11"/>
      <c r="C852" s="9"/>
      <c r="D852" s="22"/>
      <c r="E852" s="11"/>
      <c r="F852" s="11"/>
      <c r="G852" s="13"/>
      <c r="H852" s="11"/>
      <c r="I852" s="14"/>
      <c r="J852" s="14"/>
      <c r="K852" s="14"/>
      <c r="L852" s="14"/>
      <c r="M852" s="14"/>
      <c r="N852" s="14"/>
      <c r="O852" s="14"/>
      <c r="P852" s="14"/>
      <c r="Q852" s="14"/>
      <c r="R852" s="14"/>
      <c r="S852" s="14"/>
      <c r="T852" s="14"/>
      <c r="U852" s="14"/>
      <c r="V852" s="14"/>
      <c r="W852" s="14"/>
      <c r="X852" s="14"/>
      <c r="Y852" s="14"/>
      <c r="Z852" s="14"/>
      <c r="AA852" s="14"/>
      <c r="AB852" s="14"/>
    </row>
    <row r="853">
      <c r="A853" s="7"/>
      <c r="B853" s="11"/>
      <c r="C853" s="9"/>
      <c r="D853" s="22"/>
      <c r="E853" s="11"/>
      <c r="F853" s="11"/>
      <c r="G853" s="13"/>
      <c r="H853" s="11"/>
      <c r="I853" s="14"/>
      <c r="J853" s="14"/>
      <c r="K853" s="14"/>
      <c r="L853" s="14"/>
      <c r="M853" s="14"/>
      <c r="N853" s="14"/>
      <c r="O853" s="14"/>
      <c r="P853" s="14"/>
      <c r="Q853" s="14"/>
      <c r="R853" s="14"/>
      <c r="S853" s="14"/>
      <c r="T853" s="14"/>
      <c r="U853" s="14"/>
      <c r="V853" s="14"/>
      <c r="W853" s="14"/>
      <c r="X853" s="14"/>
      <c r="Y853" s="14"/>
      <c r="Z853" s="14"/>
      <c r="AA853" s="14"/>
      <c r="AB853" s="14"/>
    </row>
    <row r="854">
      <c r="A854" s="7"/>
      <c r="B854" s="11"/>
      <c r="C854" s="9"/>
      <c r="D854" s="22"/>
      <c r="E854" s="11"/>
      <c r="F854" s="11"/>
      <c r="G854" s="13"/>
      <c r="H854" s="11"/>
      <c r="I854" s="14"/>
      <c r="J854" s="14"/>
      <c r="K854" s="14"/>
      <c r="L854" s="14"/>
      <c r="M854" s="14"/>
      <c r="N854" s="14"/>
      <c r="O854" s="14"/>
      <c r="P854" s="14"/>
      <c r="Q854" s="14"/>
      <c r="R854" s="14"/>
      <c r="S854" s="14"/>
      <c r="T854" s="14"/>
      <c r="U854" s="14"/>
      <c r="V854" s="14"/>
      <c r="W854" s="14"/>
      <c r="X854" s="14"/>
      <c r="Y854" s="14"/>
      <c r="Z854" s="14"/>
      <c r="AA854" s="14"/>
      <c r="AB854" s="14"/>
    </row>
    <row r="855">
      <c r="A855" s="7"/>
      <c r="B855" s="11"/>
      <c r="C855" s="9"/>
      <c r="D855" s="22"/>
      <c r="E855" s="11"/>
      <c r="F855" s="11"/>
      <c r="G855" s="13"/>
      <c r="H855" s="11"/>
      <c r="I855" s="14"/>
      <c r="J855" s="14"/>
      <c r="K855" s="14"/>
      <c r="L855" s="14"/>
      <c r="M855" s="14"/>
      <c r="N855" s="14"/>
      <c r="O855" s="14"/>
      <c r="P855" s="14"/>
      <c r="Q855" s="14"/>
      <c r="R855" s="14"/>
      <c r="S855" s="14"/>
      <c r="T855" s="14"/>
      <c r="U855" s="14"/>
      <c r="V855" s="14"/>
      <c r="W855" s="14"/>
      <c r="X855" s="14"/>
      <c r="Y855" s="14"/>
      <c r="Z855" s="14"/>
      <c r="AA855" s="14"/>
      <c r="AB855" s="14"/>
    </row>
    <row r="856">
      <c r="A856" s="7"/>
      <c r="B856" s="11"/>
      <c r="C856" s="9"/>
      <c r="D856" s="22"/>
      <c r="E856" s="11"/>
      <c r="F856" s="11"/>
      <c r="G856" s="13"/>
      <c r="H856" s="11"/>
      <c r="I856" s="14"/>
      <c r="J856" s="14"/>
      <c r="K856" s="14"/>
      <c r="L856" s="14"/>
      <c r="M856" s="14"/>
      <c r="N856" s="14"/>
      <c r="O856" s="14"/>
      <c r="P856" s="14"/>
      <c r="Q856" s="14"/>
      <c r="R856" s="14"/>
      <c r="S856" s="14"/>
      <c r="T856" s="14"/>
      <c r="U856" s="14"/>
      <c r="V856" s="14"/>
      <c r="W856" s="14"/>
      <c r="X856" s="14"/>
      <c r="Y856" s="14"/>
      <c r="Z856" s="14"/>
      <c r="AA856" s="14"/>
      <c r="AB856" s="14"/>
    </row>
    <row r="857">
      <c r="A857" s="7"/>
      <c r="B857" s="11"/>
      <c r="C857" s="9"/>
      <c r="D857" s="22"/>
      <c r="E857" s="11"/>
      <c r="F857" s="11"/>
      <c r="G857" s="13"/>
      <c r="H857" s="11"/>
      <c r="I857" s="14"/>
      <c r="J857" s="14"/>
      <c r="K857" s="14"/>
      <c r="L857" s="14"/>
      <c r="M857" s="14"/>
      <c r="N857" s="14"/>
      <c r="O857" s="14"/>
      <c r="P857" s="14"/>
      <c r="Q857" s="14"/>
      <c r="R857" s="14"/>
      <c r="S857" s="14"/>
      <c r="T857" s="14"/>
      <c r="U857" s="14"/>
      <c r="V857" s="14"/>
      <c r="W857" s="14"/>
      <c r="X857" s="14"/>
      <c r="Y857" s="14"/>
      <c r="Z857" s="14"/>
      <c r="AA857" s="14"/>
      <c r="AB857" s="14"/>
    </row>
    <row r="858">
      <c r="A858" s="7"/>
      <c r="B858" s="11"/>
      <c r="C858" s="9"/>
      <c r="D858" s="22"/>
      <c r="E858" s="11"/>
      <c r="F858" s="11"/>
      <c r="G858" s="13"/>
      <c r="H858" s="11"/>
      <c r="I858" s="14"/>
      <c r="J858" s="14"/>
      <c r="K858" s="14"/>
      <c r="L858" s="14"/>
      <c r="M858" s="14"/>
      <c r="N858" s="14"/>
      <c r="O858" s="14"/>
      <c r="P858" s="14"/>
      <c r="Q858" s="14"/>
      <c r="R858" s="14"/>
      <c r="S858" s="14"/>
      <c r="T858" s="14"/>
      <c r="U858" s="14"/>
      <c r="V858" s="14"/>
      <c r="W858" s="14"/>
      <c r="X858" s="14"/>
      <c r="Y858" s="14"/>
      <c r="Z858" s="14"/>
      <c r="AA858" s="14"/>
      <c r="AB858" s="14"/>
    </row>
    <row r="859">
      <c r="A859" s="7"/>
      <c r="B859" s="11"/>
      <c r="C859" s="9"/>
      <c r="D859" s="22"/>
      <c r="E859" s="11"/>
      <c r="F859" s="11"/>
      <c r="G859" s="13"/>
      <c r="H859" s="11"/>
      <c r="I859" s="14"/>
      <c r="J859" s="14"/>
      <c r="K859" s="14"/>
      <c r="L859" s="14"/>
      <c r="M859" s="14"/>
      <c r="N859" s="14"/>
      <c r="O859" s="14"/>
      <c r="P859" s="14"/>
      <c r="Q859" s="14"/>
      <c r="R859" s="14"/>
      <c r="S859" s="14"/>
      <c r="T859" s="14"/>
      <c r="U859" s="14"/>
      <c r="V859" s="14"/>
      <c r="W859" s="14"/>
      <c r="X859" s="14"/>
      <c r="Y859" s="14"/>
      <c r="Z859" s="14"/>
      <c r="AA859" s="14"/>
      <c r="AB859" s="14"/>
    </row>
    <row r="860">
      <c r="A860" s="7"/>
      <c r="B860" s="11"/>
      <c r="C860" s="9"/>
      <c r="D860" s="22"/>
      <c r="E860" s="11"/>
      <c r="F860" s="11"/>
      <c r="G860" s="13"/>
      <c r="H860" s="11"/>
      <c r="I860" s="14"/>
      <c r="J860" s="14"/>
      <c r="K860" s="14"/>
      <c r="L860" s="14"/>
      <c r="M860" s="14"/>
      <c r="N860" s="14"/>
      <c r="O860" s="14"/>
      <c r="P860" s="14"/>
      <c r="Q860" s="14"/>
      <c r="R860" s="14"/>
      <c r="S860" s="14"/>
      <c r="T860" s="14"/>
      <c r="U860" s="14"/>
      <c r="V860" s="14"/>
      <c r="W860" s="14"/>
      <c r="X860" s="14"/>
      <c r="Y860" s="14"/>
      <c r="Z860" s="14"/>
      <c r="AA860" s="14"/>
      <c r="AB860" s="14"/>
    </row>
    <row r="861">
      <c r="A861" s="7"/>
      <c r="B861" s="11"/>
      <c r="C861" s="9"/>
      <c r="D861" s="22"/>
      <c r="E861" s="11"/>
      <c r="F861" s="11"/>
      <c r="G861" s="13"/>
      <c r="H861" s="11"/>
      <c r="I861" s="14"/>
      <c r="J861" s="14"/>
      <c r="K861" s="14"/>
      <c r="L861" s="14"/>
      <c r="M861" s="14"/>
      <c r="N861" s="14"/>
      <c r="O861" s="14"/>
      <c r="P861" s="14"/>
      <c r="Q861" s="14"/>
      <c r="R861" s="14"/>
      <c r="S861" s="14"/>
      <c r="T861" s="14"/>
      <c r="U861" s="14"/>
      <c r="V861" s="14"/>
      <c r="W861" s="14"/>
      <c r="X861" s="14"/>
      <c r="Y861" s="14"/>
      <c r="Z861" s="14"/>
      <c r="AA861" s="14"/>
      <c r="AB861" s="14"/>
    </row>
    <row r="862">
      <c r="A862" s="7"/>
      <c r="B862" s="11"/>
      <c r="C862" s="9"/>
      <c r="D862" s="22"/>
      <c r="E862" s="11"/>
      <c r="F862" s="11"/>
      <c r="G862" s="13"/>
      <c r="H862" s="11"/>
      <c r="I862" s="14"/>
      <c r="J862" s="14"/>
      <c r="K862" s="14"/>
      <c r="L862" s="14"/>
      <c r="M862" s="14"/>
      <c r="N862" s="14"/>
      <c r="O862" s="14"/>
      <c r="P862" s="14"/>
      <c r="Q862" s="14"/>
      <c r="R862" s="14"/>
      <c r="S862" s="14"/>
      <c r="T862" s="14"/>
      <c r="U862" s="14"/>
      <c r="V862" s="14"/>
      <c r="W862" s="14"/>
      <c r="X862" s="14"/>
      <c r="Y862" s="14"/>
      <c r="Z862" s="14"/>
      <c r="AA862" s="14"/>
      <c r="AB862" s="14"/>
    </row>
    <row r="863">
      <c r="A863" s="7"/>
      <c r="B863" s="11"/>
      <c r="C863" s="9"/>
      <c r="D863" s="22"/>
      <c r="E863" s="11"/>
      <c r="F863" s="11"/>
      <c r="G863" s="13"/>
      <c r="H863" s="11"/>
      <c r="I863" s="14"/>
      <c r="J863" s="14"/>
      <c r="K863" s="14"/>
      <c r="L863" s="14"/>
      <c r="M863" s="14"/>
      <c r="N863" s="14"/>
      <c r="O863" s="14"/>
      <c r="P863" s="14"/>
      <c r="Q863" s="14"/>
      <c r="R863" s="14"/>
      <c r="S863" s="14"/>
      <c r="T863" s="14"/>
      <c r="U863" s="14"/>
      <c r="V863" s="14"/>
      <c r="W863" s="14"/>
      <c r="X863" s="14"/>
      <c r="Y863" s="14"/>
      <c r="Z863" s="14"/>
      <c r="AA863" s="14"/>
      <c r="AB863" s="14"/>
    </row>
    <row r="864">
      <c r="A864" s="7"/>
      <c r="B864" s="11"/>
      <c r="C864" s="9"/>
      <c r="D864" s="22"/>
      <c r="E864" s="11"/>
      <c r="F864" s="11"/>
      <c r="G864" s="13"/>
      <c r="H864" s="11"/>
      <c r="I864" s="14"/>
      <c r="J864" s="14"/>
      <c r="K864" s="14"/>
      <c r="L864" s="14"/>
      <c r="M864" s="14"/>
      <c r="N864" s="14"/>
      <c r="O864" s="14"/>
      <c r="P864" s="14"/>
      <c r="Q864" s="14"/>
      <c r="R864" s="14"/>
      <c r="S864" s="14"/>
      <c r="T864" s="14"/>
      <c r="U864" s="14"/>
      <c r="V864" s="14"/>
      <c r="W864" s="14"/>
      <c r="X864" s="14"/>
      <c r="Y864" s="14"/>
      <c r="Z864" s="14"/>
      <c r="AA864" s="14"/>
      <c r="AB864" s="14"/>
    </row>
    <row r="865">
      <c r="A865" s="7"/>
      <c r="B865" s="11"/>
      <c r="C865" s="9"/>
      <c r="D865" s="22"/>
      <c r="E865" s="11"/>
      <c r="F865" s="11"/>
      <c r="G865" s="13"/>
      <c r="H865" s="11"/>
      <c r="I865" s="14"/>
      <c r="J865" s="14"/>
      <c r="K865" s="14"/>
      <c r="L865" s="14"/>
      <c r="M865" s="14"/>
      <c r="N865" s="14"/>
      <c r="O865" s="14"/>
      <c r="P865" s="14"/>
      <c r="Q865" s="14"/>
      <c r="R865" s="14"/>
      <c r="S865" s="14"/>
      <c r="T865" s="14"/>
      <c r="U865" s="14"/>
      <c r="V865" s="14"/>
      <c r="W865" s="14"/>
      <c r="X865" s="14"/>
      <c r="Y865" s="14"/>
      <c r="Z865" s="14"/>
      <c r="AA865" s="14"/>
      <c r="AB865" s="14"/>
    </row>
    <row r="866">
      <c r="A866" s="7"/>
      <c r="B866" s="11"/>
      <c r="C866" s="9"/>
      <c r="D866" s="22"/>
      <c r="E866" s="11"/>
      <c r="F866" s="11"/>
      <c r="G866" s="13"/>
      <c r="H866" s="11"/>
      <c r="I866" s="14"/>
      <c r="J866" s="14"/>
      <c r="K866" s="14"/>
      <c r="L866" s="14"/>
      <c r="M866" s="14"/>
      <c r="N866" s="14"/>
      <c r="O866" s="14"/>
      <c r="P866" s="14"/>
      <c r="Q866" s="14"/>
      <c r="R866" s="14"/>
      <c r="S866" s="14"/>
      <c r="T866" s="14"/>
      <c r="U866" s="14"/>
      <c r="V866" s="14"/>
      <c r="W866" s="14"/>
      <c r="X866" s="14"/>
      <c r="Y866" s="14"/>
      <c r="Z866" s="14"/>
      <c r="AA866" s="14"/>
      <c r="AB866" s="14"/>
    </row>
    <row r="867">
      <c r="A867" s="7"/>
      <c r="B867" s="11"/>
      <c r="C867" s="9"/>
      <c r="D867" s="22"/>
      <c r="E867" s="11"/>
      <c r="F867" s="11"/>
      <c r="G867" s="13"/>
      <c r="H867" s="11"/>
      <c r="I867" s="14"/>
      <c r="J867" s="14"/>
      <c r="K867" s="14"/>
      <c r="L867" s="14"/>
      <c r="M867" s="14"/>
      <c r="N867" s="14"/>
      <c r="O867" s="14"/>
      <c r="P867" s="14"/>
      <c r="Q867" s="14"/>
      <c r="R867" s="14"/>
      <c r="S867" s="14"/>
      <c r="T867" s="14"/>
      <c r="U867" s="14"/>
      <c r="V867" s="14"/>
      <c r="W867" s="14"/>
      <c r="X867" s="14"/>
      <c r="Y867" s="14"/>
      <c r="Z867" s="14"/>
      <c r="AA867" s="14"/>
      <c r="AB867" s="14"/>
    </row>
    <row r="868">
      <c r="A868" s="7"/>
      <c r="B868" s="11"/>
      <c r="C868" s="9"/>
      <c r="D868" s="22"/>
      <c r="E868" s="11"/>
      <c r="F868" s="11"/>
      <c r="G868" s="13"/>
      <c r="H868" s="11"/>
      <c r="I868" s="14"/>
      <c r="J868" s="14"/>
      <c r="K868" s="14"/>
      <c r="L868" s="14"/>
      <c r="M868" s="14"/>
      <c r="N868" s="14"/>
      <c r="O868" s="14"/>
      <c r="P868" s="14"/>
      <c r="Q868" s="14"/>
      <c r="R868" s="14"/>
      <c r="S868" s="14"/>
      <c r="T868" s="14"/>
      <c r="U868" s="14"/>
      <c r="V868" s="14"/>
      <c r="W868" s="14"/>
      <c r="X868" s="14"/>
      <c r="Y868" s="14"/>
      <c r="Z868" s="14"/>
      <c r="AA868" s="14"/>
      <c r="AB868" s="14"/>
    </row>
    <row r="869">
      <c r="A869" s="7"/>
      <c r="B869" s="11"/>
      <c r="C869" s="9"/>
      <c r="D869" s="22"/>
      <c r="E869" s="11"/>
      <c r="F869" s="11"/>
      <c r="G869" s="13"/>
      <c r="H869" s="11"/>
      <c r="I869" s="14"/>
      <c r="J869" s="14"/>
      <c r="K869" s="14"/>
      <c r="L869" s="14"/>
      <c r="M869" s="14"/>
      <c r="N869" s="14"/>
      <c r="O869" s="14"/>
      <c r="P869" s="14"/>
      <c r="Q869" s="14"/>
      <c r="R869" s="14"/>
      <c r="S869" s="14"/>
      <c r="T869" s="14"/>
      <c r="U869" s="14"/>
      <c r="V869" s="14"/>
      <c r="W869" s="14"/>
      <c r="X869" s="14"/>
      <c r="Y869" s="14"/>
      <c r="Z869" s="14"/>
      <c r="AA869" s="14"/>
      <c r="AB869" s="14"/>
    </row>
    <row r="870">
      <c r="A870" s="7"/>
      <c r="B870" s="11"/>
      <c r="C870" s="9"/>
      <c r="D870" s="22"/>
      <c r="E870" s="11"/>
      <c r="F870" s="11"/>
      <c r="G870" s="13"/>
      <c r="H870" s="11"/>
      <c r="I870" s="14"/>
      <c r="J870" s="14"/>
      <c r="K870" s="14"/>
      <c r="L870" s="14"/>
      <c r="M870" s="14"/>
      <c r="N870" s="14"/>
      <c r="O870" s="14"/>
      <c r="P870" s="14"/>
      <c r="Q870" s="14"/>
      <c r="R870" s="14"/>
      <c r="S870" s="14"/>
      <c r="T870" s="14"/>
      <c r="U870" s="14"/>
      <c r="V870" s="14"/>
      <c r="W870" s="14"/>
      <c r="X870" s="14"/>
      <c r="Y870" s="14"/>
      <c r="Z870" s="14"/>
      <c r="AA870" s="14"/>
      <c r="AB870" s="14"/>
    </row>
    <row r="871">
      <c r="A871" s="7"/>
      <c r="B871" s="11"/>
      <c r="C871" s="9"/>
      <c r="D871" s="22"/>
      <c r="E871" s="11"/>
      <c r="F871" s="11"/>
      <c r="G871" s="13"/>
      <c r="H871" s="11"/>
      <c r="I871" s="14"/>
      <c r="J871" s="14"/>
      <c r="K871" s="14"/>
      <c r="L871" s="14"/>
      <c r="M871" s="14"/>
      <c r="N871" s="14"/>
      <c r="O871" s="14"/>
      <c r="P871" s="14"/>
      <c r="Q871" s="14"/>
      <c r="R871" s="14"/>
      <c r="S871" s="14"/>
      <c r="T871" s="14"/>
      <c r="U871" s="14"/>
      <c r="V871" s="14"/>
      <c r="W871" s="14"/>
      <c r="X871" s="14"/>
      <c r="Y871" s="14"/>
      <c r="Z871" s="14"/>
      <c r="AA871" s="14"/>
      <c r="AB871" s="14"/>
    </row>
    <row r="872">
      <c r="A872" s="7"/>
      <c r="B872" s="11"/>
      <c r="C872" s="9"/>
      <c r="D872" s="22"/>
      <c r="E872" s="11"/>
      <c r="F872" s="11"/>
      <c r="G872" s="13"/>
      <c r="H872" s="11"/>
      <c r="I872" s="14"/>
      <c r="J872" s="14"/>
      <c r="K872" s="14"/>
      <c r="L872" s="14"/>
      <c r="M872" s="14"/>
      <c r="N872" s="14"/>
      <c r="O872" s="14"/>
      <c r="P872" s="14"/>
      <c r="Q872" s="14"/>
      <c r="R872" s="14"/>
      <c r="S872" s="14"/>
      <c r="T872" s="14"/>
      <c r="U872" s="14"/>
      <c r="V872" s="14"/>
      <c r="W872" s="14"/>
      <c r="X872" s="14"/>
      <c r="Y872" s="14"/>
      <c r="Z872" s="14"/>
      <c r="AA872" s="14"/>
      <c r="AB872" s="14"/>
    </row>
    <row r="873">
      <c r="A873" s="7"/>
      <c r="B873" s="11"/>
      <c r="C873" s="9"/>
      <c r="D873" s="22"/>
      <c r="E873" s="11"/>
      <c r="F873" s="11"/>
      <c r="G873" s="13"/>
      <c r="H873" s="11"/>
      <c r="I873" s="14"/>
      <c r="J873" s="14"/>
      <c r="K873" s="14"/>
      <c r="L873" s="14"/>
      <c r="M873" s="14"/>
      <c r="N873" s="14"/>
      <c r="O873" s="14"/>
      <c r="P873" s="14"/>
      <c r="Q873" s="14"/>
      <c r="R873" s="14"/>
      <c r="S873" s="14"/>
      <c r="T873" s="14"/>
      <c r="U873" s="14"/>
      <c r="V873" s="14"/>
      <c r="W873" s="14"/>
      <c r="X873" s="14"/>
      <c r="Y873" s="14"/>
      <c r="Z873" s="14"/>
      <c r="AA873" s="14"/>
      <c r="AB873" s="14"/>
    </row>
    <row r="874">
      <c r="A874" s="7"/>
      <c r="B874" s="11"/>
      <c r="C874" s="9"/>
      <c r="D874" s="22"/>
      <c r="E874" s="11"/>
      <c r="F874" s="11"/>
      <c r="G874" s="13"/>
      <c r="H874" s="11"/>
      <c r="I874" s="14"/>
      <c r="J874" s="14"/>
      <c r="K874" s="14"/>
      <c r="L874" s="14"/>
      <c r="M874" s="14"/>
      <c r="N874" s="14"/>
      <c r="O874" s="14"/>
      <c r="P874" s="14"/>
      <c r="Q874" s="14"/>
      <c r="R874" s="14"/>
      <c r="S874" s="14"/>
      <c r="T874" s="14"/>
      <c r="U874" s="14"/>
      <c r="V874" s="14"/>
      <c r="W874" s="14"/>
      <c r="X874" s="14"/>
      <c r="Y874" s="14"/>
      <c r="Z874" s="14"/>
      <c r="AA874" s="14"/>
      <c r="AB874" s="14"/>
    </row>
    <row r="875">
      <c r="A875" s="7"/>
      <c r="B875" s="11"/>
      <c r="C875" s="9"/>
      <c r="D875" s="22"/>
      <c r="E875" s="11"/>
      <c r="F875" s="11"/>
      <c r="G875" s="13"/>
      <c r="H875" s="11"/>
      <c r="I875" s="14"/>
      <c r="J875" s="14"/>
      <c r="K875" s="14"/>
      <c r="L875" s="14"/>
      <c r="M875" s="14"/>
      <c r="N875" s="14"/>
      <c r="O875" s="14"/>
      <c r="P875" s="14"/>
      <c r="Q875" s="14"/>
      <c r="R875" s="14"/>
      <c r="S875" s="14"/>
      <c r="T875" s="14"/>
      <c r="U875" s="14"/>
      <c r="V875" s="14"/>
      <c r="W875" s="14"/>
      <c r="X875" s="14"/>
      <c r="Y875" s="14"/>
      <c r="Z875" s="14"/>
      <c r="AA875" s="14"/>
      <c r="AB875" s="14"/>
    </row>
    <row r="876">
      <c r="A876" s="7"/>
      <c r="B876" s="11"/>
      <c r="C876" s="9"/>
      <c r="D876" s="22"/>
      <c r="E876" s="11"/>
      <c r="F876" s="11"/>
      <c r="G876" s="13"/>
      <c r="H876" s="11"/>
      <c r="I876" s="14"/>
      <c r="J876" s="14"/>
      <c r="K876" s="14"/>
      <c r="L876" s="14"/>
      <c r="M876" s="14"/>
      <c r="N876" s="14"/>
      <c r="O876" s="14"/>
      <c r="P876" s="14"/>
      <c r="Q876" s="14"/>
      <c r="R876" s="14"/>
      <c r="S876" s="14"/>
      <c r="T876" s="14"/>
      <c r="U876" s="14"/>
      <c r="V876" s="14"/>
      <c r="W876" s="14"/>
      <c r="X876" s="14"/>
      <c r="Y876" s="14"/>
      <c r="Z876" s="14"/>
      <c r="AA876" s="14"/>
      <c r="AB876" s="14"/>
    </row>
    <row r="877">
      <c r="A877" s="7"/>
      <c r="B877" s="11"/>
      <c r="C877" s="9"/>
      <c r="D877" s="22"/>
      <c r="E877" s="11"/>
      <c r="F877" s="11"/>
      <c r="G877" s="13"/>
      <c r="H877" s="11"/>
      <c r="I877" s="14"/>
      <c r="J877" s="14"/>
      <c r="K877" s="14"/>
      <c r="L877" s="14"/>
      <c r="M877" s="14"/>
      <c r="N877" s="14"/>
      <c r="O877" s="14"/>
      <c r="P877" s="14"/>
      <c r="Q877" s="14"/>
      <c r="R877" s="14"/>
      <c r="S877" s="14"/>
      <c r="T877" s="14"/>
      <c r="U877" s="14"/>
      <c r="V877" s="14"/>
      <c r="W877" s="14"/>
      <c r="X877" s="14"/>
      <c r="Y877" s="14"/>
      <c r="Z877" s="14"/>
      <c r="AA877" s="14"/>
      <c r="AB877" s="14"/>
    </row>
    <row r="878">
      <c r="A878" s="7"/>
      <c r="B878" s="11"/>
      <c r="C878" s="9"/>
      <c r="D878" s="22"/>
      <c r="E878" s="11"/>
      <c r="F878" s="11"/>
      <c r="G878" s="13"/>
      <c r="H878" s="11"/>
      <c r="I878" s="14"/>
      <c r="J878" s="14"/>
      <c r="K878" s="14"/>
      <c r="L878" s="14"/>
      <c r="M878" s="14"/>
      <c r="N878" s="14"/>
      <c r="O878" s="14"/>
      <c r="P878" s="14"/>
      <c r="Q878" s="14"/>
      <c r="R878" s="14"/>
      <c r="S878" s="14"/>
      <c r="T878" s="14"/>
      <c r="U878" s="14"/>
      <c r="V878" s="14"/>
      <c r="W878" s="14"/>
      <c r="X878" s="14"/>
      <c r="Y878" s="14"/>
      <c r="Z878" s="14"/>
      <c r="AA878" s="14"/>
      <c r="AB878" s="14"/>
    </row>
    <row r="879">
      <c r="A879" s="7"/>
      <c r="B879" s="11"/>
      <c r="C879" s="9"/>
      <c r="D879" s="22"/>
      <c r="E879" s="11"/>
      <c r="F879" s="11"/>
      <c r="G879" s="13"/>
      <c r="H879" s="11"/>
      <c r="I879" s="14"/>
      <c r="J879" s="14"/>
      <c r="K879" s="14"/>
      <c r="L879" s="14"/>
      <c r="M879" s="14"/>
      <c r="N879" s="14"/>
      <c r="O879" s="14"/>
      <c r="P879" s="14"/>
      <c r="Q879" s="14"/>
      <c r="R879" s="14"/>
      <c r="S879" s="14"/>
      <c r="T879" s="14"/>
      <c r="U879" s="14"/>
      <c r="V879" s="14"/>
      <c r="W879" s="14"/>
      <c r="X879" s="14"/>
      <c r="Y879" s="14"/>
      <c r="Z879" s="14"/>
      <c r="AA879" s="14"/>
      <c r="AB879" s="14"/>
    </row>
    <row r="880">
      <c r="A880" s="7"/>
      <c r="B880" s="11"/>
      <c r="C880" s="9"/>
      <c r="D880" s="22"/>
      <c r="E880" s="11"/>
      <c r="F880" s="11"/>
      <c r="G880" s="13"/>
      <c r="H880" s="11"/>
      <c r="I880" s="14"/>
      <c r="J880" s="14"/>
      <c r="K880" s="14"/>
      <c r="L880" s="14"/>
      <c r="M880" s="14"/>
      <c r="N880" s="14"/>
      <c r="O880" s="14"/>
      <c r="P880" s="14"/>
      <c r="Q880" s="14"/>
      <c r="R880" s="14"/>
      <c r="S880" s="14"/>
      <c r="T880" s="14"/>
      <c r="U880" s="14"/>
      <c r="V880" s="14"/>
      <c r="W880" s="14"/>
      <c r="X880" s="14"/>
      <c r="Y880" s="14"/>
      <c r="Z880" s="14"/>
      <c r="AA880" s="14"/>
      <c r="AB880" s="14"/>
    </row>
    <row r="881">
      <c r="A881" s="7"/>
      <c r="B881" s="11"/>
      <c r="C881" s="9"/>
      <c r="D881" s="22"/>
      <c r="E881" s="11"/>
      <c r="F881" s="11"/>
      <c r="G881" s="13"/>
      <c r="H881" s="11"/>
      <c r="I881" s="14"/>
      <c r="J881" s="14"/>
      <c r="K881" s="14"/>
      <c r="L881" s="14"/>
      <c r="M881" s="14"/>
      <c r="N881" s="14"/>
      <c r="O881" s="14"/>
      <c r="P881" s="14"/>
      <c r="Q881" s="14"/>
      <c r="R881" s="14"/>
      <c r="S881" s="14"/>
      <c r="T881" s="14"/>
      <c r="U881" s="14"/>
      <c r="V881" s="14"/>
      <c r="W881" s="14"/>
      <c r="X881" s="14"/>
      <c r="Y881" s="14"/>
      <c r="Z881" s="14"/>
      <c r="AA881" s="14"/>
      <c r="AB881" s="14"/>
    </row>
    <row r="882">
      <c r="A882" s="7"/>
      <c r="B882" s="11"/>
      <c r="C882" s="9"/>
      <c r="D882" s="22"/>
      <c r="E882" s="11"/>
      <c r="F882" s="11"/>
      <c r="G882" s="13"/>
      <c r="H882" s="11"/>
      <c r="I882" s="14"/>
      <c r="J882" s="14"/>
      <c r="K882" s="14"/>
      <c r="L882" s="14"/>
      <c r="M882" s="14"/>
      <c r="N882" s="14"/>
      <c r="O882" s="14"/>
      <c r="P882" s="14"/>
      <c r="Q882" s="14"/>
      <c r="R882" s="14"/>
      <c r="S882" s="14"/>
      <c r="T882" s="14"/>
      <c r="U882" s="14"/>
      <c r="V882" s="14"/>
      <c r="W882" s="14"/>
      <c r="X882" s="14"/>
      <c r="Y882" s="14"/>
      <c r="Z882" s="14"/>
      <c r="AA882" s="14"/>
      <c r="AB882" s="14"/>
    </row>
    <row r="883">
      <c r="A883" s="7"/>
      <c r="B883" s="11"/>
      <c r="C883" s="9"/>
      <c r="D883" s="22"/>
      <c r="E883" s="11"/>
      <c r="F883" s="11"/>
      <c r="G883" s="13"/>
      <c r="H883" s="11"/>
      <c r="I883" s="14"/>
      <c r="J883" s="14"/>
      <c r="K883" s="14"/>
      <c r="L883" s="14"/>
      <c r="M883" s="14"/>
      <c r="N883" s="14"/>
      <c r="O883" s="14"/>
      <c r="P883" s="14"/>
      <c r="Q883" s="14"/>
      <c r="R883" s="14"/>
      <c r="S883" s="14"/>
      <c r="T883" s="14"/>
      <c r="U883" s="14"/>
      <c r="V883" s="14"/>
      <c r="W883" s="14"/>
      <c r="X883" s="14"/>
      <c r="Y883" s="14"/>
      <c r="Z883" s="14"/>
      <c r="AA883" s="14"/>
      <c r="AB883" s="14"/>
    </row>
    <row r="884">
      <c r="A884" s="7"/>
      <c r="B884" s="11"/>
      <c r="C884" s="9"/>
      <c r="D884" s="22"/>
      <c r="E884" s="11"/>
      <c r="F884" s="11"/>
      <c r="G884" s="13"/>
      <c r="H884" s="11"/>
      <c r="I884" s="14"/>
      <c r="J884" s="14"/>
      <c r="K884" s="14"/>
      <c r="L884" s="14"/>
      <c r="M884" s="14"/>
      <c r="N884" s="14"/>
      <c r="O884" s="14"/>
      <c r="P884" s="14"/>
      <c r="Q884" s="14"/>
      <c r="R884" s="14"/>
      <c r="S884" s="14"/>
      <c r="T884" s="14"/>
      <c r="U884" s="14"/>
      <c r="V884" s="14"/>
      <c r="W884" s="14"/>
      <c r="X884" s="14"/>
      <c r="Y884" s="14"/>
      <c r="Z884" s="14"/>
      <c r="AA884" s="14"/>
      <c r="AB884" s="14"/>
    </row>
    <row r="885">
      <c r="A885" s="7"/>
      <c r="B885" s="11"/>
      <c r="C885" s="9"/>
      <c r="D885" s="22"/>
      <c r="E885" s="11"/>
      <c r="F885" s="11"/>
      <c r="G885" s="13"/>
      <c r="H885" s="11"/>
      <c r="I885" s="14"/>
      <c r="J885" s="14"/>
      <c r="K885" s="14"/>
      <c r="L885" s="14"/>
      <c r="M885" s="14"/>
      <c r="N885" s="14"/>
      <c r="O885" s="14"/>
      <c r="P885" s="14"/>
      <c r="Q885" s="14"/>
      <c r="R885" s="14"/>
      <c r="S885" s="14"/>
      <c r="T885" s="14"/>
      <c r="U885" s="14"/>
      <c r="V885" s="14"/>
      <c r="W885" s="14"/>
      <c r="X885" s="14"/>
      <c r="Y885" s="14"/>
      <c r="Z885" s="14"/>
      <c r="AA885" s="14"/>
      <c r="AB885" s="14"/>
    </row>
    <row r="886">
      <c r="A886" s="7"/>
      <c r="B886" s="11"/>
      <c r="C886" s="9"/>
      <c r="D886" s="22"/>
      <c r="E886" s="11"/>
      <c r="F886" s="11"/>
      <c r="G886" s="13"/>
      <c r="H886" s="11"/>
      <c r="I886" s="14"/>
      <c r="J886" s="14"/>
      <c r="K886" s="14"/>
      <c r="L886" s="14"/>
      <c r="M886" s="14"/>
      <c r="N886" s="14"/>
      <c r="O886" s="14"/>
      <c r="P886" s="14"/>
      <c r="Q886" s="14"/>
      <c r="R886" s="14"/>
      <c r="S886" s="14"/>
      <c r="T886" s="14"/>
      <c r="U886" s="14"/>
      <c r="V886" s="14"/>
      <c r="W886" s="14"/>
      <c r="X886" s="14"/>
      <c r="Y886" s="14"/>
      <c r="Z886" s="14"/>
      <c r="AA886" s="14"/>
      <c r="AB886" s="14"/>
    </row>
    <row r="887">
      <c r="A887" s="7"/>
      <c r="B887" s="11"/>
      <c r="C887" s="9"/>
      <c r="D887" s="22"/>
      <c r="E887" s="11"/>
      <c r="F887" s="11"/>
      <c r="G887" s="13"/>
      <c r="H887" s="11"/>
      <c r="I887" s="14"/>
      <c r="J887" s="14"/>
      <c r="K887" s="14"/>
      <c r="L887" s="14"/>
      <c r="M887" s="14"/>
      <c r="N887" s="14"/>
      <c r="O887" s="14"/>
      <c r="P887" s="14"/>
      <c r="Q887" s="14"/>
      <c r="R887" s="14"/>
      <c r="S887" s="14"/>
      <c r="T887" s="14"/>
      <c r="U887" s="14"/>
      <c r="V887" s="14"/>
      <c r="W887" s="14"/>
      <c r="X887" s="14"/>
      <c r="Y887" s="14"/>
      <c r="Z887" s="14"/>
      <c r="AA887" s="14"/>
      <c r="AB887" s="14"/>
    </row>
    <row r="888">
      <c r="A888" s="7"/>
      <c r="B888" s="11"/>
      <c r="C888" s="9"/>
      <c r="D888" s="22"/>
      <c r="E888" s="11"/>
      <c r="F888" s="11"/>
      <c r="G888" s="13"/>
      <c r="H888" s="11"/>
      <c r="I888" s="14"/>
      <c r="J888" s="14"/>
      <c r="K888" s="14"/>
      <c r="L888" s="14"/>
      <c r="M888" s="14"/>
      <c r="N888" s="14"/>
      <c r="O888" s="14"/>
      <c r="P888" s="14"/>
      <c r="Q888" s="14"/>
      <c r="R888" s="14"/>
      <c r="S888" s="14"/>
      <c r="T888" s="14"/>
      <c r="U888" s="14"/>
      <c r="V888" s="14"/>
      <c r="W888" s="14"/>
      <c r="X888" s="14"/>
      <c r="Y888" s="14"/>
      <c r="Z888" s="14"/>
      <c r="AA888" s="14"/>
      <c r="AB888" s="14"/>
    </row>
    <row r="889">
      <c r="A889" s="7"/>
      <c r="B889" s="11"/>
      <c r="C889" s="9"/>
      <c r="D889" s="22"/>
      <c r="E889" s="11"/>
      <c r="F889" s="11"/>
      <c r="G889" s="13"/>
      <c r="H889" s="11"/>
      <c r="I889" s="14"/>
      <c r="J889" s="14"/>
      <c r="K889" s="14"/>
      <c r="L889" s="14"/>
      <c r="M889" s="14"/>
      <c r="N889" s="14"/>
      <c r="O889" s="14"/>
      <c r="P889" s="14"/>
      <c r="Q889" s="14"/>
      <c r="R889" s="14"/>
      <c r="S889" s="14"/>
      <c r="T889" s="14"/>
      <c r="U889" s="14"/>
      <c r="V889" s="14"/>
      <c r="W889" s="14"/>
      <c r="X889" s="14"/>
      <c r="Y889" s="14"/>
      <c r="Z889" s="14"/>
      <c r="AA889" s="14"/>
      <c r="AB889" s="14"/>
    </row>
    <row r="890">
      <c r="A890" s="7"/>
      <c r="B890" s="11"/>
      <c r="C890" s="9"/>
      <c r="D890" s="22"/>
      <c r="E890" s="11"/>
      <c r="F890" s="11"/>
      <c r="G890" s="13"/>
      <c r="H890" s="11"/>
      <c r="I890" s="14"/>
      <c r="J890" s="14"/>
      <c r="K890" s="14"/>
      <c r="L890" s="14"/>
      <c r="M890" s="14"/>
      <c r="N890" s="14"/>
      <c r="O890" s="14"/>
      <c r="P890" s="14"/>
      <c r="Q890" s="14"/>
      <c r="R890" s="14"/>
      <c r="S890" s="14"/>
      <c r="T890" s="14"/>
      <c r="U890" s="14"/>
      <c r="V890" s="14"/>
      <c r="W890" s="14"/>
      <c r="X890" s="14"/>
      <c r="Y890" s="14"/>
      <c r="Z890" s="14"/>
      <c r="AA890" s="14"/>
      <c r="AB890" s="14"/>
    </row>
    <row r="891">
      <c r="A891" s="7"/>
      <c r="B891" s="11"/>
      <c r="C891" s="9"/>
      <c r="D891" s="22"/>
      <c r="E891" s="11"/>
      <c r="F891" s="11"/>
      <c r="G891" s="13"/>
      <c r="H891" s="11"/>
      <c r="I891" s="14"/>
      <c r="J891" s="14"/>
      <c r="K891" s="14"/>
      <c r="L891" s="14"/>
      <c r="M891" s="14"/>
      <c r="N891" s="14"/>
      <c r="O891" s="14"/>
      <c r="P891" s="14"/>
      <c r="Q891" s="14"/>
      <c r="R891" s="14"/>
      <c r="S891" s="14"/>
      <c r="T891" s="14"/>
      <c r="U891" s="14"/>
      <c r="V891" s="14"/>
      <c r="W891" s="14"/>
      <c r="X891" s="14"/>
      <c r="Y891" s="14"/>
      <c r="Z891" s="14"/>
      <c r="AA891" s="14"/>
      <c r="AB891" s="14"/>
    </row>
    <row r="892">
      <c r="A892" s="7"/>
      <c r="B892" s="11"/>
      <c r="C892" s="9"/>
      <c r="D892" s="22"/>
      <c r="E892" s="11"/>
      <c r="F892" s="11"/>
      <c r="G892" s="13"/>
      <c r="H892" s="11"/>
      <c r="I892" s="14"/>
      <c r="J892" s="14"/>
      <c r="K892" s="14"/>
      <c r="L892" s="14"/>
      <c r="M892" s="14"/>
      <c r="N892" s="14"/>
      <c r="O892" s="14"/>
      <c r="P892" s="14"/>
      <c r="Q892" s="14"/>
      <c r="R892" s="14"/>
      <c r="S892" s="14"/>
      <c r="T892" s="14"/>
      <c r="U892" s="14"/>
      <c r="V892" s="14"/>
      <c r="W892" s="14"/>
      <c r="X892" s="14"/>
      <c r="Y892" s="14"/>
      <c r="Z892" s="14"/>
      <c r="AA892" s="14"/>
      <c r="AB892" s="14"/>
    </row>
    <row r="893">
      <c r="A893" s="7"/>
      <c r="B893" s="11"/>
      <c r="C893" s="9"/>
      <c r="D893" s="22"/>
      <c r="E893" s="11"/>
      <c r="F893" s="11"/>
      <c r="G893" s="13"/>
      <c r="H893" s="11"/>
      <c r="I893" s="14"/>
      <c r="J893" s="14"/>
      <c r="K893" s="14"/>
      <c r="L893" s="14"/>
      <c r="M893" s="14"/>
      <c r="N893" s="14"/>
      <c r="O893" s="14"/>
      <c r="P893" s="14"/>
      <c r="Q893" s="14"/>
      <c r="R893" s="14"/>
      <c r="S893" s="14"/>
      <c r="T893" s="14"/>
      <c r="U893" s="14"/>
      <c r="V893" s="14"/>
      <c r="W893" s="14"/>
      <c r="X893" s="14"/>
      <c r="Y893" s="14"/>
      <c r="Z893" s="14"/>
      <c r="AA893" s="14"/>
      <c r="AB893" s="14"/>
    </row>
    <row r="894">
      <c r="A894" s="7"/>
      <c r="B894" s="11"/>
      <c r="C894" s="9"/>
      <c r="D894" s="22"/>
      <c r="E894" s="11"/>
      <c r="F894" s="11"/>
      <c r="G894" s="13"/>
      <c r="H894" s="11"/>
      <c r="I894" s="14"/>
      <c r="J894" s="14"/>
      <c r="K894" s="14"/>
      <c r="L894" s="14"/>
      <c r="M894" s="14"/>
      <c r="N894" s="14"/>
      <c r="O894" s="14"/>
      <c r="P894" s="14"/>
      <c r="Q894" s="14"/>
      <c r="R894" s="14"/>
      <c r="S894" s="14"/>
      <c r="T894" s="14"/>
      <c r="U894" s="14"/>
      <c r="V894" s="14"/>
      <c r="W894" s="14"/>
      <c r="X894" s="14"/>
      <c r="Y894" s="14"/>
      <c r="Z894" s="14"/>
      <c r="AA894" s="14"/>
      <c r="AB894" s="14"/>
    </row>
    <row r="895">
      <c r="A895" s="7"/>
      <c r="B895" s="11"/>
      <c r="C895" s="9"/>
      <c r="D895" s="22"/>
      <c r="E895" s="11"/>
      <c r="F895" s="11"/>
      <c r="G895" s="13"/>
      <c r="H895" s="11"/>
      <c r="I895" s="14"/>
      <c r="J895" s="14"/>
      <c r="K895" s="14"/>
      <c r="L895" s="14"/>
      <c r="M895" s="14"/>
      <c r="N895" s="14"/>
      <c r="O895" s="14"/>
      <c r="P895" s="14"/>
      <c r="Q895" s="14"/>
      <c r="R895" s="14"/>
      <c r="S895" s="14"/>
      <c r="T895" s="14"/>
      <c r="U895" s="14"/>
      <c r="V895" s="14"/>
      <c r="W895" s="14"/>
      <c r="X895" s="14"/>
      <c r="Y895" s="14"/>
      <c r="Z895" s="14"/>
      <c r="AA895" s="14"/>
      <c r="AB895" s="14"/>
    </row>
    <row r="896">
      <c r="A896" s="7"/>
      <c r="B896" s="11"/>
      <c r="C896" s="9"/>
      <c r="D896" s="22"/>
      <c r="E896" s="11"/>
      <c r="F896" s="11"/>
      <c r="G896" s="13"/>
      <c r="H896" s="11"/>
      <c r="I896" s="14"/>
      <c r="J896" s="14"/>
      <c r="K896" s="14"/>
      <c r="L896" s="14"/>
      <c r="M896" s="14"/>
      <c r="N896" s="14"/>
      <c r="O896" s="14"/>
      <c r="P896" s="14"/>
      <c r="Q896" s="14"/>
      <c r="R896" s="14"/>
      <c r="S896" s="14"/>
      <c r="T896" s="14"/>
      <c r="U896" s="14"/>
      <c r="V896" s="14"/>
      <c r="W896" s="14"/>
      <c r="X896" s="14"/>
      <c r="Y896" s="14"/>
      <c r="Z896" s="14"/>
      <c r="AA896" s="14"/>
      <c r="AB896" s="14"/>
    </row>
    <row r="897">
      <c r="A897" s="7"/>
      <c r="B897" s="11"/>
      <c r="C897" s="9"/>
      <c r="D897" s="22"/>
      <c r="E897" s="11"/>
      <c r="F897" s="11"/>
      <c r="G897" s="13"/>
      <c r="H897" s="11"/>
      <c r="I897" s="14"/>
      <c r="J897" s="14"/>
      <c r="K897" s="14"/>
      <c r="L897" s="14"/>
      <c r="M897" s="14"/>
      <c r="N897" s="14"/>
      <c r="O897" s="14"/>
      <c r="P897" s="14"/>
      <c r="Q897" s="14"/>
      <c r="R897" s="14"/>
      <c r="S897" s="14"/>
      <c r="T897" s="14"/>
      <c r="U897" s="14"/>
      <c r="V897" s="14"/>
      <c r="W897" s="14"/>
      <c r="X897" s="14"/>
      <c r="Y897" s="14"/>
      <c r="Z897" s="14"/>
      <c r="AA897" s="14"/>
      <c r="AB897" s="14"/>
    </row>
    <row r="898">
      <c r="A898" s="7"/>
      <c r="B898" s="11"/>
      <c r="C898" s="9"/>
      <c r="D898" s="22"/>
      <c r="E898" s="11"/>
      <c r="F898" s="11"/>
      <c r="G898" s="13"/>
      <c r="H898" s="11"/>
      <c r="I898" s="14"/>
      <c r="J898" s="14"/>
      <c r="K898" s="14"/>
      <c r="L898" s="14"/>
      <c r="M898" s="14"/>
      <c r="N898" s="14"/>
      <c r="O898" s="14"/>
      <c r="P898" s="14"/>
      <c r="Q898" s="14"/>
      <c r="R898" s="14"/>
      <c r="S898" s="14"/>
      <c r="T898" s="14"/>
      <c r="U898" s="14"/>
      <c r="V898" s="14"/>
      <c r="W898" s="14"/>
      <c r="X898" s="14"/>
      <c r="Y898" s="14"/>
      <c r="Z898" s="14"/>
      <c r="AA898" s="14"/>
      <c r="AB898" s="14"/>
    </row>
    <row r="899">
      <c r="A899" s="7"/>
      <c r="B899" s="11"/>
      <c r="C899" s="9"/>
      <c r="D899" s="22"/>
      <c r="E899" s="11"/>
      <c r="F899" s="11"/>
      <c r="G899" s="13"/>
      <c r="H899" s="11"/>
      <c r="I899" s="14"/>
      <c r="J899" s="14"/>
      <c r="K899" s="14"/>
      <c r="L899" s="14"/>
      <c r="M899" s="14"/>
      <c r="N899" s="14"/>
      <c r="O899" s="14"/>
      <c r="P899" s="14"/>
      <c r="Q899" s="14"/>
      <c r="R899" s="14"/>
      <c r="S899" s="14"/>
      <c r="T899" s="14"/>
      <c r="U899" s="14"/>
      <c r="V899" s="14"/>
      <c r="W899" s="14"/>
      <c r="X899" s="14"/>
      <c r="Y899" s="14"/>
      <c r="Z899" s="14"/>
      <c r="AA899" s="14"/>
      <c r="AB899" s="14"/>
    </row>
    <row r="900">
      <c r="A900" s="7"/>
      <c r="B900" s="11"/>
      <c r="C900" s="9"/>
      <c r="D900" s="22"/>
      <c r="E900" s="11"/>
      <c r="F900" s="11"/>
      <c r="G900" s="13"/>
      <c r="H900" s="11"/>
      <c r="I900" s="14"/>
      <c r="J900" s="14"/>
      <c r="K900" s="14"/>
      <c r="L900" s="14"/>
      <c r="M900" s="14"/>
      <c r="N900" s="14"/>
      <c r="O900" s="14"/>
      <c r="P900" s="14"/>
      <c r="Q900" s="14"/>
      <c r="R900" s="14"/>
      <c r="S900" s="14"/>
      <c r="T900" s="14"/>
      <c r="U900" s="14"/>
      <c r="V900" s="14"/>
      <c r="W900" s="14"/>
      <c r="X900" s="14"/>
      <c r="Y900" s="14"/>
      <c r="Z900" s="14"/>
      <c r="AA900" s="14"/>
      <c r="AB900" s="14"/>
    </row>
    <row r="901">
      <c r="A901" s="7"/>
      <c r="B901" s="11"/>
      <c r="C901" s="9"/>
      <c r="D901" s="22"/>
      <c r="E901" s="11"/>
      <c r="F901" s="11"/>
      <c r="G901" s="13"/>
      <c r="H901" s="11"/>
      <c r="I901" s="14"/>
      <c r="J901" s="14"/>
      <c r="K901" s="14"/>
      <c r="L901" s="14"/>
      <c r="M901" s="14"/>
      <c r="N901" s="14"/>
      <c r="O901" s="14"/>
      <c r="P901" s="14"/>
      <c r="Q901" s="14"/>
      <c r="R901" s="14"/>
      <c r="S901" s="14"/>
      <c r="T901" s="14"/>
      <c r="U901" s="14"/>
      <c r="V901" s="14"/>
      <c r="W901" s="14"/>
      <c r="X901" s="14"/>
      <c r="Y901" s="14"/>
      <c r="Z901" s="14"/>
      <c r="AA901" s="14"/>
      <c r="AB901" s="14"/>
    </row>
    <row r="902">
      <c r="A902" s="7"/>
      <c r="B902" s="11"/>
      <c r="C902" s="9"/>
      <c r="D902" s="22"/>
      <c r="E902" s="11"/>
      <c r="F902" s="11"/>
      <c r="G902" s="13"/>
      <c r="H902" s="11"/>
      <c r="I902" s="14"/>
      <c r="J902" s="14"/>
      <c r="K902" s="14"/>
      <c r="L902" s="14"/>
      <c r="M902" s="14"/>
      <c r="N902" s="14"/>
      <c r="O902" s="14"/>
      <c r="P902" s="14"/>
      <c r="Q902" s="14"/>
      <c r="R902" s="14"/>
      <c r="S902" s="14"/>
      <c r="T902" s="14"/>
      <c r="U902" s="14"/>
      <c r="V902" s="14"/>
      <c r="W902" s="14"/>
      <c r="X902" s="14"/>
      <c r="Y902" s="14"/>
      <c r="Z902" s="14"/>
      <c r="AA902" s="14"/>
      <c r="AB902" s="14"/>
    </row>
    <row r="903">
      <c r="A903" s="7"/>
      <c r="B903" s="11"/>
      <c r="C903" s="9"/>
      <c r="D903" s="22"/>
      <c r="E903" s="11"/>
      <c r="F903" s="11"/>
      <c r="G903" s="13"/>
      <c r="H903" s="11"/>
      <c r="I903" s="14"/>
      <c r="J903" s="14"/>
      <c r="K903" s="14"/>
      <c r="L903" s="14"/>
      <c r="M903" s="14"/>
      <c r="N903" s="14"/>
      <c r="O903" s="14"/>
      <c r="P903" s="14"/>
      <c r="Q903" s="14"/>
      <c r="R903" s="14"/>
      <c r="S903" s="14"/>
      <c r="T903" s="14"/>
      <c r="U903" s="14"/>
      <c r="V903" s="14"/>
      <c r="W903" s="14"/>
      <c r="X903" s="14"/>
      <c r="Y903" s="14"/>
      <c r="Z903" s="14"/>
      <c r="AA903" s="14"/>
      <c r="AB903" s="14"/>
    </row>
    <row r="904">
      <c r="A904" s="7"/>
      <c r="B904" s="11"/>
      <c r="C904" s="9"/>
      <c r="D904" s="22"/>
      <c r="E904" s="11"/>
      <c r="F904" s="11"/>
      <c r="G904" s="13"/>
      <c r="H904" s="11"/>
      <c r="I904" s="14"/>
      <c r="J904" s="14"/>
      <c r="K904" s="14"/>
      <c r="L904" s="14"/>
      <c r="M904" s="14"/>
      <c r="N904" s="14"/>
      <c r="O904" s="14"/>
      <c r="P904" s="14"/>
      <c r="Q904" s="14"/>
      <c r="R904" s="14"/>
      <c r="S904" s="14"/>
      <c r="T904" s="14"/>
      <c r="U904" s="14"/>
      <c r="V904" s="14"/>
      <c r="W904" s="14"/>
      <c r="X904" s="14"/>
      <c r="Y904" s="14"/>
      <c r="Z904" s="14"/>
      <c r="AA904" s="14"/>
      <c r="AB904" s="14"/>
    </row>
    <row r="905">
      <c r="A905" s="7"/>
      <c r="B905" s="11"/>
      <c r="C905" s="9"/>
      <c r="D905" s="22"/>
      <c r="E905" s="11"/>
      <c r="F905" s="11"/>
      <c r="G905" s="13"/>
      <c r="H905" s="11"/>
      <c r="I905" s="14"/>
      <c r="J905" s="14"/>
      <c r="K905" s="14"/>
      <c r="L905" s="14"/>
      <c r="M905" s="14"/>
      <c r="N905" s="14"/>
      <c r="O905" s="14"/>
      <c r="P905" s="14"/>
      <c r="Q905" s="14"/>
      <c r="R905" s="14"/>
      <c r="S905" s="14"/>
      <c r="T905" s="14"/>
      <c r="U905" s="14"/>
      <c r="V905" s="14"/>
      <c r="W905" s="14"/>
      <c r="X905" s="14"/>
      <c r="Y905" s="14"/>
      <c r="Z905" s="14"/>
      <c r="AA905" s="14"/>
      <c r="AB905" s="14"/>
    </row>
    <row r="906">
      <c r="A906" s="7"/>
      <c r="B906" s="11"/>
      <c r="C906" s="9"/>
      <c r="D906" s="22"/>
      <c r="E906" s="11"/>
      <c r="F906" s="11"/>
      <c r="G906" s="13"/>
      <c r="H906" s="11"/>
      <c r="I906" s="14"/>
      <c r="J906" s="14"/>
      <c r="K906" s="14"/>
      <c r="L906" s="14"/>
      <c r="M906" s="14"/>
      <c r="N906" s="14"/>
      <c r="O906" s="14"/>
      <c r="P906" s="14"/>
      <c r="Q906" s="14"/>
      <c r="R906" s="14"/>
      <c r="S906" s="14"/>
      <c r="T906" s="14"/>
      <c r="U906" s="14"/>
      <c r="V906" s="14"/>
      <c r="W906" s="14"/>
      <c r="X906" s="14"/>
      <c r="Y906" s="14"/>
      <c r="Z906" s="14"/>
      <c r="AA906" s="14"/>
      <c r="AB906" s="14"/>
    </row>
    <row r="907">
      <c r="A907" s="7"/>
      <c r="B907" s="11"/>
      <c r="C907" s="9"/>
      <c r="D907" s="22"/>
      <c r="E907" s="11"/>
      <c r="F907" s="11"/>
      <c r="G907" s="13"/>
      <c r="H907" s="11"/>
      <c r="I907" s="14"/>
      <c r="J907" s="14"/>
      <c r="K907" s="14"/>
      <c r="L907" s="14"/>
      <c r="M907" s="14"/>
      <c r="N907" s="14"/>
      <c r="O907" s="14"/>
      <c r="P907" s="14"/>
      <c r="Q907" s="14"/>
      <c r="R907" s="14"/>
      <c r="S907" s="14"/>
      <c r="T907" s="14"/>
      <c r="U907" s="14"/>
      <c r="V907" s="14"/>
      <c r="W907" s="14"/>
      <c r="X907" s="14"/>
      <c r="Y907" s="14"/>
      <c r="Z907" s="14"/>
      <c r="AA907" s="14"/>
      <c r="AB907" s="14"/>
    </row>
    <row r="908">
      <c r="A908" s="7"/>
      <c r="B908" s="11"/>
      <c r="C908" s="9"/>
      <c r="D908" s="22"/>
      <c r="E908" s="11"/>
      <c r="F908" s="11"/>
      <c r="G908" s="13"/>
      <c r="H908" s="11"/>
      <c r="I908" s="14"/>
      <c r="J908" s="14"/>
      <c r="K908" s="14"/>
      <c r="L908" s="14"/>
      <c r="M908" s="14"/>
      <c r="N908" s="14"/>
      <c r="O908" s="14"/>
      <c r="P908" s="14"/>
      <c r="Q908" s="14"/>
      <c r="R908" s="14"/>
      <c r="S908" s="14"/>
      <c r="T908" s="14"/>
      <c r="U908" s="14"/>
      <c r="V908" s="14"/>
      <c r="W908" s="14"/>
      <c r="X908" s="14"/>
      <c r="Y908" s="14"/>
      <c r="Z908" s="14"/>
      <c r="AA908" s="14"/>
      <c r="AB908" s="14"/>
    </row>
    <row r="909">
      <c r="A909" s="7"/>
      <c r="B909" s="11"/>
      <c r="C909" s="9"/>
      <c r="D909" s="22"/>
      <c r="E909" s="11"/>
      <c r="F909" s="11"/>
      <c r="G909" s="13"/>
      <c r="H909" s="11"/>
      <c r="I909" s="14"/>
      <c r="J909" s="14"/>
      <c r="K909" s="14"/>
      <c r="L909" s="14"/>
      <c r="M909" s="14"/>
      <c r="N909" s="14"/>
      <c r="O909" s="14"/>
      <c r="P909" s="14"/>
      <c r="Q909" s="14"/>
      <c r="R909" s="14"/>
      <c r="S909" s="14"/>
      <c r="T909" s="14"/>
      <c r="U909" s="14"/>
      <c r="V909" s="14"/>
      <c r="W909" s="14"/>
      <c r="X909" s="14"/>
      <c r="Y909" s="14"/>
      <c r="Z909" s="14"/>
      <c r="AA909" s="14"/>
      <c r="AB909" s="14"/>
    </row>
    <row r="910">
      <c r="A910" s="7"/>
      <c r="B910" s="11"/>
      <c r="C910" s="9"/>
      <c r="D910" s="22"/>
      <c r="E910" s="11"/>
      <c r="F910" s="11"/>
      <c r="G910" s="13"/>
      <c r="H910" s="11"/>
      <c r="I910" s="14"/>
      <c r="J910" s="14"/>
      <c r="K910" s="14"/>
      <c r="L910" s="14"/>
      <c r="M910" s="14"/>
      <c r="N910" s="14"/>
      <c r="O910" s="14"/>
      <c r="P910" s="14"/>
      <c r="Q910" s="14"/>
      <c r="R910" s="14"/>
      <c r="S910" s="14"/>
      <c r="T910" s="14"/>
      <c r="U910" s="14"/>
      <c r="V910" s="14"/>
      <c r="W910" s="14"/>
      <c r="X910" s="14"/>
      <c r="Y910" s="14"/>
      <c r="Z910" s="14"/>
      <c r="AA910" s="14"/>
      <c r="AB910" s="14"/>
    </row>
    <row r="911">
      <c r="A911" s="7"/>
      <c r="B911" s="11"/>
      <c r="C911" s="9"/>
      <c r="D911" s="22"/>
      <c r="E911" s="11"/>
      <c r="F911" s="11"/>
      <c r="G911" s="13"/>
      <c r="H911" s="11"/>
      <c r="I911" s="14"/>
      <c r="J911" s="14"/>
      <c r="K911" s="14"/>
      <c r="L911" s="14"/>
      <c r="M911" s="14"/>
      <c r="N911" s="14"/>
      <c r="O911" s="14"/>
      <c r="P911" s="14"/>
      <c r="Q911" s="14"/>
      <c r="R911" s="14"/>
      <c r="S911" s="14"/>
      <c r="T911" s="14"/>
      <c r="U911" s="14"/>
      <c r="V911" s="14"/>
      <c r="W911" s="14"/>
      <c r="X911" s="14"/>
      <c r="Y911" s="14"/>
      <c r="Z911" s="14"/>
      <c r="AA911" s="14"/>
      <c r="AB911" s="14"/>
    </row>
    <row r="912">
      <c r="A912" s="7"/>
      <c r="B912" s="11"/>
      <c r="C912" s="9"/>
      <c r="D912" s="22"/>
      <c r="E912" s="11"/>
      <c r="F912" s="11"/>
      <c r="G912" s="13"/>
      <c r="H912" s="11"/>
      <c r="I912" s="14"/>
      <c r="J912" s="14"/>
      <c r="K912" s="14"/>
      <c r="L912" s="14"/>
      <c r="M912" s="14"/>
      <c r="N912" s="14"/>
      <c r="O912" s="14"/>
      <c r="P912" s="14"/>
      <c r="Q912" s="14"/>
      <c r="R912" s="14"/>
      <c r="S912" s="14"/>
      <c r="T912" s="14"/>
      <c r="U912" s="14"/>
      <c r="V912" s="14"/>
      <c r="W912" s="14"/>
      <c r="X912" s="14"/>
      <c r="Y912" s="14"/>
      <c r="Z912" s="14"/>
      <c r="AA912" s="14"/>
      <c r="AB912" s="14"/>
    </row>
    <row r="913">
      <c r="A913" s="7"/>
      <c r="B913" s="11"/>
      <c r="C913" s="9"/>
      <c r="D913" s="22"/>
      <c r="E913" s="11"/>
      <c r="F913" s="11"/>
      <c r="G913" s="13"/>
      <c r="H913" s="11"/>
      <c r="I913" s="14"/>
      <c r="J913" s="14"/>
      <c r="K913" s="14"/>
      <c r="L913" s="14"/>
      <c r="M913" s="14"/>
      <c r="N913" s="14"/>
      <c r="O913" s="14"/>
      <c r="P913" s="14"/>
      <c r="Q913" s="14"/>
      <c r="R913" s="14"/>
      <c r="S913" s="14"/>
      <c r="T913" s="14"/>
      <c r="U913" s="14"/>
      <c r="V913" s="14"/>
      <c r="W913" s="14"/>
      <c r="X913" s="14"/>
      <c r="Y913" s="14"/>
      <c r="Z913" s="14"/>
      <c r="AA913" s="14"/>
      <c r="AB913" s="14"/>
    </row>
    <row r="914">
      <c r="A914" s="7"/>
      <c r="B914" s="11"/>
      <c r="C914" s="9"/>
      <c r="D914" s="22"/>
      <c r="E914" s="11"/>
      <c r="F914" s="11"/>
      <c r="G914" s="13"/>
      <c r="H914" s="11"/>
      <c r="I914" s="14"/>
      <c r="J914" s="14"/>
      <c r="K914" s="14"/>
      <c r="L914" s="14"/>
      <c r="M914" s="14"/>
      <c r="N914" s="14"/>
      <c r="O914" s="14"/>
      <c r="P914" s="14"/>
      <c r="Q914" s="14"/>
      <c r="R914" s="14"/>
      <c r="S914" s="14"/>
      <c r="T914" s="14"/>
      <c r="U914" s="14"/>
      <c r="V914" s="14"/>
      <c r="W914" s="14"/>
      <c r="X914" s="14"/>
      <c r="Y914" s="14"/>
      <c r="Z914" s="14"/>
      <c r="AA914" s="14"/>
      <c r="AB914" s="14"/>
    </row>
    <row r="915">
      <c r="A915" s="7"/>
      <c r="B915" s="11"/>
      <c r="C915" s="9"/>
      <c r="D915" s="22"/>
      <c r="E915" s="11"/>
      <c r="F915" s="11"/>
      <c r="G915" s="13"/>
      <c r="H915" s="11"/>
      <c r="I915" s="14"/>
      <c r="J915" s="14"/>
      <c r="K915" s="14"/>
      <c r="L915" s="14"/>
      <c r="M915" s="14"/>
      <c r="N915" s="14"/>
      <c r="O915" s="14"/>
      <c r="P915" s="14"/>
      <c r="Q915" s="14"/>
      <c r="R915" s="14"/>
      <c r="S915" s="14"/>
      <c r="T915" s="14"/>
      <c r="U915" s="14"/>
      <c r="V915" s="14"/>
      <c r="W915" s="14"/>
      <c r="X915" s="14"/>
      <c r="Y915" s="14"/>
      <c r="Z915" s="14"/>
      <c r="AA915" s="14"/>
      <c r="AB915" s="14"/>
    </row>
    <row r="916">
      <c r="A916" s="7"/>
      <c r="B916" s="11"/>
      <c r="C916" s="9"/>
      <c r="D916" s="22"/>
      <c r="E916" s="11"/>
      <c r="F916" s="11"/>
      <c r="G916" s="13"/>
      <c r="H916" s="11"/>
      <c r="I916" s="14"/>
      <c r="J916" s="14"/>
      <c r="K916" s="14"/>
      <c r="L916" s="14"/>
      <c r="M916" s="14"/>
      <c r="N916" s="14"/>
      <c r="O916" s="14"/>
      <c r="P916" s="14"/>
      <c r="Q916" s="14"/>
      <c r="R916" s="14"/>
      <c r="S916" s="14"/>
      <c r="T916" s="14"/>
      <c r="U916" s="14"/>
      <c r="V916" s="14"/>
      <c r="W916" s="14"/>
      <c r="X916" s="14"/>
      <c r="Y916" s="14"/>
      <c r="Z916" s="14"/>
      <c r="AA916" s="14"/>
      <c r="AB916" s="14"/>
    </row>
    <row r="917">
      <c r="A917" s="7"/>
      <c r="B917" s="11"/>
      <c r="C917" s="9"/>
      <c r="D917" s="22"/>
      <c r="E917" s="11"/>
      <c r="F917" s="11"/>
      <c r="G917" s="13"/>
      <c r="H917" s="11"/>
      <c r="I917" s="14"/>
      <c r="J917" s="14"/>
      <c r="K917" s="14"/>
      <c r="L917" s="14"/>
      <c r="M917" s="14"/>
      <c r="N917" s="14"/>
      <c r="O917" s="14"/>
      <c r="P917" s="14"/>
      <c r="Q917" s="14"/>
      <c r="R917" s="14"/>
      <c r="S917" s="14"/>
      <c r="T917" s="14"/>
      <c r="U917" s="14"/>
      <c r="V917" s="14"/>
      <c r="W917" s="14"/>
      <c r="X917" s="14"/>
      <c r="Y917" s="14"/>
      <c r="Z917" s="14"/>
      <c r="AA917" s="14"/>
      <c r="AB917" s="14"/>
    </row>
    <row r="918">
      <c r="A918" s="7"/>
      <c r="B918" s="11"/>
      <c r="C918" s="9"/>
      <c r="D918" s="22"/>
      <c r="E918" s="11"/>
      <c r="F918" s="11"/>
      <c r="G918" s="13"/>
      <c r="H918" s="11"/>
      <c r="I918" s="14"/>
      <c r="J918" s="14"/>
      <c r="K918" s="14"/>
      <c r="L918" s="14"/>
      <c r="M918" s="14"/>
      <c r="N918" s="14"/>
      <c r="O918" s="14"/>
      <c r="P918" s="14"/>
      <c r="Q918" s="14"/>
      <c r="R918" s="14"/>
      <c r="S918" s="14"/>
      <c r="T918" s="14"/>
      <c r="U918" s="14"/>
      <c r="V918" s="14"/>
      <c r="W918" s="14"/>
      <c r="X918" s="14"/>
      <c r="Y918" s="14"/>
      <c r="Z918" s="14"/>
      <c r="AA918" s="14"/>
      <c r="AB918" s="14"/>
    </row>
    <row r="919">
      <c r="A919" s="7"/>
      <c r="B919" s="11"/>
      <c r="C919" s="9"/>
      <c r="D919" s="22"/>
      <c r="E919" s="11"/>
      <c r="F919" s="11"/>
      <c r="G919" s="13"/>
      <c r="H919" s="11"/>
      <c r="I919" s="14"/>
      <c r="J919" s="14"/>
      <c r="K919" s="14"/>
      <c r="L919" s="14"/>
      <c r="M919" s="14"/>
      <c r="N919" s="14"/>
      <c r="O919" s="14"/>
      <c r="P919" s="14"/>
      <c r="Q919" s="14"/>
      <c r="R919" s="14"/>
      <c r="S919" s="14"/>
      <c r="T919" s="14"/>
      <c r="U919" s="14"/>
      <c r="V919" s="14"/>
      <c r="W919" s="14"/>
      <c r="X919" s="14"/>
      <c r="Y919" s="14"/>
      <c r="Z919" s="14"/>
      <c r="AA919" s="14"/>
      <c r="AB919" s="14"/>
    </row>
    <row r="920">
      <c r="A920" s="7"/>
      <c r="B920" s="11"/>
      <c r="C920" s="9"/>
      <c r="D920" s="22"/>
      <c r="E920" s="11"/>
      <c r="F920" s="11"/>
      <c r="G920" s="13"/>
      <c r="H920" s="11"/>
      <c r="I920" s="14"/>
      <c r="J920" s="14"/>
      <c r="K920" s="14"/>
      <c r="L920" s="14"/>
      <c r="M920" s="14"/>
      <c r="N920" s="14"/>
      <c r="O920" s="14"/>
      <c r="P920" s="14"/>
      <c r="Q920" s="14"/>
      <c r="R920" s="14"/>
      <c r="S920" s="14"/>
      <c r="T920" s="14"/>
      <c r="U920" s="14"/>
      <c r="V920" s="14"/>
      <c r="W920" s="14"/>
      <c r="X920" s="14"/>
      <c r="Y920" s="14"/>
      <c r="Z920" s="14"/>
      <c r="AA920" s="14"/>
      <c r="AB920" s="14"/>
    </row>
    <row r="921">
      <c r="A921" s="7"/>
      <c r="B921" s="11"/>
      <c r="C921" s="9"/>
      <c r="D921" s="22"/>
      <c r="E921" s="11"/>
      <c r="F921" s="11"/>
      <c r="G921" s="13"/>
      <c r="H921" s="11"/>
      <c r="I921" s="14"/>
      <c r="J921" s="14"/>
      <c r="K921" s="14"/>
      <c r="L921" s="14"/>
      <c r="M921" s="14"/>
      <c r="N921" s="14"/>
      <c r="O921" s="14"/>
      <c r="P921" s="14"/>
      <c r="Q921" s="14"/>
      <c r="R921" s="14"/>
      <c r="S921" s="14"/>
      <c r="T921" s="14"/>
      <c r="U921" s="14"/>
      <c r="V921" s="14"/>
      <c r="W921" s="14"/>
      <c r="X921" s="14"/>
      <c r="Y921" s="14"/>
      <c r="Z921" s="14"/>
      <c r="AA921" s="14"/>
      <c r="AB921" s="14"/>
    </row>
    <row r="922">
      <c r="A922" s="7"/>
      <c r="B922" s="11"/>
      <c r="C922" s="9"/>
      <c r="D922" s="22"/>
      <c r="E922" s="11"/>
      <c r="F922" s="11"/>
      <c r="G922" s="13"/>
      <c r="H922" s="11"/>
      <c r="I922" s="14"/>
      <c r="J922" s="14"/>
      <c r="K922" s="14"/>
      <c r="L922" s="14"/>
      <c r="M922" s="14"/>
      <c r="N922" s="14"/>
      <c r="O922" s="14"/>
      <c r="P922" s="14"/>
      <c r="Q922" s="14"/>
      <c r="R922" s="14"/>
      <c r="S922" s="14"/>
      <c r="T922" s="14"/>
      <c r="U922" s="14"/>
      <c r="V922" s="14"/>
      <c r="W922" s="14"/>
      <c r="X922" s="14"/>
      <c r="Y922" s="14"/>
      <c r="Z922" s="14"/>
      <c r="AA922" s="14"/>
      <c r="AB922" s="14"/>
    </row>
    <row r="923">
      <c r="A923" s="7"/>
      <c r="B923" s="11"/>
      <c r="C923" s="9"/>
      <c r="D923" s="22"/>
      <c r="E923" s="11"/>
      <c r="F923" s="11"/>
      <c r="G923" s="13"/>
      <c r="H923" s="11"/>
      <c r="I923" s="14"/>
      <c r="J923" s="14"/>
      <c r="K923" s="14"/>
      <c r="L923" s="14"/>
      <c r="M923" s="14"/>
      <c r="N923" s="14"/>
      <c r="O923" s="14"/>
      <c r="P923" s="14"/>
      <c r="Q923" s="14"/>
      <c r="R923" s="14"/>
      <c r="S923" s="14"/>
      <c r="T923" s="14"/>
      <c r="U923" s="14"/>
      <c r="V923" s="14"/>
      <c r="W923" s="14"/>
      <c r="X923" s="14"/>
      <c r="Y923" s="14"/>
      <c r="Z923" s="14"/>
      <c r="AA923" s="14"/>
      <c r="AB923" s="14"/>
    </row>
    <row r="924">
      <c r="A924" s="7"/>
      <c r="B924" s="11"/>
      <c r="C924" s="9"/>
      <c r="D924" s="22"/>
      <c r="E924" s="11"/>
      <c r="F924" s="11"/>
      <c r="G924" s="13"/>
      <c r="H924" s="11"/>
      <c r="I924" s="14"/>
      <c r="J924" s="14"/>
      <c r="K924" s="14"/>
      <c r="L924" s="14"/>
      <c r="M924" s="14"/>
      <c r="N924" s="14"/>
      <c r="O924" s="14"/>
      <c r="P924" s="14"/>
      <c r="Q924" s="14"/>
      <c r="R924" s="14"/>
      <c r="S924" s="14"/>
      <c r="T924" s="14"/>
      <c r="U924" s="14"/>
      <c r="V924" s="14"/>
      <c r="W924" s="14"/>
      <c r="X924" s="14"/>
      <c r="Y924" s="14"/>
      <c r="Z924" s="14"/>
      <c r="AA924" s="14"/>
      <c r="AB924" s="14"/>
    </row>
    <row r="925">
      <c r="A925" s="7"/>
      <c r="B925" s="11"/>
      <c r="C925" s="9"/>
      <c r="D925" s="22"/>
      <c r="E925" s="11"/>
      <c r="F925" s="11"/>
      <c r="G925" s="13"/>
      <c r="H925" s="11"/>
      <c r="I925" s="14"/>
      <c r="J925" s="14"/>
      <c r="K925" s="14"/>
      <c r="L925" s="14"/>
      <c r="M925" s="14"/>
      <c r="N925" s="14"/>
      <c r="O925" s="14"/>
      <c r="P925" s="14"/>
      <c r="Q925" s="14"/>
      <c r="R925" s="14"/>
      <c r="S925" s="14"/>
      <c r="T925" s="14"/>
      <c r="U925" s="14"/>
      <c r="V925" s="14"/>
      <c r="W925" s="14"/>
      <c r="X925" s="14"/>
      <c r="Y925" s="14"/>
      <c r="Z925" s="14"/>
      <c r="AA925" s="14"/>
      <c r="AB925" s="14"/>
    </row>
    <row r="926">
      <c r="A926" s="7"/>
      <c r="B926" s="11"/>
      <c r="C926" s="9"/>
      <c r="D926" s="22"/>
      <c r="E926" s="11"/>
      <c r="F926" s="11"/>
      <c r="G926" s="13"/>
      <c r="H926" s="11"/>
      <c r="I926" s="14"/>
      <c r="J926" s="14"/>
      <c r="K926" s="14"/>
      <c r="L926" s="14"/>
      <c r="M926" s="14"/>
      <c r="N926" s="14"/>
      <c r="O926" s="14"/>
      <c r="P926" s="14"/>
      <c r="Q926" s="14"/>
      <c r="R926" s="14"/>
      <c r="S926" s="14"/>
      <c r="T926" s="14"/>
      <c r="U926" s="14"/>
      <c r="V926" s="14"/>
      <c r="W926" s="14"/>
      <c r="X926" s="14"/>
      <c r="Y926" s="14"/>
      <c r="Z926" s="14"/>
      <c r="AA926" s="14"/>
      <c r="AB926" s="14"/>
    </row>
    <row r="927">
      <c r="A927" s="7"/>
      <c r="B927" s="11"/>
      <c r="C927" s="9"/>
      <c r="D927" s="22"/>
      <c r="E927" s="11"/>
      <c r="F927" s="11"/>
      <c r="G927" s="13"/>
      <c r="H927" s="11"/>
      <c r="I927" s="14"/>
      <c r="J927" s="14"/>
      <c r="K927" s="14"/>
      <c r="L927" s="14"/>
      <c r="M927" s="14"/>
      <c r="N927" s="14"/>
      <c r="O927" s="14"/>
      <c r="P927" s="14"/>
      <c r="Q927" s="14"/>
      <c r="R927" s="14"/>
      <c r="S927" s="14"/>
      <c r="T927" s="14"/>
      <c r="U927" s="14"/>
      <c r="V927" s="14"/>
      <c r="W927" s="14"/>
      <c r="X927" s="14"/>
      <c r="Y927" s="14"/>
      <c r="Z927" s="14"/>
      <c r="AA927" s="14"/>
      <c r="AB927" s="14"/>
    </row>
    <row r="928">
      <c r="A928" s="7"/>
      <c r="B928" s="11"/>
      <c r="C928" s="9"/>
      <c r="D928" s="22"/>
      <c r="E928" s="11"/>
      <c r="F928" s="11"/>
      <c r="G928" s="13"/>
      <c r="H928" s="11"/>
      <c r="I928" s="14"/>
      <c r="J928" s="14"/>
      <c r="K928" s="14"/>
      <c r="L928" s="14"/>
      <c r="M928" s="14"/>
      <c r="N928" s="14"/>
      <c r="O928" s="14"/>
      <c r="P928" s="14"/>
      <c r="Q928" s="14"/>
      <c r="R928" s="14"/>
      <c r="S928" s="14"/>
      <c r="T928" s="14"/>
      <c r="U928" s="14"/>
      <c r="V928" s="14"/>
      <c r="W928" s="14"/>
      <c r="X928" s="14"/>
      <c r="Y928" s="14"/>
      <c r="Z928" s="14"/>
      <c r="AA928" s="14"/>
      <c r="AB928" s="14"/>
    </row>
    <row r="929">
      <c r="A929" s="7"/>
      <c r="B929" s="11"/>
      <c r="C929" s="9"/>
      <c r="D929" s="22"/>
      <c r="E929" s="11"/>
      <c r="F929" s="11"/>
      <c r="G929" s="13"/>
      <c r="H929" s="11"/>
      <c r="I929" s="14"/>
      <c r="J929" s="14"/>
      <c r="K929" s="14"/>
      <c r="L929" s="14"/>
      <c r="M929" s="14"/>
      <c r="N929" s="14"/>
      <c r="O929" s="14"/>
      <c r="P929" s="14"/>
      <c r="Q929" s="14"/>
      <c r="R929" s="14"/>
      <c r="S929" s="14"/>
      <c r="T929" s="14"/>
      <c r="U929" s="14"/>
      <c r="V929" s="14"/>
      <c r="W929" s="14"/>
      <c r="X929" s="14"/>
      <c r="Y929" s="14"/>
      <c r="Z929" s="14"/>
      <c r="AA929" s="14"/>
      <c r="AB929" s="14"/>
    </row>
    <row r="930">
      <c r="A930" s="7"/>
      <c r="B930" s="11"/>
      <c r="C930" s="9"/>
      <c r="D930" s="22"/>
      <c r="E930" s="11"/>
      <c r="F930" s="11"/>
      <c r="G930" s="13"/>
      <c r="H930" s="11"/>
      <c r="I930" s="14"/>
      <c r="J930" s="14"/>
      <c r="K930" s="14"/>
      <c r="L930" s="14"/>
      <c r="M930" s="14"/>
      <c r="N930" s="14"/>
      <c r="O930" s="14"/>
      <c r="P930" s="14"/>
      <c r="Q930" s="14"/>
      <c r="R930" s="14"/>
      <c r="S930" s="14"/>
      <c r="T930" s="14"/>
      <c r="U930" s="14"/>
      <c r="V930" s="14"/>
      <c r="W930" s="14"/>
      <c r="X930" s="14"/>
      <c r="Y930" s="14"/>
      <c r="Z930" s="14"/>
      <c r="AA930" s="14"/>
      <c r="AB930" s="14"/>
    </row>
    <row r="931">
      <c r="A931" s="7"/>
      <c r="B931" s="11"/>
      <c r="C931" s="9"/>
      <c r="D931" s="22"/>
      <c r="E931" s="11"/>
      <c r="F931" s="11"/>
      <c r="G931" s="13"/>
      <c r="H931" s="11"/>
      <c r="I931" s="14"/>
      <c r="J931" s="14"/>
      <c r="K931" s="14"/>
      <c r="L931" s="14"/>
      <c r="M931" s="14"/>
      <c r="N931" s="14"/>
      <c r="O931" s="14"/>
      <c r="P931" s="14"/>
      <c r="Q931" s="14"/>
      <c r="R931" s="14"/>
      <c r="S931" s="14"/>
      <c r="T931" s="14"/>
      <c r="U931" s="14"/>
      <c r="V931" s="14"/>
      <c r="W931" s="14"/>
      <c r="X931" s="14"/>
      <c r="Y931" s="14"/>
      <c r="Z931" s="14"/>
      <c r="AA931" s="14"/>
      <c r="AB931" s="14"/>
    </row>
    <row r="932">
      <c r="A932" s="7"/>
      <c r="B932" s="11"/>
      <c r="C932" s="9"/>
      <c r="D932" s="22"/>
      <c r="E932" s="11"/>
      <c r="F932" s="11"/>
      <c r="G932" s="13"/>
      <c r="H932" s="11"/>
      <c r="I932" s="14"/>
      <c r="J932" s="14"/>
      <c r="K932" s="14"/>
      <c r="L932" s="14"/>
      <c r="M932" s="14"/>
      <c r="N932" s="14"/>
      <c r="O932" s="14"/>
      <c r="P932" s="14"/>
      <c r="Q932" s="14"/>
      <c r="R932" s="14"/>
      <c r="S932" s="14"/>
      <c r="T932" s="14"/>
      <c r="U932" s="14"/>
      <c r="V932" s="14"/>
      <c r="W932" s="14"/>
      <c r="X932" s="14"/>
      <c r="Y932" s="14"/>
      <c r="Z932" s="14"/>
      <c r="AA932" s="14"/>
      <c r="AB932" s="14"/>
    </row>
    <row r="933">
      <c r="A933" s="7"/>
      <c r="B933" s="11"/>
      <c r="C933" s="9"/>
      <c r="D933" s="22"/>
      <c r="E933" s="11"/>
      <c r="F933" s="11"/>
      <c r="G933" s="13"/>
      <c r="H933" s="11"/>
      <c r="I933" s="14"/>
      <c r="J933" s="14"/>
      <c r="K933" s="14"/>
      <c r="L933" s="14"/>
      <c r="M933" s="14"/>
      <c r="N933" s="14"/>
      <c r="O933" s="14"/>
      <c r="P933" s="14"/>
      <c r="Q933" s="14"/>
      <c r="R933" s="14"/>
      <c r="S933" s="14"/>
      <c r="T933" s="14"/>
      <c r="U933" s="14"/>
      <c r="V933" s="14"/>
      <c r="W933" s="14"/>
      <c r="X933" s="14"/>
      <c r="Y933" s="14"/>
      <c r="Z933" s="14"/>
      <c r="AA933" s="14"/>
      <c r="AB933" s="14"/>
    </row>
    <row r="934">
      <c r="A934" s="7"/>
      <c r="B934" s="11"/>
      <c r="C934" s="9"/>
      <c r="D934" s="22"/>
      <c r="E934" s="11"/>
      <c r="F934" s="11"/>
      <c r="G934" s="13"/>
      <c r="H934" s="11"/>
      <c r="I934" s="14"/>
      <c r="J934" s="14"/>
      <c r="K934" s="14"/>
      <c r="L934" s="14"/>
      <c r="M934" s="14"/>
      <c r="N934" s="14"/>
      <c r="O934" s="14"/>
      <c r="P934" s="14"/>
      <c r="Q934" s="14"/>
      <c r="R934" s="14"/>
      <c r="S934" s="14"/>
      <c r="T934" s="14"/>
      <c r="U934" s="14"/>
      <c r="V934" s="14"/>
      <c r="W934" s="14"/>
      <c r="X934" s="14"/>
      <c r="Y934" s="14"/>
      <c r="Z934" s="14"/>
      <c r="AA934" s="14"/>
      <c r="AB934" s="14"/>
    </row>
    <row r="935">
      <c r="A935" s="7"/>
      <c r="B935" s="11"/>
      <c r="C935" s="9"/>
      <c r="D935" s="22"/>
      <c r="E935" s="11"/>
      <c r="F935" s="11"/>
      <c r="G935" s="13"/>
      <c r="H935" s="11"/>
      <c r="I935" s="14"/>
      <c r="J935" s="14"/>
      <c r="K935" s="14"/>
      <c r="L935" s="14"/>
      <c r="M935" s="14"/>
      <c r="N935" s="14"/>
      <c r="O935" s="14"/>
      <c r="P935" s="14"/>
      <c r="Q935" s="14"/>
      <c r="R935" s="14"/>
      <c r="S935" s="14"/>
      <c r="T935" s="14"/>
      <c r="U935" s="14"/>
      <c r="V935" s="14"/>
      <c r="W935" s="14"/>
      <c r="X935" s="14"/>
      <c r="Y935" s="14"/>
      <c r="Z935" s="14"/>
      <c r="AA935" s="14"/>
      <c r="AB935" s="14"/>
    </row>
    <row r="936">
      <c r="A936" s="7"/>
      <c r="B936" s="11"/>
      <c r="C936" s="9"/>
      <c r="D936" s="22"/>
      <c r="E936" s="11"/>
      <c r="F936" s="11"/>
      <c r="G936" s="13"/>
      <c r="H936" s="11"/>
      <c r="I936" s="14"/>
      <c r="J936" s="14"/>
      <c r="K936" s="14"/>
      <c r="L936" s="14"/>
      <c r="M936" s="14"/>
      <c r="N936" s="14"/>
      <c r="O936" s="14"/>
      <c r="P936" s="14"/>
      <c r="Q936" s="14"/>
      <c r="R936" s="14"/>
      <c r="S936" s="14"/>
      <c r="T936" s="14"/>
      <c r="U936" s="14"/>
      <c r="V936" s="14"/>
      <c r="W936" s="14"/>
      <c r="X936" s="14"/>
      <c r="Y936" s="14"/>
      <c r="Z936" s="14"/>
      <c r="AA936" s="14"/>
      <c r="AB936" s="14"/>
    </row>
    <row r="937">
      <c r="A937" s="7"/>
      <c r="B937" s="11"/>
      <c r="C937" s="9"/>
      <c r="D937" s="22"/>
      <c r="E937" s="11"/>
      <c r="F937" s="11"/>
      <c r="G937" s="13"/>
      <c r="H937" s="11"/>
      <c r="I937" s="14"/>
      <c r="J937" s="14"/>
      <c r="K937" s="14"/>
      <c r="L937" s="14"/>
      <c r="M937" s="14"/>
      <c r="N937" s="14"/>
      <c r="O937" s="14"/>
      <c r="P937" s="14"/>
      <c r="Q937" s="14"/>
      <c r="R937" s="14"/>
      <c r="S937" s="14"/>
      <c r="T937" s="14"/>
      <c r="U937" s="14"/>
      <c r="V937" s="14"/>
      <c r="W937" s="14"/>
      <c r="X937" s="14"/>
      <c r="Y937" s="14"/>
      <c r="Z937" s="14"/>
      <c r="AA937" s="14"/>
      <c r="AB937" s="14"/>
    </row>
    <row r="938">
      <c r="A938" s="7"/>
      <c r="B938" s="11"/>
      <c r="C938" s="9"/>
      <c r="D938" s="22"/>
      <c r="E938" s="11"/>
      <c r="F938" s="11"/>
      <c r="G938" s="13"/>
      <c r="H938" s="11"/>
      <c r="I938" s="14"/>
      <c r="J938" s="14"/>
      <c r="K938" s="14"/>
      <c r="L938" s="14"/>
      <c r="M938" s="14"/>
      <c r="N938" s="14"/>
      <c r="O938" s="14"/>
      <c r="P938" s="14"/>
      <c r="Q938" s="14"/>
      <c r="R938" s="14"/>
      <c r="S938" s="14"/>
      <c r="T938" s="14"/>
      <c r="U938" s="14"/>
      <c r="V938" s="14"/>
      <c r="W938" s="14"/>
      <c r="X938" s="14"/>
      <c r="Y938" s="14"/>
      <c r="Z938" s="14"/>
      <c r="AA938" s="14"/>
      <c r="AB938" s="14"/>
    </row>
    <row r="939">
      <c r="A939" s="7"/>
      <c r="B939" s="11"/>
      <c r="C939" s="9"/>
      <c r="D939" s="22"/>
      <c r="E939" s="11"/>
      <c r="F939" s="11"/>
      <c r="G939" s="13"/>
      <c r="H939" s="11"/>
      <c r="I939" s="14"/>
      <c r="J939" s="14"/>
      <c r="K939" s="14"/>
      <c r="L939" s="14"/>
      <c r="M939" s="14"/>
      <c r="N939" s="14"/>
      <c r="O939" s="14"/>
      <c r="P939" s="14"/>
      <c r="Q939" s="14"/>
      <c r="R939" s="14"/>
      <c r="S939" s="14"/>
      <c r="T939" s="14"/>
      <c r="U939" s="14"/>
      <c r="V939" s="14"/>
      <c r="W939" s="14"/>
      <c r="X939" s="14"/>
      <c r="Y939" s="14"/>
      <c r="Z939" s="14"/>
      <c r="AA939" s="14"/>
      <c r="AB939" s="14"/>
    </row>
    <row r="940">
      <c r="A940" s="7"/>
      <c r="B940" s="11"/>
      <c r="C940" s="9"/>
      <c r="D940" s="22"/>
      <c r="E940" s="11"/>
      <c r="F940" s="11"/>
      <c r="G940" s="13"/>
      <c r="H940" s="11"/>
      <c r="I940" s="14"/>
      <c r="J940" s="14"/>
      <c r="K940" s="14"/>
      <c r="L940" s="14"/>
      <c r="M940" s="14"/>
      <c r="N940" s="14"/>
      <c r="O940" s="14"/>
      <c r="P940" s="14"/>
      <c r="Q940" s="14"/>
      <c r="R940" s="14"/>
      <c r="S940" s="14"/>
      <c r="T940" s="14"/>
      <c r="U940" s="14"/>
      <c r="V940" s="14"/>
      <c r="W940" s="14"/>
      <c r="X940" s="14"/>
      <c r="Y940" s="14"/>
      <c r="Z940" s="14"/>
      <c r="AA940" s="14"/>
      <c r="AB940" s="14"/>
    </row>
    <row r="941">
      <c r="A941" s="7"/>
      <c r="B941" s="11"/>
      <c r="C941" s="9"/>
      <c r="D941" s="22"/>
      <c r="E941" s="11"/>
      <c r="F941" s="11"/>
      <c r="G941" s="13"/>
      <c r="H941" s="11"/>
      <c r="I941" s="14"/>
      <c r="J941" s="14"/>
      <c r="K941" s="14"/>
      <c r="L941" s="14"/>
      <c r="M941" s="14"/>
      <c r="N941" s="14"/>
      <c r="O941" s="14"/>
      <c r="P941" s="14"/>
      <c r="Q941" s="14"/>
      <c r="R941" s="14"/>
      <c r="S941" s="14"/>
      <c r="T941" s="14"/>
      <c r="U941" s="14"/>
      <c r="V941" s="14"/>
      <c r="W941" s="14"/>
      <c r="X941" s="14"/>
      <c r="Y941" s="14"/>
      <c r="Z941" s="14"/>
      <c r="AA941" s="14"/>
      <c r="AB941" s="14"/>
    </row>
    <row r="942">
      <c r="A942" s="7"/>
      <c r="B942" s="11"/>
      <c r="C942" s="9"/>
      <c r="D942" s="22"/>
      <c r="E942" s="11"/>
      <c r="F942" s="11"/>
      <c r="G942" s="13"/>
      <c r="H942" s="11"/>
      <c r="I942" s="14"/>
      <c r="J942" s="14"/>
      <c r="K942" s="14"/>
      <c r="L942" s="14"/>
      <c r="M942" s="14"/>
      <c r="N942" s="14"/>
      <c r="O942" s="14"/>
      <c r="P942" s="14"/>
      <c r="Q942" s="14"/>
      <c r="R942" s="14"/>
      <c r="S942" s="14"/>
      <c r="T942" s="14"/>
      <c r="U942" s="14"/>
      <c r="V942" s="14"/>
      <c r="W942" s="14"/>
      <c r="X942" s="14"/>
      <c r="Y942" s="14"/>
      <c r="Z942" s="14"/>
      <c r="AA942" s="14"/>
      <c r="AB942" s="14"/>
    </row>
    <row r="943">
      <c r="A943" s="7"/>
      <c r="B943" s="11"/>
      <c r="C943" s="9"/>
      <c r="D943" s="22"/>
      <c r="E943" s="11"/>
      <c r="F943" s="11"/>
      <c r="G943" s="13"/>
      <c r="H943" s="11"/>
      <c r="I943" s="14"/>
      <c r="J943" s="14"/>
      <c r="K943" s="14"/>
      <c r="L943" s="14"/>
      <c r="M943" s="14"/>
      <c r="N943" s="14"/>
      <c r="O943" s="14"/>
      <c r="P943" s="14"/>
      <c r="Q943" s="14"/>
      <c r="R943" s="14"/>
      <c r="S943" s="14"/>
      <c r="T943" s="14"/>
      <c r="U943" s="14"/>
      <c r="V943" s="14"/>
      <c r="W943" s="14"/>
      <c r="X943" s="14"/>
      <c r="Y943" s="14"/>
      <c r="Z943" s="14"/>
      <c r="AA943" s="14"/>
      <c r="AB943" s="14"/>
    </row>
    <row r="944">
      <c r="A944" s="7"/>
      <c r="B944" s="11"/>
      <c r="C944" s="9"/>
      <c r="D944" s="22"/>
      <c r="E944" s="11"/>
      <c r="F944" s="11"/>
      <c r="G944" s="13"/>
      <c r="H944" s="11"/>
      <c r="I944" s="14"/>
      <c r="J944" s="14"/>
      <c r="K944" s="14"/>
      <c r="L944" s="14"/>
      <c r="M944" s="14"/>
      <c r="N944" s="14"/>
      <c r="O944" s="14"/>
      <c r="P944" s="14"/>
      <c r="Q944" s="14"/>
      <c r="R944" s="14"/>
      <c r="S944" s="14"/>
      <c r="T944" s="14"/>
      <c r="U944" s="14"/>
      <c r="V944" s="14"/>
      <c r="W944" s="14"/>
      <c r="X944" s="14"/>
      <c r="Y944" s="14"/>
      <c r="Z944" s="14"/>
      <c r="AA944" s="14"/>
      <c r="AB944" s="14"/>
    </row>
    <row r="945">
      <c r="A945" s="7"/>
      <c r="B945" s="11"/>
      <c r="C945" s="9"/>
      <c r="D945" s="22"/>
      <c r="E945" s="11"/>
      <c r="F945" s="11"/>
      <c r="G945" s="13"/>
      <c r="H945" s="11"/>
      <c r="I945" s="14"/>
      <c r="J945" s="14"/>
      <c r="K945" s="14"/>
      <c r="L945" s="14"/>
      <c r="M945" s="14"/>
      <c r="N945" s="14"/>
      <c r="O945" s="14"/>
      <c r="P945" s="14"/>
      <c r="Q945" s="14"/>
      <c r="R945" s="14"/>
      <c r="S945" s="14"/>
      <c r="T945" s="14"/>
      <c r="U945" s="14"/>
      <c r="V945" s="14"/>
      <c r="W945" s="14"/>
      <c r="X945" s="14"/>
      <c r="Y945" s="14"/>
      <c r="Z945" s="14"/>
      <c r="AA945" s="14"/>
      <c r="AB945" s="14"/>
    </row>
    <row r="946">
      <c r="A946" s="7"/>
      <c r="B946" s="11"/>
      <c r="C946" s="9"/>
      <c r="D946" s="22"/>
      <c r="E946" s="11"/>
      <c r="F946" s="11"/>
      <c r="G946" s="13"/>
      <c r="H946" s="11"/>
      <c r="I946" s="14"/>
      <c r="J946" s="14"/>
      <c r="K946" s="14"/>
      <c r="L946" s="14"/>
      <c r="M946" s="14"/>
      <c r="N946" s="14"/>
      <c r="O946" s="14"/>
      <c r="P946" s="14"/>
      <c r="Q946" s="14"/>
      <c r="R946" s="14"/>
      <c r="S946" s="14"/>
      <c r="T946" s="14"/>
      <c r="U946" s="14"/>
      <c r="V946" s="14"/>
      <c r="W946" s="14"/>
      <c r="X946" s="14"/>
      <c r="Y946" s="14"/>
      <c r="Z946" s="14"/>
      <c r="AA946" s="14"/>
      <c r="AB946" s="14"/>
    </row>
    <row r="947">
      <c r="A947" s="7"/>
      <c r="B947" s="11"/>
      <c r="C947" s="9"/>
      <c r="D947" s="22"/>
      <c r="E947" s="11"/>
      <c r="F947" s="11"/>
      <c r="G947" s="13"/>
      <c r="H947" s="11"/>
      <c r="I947" s="14"/>
      <c r="J947" s="14"/>
      <c r="K947" s="14"/>
      <c r="L947" s="14"/>
      <c r="M947" s="14"/>
      <c r="N947" s="14"/>
      <c r="O947" s="14"/>
      <c r="P947" s="14"/>
      <c r="Q947" s="14"/>
      <c r="R947" s="14"/>
      <c r="S947" s="14"/>
      <c r="T947" s="14"/>
      <c r="U947" s="14"/>
      <c r="V947" s="14"/>
      <c r="W947" s="14"/>
      <c r="X947" s="14"/>
      <c r="Y947" s="14"/>
      <c r="Z947" s="14"/>
      <c r="AA947" s="14"/>
      <c r="AB947" s="14"/>
    </row>
    <row r="948">
      <c r="A948" s="7"/>
      <c r="B948" s="11"/>
      <c r="C948" s="9"/>
      <c r="D948" s="22"/>
      <c r="E948" s="11"/>
      <c r="F948" s="11"/>
      <c r="G948" s="13"/>
      <c r="H948" s="11"/>
      <c r="I948" s="14"/>
      <c r="J948" s="14"/>
      <c r="K948" s="14"/>
      <c r="L948" s="14"/>
      <c r="M948" s="14"/>
      <c r="N948" s="14"/>
      <c r="O948" s="14"/>
      <c r="P948" s="14"/>
      <c r="Q948" s="14"/>
      <c r="R948" s="14"/>
      <c r="S948" s="14"/>
      <c r="T948" s="14"/>
      <c r="U948" s="14"/>
      <c r="V948" s="14"/>
      <c r="W948" s="14"/>
      <c r="X948" s="14"/>
      <c r="Y948" s="14"/>
      <c r="Z948" s="14"/>
      <c r="AA948" s="14"/>
      <c r="AB948" s="14"/>
    </row>
    <row r="949">
      <c r="A949" s="7"/>
      <c r="B949" s="11"/>
      <c r="C949" s="9"/>
      <c r="D949" s="22"/>
      <c r="E949" s="11"/>
      <c r="F949" s="11"/>
      <c r="G949" s="13"/>
      <c r="H949" s="11"/>
      <c r="I949" s="14"/>
      <c r="J949" s="14"/>
      <c r="K949" s="14"/>
      <c r="L949" s="14"/>
      <c r="M949" s="14"/>
      <c r="N949" s="14"/>
      <c r="O949" s="14"/>
      <c r="P949" s="14"/>
      <c r="Q949" s="14"/>
      <c r="R949" s="14"/>
      <c r="S949" s="14"/>
      <c r="T949" s="14"/>
      <c r="U949" s="14"/>
      <c r="V949" s="14"/>
      <c r="W949" s="14"/>
      <c r="X949" s="14"/>
      <c r="Y949" s="14"/>
      <c r="Z949" s="14"/>
      <c r="AA949" s="14"/>
      <c r="AB949" s="14"/>
    </row>
    <row r="950">
      <c r="A950" s="7"/>
      <c r="B950" s="11"/>
      <c r="C950" s="9"/>
      <c r="D950" s="22"/>
      <c r="E950" s="11"/>
      <c r="F950" s="11"/>
      <c r="G950" s="13"/>
      <c r="H950" s="11"/>
      <c r="I950" s="14"/>
      <c r="J950" s="14"/>
      <c r="K950" s="14"/>
      <c r="L950" s="14"/>
      <c r="M950" s="14"/>
      <c r="N950" s="14"/>
      <c r="O950" s="14"/>
      <c r="P950" s="14"/>
      <c r="Q950" s="14"/>
      <c r="R950" s="14"/>
      <c r="S950" s="14"/>
      <c r="T950" s="14"/>
      <c r="U950" s="14"/>
      <c r="V950" s="14"/>
      <c r="W950" s="14"/>
      <c r="X950" s="14"/>
      <c r="Y950" s="14"/>
      <c r="Z950" s="14"/>
      <c r="AA950" s="14"/>
      <c r="AB950" s="14"/>
    </row>
    <row r="951">
      <c r="A951" s="7"/>
      <c r="B951" s="11"/>
      <c r="C951" s="9"/>
      <c r="D951" s="22"/>
      <c r="E951" s="11"/>
      <c r="F951" s="11"/>
      <c r="G951" s="13"/>
      <c r="H951" s="11"/>
      <c r="I951" s="14"/>
      <c r="J951" s="14"/>
      <c r="K951" s="14"/>
      <c r="L951" s="14"/>
      <c r="M951" s="14"/>
      <c r="N951" s="14"/>
      <c r="O951" s="14"/>
      <c r="P951" s="14"/>
      <c r="Q951" s="14"/>
      <c r="R951" s="14"/>
      <c r="S951" s="14"/>
      <c r="T951" s="14"/>
      <c r="U951" s="14"/>
      <c r="V951" s="14"/>
      <c r="W951" s="14"/>
      <c r="X951" s="14"/>
      <c r="Y951" s="14"/>
      <c r="Z951" s="14"/>
      <c r="AA951" s="14"/>
      <c r="AB951" s="14"/>
    </row>
    <row r="952">
      <c r="A952" s="7"/>
      <c r="B952" s="11"/>
      <c r="C952" s="9"/>
      <c r="D952" s="22"/>
      <c r="E952" s="11"/>
      <c r="F952" s="11"/>
      <c r="G952" s="13"/>
      <c r="H952" s="11"/>
      <c r="I952" s="14"/>
      <c r="J952" s="14"/>
      <c r="K952" s="14"/>
      <c r="L952" s="14"/>
      <c r="M952" s="14"/>
      <c r="N952" s="14"/>
      <c r="O952" s="14"/>
      <c r="P952" s="14"/>
      <c r="Q952" s="14"/>
      <c r="R952" s="14"/>
      <c r="S952" s="14"/>
      <c r="T952" s="14"/>
      <c r="U952" s="14"/>
      <c r="V952" s="14"/>
      <c r="W952" s="14"/>
      <c r="X952" s="14"/>
      <c r="Y952" s="14"/>
      <c r="Z952" s="14"/>
      <c r="AA952" s="14"/>
      <c r="AB952" s="14"/>
    </row>
    <row r="953">
      <c r="A953" s="7"/>
      <c r="B953" s="11"/>
      <c r="C953" s="9"/>
      <c r="D953" s="22"/>
      <c r="E953" s="11"/>
      <c r="F953" s="11"/>
      <c r="G953" s="13"/>
      <c r="H953" s="11"/>
      <c r="I953" s="14"/>
      <c r="J953" s="14"/>
      <c r="K953" s="14"/>
      <c r="L953" s="14"/>
      <c r="M953" s="14"/>
      <c r="N953" s="14"/>
      <c r="O953" s="14"/>
      <c r="P953" s="14"/>
      <c r="Q953" s="14"/>
      <c r="R953" s="14"/>
      <c r="S953" s="14"/>
      <c r="T953" s="14"/>
      <c r="U953" s="14"/>
      <c r="V953" s="14"/>
      <c r="W953" s="14"/>
      <c r="X953" s="14"/>
      <c r="Y953" s="14"/>
      <c r="Z953" s="14"/>
      <c r="AA953" s="14"/>
      <c r="AB953" s="14"/>
    </row>
    <row r="954">
      <c r="A954" s="7"/>
      <c r="B954" s="11"/>
      <c r="C954" s="9"/>
      <c r="D954" s="22"/>
      <c r="E954" s="11"/>
      <c r="F954" s="11"/>
      <c r="G954" s="13"/>
      <c r="H954" s="11"/>
      <c r="I954" s="14"/>
      <c r="J954" s="14"/>
      <c r="K954" s="14"/>
      <c r="L954" s="14"/>
      <c r="M954" s="14"/>
      <c r="N954" s="14"/>
      <c r="O954" s="14"/>
      <c r="P954" s="14"/>
      <c r="Q954" s="14"/>
      <c r="R954" s="14"/>
      <c r="S954" s="14"/>
      <c r="T954" s="14"/>
      <c r="U954" s="14"/>
      <c r="V954" s="14"/>
      <c r="W954" s="14"/>
      <c r="X954" s="14"/>
      <c r="Y954" s="14"/>
      <c r="Z954" s="14"/>
      <c r="AA954" s="14"/>
      <c r="AB954" s="14"/>
    </row>
    <row r="955">
      <c r="A955" s="7"/>
      <c r="B955" s="11"/>
      <c r="C955" s="9"/>
      <c r="D955" s="22"/>
      <c r="E955" s="11"/>
      <c r="F955" s="11"/>
      <c r="G955" s="13"/>
      <c r="H955" s="11"/>
      <c r="I955" s="14"/>
      <c r="J955" s="14"/>
      <c r="K955" s="14"/>
      <c r="L955" s="14"/>
      <c r="M955" s="14"/>
      <c r="N955" s="14"/>
      <c r="O955" s="14"/>
      <c r="P955" s="14"/>
      <c r="Q955" s="14"/>
      <c r="R955" s="14"/>
      <c r="S955" s="14"/>
      <c r="T955" s="14"/>
      <c r="U955" s="14"/>
      <c r="V955" s="14"/>
      <c r="W955" s="14"/>
      <c r="X955" s="14"/>
      <c r="Y955" s="14"/>
      <c r="Z955" s="14"/>
      <c r="AA955" s="14"/>
      <c r="AB955" s="14"/>
    </row>
    <row r="956">
      <c r="A956" s="7"/>
      <c r="B956" s="11"/>
      <c r="C956" s="9"/>
      <c r="D956" s="22"/>
      <c r="E956" s="11"/>
      <c r="F956" s="11"/>
      <c r="G956" s="13"/>
      <c r="H956" s="11"/>
      <c r="I956" s="14"/>
      <c r="J956" s="14"/>
      <c r="K956" s="14"/>
      <c r="L956" s="14"/>
      <c r="M956" s="14"/>
      <c r="N956" s="14"/>
      <c r="O956" s="14"/>
      <c r="P956" s="14"/>
      <c r="Q956" s="14"/>
      <c r="R956" s="14"/>
      <c r="S956" s="14"/>
      <c r="T956" s="14"/>
      <c r="U956" s="14"/>
      <c r="V956" s="14"/>
      <c r="W956" s="14"/>
      <c r="X956" s="14"/>
      <c r="Y956" s="14"/>
      <c r="Z956" s="14"/>
      <c r="AA956" s="14"/>
      <c r="AB956" s="14"/>
    </row>
    <row r="957">
      <c r="A957" s="7"/>
      <c r="B957" s="11"/>
      <c r="C957" s="9"/>
      <c r="D957" s="22"/>
      <c r="E957" s="11"/>
      <c r="F957" s="11"/>
      <c r="G957" s="13"/>
      <c r="H957" s="11"/>
      <c r="I957" s="14"/>
      <c r="J957" s="14"/>
      <c r="K957" s="14"/>
      <c r="L957" s="14"/>
      <c r="M957" s="14"/>
      <c r="N957" s="14"/>
      <c r="O957" s="14"/>
      <c r="P957" s="14"/>
      <c r="Q957" s="14"/>
      <c r="R957" s="14"/>
      <c r="S957" s="14"/>
      <c r="T957" s="14"/>
      <c r="U957" s="14"/>
      <c r="V957" s="14"/>
      <c r="W957" s="14"/>
      <c r="X957" s="14"/>
      <c r="Y957" s="14"/>
      <c r="Z957" s="14"/>
      <c r="AA957" s="14"/>
      <c r="AB957" s="14"/>
    </row>
    <row r="958">
      <c r="A958" s="7"/>
      <c r="B958" s="11"/>
      <c r="C958" s="9"/>
      <c r="D958" s="22"/>
      <c r="E958" s="11"/>
      <c r="F958" s="11"/>
      <c r="G958" s="13"/>
      <c r="H958" s="11"/>
      <c r="I958" s="14"/>
      <c r="J958" s="14"/>
      <c r="K958" s="14"/>
      <c r="L958" s="14"/>
      <c r="M958" s="14"/>
      <c r="N958" s="14"/>
      <c r="O958" s="14"/>
      <c r="P958" s="14"/>
      <c r="Q958" s="14"/>
      <c r="R958" s="14"/>
      <c r="S958" s="14"/>
      <c r="T958" s="14"/>
      <c r="U958" s="14"/>
      <c r="V958" s="14"/>
      <c r="W958" s="14"/>
      <c r="X958" s="14"/>
      <c r="Y958" s="14"/>
      <c r="Z958" s="14"/>
      <c r="AA958" s="14"/>
      <c r="AB958" s="14"/>
    </row>
    <row r="959">
      <c r="A959" s="7"/>
      <c r="B959" s="11"/>
      <c r="C959" s="9"/>
      <c r="D959" s="22"/>
      <c r="E959" s="11"/>
      <c r="F959" s="11"/>
      <c r="G959" s="13"/>
      <c r="H959" s="11"/>
      <c r="I959" s="14"/>
      <c r="J959" s="14"/>
      <c r="K959" s="14"/>
      <c r="L959" s="14"/>
      <c r="M959" s="14"/>
      <c r="N959" s="14"/>
      <c r="O959" s="14"/>
      <c r="P959" s="14"/>
      <c r="Q959" s="14"/>
      <c r="R959" s="14"/>
      <c r="S959" s="14"/>
      <c r="T959" s="14"/>
      <c r="U959" s="14"/>
      <c r="V959" s="14"/>
      <c r="W959" s="14"/>
      <c r="X959" s="14"/>
      <c r="Y959" s="14"/>
      <c r="Z959" s="14"/>
      <c r="AA959" s="14"/>
      <c r="AB959" s="14"/>
    </row>
    <row r="960">
      <c r="A960" s="7"/>
      <c r="B960" s="11"/>
      <c r="C960" s="9"/>
      <c r="D960" s="22"/>
      <c r="E960" s="11"/>
      <c r="F960" s="11"/>
      <c r="G960" s="13"/>
      <c r="H960" s="11"/>
      <c r="I960" s="14"/>
      <c r="J960" s="14"/>
      <c r="K960" s="14"/>
      <c r="L960" s="14"/>
      <c r="M960" s="14"/>
      <c r="N960" s="14"/>
      <c r="O960" s="14"/>
      <c r="P960" s="14"/>
      <c r="Q960" s="14"/>
      <c r="R960" s="14"/>
      <c r="S960" s="14"/>
      <c r="T960" s="14"/>
      <c r="U960" s="14"/>
      <c r="V960" s="14"/>
      <c r="W960" s="14"/>
      <c r="X960" s="14"/>
      <c r="Y960" s="14"/>
      <c r="Z960" s="14"/>
      <c r="AA960" s="14"/>
      <c r="AB960" s="14"/>
    </row>
    <row r="961">
      <c r="A961" s="7"/>
      <c r="B961" s="11"/>
      <c r="C961" s="9"/>
      <c r="D961" s="22"/>
      <c r="E961" s="11"/>
      <c r="F961" s="11"/>
      <c r="G961" s="13"/>
      <c r="H961" s="11"/>
      <c r="I961" s="14"/>
      <c r="J961" s="14"/>
      <c r="K961" s="14"/>
      <c r="L961" s="14"/>
      <c r="M961" s="14"/>
      <c r="N961" s="14"/>
      <c r="O961" s="14"/>
      <c r="P961" s="14"/>
      <c r="Q961" s="14"/>
      <c r="R961" s="14"/>
      <c r="S961" s="14"/>
      <c r="T961" s="14"/>
      <c r="U961" s="14"/>
      <c r="V961" s="14"/>
      <c r="W961" s="14"/>
      <c r="X961" s="14"/>
      <c r="Y961" s="14"/>
      <c r="Z961" s="14"/>
      <c r="AA961" s="14"/>
      <c r="AB961" s="14"/>
    </row>
    <row r="962">
      <c r="A962" s="7"/>
      <c r="B962" s="11"/>
      <c r="C962" s="9"/>
      <c r="D962" s="22"/>
      <c r="E962" s="11"/>
      <c r="F962" s="11"/>
      <c r="G962" s="13"/>
      <c r="H962" s="11"/>
      <c r="I962" s="14"/>
      <c r="J962" s="14"/>
      <c r="K962" s="14"/>
      <c r="L962" s="14"/>
      <c r="M962" s="14"/>
      <c r="N962" s="14"/>
      <c r="O962" s="14"/>
      <c r="P962" s="14"/>
      <c r="Q962" s="14"/>
      <c r="R962" s="14"/>
      <c r="S962" s="14"/>
      <c r="T962" s="14"/>
      <c r="U962" s="14"/>
      <c r="V962" s="14"/>
      <c r="W962" s="14"/>
      <c r="X962" s="14"/>
      <c r="Y962" s="14"/>
      <c r="Z962" s="14"/>
      <c r="AA962" s="14"/>
      <c r="AB962" s="14"/>
    </row>
    <row r="963">
      <c r="A963" s="7"/>
      <c r="B963" s="11"/>
      <c r="C963" s="9"/>
      <c r="D963" s="22"/>
      <c r="E963" s="11"/>
      <c r="F963" s="11"/>
      <c r="G963" s="13"/>
      <c r="H963" s="11"/>
      <c r="I963" s="14"/>
      <c r="J963" s="14"/>
      <c r="K963" s="14"/>
      <c r="L963" s="14"/>
      <c r="M963" s="14"/>
      <c r="N963" s="14"/>
      <c r="O963" s="14"/>
      <c r="P963" s="14"/>
      <c r="Q963" s="14"/>
      <c r="R963" s="14"/>
      <c r="S963" s="14"/>
      <c r="T963" s="14"/>
      <c r="U963" s="14"/>
      <c r="V963" s="14"/>
      <c r="W963" s="14"/>
      <c r="X963" s="14"/>
      <c r="Y963" s="14"/>
      <c r="Z963" s="14"/>
      <c r="AA963" s="14"/>
      <c r="AB963" s="14"/>
    </row>
    <row r="964">
      <c r="A964" s="7"/>
      <c r="B964" s="11"/>
      <c r="C964" s="9"/>
      <c r="D964" s="22"/>
      <c r="E964" s="11"/>
      <c r="F964" s="11"/>
      <c r="G964" s="13"/>
      <c r="H964" s="11"/>
      <c r="I964" s="14"/>
      <c r="J964" s="14"/>
      <c r="K964" s="14"/>
      <c r="L964" s="14"/>
      <c r="M964" s="14"/>
      <c r="N964" s="14"/>
      <c r="O964" s="14"/>
      <c r="P964" s="14"/>
      <c r="Q964" s="14"/>
      <c r="R964" s="14"/>
      <c r="S964" s="14"/>
      <c r="T964" s="14"/>
      <c r="U964" s="14"/>
      <c r="V964" s="14"/>
      <c r="W964" s="14"/>
      <c r="X964" s="14"/>
      <c r="Y964" s="14"/>
      <c r="Z964" s="14"/>
      <c r="AA964" s="14"/>
      <c r="AB964" s="14"/>
    </row>
    <row r="965">
      <c r="A965" s="7"/>
      <c r="B965" s="11"/>
      <c r="C965" s="9"/>
      <c r="D965" s="22"/>
      <c r="E965" s="11"/>
      <c r="F965" s="11"/>
      <c r="G965" s="13"/>
      <c r="H965" s="11"/>
      <c r="I965" s="14"/>
      <c r="J965" s="14"/>
      <c r="K965" s="14"/>
      <c r="L965" s="14"/>
      <c r="M965" s="14"/>
      <c r="N965" s="14"/>
      <c r="O965" s="14"/>
      <c r="P965" s="14"/>
      <c r="Q965" s="14"/>
      <c r="R965" s="14"/>
      <c r="S965" s="14"/>
      <c r="T965" s="14"/>
      <c r="U965" s="14"/>
      <c r="V965" s="14"/>
      <c r="W965" s="14"/>
      <c r="X965" s="14"/>
      <c r="Y965" s="14"/>
      <c r="Z965" s="14"/>
      <c r="AA965" s="14"/>
      <c r="AB965" s="14"/>
    </row>
    <row r="966">
      <c r="A966" s="7"/>
      <c r="B966" s="11"/>
      <c r="C966" s="9"/>
      <c r="D966" s="22"/>
      <c r="E966" s="11"/>
      <c r="F966" s="11"/>
      <c r="G966" s="13"/>
      <c r="H966" s="11"/>
      <c r="I966" s="14"/>
      <c r="J966" s="14"/>
      <c r="K966" s="14"/>
      <c r="L966" s="14"/>
      <c r="M966" s="14"/>
      <c r="N966" s="14"/>
      <c r="O966" s="14"/>
      <c r="P966" s="14"/>
      <c r="Q966" s="14"/>
      <c r="R966" s="14"/>
      <c r="S966" s="14"/>
      <c r="T966" s="14"/>
      <c r="U966" s="14"/>
      <c r="V966" s="14"/>
      <c r="W966" s="14"/>
      <c r="X966" s="14"/>
      <c r="Y966" s="14"/>
      <c r="Z966" s="14"/>
      <c r="AA966" s="14"/>
      <c r="AB966" s="14"/>
    </row>
    <row r="967">
      <c r="A967" s="7"/>
      <c r="B967" s="11"/>
      <c r="C967" s="9"/>
      <c r="D967" s="22"/>
      <c r="E967" s="11"/>
      <c r="F967" s="11"/>
      <c r="G967" s="13"/>
      <c r="H967" s="11"/>
      <c r="I967" s="14"/>
      <c r="J967" s="14"/>
      <c r="K967" s="14"/>
      <c r="L967" s="14"/>
      <c r="M967" s="14"/>
      <c r="N967" s="14"/>
      <c r="O967" s="14"/>
      <c r="P967" s="14"/>
      <c r="Q967" s="14"/>
      <c r="R967" s="14"/>
      <c r="S967" s="14"/>
      <c r="T967" s="14"/>
      <c r="U967" s="14"/>
      <c r="V967" s="14"/>
      <c r="W967" s="14"/>
      <c r="X967" s="14"/>
      <c r="Y967" s="14"/>
      <c r="Z967" s="14"/>
      <c r="AA967" s="14"/>
      <c r="AB967" s="14"/>
    </row>
    <row r="968">
      <c r="A968" s="7"/>
      <c r="B968" s="11"/>
      <c r="C968" s="9"/>
      <c r="D968" s="22"/>
      <c r="E968" s="11"/>
      <c r="F968" s="11"/>
      <c r="G968" s="13"/>
      <c r="H968" s="11"/>
      <c r="I968" s="14"/>
      <c r="J968" s="14"/>
      <c r="K968" s="14"/>
      <c r="L968" s="14"/>
      <c r="M968" s="14"/>
      <c r="N968" s="14"/>
      <c r="O968" s="14"/>
      <c r="P968" s="14"/>
      <c r="Q968" s="14"/>
      <c r="R968" s="14"/>
      <c r="S968" s="14"/>
      <c r="T968" s="14"/>
      <c r="U968" s="14"/>
      <c r="V968" s="14"/>
      <c r="W968" s="14"/>
      <c r="X968" s="14"/>
      <c r="Y968" s="14"/>
      <c r="Z968" s="14"/>
      <c r="AA968" s="14"/>
      <c r="AB968" s="14"/>
    </row>
    <row r="969">
      <c r="A969" s="7"/>
      <c r="B969" s="11"/>
      <c r="C969" s="9"/>
      <c r="D969" s="22"/>
      <c r="E969" s="11"/>
      <c r="F969" s="11"/>
      <c r="G969" s="13"/>
      <c r="H969" s="11"/>
      <c r="I969" s="14"/>
      <c r="J969" s="14"/>
      <c r="K969" s="14"/>
      <c r="L969" s="14"/>
      <c r="M969" s="14"/>
      <c r="N969" s="14"/>
      <c r="O969" s="14"/>
      <c r="P969" s="14"/>
      <c r="Q969" s="14"/>
      <c r="R969" s="14"/>
      <c r="S969" s="14"/>
      <c r="T969" s="14"/>
      <c r="U969" s="14"/>
      <c r="V969" s="14"/>
      <c r="W969" s="14"/>
      <c r="X969" s="14"/>
      <c r="Y969" s="14"/>
      <c r="Z969" s="14"/>
      <c r="AA969" s="14"/>
      <c r="AB969" s="14"/>
    </row>
    <row r="970">
      <c r="A970" s="7"/>
      <c r="B970" s="11"/>
      <c r="C970" s="9"/>
      <c r="D970" s="22"/>
      <c r="E970" s="11"/>
      <c r="F970" s="11"/>
      <c r="G970" s="13"/>
      <c r="H970" s="11"/>
      <c r="I970" s="14"/>
      <c r="J970" s="14"/>
      <c r="K970" s="14"/>
      <c r="L970" s="14"/>
      <c r="M970" s="14"/>
      <c r="N970" s="14"/>
      <c r="O970" s="14"/>
      <c r="P970" s="14"/>
      <c r="Q970" s="14"/>
      <c r="R970" s="14"/>
      <c r="S970" s="14"/>
      <c r="T970" s="14"/>
      <c r="U970" s="14"/>
      <c r="V970" s="14"/>
      <c r="W970" s="14"/>
      <c r="X970" s="14"/>
      <c r="Y970" s="14"/>
      <c r="Z970" s="14"/>
      <c r="AA970" s="14"/>
      <c r="AB970" s="14"/>
    </row>
    <row r="971">
      <c r="A971" s="7"/>
      <c r="B971" s="11"/>
      <c r="C971" s="9"/>
      <c r="D971" s="22"/>
      <c r="E971" s="11"/>
      <c r="F971" s="11"/>
      <c r="G971" s="13"/>
      <c r="H971" s="11"/>
      <c r="I971" s="14"/>
      <c r="J971" s="14"/>
      <c r="K971" s="14"/>
      <c r="L971" s="14"/>
      <c r="M971" s="14"/>
      <c r="N971" s="14"/>
      <c r="O971" s="14"/>
      <c r="P971" s="14"/>
      <c r="Q971" s="14"/>
      <c r="R971" s="14"/>
      <c r="S971" s="14"/>
      <c r="T971" s="14"/>
      <c r="U971" s="14"/>
      <c r="V971" s="14"/>
      <c r="W971" s="14"/>
      <c r="X971" s="14"/>
      <c r="Y971" s="14"/>
      <c r="Z971" s="14"/>
      <c r="AA971" s="14"/>
      <c r="AB971" s="14"/>
    </row>
    <row r="972">
      <c r="A972" s="7"/>
      <c r="B972" s="11"/>
      <c r="C972" s="9"/>
      <c r="D972" s="22"/>
      <c r="E972" s="11"/>
      <c r="F972" s="11"/>
      <c r="G972" s="13"/>
      <c r="H972" s="11"/>
      <c r="I972" s="14"/>
      <c r="J972" s="14"/>
      <c r="K972" s="14"/>
      <c r="L972" s="14"/>
      <c r="M972" s="14"/>
      <c r="N972" s="14"/>
      <c r="O972" s="14"/>
      <c r="P972" s="14"/>
      <c r="Q972" s="14"/>
      <c r="R972" s="14"/>
      <c r="S972" s="14"/>
      <c r="T972" s="14"/>
      <c r="U972" s="14"/>
      <c r="V972" s="14"/>
      <c r="W972" s="14"/>
      <c r="X972" s="14"/>
      <c r="Y972" s="14"/>
      <c r="Z972" s="14"/>
      <c r="AA972" s="14"/>
      <c r="AB972" s="14"/>
    </row>
    <row r="973">
      <c r="A973" s="7"/>
      <c r="B973" s="11"/>
      <c r="C973" s="9"/>
      <c r="D973" s="22"/>
      <c r="E973" s="11"/>
      <c r="F973" s="11"/>
      <c r="G973" s="13"/>
      <c r="H973" s="11"/>
      <c r="I973" s="14"/>
      <c r="J973" s="14"/>
      <c r="K973" s="14"/>
      <c r="L973" s="14"/>
      <c r="M973" s="14"/>
      <c r="N973" s="14"/>
      <c r="O973" s="14"/>
      <c r="P973" s="14"/>
      <c r="Q973" s="14"/>
      <c r="R973" s="14"/>
      <c r="S973" s="14"/>
      <c r="T973" s="14"/>
      <c r="U973" s="14"/>
      <c r="V973" s="14"/>
      <c r="W973" s="14"/>
      <c r="X973" s="14"/>
      <c r="Y973" s="14"/>
      <c r="Z973" s="14"/>
      <c r="AA973" s="14"/>
      <c r="AB973" s="14"/>
    </row>
    <row r="974">
      <c r="A974" s="7"/>
      <c r="B974" s="11"/>
      <c r="C974" s="9"/>
      <c r="D974" s="22"/>
      <c r="E974" s="11"/>
      <c r="F974" s="11"/>
      <c r="G974" s="13"/>
      <c r="H974" s="11"/>
      <c r="I974" s="14"/>
      <c r="J974" s="14"/>
      <c r="K974" s="14"/>
      <c r="L974" s="14"/>
      <c r="M974" s="14"/>
      <c r="N974" s="14"/>
      <c r="O974" s="14"/>
      <c r="P974" s="14"/>
      <c r="Q974" s="14"/>
      <c r="R974" s="14"/>
      <c r="S974" s="14"/>
      <c r="T974" s="14"/>
      <c r="U974" s="14"/>
      <c r="V974" s="14"/>
      <c r="W974" s="14"/>
      <c r="X974" s="14"/>
      <c r="Y974" s="14"/>
      <c r="Z974" s="14"/>
      <c r="AA974" s="14"/>
      <c r="AB974" s="14"/>
    </row>
    <row r="975">
      <c r="A975" s="7"/>
      <c r="B975" s="11"/>
      <c r="C975" s="9"/>
      <c r="D975" s="22"/>
      <c r="E975" s="11"/>
      <c r="F975" s="11"/>
      <c r="G975" s="13"/>
      <c r="H975" s="11"/>
      <c r="I975" s="14"/>
      <c r="J975" s="14"/>
      <c r="K975" s="14"/>
      <c r="L975" s="14"/>
      <c r="M975" s="14"/>
      <c r="N975" s="14"/>
      <c r="O975" s="14"/>
      <c r="P975" s="14"/>
      <c r="Q975" s="14"/>
      <c r="R975" s="14"/>
      <c r="S975" s="14"/>
      <c r="T975" s="14"/>
      <c r="U975" s="14"/>
      <c r="V975" s="14"/>
      <c r="W975" s="14"/>
      <c r="X975" s="14"/>
      <c r="Y975" s="14"/>
      <c r="Z975" s="14"/>
      <c r="AA975" s="14"/>
      <c r="AB975" s="14"/>
    </row>
    <row r="976">
      <c r="A976" s="7"/>
      <c r="B976" s="11"/>
      <c r="C976" s="9"/>
      <c r="D976" s="22"/>
      <c r="E976" s="11"/>
      <c r="F976" s="11"/>
      <c r="G976" s="13"/>
      <c r="H976" s="11"/>
      <c r="I976" s="14"/>
      <c r="J976" s="14"/>
      <c r="K976" s="14"/>
      <c r="L976" s="14"/>
      <c r="M976" s="14"/>
      <c r="N976" s="14"/>
      <c r="O976" s="14"/>
      <c r="P976" s="14"/>
      <c r="Q976" s="14"/>
      <c r="R976" s="14"/>
      <c r="S976" s="14"/>
      <c r="T976" s="14"/>
      <c r="U976" s="14"/>
      <c r="V976" s="14"/>
      <c r="W976" s="14"/>
      <c r="X976" s="14"/>
      <c r="Y976" s="14"/>
      <c r="Z976" s="14"/>
      <c r="AA976" s="14"/>
      <c r="AB976" s="14"/>
    </row>
    <row r="977">
      <c r="A977" s="7"/>
      <c r="B977" s="11"/>
      <c r="C977" s="9"/>
      <c r="D977" s="22"/>
      <c r="E977" s="11"/>
      <c r="F977" s="11"/>
      <c r="G977" s="13"/>
      <c r="H977" s="11"/>
      <c r="I977" s="14"/>
      <c r="J977" s="14"/>
      <c r="K977" s="14"/>
      <c r="L977" s="14"/>
      <c r="M977" s="14"/>
      <c r="N977" s="14"/>
      <c r="O977" s="14"/>
      <c r="P977" s="14"/>
      <c r="Q977" s="14"/>
      <c r="R977" s="14"/>
      <c r="S977" s="14"/>
      <c r="T977" s="14"/>
      <c r="U977" s="14"/>
      <c r="V977" s="14"/>
      <c r="W977" s="14"/>
      <c r="X977" s="14"/>
      <c r="Y977" s="14"/>
      <c r="Z977" s="14"/>
      <c r="AA977" s="14"/>
      <c r="AB977" s="14"/>
    </row>
    <row r="978">
      <c r="A978" s="7"/>
      <c r="B978" s="11"/>
      <c r="C978" s="9"/>
      <c r="D978" s="22"/>
      <c r="E978" s="11"/>
      <c r="F978" s="11"/>
      <c r="G978" s="13"/>
      <c r="H978" s="11"/>
      <c r="I978" s="14"/>
      <c r="J978" s="14"/>
      <c r="K978" s="14"/>
      <c r="L978" s="14"/>
      <c r="M978" s="14"/>
      <c r="N978" s="14"/>
      <c r="O978" s="14"/>
      <c r="P978" s="14"/>
      <c r="Q978" s="14"/>
      <c r="R978" s="14"/>
      <c r="S978" s="14"/>
      <c r="T978" s="14"/>
      <c r="U978" s="14"/>
      <c r="V978" s="14"/>
      <c r="W978" s="14"/>
      <c r="X978" s="14"/>
      <c r="Y978" s="14"/>
      <c r="Z978" s="14"/>
      <c r="AA978" s="14"/>
      <c r="AB978" s="14"/>
    </row>
    <row r="979">
      <c r="A979" s="7"/>
      <c r="B979" s="11"/>
      <c r="C979" s="9"/>
      <c r="D979" s="22"/>
      <c r="E979" s="11"/>
      <c r="F979" s="11"/>
      <c r="G979" s="13"/>
      <c r="H979" s="11"/>
      <c r="I979" s="14"/>
      <c r="J979" s="14"/>
      <c r="K979" s="14"/>
      <c r="L979" s="14"/>
      <c r="M979" s="14"/>
      <c r="N979" s="14"/>
      <c r="O979" s="14"/>
      <c r="P979" s="14"/>
      <c r="Q979" s="14"/>
      <c r="R979" s="14"/>
      <c r="S979" s="14"/>
      <c r="T979" s="14"/>
      <c r="U979" s="14"/>
      <c r="V979" s="14"/>
      <c r="W979" s="14"/>
      <c r="X979" s="14"/>
      <c r="Y979" s="14"/>
      <c r="Z979" s="14"/>
      <c r="AA979" s="14"/>
      <c r="AB979" s="14"/>
    </row>
    <row r="980">
      <c r="A980" s="7"/>
      <c r="B980" s="11"/>
      <c r="C980" s="9"/>
      <c r="D980" s="22"/>
      <c r="E980" s="11"/>
      <c r="F980" s="11"/>
      <c r="G980" s="13"/>
      <c r="H980" s="11"/>
      <c r="I980" s="14"/>
      <c r="J980" s="14"/>
      <c r="K980" s="14"/>
      <c r="L980" s="14"/>
      <c r="M980" s="14"/>
      <c r="N980" s="14"/>
      <c r="O980" s="14"/>
      <c r="P980" s="14"/>
      <c r="Q980" s="14"/>
      <c r="R980" s="14"/>
      <c r="S980" s="14"/>
      <c r="T980" s="14"/>
      <c r="U980" s="14"/>
      <c r="V980" s="14"/>
      <c r="W980" s="14"/>
      <c r="X980" s="14"/>
      <c r="Y980" s="14"/>
      <c r="Z980" s="14"/>
      <c r="AA980" s="14"/>
      <c r="AB980" s="14"/>
    </row>
    <row r="981">
      <c r="A981" s="7"/>
      <c r="B981" s="11"/>
      <c r="C981" s="9"/>
      <c r="D981" s="22"/>
      <c r="E981" s="11"/>
      <c r="F981" s="11"/>
      <c r="G981" s="13"/>
      <c r="H981" s="11"/>
      <c r="I981" s="14"/>
      <c r="J981" s="14"/>
      <c r="K981" s="14"/>
      <c r="L981" s="14"/>
      <c r="M981" s="14"/>
      <c r="N981" s="14"/>
      <c r="O981" s="14"/>
      <c r="P981" s="14"/>
      <c r="Q981" s="14"/>
      <c r="R981" s="14"/>
      <c r="S981" s="14"/>
      <c r="T981" s="14"/>
      <c r="U981" s="14"/>
      <c r="V981" s="14"/>
      <c r="W981" s="14"/>
      <c r="X981" s="14"/>
      <c r="Y981" s="14"/>
      <c r="Z981" s="14"/>
      <c r="AA981" s="14"/>
      <c r="AB981" s="14"/>
    </row>
    <row r="982">
      <c r="A982" s="7"/>
      <c r="B982" s="11"/>
      <c r="C982" s="9"/>
      <c r="D982" s="22"/>
      <c r="E982" s="11"/>
      <c r="F982" s="11"/>
      <c r="G982" s="13"/>
      <c r="H982" s="11"/>
      <c r="I982" s="14"/>
      <c r="J982" s="14"/>
      <c r="K982" s="14"/>
      <c r="L982" s="14"/>
      <c r="M982" s="14"/>
      <c r="N982" s="14"/>
      <c r="O982" s="14"/>
      <c r="P982" s="14"/>
      <c r="Q982" s="14"/>
      <c r="R982" s="14"/>
      <c r="S982" s="14"/>
      <c r="T982" s="14"/>
      <c r="U982" s="14"/>
      <c r="V982" s="14"/>
      <c r="W982" s="14"/>
      <c r="X982" s="14"/>
      <c r="Y982" s="14"/>
      <c r="Z982" s="14"/>
      <c r="AA982" s="14"/>
      <c r="AB982" s="14"/>
    </row>
    <row r="983">
      <c r="A983" s="7"/>
      <c r="B983" s="11"/>
      <c r="C983" s="9"/>
      <c r="D983" s="22"/>
      <c r="E983" s="11"/>
      <c r="F983" s="11"/>
      <c r="G983" s="13"/>
      <c r="H983" s="11"/>
      <c r="I983" s="14"/>
      <c r="J983" s="14"/>
      <c r="K983" s="14"/>
      <c r="L983" s="14"/>
      <c r="M983" s="14"/>
      <c r="N983" s="14"/>
      <c r="O983" s="14"/>
      <c r="P983" s="14"/>
      <c r="Q983" s="14"/>
      <c r="R983" s="14"/>
      <c r="S983" s="14"/>
      <c r="T983" s="14"/>
      <c r="U983" s="14"/>
      <c r="V983" s="14"/>
      <c r="W983" s="14"/>
      <c r="X983" s="14"/>
      <c r="Y983" s="14"/>
      <c r="Z983" s="14"/>
      <c r="AA983" s="14"/>
      <c r="AB983" s="14"/>
    </row>
    <row r="984">
      <c r="A984" s="7"/>
      <c r="B984" s="11"/>
      <c r="C984" s="9"/>
      <c r="D984" s="22"/>
      <c r="E984" s="11"/>
      <c r="F984" s="11"/>
      <c r="G984" s="13"/>
      <c r="H984" s="11"/>
      <c r="I984" s="14"/>
      <c r="J984" s="14"/>
      <c r="K984" s="14"/>
      <c r="L984" s="14"/>
      <c r="M984" s="14"/>
      <c r="N984" s="14"/>
      <c r="O984" s="14"/>
      <c r="P984" s="14"/>
      <c r="Q984" s="14"/>
      <c r="R984" s="14"/>
      <c r="S984" s="14"/>
      <c r="T984" s="14"/>
      <c r="U984" s="14"/>
      <c r="V984" s="14"/>
      <c r="W984" s="14"/>
      <c r="X984" s="14"/>
      <c r="Y984" s="14"/>
      <c r="Z984" s="14"/>
      <c r="AA984" s="14"/>
      <c r="AB984" s="14"/>
    </row>
    <row r="985">
      <c r="A985" s="7"/>
      <c r="B985" s="11"/>
      <c r="C985" s="9"/>
      <c r="D985" s="22"/>
      <c r="E985" s="11"/>
      <c r="F985" s="11"/>
      <c r="G985" s="13"/>
      <c r="H985" s="11"/>
      <c r="I985" s="14"/>
      <c r="J985" s="14"/>
      <c r="K985" s="14"/>
      <c r="L985" s="14"/>
      <c r="M985" s="14"/>
      <c r="N985" s="14"/>
      <c r="O985" s="14"/>
      <c r="P985" s="14"/>
      <c r="Q985" s="14"/>
      <c r="R985" s="14"/>
      <c r="S985" s="14"/>
      <c r="T985" s="14"/>
      <c r="U985" s="14"/>
      <c r="V985" s="14"/>
      <c r="W985" s="14"/>
      <c r="X985" s="14"/>
      <c r="Y985" s="14"/>
      <c r="Z985" s="14"/>
      <c r="AA985" s="14"/>
      <c r="AB985" s="14"/>
    </row>
    <row r="986">
      <c r="A986" s="7"/>
      <c r="B986" s="11"/>
      <c r="C986" s="9"/>
      <c r="D986" s="22"/>
      <c r="E986" s="11"/>
      <c r="F986" s="11"/>
      <c r="G986" s="13"/>
      <c r="H986" s="11"/>
      <c r="I986" s="14"/>
      <c r="J986" s="14"/>
      <c r="K986" s="14"/>
      <c r="L986" s="14"/>
      <c r="M986" s="14"/>
      <c r="N986" s="14"/>
      <c r="O986" s="14"/>
      <c r="P986" s="14"/>
      <c r="Q986" s="14"/>
      <c r="R986" s="14"/>
      <c r="S986" s="14"/>
      <c r="T986" s="14"/>
      <c r="U986" s="14"/>
      <c r="V986" s="14"/>
      <c r="W986" s="14"/>
      <c r="X986" s="14"/>
      <c r="Y986" s="14"/>
      <c r="Z986" s="14"/>
      <c r="AA986" s="14"/>
      <c r="AB986" s="14"/>
    </row>
    <row r="987">
      <c r="A987" s="7"/>
      <c r="B987" s="11"/>
      <c r="C987" s="9"/>
      <c r="D987" s="22"/>
      <c r="E987" s="11"/>
      <c r="F987" s="11"/>
      <c r="G987" s="13"/>
      <c r="H987" s="11"/>
      <c r="I987" s="14"/>
      <c r="J987" s="14"/>
      <c r="K987" s="14"/>
      <c r="L987" s="14"/>
      <c r="M987" s="14"/>
      <c r="N987" s="14"/>
      <c r="O987" s="14"/>
      <c r="P987" s="14"/>
      <c r="Q987" s="14"/>
      <c r="R987" s="14"/>
      <c r="S987" s="14"/>
      <c r="T987" s="14"/>
      <c r="U987" s="14"/>
      <c r="V987" s="14"/>
      <c r="W987" s="14"/>
      <c r="X987" s="14"/>
      <c r="Y987" s="14"/>
      <c r="Z987" s="14"/>
      <c r="AA987" s="14"/>
      <c r="AB987" s="14"/>
    </row>
    <row r="988">
      <c r="A988" s="7"/>
      <c r="B988" s="11"/>
      <c r="C988" s="9"/>
      <c r="D988" s="22"/>
      <c r="E988" s="11"/>
      <c r="F988" s="11"/>
      <c r="G988" s="13"/>
      <c r="H988" s="11"/>
      <c r="I988" s="14"/>
      <c r="J988" s="14"/>
      <c r="K988" s="14"/>
      <c r="L988" s="14"/>
      <c r="M988" s="14"/>
      <c r="N988" s="14"/>
      <c r="O988" s="14"/>
      <c r="P988" s="14"/>
      <c r="Q988" s="14"/>
      <c r="R988" s="14"/>
      <c r="S988" s="14"/>
      <c r="T988" s="14"/>
      <c r="U988" s="14"/>
      <c r="V988" s="14"/>
      <c r="W988" s="14"/>
      <c r="X988" s="14"/>
      <c r="Y988" s="14"/>
      <c r="Z988" s="14"/>
      <c r="AA988" s="14"/>
      <c r="AB988" s="14"/>
    </row>
    <row r="989">
      <c r="A989" s="7"/>
      <c r="B989" s="11"/>
      <c r="C989" s="9"/>
      <c r="D989" s="22"/>
      <c r="E989" s="11"/>
      <c r="F989" s="11"/>
      <c r="G989" s="13"/>
      <c r="H989" s="11"/>
      <c r="I989" s="14"/>
      <c r="J989" s="14"/>
      <c r="K989" s="14"/>
      <c r="L989" s="14"/>
      <c r="M989" s="14"/>
      <c r="N989" s="14"/>
      <c r="O989" s="14"/>
      <c r="P989" s="14"/>
      <c r="Q989" s="14"/>
      <c r="R989" s="14"/>
      <c r="S989" s="14"/>
      <c r="T989" s="14"/>
      <c r="U989" s="14"/>
      <c r="V989" s="14"/>
      <c r="W989" s="14"/>
      <c r="X989" s="14"/>
      <c r="Y989" s="14"/>
      <c r="Z989" s="14"/>
      <c r="AA989" s="14"/>
      <c r="AB989" s="14"/>
    </row>
    <row r="990">
      <c r="A990" s="7"/>
      <c r="B990" s="11"/>
      <c r="C990" s="9"/>
      <c r="D990" s="22"/>
      <c r="E990" s="11"/>
      <c r="F990" s="11"/>
      <c r="G990" s="13"/>
      <c r="H990" s="11"/>
      <c r="I990" s="14"/>
      <c r="J990" s="14"/>
      <c r="K990" s="14"/>
      <c r="L990" s="14"/>
      <c r="M990" s="14"/>
      <c r="N990" s="14"/>
      <c r="O990" s="14"/>
      <c r="P990" s="14"/>
      <c r="Q990" s="14"/>
      <c r="R990" s="14"/>
      <c r="S990" s="14"/>
      <c r="T990" s="14"/>
      <c r="U990" s="14"/>
      <c r="V990" s="14"/>
      <c r="W990" s="14"/>
      <c r="X990" s="14"/>
      <c r="Y990" s="14"/>
      <c r="Z990" s="14"/>
      <c r="AA990" s="14"/>
      <c r="AB990" s="14"/>
    </row>
    <row r="991">
      <c r="A991" s="7"/>
      <c r="B991" s="11"/>
      <c r="C991" s="9"/>
      <c r="D991" s="22"/>
      <c r="E991" s="11"/>
      <c r="F991" s="11"/>
      <c r="G991" s="13"/>
      <c r="H991" s="11"/>
      <c r="I991" s="14"/>
      <c r="J991" s="14"/>
      <c r="K991" s="14"/>
      <c r="L991" s="14"/>
      <c r="M991" s="14"/>
      <c r="N991" s="14"/>
      <c r="O991" s="14"/>
      <c r="P991" s="14"/>
      <c r="Q991" s="14"/>
      <c r="R991" s="14"/>
      <c r="S991" s="14"/>
      <c r="T991" s="14"/>
      <c r="U991" s="14"/>
      <c r="V991" s="14"/>
      <c r="W991" s="14"/>
      <c r="X991" s="14"/>
      <c r="Y991" s="14"/>
      <c r="Z991" s="14"/>
      <c r="AA991" s="14"/>
      <c r="AB991" s="14"/>
    </row>
    <row r="992">
      <c r="A992" s="7"/>
      <c r="B992" s="11"/>
      <c r="C992" s="9"/>
      <c r="D992" s="22"/>
      <c r="E992" s="11"/>
      <c r="F992" s="11"/>
      <c r="G992" s="13"/>
      <c r="H992" s="11"/>
      <c r="I992" s="14"/>
      <c r="J992" s="14"/>
      <c r="K992" s="14"/>
      <c r="L992" s="14"/>
      <c r="M992" s="14"/>
      <c r="N992" s="14"/>
      <c r="O992" s="14"/>
      <c r="P992" s="14"/>
      <c r="Q992" s="14"/>
      <c r="R992" s="14"/>
      <c r="S992" s="14"/>
      <c r="T992" s="14"/>
      <c r="U992" s="14"/>
      <c r="V992" s="14"/>
      <c r="W992" s="14"/>
      <c r="X992" s="14"/>
      <c r="Y992" s="14"/>
      <c r="Z992" s="14"/>
      <c r="AA992" s="14"/>
      <c r="AB992" s="14"/>
    </row>
    <row r="993">
      <c r="A993" s="7"/>
      <c r="B993" s="11"/>
      <c r="C993" s="9"/>
      <c r="D993" s="22"/>
      <c r="E993" s="11"/>
      <c r="F993" s="11"/>
      <c r="G993" s="13"/>
      <c r="H993" s="11"/>
      <c r="I993" s="14"/>
      <c r="J993" s="14"/>
      <c r="K993" s="14"/>
      <c r="L993" s="14"/>
      <c r="M993" s="14"/>
      <c r="N993" s="14"/>
      <c r="O993" s="14"/>
      <c r="P993" s="14"/>
      <c r="Q993" s="14"/>
      <c r="R993" s="14"/>
      <c r="S993" s="14"/>
      <c r="T993" s="14"/>
      <c r="U993" s="14"/>
      <c r="V993" s="14"/>
      <c r="W993" s="14"/>
      <c r="X993" s="14"/>
      <c r="Y993" s="14"/>
      <c r="Z993" s="14"/>
      <c r="AA993" s="14"/>
      <c r="AB993" s="14"/>
    </row>
    <row r="994">
      <c r="A994" s="7"/>
      <c r="B994" s="11"/>
      <c r="C994" s="9"/>
      <c r="D994" s="22"/>
      <c r="E994" s="11"/>
      <c r="F994" s="11"/>
      <c r="G994" s="13"/>
      <c r="H994" s="11"/>
      <c r="I994" s="14"/>
      <c r="J994" s="14"/>
      <c r="K994" s="14"/>
      <c r="L994" s="14"/>
      <c r="M994" s="14"/>
      <c r="N994" s="14"/>
      <c r="O994" s="14"/>
      <c r="P994" s="14"/>
      <c r="Q994" s="14"/>
      <c r="R994" s="14"/>
      <c r="S994" s="14"/>
      <c r="T994" s="14"/>
      <c r="U994" s="14"/>
      <c r="V994" s="14"/>
      <c r="W994" s="14"/>
      <c r="X994" s="14"/>
      <c r="Y994" s="14"/>
      <c r="Z994" s="14"/>
      <c r="AA994" s="14"/>
      <c r="AB994" s="14"/>
    </row>
    <row r="995">
      <c r="A995" s="7"/>
      <c r="B995" s="11"/>
      <c r="C995" s="9"/>
      <c r="D995" s="22"/>
      <c r="E995" s="11"/>
      <c r="F995" s="11"/>
      <c r="G995" s="13"/>
      <c r="H995" s="11"/>
      <c r="I995" s="14"/>
      <c r="J995" s="14"/>
      <c r="K995" s="14"/>
      <c r="L995" s="14"/>
      <c r="M995" s="14"/>
      <c r="N995" s="14"/>
      <c r="O995" s="14"/>
      <c r="P995" s="14"/>
      <c r="Q995" s="14"/>
      <c r="R995" s="14"/>
      <c r="S995" s="14"/>
      <c r="T995" s="14"/>
      <c r="U995" s="14"/>
      <c r="V995" s="14"/>
      <c r="W995" s="14"/>
      <c r="X995" s="14"/>
      <c r="Y995" s="14"/>
      <c r="Z995" s="14"/>
      <c r="AA995" s="14"/>
      <c r="AB995" s="14"/>
    </row>
    <row r="996">
      <c r="A996" s="7"/>
      <c r="B996" s="11"/>
      <c r="C996" s="9"/>
      <c r="D996" s="22"/>
      <c r="E996" s="11"/>
      <c r="F996" s="11"/>
      <c r="G996" s="13"/>
      <c r="H996" s="11"/>
      <c r="I996" s="14"/>
      <c r="J996" s="14"/>
      <c r="K996" s="14"/>
      <c r="L996" s="14"/>
      <c r="M996" s="14"/>
      <c r="N996" s="14"/>
      <c r="O996" s="14"/>
      <c r="P996" s="14"/>
      <c r="Q996" s="14"/>
      <c r="R996" s="14"/>
      <c r="S996" s="14"/>
      <c r="T996" s="14"/>
      <c r="U996" s="14"/>
      <c r="V996" s="14"/>
      <c r="W996" s="14"/>
      <c r="X996" s="14"/>
      <c r="Y996" s="14"/>
      <c r="Z996" s="14"/>
      <c r="AA996" s="14"/>
      <c r="AB996" s="14"/>
    </row>
    <row r="997">
      <c r="A997" s="7"/>
      <c r="B997" s="11"/>
      <c r="C997" s="9"/>
      <c r="D997" s="22"/>
      <c r="E997" s="11"/>
      <c r="F997" s="11"/>
      <c r="G997" s="13"/>
      <c r="H997" s="11"/>
      <c r="I997" s="14"/>
      <c r="J997" s="14"/>
      <c r="K997" s="14"/>
      <c r="L997" s="14"/>
      <c r="M997" s="14"/>
      <c r="N997" s="14"/>
      <c r="O997" s="14"/>
      <c r="P997" s="14"/>
      <c r="Q997" s="14"/>
      <c r="R997" s="14"/>
      <c r="S997" s="14"/>
      <c r="T997" s="14"/>
      <c r="U997" s="14"/>
      <c r="V997" s="14"/>
      <c r="W997" s="14"/>
      <c r="X997" s="14"/>
      <c r="Y997" s="14"/>
      <c r="Z997" s="14"/>
      <c r="AA997" s="14"/>
      <c r="AB997" s="14"/>
    </row>
    <row r="998">
      <c r="A998" s="7"/>
      <c r="B998" s="11"/>
      <c r="C998" s="9"/>
      <c r="D998" s="22"/>
      <c r="E998" s="11"/>
      <c r="F998" s="11"/>
      <c r="G998" s="13"/>
      <c r="H998" s="11"/>
      <c r="I998" s="14"/>
      <c r="J998" s="14"/>
      <c r="K998" s="14"/>
      <c r="L998" s="14"/>
      <c r="M998" s="14"/>
      <c r="N998" s="14"/>
      <c r="O998" s="14"/>
      <c r="P998" s="14"/>
      <c r="Q998" s="14"/>
      <c r="R998" s="14"/>
      <c r="S998" s="14"/>
      <c r="T998" s="14"/>
      <c r="U998" s="14"/>
      <c r="V998" s="14"/>
      <c r="W998" s="14"/>
      <c r="X998" s="14"/>
      <c r="Y998" s="14"/>
      <c r="Z998" s="14"/>
      <c r="AA998" s="14"/>
      <c r="AB998" s="14"/>
    </row>
    <row r="999">
      <c r="A999" s="7"/>
      <c r="B999" s="11"/>
      <c r="C999" s="9"/>
      <c r="D999" s="22"/>
      <c r="E999" s="11"/>
      <c r="F999" s="11"/>
      <c r="G999" s="13"/>
      <c r="H999" s="11"/>
      <c r="I999" s="14"/>
      <c r="J999" s="14"/>
      <c r="K999" s="14"/>
      <c r="L999" s="14"/>
      <c r="M999" s="14"/>
      <c r="N999" s="14"/>
      <c r="O999" s="14"/>
      <c r="P999" s="14"/>
      <c r="Q999" s="14"/>
      <c r="R999" s="14"/>
      <c r="S999" s="14"/>
      <c r="T999" s="14"/>
      <c r="U999" s="14"/>
      <c r="V999" s="14"/>
      <c r="W999" s="14"/>
      <c r="X999" s="14"/>
      <c r="Y999" s="14"/>
      <c r="Z999" s="14"/>
      <c r="AA999" s="14"/>
      <c r="AB999" s="14"/>
    </row>
    <row r="1000">
      <c r="A1000" s="7"/>
      <c r="B1000" s="11"/>
      <c r="C1000" s="9"/>
      <c r="D1000" s="22"/>
      <c r="E1000" s="11"/>
      <c r="F1000" s="11"/>
      <c r="G1000" s="13"/>
      <c r="H1000" s="11"/>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7"/>
      <c r="B1001" s="11"/>
      <c r="C1001" s="9"/>
      <c r="D1001" s="22"/>
      <c r="E1001" s="11"/>
      <c r="F1001" s="11"/>
      <c r="G1001" s="13"/>
      <c r="H1001" s="11"/>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7"/>
      <c r="B1002" s="11"/>
      <c r="C1002" s="9"/>
      <c r="D1002" s="22"/>
      <c r="E1002" s="11"/>
      <c r="F1002" s="11"/>
      <c r="G1002" s="13"/>
      <c r="H1002" s="11"/>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7"/>
      <c r="B1003" s="11"/>
      <c r="C1003" s="9"/>
      <c r="D1003" s="22"/>
      <c r="E1003" s="11"/>
      <c r="F1003" s="11"/>
      <c r="G1003" s="13"/>
      <c r="H1003" s="11"/>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7"/>
      <c r="B1004" s="11"/>
      <c r="C1004" s="9"/>
      <c r="D1004" s="22"/>
      <c r="E1004" s="11"/>
      <c r="F1004" s="11"/>
      <c r="G1004" s="13"/>
      <c r="H1004" s="11"/>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7"/>
      <c r="B1005" s="11"/>
      <c r="C1005" s="9"/>
      <c r="D1005" s="22"/>
      <c r="E1005" s="11"/>
      <c r="F1005" s="11"/>
      <c r="G1005" s="13"/>
      <c r="H1005" s="11"/>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7"/>
      <c r="B1006" s="11"/>
      <c r="C1006" s="9"/>
      <c r="D1006" s="22"/>
      <c r="E1006" s="11"/>
      <c r="F1006" s="11"/>
      <c r="G1006" s="13"/>
      <c r="H1006" s="11"/>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7"/>
      <c r="B1007" s="11"/>
      <c r="C1007" s="9"/>
      <c r="D1007" s="22"/>
      <c r="E1007" s="11"/>
      <c r="F1007" s="11"/>
      <c r="G1007" s="13"/>
      <c r="H1007" s="11"/>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7"/>
      <c r="B1008" s="11"/>
      <c r="C1008" s="9"/>
      <c r="D1008" s="22"/>
      <c r="E1008" s="11"/>
      <c r="F1008" s="11"/>
      <c r="G1008" s="13"/>
      <c r="H1008" s="11"/>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7"/>
      <c r="B1009" s="11"/>
      <c r="C1009" s="9"/>
      <c r="D1009" s="22"/>
      <c r="E1009" s="11"/>
      <c r="F1009" s="11"/>
      <c r="G1009" s="13"/>
      <c r="H1009" s="11"/>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7"/>
      <c r="B1010" s="11"/>
      <c r="C1010" s="9"/>
      <c r="D1010" s="22"/>
      <c r="E1010" s="11"/>
      <c r="F1010" s="11"/>
      <c r="G1010" s="13"/>
      <c r="H1010" s="11"/>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7"/>
      <c r="B1011" s="11"/>
      <c r="C1011" s="9"/>
      <c r="D1011" s="22"/>
      <c r="E1011" s="11"/>
      <c r="F1011" s="11"/>
      <c r="G1011" s="13"/>
      <c r="H1011" s="11"/>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7"/>
      <c r="B1012" s="11"/>
      <c r="C1012" s="9"/>
      <c r="D1012" s="22"/>
      <c r="E1012" s="11"/>
      <c r="F1012" s="11"/>
      <c r="G1012" s="13"/>
      <c r="H1012" s="11"/>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7"/>
      <c r="B1013" s="11"/>
      <c r="C1013" s="9"/>
      <c r="D1013" s="22"/>
      <c r="E1013" s="11"/>
      <c r="F1013" s="11"/>
      <c r="G1013" s="13"/>
      <c r="H1013" s="11"/>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7"/>
      <c r="B1014" s="11"/>
      <c r="C1014" s="9"/>
      <c r="D1014" s="22"/>
      <c r="E1014" s="11"/>
      <c r="F1014" s="11"/>
      <c r="G1014" s="13"/>
      <c r="H1014" s="11"/>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7"/>
      <c r="B1015" s="11"/>
      <c r="C1015" s="9"/>
      <c r="D1015" s="22"/>
      <c r="E1015" s="11"/>
      <c r="F1015" s="11"/>
      <c r="G1015" s="13"/>
      <c r="H1015" s="11"/>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7"/>
      <c r="B1016" s="11"/>
      <c r="C1016" s="9"/>
      <c r="D1016" s="22"/>
      <c r="E1016" s="11"/>
      <c r="F1016" s="11"/>
      <c r="G1016" s="13"/>
      <c r="H1016" s="11"/>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7"/>
      <c r="B1017" s="11"/>
      <c r="C1017" s="9"/>
      <c r="D1017" s="22"/>
      <c r="E1017" s="11"/>
      <c r="F1017" s="11"/>
      <c r="G1017" s="13"/>
      <c r="H1017" s="11"/>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7"/>
      <c r="B1018" s="11"/>
      <c r="C1018" s="9"/>
      <c r="D1018" s="22"/>
      <c r="E1018" s="11"/>
      <c r="F1018" s="11"/>
      <c r="G1018" s="13"/>
      <c r="H1018" s="11"/>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7"/>
      <c r="B1019" s="11"/>
      <c r="C1019" s="9"/>
      <c r="D1019" s="22"/>
      <c r="E1019" s="11"/>
      <c r="F1019" s="11"/>
      <c r="G1019" s="13"/>
      <c r="H1019" s="11"/>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7"/>
      <c r="B1020" s="11"/>
      <c r="C1020" s="9"/>
      <c r="D1020" s="22"/>
      <c r="E1020" s="11"/>
      <c r="F1020" s="11"/>
      <c r="G1020" s="13"/>
      <c r="H1020" s="11"/>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7"/>
      <c r="B1021" s="11"/>
      <c r="C1021" s="9"/>
      <c r="D1021" s="22"/>
      <c r="E1021" s="11"/>
      <c r="F1021" s="11"/>
      <c r="G1021" s="13"/>
      <c r="H1021" s="11"/>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7"/>
      <c r="B1022" s="11"/>
      <c r="C1022" s="9"/>
      <c r="D1022" s="22"/>
      <c r="E1022" s="11"/>
      <c r="F1022" s="11"/>
      <c r="G1022" s="13"/>
      <c r="H1022" s="11"/>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7"/>
      <c r="B1023" s="11"/>
      <c r="C1023" s="9"/>
      <c r="D1023" s="22"/>
      <c r="E1023" s="11"/>
      <c r="F1023" s="11"/>
      <c r="G1023" s="13"/>
      <c r="H1023" s="11"/>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7"/>
      <c r="B1024" s="11"/>
      <c r="C1024" s="9"/>
      <c r="D1024" s="22"/>
      <c r="E1024" s="11"/>
      <c r="F1024" s="11"/>
      <c r="G1024" s="13"/>
      <c r="H1024" s="11"/>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7"/>
      <c r="B1025" s="11"/>
      <c r="C1025" s="9"/>
      <c r="D1025" s="22"/>
      <c r="E1025" s="11"/>
      <c r="F1025" s="11"/>
      <c r="G1025" s="13"/>
      <c r="H1025" s="11"/>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7"/>
      <c r="B1026" s="11"/>
      <c r="C1026" s="9"/>
      <c r="D1026" s="22"/>
      <c r="E1026" s="11"/>
      <c r="F1026" s="11"/>
      <c r="G1026" s="13"/>
      <c r="H1026" s="11"/>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7"/>
      <c r="B1027" s="11"/>
      <c r="C1027" s="9"/>
      <c r="D1027" s="22"/>
      <c r="E1027" s="11"/>
      <c r="F1027" s="11"/>
      <c r="G1027" s="13"/>
      <c r="H1027" s="11"/>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7"/>
      <c r="B1028" s="11"/>
      <c r="C1028" s="9"/>
      <c r="D1028" s="22"/>
      <c r="E1028" s="11"/>
      <c r="F1028" s="11"/>
      <c r="G1028" s="13"/>
      <c r="H1028" s="11"/>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7"/>
      <c r="B1029" s="11"/>
      <c r="C1029" s="9"/>
      <c r="D1029" s="22"/>
      <c r="E1029" s="11"/>
      <c r="F1029" s="11"/>
      <c r="G1029" s="13"/>
      <c r="H1029" s="11"/>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7"/>
      <c r="B1030" s="11"/>
      <c r="C1030" s="9"/>
      <c r="D1030" s="22"/>
      <c r="E1030" s="11"/>
      <c r="F1030" s="11"/>
      <c r="G1030" s="13"/>
      <c r="H1030" s="11"/>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7"/>
      <c r="B1031" s="11"/>
      <c r="C1031" s="9"/>
      <c r="D1031" s="22"/>
      <c r="E1031" s="11"/>
      <c r="F1031" s="11"/>
      <c r="G1031" s="13"/>
      <c r="H1031" s="11"/>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7"/>
      <c r="B1032" s="11"/>
      <c r="C1032" s="9"/>
      <c r="D1032" s="22"/>
      <c r="E1032" s="11"/>
      <c r="F1032" s="11"/>
      <c r="G1032" s="13"/>
      <c r="H1032" s="11"/>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7"/>
      <c r="B1033" s="11"/>
      <c r="C1033" s="9"/>
      <c r="D1033" s="22"/>
      <c r="E1033" s="11"/>
      <c r="F1033" s="11"/>
      <c r="G1033" s="13"/>
      <c r="H1033" s="11"/>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7"/>
      <c r="B1034" s="11"/>
      <c r="C1034" s="9"/>
      <c r="D1034" s="22"/>
      <c r="E1034" s="11"/>
      <c r="F1034" s="11"/>
      <c r="G1034" s="13"/>
      <c r="H1034" s="11"/>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7"/>
      <c r="B1035" s="11"/>
      <c r="C1035" s="9"/>
      <c r="D1035" s="22"/>
      <c r="E1035" s="11"/>
      <c r="F1035" s="11"/>
      <c r="G1035" s="13"/>
      <c r="H1035" s="11"/>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7"/>
      <c r="B1036" s="11"/>
      <c r="C1036" s="9"/>
      <c r="D1036" s="22"/>
      <c r="E1036" s="11"/>
      <c r="F1036" s="11"/>
      <c r="G1036" s="13"/>
      <c r="H1036" s="11"/>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7"/>
      <c r="B1037" s="11"/>
      <c r="C1037" s="9"/>
      <c r="D1037" s="22"/>
      <c r="E1037" s="11"/>
      <c r="F1037" s="11"/>
      <c r="G1037" s="13"/>
      <c r="H1037" s="11"/>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7"/>
      <c r="B1038" s="11"/>
      <c r="C1038" s="9"/>
      <c r="D1038" s="22"/>
      <c r="E1038" s="11"/>
      <c r="F1038" s="11"/>
      <c r="G1038" s="13"/>
      <c r="H1038" s="11"/>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7"/>
      <c r="B1039" s="11"/>
      <c r="C1039" s="9"/>
      <c r="D1039" s="22"/>
      <c r="E1039" s="11"/>
      <c r="F1039" s="11"/>
      <c r="G1039" s="13"/>
      <c r="H1039" s="11"/>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7"/>
      <c r="B1040" s="11"/>
      <c r="C1040" s="9"/>
      <c r="D1040" s="22"/>
      <c r="E1040" s="11"/>
      <c r="F1040" s="11"/>
      <c r="G1040" s="13"/>
      <c r="H1040" s="11"/>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7"/>
      <c r="B1041" s="11"/>
      <c r="C1041" s="9"/>
      <c r="D1041" s="22"/>
      <c r="E1041" s="11"/>
      <c r="F1041" s="11"/>
      <c r="G1041" s="13"/>
      <c r="H1041" s="11"/>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7"/>
      <c r="B1042" s="11"/>
      <c r="C1042" s="9"/>
      <c r="D1042" s="22"/>
      <c r="E1042" s="11"/>
      <c r="F1042" s="11"/>
      <c r="G1042" s="13"/>
      <c r="H1042" s="11"/>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7"/>
      <c r="B1043" s="11"/>
      <c r="C1043" s="9"/>
      <c r="D1043" s="22"/>
      <c r="E1043" s="11"/>
      <c r="F1043" s="11"/>
      <c r="G1043" s="13"/>
      <c r="H1043" s="11"/>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7"/>
      <c r="B1044" s="11"/>
      <c r="C1044" s="9"/>
      <c r="D1044" s="22"/>
      <c r="E1044" s="11"/>
      <c r="F1044" s="11"/>
      <c r="G1044" s="13"/>
      <c r="H1044" s="11"/>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7"/>
      <c r="B1045" s="11"/>
      <c r="C1045" s="9"/>
      <c r="D1045" s="22"/>
      <c r="E1045" s="11"/>
      <c r="F1045" s="11"/>
      <c r="G1045" s="13"/>
      <c r="H1045" s="11"/>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7"/>
      <c r="B1046" s="11"/>
      <c r="C1046" s="9"/>
      <c r="D1046" s="22"/>
      <c r="E1046" s="11"/>
      <c r="F1046" s="11"/>
      <c r="G1046" s="13"/>
      <c r="H1046" s="11"/>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7"/>
      <c r="B1047" s="11"/>
      <c r="C1047" s="9"/>
      <c r="D1047" s="22"/>
      <c r="E1047" s="11"/>
      <c r="F1047" s="11"/>
      <c r="G1047" s="13"/>
      <c r="H1047" s="11"/>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7"/>
      <c r="B1048" s="11"/>
      <c r="C1048" s="9"/>
      <c r="D1048" s="22"/>
      <c r="E1048" s="11"/>
      <c r="F1048" s="11"/>
      <c r="G1048" s="13"/>
      <c r="H1048" s="11"/>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7"/>
      <c r="B1049" s="11"/>
      <c r="C1049" s="9"/>
      <c r="D1049" s="22"/>
      <c r="E1049" s="11"/>
      <c r="F1049" s="11"/>
      <c r="G1049" s="13"/>
      <c r="H1049" s="11"/>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7"/>
      <c r="B1050" s="11"/>
      <c r="C1050" s="9"/>
      <c r="D1050" s="22"/>
      <c r="E1050" s="11"/>
      <c r="F1050" s="11"/>
      <c r="G1050" s="13"/>
      <c r="H1050" s="11"/>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7"/>
      <c r="B1051" s="11"/>
      <c r="C1051" s="9"/>
      <c r="D1051" s="22"/>
      <c r="E1051" s="11"/>
      <c r="F1051" s="11"/>
      <c r="G1051" s="13"/>
      <c r="H1051" s="11"/>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7"/>
      <c r="B1052" s="11"/>
      <c r="C1052" s="9"/>
      <c r="D1052" s="22"/>
      <c r="E1052" s="11"/>
      <c r="F1052" s="11"/>
      <c r="G1052" s="13"/>
      <c r="H1052" s="11"/>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7"/>
      <c r="B1053" s="11"/>
      <c r="C1053" s="9"/>
      <c r="D1053" s="22"/>
      <c r="E1053" s="11"/>
      <c r="F1053" s="11"/>
      <c r="G1053" s="13"/>
      <c r="H1053" s="11"/>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7"/>
      <c r="B1054" s="11"/>
      <c r="C1054" s="9"/>
      <c r="D1054" s="22"/>
      <c r="E1054" s="11"/>
      <c r="F1054" s="11"/>
      <c r="G1054" s="13"/>
      <c r="H1054" s="11"/>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7"/>
      <c r="B1055" s="11"/>
      <c r="C1055" s="9"/>
      <c r="D1055" s="22"/>
      <c r="E1055" s="11"/>
      <c r="F1055" s="11"/>
      <c r="G1055" s="13"/>
      <c r="H1055" s="11"/>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7"/>
      <c r="B1056" s="11"/>
      <c r="C1056" s="9"/>
      <c r="D1056" s="22"/>
      <c r="E1056" s="11"/>
      <c r="F1056" s="11"/>
      <c r="G1056" s="13"/>
      <c r="H1056" s="11"/>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7"/>
      <c r="B1057" s="11"/>
      <c r="C1057" s="9"/>
      <c r="D1057" s="22"/>
      <c r="E1057" s="11"/>
      <c r="F1057" s="11"/>
      <c r="G1057" s="13"/>
      <c r="H1057" s="11"/>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7"/>
      <c r="B1058" s="11"/>
      <c r="C1058" s="9"/>
      <c r="D1058" s="22"/>
      <c r="E1058" s="11"/>
      <c r="F1058" s="11"/>
      <c r="G1058" s="13"/>
      <c r="H1058" s="11"/>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7"/>
      <c r="B1059" s="11"/>
      <c r="C1059" s="9"/>
      <c r="D1059" s="22"/>
      <c r="E1059" s="11"/>
      <c r="F1059" s="11"/>
      <c r="G1059" s="13"/>
      <c r="H1059" s="11"/>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7"/>
      <c r="B1060" s="11"/>
      <c r="C1060" s="9"/>
      <c r="D1060" s="22"/>
      <c r="E1060" s="11"/>
      <c r="F1060" s="11"/>
      <c r="G1060" s="13"/>
      <c r="H1060" s="11"/>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7"/>
      <c r="B1061" s="11"/>
      <c r="C1061" s="9"/>
      <c r="D1061" s="22"/>
      <c r="E1061" s="11"/>
      <c r="F1061" s="11"/>
      <c r="G1061" s="13"/>
      <c r="H1061" s="11"/>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7"/>
      <c r="B1062" s="11"/>
      <c r="C1062" s="9"/>
      <c r="D1062" s="22"/>
      <c r="E1062" s="11"/>
      <c r="F1062" s="11"/>
      <c r="G1062" s="13"/>
      <c r="H1062" s="11"/>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7"/>
      <c r="B1063" s="11"/>
      <c r="C1063" s="9"/>
      <c r="D1063" s="22"/>
      <c r="E1063" s="11"/>
      <c r="F1063" s="11"/>
      <c r="G1063" s="13"/>
      <c r="H1063" s="11"/>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7"/>
      <c r="B1064" s="11"/>
      <c r="C1064" s="9"/>
      <c r="D1064" s="22"/>
      <c r="E1064" s="11"/>
      <c r="F1064" s="11"/>
      <c r="G1064" s="13"/>
      <c r="H1064" s="11"/>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7"/>
      <c r="B1065" s="11"/>
      <c r="C1065" s="9"/>
      <c r="D1065" s="22"/>
      <c r="E1065" s="11"/>
      <c r="F1065" s="11"/>
      <c r="G1065" s="13"/>
      <c r="H1065" s="11"/>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7"/>
      <c r="B1066" s="11"/>
      <c r="C1066" s="9"/>
      <c r="D1066" s="22"/>
      <c r="E1066" s="11"/>
      <c r="F1066" s="11"/>
      <c r="G1066" s="13"/>
      <c r="H1066" s="11"/>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7"/>
      <c r="B1067" s="11"/>
      <c r="C1067" s="9"/>
      <c r="D1067" s="22"/>
      <c r="E1067" s="11"/>
      <c r="F1067" s="11"/>
      <c r="G1067" s="13"/>
      <c r="H1067" s="11"/>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7"/>
      <c r="B1068" s="11"/>
      <c r="C1068" s="9"/>
      <c r="D1068" s="22"/>
      <c r="E1068" s="11"/>
      <c r="F1068" s="11"/>
      <c r="G1068" s="13"/>
      <c r="H1068" s="11"/>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7"/>
      <c r="B1069" s="11"/>
      <c r="C1069" s="9"/>
      <c r="D1069" s="22"/>
      <c r="E1069" s="11"/>
      <c r="F1069" s="11"/>
      <c r="G1069" s="13"/>
      <c r="H1069" s="11"/>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7"/>
      <c r="B1070" s="11"/>
      <c r="C1070" s="9"/>
      <c r="D1070" s="22"/>
      <c r="E1070" s="11"/>
      <c r="F1070" s="11"/>
      <c r="G1070" s="13"/>
      <c r="H1070" s="11"/>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7"/>
      <c r="B1071" s="11"/>
      <c r="C1071" s="9"/>
      <c r="D1071" s="22"/>
      <c r="E1071" s="11"/>
      <c r="F1071" s="11"/>
      <c r="G1071" s="13"/>
      <c r="H1071" s="11"/>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7"/>
      <c r="B1072" s="11"/>
      <c r="C1072" s="9"/>
      <c r="D1072" s="22"/>
      <c r="E1072" s="11"/>
      <c r="F1072" s="11"/>
      <c r="G1072" s="13"/>
      <c r="H1072" s="11"/>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7"/>
      <c r="B1073" s="11"/>
      <c r="C1073" s="9"/>
      <c r="D1073" s="22"/>
      <c r="E1073" s="11"/>
      <c r="F1073" s="11"/>
      <c r="G1073" s="13"/>
      <c r="H1073" s="11"/>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7"/>
      <c r="B1074" s="11"/>
      <c r="C1074" s="9"/>
      <c r="D1074" s="22"/>
      <c r="E1074" s="11"/>
      <c r="F1074" s="11"/>
      <c r="G1074" s="13"/>
      <c r="H1074" s="11"/>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7"/>
      <c r="B1075" s="11"/>
      <c r="C1075" s="9"/>
      <c r="D1075" s="22"/>
      <c r="E1075" s="11"/>
      <c r="F1075" s="11"/>
      <c r="G1075" s="13"/>
      <c r="H1075" s="11"/>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7"/>
      <c r="B1076" s="11"/>
      <c r="C1076" s="9"/>
      <c r="D1076" s="22"/>
      <c r="E1076" s="11"/>
      <c r="F1076" s="11"/>
      <c r="G1076" s="13"/>
      <c r="H1076" s="11"/>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7"/>
      <c r="B1077" s="11"/>
      <c r="C1077" s="9"/>
      <c r="D1077" s="22"/>
      <c r="E1077" s="11"/>
      <c r="F1077" s="11"/>
      <c r="G1077" s="13"/>
      <c r="H1077" s="11"/>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7"/>
      <c r="B1078" s="11"/>
      <c r="C1078" s="9"/>
      <c r="D1078" s="22"/>
      <c r="E1078" s="11"/>
      <c r="F1078" s="11"/>
      <c r="G1078" s="13"/>
      <c r="H1078" s="11"/>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7"/>
      <c r="B1079" s="11"/>
      <c r="C1079" s="9"/>
      <c r="D1079" s="22"/>
      <c r="E1079" s="11"/>
      <c r="F1079" s="11"/>
      <c r="G1079" s="13"/>
      <c r="H1079" s="11"/>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7"/>
      <c r="B1080" s="11"/>
      <c r="C1080" s="9"/>
      <c r="D1080" s="22"/>
      <c r="E1080" s="11"/>
      <c r="F1080" s="11"/>
      <c r="G1080" s="13"/>
      <c r="H1080" s="11"/>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7"/>
      <c r="B1081" s="11"/>
      <c r="C1081" s="9"/>
      <c r="D1081" s="22"/>
      <c r="E1081" s="11"/>
      <c r="F1081" s="11"/>
      <c r="G1081" s="13"/>
      <c r="H1081" s="11"/>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7"/>
      <c r="B1082" s="11"/>
      <c r="C1082" s="9"/>
      <c r="D1082" s="22"/>
      <c r="E1082" s="11"/>
      <c r="F1082" s="11"/>
      <c r="G1082" s="13"/>
      <c r="H1082" s="11"/>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7"/>
      <c r="B1083" s="11"/>
      <c r="C1083" s="9"/>
      <c r="D1083" s="22"/>
      <c r="E1083" s="11"/>
      <c r="F1083" s="11"/>
      <c r="G1083" s="13"/>
      <c r="H1083" s="11"/>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7"/>
      <c r="B1084" s="11"/>
      <c r="C1084" s="9"/>
      <c r="D1084" s="22"/>
      <c r="E1084" s="11"/>
      <c r="F1084" s="11"/>
      <c r="G1084" s="13"/>
      <c r="H1084" s="11"/>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7"/>
      <c r="B1085" s="11"/>
      <c r="C1085" s="9"/>
      <c r="D1085" s="22"/>
      <c r="E1085" s="11"/>
      <c r="F1085" s="11"/>
      <c r="G1085" s="13"/>
      <c r="H1085" s="11"/>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7"/>
      <c r="B1086" s="11"/>
      <c r="C1086" s="9"/>
      <c r="D1086" s="22"/>
      <c r="E1086" s="11"/>
      <c r="F1086" s="11"/>
      <c r="G1086" s="13"/>
      <c r="H1086" s="11"/>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7"/>
      <c r="B1087" s="11"/>
      <c r="C1087" s="9"/>
      <c r="D1087" s="22"/>
      <c r="E1087" s="11"/>
      <c r="F1087" s="11"/>
      <c r="G1087" s="13"/>
      <c r="H1087" s="11"/>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7"/>
      <c r="B1088" s="11"/>
      <c r="C1088" s="9"/>
      <c r="D1088" s="22"/>
      <c r="E1088" s="11"/>
      <c r="F1088" s="11"/>
      <c r="G1088" s="13"/>
      <c r="H1088" s="11"/>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7"/>
      <c r="B1089" s="11"/>
      <c r="C1089" s="9"/>
      <c r="D1089" s="22"/>
      <c r="E1089" s="11"/>
      <c r="F1089" s="11"/>
      <c r="G1089" s="13"/>
      <c r="H1089" s="11"/>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7"/>
      <c r="B1090" s="11"/>
      <c r="C1090" s="9"/>
      <c r="D1090" s="22"/>
      <c r="E1090" s="11"/>
      <c r="F1090" s="11"/>
      <c r="G1090" s="13"/>
      <c r="H1090" s="11"/>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7"/>
      <c r="B1091" s="11"/>
      <c r="C1091" s="9"/>
      <c r="D1091" s="22"/>
      <c r="E1091" s="11"/>
      <c r="F1091" s="11"/>
      <c r="G1091" s="13"/>
      <c r="H1091" s="11"/>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7"/>
      <c r="B1092" s="11"/>
      <c r="C1092" s="9"/>
      <c r="D1092" s="22"/>
      <c r="E1092" s="11"/>
      <c r="F1092" s="11"/>
      <c r="G1092" s="13"/>
      <c r="H1092" s="11"/>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7"/>
      <c r="B1093" s="11"/>
      <c r="C1093" s="9"/>
      <c r="D1093" s="22"/>
      <c r="E1093" s="11"/>
      <c r="F1093" s="11"/>
      <c r="G1093" s="13"/>
      <c r="H1093" s="11"/>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7"/>
      <c r="B1094" s="11"/>
      <c r="C1094" s="9"/>
      <c r="D1094" s="22"/>
      <c r="E1094" s="11"/>
      <c r="F1094" s="11"/>
      <c r="G1094" s="13"/>
      <c r="H1094" s="11"/>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7"/>
      <c r="B1095" s="11"/>
      <c r="C1095" s="9"/>
      <c r="D1095" s="22"/>
      <c r="E1095" s="11"/>
      <c r="F1095" s="11"/>
      <c r="G1095" s="13"/>
      <c r="H1095" s="11"/>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7"/>
      <c r="B1096" s="11"/>
      <c r="C1096" s="9"/>
      <c r="D1096" s="22"/>
      <c r="E1096" s="11"/>
      <c r="F1096" s="11"/>
      <c r="G1096" s="13"/>
      <c r="H1096" s="11"/>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7"/>
      <c r="B1097" s="11"/>
      <c r="C1097" s="9"/>
      <c r="D1097" s="22"/>
      <c r="E1097" s="11"/>
      <c r="F1097" s="11"/>
      <c r="G1097" s="13"/>
      <c r="H1097" s="11"/>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7"/>
      <c r="B1098" s="11"/>
      <c r="C1098" s="9"/>
      <c r="D1098" s="22"/>
      <c r="E1098" s="11"/>
      <c r="F1098" s="11"/>
      <c r="G1098" s="13"/>
      <c r="H1098" s="11"/>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7"/>
      <c r="B1099" s="11"/>
      <c r="C1099" s="9"/>
      <c r="D1099" s="22"/>
      <c r="E1099" s="11"/>
      <c r="F1099" s="11"/>
      <c r="G1099" s="13"/>
      <c r="H1099" s="11"/>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7"/>
      <c r="B1100" s="11"/>
      <c r="C1100" s="9"/>
      <c r="D1100" s="22"/>
      <c r="E1100" s="11"/>
      <c r="F1100" s="11"/>
      <c r="G1100" s="13"/>
      <c r="H1100" s="11"/>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7"/>
      <c r="B1101" s="11"/>
      <c r="C1101" s="9"/>
      <c r="D1101" s="22"/>
      <c r="E1101" s="11"/>
      <c r="F1101" s="11"/>
      <c r="G1101" s="13"/>
      <c r="H1101" s="11"/>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7"/>
      <c r="B1102" s="11"/>
      <c r="C1102" s="9"/>
      <c r="D1102" s="22"/>
      <c r="E1102" s="11"/>
      <c r="F1102" s="11"/>
      <c r="G1102" s="13"/>
      <c r="H1102" s="11"/>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7"/>
      <c r="B1103" s="11"/>
      <c r="C1103" s="9"/>
      <c r="D1103" s="22"/>
      <c r="E1103" s="11"/>
      <c r="F1103" s="11"/>
      <c r="G1103" s="13"/>
      <c r="H1103" s="11"/>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7"/>
      <c r="B1104" s="11"/>
      <c r="C1104" s="9"/>
      <c r="D1104" s="22"/>
      <c r="E1104" s="11"/>
      <c r="F1104" s="11"/>
      <c r="G1104" s="13"/>
      <c r="H1104" s="11"/>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7"/>
      <c r="B1105" s="11"/>
      <c r="C1105" s="9"/>
      <c r="D1105" s="22"/>
      <c r="E1105" s="11"/>
      <c r="F1105" s="11"/>
      <c r="G1105" s="13"/>
      <c r="H1105" s="11"/>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7"/>
      <c r="B1106" s="11"/>
      <c r="C1106" s="9"/>
      <c r="D1106" s="22"/>
      <c r="E1106" s="11"/>
      <c r="F1106" s="11"/>
      <c r="G1106" s="13"/>
      <c r="H1106" s="11"/>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7"/>
      <c r="B1107" s="11"/>
      <c r="C1107" s="9"/>
      <c r="D1107" s="22"/>
      <c r="E1107" s="11"/>
      <c r="F1107" s="11"/>
      <c r="G1107" s="13"/>
      <c r="H1107" s="11"/>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7"/>
      <c r="B1108" s="11"/>
      <c r="C1108" s="9"/>
      <c r="D1108" s="22"/>
      <c r="E1108" s="11"/>
      <c r="F1108" s="11"/>
      <c r="G1108" s="13"/>
      <c r="H1108" s="11"/>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7"/>
      <c r="B1109" s="11"/>
      <c r="C1109" s="9"/>
      <c r="D1109" s="22"/>
      <c r="E1109" s="11"/>
      <c r="F1109" s="11"/>
      <c r="G1109" s="13"/>
      <c r="H1109" s="11"/>
      <c r="I1109" s="14"/>
      <c r="J1109" s="14"/>
      <c r="K1109" s="14"/>
      <c r="L1109" s="14"/>
      <c r="M1109" s="14"/>
      <c r="N1109" s="14"/>
      <c r="O1109" s="14"/>
      <c r="P1109" s="14"/>
      <c r="Q1109" s="14"/>
      <c r="R1109" s="14"/>
      <c r="S1109" s="14"/>
      <c r="T1109" s="14"/>
      <c r="U1109" s="14"/>
      <c r="V1109" s="14"/>
      <c r="W1109" s="14"/>
      <c r="X1109" s="14"/>
      <c r="Y1109" s="14"/>
      <c r="Z1109" s="14"/>
      <c r="AA1109" s="14"/>
      <c r="AB1109" s="14"/>
    </row>
  </sheetData>
  <customSheetViews>
    <customSheetView guid="{DB1AB913-1344-4317-9AA4-26472E835231}" filter="1" showAutoFilter="1">
      <autoFilter ref="$A$1:$AB$276">
        <filterColumn colId="0">
          <filters>
            <filter val="07.09.2023"/>
            <filter val="14.09.2023"/>
            <filter val="21.09.2023"/>
            <filter val="15.09.2023"/>
            <filter val="29.09.2023"/>
            <filter val="06.09.2023"/>
            <filter val="20.09.2023"/>
            <filter val="12.09.2023"/>
            <filter val="30.09.2023"/>
            <filter val="28.09.2023"/>
            <filter val="04.09.2023"/>
            <filter val="27.09.2023"/>
            <filter val="22.09.2023"/>
            <filter val="13.09.2023"/>
            <filter val="05.09.2023"/>
            <filter val="19.09.2023"/>
            <filter val="18.09.2023"/>
            <filter val="25.09.2023"/>
            <filter val="01.09.2023"/>
            <filter val="26.09.2023"/>
            <filter val="11.09.2023"/>
            <filter val="08.09.2023"/>
          </filters>
        </filterColumn>
        <filterColumn colId="2">
          <filters>
            <filter val="негатив"/>
          </filters>
        </filterColumn>
        <filterColumn colId="5">
          <filters blank="1">
            <filter val="Добрый день! Спасибо  за доверие к пенопласту - материалу, который представляет Ассоциация производителей и поставщиков пенополистирола."/>
            <filter val="Хорошая вентиляция должна быть в любом доме - вне зависимости от того, какой утеплитель, пенопласт или минвата, или любой другой, использован. Видимо, в доме из вашего примера она действительно была неэффективна."/>
            <filter val="Доступа грызунам не будет: технология старая, проверенная временем. Плита льётся на утрамбованное основание, пенопласт сверху не будет открытым (он будет в середине &quot;пирога&quot;)"/>
            <filter val="Добрый день! Если качественно приклеен и закреплен, сверху можно перекрыть нужным вам утеплителем, в том числе и пенопластом."/>
            <filter val="Постарайтесь, пожалуйста, найти качественный :) И еще раз напоминаем: мы за осторожность и целевое использование материала."/>
            <filter val="Потому и рассказываем, чтобы каждый домовладелец осознанно делал выбор, что ему применять - ППС, ЭППС или любой другой материал."/>
            <filter val="ППС и ЭППС - это разные материалы, с разными характеристиками, группами горючести и т.д."/>
            <filter val="Даже 25-ая плотность излишня для стен. ППС13Ф, ППС16Ф - такие фасадные марки зафиксированы в ГОСТ 15588-2014. Остается только высчитать толщину слоя, чтобы точка росы оставалась в толще утеплителя"/>
            <filter val="Добрый день! Благодарим за доверие к пенопласту - материалу, который представляет Ассоциация производителей и поставщиков пенополистирола."/>
            <filter val="Здравствуйте, мы говорили о пенопласте - ППС. Не об экструдированном пенополистироле (ЭППС). &#10;&#10;Если с помощью теплотехнического расчёта высчитать оптимальную толщину слоя, при которой точка росы находится в слое утеплителя, конденсата не будет."/>
            <filter val="Добрый день! &#10;Паропроницаемость современного ППС - как у сосны поперек волокон  (0,05 и 0,06 мг/(м·ч·Па) соответственно). Так что непаропроницаемым его назвать трудно."/>
            <filter val="Добрый день! Если фасад &quot;выглядит ужасно&quot;, значит нарушена технология монтажа. Потому что дом, в котором ППС использован в качестве утеплителя, выглядит просто оштукатуренным."/>
            <filter val="Добрый день! Благодарим за доверие к пенопласту - материалу, который представляет Ассоциация производителей и поставщиков пенополистирола. Современные марки ППС с антипиренами ведут себя именно так - оплавляются, не вспыхивая."/>
            <filter val="Степан, именно об этом мы и говорим.  Мы же не уговариваем вас построить такой дом. И не призываем использовать СИП панели. Просто приводим факты, чтобы не плодить мифы о пенопласте."/>
            <filter val="А вот исследования говорят, что нет. А вы говорите, что да. 98 % пенопласта это воздух, вредных соединений он не содержит."/>
            <filter val="Добрый день! Спасибо за подробный анализ свойств пенопласта — материала, который представляет Ассоциация производителей и поставщиков пенополистирола."/>
            <filter val="Использование пенопластовых плит не запрещено и при реконструкции. Другое дело, что применяться они (как и любые другие материалы) должны в соответствии с планом работ."/>
            <filter val="Да по технологии швы шире 2 мм между плитами ППС запениваются дополнительно. Но у любого строительного материала есть особенности применения."/>
            <filter val="Каждый случай индивидуален. Грамотней всего прибегнуть к расчетам вентиляции в доме - самостоятельно либо с привлечением специалистов."/>
            <filter val="Дмитрий, мы не навязываем вам своё мнение. Домовладелец сам решает, что лучше для его дома."/>
            <filter val="А как пенопласт может помочь? Несоизмеримо меньше, чем все то, что находится в доме - мебель, бытовая техника, пластиковые корпуса компьютеров. Он находится внутри стенового &quot;пирога&quot;, пропитан антипиренами. В самовозгорании не замечен."/>
            <filter val="Здравствуйте! Благодарим за доверие к пенопласту - материалу, который представляет Ассоциация производителей и поставщиков пенополистирола."/>
            <filter val="Всегда пожалуйста!"/>
            <filter val="Лайк Валерой"/>
            <filter val="Здравствуйте! Так в том и проблема: доступа быть не должно. Пенопласт должен быть изолирован внутри стенового &quot;пирога&quot;. Если он торчит, его попортят не только куры, но и ультрафиолет. Это ошибка монтажа."/>
            <filter val="Неправда ваша. Если есть теплотехнический расчёт, хороший качественный пенопласт и ровные руки монтажников, ничего не портится."/>
            <filter val="Плиты пенопласта влагостойки и практически не впитывают жидкость. Даже если полностью погрузить в воду на 48 часов водопоглощение будет не более 4% по объёму."/>
            <filter val="Почему сразу &quot;испортить пенопластом&quot;? У качественного ППС тоже нет ни усадки, ни водопоглощения - отличный теплоизоляционный материал."/>
            <filter val="Добрый день! Немножко поправлю: время самостоятельного затухания - до 4 секунд. А в остальном в абсолютно правы! Спасибо за доверие к пенопласту - материалу, который представляет Ассоциация производителей и поставщиков пенополистирола."/>
            <filter val="Михаил, здравствуйте! Для фасадных работ ГОСТ 15588-2014 рекомендует ППС13Ф и ППС16Ф. Штукатурка (точнее - система &quot;мокрый фасад&quot;) оптимальна для пенопласта. Что касается толщины слоя, здесь нужен хотя бы приблизительный теплотехнический расчет."/>
            <filter val="Пенопласт - ППС. Но в любом случае вы правы в том, что у любого материала, в том числе и пенопласта, свои характеристики и области применения."/>
            <filter val="Лайк"/>
            <filter val="Добрый день! Строительный пенопласт - это не отделочный материал. Он должен находиться в середине стенового &quot;пирога&quot; и быть изолированным от внешних воздействий (оптимально - по системе &quot;мокрый фасад&quot;). Ультрафиолет на него попадать не должен точно."/>
            <filter val="Ольга, да, если покупать его с рук, в местах стихийных продаж, тогда все что угодно можно купить под видом пенопласта. А если произведенный по ГОСТу - то все ок, он не токсичен. Множество исследований это подтверждают."/>
            <filter val="Добрый день! Поддержу Алексея и Андрея - металлический отлив защитит пенопласт от возможного попадания влаги между утеплителем и бетонной стеной."/>
            <filter val="Предположения подтвердит или опровергнет экспертиза. Крыша, сварочные работы, деревянные элементы - где тут про пенопласт?"/>
            <filter val="Ссылка ведет на экструдированный пенополистирол (ЭППС). Я рассказываю о вспененном, т.е. ППС или пенопласте"/>
            <filter val="Я - о качественном современном пенопласте. Вряд ли его можно назвать &quot;необычным&quot;. Он доступен практически во всех регионах страны, ничего необычного в нем нет."/>
            <filter val="Сожалеем, что у вас сложилось негативное мнение об использовании пенопласта. Возможно, если бы изначально применялся качественный материал, а монтаж был выполнен без ошибок, ремонт бы в принципе не понадобился."/>
            <filter val="Это по желанию, хотя Ассоциация производителей и поставщиков пенополистирола все-таки рекомендует использовать ППС по назначению. И выбирать только качественный современный материал с антипиренами."/>
            <filter val="Добрый день. Паропроницаемость ППС сравнима с тем же показателем древесины - сосны поперёк волокон. Его паропроницаемость — 0,05 мг/(м·ч·Па), у сосны поперек волокон — 0,06 мг/(м·ч·Па)."/>
            <filter val="лайк"/>
            <filter val="Если утеплитель почернел, значит, есть ошибки монтажа. Или вопросы к его качеству. Нормальный пенопласт, изолированный под &quot;мокрый&quot; фасад, не плесневеет."/>
            <filter val="Здравствуйте, спасибо за позитивный отзыв о пенопласте - материале, который представляет Ассоциация производителей и поставщиков пенополистирола."/>
            <filter val="Насчёт них есть технология монтажа, предусматривающая полную изоляцию материала внутри стенового &quot;пирога&quot;. Конечно, против мышей Гуддини и мышей Копперфильдов, способных проходить сквозь стены, технологии бессильны. А с остальными справляются на ура."/>
            <filter val="Добрый день! Если пенопласт уложен по правилам, изолирован в стеновом &quot;пироге&quot;, грызуны к нему не подберутся. Если подбираются, значит, есть доступ."/>
            <filter val="Анастасия, пенопласт бионейтрален, он не создает условий для появления и размножения грибка. Возможно, дело в том, что у вас неправильно рассчитана точка росы. И влага скапливается там, где её быть не должно."/>
            <filter val="Добрый день, согласен, в каких-то случаях будет лучше минвата, в других - все же пенопласт. Нужно смотреть по месту, желательно - глазами специалистов и с составлением теплотехнического расчета."/>
            <filter val="Александр, до 4%, но это за 48 часов при полном погружении в воду."/>
            <filter val="За 20 лет технологии шагнули далеко вперед. Сейчас к пенопласту предъявляются совсем другие требования. И, естественно, использовать можно только материал с сертификатом и сделанный по ГОСТ."/>
            <filter val="Добрый день! Благодарим за доверие к пенопласту - материалу, который представляет Ассоциация производителей и поставщиков пенополистирола. Напомним только, что материал нужно приобретать только от надежных производителей и у проверенных поставщиков."/>
            <filter val="Добрый день! Пенопласт обладает шумоизоляционными свойствами: он защищает от ударных шумов. Конечно, необходимо оценивать, от какого шума нужно защитить помещение, но с возложенной на него задачей ППС справляется."/>
            <filter val="Отличная технология, с наружной стороны пенопласта будут армирующая сетка, штукатурка."/>
            <filter val="Кстати, стирол содержится в клубнике и орехах :) &#10;Вы же понимаете, что современные строительные материалы, в том числе ППС, слишком далеко отстоят от наполнителей напалмовых бомб, чтобы можно было их сравнивать"/>
            <filter val="Добрый день, это УШП, и при правильном монтаже всё с пенопластом (и домом) будет отлично."/>
            <filter val="Валерий, любые газы, образующиеся при горении чего бы то ни было, вредны. И дело не в пенопласте. Современный выделяет то, что выделяет и древесина. При этом содержит антипирены, позволяющие затухать при потере контакта с огнём."/>
            <filter val="Добрый день! Организовывать вентиляцию дома нужно в любом случае - какой бы утеплитель ни был применен. Что касается ППС, его паропроницаемость сравнима с тем же показателем древесины - сосны поперек волокон."/>
            <filter val="Использовать нужно то, что больше подходит для конкретных целей. У минваты тоже есть недостатки - как и у пенопласта, и любого строительного материала. И во многих случаях именно ППС будет лучшим вариантом. Не говоря уже об экономичности."/>
            <filter val="Добрый день! 100 лет — такой срок жизненного цикла установлен для пенопласта после испытаний ГУП «НИИМосстрой» и Научно-исследовательским институтом строительной физики (НИИСФ РФ). Естественно, при правильном монтаже и нормальной эксплуатации."/>
            <filter val="Здравствуйте! Благодарим за позитивный  отзыв о пенопласте - материале, который представляет Ассоциация производителей и поставщиков пенополистирола."/>
            <filter val="Добрый день! Конечно, при любом строительстве нужно учитывать все вводные. Если пенопласт по какой-то причине вам не подошел, к счастью, существует множество альтернативных вариантов."/>
            <filter val="Добрый день! Не так важно, чем штукатурить. Важно - создать плоскость, чтобы приклеился пенопласт. До оштукатуривания загрунтуйте кирпич для лучшей адгезии."/>
            <filter val="Здравствуйте! Если помещение не отапливается, просто закройте пенопласт фанерой или ОСБ (по аналогии со стенами). Так вы защитите его от грызунов и ультрафиолета."/>
            <filter val="Здравствуйте, по ГОСТ 15588-2014 максимальная температура использования ППС - 80 градусов. При превышении он может деформироваться. Вряд ли материал достигнет таких температур. Так что все будет в порядке."/>
            <filter val="Здравствуйте! Пенопласт - тоже паропроницаем, и по этому показателю он практически идентичен сосне поперек волокон. А вот вентфасад для него не рекомендуется. Оптимален - &quot;мокрый&quot; фасад."/>
            <filter val="Ваше право. От этого пенопласт не станет менее эффективным и удобным."/>
            <filter val="Да, паропроницаемость ППС - 0,05 мгДм-ч-Па (СТО 17532043-001-2005 «Нормы теплотехнического проектирования ограждающих конструкций и оценки энергоэффективности зданий»)"/>
            <filter val="Добрый день! Современный ГОСТ 15588-2014 закрепляет два фасадных пенопласта: ППС 16Ф и ППС 13Ф. ПСБ - обозначение из старого ГОСТа. Конечно, лучше брать произведенный по современным стандартам."/>
            <filter val="Андрей, мыши в пенопласте будут только в одном случае: если у них есть к нему доступ. Это - дефект монтажа. Материал должен быть полностью изолирован внутри стенового пирога."/>
            <filter val="Добрый день! Бетонконтакт - не ваш вариант, прогрунтуйте качественной грунтовкой - достаточно одного раза."/>
            <filter val="Вредители портят утеплитель (здесь опять же речь и о ППС, и о минвате, и о любом другом несыпучем), когда имеют к нему доступ. А это - огрехи монтажа."/>
            <filter val="Добрый день! Мы советуем использовать ППС по назначению."/>
            <filter val="Здравствуйте! Паропроницаемость ППС сопоставима с тем же показателем сосны поперек волокон. Соответственно называть его недышащим не совсем корректно. Плотные марки ППС отлично подходят для организации теплоизоляции пола."/>
            <filter val="Добрый день! Благодарим за позитивный отзыв о пенопласте - материале, который представляет Ассоциация производителей и поставщиков пенополистирола."/>
            <filter val="Здравствуйте! В современный пенопласт антипирены добавляют уже на производстве. А используется он в середине стенового &quot;пирога&quot;. То есть чтобы до него добрался огонь, он должен разрушить основной материал стены и/или внешний отделочный слой."/>
            <filter val="Добрый день! Паропроницаемость пенопласта  сравнима с тем же показателем древесины - сосны поперёк волокон (0,05 и 0,06 мг/(м·ч·Па) соответственно). Таким образом называть пенопласт &quot;недышащим&quot; некорректно."/>
            <filter val="Вату они любят, и пенопласт они любят, и точно так же любят любой несыпучий утеплитель, в котором можно поселиться. Но доступа к таким теплоизоляционным материалам - попросту дыр в изоляции - быть не должно."/>
            <filter val="Добрый день! Да, плиты ППС подходят для такого рода работ. Выбирать плотность рекомендуем по ГОСТ 15588-2014. А лучше произвести теплотехнический расчет на местности: специалисты подберут плотность и толщину слоя в зависимости от конкретных условий."/>
            <filter val="Пенопласт высокой плотности может использоваться для работ с фундаментом."/>
            <filter val="Возможно. По поводу свойств экструдированного пенополистирола лучше, конечно, узнавать у его официальных представителей."/>
            <filter val="Современный и качественный пенопласт не содержит ни формальдегида, ни хлора, ни гидрохлорида, ни акриловых смол. На 98% он состоит из воздуха. Это, пожалуй, даже лучше, чем &quot;из земли&quot;."/>
            <filter val="Виталий, а вы уверены, что дом сгорел из-за того, что в каркаснике был пенопласт? Или это просто один из строительных материалов, который использовался при строительстве?"/>
            <filter val="Даже не знаю, как ответить на этот вопрос. Напишите, если у вас есть какие-то вопросы или предложения."/>
            <filter val="Полистирол - это исходное вещество, из которого производится пенополистирол: и вспененный (пенопласт), и экструдированный (ЭППС). В пенопластовых плитах содержание стирола менее 0,002 мг/м3. 98% в них - воздух."/>
            <filter val="Добрый день, вы абсолютно правы насчет антипиренов. Благодаря им пенопласт самостоятельно затухает в течение максимум 4 секунд после потери контакта с открытым огнем. А при постоянном его воздействии оплавляется, не вспыхивая."/>
            <filter val="На счет опасности для здоровья - это мифы. А вот максимально возможная температура использования ППС - 80 градусов (по ГОСТ). Из этого и стоит исходить"/>
            <filter val="Добрый день! Пенопласт действительно нельзя оставлять неизолированным, тем более почти на год и на солнце. Ультрафиолет разрушает верхние слои. Однако это вопрос не к материалу, а к соблюдению технологий."/>
            <filter val="Монтаж только с СИЗами, хранение, привязка к погоде при монтаже - с этим у ваты сложнее, чем у пенопласта. В любом случае при выборе теплоизоляционного материала ориентироваться надо в первую очередь на теплотехнический расчет."/>
            <filter val="Добрый день, зависит от того, отапливается ли второй этаж постоянно или периодически. Или вообще не отапливается."/>
            <filter val="Добрый день! По поводу пожароопасности: современный ППС ведь с антипиренами. СФТК с теплоизоляционным материалом из плитного пенополистирола или пенополиуретана имеют класс пожарной опасности К0."/>
            <filter val="Добрый день! Благодарим за доверие и позитивную оценку пенопласта - материала, который представляет Ассоциация производителей и поставщиков пенополистирола."/>
            <filter val="Эти рассуждения основаны на данных исследований пенопласта российскими НИИ. У нас нет оснований им не верить."/>
            <filter val="Если все сделано по данным теплотехнического расчета, то точка росы будет в утеплителе - даже при использовании пенопласта. Плюс он паропроницаем, примерно как сосна поперек волокон. И отведению влаги не препятствует."/>
            <filter val="Добрый день! Если в каркасе не планируется утепления, и ППС после ОСБ будет единственным утеплителем, предусмотрите ещё пароизоляционный слой."/>
            <filter val="Роман, я хотел ответить именно вам, поскольку ТС ничего не упоминал про звукоизоляцию."/>
            <filter val="Здравствуйте, благодарим за доверие к пенопласту - материалу, который представляет Ассоциация производителей и поставщиков пенополистирола."/>
            <filter val="Добрый день! Паропроницаемость современного качественного пенопласта сравнима с тем же показателем древесины - сосны поперёк волокон (0,05 и 0,06 мг/(м·ч·Па) соответственно). Таким образом называть пенопласт &quot;недышащим&quot; некорректно."/>
            <filter val="Виталий, сочувствуем вашей беде. По всей видимости, неправильно вас поняли, и речь идет не о пенопласте (как мы посчитали сначала), а об эппу - эластичных пенополиуретанах? Это разные материалы."/>
            <filter val="Здравствуйте! В вашем случае стоит обратить внимание на марки пенопласта плотностью от 17 кг/м3 и выше."/>
            <filter val="Здравствуйте! По видео совершенно непонятно, что за пенопласт горит. В современный ППС уже на производстве добавляются антипирены, он не горит, а оплавляется"/>
            <filter val="Добрый день! За инженерные конструкции говорить не буду. Но если использован качественный пенопласт, достаточна его толщина, правильно смонтирована пароизоляция, есть эффективная вентиляция, по теплоизоляции дома вопросов быть не должно."/>
            <filter val="Добрый день! Современный пенопласт достаточно паропроницаем (как древесина поперек волокон), чтобы проблемы с влагой не возникало."/>
          </filters>
        </filterColumn>
      </autoFilter>
    </customSheetView>
    <customSheetView guid="{993D4EE8-5364-4779-AF39-87D9C36F3FA7}" filter="1" showAutoFilter="1">
      <autoFilter ref="$A$1:$AB$276">
        <filterColumn colId="2">
          <filters>
            <filter val="позитив"/>
          </filters>
        </filterColumn>
      </autoFilter>
    </customSheetView>
  </customSheetViews>
  <conditionalFormatting sqref="H2:H87 I88 H89:H1109">
    <cfRule type="containsText" dxfId="0" priority="1" operator="containsText" text="Валер">
      <formula>NOT(ISERROR(SEARCH(("Валер"),(H2))))</formula>
    </cfRule>
  </conditionalFormatting>
  <dataValidations>
    <dataValidation type="custom" allowBlank="1" showDropDown="1" sqref="A2:A1109">
      <formula1>OR(NOT(ISERROR(DATEVALUE(A2))), AND(ISNUMBER(A2), LEFT(CELL("format", A2))="D"))</formula1>
    </dataValidation>
    <dataValidation type="list" allowBlank="1" sqref="C2:C1109">
      <formula1>"позитив,негатив,нейтрал"</formula1>
    </dataValidation>
  </dataValidations>
  <hyperlinks>
    <hyperlink r:id="rId1" ref="D2"/>
    <hyperlink r:id="rId2" ref="G2"/>
    <hyperlink r:id="rId3" ref="D3"/>
    <hyperlink r:id="rId4" ref="G3"/>
    <hyperlink r:id="rId5" ref="D4"/>
    <hyperlink r:id="rId6" ref="G4"/>
    <hyperlink r:id="rId7" ref="D5"/>
    <hyperlink r:id="rId8" ref="G5"/>
    <hyperlink r:id="rId9" ref="D6"/>
    <hyperlink r:id="rId10" ref="G6"/>
    <hyperlink r:id="rId11" ref="D7"/>
    <hyperlink r:id="rId12" ref="G7"/>
    <hyperlink r:id="rId13" ref="D8"/>
    <hyperlink r:id="rId14" ref="G8"/>
    <hyperlink r:id="rId15" ref="D9"/>
    <hyperlink r:id="rId16" ref="G9"/>
    <hyperlink r:id="rId17" ref="D10"/>
    <hyperlink r:id="rId18" ref="G10"/>
    <hyperlink r:id="rId19" ref="D11"/>
    <hyperlink r:id="rId20" ref="G11"/>
    <hyperlink r:id="rId21" ref="B12"/>
    <hyperlink r:id="rId22" ref="D12"/>
    <hyperlink r:id="rId23" ref="D13"/>
    <hyperlink r:id="rId24" ref="G13"/>
    <hyperlink r:id="rId25" ref="D14"/>
    <hyperlink r:id="rId26" ref="G14"/>
    <hyperlink r:id="rId27" ref="D15"/>
    <hyperlink r:id="rId28" ref="G15"/>
    <hyperlink r:id="rId29" ref="D16"/>
    <hyperlink r:id="rId30" ref="G16"/>
    <hyperlink r:id="rId31" ref="D17"/>
    <hyperlink r:id="rId32" ref="G17"/>
    <hyperlink r:id="rId33" ref="D18"/>
    <hyperlink r:id="rId34" ref="G18"/>
    <hyperlink r:id="rId35" ref="D19"/>
    <hyperlink r:id="rId36" ref="G19"/>
    <hyperlink r:id="rId37" ref="D20"/>
    <hyperlink r:id="rId38" ref="G20"/>
    <hyperlink r:id="rId39" ref="D21"/>
    <hyperlink r:id="rId40" ref="G21"/>
    <hyperlink r:id="rId41" ref="D22"/>
    <hyperlink r:id="rId42" ref="G22"/>
    <hyperlink r:id="rId43" ref="B23"/>
    <hyperlink r:id="rId44" ref="D23"/>
    <hyperlink r:id="rId45" ref="G23"/>
    <hyperlink r:id="rId46" ref="D24"/>
    <hyperlink r:id="rId47" ref="G24"/>
    <hyperlink r:id="rId48" ref="D25"/>
    <hyperlink r:id="rId49" ref="G25"/>
    <hyperlink r:id="rId50" ref="D26"/>
    <hyperlink r:id="rId51" ref="D27"/>
    <hyperlink r:id="rId52" ref="G27"/>
    <hyperlink r:id="rId53" ref="D28"/>
    <hyperlink r:id="rId54" ref="G28"/>
    <hyperlink r:id="rId55" ref="D29"/>
    <hyperlink r:id="rId56" ref="G29"/>
    <hyperlink r:id="rId57" ref="B30"/>
    <hyperlink r:id="rId58" ref="D30"/>
    <hyperlink r:id="rId59" ref="G30"/>
    <hyperlink r:id="rId60" ref="D31"/>
    <hyperlink r:id="rId61" ref="G31"/>
    <hyperlink r:id="rId62" ref="D32"/>
    <hyperlink r:id="rId63" ref="G32"/>
    <hyperlink r:id="rId64" ref="D33"/>
    <hyperlink r:id="rId65" ref="G33"/>
    <hyperlink r:id="rId66" ref="D34"/>
    <hyperlink r:id="rId67" ref="G34"/>
    <hyperlink r:id="rId68" ref="D35"/>
    <hyperlink r:id="rId69" ref="G35"/>
    <hyperlink r:id="rId70" ref="D36"/>
    <hyperlink r:id="rId71" ref="G36"/>
    <hyperlink r:id="rId72" ref="D37"/>
    <hyperlink r:id="rId73" ref="G37"/>
    <hyperlink r:id="rId74" ref="D38"/>
    <hyperlink r:id="rId75" ref="D39"/>
    <hyperlink r:id="rId76" ref="G39"/>
    <hyperlink r:id="rId77" ref="D40"/>
    <hyperlink r:id="rId78" ref="G40"/>
    <hyperlink r:id="rId79" ref="D41"/>
    <hyperlink r:id="rId80" ref="G41"/>
    <hyperlink r:id="rId81" ref="D42"/>
    <hyperlink r:id="rId82" ref="G42"/>
    <hyperlink r:id="rId83" ref="B43"/>
    <hyperlink r:id="rId84" ref="D43"/>
    <hyperlink r:id="rId85" ref="G43"/>
    <hyperlink r:id="rId86" ref="D44"/>
    <hyperlink r:id="rId87" ref="G44"/>
    <hyperlink r:id="rId88" ref="D45"/>
    <hyperlink r:id="rId89" ref="G45"/>
    <hyperlink r:id="rId90" ref="D46"/>
    <hyperlink r:id="rId91" ref="G46"/>
    <hyperlink r:id="rId92" ref="D47"/>
    <hyperlink r:id="rId93" ref="G47"/>
    <hyperlink r:id="rId94" ref="D48"/>
    <hyperlink r:id="rId95" ref="G48"/>
    <hyperlink r:id="rId96" ref="D49"/>
    <hyperlink r:id="rId97" ref="G49"/>
    <hyperlink r:id="rId98" ref="D50"/>
    <hyperlink r:id="rId99" ref="G50"/>
    <hyperlink r:id="rId100" ref="D51"/>
    <hyperlink r:id="rId101" ref="G51"/>
    <hyperlink r:id="rId102" ref="D52"/>
    <hyperlink r:id="rId103" ref="G52"/>
    <hyperlink r:id="rId104" location="posts/31824091/" ref="D53"/>
    <hyperlink r:id="rId105" ref="G53"/>
    <hyperlink r:id="rId106" ref="D54"/>
    <hyperlink r:id="rId107" ref="G54"/>
    <hyperlink r:id="rId108" ref="D55"/>
    <hyperlink r:id="rId109" ref="G55"/>
    <hyperlink r:id="rId110" ref="D56"/>
    <hyperlink r:id="rId111" ref="G56"/>
    <hyperlink r:id="rId112" ref="D57"/>
    <hyperlink r:id="rId113" ref="G57"/>
    <hyperlink r:id="rId114" ref="D58"/>
    <hyperlink r:id="rId115" ref="G58"/>
    <hyperlink r:id="rId116" ref="D59"/>
    <hyperlink r:id="rId117" ref="G59"/>
    <hyperlink r:id="rId118" ref="D60"/>
    <hyperlink r:id="rId119" ref="G60"/>
    <hyperlink r:id="rId120" ref="D61"/>
    <hyperlink r:id="rId121" ref="G61"/>
    <hyperlink r:id="rId122" ref="D62"/>
    <hyperlink r:id="rId123" ref="G62"/>
    <hyperlink r:id="rId124" ref="D63"/>
    <hyperlink r:id="rId125" ref="G63"/>
    <hyperlink r:id="rId126" ref="D64"/>
    <hyperlink r:id="rId127" ref="G64"/>
    <hyperlink r:id="rId128" ref="D65"/>
    <hyperlink r:id="rId129" ref="G65"/>
    <hyperlink r:id="rId130" ref="D66"/>
    <hyperlink r:id="rId131" ref="G66"/>
    <hyperlink r:id="rId132" ref="D67"/>
    <hyperlink r:id="rId133" ref="G67"/>
    <hyperlink r:id="rId134" ref="B68"/>
    <hyperlink r:id="rId135" ref="D68"/>
    <hyperlink r:id="rId136" ref="D69"/>
    <hyperlink r:id="rId137" ref="D70"/>
    <hyperlink r:id="rId138" ref="G70"/>
    <hyperlink r:id="rId139" ref="D71"/>
    <hyperlink r:id="rId140" ref="D72"/>
    <hyperlink r:id="rId141" ref="G72"/>
    <hyperlink r:id="rId142" ref="D73"/>
    <hyperlink r:id="rId143" ref="G73"/>
    <hyperlink r:id="rId144" ref="D74"/>
    <hyperlink r:id="rId145" ref="G74"/>
    <hyperlink r:id="rId146" ref="D75"/>
    <hyperlink r:id="rId147" ref="G75"/>
    <hyperlink r:id="rId148" location="posts/31829193/" ref="D76"/>
    <hyperlink r:id="rId149" ref="D77"/>
    <hyperlink r:id="rId150" ref="G77"/>
    <hyperlink r:id="rId151" ref="D78"/>
    <hyperlink r:id="rId152" ref="D79"/>
    <hyperlink r:id="rId153" ref="G79"/>
    <hyperlink r:id="rId154" ref="D80"/>
    <hyperlink r:id="rId155" ref="G80"/>
    <hyperlink r:id="rId156" ref="D81"/>
    <hyperlink r:id="rId157" ref="G81"/>
    <hyperlink r:id="rId158" ref="D82"/>
    <hyperlink r:id="rId159" ref="G82"/>
    <hyperlink r:id="rId160" ref="D83"/>
    <hyperlink r:id="rId161" ref="G83"/>
    <hyperlink r:id="rId162" ref="D84"/>
    <hyperlink r:id="rId163" ref="G84"/>
    <hyperlink r:id="rId164" ref="D85"/>
    <hyperlink r:id="rId165" ref="G85"/>
    <hyperlink r:id="rId166" ref="D86"/>
    <hyperlink r:id="rId167" ref="G86"/>
    <hyperlink r:id="rId168" ref="D87"/>
    <hyperlink r:id="rId169" ref="G87"/>
    <hyperlink r:id="rId170" ref="D88"/>
    <hyperlink r:id="rId171" ref="G88"/>
    <hyperlink r:id="rId172" ref="D89"/>
    <hyperlink r:id="rId173" ref="G89"/>
    <hyperlink r:id="rId174" ref="D90"/>
    <hyperlink r:id="rId175" ref="G90"/>
    <hyperlink r:id="rId176" ref="D91"/>
    <hyperlink r:id="rId177" ref="G91"/>
    <hyperlink r:id="rId178" ref="D92"/>
    <hyperlink r:id="rId179" ref="G92"/>
    <hyperlink r:id="rId180" ref="D93"/>
    <hyperlink r:id="rId181" ref="D94"/>
    <hyperlink r:id="rId182" ref="G94"/>
    <hyperlink r:id="rId183" ref="D95"/>
    <hyperlink r:id="rId184" ref="D96"/>
    <hyperlink r:id="rId185" ref="G96"/>
    <hyperlink r:id="rId186" ref="D97"/>
    <hyperlink r:id="rId187" ref="D98"/>
    <hyperlink r:id="rId188" ref="G98"/>
    <hyperlink r:id="rId189" ref="D99"/>
    <hyperlink r:id="rId190" ref="G99"/>
    <hyperlink r:id="rId191" ref="D100"/>
    <hyperlink r:id="rId192" ref="G100"/>
    <hyperlink r:id="rId193" ref="D101"/>
    <hyperlink r:id="rId194" ref="G101"/>
    <hyperlink r:id="rId195" ref="D102"/>
    <hyperlink r:id="rId196" ref="G102"/>
    <hyperlink r:id="rId197" ref="D103"/>
    <hyperlink r:id="rId198" ref="G103"/>
    <hyperlink r:id="rId199" ref="D104"/>
    <hyperlink r:id="rId200" ref="G104"/>
    <hyperlink r:id="rId201" ref="D105"/>
    <hyperlink r:id="rId202" ref="G105"/>
    <hyperlink r:id="rId203" ref="D106"/>
    <hyperlink r:id="rId204" ref="G106"/>
    <hyperlink r:id="rId205" ref="D107"/>
    <hyperlink r:id="rId206" ref="G107"/>
    <hyperlink r:id="rId207" ref="D108"/>
    <hyperlink r:id="rId208" ref="G108"/>
    <hyperlink r:id="rId209" ref="D109"/>
    <hyperlink r:id="rId210" ref="G109"/>
    <hyperlink r:id="rId211" ref="D110"/>
    <hyperlink r:id="rId212" ref="G110"/>
    <hyperlink r:id="rId213" ref="D111"/>
    <hyperlink r:id="rId214" ref="G111"/>
    <hyperlink r:id="rId215" ref="D112"/>
    <hyperlink r:id="rId216" ref="G112"/>
    <hyperlink r:id="rId217" ref="D113"/>
    <hyperlink r:id="rId218" ref="G113"/>
    <hyperlink r:id="rId219" ref="D114"/>
    <hyperlink r:id="rId220" ref="G114"/>
    <hyperlink r:id="rId221" ref="D115"/>
    <hyperlink r:id="rId222" ref="G115"/>
    <hyperlink r:id="rId223" ref="D116"/>
    <hyperlink r:id="rId224" ref="G116"/>
    <hyperlink r:id="rId225" ref="D117"/>
    <hyperlink r:id="rId226" ref="G117"/>
    <hyperlink r:id="rId227" ref="D118"/>
    <hyperlink r:id="rId228" ref="G118"/>
    <hyperlink r:id="rId229" ref="D119"/>
    <hyperlink r:id="rId230" ref="G119"/>
    <hyperlink r:id="rId231" ref="D120"/>
    <hyperlink r:id="rId232" ref="G120"/>
    <hyperlink r:id="rId233" ref="B121"/>
    <hyperlink r:id="rId234" ref="D121"/>
    <hyperlink r:id="rId235" ref="G121"/>
    <hyperlink r:id="rId236" ref="D122"/>
    <hyperlink r:id="rId237" ref="G122"/>
    <hyperlink r:id="rId238" ref="D123"/>
    <hyperlink r:id="rId239" ref="G123"/>
    <hyperlink r:id="rId240" ref="D124"/>
    <hyperlink r:id="rId241" ref="G124"/>
    <hyperlink r:id="rId242" ref="D125"/>
    <hyperlink r:id="rId243" ref="G125"/>
    <hyperlink r:id="rId244" ref="D126"/>
    <hyperlink r:id="rId245" ref="G126"/>
    <hyperlink r:id="rId246" ref="D127"/>
    <hyperlink r:id="rId247" ref="G127"/>
    <hyperlink r:id="rId248" ref="D128"/>
    <hyperlink r:id="rId249" ref="G128"/>
    <hyperlink r:id="rId250" ref="D129"/>
    <hyperlink r:id="rId251" ref="D130"/>
    <hyperlink r:id="rId252" ref="G130"/>
    <hyperlink r:id="rId253" ref="D131"/>
    <hyperlink r:id="rId254" ref="G131"/>
    <hyperlink r:id="rId255" ref="D132"/>
    <hyperlink r:id="rId256" ref="G132"/>
    <hyperlink r:id="rId257" ref="D133"/>
    <hyperlink r:id="rId258" ref="G133"/>
    <hyperlink r:id="rId259" ref="D134"/>
    <hyperlink r:id="rId260" ref="G134"/>
    <hyperlink r:id="rId261" ref="B135"/>
    <hyperlink r:id="rId262" ref="D135"/>
    <hyperlink r:id="rId263" ref="D136"/>
    <hyperlink r:id="rId264" ref="G136"/>
    <hyperlink r:id="rId265" ref="D137"/>
    <hyperlink r:id="rId266" ref="D138"/>
    <hyperlink r:id="rId267" ref="D139"/>
    <hyperlink r:id="rId268" ref="D140"/>
    <hyperlink r:id="rId269" ref="G140"/>
    <hyperlink r:id="rId270" location="comment-3082980" ref="D141"/>
    <hyperlink r:id="rId271" ref="G141"/>
    <hyperlink r:id="rId272" ref="D142"/>
    <hyperlink r:id="rId273" ref="G142"/>
    <hyperlink r:id="rId274" ref="D143"/>
    <hyperlink r:id="rId275" ref="G143"/>
    <hyperlink r:id="rId276" ref="D144"/>
    <hyperlink r:id="rId277" ref="G144"/>
    <hyperlink r:id="rId278" ref="B145"/>
    <hyperlink r:id="rId279" ref="D145"/>
    <hyperlink r:id="rId280" ref="G145"/>
    <hyperlink r:id="rId281" ref="D146"/>
    <hyperlink r:id="rId282" ref="G146"/>
    <hyperlink r:id="rId283" location="posts/31863566/" ref="D147"/>
    <hyperlink r:id="rId284" ref="D148"/>
    <hyperlink r:id="rId285" ref="G148"/>
    <hyperlink r:id="rId286" ref="D149"/>
    <hyperlink r:id="rId287" ref="G149"/>
    <hyperlink r:id="rId288" ref="D150"/>
    <hyperlink r:id="rId289" ref="G150"/>
    <hyperlink r:id="rId290" ref="D151"/>
    <hyperlink r:id="rId291" ref="G151"/>
    <hyperlink r:id="rId292" ref="D152"/>
    <hyperlink r:id="rId293" ref="G152"/>
    <hyperlink r:id="rId294" ref="D153"/>
    <hyperlink r:id="rId295" ref="G153"/>
    <hyperlink r:id="rId296" ref="D154"/>
    <hyperlink r:id="rId297" ref="D155"/>
    <hyperlink r:id="rId298" ref="G155"/>
    <hyperlink r:id="rId299" ref="D156"/>
    <hyperlink r:id="rId300" ref="G156"/>
    <hyperlink r:id="rId301" ref="D157"/>
    <hyperlink r:id="rId302" ref="G157"/>
    <hyperlink r:id="rId303" ref="D158"/>
    <hyperlink r:id="rId304" ref="G158"/>
    <hyperlink r:id="rId305" ref="D159"/>
    <hyperlink r:id="rId306" ref="G159"/>
    <hyperlink r:id="rId307" ref="D160"/>
    <hyperlink r:id="rId308" ref="D161"/>
    <hyperlink r:id="rId309" ref="G161"/>
    <hyperlink r:id="rId310" ref="D162"/>
    <hyperlink r:id="rId311" ref="D163"/>
    <hyperlink r:id="rId312" ref="D164"/>
    <hyperlink r:id="rId313" ref="D165"/>
    <hyperlink r:id="rId314" ref="G165"/>
    <hyperlink r:id="rId315" ref="D166"/>
    <hyperlink r:id="rId316" ref="G166"/>
    <hyperlink r:id="rId317" ref="B167"/>
    <hyperlink r:id="rId318" ref="D167"/>
    <hyperlink r:id="rId319" ref="D168"/>
    <hyperlink r:id="rId320" ref="G168"/>
    <hyperlink r:id="rId321" ref="D169"/>
    <hyperlink r:id="rId322" ref="G169"/>
    <hyperlink r:id="rId323" ref="D170"/>
    <hyperlink r:id="rId324" ref="G170"/>
    <hyperlink r:id="rId325" ref="D171"/>
    <hyperlink r:id="rId326" ref="G171"/>
    <hyperlink r:id="rId327" ref="D172"/>
    <hyperlink r:id="rId328" location="post7195300" ref="D173"/>
    <hyperlink r:id="rId329" ref="G173"/>
    <hyperlink r:id="rId330" ref="D174"/>
    <hyperlink r:id="rId331" ref="G174"/>
    <hyperlink r:id="rId332" ref="D175"/>
    <hyperlink r:id="rId333" ref="G175"/>
    <hyperlink r:id="rId334" ref="D176"/>
    <hyperlink r:id="rId335" ref="G176"/>
    <hyperlink r:id="rId336" ref="D177"/>
    <hyperlink r:id="rId337" ref="G177"/>
    <hyperlink r:id="rId338" ref="D178"/>
    <hyperlink r:id="rId339" ref="G178"/>
    <hyperlink r:id="rId340" ref="D179"/>
    <hyperlink r:id="rId341" ref="G179"/>
    <hyperlink r:id="rId342" ref="D180"/>
    <hyperlink r:id="rId343" ref="G180"/>
    <hyperlink r:id="rId344" ref="D181"/>
    <hyperlink r:id="rId345" ref="G181"/>
    <hyperlink r:id="rId346" ref="D182"/>
    <hyperlink r:id="rId347" ref="G182"/>
    <hyperlink r:id="rId348" ref="D183"/>
    <hyperlink r:id="rId349" ref="G183"/>
    <hyperlink r:id="rId350" ref="D184"/>
    <hyperlink r:id="rId351" ref="G184"/>
    <hyperlink r:id="rId352" ref="D185"/>
    <hyperlink r:id="rId353" ref="G185"/>
    <hyperlink r:id="rId354" ref="D186"/>
    <hyperlink r:id="rId355" ref="G186"/>
    <hyperlink r:id="rId356" ref="D187"/>
    <hyperlink r:id="rId357" ref="G187"/>
    <hyperlink r:id="rId358" ref="D188"/>
    <hyperlink r:id="rId359" ref="G188"/>
    <hyperlink r:id="rId360" ref="D189"/>
    <hyperlink r:id="rId361" ref="G189"/>
    <hyperlink r:id="rId362" ref="D190"/>
    <hyperlink r:id="rId363" ref="G190"/>
    <hyperlink r:id="rId364" ref="D191"/>
    <hyperlink r:id="rId365" ref="D192"/>
    <hyperlink r:id="rId366" ref="D193"/>
    <hyperlink r:id="rId367" ref="G193"/>
    <hyperlink r:id="rId368" ref="D194"/>
    <hyperlink r:id="rId369" ref="G194"/>
    <hyperlink r:id="rId370" ref="D195"/>
    <hyperlink r:id="rId371" ref="G195"/>
    <hyperlink r:id="rId372" ref="D196"/>
    <hyperlink r:id="rId373" ref="G196"/>
    <hyperlink r:id="rId374" ref="D197"/>
    <hyperlink r:id="rId375" ref="G197"/>
    <hyperlink r:id="rId376" ref="D198"/>
    <hyperlink r:id="rId377" ref="G198"/>
    <hyperlink r:id="rId378" ref="D199"/>
    <hyperlink r:id="rId379" ref="G199"/>
    <hyperlink r:id="rId380" ref="D200"/>
    <hyperlink r:id="rId381" ref="G200"/>
    <hyperlink r:id="rId382" location="post7195300" ref="D201"/>
    <hyperlink r:id="rId383" ref="G201"/>
    <hyperlink r:id="rId384" ref="D202"/>
    <hyperlink r:id="rId385" ref="G202"/>
    <hyperlink r:id="rId386" ref="D203"/>
    <hyperlink r:id="rId387" ref="G203"/>
    <hyperlink r:id="rId388" ref="D204"/>
    <hyperlink r:id="rId389" ref="G204"/>
    <hyperlink r:id="rId390" ref="D205"/>
    <hyperlink r:id="rId391" ref="G205"/>
    <hyperlink r:id="rId392" ref="D206"/>
    <hyperlink r:id="rId393" ref="G206"/>
    <hyperlink r:id="rId394" ref="D207"/>
    <hyperlink r:id="rId395" ref="G207"/>
    <hyperlink r:id="rId396" ref="D208"/>
    <hyperlink r:id="rId397" ref="G208"/>
    <hyperlink r:id="rId398" ref="D209"/>
    <hyperlink r:id="rId399" ref="G209"/>
    <hyperlink r:id="rId400" ref="D210"/>
    <hyperlink r:id="rId401" ref="G210"/>
    <hyperlink r:id="rId402" ref="D211"/>
    <hyperlink r:id="rId403" ref="G211"/>
    <hyperlink r:id="rId404" ref="D212"/>
    <hyperlink r:id="rId405" ref="G212"/>
    <hyperlink r:id="rId406" ref="D213"/>
    <hyperlink r:id="rId407" ref="G213"/>
    <hyperlink r:id="rId408" ref="D214"/>
    <hyperlink r:id="rId409" ref="G214"/>
    <hyperlink r:id="rId410" ref="D215"/>
    <hyperlink r:id="rId411" ref="G215"/>
    <hyperlink r:id="rId412" ref="D216"/>
    <hyperlink r:id="rId413" ref="G216"/>
    <hyperlink r:id="rId414" ref="D217"/>
    <hyperlink r:id="rId415" ref="G217"/>
    <hyperlink r:id="rId416" ref="D218"/>
    <hyperlink r:id="rId417" ref="G218"/>
    <hyperlink r:id="rId418" ref="D219"/>
    <hyperlink r:id="rId419" ref="G219"/>
    <hyperlink r:id="rId420" ref="D220"/>
    <hyperlink r:id="rId421" ref="G220"/>
    <hyperlink r:id="rId422" ref="D221"/>
    <hyperlink r:id="rId423" ref="D222"/>
    <hyperlink r:id="rId424" ref="G222"/>
    <hyperlink r:id="rId425" ref="D223"/>
    <hyperlink r:id="rId426" ref="D224"/>
    <hyperlink r:id="rId427" ref="G224"/>
    <hyperlink r:id="rId428" ref="D225"/>
    <hyperlink r:id="rId429" ref="G225"/>
    <hyperlink r:id="rId430" ref="D226"/>
    <hyperlink r:id="rId431" ref="G226"/>
    <hyperlink r:id="rId432" ref="D227"/>
    <hyperlink r:id="rId433" ref="G227"/>
    <hyperlink r:id="rId434" ref="D228"/>
    <hyperlink r:id="rId435" ref="G228"/>
    <hyperlink r:id="rId436" ref="D229"/>
    <hyperlink r:id="rId437" ref="G229"/>
    <hyperlink r:id="rId438" ref="D230"/>
    <hyperlink r:id="rId439" ref="G230"/>
    <hyperlink r:id="rId440" ref="D231"/>
    <hyperlink r:id="rId441" ref="G231"/>
    <hyperlink r:id="rId442" ref="D232"/>
    <hyperlink r:id="rId443" ref="G232"/>
    <hyperlink r:id="rId444" ref="D233"/>
    <hyperlink r:id="rId445" ref="G233"/>
    <hyperlink r:id="rId446" ref="D234"/>
    <hyperlink r:id="rId447" ref="G234"/>
    <hyperlink r:id="rId448" ref="D235"/>
    <hyperlink r:id="rId449" ref="G235"/>
    <hyperlink r:id="rId450" ref="D236"/>
    <hyperlink r:id="rId451" ref="G236"/>
    <hyperlink r:id="rId452" ref="B237"/>
    <hyperlink r:id="rId453" ref="D237"/>
    <hyperlink r:id="rId454" ref="G237"/>
    <hyperlink r:id="rId455" ref="D238"/>
    <hyperlink r:id="rId456" ref="G238"/>
    <hyperlink r:id="rId457" ref="D239"/>
    <hyperlink r:id="rId458" ref="G239"/>
    <hyperlink r:id="rId459" ref="D240"/>
    <hyperlink r:id="rId460" ref="G240"/>
    <hyperlink r:id="rId461" ref="D241"/>
    <hyperlink r:id="rId462" ref="G241"/>
    <hyperlink r:id="rId463" ref="D242"/>
    <hyperlink r:id="rId464" ref="G242"/>
    <hyperlink r:id="rId465" ref="D243"/>
    <hyperlink r:id="rId466" ref="G243"/>
    <hyperlink r:id="rId467" ref="D244"/>
    <hyperlink r:id="rId468" ref="G244"/>
    <hyperlink r:id="rId469" ref="D245"/>
    <hyperlink r:id="rId470" ref="G245"/>
    <hyperlink r:id="rId471" ref="D246"/>
    <hyperlink r:id="rId472" ref="G246"/>
    <hyperlink r:id="rId473" ref="D247"/>
    <hyperlink r:id="rId474" ref="D248"/>
    <hyperlink r:id="rId475" ref="G248"/>
    <hyperlink r:id="rId476" ref="D249"/>
    <hyperlink r:id="rId477" ref="G249"/>
    <hyperlink r:id="rId478" ref="D250"/>
    <hyperlink r:id="rId479" ref="G250"/>
    <hyperlink r:id="rId480" ref="D251"/>
    <hyperlink r:id="rId481" ref="G251"/>
    <hyperlink r:id="rId482" ref="D252"/>
    <hyperlink r:id="rId483" ref="G252"/>
    <hyperlink r:id="rId484" ref="D253"/>
    <hyperlink r:id="rId485" ref="G253"/>
    <hyperlink r:id="rId486" ref="D254"/>
    <hyperlink r:id="rId487" ref="G254"/>
    <hyperlink r:id="rId488" ref="D255"/>
    <hyperlink r:id="rId489" ref="G255"/>
    <hyperlink r:id="rId490" ref="D256"/>
    <hyperlink r:id="rId491" ref="G256"/>
    <hyperlink r:id="rId492" ref="D257"/>
    <hyperlink r:id="rId493" ref="D258"/>
    <hyperlink r:id="rId494" ref="G258"/>
    <hyperlink r:id="rId495" ref="D259"/>
    <hyperlink r:id="rId496" ref="G259"/>
    <hyperlink r:id="rId497" ref="D260"/>
    <hyperlink r:id="rId498" ref="G260"/>
    <hyperlink r:id="rId499" ref="D261"/>
    <hyperlink r:id="rId500" ref="G261"/>
    <hyperlink r:id="rId501" ref="D262"/>
    <hyperlink r:id="rId502" ref="D263"/>
    <hyperlink r:id="rId503" ref="G263"/>
    <hyperlink r:id="rId504" ref="D264"/>
    <hyperlink r:id="rId505" ref="G264"/>
    <hyperlink r:id="rId506" ref="D265"/>
    <hyperlink r:id="rId507" ref="D266"/>
    <hyperlink r:id="rId508" ref="D267"/>
    <hyperlink r:id="rId509" ref="G267"/>
    <hyperlink r:id="rId510" ref="D268"/>
    <hyperlink r:id="rId511" ref="G268"/>
    <hyperlink r:id="rId512" ref="D269"/>
    <hyperlink r:id="rId513" ref="G269"/>
    <hyperlink r:id="rId514" ref="D270"/>
    <hyperlink r:id="rId515" ref="G270"/>
    <hyperlink r:id="rId516" ref="D271"/>
    <hyperlink r:id="rId517" ref="G271"/>
    <hyperlink r:id="rId518" ref="D272"/>
    <hyperlink r:id="rId519" ref="G272"/>
    <hyperlink r:id="rId520" ref="D273"/>
    <hyperlink r:id="rId521" ref="G273"/>
    <hyperlink r:id="rId522" ref="D274"/>
    <hyperlink r:id="rId523" ref="D275"/>
    <hyperlink r:id="rId524" ref="G275"/>
    <hyperlink r:id="rId525" ref="D276"/>
    <hyperlink r:id="rId526" ref="G276"/>
    <hyperlink r:id="rId527" ref="D277"/>
    <hyperlink r:id="rId528" ref="G277"/>
    <hyperlink r:id="rId529" ref="D278"/>
    <hyperlink r:id="rId530" ref="G278"/>
    <hyperlink r:id="rId531" ref="D279"/>
    <hyperlink r:id="rId532" ref="G279"/>
    <hyperlink r:id="rId533" ref="D280"/>
    <hyperlink r:id="rId534" ref="G280"/>
    <hyperlink r:id="rId535" ref="D281"/>
    <hyperlink r:id="rId536" ref="G281"/>
  </hyperlinks>
  <drawing r:id="rId53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75"/>
    <col customWidth="1" min="2" max="2" width="58.38"/>
    <col customWidth="1" min="3" max="3" width="11.63"/>
    <col customWidth="1" min="4" max="4" width="12.38"/>
    <col customWidth="1" min="5" max="5" width="8.75"/>
    <col customWidth="1" min="6" max="6" width="59.88"/>
    <col customWidth="1" min="7" max="7" width="26.5"/>
    <col customWidth="1" min="8" max="8" width="22.75"/>
    <col customWidth="1" min="9" max="9" width="54.88"/>
    <col customWidth="1" min="10" max="10" width="13.63"/>
  </cols>
  <sheetData>
    <row r="1">
      <c r="A1" s="1" t="s">
        <v>0</v>
      </c>
      <c r="B1" s="2" t="s">
        <v>1</v>
      </c>
      <c r="C1" s="2" t="s">
        <v>2</v>
      </c>
      <c r="D1" s="3" t="s">
        <v>3</v>
      </c>
      <c r="E1" s="2" t="s">
        <v>4</v>
      </c>
      <c r="F1" s="4" t="s">
        <v>5</v>
      </c>
      <c r="G1" s="2" t="s">
        <v>6</v>
      </c>
      <c r="H1" s="2" t="s">
        <v>7</v>
      </c>
      <c r="I1" s="5"/>
      <c r="J1" s="6" t="s">
        <v>8</v>
      </c>
      <c r="K1" s="5"/>
      <c r="L1" s="5"/>
      <c r="M1" s="5"/>
      <c r="N1" s="5"/>
      <c r="O1" s="5"/>
      <c r="P1" s="5"/>
      <c r="Q1" s="5"/>
      <c r="R1" s="5"/>
      <c r="S1" s="5"/>
      <c r="T1" s="5"/>
      <c r="U1" s="5"/>
      <c r="V1" s="5"/>
      <c r="W1" s="5"/>
      <c r="X1" s="5"/>
      <c r="Y1" s="5"/>
      <c r="Z1" s="5"/>
      <c r="AA1" s="5"/>
      <c r="AB1" s="5"/>
    </row>
    <row r="2">
      <c r="A2" s="7">
        <v>45139.0</v>
      </c>
      <c r="B2" s="8" t="s">
        <v>1315</v>
      </c>
      <c r="C2" s="9" t="s">
        <v>14</v>
      </c>
      <c r="D2" s="10" t="s">
        <v>1316</v>
      </c>
      <c r="E2" s="8" t="s">
        <v>722</v>
      </c>
      <c r="F2" s="16" t="s">
        <v>1317</v>
      </c>
      <c r="G2" s="19" t="s">
        <v>1318</v>
      </c>
      <c r="H2" s="8" t="s">
        <v>1319</v>
      </c>
      <c r="I2" s="14">
        <f>COUNTIF(H2:H1000, "*ответ *")</f>
        <v>54</v>
      </c>
      <c r="J2" s="14"/>
      <c r="K2" s="14"/>
      <c r="L2" s="14"/>
      <c r="M2" s="14"/>
      <c r="N2" s="14"/>
      <c r="O2" s="14"/>
      <c r="P2" s="14"/>
      <c r="Q2" s="14"/>
      <c r="R2" s="14"/>
      <c r="S2" s="14"/>
      <c r="T2" s="14"/>
      <c r="U2" s="14"/>
      <c r="V2" s="14"/>
      <c r="W2" s="14"/>
      <c r="X2" s="14"/>
      <c r="Y2" s="14"/>
      <c r="Z2" s="14"/>
      <c r="AA2" s="14"/>
      <c r="AB2" s="14"/>
    </row>
    <row r="3">
      <c r="A3" s="7">
        <v>45139.0</v>
      </c>
      <c r="B3" s="8" t="s">
        <v>1320</v>
      </c>
      <c r="C3" s="9" t="s">
        <v>14</v>
      </c>
      <c r="D3" s="10" t="s">
        <v>1321</v>
      </c>
      <c r="E3" s="8" t="s">
        <v>156</v>
      </c>
      <c r="F3" s="16" t="s">
        <v>1322</v>
      </c>
      <c r="G3" s="19" t="s">
        <v>1323</v>
      </c>
      <c r="H3" s="8" t="s">
        <v>1324</v>
      </c>
      <c r="I3" s="14"/>
      <c r="J3" s="14"/>
      <c r="K3" s="14"/>
      <c r="L3" s="14"/>
      <c r="M3" s="14"/>
      <c r="N3" s="14"/>
      <c r="O3" s="14"/>
      <c r="P3" s="14"/>
      <c r="Q3" s="14"/>
      <c r="R3" s="14"/>
      <c r="S3" s="14"/>
      <c r="T3" s="14"/>
      <c r="U3" s="14"/>
      <c r="V3" s="14"/>
      <c r="W3" s="14"/>
      <c r="X3" s="14"/>
      <c r="Y3" s="14"/>
      <c r="Z3" s="14"/>
      <c r="AA3" s="14"/>
      <c r="AB3" s="14"/>
    </row>
    <row r="4" ht="332.25" customHeight="1">
      <c r="A4" s="7">
        <v>45139.0</v>
      </c>
      <c r="B4" s="8" t="s">
        <v>1325</v>
      </c>
      <c r="C4" s="9" t="s">
        <v>14</v>
      </c>
      <c r="D4" s="10" t="s">
        <v>1326</v>
      </c>
      <c r="E4" s="8" t="s">
        <v>32</v>
      </c>
      <c r="F4" s="16" t="s">
        <v>1327</v>
      </c>
      <c r="G4" s="19" t="s">
        <v>1328</v>
      </c>
      <c r="H4" s="11"/>
      <c r="I4" s="14"/>
      <c r="J4" s="14"/>
      <c r="K4" s="14"/>
      <c r="L4" s="14"/>
      <c r="M4" s="14"/>
      <c r="N4" s="14"/>
      <c r="O4" s="14"/>
      <c r="P4" s="14"/>
      <c r="Q4" s="14"/>
      <c r="R4" s="14"/>
      <c r="S4" s="14"/>
      <c r="T4" s="14"/>
      <c r="U4" s="14"/>
      <c r="V4" s="14"/>
      <c r="W4" s="14"/>
      <c r="X4" s="14"/>
      <c r="Y4" s="14"/>
      <c r="Z4" s="14"/>
      <c r="AA4" s="14"/>
      <c r="AB4" s="14"/>
    </row>
    <row r="5">
      <c r="A5" s="7">
        <v>45139.0</v>
      </c>
      <c r="B5" s="8" t="s">
        <v>1329</v>
      </c>
      <c r="C5" s="9" t="s">
        <v>10</v>
      </c>
      <c r="D5" s="10" t="s">
        <v>1330</v>
      </c>
      <c r="E5" s="8" t="s">
        <v>524</v>
      </c>
      <c r="F5" s="12"/>
      <c r="G5" s="13"/>
      <c r="H5" s="35" t="s">
        <v>1331</v>
      </c>
      <c r="I5" s="14"/>
      <c r="J5" s="14"/>
      <c r="K5" s="14"/>
      <c r="L5" s="14"/>
      <c r="M5" s="14"/>
      <c r="N5" s="14"/>
      <c r="O5" s="14"/>
      <c r="P5" s="14"/>
      <c r="Q5" s="14"/>
      <c r="R5" s="14"/>
      <c r="S5" s="14"/>
      <c r="T5" s="14"/>
      <c r="U5" s="14"/>
      <c r="V5" s="14"/>
      <c r="W5" s="14"/>
      <c r="X5" s="14"/>
      <c r="Y5" s="14"/>
      <c r="Z5" s="14"/>
      <c r="AA5" s="14"/>
      <c r="AB5" s="14"/>
    </row>
    <row r="6">
      <c r="A6" s="7">
        <v>45139.0</v>
      </c>
      <c r="B6" s="8" t="s">
        <v>1332</v>
      </c>
      <c r="C6" s="9" t="s">
        <v>14</v>
      </c>
      <c r="D6" s="10" t="s">
        <v>1333</v>
      </c>
      <c r="E6" s="8" t="s">
        <v>93</v>
      </c>
      <c r="F6" s="16" t="s">
        <v>1334</v>
      </c>
      <c r="G6" s="19" t="s">
        <v>1335</v>
      </c>
      <c r="H6" s="11"/>
      <c r="I6" s="14"/>
      <c r="J6" s="14"/>
      <c r="K6" s="14"/>
      <c r="L6" s="14"/>
      <c r="M6" s="14"/>
      <c r="N6" s="14"/>
      <c r="O6" s="14"/>
      <c r="P6" s="14"/>
      <c r="Q6" s="14"/>
      <c r="R6" s="14"/>
      <c r="S6" s="14"/>
      <c r="T6" s="14"/>
      <c r="U6" s="14"/>
      <c r="V6" s="14"/>
      <c r="W6" s="14"/>
      <c r="X6" s="14"/>
      <c r="Y6" s="14"/>
      <c r="Z6" s="14"/>
      <c r="AA6" s="14"/>
      <c r="AB6" s="14"/>
    </row>
    <row r="7">
      <c r="A7" s="7">
        <v>45140.0</v>
      </c>
      <c r="B7" s="8" t="s">
        <v>1336</v>
      </c>
      <c r="C7" s="9" t="s">
        <v>14</v>
      </c>
      <c r="D7" s="10" t="s">
        <v>1337</v>
      </c>
      <c r="E7" s="8" t="s">
        <v>1338</v>
      </c>
      <c r="F7" s="16" t="s">
        <v>1339</v>
      </c>
      <c r="G7" s="19" t="s">
        <v>1340</v>
      </c>
      <c r="H7" s="8" t="s">
        <v>56</v>
      </c>
      <c r="I7" s="14"/>
      <c r="J7" s="14"/>
      <c r="K7" s="14"/>
      <c r="L7" s="14"/>
      <c r="M7" s="14"/>
      <c r="N7" s="14"/>
      <c r="O7" s="14"/>
      <c r="P7" s="14"/>
      <c r="Q7" s="14"/>
      <c r="R7" s="14"/>
      <c r="S7" s="14"/>
      <c r="T7" s="14"/>
      <c r="U7" s="14"/>
      <c r="V7" s="14"/>
      <c r="W7" s="14"/>
      <c r="X7" s="14"/>
      <c r="Y7" s="14"/>
      <c r="Z7" s="14"/>
      <c r="AA7" s="14"/>
      <c r="AB7" s="14"/>
    </row>
    <row r="8">
      <c r="A8" s="7">
        <v>45140.0</v>
      </c>
      <c r="B8" s="8" t="s">
        <v>1341</v>
      </c>
      <c r="C8" s="9" t="s">
        <v>10</v>
      </c>
      <c r="D8" s="10" t="s">
        <v>1342</v>
      </c>
      <c r="E8" s="11"/>
      <c r="F8" s="16" t="s">
        <v>1343</v>
      </c>
      <c r="G8" s="19" t="s">
        <v>1344</v>
      </c>
      <c r="H8" s="8" t="s">
        <v>1345</v>
      </c>
      <c r="I8" s="14"/>
      <c r="J8" s="14"/>
      <c r="K8" s="14"/>
      <c r="L8" s="14"/>
      <c r="M8" s="14"/>
      <c r="N8" s="14"/>
      <c r="O8" s="14"/>
      <c r="P8" s="14"/>
      <c r="Q8" s="14"/>
      <c r="R8" s="14"/>
      <c r="S8" s="14"/>
      <c r="T8" s="14"/>
      <c r="U8" s="14"/>
      <c r="V8" s="14"/>
      <c r="W8" s="14"/>
      <c r="X8" s="14"/>
      <c r="Y8" s="14"/>
      <c r="Z8" s="14"/>
      <c r="AA8" s="14"/>
      <c r="AB8" s="14"/>
    </row>
    <row r="9">
      <c r="A9" s="7">
        <v>45140.0</v>
      </c>
      <c r="B9" s="8" t="s">
        <v>1346</v>
      </c>
      <c r="C9" s="9" t="s">
        <v>30</v>
      </c>
      <c r="D9" s="10" t="s">
        <v>1347</v>
      </c>
      <c r="E9" s="11"/>
      <c r="F9" s="16" t="s">
        <v>170</v>
      </c>
      <c r="G9" s="17" t="s">
        <v>1348</v>
      </c>
      <c r="H9" s="11"/>
      <c r="I9" s="14"/>
      <c r="J9" s="14"/>
      <c r="K9" s="14"/>
      <c r="L9" s="14"/>
      <c r="M9" s="14"/>
      <c r="N9" s="14"/>
      <c r="O9" s="14"/>
      <c r="P9" s="14"/>
      <c r="Q9" s="14"/>
      <c r="R9" s="14"/>
      <c r="S9" s="14"/>
      <c r="T9" s="14"/>
      <c r="U9" s="14"/>
      <c r="V9" s="14"/>
      <c r="W9" s="14"/>
      <c r="X9" s="14"/>
      <c r="Y9" s="14"/>
      <c r="Z9" s="14"/>
      <c r="AA9" s="14"/>
      <c r="AB9" s="14"/>
    </row>
    <row r="10">
      <c r="A10" s="7">
        <v>45140.0</v>
      </c>
      <c r="B10" s="8" t="s">
        <v>1349</v>
      </c>
      <c r="C10" s="9" t="s">
        <v>14</v>
      </c>
      <c r="D10" s="10" t="s">
        <v>1350</v>
      </c>
      <c r="E10" s="8" t="s">
        <v>156</v>
      </c>
      <c r="F10" s="16" t="s">
        <v>1351</v>
      </c>
      <c r="G10" s="19" t="s">
        <v>1352</v>
      </c>
      <c r="H10" s="8" t="s">
        <v>1353</v>
      </c>
      <c r="I10" s="14"/>
      <c r="J10" s="14"/>
      <c r="K10" s="14"/>
      <c r="L10" s="14"/>
      <c r="M10" s="14"/>
      <c r="N10" s="14"/>
      <c r="O10" s="14"/>
      <c r="P10" s="14"/>
      <c r="Q10" s="14"/>
      <c r="R10" s="14"/>
      <c r="S10" s="14"/>
      <c r="T10" s="14"/>
      <c r="U10" s="14"/>
      <c r="V10" s="14"/>
      <c r="W10" s="14"/>
      <c r="X10" s="14"/>
      <c r="Y10" s="14"/>
      <c r="Z10" s="14"/>
      <c r="AA10" s="14"/>
      <c r="AB10" s="14"/>
    </row>
    <row r="11">
      <c r="A11" s="7">
        <v>45140.0</v>
      </c>
      <c r="B11" s="8" t="s">
        <v>1354</v>
      </c>
      <c r="C11" s="9" t="s">
        <v>30</v>
      </c>
      <c r="D11" s="10" t="s">
        <v>1355</v>
      </c>
      <c r="E11" s="8" t="s">
        <v>282</v>
      </c>
      <c r="F11" s="16" t="s">
        <v>1356</v>
      </c>
      <c r="G11" s="19" t="s">
        <v>1357</v>
      </c>
      <c r="H11" s="11"/>
      <c r="I11" s="14"/>
      <c r="J11" s="14"/>
      <c r="K11" s="14"/>
      <c r="L11" s="14"/>
      <c r="M11" s="14"/>
      <c r="N11" s="14"/>
      <c r="O11" s="14"/>
      <c r="P11" s="14"/>
      <c r="Q11" s="14"/>
      <c r="R11" s="14"/>
      <c r="S11" s="14"/>
      <c r="T11" s="14"/>
      <c r="U11" s="14"/>
      <c r="V11" s="14"/>
      <c r="W11" s="14"/>
      <c r="X11" s="14"/>
      <c r="Y11" s="14"/>
      <c r="Z11" s="14"/>
      <c r="AA11" s="14"/>
      <c r="AB11" s="14"/>
    </row>
    <row r="12" ht="257.25" customHeight="1">
      <c r="A12" s="7">
        <v>45140.0</v>
      </c>
      <c r="B12" s="8" t="s">
        <v>1358</v>
      </c>
      <c r="C12" s="9" t="s">
        <v>14</v>
      </c>
      <c r="D12" s="10" t="s">
        <v>1359</v>
      </c>
      <c r="E12" s="8" t="s">
        <v>123</v>
      </c>
      <c r="F12" s="16"/>
      <c r="G12" s="13"/>
      <c r="H12" s="35" t="s">
        <v>1360</v>
      </c>
      <c r="I12" s="14"/>
      <c r="J12" s="14"/>
      <c r="K12" s="14"/>
      <c r="L12" s="14"/>
      <c r="M12" s="14"/>
      <c r="N12" s="14"/>
      <c r="O12" s="14"/>
      <c r="P12" s="14"/>
      <c r="Q12" s="14"/>
      <c r="R12" s="14"/>
      <c r="S12" s="14"/>
      <c r="T12" s="14"/>
      <c r="U12" s="14"/>
      <c r="V12" s="14"/>
      <c r="W12" s="14"/>
      <c r="X12" s="14"/>
      <c r="Y12" s="14"/>
      <c r="Z12" s="14"/>
      <c r="AA12" s="14"/>
      <c r="AB12" s="14"/>
    </row>
    <row r="13" ht="260.25" customHeight="1">
      <c r="A13" s="7">
        <v>45140.0</v>
      </c>
      <c r="B13" s="8" t="s">
        <v>1361</v>
      </c>
      <c r="C13" s="9" t="s">
        <v>30</v>
      </c>
      <c r="D13" s="10" t="s">
        <v>1362</v>
      </c>
      <c r="E13" s="8" t="s">
        <v>40</v>
      </c>
      <c r="F13" s="16" t="s">
        <v>1363</v>
      </c>
      <c r="G13" s="19" t="s">
        <v>1364</v>
      </c>
      <c r="H13" s="11"/>
      <c r="I13" s="14"/>
      <c r="J13" s="14"/>
      <c r="K13" s="14"/>
      <c r="L13" s="14"/>
      <c r="M13" s="14"/>
      <c r="N13" s="14"/>
      <c r="O13" s="14"/>
      <c r="P13" s="14"/>
      <c r="Q13" s="14"/>
      <c r="R13" s="14"/>
      <c r="S13" s="14"/>
      <c r="T13" s="14"/>
      <c r="U13" s="14"/>
      <c r="V13" s="14"/>
      <c r="W13" s="14"/>
      <c r="X13" s="14"/>
      <c r="Y13" s="14"/>
      <c r="Z13" s="14"/>
      <c r="AA13" s="14"/>
      <c r="AB13" s="14"/>
    </row>
    <row r="14" ht="437.25" customHeight="1">
      <c r="A14" s="7">
        <v>45140.0</v>
      </c>
      <c r="B14" s="8" t="s">
        <v>1365</v>
      </c>
      <c r="C14" s="9" t="s">
        <v>14</v>
      </c>
      <c r="D14" s="10" t="s">
        <v>1366</v>
      </c>
      <c r="E14" s="8" t="s">
        <v>93</v>
      </c>
      <c r="F14" s="16" t="s">
        <v>1367</v>
      </c>
      <c r="G14" s="19" t="s">
        <v>1368</v>
      </c>
      <c r="H14" s="11"/>
      <c r="I14" s="14"/>
      <c r="J14" s="14"/>
      <c r="K14" s="14"/>
      <c r="L14" s="14"/>
      <c r="M14" s="14"/>
      <c r="N14" s="14"/>
      <c r="O14" s="14"/>
      <c r="P14" s="14"/>
      <c r="Q14" s="14"/>
      <c r="R14" s="14"/>
      <c r="S14" s="14"/>
      <c r="T14" s="14"/>
      <c r="U14" s="14"/>
      <c r="V14" s="14"/>
      <c r="W14" s="14"/>
      <c r="X14" s="14"/>
      <c r="Y14" s="14"/>
      <c r="Z14" s="14"/>
      <c r="AA14" s="14"/>
      <c r="AB14" s="14"/>
    </row>
    <row r="15">
      <c r="A15" s="7">
        <v>45140.0</v>
      </c>
      <c r="B15" s="8" t="s">
        <v>1369</v>
      </c>
      <c r="C15" s="9" t="s">
        <v>14</v>
      </c>
      <c r="D15" s="10" t="s">
        <v>1370</v>
      </c>
      <c r="E15" s="8" t="s">
        <v>93</v>
      </c>
      <c r="F15" s="11"/>
      <c r="G15" s="13"/>
      <c r="H15" s="8" t="s">
        <v>1371</v>
      </c>
      <c r="I15" s="14"/>
      <c r="J15" s="14"/>
      <c r="K15" s="14"/>
      <c r="L15" s="14"/>
      <c r="M15" s="14"/>
      <c r="N15" s="14"/>
      <c r="O15" s="14"/>
      <c r="P15" s="14"/>
      <c r="Q15" s="14"/>
      <c r="R15" s="14"/>
      <c r="S15" s="14"/>
      <c r="T15" s="14"/>
      <c r="U15" s="14"/>
      <c r="V15" s="14"/>
      <c r="W15" s="14"/>
      <c r="X15" s="14"/>
      <c r="Y15" s="14"/>
      <c r="Z15" s="14"/>
      <c r="AA15" s="14"/>
      <c r="AB15" s="14"/>
    </row>
    <row r="16">
      <c r="A16" s="7">
        <v>45140.0</v>
      </c>
      <c r="B16" s="8" t="s">
        <v>1372</v>
      </c>
      <c r="C16" s="9" t="s">
        <v>14</v>
      </c>
      <c r="D16" s="10" t="s">
        <v>1373</v>
      </c>
      <c r="E16" s="8" t="s">
        <v>1374</v>
      </c>
      <c r="F16" s="16" t="s">
        <v>1375</v>
      </c>
      <c r="G16" s="19" t="s">
        <v>1376</v>
      </c>
      <c r="H16" s="11"/>
      <c r="I16" s="14"/>
      <c r="J16" s="14"/>
      <c r="K16" s="14"/>
      <c r="L16" s="14"/>
      <c r="M16" s="14"/>
      <c r="N16" s="14"/>
      <c r="O16" s="14"/>
      <c r="P16" s="14"/>
      <c r="Q16" s="14"/>
      <c r="R16" s="14"/>
      <c r="S16" s="14"/>
      <c r="T16" s="14"/>
      <c r="U16" s="14"/>
      <c r="V16" s="14"/>
      <c r="W16" s="14"/>
      <c r="X16" s="14"/>
      <c r="Y16" s="14"/>
      <c r="Z16" s="14"/>
      <c r="AA16" s="14"/>
      <c r="AB16" s="14"/>
    </row>
    <row r="17">
      <c r="A17" s="7">
        <v>45140.0</v>
      </c>
      <c r="B17" s="8" t="s">
        <v>1377</v>
      </c>
      <c r="C17" s="9" t="s">
        <v>14</v>
      </c>
      <c r="D17" s="10" t="s">
        <v>1378</v>
      </c>
      <c r="E17" s="8" t="s">
        <v>1379</v>
      </c>
      <c r="F17" s="16" t="s">
        <v>1380</v>
      </c>
      <c r="G17" s="19" t="s">
        <v>1381</v>
      </c>
      <c r="H17" s="8" t="s">
        <v>1382</v>
      </c>
      <c r="I17" s="14"/>
      <c r="J17" s="14"/>
      <c r="K17" s="14"/>
      <c r="L17" s="14"/>
      <c r="M17" s="14"/>
      <c r="N17" s="14"/>
      <c r="O17" s="14"/>
      <c r="P17" s="14"/>
      <c r="Q17" s="14"/>
      <c r="R17" s="14"/>
      <c r="S17" s="14"/>
      <c r="T17" s="14"/>
      <c r="U17" s="14"/>
      <c r="V17" s="14"/>
      <c r="W17" s="14"/>
      <c r="X17" s="14"/>
      <c r="Y17" s="14"/>
      <c r="Z17" s="14"/>
      <c r="AA17" s="14"/>
      <c r="AB17" s="14"/>
    </row>
    <row r="18">
      <c r="A18" s="7">
        <v>45141.0</v>
      </c>
      <c r="B18" s="8" t="s">
        <v>1383</v>
      </c>
      <c r="C18" s="9" t="s">
        <v>10</v>
      </c>
      <c r="D18" s="15" t="s">
        <v>1384</v>
      </c>
      <c r="E18" s="8" t="s">
        <v>68</v>
      </c>
      <c r="F18" s="12"/>
      <c r="G18" s="13"/>
      <c r="H18" s="8" t="s">
        <v>1385</v>
      </c>
      <c r="I18" s="14"/>
      <c r="J18" s="14"/>
      <c r="K18" s="14"/>
      <c r="L18" s="14"/>
      <c r="M18" s="14"/>
      <c r="N18" s="14"/>
      <c r="O18" s="14"/>
      <c r="P18" s="14"/>
      <c r="Q18" s="14"/>
      <c r="R18" s="14"/>
      <c r="S18" s="14"/>
      <c r="T18" s="14"/>
      <c r="U18" s="14"/>
      <c r="V18" s="14"/>
      <c r="W18" s="14"/>
      <c r="X18" s="14"/>
      <c r="Y18" s="14"/>
      <c r="Z18" s="14"/>
      <c r="AA18" s="14"/>
      <c r="AB18" s="14"/>
    </row>
    <row r="19" ht="545.25" customHeight="1">
      <c r="A19" s="7">
        <v>45141.0</v>
      </c>
      <c r="B19" s="8" t="s">
        <v>1386</v>
      </c>
      <c r="C19" s="9" t="s">
        <v>14</v>
      </c>
      <c r="D19" s="36" t="s">
        <v>1387</v>
      </c>
      <c r="E19" s="8" t="s">
        <v>1388</v>
      </c>
      <c r="F19" s="16" t="s">
        <v>1389</v>
      </c>
      <c r="G19" s="17" t="s">
        <v>1390</v>
      </c>
      <c r="H19" s="11"/>
      <c r="I19" s="14"/>
      <c r="J19" s="14"/>
      <c r="K19" s="14"/>
      <c r="L19" s="14"/>
      <c r="M19" s="14"/>
      <c r="N19" s="14"/>
      <c r="O19" s="14"/>
      <c r="P19" s="14"/>
      <c r="Q19" s="14"/>
      <c r="R19" s="14"/>
      <c r="S19" s="14"/>
      <c r="T19" s="14"/>
      <c r="U19" s="14"/>
      <c r="V19" s="14"/>
      <c r="W19" s="14"/>
      <c r="X19" s="14"/>
      <c r="Y19" s="14"/>
      <c r="Z19" s="14"/>
      <c r="AA19" s="14"/>
      <c r="AB19" s="14"/>
    </row>
    <row r="20">
      <c r="A20" s="7">
        <v>45141.0</v>
      </c>
      <c r="B20" s="8" t="s">
        <v>1391</v>
      </c>
      <c r="C20" s="9" t="s">
        <v>14</v>
      </c>
      <c r="D20" s="10" t="s">
        <v>1392</v>
      </c>
      <c r="E20" s="8" t="s">
        <v>1393</v>
      </c>
      <c r="F20" s="16" t="s">
        <v>1394</v>
      </c>
      <c r="G20" s="17" t="s">
        <v>1395</v>
      </c>
      <c r="H20" s="8" t="s">
        <v>56</v>
      </c>
      <c r="I20" s="14"/>
      <c r="J20" s="14"/>
      <c r="K20" s="14"/>
      <c r="L20" s="14"/>
      <c r="M20" s="14"/>
      <c r="N20" s="14"/>
      <c r="O20" s="14"/>
      <c r="P20" s="14"/>
      <c r="Q20" s="14"/>
      <c r="R20" s="14"/>
      <c r="S20" s="14"/>
      <c r="T20" s="14"/>
      <c r="U20" s="14"/>
      <c r="V20" s="14"/>
      <c r="W20" s="14"/>
      <c r="X20" s="14"/>
      <c r="Y20" s="14"/>
      <c r="Z20" s="14"/>
      <c r="AA20" s="14"/>
      <c r="AB20" s="14"/>
    </row>
    <row r="21">
      <c r="A21" s="7">
        <v>45141.0</v>
      </c>
      <c r="B21" s="8" t="s">
        <v>1396</v>
      </c>
      <c r="C21" s="9" t="s">
        <v>30</v>
      </c>
      <c r="D21" s="10" t="s">
        <v>1397</v>
      </c>
      <c r="E21" s="11"/>
      <c r="F21" s="16" t="s">
        <v>1356</v>
      </c>
      <c r="G21" s="19" t="s">
        <v>1398</v>
      </c>
      <c r="H21" s="11"/>
      <c r="I21" s="14"/>
      <c r="J21" s="14"/>
      <c r="K21" s="14"/>
      <c r="L21" s="14"/>
      <c r="M21" s="14"/>
      <c r="N21" s="14"/>
      <c r="O21" s="14"/>
      <c r="P21" s="14"/>
      <c r="Q21" s="14"/>
      <c r="R21" s="14"/>
      <c r="S21" s="14"/>
      <c r="T21" s="14"/>
      <c r="U21" s="14"/>
      <c r="V21" s="14"/>
      <c r="W21" s="14"/>
      <c r="X21" s="14"/>
      <c r="Y21" s="14"/>
      <c r="Z21" s="14"/>
      <c r="AA21" s="14"/>
      <c r="AB21" s="14"/>
    </row>
    <row r="22">
      <c r="A22" s="7">
        <v>45142.0</v>
      </c>
      <c r="B22" s="8" t="s">
        <v>1399</v>
      </c>
      <c r="C22" s="9" t="s">
        <v>10</v>
      </c>
      <c r="D22" s="10" t="s">
        <v>1400</v>
      </c>
      <c r="E22" s="11"/>
      <c r="F22" s="16" t="s">
        <v>1401</v>
      </c>
      <c r="G22" s="13"/>
      <c r="H22" s="8" t="s">
        <v>1402</v>
      </c>
      <c r="I22" s="14"/>
      <c r="J22" s="14"/>
      <c r="K22" s="14"/>
      <c r="L22" s="14"/>
      <c r="M22" s="14"/>
      <c r="N22" s="14"/>
      <c r="O22" s="14"/>
      <c r="P22" s="14"/>
      <c r="Q22" s="14"/>
      <c r="R22" s="14"/>
      <c r="S22" s="14"/>
      <c r="T22" s="14"/>
      <c r="U22" s="14"/>
      <c r="V22" s="14"/>
      <c r="W22" s="14"/>
      <c r="X22" s="14"/>
      <c r="Y22" s="14"/>
      <c r="Z22" s="14"/>
      <c r="AA22" s="14"/>
      <c r="AB22" s="14"/>
    </row>
    <row r="23">
      <c r="A23" s="7">
        <v>45142.0</v>
      </c>
      <c r="B23" s="21" t="s">
        <v>1403</v>
      </c>
      <c r="C23" s="9" t="s">
        <v>10</v>
      </c>
      <c r="D23" s="10" t="s">
        <v>1404</v>
      </c>
      <c r="E23" s="8" t="s">
        <v>199</v>
      </c>
      <c r="F23" s="16" t="s">
        <v>1405</v>
      </c>
      <c r="G23" s="19" t="s">
        <v>1406</v>
      </c>
      <c r="H23" s="11"/>
      <c r="I23" s="14"/>
      <c r="J23" s="14"/>
      <c r="K23" s="14"/>
      <c r="L23" s="14"/>
      <c r="M23" s="14"/>
      <c r="N23" s="14"/>
      <c r="O23" s="14"/>
      <c r="P23" s="14"/>
      <c r="Q23" s="14"/>
      <c r="R23" s="14"/>
      <c r="S23" s="14"/>
      <c r="T23" s="14"/>
      <c r="U23" s="14"/>
      <c r="V23" s="14"/>
      <c r="W23" s="14"/>
      <c r="X23" s="14"/>
      <c r="Y23" s="14"/>
      <c r="Z23" s="14"/>
      <c r="AA23" s="14"/>
      <c r="AB23" s="14"/>
    </row>
    <row r="24">
      <c r="A24" s="7">
        <v>45142.0</v>
      </c>
      <c r="B24" s="8" t="s">
        <v>1407</v>
      </c>
      <c r="C24" s="9" t="s">
        <v>30</v>
      </c>
      <c r="D24" s="10" t="s">
        <v>1408</v>
      </c>
      <c r="E24" s="11"/>
      <c r="F24" s="16" t="s">
        <v>170</v>
      </c>
      <c r="G24" s="19" t="s">
        <v>1409</v>
      </c>
      <c r="H24" s="11"/>
      <c r="I24" s="14"/>
      <c r="J24" s="14"/>
      <c r="K24" s="14"/>
      <c r="L24" s="14"/>
      <c r="M24" s="14"/>
      <c r="N24" s="14"/>
      <c r="O24" s="14"/>
      <c r="P24" s="14"/>
      <c r="Q24" s="14"/>
      <c r="R24" s="14"/>
      <c r="S24" s="14"/>
      <c r="T24" s="14"/>
      <c r="U24" s="14"/>
      <c r="V24" s="14"/>
      <c r="W24" s="14"/>
      <c r="X24" s="14"/>
      <c r="Y24" s="14"/>
      <c r="Z24" s="14"/>
      <c r="AA24" s="14"/>
      <c r="AB24" s="14"/>
    </row>
    <row r="25">
      <c r="A25" s="7">
        <v>45142.0</v>
      </c>
      <c r="B25" s="8" t="s">
        <v>1410</v>
      </c>
      <c r="C25" s="9" t="s">
        <v>30</v>
      </c>
      <c r="D25" s="10" t="s">
        <v>1411</v>
      </c>
      <c r="E25" s="8" t="s">
        <v>40</v>
      </c>
      <c r="F25" s="16" t="s">
        <v>1356</v>
      </c>
      <c r="G25" s="19" t="s">
        <v>1412</v>
      </c>
      <c r="H25" s="11"/>
      <c r="I25" s="14"/>
      <c r="J25" s="14"/>
      <c r="K25" s="14"/>
      <c r="L25" s="14"/>
      <c r="M25" s="14"/>
      <c r="N25" s="14"/>
      <c r="O25" s="14"/>
      <c r="P25" s="14"/>
      <c r="Q25" s="14"/>
      <c r="R25" s="14"/>
      <c r="S25" s="14"/>
      <c r="T25" s="14"/>
      <c r="U25" s="14"/>
      <c r="V25" s="14"/>
      <c r="W25" s="14"/>
      <c r="X25" s="14"/>
      <c r="Y25" s="14"/>
      <c r="Z25" s="14"/>
      <c r="AA25" s="14"/>
      <c r="AB25" s="14"/>
    </row>
    <row r="26">
      <c r="A26" s="7">
        <v>45142.0</v>
      </c>
      <c r="B26" s="8" t="s">
        <v>1413</v>
      </c>
      <c r="C26" s="9" t="s">
        <v>14</v>
      </c>
      <c r="D26" s="10" t="s">
        <v>1414</v>
      </c>
      <c r="E26" s="8" t="s">
        <v>132</v>
      </c>
      <c r="F26" s="16" t="s">
        <v>1415</v>
      </c>
      <c r="G26" s="19" t="s">
        <v>1416</v>
      </c>
      <c r="H26" s="8" t="s">
        <v>1417</v>
      </c>
      <c r="I26" s="14"/>
      <c r="J26" s="14"/>
      <c r="K26" s="14"/>
      <c r="L26" s="14"/>
      <c r="M26" s="14"/>
      <c r="N26" s="14"/>
      <c r="O26" s="14"/>
      <c r="P26" s="14"/>
      <c r="Q26" s="14"/>
      <c r="R26" s="14"/>
      <c r="S26" s="14"/>
      <c r="T26" s="14"/>
      <c r="U26" s="14"/>
      <c r="V26" s="14"/>
      <c r="W26" s="14"/>
      <c r="X26" s="14"/>
      <c r="Y26" s="14"/>
      <c r="Z26" s="14"/>
      <c r="AA26" s="14"/>
      <c r="AB26" s="14"/>
    </row>
    <row r="27">
      <c r="A27" s="7">
        <v>45142.0</v>
      </c>
      <c r="B27" s="8" t="s">
        <v>1418</v>
      </c>
      <c r="C27" s="9" t="s">
        <v>14</v>
      </c>
      <c r="D27" s="10" t="s">
        <v>1419</v>
      </c>
      <c r="E27" s="8" t="s">
        <v>93</v>
      </c>
      <c r="F27" s="16" t="s">
        <v>1420</v>
      </c>
      <c r="G27" s="19" t="s">
        <v>1421</v>
      </c>
      <c r="H27" s="11"/>
      <c r="I27" s="14"/>
      <c r="J27" s="14"/>
      <c r="K27" s="14"/>
      <c r="L27" s="14"/>
      <c r="M27" s="14"/>
      <c r="N27" s="14"/>
      <c r="O27" s="14"/>
      <c r="P27" s="14"/>
      <c r="Q27" s="14"/>
      <c r="R27" s="14"/>
      <c r="S27" s="14"/>
      <c r="T27" s="14"/>
      <c r="U27" s="14"/>
      <c r="V27" s="14"/>
      <c r="W27" s="14"/>
      <c r="X27" s="14"/>
      <c r="Y27" s="14"/>
      <c r="Z27" s="14"/>
      <c r="AA27" s="14"/>
      <c r="AB27" s="14"/>
    </row>
    <row r="28">
      <c r="A28" s="7">
        <v>45142.0</v>
      </c>
      <c r="B28" s="8" t="s">
        <v>1422</v>
      </c>
      <c r="C28" s="9" t="s">
        <v>10</v>
      </c>
      <c r="D28" s="15" t="s">
        <v>1423</v>
      </c>
      <c r="E28" s="11"/>
      <c r="F28" s="16" t="s">
        <v>1424</v>
      </c>
      <c r="G28" s="17" t="s">
        <v>1425</v>
      </c>
      <c r="H28" s="8" t="s">
        <v>1426</v>
      </c>
      <c r="I28" s="14"/>
      <c r="J28" s="14"/>
      <c r="K28" s="14"/>
      <c r="L28" s="14"/>
      <c r="M28" s="14"/>
      <c r="N28" s="14"/>
      <c r="O28" s="14"/>
      <c r="P28" s="14"/>
      <c r="Q28" s="14"/>
      <c r="R28" s="14"/>
      <c r="S28" s="14"/>
      <c r="T28" s="14"/>
      <c r="U28" s="14"/>
      <c r="V28" s="14"/>
      <c r="W28" s="14"/>
      <c r="X28" s="14"/>
      <c r="Y28" s="14"/>
      <c r="Z28" s="14"/>
      <c r="AA28" s="14"/>
      <c r="AB28" s="14"/>
    </row>
    <row r="29">
      <c r="A29" s="7">
        <v>45142.0</v>
      </c>
      <c r="B29" s="8" t="s">
        <v>1427</v>
      </c>
      <c r="C29" s="9" t="s">
        <v>30</v>
      </c>
      <c r="D29" s="10" t="s">
        <v>1428</v>
      </c>
      <c r="E29" s="8" t="s">
        <v>282</v>
      </c>
      <c r="F29" s="16" t="s">
        <v>1429</v>
      </c>
      <c r="G29" s="19" t="s">
        <v>1430</v>
      </c>
      <c r="H29" s="11"/>
      <c r="I29" s="14"/>
      <c r="J29" s="14"/>
      <c r="K29" s="14"/>
      <c r="L29" s="14"/>
      <c r="M29" s="14"/>
      <c r="N29" s="14"/>
      <c r="O29" s="14"/>
      <c r="P29" s="14"/>
      <c r="Q29" s="14"/>
      <c r="R29" s="14"/>
      <c r="S29" s="14"/>
      <c r="T29" s="14"/>
      <c r="U29" s="14"/>
      <c r="V29" s="14"/>
      <c r="W29" s="14"/>
      <c r="X29" s="14"/>
      <c r="Y29" s="14"/>
      <c r="Z29" s="14"/>
      <c r="AA29" s="14"/>
      <c r="AB29" s="14"/>
    </row>
    <row r="30">
      <c r="A30" s="7">
        <v>45142.0</v>
      </c>
      <c r="B30" s="8" t="s">
        <v>1431</v>
      </c>
      <c r="C30" s="9" t="s">
        <v>14</v>
      </c>
      <c r="D30" s="10" t="s">
        <v>1432</v>
      </c>
      <c r="E30" s="8" t="s">
        <v>1433</v>
      </c>
      <c r="F30" s="16" t="s">
        <v>1434</v>
      </c>
      <c r="G30" s="19" t="s">
        <v>1435</v>
      </c>
      <c r="H30" s="11"/>
      <c r="I30" s="14"/>
      <c r="J30" s="14"/>
      <c r="K30" s="14"/>
      <c r="L30" s="14"/>
      <c r="M30" s="14"/>
      <c r="N30" s="14"/>
      <c r="O30" s="14"/>
      <c r="P30" s="14"/>
      <c r="Q30" s="14"/>
      <c r="R30" s="14"/>
      <c r="S30" s="14"/>
      <c r="T30" s="14"/>
      <c r="U30" s="14"/>
      <c r="V30" s="14"/>
      <c r="W30" s="14"/>
      <c r="X30" s="14"/>
      <c r="Y30" s="14"/>
      <c r="Z30" s="14"/>
      <c r="AA30" s="14"/>
      <c r="AB30" s="14"/>
    </row>
    <row r="31">
      <c r="A31" s="7">
        <v>45142.0</v>
      </c>
      <c r="B31" s="8" t="s">
        <v>1436</v>
      </c>
      <c r="C31" s="9" t="s">
        <v>14</v>
      </c>
      <c r="D31" s="10" t="s">
        <v>1437</v>
      </c>
      <c r="E31" s="8" t="s">
        <v>93</v>
      </c>
      <c r="F31" s="16" t="s">
        <v>1438</v>
      </c>
      <c r="G31" s="19" t="s">
        <v>1439</v>
      </c>
      <c r="H31" s="11"/>
      <c r="I31" s="14"/>
      <c r="J31" s="14"/>
      <c r="K31" s="14"/>
      <c r="L31" s="14"/>
      <c r="M31" s="14"/>
      <c r="N31" s="14"/>
      <c r="O31" s="14"/>
      <c r="P31" s="14"/>
      <c r="Q31" s="14"/>
      <c r="R31" s="14"/>
      <c r="S31" s="14"/>
      <c r="T31" s="14"/>
      <c r="U31" s="14"/>
      <c r="V31" s="14"/>
      <c r="W31" s="14"/>
      <c r="X31" s="14"/>
      <c r="Y31" s="14"/>
      <c r="Z31" s="14"/>
      <c r="AA31" s="14"/>
      <c r="AB31" s="14"/>
    </row>
    <row r="32">
      <c r="A32" s="7">
        <v>45142.0</v>
      </c>
      <c r="B32" s="8" t="s">
        <v>1440</v>
      </c>
      <c r="C32" s="9" t="s">
        <v>10</v>
      </c>
      <c r="D32" s="10" t="s">
        <v>1441</v>
      </c>
      <c r="E32" s="8" t="s">
        <v>199</v>
      </c>
      <c r="F32" s="16" t="s">
        <v>1442</v>
      </c>
      <c r="G32" s="19" t="s">
        <v>1443</v>
      </c>
      <c r="H32" s="11"/>
      <c r="I32" s="14"/>
      <c r="J32" s="14"/>
      <c r="K32" s="14"/>
      <c r="L32" s="14"/>
      <c r="M32" s="14"/>
      <c r="N32" s="14"/>
      <c r="O32" s="14"/>
      <c r="P32" s="14"/>
      <c r="Q32" s="14"/>
      <c r="R32" s="14"/>
      <c r="S32" s="14"/>
      <c r="T32" s="14"/>
      <c r="U32" s="14"/>
      <c r="V32" s="14"/>
      <c r="W32" s="14"/>
      <c r="X32" s="14"/>
      <c r="Y32" s="14"/>
      <c r="Z32" s="14"/>
      <c r="AA32" s="14"/>
      <c r="AB32" s="14"/>
    </row>
    <row r="33">
      <c r="A33" s="7">
        <v>45142.0</v>
      </c>
      <c r="B33" s="8" t="s">
        <v>1444</v>
      </c>
      <c r="C33" s="9" t="s">
        <v>14</v>
      </c>
      <c r="D33" s="10" t="s">
        <v>1445</v>
      </c>
      <c r="E33" s="8" t="s">
        <v>83</v>
      </c>
      <c r="F33" s="16" t="s">
        <v>1446</v>
      </c>
      <c r="G33" s="19" t="s">
        <v>1447</v>
      </c>
      <c r="H33" s="8" t="s">
        <v>1448</v>
      </c>
      <c r="I33" s="14"/>
      <c r="J33" s="14"/>
      <c r="K33" s="14"/>
      <c r="L33" s="14"/>
      <c r="M33" s="14"/>
      <c r="N33" s="14"/>
      <c r="O33" s="14"/>
      <c r="P33" s="14"/>
      <c r="Q33" s="14"/>
      <c r="R33" s="14"/>
      <c r="S33" s="14"/>
      <c r="T33" s="14"/>
      <c r="U33" s="14"/>
      <c r="V33" s="14"/>
      <c r="W33" s="14"/>
      <c r="X33" s="14"/>
      <c r="Y33" s="14"/>
      <c r="Z33" s="14"/>
      <c r="AA33" s="14"/>
      <c r="AB33" s="14"/>
    </row>
    <row r="34">
      <c r="A34" s="7">
        <v>45142.0</v>
      </c>
      <c r="B34" s="8" t="s">
        <v>1449</v>
      </c>
      <c r="C34" s="9" t="s">
        <v>30</v>
      </c>
      <c r="D34" s="10" t="s">
        <v>1450</v>
      </c>
      <c r="E34" s="11"/>
      <c r="F34" s="16" t="s">
        <v>170</v>
      </c>
      <c r="G34" s="19" t="s">
        <v>1451</v>
      </c>
      <c r="H34" s="8"/>
      <c r="I34" s="14"/>
      <c r="J34" s="14"/>
      <c r="K34" s="14"/>
      <c r="L34" s="14"/>
      <c r="M34" s="14"/>
      <c r="N34" s="14"/>
      <c r="O34" s="14"/>
      <c r="P34" s="14"/>
      <c r="Q34" s="14"/>
      <c r="R34" s="14"/>
      <c r="S34" s="14"/>
      <c r="T34" s="14"/>
      <c r="U34" s="14"/>
      <c r="V34" s="14"/>
      <c r="W34" s="14"/>
      <c r="X34" s="14"/>
      <c r="Y34" s="14"/>
      <c r="Z34" s="14"/>
      <c r="AA34" s="14"/>
      <c r="AB34" s="14"/>
    </row>
    <row r="35">
      <c r="A35" s="7">
        <v>45142.0</v>
      </c>
      <c r="B35" s="8" t="s">
        <v>1452</v>
      </c>
      <c r="C35" s="9" t="s">
        <v>10</v>
      </c>
      <c r="D35" s="10" t="s">
        <v>1453</v>
      </c>
      <c r="E35" s="8" t="s">
        <v>1102</v>
      </c>
      <c r="F35" s="16" t="s">
        <v>1454</v>
      </c>
      <c r="G35" s="19" t="s">
        <v>1455</v>
      </c>
      <c r="H35" s="8" t="s">
        <v>1456</v>
      </c>
      <c r="I35" s="14"/>
      <c r="J35" s="14"/>
      <c r="K35" s="14"/>
      <c r="L35" s="14"/>
      <c r="M35" s="14"/>
      <c r="N35" s="14"/>
      <c r="O35" s="14"/>
      <c r="P35" s="14"/>
      <c r="Q35" s="14"/>
      <c r="R35" s="14"/>
      <c r="S35" s="14"/>
      <c r="T35" s="14"/>
      <c r="U35" s="14"/>
      <c r="V35" s="14"/>
      <c r="W35" s="14"/>
      <c r="X35" s="14"/>
      <c r="Y35" s="14"/>
      <c r="Z35" s="14"/>
      <c r="AA35" s="14"/>
      <c r="AB35" s="14"/>
    </row>
    <row r="36">
      <c r="A36" s="7">
        <v>45142.0</v>
      </c>
      <c r="B36" s="21" t="s">
        <v>1457</v>
      </c>
      <c r="C36" s="9" t="s">
        <v>10</v>
      </c>
      <c r="D36" s="10" t="s">
        <v>1458</v>
      </c>
      <c r="E36" s="11"/>
      <c r="F36" s="16"/>
      <c r="G36" s="13"/>
      <c r="H36" s="8" t="s">
        <v>1459</v>
      </c>
      <c r="I36" s="14"/>
      <c r="J36" s="14"/>
      <c r="K36" s="14"/>
      <c r="L36" s="14"/>
      <c r="M36" s="14"/>
      <c r="N36" s="14"/>
      <c r="O36" s="14"/>
      <c r="P36" s="14"/>
      <c r="Q36" s="14"/>
      <c r="R36" s="14"/>
      <c r="S36" s="14"/>
      <c r="T36" s="14"/>
      <c r="U36" s="14"/>
      <c r="V36" s="14"/>
      <c r="W36" s="14"/>
      <c r="X36" s="14"/>
      <c r="Y36" s="14"/>
      <c r="Z36" s="14"/>
      <c r="AA36" s="14"/>
      <c r="AB36" s="14"/>
    </row>
    <row r="37">
      <c r="A37" s="7">
        <v>45142.0</v>
      </c>
      <c r="B37" s="8" t="s">
        <v>1460</v>
      </c>
      <c r="C37" s="9" t="s">
        <v>30</v>
      </c>
      <c r="D37" s="10" t="s">
        <v>1461</v>
      </c>
      <c r="E37" s="8" t="s">
        <v>40</v>
      </c>
      <c r="F37" s="16" t="s">
        <v>1462</v>
      </c>
      <c r="G37" s="19" t="s">
        <v>1463</v>
      </c>
      <c r="H37" s="11"/>
      <c r="I37" s="14"/>
      <c r="J37" s="14"/>
      <c r="K37" s="14"/>
      <c r="L37" s="14"/>
      <c r="M37" s="14"/>
      <c r="N37" s="14"/>
      <c r="O37" s="14"/>
      <c r="P37" s="14"/>
      <c r="Q37" s="14"/>
      <c r="R37" s="14"/>
      <c r="S37" s="14"/>
      <c r="T37" s="14"/>
      <c r="U37" s="14"/>
      <c r="V37" s="14"/>
      <c r="W37" s="14"/>
      <c r="X37" s="14"/>
      <c r="Y37" s="14"/>
      <c r="Z37" s="14"/>
      <c r="AA37" s="14"/>
      <c r="AB37" s="14"/>
    </row>
    <row r="38">
      <c r="A38" s="7">
        <v>45142.0</v>
      </c>
      <c r="B38" s="8" t="s">
        <v>1464</v>
      </c>
      <c r="C38" s="9" t="s">
        <v>14</v>
      </c>
      <c r="D38" s="10" t="s">
        <v>1465</v>
      </c>
      <c r="E38" s="11"/>
      <c r="F38" s="16" t="s">
        <v>1466</v>
      </c>
      <c r="G38" s="19" t="s">
        <v>1467</v>
      </c>
      <c r="H38" s="8" t="s">
        <v>1468</v>
      </c>
      <c r="I38" s="14"/>
      <c r="J38" s="14"/>
      <c r="K38" s="14"/>
      <c r="L38" s="14"/>
      <c r="M38" s="14"/>
      <c r="N38" s="14"/>
      <c r="O38" s="14"/>
      <c r="P38" s="14"/>
      <c r="Q38" s="14"/>
      <c r="R38" s="14"/>
      <c r="S38" s="14"/>
      <c r="T38" s="14"/>
      <c r="U38" s="14"/>
      <c r="V38" s="14"/>
      <c r="W38" s="14"/>
      <c r="X38" s="14"/>
      <c r="Y38" s="14"/>
      <c r="Z38" s="14"/>
      <c r="AA38" s="14"/>
      <c r="AB38" s="14"/>
    </row>
    <row r="39">
      <c r="A39" s="7">
        <v>45145.0</v>
      </c>
      <c r="B39" s="8" t="s">
        <v>1469</v>
      </c>
      <c r="C39" s="9" t="s">
        <v>30</v>
      </c>
      <c r="D39" s="10" t="s">
        <v>1470</v>
      </c>
      <c r="E39" s="11"/>
      <c r="F39" s="16" t="s">
        <v>170</v>
      </c>
      <c r="G39" s="19" t="s">
        <v>1471</v>
      </c>
      <c r="H39" s="11"/>
      <c r="I39" s="14"/>
      <c r="J39" s="14"/>
      <c r="K39" s="14"/>
      <c r="L39" s="14"/>
      <c r="M39" s="14"/>
      <c r="N39" s="14"/>
      <c r="O39" s="14"/>
      <c r="P39" s="14"/>
      <c r="Q39" s="14"/>
      <c r="R39" s="14"/>
      <c r="S39" s="14"/>
      <c r="T39" s="14"/>
      <c r="U39" s="14"/>
      <c r="V39" s="14"/>
      <c r="W39" s="14"/>
      <c r="X39" s="14"/>
      <c r="Y39" s="14"/>
      <c r="Z39" s="14"/>
      <c r="AA39" s="14"/>
      <c r="AB39" s="14"/>
    </row>
    <row r="40">
      <c r="A40" s="7">
        <v>45145.0</v>
      </c>
      <c r="B40" s="8" t="s">
        <v>1472</v>
      </c>
      <c r="C40" s="9" t="s">
        <v>10</v>
      </c>
      <c r="D40" s="15" t="s">
        <v>1473</v>
      </c>
      <c r="E40" s="8" t="s">
        <v>1474</v>
      </c>
      <c r="F40" s="16" t="s">
        <v>1475</v>
      </c>
      <c r="G40" s="17" t="s">
        <v>1476</v>
      </c>
      <c r="H40" s="11"/>
      <c r="I40" s="14"/>
      <c r="J40" s="14"/>
      <c r="K40" s="14"/>
      <c r="L40" s="14"/>
      <c r="M40" s="14"/>
      <c r="N40" s="14"/>
      <c r="O40" s="14"/>
      <c r="P40" s="14"/>
      <c r="Q40" s="14"/>
      <c r="R40" s="14"/>
      <c r="S40" s="14"/>
      <c r="T40" s="14"/>
      <c r="U40" s="14"/>
      <c r="V40" s="14"/>
      <c r="W40" s="14"/>
      <c r="X40" s="14"/>
      <c r="Y40" s="14"/>
      <c r="Z40" s="14"/>
      <c r="AA40" s="14"/>
      <c r="AB40" s="14"/>
    </row>
    <row r="41">
      <c r="A41" s="7">
        <v>45145.0</v>
      </c>
      <c r="B41" s="8" t="s">
        <v>1477</v>
      </c>
      <c r="C41" s="9" t="s">
        <v>10</v>
      </c>
      <c r="D41" s="10" t="s">
        <v>1478</v>
      </c>
      <c r="E41" s="8" t="s">
        <v>97</v>
      </c>
      <c r="F41" s="16" t="s">
        <v>1479</v>
      </c>
      <c r="G41" s="19" t="s">
        <v>1480</v>
      </c>
      <c r="H41" s="8" t="s">
        <v>1481</v>
      </c>
      <c r="I41" s="14"/>
      <c r="J41" s="14"/>
      <c r="K41" s="14"/>
      <c r="L41" s="14"/>
      <c r="M41" s="14"/>
      <c r="N41" s="14"/>
      <c r="O41" s="14"/>
      <c r="P41" s="14"/>
      <c r="Q41" s="14"/>
      <c r="R41" s="14"/>
      <c r="S41" s="14"/>
      <c r="T41" s="14"/>
      <c r="U41" s="14"/>
      <c r="V41" s="14"/>
      <c r="W41" s="14"/>
      <c r="X41" s="14"/>
      <c r="Y41" s="14"/>
      <c r="Z41" s="14"/>
      <c r="AA41" s="14"/>
      <c r="AB41" s="14"/>
    </row>
    <row r="42">
      <c r="A42" s="7">
        <v>45145.0</v>
      </c>
      <c r="B42" s="8" t="s">
        <v>1482</v>
      </c>
      <c r="C42" s="9" t="s">
        <v>14</v>
      </c>
      <c r="D42" s="10" t="s">
        <v>1483</v>
      </c>
      <c r="E42" s="8" t="s">
        <v>123</v>
      </c>
      <c r="F42" s="16" t="s">
        <v>1484</v>
      </c>
      <c r="G42" s="19" t="s">
        <v>1485</v>
      </c>
      <c r="H42" s="8" t="s">
        <v>348</v>
      </c>
      <c r="I42" s="14"/>
      <c r="J42" s="14"/>
      <c r="K42" s="14"/>
      <c r="L42" s="14"/>
      <c r="M42" s="14"/>
      <c r="N42" s="14"/>
      <c r="O42" s="14"/>
      <c r="P42" s="14"/>
      <c r="Q42" s="14"/>
      <c r="R42" s="14"/>
      <c r="S42" s="14"/>
      <c r="T42" s="14"/>
      <c r="U42" s="14"/>
      <c r="V42" s="14"/>
      <c r="W42" s="14"/>
      <c r="X42" s="14"/>
      <c r="Y42" s="14"/>
      <c r="Z42" s="14"/>
      <c r="AA42" s="14"/>
      <c r="AB42" s="14"/>
    </row>
    <row r="43">
      <c r="A43" s="7">
        <v>45146.0</v>
      </c>
      <c r="B43" s="21" t="s">
        <v>1486</v>
      </c>
      <c r="C43" s="9" t="s">
        <v>10</v>
      </c>
      <c r="D43" s="10" t="s">
        <v>1487</v>
      </c>
      <c r="E43" s="11"/>
      <c r="F43" s="16" t="s">
        <v>1488</v>
      </c>
      <c r="G43" s="19" t="s">
        <v>1489</v>
      </c>
      <c r="H43" s="8" t="s">
        <v>1490</v>
      </c>
      <c r="I43" s="14"/>
      <c r="J43" s="14"/>
      <c r="K43" s="14"/>
      <c r="L43" s="14"/>
      <c r="M43" s="14"/>
      <c r="N43" s="14"/>
      <c r="O43" s="14"/>
      <c r="P43" s="14"/>
      <c r="Q43" s="14"/>
      <c r="R43" s="14"/>
      <c r="S43" s="14"/>
      <c r="T43" s="14"/>
      <c r="U43" s="14"/>
      <c r="V43" s="14"/>
      <c r="W43" s="14"/>
      <c r="X43" s="14"/>
      <c r="Y43" s="14"/>
      <c r="Z43" s="14"/>
      <c r="AA43" s="14"/>
      <c r="AB43" s="14"/>
    </row>
    <row r="44">
      <c r="A44" s="7">
        <v>45146.0</v>
      </c>
      <c r="B44" s="8" t="s">
        <v>1491</v>
      </c>
      <c r="C44" s="9" t="s">
        <v>14</v>
      </c>
      <c r="D44" s="10" t="s">
        <v>1492</v>
      </c>
      <c r="E44" s="11"/>
      <c r="F44" s="16" t="s">
        <v>1493</v>
      </c>
      <c r="G44" s="19" t="s">
        <v>1494</v>
      </c>
      <c r="H44" s="8" t="s">
        <v>1495</v>
      </c>
      <c r="I44" s="14"/>
      <c r="J44" s="14"/>
      <c r="K44" s="14"/>
      <c r="L44" s="14"/>
      <c r="M44" s="14"/>
      <c r="N44" s="14"/>
      <c r="O44" s="14"/>
      <c r="P44" s="14"/>
      <c r="Q44" s="14"/>
      <c r="R44" s="14"/>
      <c r="S44" s="14"/>
      <c r="T44" s="14"/>
      <c r="U44" s="14"/>
      <c r="V44" s="14"/>
      <c r="W44" s="14"/>
      <c r="X44" s="14"/>
      <c r="Y44" s="14"/>
      <c r="Z44" s="14"/>
      <c r="AA44" s="14"/>
      <c r="AB44" s="14"/>
    </row>
    <row r="45">
      <c r="A45" s="7">
        <v>45146.0</v>
      </c>
      <c r="B45" s="8" t="s">
        <v>1496</v>
      </c>
      <c r="C45" s="9" t="s">
        <v>14</v>
      </c>
      <c r="D45" s="10" t="s">
        <v>1497</v>
      </c>
      <c r="E45" s="11"/>
      <c r="F45" s="16" t="s">
        <v>1498</v>
      </c>
      <c r="G45" s="19" t="s">
        <v>1499</v>
      </c>
      <c r="H45" s="8" t="s">
        <v>1500</v>
      </c>
      <c r="I45" s="14"/>
      <c r="J45" s="14"/>
      <c r="K45" s="14"/>
      <c r="L45" s="14"/>
      <c r="M45" s="14"/>
      <c r="N45" s="14"/>
      <c r="O45" s="14"/>
      <c r="P45" s="14"/>
      <c r="Q45" s="14"/>
      <c r="R45" s="14"/>
      <c r="S45" s="14"/>
      <c r="T45" s="14"/>
      <c r="U45" s="14"/>
      <c r="V45" s="14"/>
      <c r="W45" s="14"/>
      <c r="X45" s="14"/>
      <c r="Y45" s="14"/>
      <c r="Z45" s="14"/>
      <c r="AA45" s="14"/>
      <c r="AB45" s="14"/>
    </row>
    <row r="46">
      <c r="A46" s="7">
        <v>45146.0</v>
      </c>
      <c r="B46" s="8" t="s">
        <v>1501</v>
      </c>
      <c r="C46" s="9" t="s">
        <v>14</v>
      </c>
      <c r="D46" s="10" t="s">
        <v>1502</v>
      </c>
      <c r="E46" s="8" t="s">
        <v>1503</v>
      </c>
      <c r="F46" s="16" t="s">
        <v>1504</v>
      </c>
      <c r="G46" s="19" t="s">
        <v>1505</v>
      </c>
      <c r="H46" s="11"/>
      <c r="I46" s="14"/>
      <c r="J46" s="14"/>
      <c r="K46" s="14"/>
      <c r="L46" s="14"/>
      <c r="M46" s="14"/>
      <c r="N46" s="14"/>
      <c r="O46" s="14"/>
      <c r="P46" s="14"/>
      <c r="Q46" s="14"/>
      <c r="R46" s="14"/>
      <c r="S46" s="14"/>
      <c r="T46" s="14"/>
      <c r="U46" s="14"/>
      <c r="V46" s="14"/>
      <c r="W46" s="14"/>
      <c r="X46" s="14"/>
      <c r="Y46" s="14"/>
      <c r="Z46" s="14"/>
      <c r="AA46" s="14"/>
      <c r="AB46" s="14"/>
    </row>
    <row r="47">
      <c r="A47" s="7">
        <v>45146.0</v>
      </c>
      <c r="B47" s="8" t="s">
        <v>1506</v>
      </c>
      <c r="C47" s="9" t="s">
        <v>30</v>
      </c>
      <c r="D47" s="10" t="s">
        <v>1507</v>
      </c>
      <c r="E47" s="8" t="s">
        <v>40</v>
      </c>
      <c r="F47" s="16" t="s">
        <v>1508</v>
      </c>
      <c r="G47" s="19" t="s">
        <v>1509</v>
      </c>
      <c r="H47" s="11"/>
      <c r="I47" s="14"/>
      <c r="J47" s="14"/>
      <c r="K47" s="14"/>
      <c r="L47" s="14"/>
      <c r="M47" s="14"/>
      <c r="N47" s="14"/>
      <c r="O47" s="14"/>
      <c r="P47" s="14"/>
      <c r="Q47" s="14"/>
      <c r="R47" s="14"/>
      <c r="S47" s="14"/>
      <c r="T47" s="14"/>
      <c r="U47" s="14"/>
      <c r="V47" s="14"/>
      <c r="W47" s="14"/>
      <c r="X47" s="14"/>
      <c r="Y47" s="14"/>
      <c r="Z47" s="14"/>
      <c r="AA47" s="14"/>
      <c r="AB47" s="14"/>
    </row>
    <row r="48">
      <c r="A48" s="7">
        <v>45146.0</v>
      </c>
      <c r="B48" s="21" t="s">
        <v>1510</v>
      </c>
      <c r="C48" s="9" t="s">
        <v>30</v>
      </c>
      <c r="D48" s="10" t="s">
        <v>1511</v>
      </c>
      <c r="E48" s="8" t="s">
        <v>40</v>
      </c>
      <c r="F48" s="16" t="s">
        <v>1512</v>
      </c>
      <c r="G48" s="19" t="s">
        <v>1513</v>
      </c>
      <c r="H48" s="11"/>
      <c r="I48" s="14"/>
      <c r="J48" s="14"/>
      <c r="K48" s="14"/>
      <c r="L48" s="14"/>
      <c r="M48" s="14"/>
      <c r="N48" s="14"/>
      <c r="O48" s="14"/>
      <c r="P48" s="14"/>
      <c r="Q48" s="14"/>
      <c r="R48" s="14"/>
      <c r="S48" s="14"/>
      <c r="T48" s="14"/>
      <c r="U48" s="14"/>
      <c r="V48" s="14"/>
      <c r="W48" s="14"/>
      <c r="X48" s="14"/>
      <c r="Y48" s="14"/>
      <c r="Z48" s="14"/>
      <c r="AA48" s="14"/>
      <c r="AB48" s="14"/>
    </row>
    <row r="49">
      <c r="A49" s="7">
        <v>45146.0</v>
      </c>
      <c r="B49" s="8" t="s">
        <v>1514</v>
      </c>
      <c r="C49" s="9" t="s">
        <v>30</v>
      </c>
      <c r="D49" s="10" t="s">
        <v>1515</v>
      </c>
      <c r="E49" s="8" t="s">
        <v>40</v>
      </c>
      <c r="F49" s="16" t="s">
        <v>1516</v>
      </c>
      <c r="G49" s="19" t="s">
        <v>1517</v>
      </c>
      <c r="H49" s="11"/>
      <c r="I49" s="14"/>
      <c r="J49" s="14"/>
      <c r="K49" s="14"/>
      <c r="L49" s="14"/>
      <c r="M49" s="14"/>
      <c r="N49" s="14"/>
      <c r="O49" s="14"/>
      <c r="P49" s="14"/>
      <c r="Q49" s="14"/>
      <c r="R49" s="14"/>
      <c r="S49" s="14"/>
      <c r="T49" s="14"/>
      <c r="U49" s="14"/>
      <c r="V49" s="14"/>
      <c r="W49" s="14"/>
      <c r="X49" s="14"/>
      <c r="Y49" s="14"/>
      <c r="Z49" s="14"/>
      <c r="AA49" s="14"/>
      <c r="AB49" s="14"/>
    </row>
    <row r="50">
      <c r="A50" s="7">
        <v>45146.0</v>
      </c>
      <c r="B50" s="8" t="s">
        <v>1518</v>
      </c>
      <c r="C50" s="9" t="s">
        <v>30</v>
      </c>
      <c r="D50" s="10" t="s">
        <v>1519</v>
      </c>
      <c r="E50" s="8" t="s">
        <v>282</v>
      </c>
      <c r="F50" s="16" t="s">
        <v>1520</v>
      </c>
      <c r="G50" s="19" t="s">
        <v>1521</v>
      </c>
      <c r="H50" s="11"/>
      <c r="I50" s="14"/>
      <c r="J50" s="14"/>
      <c r="K50" s="14"/>
      <c r="L50" s="14"/>
      <c r="M50" s="14"/>
      <c r="N50" s="14"/>
      <c r="O50" s="14"/>
      <c r="P50" s="14"/>
      <c r="Q50" s="14"/>
      <c r="R50" s="14"/>
      <c r="S50" s="14"/>
      <c r="T50" s="14"/>
      <c r="U50" s="14"/>
      <c r="V50" s="14"/>
      <c r="W50" s="14"/>
      <c r="X50" s="14"/>
      <c r="Y50" s="14"/>
      <c r="Z50" s="14"/>
      <c r="AA50" s="14"/>
      <c r="AB50" s="14"/>
    </row>
    <row r="51">
      <c r="A51" s="7">
        <v>45146.0</v>
      </c>
      <c r="B51" s="8" t="s">
        <v>1522</v>
      </c>
      <c r="C51" s="9" t="s">
        <v>30</v>
      </c>
      <c r="D51" s="10" t="s">
        <v>1523</v>
      </c>
      <c r="E51" s="8" t="s">
        <v>40</v>
      </c>
      <c r="F51" s="16" t="s">
        <v>1524</v>
      </c>
      <c r="G51" s="19" t="s">
        <v>1525</v>
      </c>
      <c r="H51" s="11"/>
      <c r="I51" s="14"/>
      <c r="J51" s="14"/>
      <c r="K51" s="14"/>
      <c r="L51" s="14"/>
      <c r="M51" s="14"/>
      <c r="N51" s="14"/>
      <c r="O51" s="14"/>
      <c r="P51" s="14"/>
      <c r="Q51" s="14"/>
      <c r="R51" s="14"/>
      <c r="S51" s="14"/>
      <c r="T51" s="14"/>
      <c r="U51" s="14"/>
      <c r="V51" s="14"/>
      <c r="W51" s="14"/>
      <c r="X51" s="14"/>
      <c r="Y51" s="14"/>
      <c r="Z51" s="14"/>
      <c r="AA51" s="14"/>
      <c r="AB51" s="14"/>
    </row>
    <row r="52">
      <c r="A52" s="7">
        <v>45146.0</v>
      </c>
      <c r="B52" s="8" t="s">
        <v>1526</v>
      </c>
      <c r="C52" s="9" t="s">
        <v>30</v>
      </c>
      <c r="D52" s="10" t="s">
        <v>1527</v>
      </c>
      <c r="E52" s="8" t="s">
        <v>282</v>
      </c>
      <c r="F52" s="16" t="s">
        <v>1528</v>
      </c>
      <c r="G52" s="19" t="s">
        <v>1529</v>
      </c>
      <c r="H52" s="11"/>
      <c r="I52" s="14"/>
      <c r="J52" s="14"/>
      <c r="K52" s="14"/>
      <c r="L52" s="14"/>
      <c r="M52" s="14"/>
      <c r="N52" s="14"/>
      <c r="O52" s="14"/>
      <c r="P52" s="14"/>
      <c r="Q52" s="14"/>
      <c r="R52" s="14"/>
      <c r="S52" s="14"/>
      <c r="T52" s="14"/>
      <c r="U52" s="14"/>
      <c r="V52" s="14"/>
      <c r="W52" s="14"/>
      <c r="X52" s="14"/>
      <c r="Y52" s="14"/>
      <c r="Z52" s="14"/>
      <c r="AA52" s="14"/>
      <c r="AB52" s="14"/>
    </row>
    <row r="53">
      <c r="A53" s="7">
        <v>45146.0</v>
      </c>
      <c r="B53" s="8" t="s">
        <v>1530</v>
      </c>
      <c r="C53" s="9" t="s">
        <v>30</v>
      </c>
      <c r="D53" s="10" t="s">
        <v>1531</v>
      </c>
      <c r="E53" s="8" t="s">
        <v>1045</v>
      </c>
      <c r="F53" s="16" t="s">
        <v>1532</v>
      </c>
      <c r="G53" s="19" t="s">
        <v>1533</v>
      </c>
      <c r="H53" s="11"/>
      <c r="I53" s="14"/>
      <c r="J53" s="14"/>
      <c r="K53" s="14"/>
      <c r="L53" s="14"/>
      <c r="M53" s="14"/>
      <c r="N53" s="14"/>
      <c r="O53" s="14"/>
      <c r="P53" s="14"/>
      <c r="Q53" s="14"/>
      <c r="R53" s="14"/>
      <c r="S53" s="14"/>
      <c r="T53" s="14"/>
      <c r="U53" s="14"/>
      <c r="V53" s="14"/>
      <c r="W53" s="14"/>
      <c r="X53" s="14"/>
      <c r="Y53" s="14"/>
      <c r="Z53" s="14"/>
      <c r="AA53" s="14"/>
      <c r="AB53" s="14"/>
    </row>
    <row r="54">
      <c r="A54" s="7">
        <v>45146.0</v>
      </c>
      <c r="B54" s="8" t="s">
        <v>1534</v>
      </c>
      <c r="C54" s="9" t="s">
        <v>30</v>
      </c>
      <c r="D54" s="10" t="s">
        <v>1535</v>
      </c>
      <c r="E54" s="8" t="s">
        <v>1045</v>
      </c>
      <c r="F54" s="16" t="s">
        <v>1536</v>
      </c>
      <c r="G54" s="19" t="s">
        <v>1537</v>
      </c>
      <c r="H54" s="11"/>
      <c r="I54" s="14"/>
      <c r="J54" s="14"/>
      <c r="K54" s="14"/>
      <c r="L54" s="14"/>
      <c r="M54" s="14"/>
      <c r="N54" s="14"/>
      <c r="O54" s="14"/>
      <c r="P54" s="14"/>
      <c r="Q54" s="14"/>
      <c r="R54" s="14"/>
      <c r="S54" s="14"/>
      <c r="T54" s="14"/>
      <c r="U54" s="14"/>
      <c r="V54" s="14"/>
      <c r="W54" s="14"/>
      <c r="X54" s="14"/>
      <c r="Y54" s="14"/>
      <c r="Z54" s="14"/>
      <c r="AA54" s="14"/>
      <c r="AB54" s="14"/>
    </row>
    <row r="55">
      <c r="A55" s="7">
        <v>45146.0</v>
      </c>
      <c r="B55" s="8" t="s">
        <v>1538</v>
      </c>
      <c r="C55" s="9" t="s">
        <v>30</v>
      </c>
      <c r="D55" s="10" t="s">
        <v>1539</v>
      </c>
      <c r="E55" s="8" t="s">
        <v>1045</v>
      </c>
      <c r="F55" s="16" t="s">
        <v>1512</v>
      </c>
      <c r="G55" s="19" t="s">
        <v>1540</v>
      </c>
      <c r="H55" s="11"/>
      <c r="I55" s="14"/>
      <c r="J55" s="14"/>
      <c r="K55" s="14"/>
      <c r="L55" s="14"/>
      <c r="M55" s="14"/>
      <c r="N55" s="14"/>
      <c r="O55" s="14"/>
      <c r="P55" s="14"/>
      <c r="Q55" s="14"/>
      <c r="R55" s="14"/>
      <c r="S55" s="14"/>
      <c r="T55" s="14"/>
      <c r="U55" s="14"/>
      <c r="V55" s="14"/>
      <c r="W55" s="14"/>
      <c r="X55" s="14"/>
      <c r="Y55" s="14"/>
      <c r="Z55" s="14"/>
      <c r="AA55" s="14"/>
      <c r="AB55" s="14"/>
    </row>
    <row r="56">
      <c r="A56" s="7">
        <v>45146.0</v>
      </c>
      <c r="B56" s="8" t="s">
        <v>1541</v>
      </c>
      <c r="C56" s="9" t="s">
        <v>30</v>
      </c>
      <c r="D56" s="10" t="s">
        <v>1542</v>
      </c>
      <c r="E56" s="8" t="s">
        <v>1543</v>
      </c>
      <c r="F56" s="16" t="s">
        <v>1544</v>
      </c>
      <c r="G56" s="19" t="s">
        <v>1545</v>
      </c>
      <c r="H56" s="11"/>
      <c r="I56" s="14"/>
      <c r="J56" s="14"/>
      <c r="K56" s="14"/>
      <c r="L56" s="14"/>
      <c r="M56" s="14"/>
      <c r="N56" s="14"/>
      <c r="O56" s="14"/>
      <c r="P56" s="14"/>
      <c r="Q56" s="14"/>
      <c r="R56" s="14"/>
      <c r="S56" s="14"/>
      <c r="T56" s="14"/>
      <c r="U56" s="14"/>
      <c r="V56" s="14"/>
      <c r="W56" s="14"/>
      <c r="X56" s="14"/>
      <c r="Y56" s="14"/>
      <c r="Z56" s="14"/>
      <c r="AA56" s="14"/>
      <c r="AB56" s="14"/>
    </row>
    <row r="57">
      <c r="A57" s="7">
        <v>45146.0</v>
      </c>
      <c r="B57" s="8" t="s">
        <v>1546</v>
      </c>
      <c r="C57" s="9" t="s">
        <v>30</v>
      </c>
      <c r="D57" s="10" t="s">
        <v>1547</v>
      </c>
      <c r="E57" s="8" t="s">
        <v>871</v>
      </c>
      <c r="F57" s="16" t="s">
        <v>1532</v>
      </c>
      <c r="G57" s="19" t="s">
        <v>1548</v>
      </c>
      <c r="H57" s="11"/>
      <c r="I57" s="14"/>
      <c r="J57" s="14"/>
      <c r="K57" s="14"/>
      <c r="L57" s="14"/>
      <c r="M57" s="14"/>
      <c r="N57" s="14"/>
      <c r="O57" s="14"/>
      <c r="P57" s="14"/>
      <c r="Q57" s="14"/>
      <c r="R57" s="14"/>
      <c r="S57" s="14"/>
      <c r="T57" s="14"/>
      <c r="U57" s="14"/>
      <c r="V57" s="14"/>
      <c r="W57" s="14"/>
      <c r="X57" s="14"/>
      <c r="Y57" s="14"/>
      <c r="Z57" s="14"/>
      <c r="AA57" s="14"/>
      <c r="AB57" s="14"/>
    </row>
    <row r="58">
      <c r="A58" s="7">
        <v>45146.0</v>
      </c>
      <c r="B58" s="8" t="s">
        <v>1549</v>
      </c>
      <c r="C58" s="9" t="s">
        <v>30</v>
      </c>
      <c r="D58" s="10" t="s">
        <v>1550</v>
      </c>
      <c r="E58" s="8" t="s">
        <v>722</v>
      </c>
      <c r="F58" s="16" t="s">
        <v>1551</v>
      </c>
      <c r="G58" s="19" t="s">
        <v>1552</v>
      </c>
      <c r="H58" s="11"/>
      <c r="I58" s="14"/>
      <c r="J58" s="14"/>
      <c r="K58" s="14"/>
      <c r="L58" s="14"/>
      <c r="M58" s="14"/>
      <c r="N58" s="14"/>
      <c r="O58" s="14"/>
      <c r="P58" s="14"/>
      <c r="Q58" s="14"/>
      <c r="R58" s="14"/>
      <c r="S58" s="14"/>
      <c r="T58" s="14"/>
      <c r="U58" s="14"/>
      <c r="V58" s="14"/>
      <c r="W58" s="14"/>
      <c r="X58" s="14"/>
      <c r="Y58" s="14"/>
      <c r="Z58" s="14"/>
      <c r="AA58" s="14"/>
      <c r="AB58" s="14"/>
    </row>
    <row r="59">
      <c r="A59" s="7">
        <v>45146.0</v>
      </c>
      <c r="B59" s="8" t="s">
        <v>1553</v>
      </c>
      <c r="C59" s="9" t="s">
        <v>30</v>
      </c>
      <c r="D59" s="10" t="s">
        <v>1554</v>
      </c>
      <c r="E59" s="8" t="s">
        <v>32</v>
      </c>
      <c r="F59" s="16" t="s">
        <v>1555</v>
      </c>
      <c r="G59" s="19" t="s">
        <v>1556</v>
      </c>
      <c r="H59" s="11"/>
      <c r="I59" s="14"/>
      <c r="J59" s="14"/>
      <c r="K59" s="14"/>
      <c r="L59" s="14"/>
      <c r="M59" s="14"/>
      <c r="N59" s="14"/>
      <c r="O59" s="14"/>
      <c r="P59" s="14"/>
      <c r="Q59" s="14"/>
      <c r="R59" s="14"/>
      <c r="S59" s="14"/>
      <c r="T59" s="14"/>
      <c r="U59" s="14"/>
      <c r="V59" s="14"/>
      <c r="W59" s="14"/>
      <c r="X59" s="14"/>
      <c r="Y59" s="14"/>
      <c r="Z59" s="14"/>
      <c r="AA59" s="14"/>
      <c r="AB59" s="14"/>
    </row>
    <row r="60">
      <c r="A60" s="7">
        <v>45146.0</v>
      </c>
      <c r="B60" s="37" t="s">
        <v>1557</v>
      </c>
      <c r="C60" s="9" t="s">
        <v>30</v>
      </c>
      <c r="D60" s="10" t="s">
        <v>1558</v>
      </c>
      <c r="E60" s="8" t="s">
        <v>475</v>
      </c>
      <c r="F60" s="16" t="s">
        <v>1559</v>
      </c>
      <c r="G60" s="19" t="s">
        <v>1560</v>
      </c>
      <c r="H60" s="11"/>
      <c r="I60" s="14"/>
      <c r="J60" s="14"/>
      <c r="K60" s="14"/>
      <c r="L60" s="14"/>
      <c r="M60" s="14"/>
      <c r="N60" s="14"/>
      <c r="O60" s="14"/>
      <c r="P60" s="14"/>
      <c r="Q60" s="14"/>
      <c r="R60" s="14"/>
      <c r="S60" s="14"/>
      <c r="T60" s="14"/>
      <c r="U60" s="14"/>
      <c r="V60" s="14"/>
      <c r="W60" s="14"/>
      <c r="X60" s="14"/>
      <c r="Y60" s="14"/>
      <c r="Z60" s="14"/>
      <c r="AA60" s="14"/>
      <c r="AB60" s="14"/>
    </row>
    <row r="61">
      <c r="A61" s="7">
        <v>45146.0</v>
      </c>
      <c r="B61" s="8" t="s">
        <v>1561</v>
      </c>
      <c r="C61" s="9" t="s">
        <v>30</v>
      </c>
      <c r="D61" s="10" t="s">
        <v>1562</v>
      </c>
      <c r="E61" s="8" t="s">
        <v>1045</v>
      </c>
      <c r="F61" s="16" t="s">
        <v>1356</v>
      </c>
      <c r="G61" s="19" t="s">
        <v>1563</v>
      </c>
      <c r="H61" s="11"/>
      <c r="I61" s="14"/>
      <c r="J61" s="14"/>
      <c r="K61" s="14"/>
      <c r="L61" s="14"/>
      <c r="M61" s="14"/>
      <c r="N61" s="14"/>
      <c r="O61" s="14"/>
      <c r="P61" s="14"/>
      <c r="Q61" s="14"/>
      <c r="R61" s="14"/>
      <c r="S61" s="14"/>
      <c r="T61" s="14"/>
      <c r="U61" s="14"/>
      <c r="V61" s="14"/>
      <c r="W61" s="14"/>
      <c r="X61" s="14"/>
      <c r="Y61" s="14"/>
      <c r="Z61" s="14"/>
      <c r="AA61" s="14"/>
      <c r="AB61" s="14"/>
    </row>
    <row r="62">
      <c r="A62" s="7">
        <v>45146.0</v>
      </c>
      <c r="B62" s="8" t="s">
        <v>1564</v>
      </c>
      <c r="C62" s="9" t="s">
        <v>30</v>
      </c>
      <c r="D62" s="10" t="s">
        <v>1565</v>
      </c>
      <c r="E62" s="8" t="s">
        <v>32</v>
      </c>
      <c r="F62" s="16" t="s">
        <v>1566</v>
      </c>
      <c r="G62" s="19" t="s">
        <v>1567</v>
      </c>
      <c r="H62" s="11"/>
      <c r="I62" s="14"/>
      <c r="J62" s="14"/>
      <c r="K62" s="14"/>
      <c r="L62" s="14"/>
      <c r="M62" s="14"/>
      <c r="N62" s="14"/>
      <c r="O62" s="14"/>
      <c r="P62" s="14"/>
      <c r="Q62" s="14"/>
      <c r="R62" s="14"/>
      <c r="S62" s="14"/>
      <c r="T62" s="14"/>
      <c r="U62" s="14"/>
      <c r="V62" s="14"/>
      <c r="W62" s="14"/>
      <c r="X62" s="14"/>
      <c r="Y62" s="14"/>
      <c r="Z62" s="14"/>
      <c r="AA62" s="14"/>
      <c r="AB62" s="14"/>
    </row>
    <row r="63">
      <c r="A63" s="7">
        <v>45146.0</v>
      </c>
      <c r="B63" s="8" t="s">
        <v>1568</v>
      </c>
      <c r="C63" s="9" t="s">
        <v>10</v>
      </c>
      <c r="D63" s="10" t="s">
        <v>1569</v>
      </c>
      <c r="E63" s="8" t="s">
        <v>93</v>
      </c>
      <c r="F63" s="16" t="s">
        <v>1570</v>
      </c>
      <c r="G63" s="19" t="s">
        <v>1571</v>
      </c>
      <c r="H63" s="11"/>
      <c r="I63" s="14"/>
      <c r="J63" s="14"/>
      <c r="K63" s="14"/>
      <c r="L63" s="14"/>
      <c r="M63" s="14"/>
      <c r="N63" s="14"/>
      <c r="O63" s="14"/>
      <c r="P63" s="14"/>
      <c r="Q63" s="14"/>
      <c r="R63" s="14"/>
      <c r="S63" s="14"/>
      <c r="T63" s="14"/>
      <c r="U63" s="14"/>
      <c r="V63" s="14"/>
      <c r="W63" s="14"/>
      <c r="X63" s="14"/>
      <c r="Y63" s="14"/>
      <c r="Z63" s="14"/>
      <c r="AA63" s="14"/>
      <c r="AB63" s="14"/>
    </row>
    <row r="64">
      <c r="A64" s="7">
        <v>45146.0</v>
      </c>
      <c r="B64" s="8" t="s">
        <v>1572</v>
      </c>
      <c r="C64" s="9" t="s">
        <v>10</v>
      </c>
      <c r="D64" s="10" t="s">
        <v>1573</v>
      </c>
      <c r="E64" s="11"/>
      <c r="F64" s="16" t="s">
        <v>1574</v>
      </c>
      <c r="G64" s="19" t="s">
        <v>1575</v>
      </c>
      <c r="H64" s="8" t="s">
        <v>1576</v>
      </c>
      <c r="I64" s="14"/>
      <c r="J64" s="14"/>
      <c r="K64" s="14"/>
      <c r="L64" s="14"/>
      <c r="M64" s="14"/>
      <c r="N64" s="14"/>
      <c r="O64" s="14"/>
      <c r="P64" s="14"/>
      <c r="Q64" s="14"/>
      <c r="R64" s="14"/>
      <c r="S64" s="14"/>
      <c r="T64" s="14"/>
      <c r="U64" s="14"/>
      <c r="V64" s="14"/>
      <c r="W64" s="14"/>
      <c r="X64" s="14"/>
      <c r="Y64" s="14"/>
      <c r="Z64" s="14"/>
      <c r="AA64" s="14"/>
      <c r="AB64" s="14"/>
    </row>
    <row r="65">
      <c r="A65" s="7">
        <v>45146.0</v>
      </c>
      <c r="B65" s="8" t="s">
        <v>1577</v>
      </c>
      <c r="C65" s="9" t="s">
        <v>14</v>
      </c>
      <c r="D65" s="10" t="s">
        <v>1578</v>
      </c>
      <c r="E65" s="8" t="s">
        <v>97</v>
      </c>
      <c r="F65" s="16" t="s">
        <v>1579</v>
      </c>
      <c r="G65" s="19" t="s">
        <v>1580</v>
      </c>
      <c r="H65" s="11"/>
      <c r="I65" s="14"/>
      <c r="J65" s="14"/>
      <c r="K65" s="14"/>
      <c r="L65" s="14"/>
      <c r="M65" s="14"/>
      <c r="N65" s="14"/>
      <c r="O65" s="14"/>
      <c r="P65" s="14"/>
      <c r="Q65" s="14"/>
      <c r="R65" s="14"/>
      <c r="S65" s="14"/>
      <c r="T65" s="14"/>
      <c r="U65" s="14"/>
      <c r="V65" s="14"/>
      <c r="W65" s="14"/>
      <c r="X65" s="14"/>
      <c r="Y65" s="14"/>
      <c r="Z65" s="14"/>
      <c r="AA65" s="14"/>
      <c r="AB65" s="14"/>
    </row>
    <row r="66">
      <c r="A66" s="7">
        <v>45146.0</v>
      </c>
      <c r="B66" s="8" t="s">
        <v>1581</v>
      </c>
      <c r="C66" s="9" t="s">
        <v>14</v>
      </c>
      <c r="D66" s="10" t="s">
        <v>1582</v>
      </c>
      <c r="E66" s="11"/>
      <c r="F66" s="16" t="s">
        <v>1583</v>
      </c>
      <c r="G66" s="19" t="s">
        <v>1584</v>
      </c>
      <c r="H66" s="8" t="s">
        <v>1585</v>
      </c>
      <c r="I66" s="14"/>
      <c r="J66" s="14"/>
      <c r="K66" s="14"/>
      <c r="L66" s="14"/>
      <c r="M66" s="14"/>
      <c r="N66" s="14"/>
      <c r="O66" s="14"/>
      <c r="P66" s="14"/>
      <c r="Q66" s="14"/>
      <c r="R66" s="14"/>
      <c r="S66" s="14"/>
      <c r="T66" s="14"/>
      <c r="U66" s="14"/>
      <c r="V66" s="14"/>
      <c r="W66" s="14"/>
      <c r="X66" s="14"/>
      <c r="Y66" s="14"/>
      <c r="Z66" s="14"/>
      <c r="AA66" s="14"/>
      <c r="AB66" s="14"/>
    </row>
    <row r="67">
      <c r="A67" s="7">
        <v>45147.0</v>
      </c>
      <c r="B67" s="8" t="s">
        <v>1586</v>
      </c>
      <c r="C67" s="9" t="s">
        <v>10</v>
      </c>
      <c r="D67" s="10" t="s">
        <v>1587</v>
      </c>
      <c r="E67" s="11"/>
      <c r="F67" s="16" t="s">
        <v>170</v>
      </c>
      <c r="G67" s="19" t="s">
        <v>1588</v>
      </c>
      <c r="H67" s="11"/>
      <c r="I67" s="14"/>
      <c r="J67" s="14"/>
      <c r="K67" s="14"/>
      <c r="L67" s="14"/>
      <c r="M67" s="14"/>
      <c r="N67" s="14"/>
      <c r="O67" s="14"/>
      <c r="P67" s="14"/>
      <c r="Q67" s="14"/>
      <c r="R67" s="14"/>
      <c r="S67" s="14"/>
      <c r="T67" s="14"/>
      <c r="U67" s="14"/>
      <c r="V67" s="14"/>
      <c r="W67" s="14"/>
      <c r="X67" s="14"/>
      <c r="Y67" s="14"/>
      <c r="Z67" s="14"/>
      <c r="AA67" s="14"/>
      <c r="AB67" s="14"/>
    </row>
    <row r="68" ht="232.5" customHeight="1">
      <c r="A68" s="7">
        <v>45147.0</v>
      </c>
      <c r="B68" s="8" t="s">
        <v>1589</v>
      </c>
      <c r="C68" s="9" t="s">
        <v>30</v>
      </c>
      <c r="D68" s="10" t="s">
        <v>1590</v>
      </c>
      <c r="E68" s="8" t="s">
        <v>32</v>
      </c>
      <c r="F68" s="16" t="s">
        <v>1591</v>
      </c>
      <c r="G68" s="19" t="s">
        <v>1592</v>
      </c>
      <c r="H68" s="11"/>
      <c r="I68" s="14"/>
      <c r="J68" s="14"/>
      <c r="K68" s="14"/>
      <c r="L68" s="14"/>
      <c r="M68" s="14"/>
      <c r="N68" s="14"/>
      <c r="O68" s="14"/>
      <c r="P68" s="14"/>
      <c r="Q68" s="14"/>
      <c r="R68" s="14"/>
      <c r="S68" s="14"/>
      <c r="T68" s="14"/>
      <c r="U68" s="14"/>
      <c r="V68" s="14"/>
      <c r="W68" s="14"/>
      <c r="X68" s="14"/>
      <c r="Y68" s="14"/>
      <c r="Z68" s="14"/>
      <c r="AA68" s="14"/>
      <c r="AB68" s="14"/>
    </row>
    <row r="69" ht="225.0" customHeight="1">
      <c r="A69" s="7">
        <v>45147.0</v>
      </c>
      <c r="B69" s="8" t="s">
        <v>1593</v>
      </c>
      <c r="C69" s="9" t="s">
        <v>14</v>
      </c>
      <c r="D69" s="10" t="s">
        <v>1594</v>
      </c>
      <c r="E69" s="8" t="s">
        <v>1595</v>
      </c>
      <c r="F69" s="12"/>
      <c r="G69" s="13"/>
      <c r="H69" s="8" t="s">
        <v>1596</v>
      </c>
      <c r="I69" s="14"/>
      <c r="J69" s="14"/>
      <c r="K69" s="14"/>
      <c r="L69" s="14"/>
      <c r="M69" s="14"/>
      <c r="N69" s="14"/>
      <c r="O69" s="14"/>
      <c r="P69" s="14"/>
      <c r="Q69" s="14"/>
      <c r="R69" s="14"/>
      <c r="S69" s="14"/>
      <c r="T69" s="14"/>
      <c r="U69" s="14"/>
      <c r="V69" s="14"/>
      <c r="W69" s="14"/>
      <c r="X69" s="14"/>
      <c r="Y69" s="14"/>
      <c r="Z69" s="14"/>
      <c r="AA69" s="14"/>
      <c r="AB69" s="14"/>
    </row>
    <row r="70">
      <c r="A70" s="7">
        <v>45147.0</v>
      </c>
      <c r="B70" s="8" t="s">
        <v>1597</v>
      </c>
      <c r="C70" s="9" t="s">
        <v>14</v>
      </c>
      <c r="D70" s="10" t="s">
        <v>1445</v>
      </c>
      <c r="E70" s="8" t="s">
        <v>156</v>
      </c>
      <c r="F70" s="16" t="s">
        <v>1598</v>
      </c>
      <c r="G70" s="19" t="s">
        <v>1599</v>
      </c>
      <c r="H70" s="8" t="s">
        <v>1600</v>
      </c>
      <c r="I70" s="14"/>
      <c r="J70" s="14"/>
      <c r="K70" s="14"/>
      <c r="L70" s="14"/>
      <c r="M70" s="14"/>
      <c r="N70" s="14"/>
      <c r="O70" s="14"/>
      <c r="P70" s="14"/>
      <c r="Q70" s="14"/>
      <c r="R70" s="14"/>
      <c r="S70" s="14"/>
      <c r="T70" s="14"/>
      <c r="U70" s="14"/>
      <c r="V70" s="14"/>
      <c r="W70" s="14"/>
      <c r="X70" s="14"/>
      <c r="Y70" s="14"/>
      <c r="Z70" s="14"/>
      <c r="AA70" s="14"/>
      <c r="AB70" s="14"/>
    </row>
    <row r="71">
      <c r="A71" s="7">
        <v>45147.0</v>
      </c>
      <c r="B71" s="8" t="s">
        <v>1601</v>
      </c>
      <c r="C71" s="9" t="s">
        <v>14</v>
      </c>
      <c r="D71" s="10" t="s">
        <v>1602</v>
      </c>
      <c r="E71" s="8" t="s">
        <v>174</v>
      </c>
      <c r="F71" s="16" t="s">
        <v>1603</v>
      </c>
      <c r="G71" s="19" t="s">
        <v>1604</v>
      </c>
      <c r="H71" s="8" t="s">
        <v>1605</v>
      </c>
      <c r="I71" s="14"/>
      <c r="J71" s="14"/>
      <c r="K71" s="14"/>
      <c r="L71" s="14"/>
      <c r="M71" s="14"/>
      <c r="N71" s="14"/>
      <c r="O71" s="14"/>
      <c r="P71" s="14"/>
      <c r="Q71" s="14"/>
      <c r="R71" s="14"/>
      <c r="S71" s="14"/>
      <c r="T71" s="14"/>
      <c r="U71" s="14"/>
      <c r="V71" s="14"/>
      <c r="W71" s="14"/>
      <c r="X71" s="14"/>
      <c r="Y71" s="14"/>
      <c r="Z71" s="14"/>
      <c r="AA71" s="14"/>
      <c r="AB71" s="14"/>
    </row>
    <row r="72">
      <c r="A72" s="7">
        <v>45147.0</v>
      </c>
      <c r="B72" s="8" t="s">
        <v>1606</v>
      </c>
      <c r="C72" s="9" t="s">
        <v>30</v>
      </c>
      <c r="D72" s="10" t="s">
        <v>1607</v>
      </c>
      <c r="E72" s="8" t="s">
        <v>1608</v>
      </c>
      <c r="F72" s="16" t="s">
        <v>1609</v>
      </c>
      <c r="G72" s="19" t="s">
        <v>1610</v>
      </c>
      <c r="H72" s="11"/>
      <c r="I72" s="14"/>
      <c r="J72" s="14"/>
      <c r="K72" s="14"/>
      <c r="L72" s="14"/>
      <c r="M72" s="14"/>
      <c r="N72" s="14"/>
      <c r="O72" s="14"/>
      <c r="P72" s="14"/>
      <c r="Q72" s="14"/>
      <c r="R72" s="14"/>
      <c r="S72" s="14"/>
      <c r="T72" s="14"/>
      <c r="U72" s="14"/>
      <c r="V72" s="14"/>
      <c r="W72" s="14"/>
      <c r="X72" s="14"/>
      <c r="Y72" s="14"/>
      <c r="Z72" s="14"/>
      <c r="AA72" s="14"/>
      <c r="AB72" s="14"/>
    </row>
    <row r="73">
      <c r="A73" s="7">
        <v>45147.0</v>
      </c>
      <c r="B73" s="8" t="s">
        <v>1611</v>
      </c>
      <c r="C73" s="9" t="s">
        <v>10</v>
      </c>
      <c r="D73" s="10" t="s">
        <v>1612</v>
      </c>
      <c r="E73" s="8" t="s">
        <v>199</v>
      </c>
      <c r="F73" s="16" t="s">
        <v>1613</v>
      </c>
      <c r="G73" s="19" t="s">
        <v>1614</v>
      </c>
      <c r="H73" s="11"/>
      <c r="I73" s="14"/>
      <c r="J73" s="14"/>
      <c r="K73" s="14"/>
      <c r="L73" s="14"/>
      <c r="M73" s="14"/>
      <c r="N73" s="14"/>
      <c r="O73" s="14"/>
      <c r="P73" s="14"/>
      <c r="Q73" s="14"/>
      <c r="R73" s="14"/>
      <c r="S73" s="14"/>
      <c r="T73" s="14"/>
      <c r="U73" s="14"/>
      <c r="V73" s="14"/>
      <c r="W73" s="14"/>
      <c r="X73" s="14"/>
      <c r="Y73" s="14"/>
      <c r="Z73" s="14"/>
      <c r="AA73" s="14"/>
      <c r="AB73" s="14"/>
    </row>
    <row r="74">
      <c r="A74" s="7">
        <v>45147.0</v>
      </c>
      <c r="B74" s="8" t="s">
        <v>1615</v>
      </c>
      <c r="C74" s="9" t="s">
        <v>10</v>
      </c>
      <c r="D74" s="10" t="s">
        <v>1616</v>
      </c>
      <c r="E74" s="8" t="s">
        <v>519</v>
      </c>
      <c r="F74" s="16" t="s">
        <v>1617</v>
      </c>
      <c r="G74" s="19" t="s">
        <v>1618</v>
      </c>
      <c r="H74" s="8" t="s">
        <v>1619</v>
      </c>
      <c r="I74" s="14"/>
      <c r="J74" s="14"/>
      <c r="K74" s="14"/>
      <c r="L74" s="14"/>
      <c r="M74" s="14"/>
      <c r="N74" s="14"/>
      <c r="O74" s="14"/>
      <c r="P74" s="14"/>
      <c r="Q74" s="14"/>
      <c r="R74" s="14"/>
      <c r="S74" s="14"/>
      <c r="T74" s="14"/>
      <c r="U74" s="14"/>
      <c r="V74" s="14"/>
      <c r="W74" s="14"/>
      <c r="X74" s="14"/>
      <c r="Y74" s="14"/>
      <c r="Z74" s="14"/>
      <c r="AA74" s="14"/>
      <c r="AB74" s="14"/>
    </row>
    <row r="75">
      <c r="A75" s="7">
        <v>45147.0</v>
      </c>
      <c r="B75" s="8" t="s">
        <v>1620</v>
      </c>
      <c r="C75" s="9" t="s">
        <v>10</v>
      </c>
      <c r="D75" s="10" t="s">
        <v>1621</v>
      </c>
      <c r="E75" s="8" t="s">
        <v>1622</v>
      </c>
      <c r="F75" s="16" t="s">
        <v>1623</v>
      </c>
      <c r="G75" s="19" t="s">
        <v>1624</v>
      </c>
      <c r="H75" s="11"/>
      <c r="I75" s="14"/>
      <c r="J75" s="14"/>
      <c r="K75" s="14"/>
      <c r="L75" s="14"/>
      <c r="M75" s="14"/>
      <c r="N75" s="14"/>
      <c r="O75" s="14"/>
      <c r="P75" s="14"/>
      <c r="Q75" s="14"/>
      <c r="R75" s="14"/>
      <c r="S75" s="14"/>
      <c r="T75" s="14"/>
      <c r="U75" s="14"/>
      <c r="V75" s="14"/>
      <c r="W75" s="14"/>
      <c r="X75" s="14"/>
      <c r="Y75" s="14"/>
      <c r="Z75" s="14"/>
      <c r="AA75" s="14"/>
      <c r="AB75" s="14"/>
    </row>
    <row r="76">
      <c r="A76" s="7">
        <v>45147.0</v>
      </c>
      <c r="B76" s="8" t="s">
        <v>1625</v>
      </c>
      <c r="C76" s="9" t="s">
        <v>10</v>
      </c>
      <c r="D76" s="10" t="s">
        <v>1626</v>
      </c>
      <c r="E76" s="8" t="s">
        <v>156</v>
      </c>
      <c r="F76" s="12"/>
      <c r="G76" s="13"/>
      <c r="H76" s="8" t="s">
        <v>1627</v>
      </c>
      <c r="I76" s="14"/>
      <c r="J76" s="14"/>
      <c r="K76" s="14"/>
      <c r="L76" s="14"/>
      <c r="M76" s="14"/>
      <c r="N76" s="14"/>
      <c r="O76" s="14"/>
      <c r="P76" s="14"/>
      <c r="Q76" s="14"/>
      <c r="R76" s="14"/>
      <c r="S76" s="14"/>
      <c r="T76" s="14"/>
      <c r="U76" s="14"/>
      <c r="V76" s="14"/>
      <c r="W76" s="14"/>
      <c r="X76" s="14"/>
      <c r="Y76" s="14"/>
      <c r="Z76" s="14"/>
      <c r="AA76" s="14"/>
      <c r="AB76" s="14"/>
    </row>
    <row r="77">
      <c r="A77" s="7">
        <v>45147.0</v>
      </c>
      <c r="B77" s="8" t="s">
        <v>1628</v>
      </c>
      <c r="C77" s="9" t="s">
        <v>14</v>
      </c>
      <c r="D77" s="15" t="s">
        <v>1629</v>
      </c>
      <c r="E77" s="8" t="s">
        <v>722</v>
      </c>
      <c r="F77" s="16" t="s">
        <v>1630</v>
      </c>
      <c r="G77" s="17" t="s">
        <v>1631</v>
      </c>
      <c r="H77" s="11"/>
      <c r="I77" s="14"/>
      <c r="J77" s="14"/>
      <c r="K77" s="14"/>
      <c r="L77" s="14"/>
      <c r="M77" s="14"/>
      <c r="N77" s="14"/>
      <c r="O77" s="14"/>
      <c r="P77" s="14"/>
      <c r="Q77" s="14"/>
      <c r="R77" s="14"/>
      <c r="S77" s="14"/>
      <c r="T77" s="14"/>
      <c r="U77" s="14"/>
      <c r="V77" s="14"/>
      <c r="W77" s="14"/>
      <c r="X77" s="14"/>
      <c r="Y77" s="14"/>
      <c r="Z77" s="14"/>
      <c r="AA77" s="14"/>
      <c r="AB77" s="14"/>
    </row>
    <row r="78">
      <c r="A78" s="7">
        <v>45147.0</v>
      </c>
      <c r="B78" s="8" t="s">
        <v>1632</v>
      </c>
      <c r="C78" s="9" t="s">
        <v>14</v>
      </c>
      <c r="D78" s="10" t="s">
        <v>1633</v>
      </c>
      <c r="E78" s="8" t="s">
        <v>1634</v>
      </c>
      <c r="F78" s="16" t="s">
        <v>1635</v>
      </c>
      <c r="G78" s="19" t="s">
        <v>1636</v>
      </c>
      <c r="H78" s="11"/>
      <c r="I78" s="14"/>
      <c r="J78" s="14"/>
      <c r="K78" s="14"/>
      <c r="L78" s="14"/>
      <c r="M78" s="14"/>
      <c r="N78" s="14"/>
      <c r="O78" s="14"/>
      <c r="P78" s="14"/>
      <c r="Q78" s="14"/>
      <c r="R78" s="14"/>
      <c r="S78" s="14"/>
      <c r="T78" s="14"/>
      <c r="U78" s="14"/>
      <c r="V78" s="14"/>
      <c r="W78" s="14"/>
      <c r="X78" s="14"/>
      <c r="Y78" s="14"/>
      <c r="Z78" s="14"/>
      <c r="AA78" s="14"/>
      <c r="AB78" s="14"/>
    </row>
    <row r="79">
      <c r="A79" s="7">
        <v>45148.0</v>
      </c>
      <c r="B79" s="8" t="s">
        <v>1637</v>
      </c>
      <c r="C79" s="9" t="s">
        <v>14</v>
      </c>
      <c r="D79" s="15" t="s">
        <v>1638</v>
      </c>
      <c r="E79" s="11"/>
      <c r="F79" s="16" t="s">
        <v>1639</v>
      </c>
      <c r="G79" s="19" t="s">
        <v>1640</v>
      </c>
      <c r="H79" s="8" t="s">
        <v>1641</v>
      </c>
      <c r="I79" s="14"/>
      <c r="J79" s="14"/>
      <c r="K79" s="14"/>
      <c r="L79" s="14"/>
      <c r="M79" s="14"/>
      <c r="N79" s="14"/>
      <c r="O79" s="14"/>
      <c r="P79" s="14"/>
      <c r="Q79" s="14"/>
      <c r="R79" s="14"/>
      <c r="S79" s="14"/>
      <c r="T79" s="14"/>
      <c r="U79" s="14"/>
      <c r="V79" s="14"/>
      <c r="W79" s="14"/>
      <c r="X79" s="14"/>
      <c r="Y79" s="14"/>
      <c r="Z79" s="14"/>
      <c r="AA79" s="14"/>
      <c r="AB79" s="14"/>
    </row>
    <row r="80">
      <c r="A80" s="7">
        <v>45148.0</v>
      </c>
      <c r="B80" s="21" t="s">
        <v>1642</v>
      </c>
      <c r="C80" s="9" t="s">
        <v>14</v>
      </c>
      <c r="D80" s="10" t="s">
        <v>1643</v>
      </c>
      <c r="E80" s="8" t="s">
        <v>37</v>
      </c>
      <c r="F80" s="16" t="s">
        <v>1644</v>
      </c>
      <c r="G80" s="19" t="s">
        <v>1645</v>
      </c>
      <c r="H80" s="11"/>
      <c r="I80" s="14"/>
      <c r="J80" s="14"/>
      <c r="K80" s="14"/>
      <c r="L80" s="14"/>
      <c r="M80" s="14"/>
      <c r="N80" s="14"/>
      <c r="O80" s="14"/>
      <c r="P80" s="14"/>
      <c r="Q80" s="14"/>
      <c r="R80" s="14"/>
      <c r="S80" s="14"/>
      <c r="T80" s="14"/>
      <c r="U80" s="14"/>
      <c r="V80" s="14"/>
      <c r="W80" s="14"/>
      <c r="X80" s="14"/>
      <c r="Y80" s="14"/>
      <c r="Z80" s="14"/>
      <c r="AA80" s="14"/>
      <c r="AB80" s="14"/>
    </row>
    <row r="81">
      <c r="A81" s="7">
        <v>45148.0</v>
      </c>
      <c r="B81" s="8" t="s">
        <v>1646</v>
      </c>
      <c r="C81" s="9" t="s">
        <v>14</v>
      </c>
      <c r="D81" s="10" t="s">
        <v>1647</v>
      </c>
      <c r="E81" s="8" t="s">
        <v>156</v>
      </c>
      <c r="F81" s="16" t="s">
        <v>1648</v>
      </c>
      <c r="G81" s="19" t="s">
        <v>1649</v>
      </c>
      <c r="H81" s="8" t="s">
        <v>1650</v>
      </c>
      <c r="I81" s="14"/>
      <c r="J81" s="14"/>
      <c r="K81" s="14"/>
      <c r="L81" s="14"/>
      <c r="M81" s="14"/>
      <c r="N81" s="14"/>
      <c r="O81" s="14"/>
      <c r="P81" s="14"/>
      <c r="Q81" s="14"/>
      <c r="R81" s="14"/>
      <c r="S81" s="14"/>
      <c r="T81" s="14"/>
      <c r="U81" s="14"/>
      <c r="V81" s="14"/>
      <c r="W81" s="14"/>
      <c r="X81" s="14"/>
      <c r="Y81" s="14"/>
      <c r="Z81" s="14"/>
      <c r="AA81" s="14"/>
      <c r="AB81" s="14"/>
    </row>
    <row r="82">
      <c r="A82" s="7">
        <v>45148.0</v>
      </c>
      <c r="B82" s="8" t="s">
        <v>1651</v>
      </c>
      <c r="C82" s="9" t="s">
        <v>14</v>
      </c>
      <c r="D82" s="10" t="s">
        <v>1652</v>
      </c>
      <c r="E82" s="8" t="s">
        <v>156</v>
      </c>
      <c r="F82" s="38"/>
      <c r="G82" s="13"/>
      <c r="H82" s="8" t="s">
        <v>1653</v>
      </c>
      <c r="I82" s="14"/>
      <c r="J82" s="14"/>
      <c r="K82" s="14"/>
      <c r="L82" s="14"/>
      <c r="M82" s="14"/>
      <c r="N82" s="14"/>
      <c r="O82" s="14"/>
      <c r="P82" s="14"/>
      <c r="Q82" s="14"/>
      <c r="R82" s="14"/>
      <c r="S82" s="14"/>
      <c r="T82" s="14"/>
      <c r="U82" s="14"/>
      <c r="V82" s="14"/>
      <c r="W82" s="14"/>
      <c r="X82" s="14"/>
      <c r="Y82" s="14"/>
      <c r="Z82" s="14"/>
      <c r="AA82" s="14"/>
      <c r="AB82" s="14"/>
    </row>
    <row r="83">
      <c r="A83" s="7">
        <v>45148.0</v>
      </c>
      <c r="B83" s="8" t="s">
        <v>1654</v>
      </c>
      <c r="C83" s="9" t="s">
        <v>14</v>
      </c>
      <c r="D83" s="10" t="s">
        <v>1655</v>
      </c>
      <c r="E83" s="8" t="s">
        <v>156</v>
      </c>
      <c r="F83" s="16" t="s">
        <v>1656</v>
      </c>
      <c r="G83" s="19" t="s">
        <v>1657</v>
      </c>
      <c r="H83" s="8" t="s">
        <v>1658</v>
      </c>
      <c r="I83" s="14"/>
      <c r="J83" s="14"/>
      <c r="K83" s="14"/>
      <c r="L83" s="14"/>
      <c r="M83" s="14"/>
      <c r="N83" s="14"/>
      <c r="O83" s="14"/>
      <c r="P83" s="14"/>
      <c r="Q83" s="14"/>
      <c r="R83" s="14"/>
      <c r="S83" s="14"/>
      <c r="T83" s="14"/>
      <c r="U83" s="14"/>
      <c r="V83" s="14"/>
      <c r="W83" s="14"/>
      <c r="X83" s="14"/>
      <c r="Y83" s="14"/>
      <c r="Z83" s="14"/>
      <c r="AA83" s="14"/>
      <c r="AB83" s="14"/>
    </row>
    <row r="84">
      <c r="A84" s="7">
        <v>45148.0</v>
      </c>
      <c r="B84" s="8" t="s">
        <v>1659</v>
      </c>
      <c r="C84" s="9" t="s">
        <v>14</v>
      </c>
      <c r="D84" s="10" t="s">
        <v>1660</v>
      </c>
      <c r="E84" s="8" t="s">
        <v>1661</v>
      </c>
      <c r="F84" s="16" t="s">
        <v>1662</v>
      </c>
      <c r="G84" s="19" t="s">
        <v>1663</v>
      </c>
      <c r="H84" s="11"/>
      <c r="I84" s="14"/>
      <c r="J84" s="14"/>
      <c r="K84" s="14"/>
      <c r="L84" s="14"/>
      <c r="M84" s="14"/>
      <c r="N84" s="14"/>
      <c r="O84" s="14"/>
      <c r="P84" s="14"/>
      <c r="Q84" s="14"/>
      <c r="R84" s="14"/>
      <c r="S84" s="14"/>
      <c r="T84" s="14"/>
      <c r="U84" s="14"/>
      <c r="V84" s="14"/>
      <c r="W84" s="14"/>
      <c r="X84" s="14"/>
      <c r="Y84" s="14"/>
      <c r="Z84" s="14"/>
      <c r="AA84" s="14"/>
      <c r="AB84" s="14"/>
    </row>
    <row r="85">
      <c r="A85" s="7">
        <v>45148.0</v>
      </c>
      <c r="B85" s="8" t="s">
        <v>1664</v>
      </c>
      <c r="C85" s="9" t="s">
        <v>14</v>
      </c>
      <c r="D85" s="10" t="s">
        <v>1665</v>
      </c>
      <c r="E85" s="8" t="s">
        <v>109</v>
      </c>
      <c r="F85" s="16" t="s">
        <v>1666</v>
      </c>
      <c r="G85" s="19" t="s">
        <v>1667</v>
      </c>
      <c r="H85" s="11"/>
      <c r="I85" s="14"/>
      <c r="J85" s="14"/>
      <c r="K85" s="14"/>
      <c r="L85" s="14"/>
      <c r="M85" s="14"/>
      <c r="N85" s="14"/>
      <c r="O85" s="14"/>
      <c r="P85" s="14"/>
      <c r="Q85" s="14"/>
      <c r="R85" s="14"/>
      <c r="S85" s="14"/>
      <c r="T85" s="14"/>
      <c r="U85" s="14"/>
      <c r="V85" s="14"/>
      <c r="W85" s="14"/>
      <c r="X85" s="14"/>
      <c r="Y85" s="14"/>
      <c r="Z85" s="14"/>
      <c r="AA85" s="14"/>
      <c r="AB85" s="14"/>
    </row>
    <row r="86">
      <c r="A86" s="7">
        <v>45148.0</v>
      </c>
      <c r="B86" s="8" t="s">
        <v>1668</v>
      </c>
      <c r="C86" s="9" t="s">
        <v>10</v>
      </c>
      <c r="D86" s="10" t="s">
        <v>1669</v>
      </c>
      <c r="E86" s="8" t="s">
        <v>199</v>
      </c>
      <c r="F86" s="16" t="s">
        <v>1670</v>
      </c>
      <c r="G86" s="19" t="s">
        <v>1671</v>
      </c>
      <c r="H86" s="11"/>
      <c r="I86" s="14"/>
      <c r="J86" s="14"/>
      <c r="K86" s="14"/>
      <c r="L86" s="14"/>
      <c r="M86" s="14"/>
      <c r="N86" s="14"/>
      <c r="O86" s="14"/>
      <c r="P86" s="14"/>
      <c r="Q86" s="14"/>
      <c r="R86" s="14"/>
      <c r="S86" s="14"/>
      <c r="T86" s="14"/>
      <c r="U86" s="14"/>
      <c r="V86" s="14"/>
      <c r="W86" s="14"/>
      <c r="X86" s="14"/>
      <c r="Y86" s="14"/>
      <c r="Z86" s="14"/>
      <c r="AA86" s="14"/>
      <c r="AB86" s="14"/>
    </row>
    <row r="87">
      <c r="A87" s="7">
        <v>45148.0</v>
      </c>
      <c r="B87" s="8" t="s">
        <v>1672</v>
      </c>
      <c r="C87" s="9" t="s">
        <v>14</v>
      </c>
      <c r="D87" s="10" t="s">
        <v>1673</v>
      </c>
      <c r="E87" s="8" t="s">
        <v>1102</v>
      </c>
      <c r="F87" s="16" t="s">
        <v>1674</v>
      </c>
      <c r="G87" s="19" t="s">
        <v>1675</v>
      </c>
      <c r="H87" s="11"/>
      <c r="I87" s="14"/>
      <c r="J87" s="14"/>
      <c r="K87" s="14"/>
      <c r="L87" s="14"/>
      <c r="M87" s="14"/>
      <c r="N87" s="14"/>
      <c r="O87" s="14"/>
      <c r="P87" s="14"/>
      <c r="Q87" s="14"/>
      <c r="R87" s="14"/>
      <c r="S87" s="14"/>
      <c r="T87" s="14"/>
      <c r="U87" s="14"/>
      <c r="V87" s="14"/>
      <c r="W87" s="14"/>
      <c r="X87" s="14"/>
      <c r="Y87" s="14"/>
      <c r="Z87" s="14"/>
      <c r="AA87" s="14"/>
      <c r="AB87" s="14"/>
    </row>
    <row r="88">
      <c r="A88" s="7">
        <v>45148.0</v>
      </c>
      <c r="B88" s="8" t="s">
        <v>1676</v>
      </c>
      <c r="C88" s="9" t="s">
        <v>10</v>
      </c>
      <c r="D88" s="10" t="s">
        <v>1677</v>
      </c>
      <c r="E88" s="11"/>
      <c r="F88" s="16" t="s">
        <v>1678</v>
      </c>
      <c r="G88" s="19" t="s">
        <v>1679</v>
      </c>
      <c r="H88" s="8" t="s">
        <v>1680</v>
      </c>
      <c r="I88" s="14"/>
      <c r="J88" s="14"/>
      <c r="K88" s="14"/>
      <c r="L88" s="14"/>
      <c r="M88" s="14"/>
      <c r="N88" s="14"/>
      <c r="O88" s="14"/>
      <c r="P88" s="14"/>
      <c r="Q88" s="14"/>
      <c r="R88" s="14"/>
      <c r="S88" s="14"/>
      <c r="T88" s="14"/>
      <c r="U88" s="14"/>
      <c r="V88" s="14"/>
      <c r="W88" s="14"/>
      <c r="X88" s="14"/>
      <c r="Y88" s="14"/>
      <c r="Z88" s="14"/>
      <c r="AA88" s="14"/>
      <c r="AB88" s="14"/>
    </row>
    <row r="89">
      <c r="A89" s="7">
        <v>45148.0</v>
      </c>
      <c r="B89" s="8" t="s">
        <v>1681</v>
      </c>
      <c r="C89" s="9" t="s">
        <v>14</v>
      </c>
      <c r="D89" s="10" t="s">
        <v>1682</v>
      </c>
      <c r="E89" s="8" t="s">
        <v>722</v>
      </c>
      <c r="F89" s="16" t="s">
        <v>1683</v>
      </c>
      <c r="G89" s="19" t="s">
        <v>1684</v>
      </c>
      <c r="H89" s="11"/>
      <c r="I89" s="14"/>
      <c r="J89" s="14"/>
      <c r="K89" s="14"/>
      <c r="L89" s="14"/>
      <c r="M89" s="14"/>
      <c r="N89" s="14"/>
      <c r="O89" s="14"/>
      <c r="P89" s="14"/>
      <c r="Q89" s="14"/>
      <c r="R89" s="14"/>
      <c r="S89" s="14"/>
      <c r="T89" s="14"/>
      <c r="U89" s="14"/>
      <c r="V89" s="14"/>
      <c r="W89" s="14"/>
      <c r="X89" s="14"/>
      <c r="Y89" s="14"/>
      <c r="Z89" s="14"/>
      <c r="AA89" s="14"/>
      <c r="AB89" s="14"/>
    </row>
    <row r="90">
      <c r="A90" s="7">
        <v>45148.0</v>
      </c>
      <c r="B90" s="8" t="s">
        <v>1685</v>
      </c>
      <c r="C90" s="9" t="s">
        <v>30</v>
      </c>
      <c r="D90" s="10" t="s">
        <v>1686</v>
      </c>
      <c r="E90" s="11"/>
      <c r="F90" s="16" t="s">
        <v>308</v>
      </c>
      <c r="G90" s="19" t="s">
        <v>1687</v>
      </c>
      <c r="H90" s="11"/>
      <c r="I90" s="14"/>
      <c r="J90" s="14"/>
      <c r="K90" s="14"/>
      <c r="L90" s="14"/>
      <c r="M90" s="14"/>
      <c r="N90" s="14"/>
      <c r="O90" s="14"/>
      <c r="P90" s="14"/>
      <c r="Q90" s="14"/>
      <c r="R90" s="14"/>
      <c r="S90" s="14"/>
      <c r="T90" s="14"/>
      <c r="U90" s="14"/>
      <c r="V90" s="14"/>
      <c r="W90" s="14"/>
      <c r="X90" s="14"/>
      <c r="Y90" s="14"/>
      <c r="Z90" s="14"/>
      <c r="AA90" s="14"/>
      <c r="AB90" s="14"/>
    </row>
    <row r="91">
      <c r="A91" s="7">
        <v>45148.0</v>
      </c>
      <c r="B91" s="8" t="s">
        <v>1688</v>
      </c>
      <c r="C91" s="9" t="s">
        <v>14</v>
      </c>
      <c r="D91" s="10" t="s">
        <v>1689</v>
      </c>
      <c r="E91" s="8" t="s">
        <v>109</v>
      </c>
      <c r="F91" s="16" t="s">
        <v>1690</v>
      </c>
      <c r="G91" s="19" t="s">
        <v>1691</v>
      </c>
      <c r="H91" s="8" t="s">
        <v>1692</v>
      </c>
      <c r="I91" s="14"/>
      <c r="J91" s="14"/>
      <c r="K91" s="14"/>
      <c r="L91" s="14"/>
      <c r="M91" s="14"/>
      <c r="N91" s="14"/>
      <c r="O91" s="14"/>
      <c r="P91" s="14"/>
      <c r="Q91" s="14"/>
      <c r="R91" s="14"/>
      <c r="S91" s="14"/>
      <c r="T91" s="14"/>
      <c r="U91" s="14"/>
      <c r="V91" s="14"/>
      <c r="W91" s="14"/>
      <c r="X91" s="14"/>
      <c r="Y91" s="14"/>
      <c r="Z91" s="14"/>
      <c r="AA91" s="14"/>
      <c r="AB91" s="14"/>
    </row>
    <row r="92">
      <c r="A92" s="7">
        <v>45149.0</v>
      </c>
      <c r="B92" s="8" t="s">
        <v>1693</v>
      </c>
      <c r="C92" s="9" t="s">
        <v>10</v>
      </c>
      <c r="D92" s="15" t="s">
        <v>1694</v>
      </c>
      <c r="E92" s="11"/>
      <c r="F92" s="16" t="s">
        <v>1695</v>
      </c>
      <c r="G92" s="19" t="s">
        <v>1696</v>
      </c>
      <c r="H92" s="8" t="s">
        <v>1697</v>
      </c>
      <c r="I92" s="14"/>
      <c r="J92" s="14"/>
      <c r="K92" s="14"/>
      <c r="L92" s="14"/>
      <c r="M92" s="14"/>
      <c r="N92" s="14"/>
      <c r="O92" s="14"/>
      <c r="P92" s="14"/>
      <c r="Q92" s="14"/>
      <c r="R92" s="14"/>
      <c r="S92" s="14"/>
      <c r="T92" s="14"/>
      <c r="U92" s="14"/>
      <c r="V92" s="14"/>
      <c r="W92" s="14"/>
      <c r="X92" s="14"/>
      <c r="Y92" s="14"/>
      <c r="Z92" s="14"/>
      <c r="AA92" s="14"/>
      <c r="AB92" s="14"/>
    </row>
    <row r="93">
      <c r="A93" s="7">
        <v>45149.0</v>
      </c>
      <c r="B93" s="21" t="s">
        <v>1698</v>
      </c>
      <c r="C93" s="9" t="s">
        <v>10</v>
      </c>
      <c r="D93" s="10" t="s">
        <v>1699</v>
      </c>
      <c r="E93" s="8" t="s">
        <v>199</v>
      </c>
      <c r="F93" s="16" t="s">
        <v>1405</v>
      </c>
      <c r="G93" s="19" t="s">
        <v>1700</v>
      </c>
      <c r="H93" s="11"/>
      <c r="I93" s="14"/>
      <c r="J93" s="14"/>
      <c r="K93" s="14"/>
      <c r="L93" s="14"/>
      <c r="M93" s="14"/>
      <c r="N93" s="14"/>
      <c r="O93" s="14"/>
      <c r="P93" s="14"/>
      <c r="Q93" s="14"/>
      <c r="R93" s="14"/>
      <c r="S93" s="14"/>
      <c r="T93" s="14"/>
      <c r="U93" s="14"/>
      <c r="V93" s="14"/>
      <c r="W93" s="14"/>
      <c r="X93" s="14"/>
      <c r="Y93" s="14"/>
      <c r="Z93" s="14"/>
      <c r="AA93" s="14"/>
      <c r="AB93" s="14"/>
    </row>
    <row r="94">
      <c r="A94" s="7">
        <v>45149.0</v>
      </c>
      <c r="B94" s="8" t="s">
        <v>1701</v>
      </c>
      <c r="C94" s="9" t="s">
        <v>14</v>
      </c>
      <c r="D94" s="10" t="s">
        <v>1702</v>
      </c>
      <c r="E94" s="8" t="s">
        <v>123</v>
      </c>
      <c r="F94" s="16" t="s">
        <v>1703</v>
      </c>
      <c r="G94" s="19" t="s">
        <v>1704</v>
      </c>
      <c r="H94" s="11"/>
      <c r="I94" s="14"/>
      <c r="J94" s="14"/>
      <c r="K94" s="14"/>
      <c r="L94" s="14"/>
      <c r="M94" s="14"/>
      <c r="N94" s="14"/>
      <c r="O94" s="14"/>
      <c r="P94" s="14"/>
      <c r="Q94" s="14"/>
      <c r="R94" s="14"/>
      <c r="S94" s="14"/>
      <c r="T94" s="14"/>
      <c r="U94" s="14"/>
      <c r="V94" s="14"/>
      <c r="W94" s="14"/>
      <c r="X94" s="14"/>
      <c r="Y94" s="14"/>
      <c r="Z94" s="14"/>
      <c r="AA94" s="14"/>
      <c r="AB94" s="14"/>
    </row>
    <row r="95">
      <c r="A95" s="7">
        <v>45149.0</v>
      </c>
      <c r="B95" s="8" t="s">
        <v>1705</v>
      </c>
      <c r="C95" s="9" t="s">
        <v>10</v>
      </c>
      <c r="D95" s="10" t="s">
        <v>1706</v>
      </c>
      <c r="E95" s="8" t="s">
        <v>142</v>
      </c>
      <c r="F95" s="12"/>
      <c r="G95" s="13"/>
      <c r="H95" s="8" t="s">
        <v>1707</v>
      </c>
      <c r="I95" s="14"/>
      <c r="J95" s="14"/>
      <c r="K95" s="14"/>
      <c r="L95" s="14"/>
      <c r="M95" s="14"/>
      <c r="N95" s="14"/>
      <c r="O95" s="14"/>
      <c r="P95" s="14"/>
      <c r="Q95" s="14"/>
      <c r="R95" s="14"/>
      <c r="S95" s="14"/>
      <c r="T95" s="14"/>
      <c r="U95" s="14"/>
      <c r="V95" s="14"/>
      <c r="W95" s="14"/>
      <c r="X95" s="14"/>
      <c r="Y95" s="14"/>
      <c r="Z95" s="14"/>
      <c r="AA95" s="14"/>
      <c r="AB95" s="14"/>
    </row>
    <row r="96">
      <c r="A96" s="7">
        <v>45149.0</v>
      </c>
      <c r="B96" s="8" t="s">
        <v>1708</v>
      </c>
      <c r="C96" s="9" t="s">
        <v>30</v>
      </c>
      <c r="D96" s="10" t="s">
        <v>1709</v>
      </c>
      <c r="E96" s="8" t="s">
        <v>1710</v>
      </c>
      <c r="F96" s="16" t="s">
        <v>1711</v>
      </c>
      <c r="G96" s="19" t="s">
        <v>1712</v>
      </c>
      <c r="H96" s="11"/>
      <c r="I96" s="14"/>
      <c r="J96" s="14"/>
      <c r="K96" s="14"/>
      <c r="L96" s="14"/>
      <c r="M96" s="14"/>
      <c r="N96" s="14"/>
      <c r="O96" s="14"/>
      <c r="P96" s="14"/>
      <c r="Q96" s="14"/>
      <c r="R96" s="14"/>
      <c r="S96" s="14"/>
      <c r="T96" s="14"/>
      <c r="U96" s="14"/>
      <c r="V96" s="14"/>
      <c r="W96" s="14"/>
      <c r="X96" s="14"/>
      <c r="Y96" s="14"/>
      <c r="Z96" s="14"/>
      <c r="AA96" s="14"/>
      <c r="AB96" s="14"/>
    </row>
    <row r="97">
      <c r="A97" s="7">
        <v>45149.0</v>
      </c>
      <c r="B97" s="8" t="s">
        <v>1713</v>
      </c>
      <c r="C97" s="9" t="s">
        <v>30</v>
      </c>
      <c r="D97" s="10" t="s">
        <v>1714</v>
      </c>
      <c r="E97" s="8" t="s">
        <v>97</v>
      </c>
      <c r="F97" s="16" t="s">
        <v>1715</v>
      </c>
      <c r="G97" s="19" t="s">
        <v>1716</v>
      </c>
      <c r="H97" s="11"/>
      <c r="I97" s="14"/>
      <c r="J97" s="14"/>
      <c r="K97" s="14"/>
      <c r="L97" s="14"/>
      <c r="M97" s="14"/>
      <c r="N97" s="14"/>
      <c r="O97" s="14"/>
      <c r="P97" s="14"/>
      <c r="Q97" s="14"/>
      <c r="R97" s="14"/>
      <c r="S97" s="14"/>
      <c r="T97" s="14"/>
      <c r="U97" s="14"/>
      <c r="V97" s="14"/>
      <c r="W97" s="14"/>
      <c r="X97" s="14"/>
      <c r="Y97" s="14"/>
      <c r="Z97" s="14"/>
      <c r="AA97" s="14"/>
      <c r="AB97" s="14"/>
    </row>
    <row r="98">
      <c r="A98" s="7">
        <v>45149.0</v>
      </c>
      <c r="B98" s="8" t="s">
        <v>1717</v>
      </c>
      <c r="C98" s="9" t="s">
        <v>10</v>
      </c>
      <c r="D98" s="10" t="s">
        <v>1718</v>
      </c>
      <c r="E98" s="11"/>
      <c r="F98" s="16" t="s">
        <v>1719</v>
      </c>
      <c r="G98" s="19" t="s">
        <v>1720</v>
      </c>
      <c r="H98" s="11"/>
      <c r="I98" s="14"/>
      <c r="J98" s="14"/>
      <c r="K98" s="14"/>
      <c r="L98" s="14"/>
      <c r="M98" s="14"/>
      <c r="N98" s="14"/>
      <c r="O98" s="14"/>
      <c r="P98" s="14"/>
      <c r="Q98" s="14"/>
      <c r="R98" s="14"/>
      <c r="S98" s="14"/>
      <c r="T98" s="14"/>
      <c r="U98" s="14"/>
      <c r="V98" s="14"/>
      <c r="W98" s="14"/>
      <c r="X98" s="14"/>
      <c r="Y98" s="14"/>
      <c r="Z98" s="14"/>
      <c r="AA98" s="14"/>
      <c r="AB98" s="14"/>
    </row>
    <row r="99">
      <c r="A99" s="7">
        <v>45149.0</v>
      </c>
      <c r="B99" s="8" t="s">
        <v>1721</v>
      </c>
      <c r="C99" s="9" t="s">
        <v>14</v>
      </c>
      <c r="D99" s="10" t="s">
        <v>1718</v>
      </c>
      <c r="E99" s="8" t="s">
        <v>1722</v>
      </c>
      <c r="F99" s="16" t="s">
        <v>1723</v>
      </c>
      <c r="G99" s="19" t="s">
        <v>1724</v>
      </c>
      <c r="H99" s="8" t="s">
        <v>1725</v>
      </c>
      <c r="I99" s="14"/>
      <c r="J99" s="14"/>
      <c r="K99" s="14"/>
      <c r="L99" s="14"/>
      <c r="M99" s="14"/>
      <c r="N99" s="14"/>
      <c r="O99" s="14"/>
      <c r="P99" s="14"/>
      <c r="Q99" s="14"/>
      <c r="R99" s="14"/>
      <c r="S99" s="14"/>
      <c r="T99" s="14"/>
      <c r="U99" s="14"/>
      <c r="V99" s="14"/>
      <c r="W99" s="14"/>
      <c r="X99" s="14"/>
      <c r="Y99" s="14"/>
      <c r="Z99" s="14"/>
      <c r="AA99" s="14"/>
      <c r="AB99" s="14"/>
    </row>
    <row r="100">
      <c r="A100" s="7">
        <v>45149.0</v>
      </c>
      <c r="B100" s="8" t="s">
        <v>1726</v>
      </c>
      <c r="C100" s="9" t="s">
        <v>14</v>
      </c>
      <c r="D100" s="10" t="s">
        <v>1445</v>
      </c>
      <c r="E100" s="8" t="s">
        <v>132</v>
      </c>
      <c r="F100" s="16" t="s">
        <v>1727</v>
      </c>
      <c r="G100" s="19" t="s">
        <v>1728</v>
      </c>
      <c r="H100" s="8" t="s">
        <v>632</v>
      </c>
      <c r="I100" s="14"/>
      <c r="J100" s="14"/>
      <c r="K100" s="14"/>
      <c r="L100" s="14"/>
      <c r="M100" s="14"/>
      <c r="N100" s="14"/>
      <c r="O100" s="14"/>
      <c r="P100" s="14"/>
      <c r="Q100" s="14"/>
      <c r="R100" s="14"/>
      <c r="S100" s="14"/>
      <c r="T100" s="14"/>
      <c r="U100" s="14"/>
      <c r="V100" s="14"/>
      <c r="W100" s="14"/>
      <c r="X100" s="14"/>
      <c r="Y100" s="14"/>
      <c r="Z100" s="14"/>
      <c r="AA100" s="14"/>
      <c r="AB100" s="14"/>
    </row>
    <row r="101">
      <c r="A101" s="7">
        <v>45149.0</v>
      </c>
      <c r="B101" s="8" t="s">
        <v>1729</v>
      </c>
      <c r="C101" s="9" t="s">
        <v>14</v>
      </c>
      <c r="D101" s="10" t="s">
        <v>1730</v>
      </c>
      <c r="E101" s="8" t="s">
        <v>132</v>
      </c>
      <c r="F101" s="16" t="s">
        <v>1731</v>
      </c>
      <c r="G101" s="19" t="s">
        <v>1732</v>
      </c>
      <c r="H101" s="8" t="s">
        <v>1733</v>
      </c>
      <c r="I101" s="14"/>
      <c r="J101" s="14"/>
      <c r="K101" s="14"/>
      <c r="L101" s="14"/>
      <c r="M101" s="14"/>
      <c r="N101" s="14"/>
      <c r="O101" s="14"/>
      <c r="P101" s="14"/>
      <c r="Q101" s="14"/>
      <c r="R101" s="14"/>
      <c r="S101" s="14"/>
      <c r="T101" s="14"/>
      <c r="U101" s="14"/>
      <c r="V101" s="14"/>
      <c r="W101" s="14"/>
      <c r="X101" s="14"/>
      <c r="Y101" s="14"/>
      <c r="Z101" s="14"/>
      <c r="AA101" s="14"/>
      <c r="AB101" s="14"/>
    </row>
    <row r="102">
      <c r="A102" s="7">
        <v>45149.0</v>
      </c>
      <c r="B102" s="8" t="s">
        <v>1734</v>
      </c>
      <c r="C102" s="9" t="s">
        <v>10</v>
      </c>
      <c r="D102" s="10" t="s">
        <v>1735</v>
      </c>
      <c r="E102" s="8" t="s">
        <v>40</v>
      </c>
      <c r="F102" s="12"/>
      <c r="G102" s="13"/>
      <c r="H102" s="8" t="s">
        <v>1736</v>
      </c>
      <c r="I102" s="14"/>
      <c r="J102" s="14"/>
      <c r="K102" s="14"/>
      <c r="L102" s="14"/>
      <c r="M102" s="14"/>
      <c r="N102" s="14"/>
      <c r="O102" s="14"/>
      <c r="P102" s="14"/>
      <c r="Q102" s="14"/>
      <c r="R102" s="14"/>
      <c r="S102" s="14"/>
      <c r="T102" s="14"/>
      <c r="U102" s="14"/>
      <c r="V102" s="14"/>
      <c r="W102" s="14"/>
      <c r="X102" s="14"/>
      <c r="Y102" s="14"/>
      <c r="Z102" s="14"/>
      <c r="AA102" s="14"/>
      <c r="AB102" s="14"/>
    </row>
    <row r="103">
      <c r="A103" s="7">
        <v>45149.0</v>
      </c>
      <c r="B103" s="8" t="s">
        <v>1737</v>
      </c>
      <c r="C103" s="9" t="s">
        <v>14</v>
      </c>
      <c r="D103" s="15" t="s">
        <v>1738</v>
      </c>
      <c r="E103" s="8" t="s">
        <v>142</v>
      </c>
      <c r="F103" s="16" t="s">
        <v>1739</v>
      </c>
      <c r="G103" s="17" t="s">
        <v>1740</v>
      </c>
      <c r="H103" s="8" t="s">
        <v>56</v>
      </c>
      <c r="I103" s="14"/>
      <c r="J103" s="14"/>
      <c r="K103" s="14"/>
      <c r="L103" s="14"/>
      <c r="M103" s="14"/>
      <c r="N103" s="14"/>
      <c r="O103" s="14"/>
      <c r="P103" s="14"/>
      <c r="Q103" s="14"/>
      <c r="R103" s="14"/>
      <c r="S103" s="14"/>
      <c r="T103" s="14"/>
      <c r="U103" s="14"/>
      <c r="V103" s="14"/>
      <c r="W103" s="14"/>
      <c r="X103" s="14"/>
      <c r="Y103" s="14"/>
      <c r="Z103" s="14"/>
      <c r="AA103" s="14"/>
      <c r="AB103" s="14"/>
    </row>
    <row r="104">
      <c r="A104" s="7">
        <v>45152.0</v>
      </c>
      <c r="B104" s="8" t="s">
        <v>1741</v>
      </c>
      <c r="C104" s="9" t="s">
        <v>30</v>
      </c>
      <c r="D104" s="10" t="s">
        <v>1742</v>
      </c>
      <c r="E104" s="8" t="s">
        <v>156</v>
      </c>
      <c r="F104" s="16" t="s">
        <v>1743</v>
      </c>
      <c r="G104" s="19" t="s">
        <v>1744</v>
      </c>
      <c r="H104" s="11"/>
      <c r="I104" s="14"/>
      <c r="J104" s="14"/>
      <c r="K104" s="14"/>
      <c r="L104" s="14"/>
      <c r="M104" s="14"/>
      <c r="N104" s="14"/>
      <c r="O104" s="14"/>
      <c r="P104" s="14"/>
      <c r="Q104" s="14"/>
      <c r="R104" s="14"/>
      <c r="S104" s="14"/>
      <c r="T104" s="14"/>
      <c r="U104" s="14"/>
      <c r="V104" s="14"/>
      <c r="W104" s="14"/>
      <c r="X104" s="14"/>
      <c r="Y104" s="14"/>
      <c r="Z104" s="14"/>
      <c r="AA104" s="14"/>
      <c r="AB104" s="14"/>
    </row>
    <row r="105">
      <c r="A105" s="7">
        <v>45152.0</v>
      </c>
      <c r="B105" s="8" t="s">
        <v>1745</v>
      </c>
      <c r="C105" s="9" t="s">
        <v>14</v>
      </c>
      <c r="D105" s="10" t="s">
        <v>1746</v>
      </c>
      <c r="E105" s="8" t="s">
        <v>1747</v>
      </c>
      <c r="F105" s="16" t="s">
        <v>1748</v>
      </c>
      <c r="G105" s="19" t="s">
        <v>1749</v>
      </c>
      <c r="H105" s="11"/>
      <c r="I105" s="14"/>
      <c r="J105" s="14"/>
      <c r="K105" s="14"/>
      <c r="L105" s="14"/>
      <c r="M105" s="14"/>
      <c r="N105" s="14"/>
      <c r="O105" s="14"/>
      <c r="P105" s="14"/>
      <c r="Q105" s="14"/>
      <c r="R105" s="14"/>
      <c r="S105" s="14"/>
      <c r="T105" s="14"/>
      <c r="U105" s="14"/>
      <c r="V105" s="14"/>
      <c r="W105" s="14"/>
      <c r="X105" s="14"/>
      <c r="Y105" s="14"/>
      <c r="Z105" s="14"/>
      <c r="AA105" s="14"/>
      <c r="AB105" s="14"/>
    </row>
    <row r="106">
      <c r="A106" s="7">
        <v>45152.0</v>
      </c>
      <c r="B106" s="8" t="s">
        <v>1750</v>
      </c>
      <c r="C106" s="9" t="s">
        <v>14</v>
      </c>
      <c r="D106" s="10" t="s">
        <v>1751</v>
      </c>
      <c r="E106" s="8" t="s">
        <v>132</v>
      </c>
      <c r="F106" s="16" t="s">
        <v>1752</v>
      </c>
      <c r="G106" s="19" t="s">
        <v>1753</v>
      </c>
      <c r="H106" s="11"/>
      <c r="I106" s="14"/>
      <c r="J106" s="14"/>
      <c r="K106" s="14"/>
      <c r="L106" s="14"/>
      <c r="M106" s="14"/>
      <c r="N106" s="14"/>
      <c r="O106" s="14"/>
      <c r="P106" s="14"/>
      <c r="Q106" s="14"/>
      <c r="R106" s="14"/>
      <c r="S106" s="14"/>
      <c r="T106" s="14"/>
      <c r="U106" s="14"/>
      <c r="V106" s="14"/>
      <c r="W106" s="14"/>
      <c r="X106" s="14"/>
      <c r="Y106" s="14"/>
      <c r="Z106" s="14"/>
      <c r="AA106" s="14"/>
      <c r="AB106" s="14"/>
    </row>
    <row r="107">
      <c r="A107" s="7">
        <v>45152.0</v>
      </c>
      <c r="B107" s="8" t="s">
        <v>1754</v>
      </c>
      <c r="C107" s="9" t="s">
        <v>14</v>
      </c>
      <c r="D107" s="10" t="s">
        <v>1755</v>
      </c>
      <c r="E107" s="8" t="s">
        <v>156</v>
      </c>
      <c r="F107" s="16" t="s">
        <v>1756</v>
      </c>
      <c r="G107" s="19" t="s">
        <v>1757</v>
      </c>
      <c r="H107" s="8" t="s">
        <v>1758</v>
      </c>
      <c r="I107" s="14"/>
      <c r="J107" s="14"/>
      <c r="K107" s="14"/>
      <c r="L107" s="14"/>
      <c r="M107" s="14"/>
      <c r="N107" s="14"/>
      <c r="O107" s="14"/>
      <c r="P107" s="14"/>
      <c r="Q107" s="14"/>
      <c r="R107" s="14"/>
      <c r="S107" s="14"/>
      <c r="T107" s="14"/>
      <c r="U107" s="14"/>
      <c r="V107" s="14"/>
      <c r="W107" s="14"/>
      <c r="X107" s="14"/>
      <c r="Y107" s="14"/>
      <c r="Z107" s="14"/>
      <c r="AA107" s="14"/>
      <c r="AB107" s="14"/>
    </row>
    <row r="108">
      <c r="A108" s="7">
        <v>45152.0</v>
      </c>
      <c r="B108" s="8" t="s">
        <v>1759</v>
      </c>
      <c r="C108" s="9" t="s">
        <v>10</v>
      </c>
      <c r="D108" s="10" t="s">
        <v>1760</v>
      </c>
      <c r="E108" s="8" t="s">
        <v>829</v>
      </c>
      <c r="F108" s="16" t="s">
        <v>1761</v>
      </c>
      <c r="G108" s="19" t="s">
        <v>1762</v>
      </c>
      <c r="H108" s="11"/>
      <c r="I108" s="14"/>
      <c r="J108" s="14"/>
      <c r="K108" s="14"/>
      <c r="L108" s="14"/>
      <c r="M108" s="14"/>
      <c r="N108" s="14"/>
      <c r="O108" s="14"/>
      <c r="P108" s="14"/>
      <c r="Q108" s="14"/>
      <c r="R108" s="14"/>
      <c r="S108" s="14"/>
      <c r="T108" s="14"/>
      <c r="U108" s="14"/>
      <c r="V108" s="14"/>
      <c r="W108" s="14"/>
      <c r="X108" s="14"/>
      <c r="Y108" s="14"/>
      <c r="Z108" s="14"/>
      <c r="AA108" s="14"/>
      <c r="AB108" s="14"/>
    </row>
    <row r="109">
      <c r="A109" s="7">
        <v>45152.0</v>
      </c>
      <c r="B109" s="8" t="s">
        <v>1763</v>
      </c>
      <c r="C109" s="9" t="s">
        <v>30</v>
      </c>
      <c r="D109" s="10" t="s">
        <v>1764</v>
      </c>
      <c r="E109" s="8" t="s">
        <v>142</v>
      </c>
      <c r="F109" s="16" t="s">
        <v>1356</v>
      </c>
      <c r="G109" s="19" t="s">
        <v>1765</v>
      </c>
      <c r="H109" s="11"/>
      <c r="I109" s="14"/>
      <c r="J109" s="14"/>
      <c r="K109" s="14"/>
      <c r="L109" s="14"/>
      <c r="M109" s="14"/>
      <c r="N109" s="14"/>
      <c r="O109" s="14"/>
      <c r="P109" s="14"/>
      <c r="Q109" s="14"/>
      <c r="R109" s="14"/>
      <c r="S109" s="14"/>
      <c r="T109" s="14"/>
      <c r="U109" s="14"/>
      <c r="V109" s="14"/>
      <c r="W109" s="14"/>
      <c r="X109" s="14"/>
      <c r="Y109" s="14"/>
      <c r="Z109" s="14"/>
      <c r="AA109" s="14"/>
      <c r="AB109" s="14"/>
    </row>
    <row r="110">
      <c r="A110" s="7">
        <v>45152.0</v>
      </c>
      <c r="B110" s="21" t="s">
        <v>1766</v>
      </c>
      <c r="C110" s="9" t="s">
        <v>14</v>
      </c>
      <c r="D110" s="10" t="s">
        <v>1767</v>
      </c>
      <c r="E110" s="11"/>
      <c r="F110" s="16" t="s">
        <v>1768</v>
      </c>
      <c r="G110" s="19" t="s">
        <v>1769</v>
      </c>
      <c r="H110" s="8" t="s">
        <v>1770</v>
      </c>
      <c r="I110" s="14"/>
      <c r="J110" s="14"/>
      <c r="K110" s="14"/>
      <c r="L110" s="14"/>
      <c r="M110" s="14"/>
      <c r="N110" s="14"/>
      <c r="O110" s="14"/>
      <c r="P110" s="14"/>
      <c r="Q110" s="14"/>
      <c r="R110" s="14"/>
      <c r="S110" s="14"/>
      <c r="T110" s="14"/>
      <c r="U110" s="14"/>
      <c r="V110" s="14"/>
      <c r="W110" s="14"/>
      <c r="X110" s="14"/>
      <c r="Y110" s="14"/>
      <c r="Z110" s="14"/>
      <c r="AA110" s="14"/>
      <c r="AB110" s="14"/>
    </row>
    <row r="111">
      <c r="A111" s="7">
        <v>45152.0</v>
      </c>
      <c r="B111" s="8" t="s">
        <v>1771</v>
      </c>
      <c r="C111" s="9" t="s">
        <v>30</v>
      </c>
      <c r="D111" s="10" t="s">
        <v>1772</v>
      </c>
      <c r="E111" s="8" t="s">
        <v>1773</v>
      </c>
      <c r="F111" s="16" t="s">
        <v>1774</v>
      </c>
      <c r="G111" s="19" t="s">
        <v>1775</v>
      </c>
      <c r="H111" s="11"/>
      <c r="I111" s="14"/>
      <c r="J111" s="14"/>
      <c r="K111" s="14"/>
      <c r="L111" s="14"/>
      <c r="M111" s="14"/>
      <c r="N111" s="14"/>
      <c r="O111" s="14"/>
      <c r="P111" s="14"/>
      <c r="Q111" s="14"/>
      <c r="R111" s="14"/>
      <c r="S111" s="14"/>
      <c r="T111" s="14"/>
      <c r="U111" s="14"/>
      <c r="V111" s="14"/>
      <c r="W111" s="14"/>
      <c r="X111" s="14"/>
      <c r="Y111" s="14"/>
      <c r="Z111" s="14"/>
      <c r="AA111" s="14"/>
      <c r="AB111" s="14"/>
    </row>
    <row r="112">
      <c r="A112" s="7">
        <v>45152.0</v>
      </c>
      <c r="B112" s="8" t="s">
        <v>1776</v>
      </c>
      <c r="C112" s="9" t="s">
        <v>10</v>
      </c>
      <c r="D112" s="10" t="s">
        <v>1777</v>
      </c>
      <c r="E112" s="8" t="s">
        <v>68</v>
      </c>
      <c r="F112" s="16" t="s">
        <v>1778</v>
      </c>
      <c r="G112" s="19" t="s">
        <v>1779</v>
      </c>
      <c r="H112" s="11"/>
      <c r="I112" s="14"/>
      <c r="J112" s="14"/>
      <c r="K112" s="14"/>
      <c r="L112" s="14"/>
      <c r="M112" s="14"/>
      <c r="N112" s="14"/>
      <c r="O112" s="14"/>
      <c r="P112" s="14"/>
      <c r="Q112" s="14"/>
      <c r="R112" s="14"/>
      <c r="S112" s="14"/>
      <c r="T112" s="14"/>
      <c r="U112" s="14"/>
      <c r="V112" s="14"/>
      <c r="W112" s="14"/>
      <c r="X112" s="14"/>
      <c r="Y112" s="14"/>
      <c r="Z112" s="14"/>
      <c r="AA112" s="14"/>
      <c r="AB112" s="14"/>
    </row>
    <row r="113" ht="55.5" customHeight="1">
      <c r="A113" s="7">
        <v>45152.0</v>
      </c>
      <c r="B113" s="8" t="s">
        <v>1780</v>
      </c>
      <c r="C113" s="9" t="s">
        <v>30</v>
      </c>
      <c r="D113" s="10" t="s">
        <v>1781</v>
      </c>
      <c r="E113" s="8" t="s">
        <v>40</v>
      </c>
      <c r="F113" s="16" t="s">
        <v>1524</v>
      </c>
      <c r="G113" s="19" t="s">
        <v>1782</v>
      </c>
      <c r="H113" s="11"/>
      <c r="I113" s="14"/>
      <c r="J113" s="14"/>
      <c r="K113" s="14"/>
      <c r="L113" s="14"/>
      <c r="M113" s="14"/>
      <c r="N113" s="14"/>
      <c r="O113" s="14"/>
      <c r="P113" s="14"/>
      <c r="Q113" s="14"/>
      <c r="R113" s="14"/>
      <c r="S113" s="14"/>
      <c r="T113" s="14"/>
      <c r="U113" s="14"/>
      <c r="V113" s="14"/>
      <c r="W113" s="14"/>
      <c r="X113" s="14"/>
      <c r="Y113" s="14"/>
      <c r="Z113" s="14"/>
      <c r="AA113" s="14"/>
      <c r="AB113" s="14"/>
    </row>
    <row r="114" ht="297.75" customHeight="1">
      <c r="A114" s="7">
        <v>45152.0</v>
      </c>
      <c r="B114" s="8" t="s">
        <v>1783</v>
      </c>
      <c r="C114" s="9" t="s">
        <v>14</v>
      </c>
      <c r="D114" s="15" t="s">
        <v>1784</v>
      </c>
      <c r="E114" s="8" t="s">
        <v>132</v>
      </c>
      <c r="F114" s="16" t="s">
        <v>1785</v>
      </c>
      <c r="G114" s="17" t="s">
        <v>1786</v>
      </c>
      <c r="H114" s="8" t="s">
        <v>1787</v>
      </c>
      <c r="I114" s="14"/>
      <c r="J114" s="14"/>
      <c r="K114" s="14"/>
      <c r="L114" s="14"/>
      <c r="M114" s="14"/>
      <c r="N114" s="14"/>
      <c r="O114" s="14"/>
      <c r="P114" s="14"/>
      <c r="Q114" s="14"/>
      <c r="R114" s="14"/>
      <c r="S114" s="14"/>
      <c r="T114" s="14"/>
      <c r="U114" s="14"/>
      <c r="V114" s="14"/>
      <c r="W114" s="14"/>
      <c r="X114" s="14"/>
      <c r="Y114" s="14"/>
      <c r="Z114" s="14"/>
      <c r="AA114" s="14"/>
      <c r="AB114" s="14"/>
    </row>
    <row r="115">
      <c r="A115" s="7">
        <v>45152.0</v>
      </c>
      <c r="B115" s="8" t="s">
        <v>1788</v>
      </c>
      <c r="C115" s="9" t="s">
        <v>14</v>
      </c>
      <c r="D115" s="10" t="s">
        <v>1789</v>
      </c>
      <c r="E115" s="8" t="s">
        <v>1790</v>
      </c>
      <c r="F115" s="16" t="s">
        <v>1791</v>
      </c>
      <c r="G115" s="19" t="s">
        <v>1792</v>
      </c>
      <c r="H115" s="11"/>
      <c r="I115" s="14"/>
      <c r="J115" s="14"/>
      <c r="K115" s="14"/>
      <c r="L115" s="14"/>
      <c r="M115" s="14"/>
      <c r="N115" s="14"/>
      <c r="O115" s="14"/>
      <c r="P115" s="14"/>
      <c r="Q115" s="14"/>
      <c r="R115" s="14"/>
      <c r="S115" s="14"/>
      <c r="T115" s="14"/>
      <c r="U115" s="14"/>
      <c r="V115" s="14"/>
      <c r="W115" s="14"/>
      <c r="X115" s="14"/>
      <c r="Y115" s="14"/>
      <c r="Z115" s="14"/>
      <c r="AA115" s="14"/>
      <c r="AB115" s="14"/>
    </row>
    <row r="116">
      <c r="A116" s="7">
        <v>45152.0</v>
      </c>
      <c r="B116" s="8" t="s">
        <v>1793</v>
      </c>
      <c r="C116" s="9" t="s">
        <v>10</v>
      </c>
      <c r="D116" s="10" t="s">
        <v>1794</v>
      </c>
      <c r="E116" s="8" t="s">
        <v>123</v>
      </c>
      <c r="F116" s="11"/>
      <c r="G116" s="13"/>
      <c r="H116" s="8" t="s">
        <v>1795</v>
      </c>
      <c r="I116" s="14"/>
      <c r="J116" s="14"/>
      <c r="K116" s="14"/>
      <c r="L116" s="14"/>
      <c r="M116" s="14"/>
      <c r="N116" s="14"/>
      <c r="O116" s="14"/>
      <c r="P116" s="14"/>
      <c r="Q116" s="14"/>
      <c r="R116" s="14"/>
      <c r="S116" s="14"/>
      <c r="T116" s="14"/>
      <c r="U116" s="14"/>
      <c r="V116" s="14"/>
      <c r="W116" s="14"/>
      <c r="X116" s="14"/>
      <c r="Y116" s="14"/>
      <c r="Z116" s="14"/>
      <c r="AA116" s="14"/>
      <c r="AB116" s="14"/>
    </row>
    <row r="117">
      <c r="A117" s="7">
        <v>45152.0</v>
      </c>
      <c r="B117" s="8" t="s">
        <v>1796</v>
      </c>
      <c r="C117" s="9" t="s">
        <v>14</v>
      </c>
      <c r="D117" s="10" t="s">
        <v>1797</v>
      </c>
      <c r="E117" s="8" t="s">
        <v>1798</v>
      </c>
      <c r="F117" s="16" t="s">
        <v>1799</v>
      </c>
      <c r="G117" s="19" t="s">
        <v>1800</v>
      </c>
      <c r="H117" s="11"/>
      <c r="I117" s="14"/>
      <c r="J117" s="14"/>
      <c r="K117" s="14"/>
      <c r="L117" s="14"/>
      <c r="M117" s="14"/>
      <c r="N117" s="14"/>
      <c r="O117" s="14"/>
      <c r="P117" s="14"/>
      <c r="Q117" s="14"/>
      <c r="R117" s="14"/>
      <c r="S117" s="14"/>
      <c r="T117" s="14"/>
      <c r="U117" s="14"/>
      <c r="V117" s="14"/>
      <c r="W117" s="14"/>
      <c r="X117" s="14"/>
      <c r="Y117" s="14"/>
      <c r="Z117" s="14"/>
      <c r="AA117" s="14"/>
      <c r="AB117" s="14"/>
    </row>
    <row r="118">
      <c r="A118" s="7">
        <v>45152.0</v>
      </c>
      <c r="B118" s="8" t="s">
        <v>1801</v>
      </c>
      <c r="C118" s="9" t="s">
        <v>30</v>
      </c>
      <c r="D118" s="10" t="s">
        <v>1802</v>
      </c>
      <c r="E118" s="8" t="s">
        <v>282</v>
      </c>
      <c r="F118" s="16" t="s">
        <v>1356</v>
      </c>
      <c r="G118" s="19" t="s">
        <v>1803</v>
      </c>
      <c r="H118" s="11"/>
      <c r="I118" s="14"/>
      <c r="J118" s="14"/>
      <c r="K118" s="14"/>
      <c r="L118" s="14"/>
      <c r="M118" s="14"/>
      <c r="N118" s="14"/>
      <c r="O118" s="14"/>
      <c r="P118" s="14"/>
      <c r="Q118" s="14"/>
      <c r="R118" s="14"/>
      <c r="S118" s="14"/>
      <c r="T118" s="14"/>
      <c r="U118" s="14"/>
      <c r="V118" s="14"/>
      <c r="W118" s="14"/>
      <c r="X118" s="14"/>
      <c r="Y118" s="14"/>
      <c r="Z118" s="14"/>
      <c r="AA118" s="14"/>
      <c r="AB118" s="14"/>
    </row>
    <row r="119">
      <c r="A119" s="7">
        <v>45152.0</v>
      </c>
      <c r="B119" s="8" t="s">
        <v>1804</v>
      </c>
      <c r="C119" s="9" t="s">
        <v>10</v>
      </c>
      <c r="D119" s="10" t="s">
        <v>1805</v>
      </c>
      <c r="E119" s="8" t="s">
        <v>199</v>
      </c>
      <c r="F119" s="16" t="s">
        <v>1806</v>
      </c>
      <c r="G119" s="19" t="s">
        <v>1807</v>
      </c>
      <c r="H119" s="11"/>
      <c r="I119" s="14"/>
      <c r="J119" s="14"/>
      <c r="K119" s="14"/>
      <c r="L119" s="14"/>
      <c r="M119" s="14"/>
      <c r="N119" s="14"/>
      <c r="O119" s="14"/>
      <c r="P119" s="14"/>
      <c r="Q119" s="14"/>
      <c r="R119" s="14"/>
      <c r="S119" s="14"/>
      <c r="T119" s="14"/>
      <c r="U119" s="14"/>
      <c r="V119" s="14"/>
      <c r="W119" s="14"/>
      <c r="X119" s="14"/>
      <c r="Y119" s="14"/>
      <c r="Z119" s="14"/>
      <c r="AA119" s="14"/>
      <c r="AB119" s="14"/>
    </row>
    <row r="120">
      <c r="A120" s="7">
        <v>45152.0</v>
      </c>
      <c r="B120" s="8" t="s">
        <v>1808</v>
      </c>
      <c r="C120" s="9" t="s">
        <v>30</v>
      </c>
      <c r="D120" s="10" t="s">
        <v>1809</v>
      </c>
      <c r="E120" s="8" t="s">
        <v>40</v>
      </c>
      <c r="F120" s="16" t="s">
        <v>1356</v>
      </c>
      <c r="G120" s="19" t="s">
        <v>1810</v>
      </c>
      <c r="H120" s="11"/>
      <c r="I120" s="14"/>
      <c r="J120" s="14"/>
      <c r="K120" s="14"/>
      <c r="L120" s="14"/>
      <c r="M120" s="14"/>
      <c r="N120" s="14"/>
      <c r="O120" s="14"/>
      <c r="P120" s="14"/>
      <c r="Q120" s="14"/>
      <c r="R120" s="14"/>
      <c r="S120" s="14"/>
      <c r="T120" s="14"/>
      <c r="U120" s="14"/>
      <c r="V120" s="14"/>
      <c r="W120" s="14"/>
      <c r="X120" s="14"/>
      <c r="Y120" s="14"/>
      <c r="Z120" s="14"/>
      <c r="AA120" s="14"/>
      <c r="AB120" s="14"/>
    </row>
    <row r="121">
      <c r="A121" s="7">
        <v>45152.0</v>
      </c>
      <c r="B121" s="8" t="s">
        <v>1811</v>
      </c>
      <c r="C121" s="9" t="s">
        <v>14</v>
      </c>
      <c r="D121" s="10" t="s">
        <v>1812</v>
      </c>
      <c r="E121" s="8" t="s">
        <v>1813</v>
      </c>
      <c r="F121" s="16" t="s">
        <v>1814</v>
      </c>
      <c r="G121" s="19" t="s">
        <v>1815</v>
      </c>
      <c r="H121" s="8" t="s">
        <v>56</v>
      </c>
      <c r="I121" s="14"/>
      <c r="J121" s="14"/>
      <c r="K121" s="14"/>
      <c r="L121" s="14"/>
      <c r="M121" s="14"/>
      <c r="N121" s="14"/>
      <c r="O121" s="14"/>
      <c r="P121" s="14"/>
      <c r="Q121" s="14"/>
      <c r="R121" s="14"/>
      <c r="S121" s="14"/>
      <c r="T121" s="14"/>
      <c r="U121" s="14"/>
      <c r="V121" s="14"/>
      <c r="W121" s="14"/>
      <c r="X121" s="14"/>
      <c r="Y121" s="14"/>
      <c r="Z121" s="14"/>
      <c r="AA121" s="14"/>
      <c r="AB121" s="14"/>
    </row>
    <row r="122" ht="348.0" customHeight="1">
      <c r="A122" s="7">
        <v>45152.0</v>
      </c>
      <c r="B122" s="8" t="s">
        <v>1816</v>
      </c>
      <c r="C122" s="9" t="s">
        <v>14</v>
      </c>
      <c r="D122" s="10" t="s">
        <v>1817</v>
      </c>
      <c r="E122" s="8" t="s">
        <v>165</v>
      </c>
      <c r="F122" s="12"/>
      <c r="G122" s="13"/>
      <c r="H122" s="8" t="s">
        <v>1818</v>
      </c>
      <c r="I122" s="14"/>
      <c r="J122" s="14"/>
      <c r="K122" s="14"/>
      <c r="L122" s="14"/>
      <c r="M122" s="14"/>
      <c r="N122" s="14"/>
      <c r="O122" s="14"/>
      <c r="P122" s="14"/>
      <c r="Q122" s="14"/>
      <c r="R122" s="14"/>
      <c r="S122" s="14"/>
      <c r="T122" s="14"/>
      <c r="U122" s="14"/>
      <c r="V122" s="14"/>
      <c r="W122" s="14"/>
      <c r="X122" s="14"/>
      <c r="Y122" s="14"/>
      <c r="Z122" s="14"/>
      <c r="AA122" s="14"/>
      <c r="AB122" s="14"/>
    </row>
    <row r="123" ht="348.0" customHeight="1">
      <c r="A123" s="7">
        <v>45152.0</v>
      </c>
      <c r="B123" s="21" t="s">
        <v>1819</v>
      </c>
      <c r="C123" s="9" t="s">
        <v>14</v>
      </c>
      <c r="D123" s="10" t="s">
        <v>1820</v>
      </c>
      <c r="E123" s="8" t="s">
        <v>1338</v>
      </c>
      <c r="F123" s="16" t="s">
        <v>1821</v>
      </c>
      <c r="G123" s="19" t="s">
        <v>1822</v>
      </c>
      <c r="H123" s="11"/>
      <c r="I123" s="14"/>
      <c r="J123" s="14"/>
      <c r="K123" s="14"/>
      <c r="L123" s="14"/>
      <c r="M123" s="14"/>
      <c r="N123" s="14"/>
      <c r="O123" s="14"/>
      <c r="P123" s="14"/>
      <c r="Q123" s="14"/>
      <c r="R123" s="14"/>
      <c r="S123" s="14"/>
      <c r="T123" s="14"/>
      <c r="U123" s="14"/>
      <c r="V123" s="14"/>
      <c r="W123" s="14"/>
      <c r="X123" s="14"/>
      <c r="Y123" s="14"/>
      <c r="Z123" s="14"/>
      <c r="AA123" s="14"/>
      <c r="AB123" s="14"/>
    </row>
    <row r="124">
      <c r="A124" s="7">
        <v>45153.0</v>
      </c>
      <c r="B124" s="8" t="s">
        <v>1823</v>
      </c>
      <c r="C124" s="9" t="s">
        <v>30</v>
      </c>
      <c r="D124" s="10" t="s">
        <v>1824</v>
      </c>
      <c r="E124" s="8" t="s">
        <v>1710</v>
      </c>
      <c r="F124" s="16" t="s">
        <v>1825</v>
      </c>
      <c r="G124" s="19" t="s">
        <v>1826</v>
      </c>
      <c r="H124" s="11"/>
      <c r="I124" s="14"/>
      <c r="J124" s="14"/>
      <c r="K124" s="14"/>
      <c r="L124" s="14"/>
      <c r="M124" s="14"/>
      <c r="N124" s="14"/>
      <c r="O124" s="14"/>
      <c r="P124" s="14"/>
      <c r="Q124" s="14"/>
      <c r="R124" s="14"/>
      <c r="S124" s="14"/>
      <c r="T124" s="14"/>
      <c r="U124" s="14"/>
      <c r="V124" s="14"/>
      <c r="W124" s="14"/>
      <c r="X124" s="14"/>
      <c r="Y124" s="14"/>
      <c r="Z124" s="14"/>
      <c r="AA124" s="14"/>
      <c r="AB124" s="14"/>
    </row>
    <row r="125">
      <c r="A125" s="7">
        <v>45153.0</v>
      </c>
      <c r="B125" s="8" t="s">
        <v>1827</v>
      </c>
      <c r="C125" s="9" t="s">
        <v>10</v>
      </c>
      <c r="D125" s="10" t="s">
        <v>1828</v>
      </c>
      <c r="E125" s="8" t="s">
        <v>142</v>
      </c>
      <c r="F125" s="27"/>
      <c r="G125" s="13"/>
      <c r="H125" s="8" t="s">
        <v>1829</v>
      </c>
      <c r="I125" s="8" t="s">
        <v>1830</v>
      </c>
      <c r="J125" s="14"/>
      <c r="K125" s="14"/>
      <c r="L125" s="14"/>
      <c r="M125" s="14"/>
      <c r="N125" s="14"/>
      <c r="O125" s="14"/>
      <c r="P125" s="14"/>
      <c r="Q125" s="14"/>
      <c r="R125" s="14"/>
      <c r="S125" s="14"/>
      <c r="T125" s="14"/>
      <c r="U125" s="14"/>
      <c r="V125" s="14"/>
      <c r="W125" s="14"/>
      <c r="X125" s="14"/>
      <c r="Y125" s="14"/>
      <c r="Z125" s="14"/>
      <c r="AA125" s="14"/>
      <c r="AB125" s="14"/>
    </row>
    <row r="126">
      <c r="A126" s="7">
        <v>45153.0</v>
      </c>
      <c r="B126" s="8" t="s">
        <v>1831</v>
      </c>
      <c r="C126" s="9" t="s">
        <v>14</v>
      </c>
      <c r="D126" s="10" t="s">
        <v>1832</v>
      </c>
      <c r="E126" s="8" t="s">
        <v>1833</v>
      </c>
      <c r="F126" s="16" t="s">
        <v>1834</v>
      </c>
      <c r="G126" s="19" t="s">
        <v>1835</v>
      </c>
      <c r="H126" s="11"/>
      <c r="I126" s="14"/>
      <c r="J126" s="14"/>
      <c r="K126" s="14"/>
      <c r="L126" s="14"/>
      <c r="M126" s="14"/>
      <c r="N126" s="14"/>
      <c r="O126" s="14"/>
      <c r="P126" s="14"/>
      <c r="Q126" s="14"/>
      <c r="R126" s="14"/>
      <c r="S126" s="14"/>
      <c r="T126" s="14"/>
      <c r="U126" s="14"/>
      <c r="V126" s="14"/>
      <c r="W126" s="14"/>
      <c r="X126" s="14"/>
      <c r="Y126" s="14"/>
      <c r="Z126" s="14"/>
      <c r="AA126" s="14"/>
      <c r="AB126" s="14"/>
    </row>
    <row r="127">
      <c r="A127" s="7">
        <v>45153.0</v>
      </c>
      <c r="B127" s="8" t="s">
        <v>1836</v>
      </c>
      <c r="C127" s="9" t="s">
        <v>30</v>
      </c>
      <c r="D127" s="10" t="s">
        <v>1837</v>
      </c>
      <c r="E127" s="8" t="s">
        <v>282</v>
      </c>
      <c r="F127" s="16" t="s">
        <v>1356</v>
      </c>
      <c r="G127" s="19" t="s">
        <v>1838</v>
      </c>
      <c r="H127" s="11"/>
      <c r="I127" s="14"/>
      <c r="J127" s="14"/>
      <c r="K127" s="14"/>
      <c r="L127" s="14"/>
      <c r="M127" s="14"/>
      <c r="N127" s="14"/>
      <c r="O127" s="14"/>
      <c r="P127" s="14"/>
      <c r="Q127" s="14"/>
      <c r="R127" s="14"/>
      <c r="S127" s="14"/>
      <c r="T127" s="14"/>
      <c r="U127" s="14"/>
      <c r="V127" s="14"/>
      <c r="W127" s="14"/>
      <c r="X127" s="14"/>
      <c r="Y127" s="14"/>
      <c r="Z127" s="14"/>
      <c r="AA127" s="14"/>
      <c r="AB127" s="14"/>
    </row>
    <row r="128">
      <c r="A128" s="7">
        <v>45153.0</v>
      </c>
      <c r="B128" s="8" t="s">
        <v>1839</v>
      </c>
      <c r="C128" s="9" t="s">
        <v>14</v>
      </c>
      <c r="D128" s="10" t="s">
        <v>1840</v>
      </c>
      <c r="E128" s="11"/>
      <c r="F128" s="16" t="s">
        <v>1841</v>
      </c>
      <c r="G128" s="19" t="s">
        <v>1842</v>
      </c>
      <c r="H128" s="8" t="s">
        <v>1843</v>
      </c>
      <c r="I128" s="14"/>
      <c r="J128" s="14"/>
      <c r="K128" s="14"/>
      <c r="L128" s="14"/>
      <c r="M128" s="14"/>
      <c r="N128" s="14"/>
      <c r="O128" s="14"/>
      <c r="P128" s="14"/>
      <c r="Q128" s="14"/>
      <c r="R128" s="14"/>
      <c r="S128" s="14"/>
      <c r="T128" s="14"/>
      <c r="U128" s="14"/>
      <c r="V128" s="14"/>
      <c r="W128" s="14"/>
      <c r="X128" s="14"/>
      <c r="Y128" s="14"/>
      <c r="Z128" s="14"/>
      <c r="AA128" s="14"/>
      <c r="AB128" s="14"/>
    </row>
    <row r="129">
      <c r="A129" s="7">
        <v>45154.0</v>
      </c>
      <c r="B129" s="8" t="s">
        <v>1844</v>
      </c>
      <c r="C129" s="9" t="s">
        <v>14</v>
      </c>
      <c r="D129" s="10" t="s">
        <v>1677</v>
      </c>
      <c r="E129" s="11"/>
      <c r="F129" s="16" t="s">
        <v>1845</v>
      </c>
      <c r="G129" s="19" t="s">
        <v>1846</v>
      </c>
      <c r="H129" s="8" t="s">
        <v>628</v>
      </c>
      <c r="I129" s="14"/>
      <c r="J129" s="14"/>
      <c r="K129" s="14"/>
      <c r="L129" s="14"/>
      <c r="M129" s="14"/>
      <c r="N129" s="14"/>
      <c r="O129" s="14"/>
      <c r="P129" s="14"/>
      <c r="Q129" s="14"/>
      <c r="R129" s="14"/>
      <c r="S129" s="14"/>
      <c r="T129" s="14"/>
      <c r="U129" s="14"/>
      <c r="V129" s="14"/>
      <c r="W129" s="14"/>
      <c r="X129" s="14"/>
      <c r="Y129" s="14"/>
      <c r="Z129" s="14"/>
      <c r="AA129" s="14"/>
      <c r="AB129" s="14"/>
    </row>
    <row r="130">
      <c r="A130" s="7">
        <v>45154.0</v>
      </c>
      <c r="B130" s="21" t="s">
        <v>1847</v>
      </c>
      <c r="C130" s="9" t="s">
        <v>10</v>
      </c>
      <c r="D130" s="15" t="s">
        <v>1848</v>
      </c>
      <c r="E130" s="8" t="s">
        <v>199</v>
      </c>
      <c r="F130" s="16" t="s">
        <v>1405</v>
      </c>
      <c r="G130" s="17" t="s">
        <v>1849</v>
      </c>
      <c r="H130" s="11"/>
      <c r="I130" s="14"/>
      <c r="J130" s="14"/>
      <c r="K130" s="14"/>
      <c r="L130" s="14"/>
      <c r="M130" s="14"/>
      <c r="N130" s="14"/>
      <c r="O130" s="14"/>
      <c r="P130" s="14"/>
      <c r="Q130" s="14"/>
      <c r="R130" s="14"/>
      <c r="S130" s="14"/>
      <c r="T130" s="14"/>
      <c r="U130" s="14"/>
      <c r="V130" s="14"/>
      <c r="W130" s="14"/>
      <c r="X130" s="14"/>
      <c r="Y130" s="14"/>
      <c r="Z130" s="14"/>
      <c r="AA130" s="14"/>
      <c r="AB130" s="14"/>
    </row>
    <row r="131">
      <c r="A131" s="7">
        <v>45154.0</v>
      </c>
      <c r="B131" s="8" t="s">
        <v>1850</v>
      </c>
      <c r="C131" s="9" t="s">
        <v>14</v>
      </c>
      <c r="D131" s="15" t="s">
        <v>1851</v>
      </c>
      <c r="E131" s="8" t="s">
        <v>142</v>
      </c>
      <c r="F131" s="16" t="s">
        <v>1739</v>
      </c>
      <c r="G131" s="17" t="s">
        <v>1852</v>
      </c>
      <c r="H131" s="8" t="s">
        <v>348</v>
      </c>
      <c r="I131" s="14"/>
      <c r="J131" s="14"/>
      <c r="K131" s="14"/>
      <c r="L131" s="14"/>
      <c r="M131" s="14"/>
      <c r="N131" s="14"/>
      <c r="O131" s="14"/>
      <c r="P131" s="14"/>
      <c r="Q131" s="14"/>
      <c r="R131" s="14"/>
      <c r="S131" s="14"/>
      <c r="T131" s="14"/>
      <c r="U131" s="14"/>
      <c r="V131" s="14"/>
      <c r="W131" s="14"/>
      <c r="X131" s="14"/>
      <c r="Y131" s="14"/>
      <c r="Z131" s="14"/>
      <c r="AA131" s="14"/>
      <c r="AB131" s="14"/>
    </row>
    <row r="132">
      <c r="A132" s="7">
        <v>45154.0</v>
      </c>
      <c r="B132" s="8" t="s">
        <v>1853</v>
      </c>
      <c r="C132" s="9" t="s">
        <v>10</v>
      </c>
      <c r="D132" s="10" t="s">
        <v>1854</v>
      </c>
      <c r="E132" s="11"/>
      <c r="F132" s="16" t="s">
        <v>1855</v>
      </c>
      <c r="G132" s="13"/>
      <c r="H132" s="8" t="s">
        <v>1856</v>
      </c>
      <c r="I132" s="14"/>
      <c r="J132" s="14"/>
      <c r="K132" s="14"/>
      <c r="L132" s="14"/>
      <c r="M132" s="14"/>
      <c r="N132" s="14"/>
      <c r="O132" s="14"/>
      <c r="P132" s="14"/>
      <c r="Q132" s="14"/>
      <c r="R132" s="14"/>
      <c r="S132" s="14"/>
      <c r="T132" s="14"/>
      <c r="U132" s="14"/>
      <c r="V132" s="14"/>
      <c r="W132" s="14"/>
      <c r="X132" s="14"/>
      <c r="Y132" s="14"/>
      <c r="Z132" s="14"/>
      <c r="AA132" s="14"/>
      <c r="AB132" s="14"/>
    </row>
    <row r="133">
      <c r="A133" s="7">
        <v>45154.0</v>
      </c>
      <c r="B133" s="8" t="s">
        <v>1857</v>
      </c>
      <c r="C133" s="9" t="s">
        <v>14</v>
      </c>
      <c r="D133" s="10" t="s">
        <v>1858</v>
      </c>
      <c r="E133" s="8" t="s">
        <v>258</v>
      </c>
      <c r="F133" s="16" t="s">
        <v>1859</v>
      </c>
      <c r="G133" s="19" t="s">
        <v>1860</v>
      </c>
      <c r="H133" s="11"/>
      <c r="I133" s="14"/>
      <c r="J133" s="14"/>
      <c r="K133" s="14"/>
      <c r="L133" s="14"/>
      <c r="M133" s="14"/>
      <c r="N133" s="14"/>
      <c r="O133" s="14"/>
      <c r="P133" s="14"/>
      <c r="Q133" s="14"/>
      <c r="R133" s="14"/>
      <c r="S133" s="14"/>
      <c r="T133" s="14"/>
      <c r="U133" s="14"/>
      <c r="V133" s="14"/>
      <c r="W133" s="14"/>
      <c r="X133" s="14"/>
      <c r="Y133" s="14"/>
      <c r="Z133" s="14"/>
      <c r="AA133" s="14"/>
      <c r="AB133" s="14"/>
    </row>
    <row r="134">
      <c r="A134" s="7">
        <v>45154.0</v>
      </c>
      <c r="B134" s="8" t="s">
        <v>1861</v>
      </c>
      <c r="C134" s="9" t="s">
        <v>14</v>
      </c>
      <c r="D134" s="10" t="s">
        <v>1445</v>
      </c>
      <c r="E134" s="8" t="s">
        <v>165</v>
      </c>
      <c r="F134" s="16" t="s">
        <v>1862</v>
      </c>
      <c r="G134" s="19" t="s">
        <v>1863</v>
      </c>
      <c r="H134" s="8" t="s">
        <v>1864</v>
      </c>
      <c r="I134" s="14"/>
      <c r="J134" s="14"/>
      <c r="K134" s="14"/>
      <c r="L134" s="14"/>
      <c r="M134" s="14"/>
      <c r="N134" s="14"/>
      <c r="O134" s="14"/>
      <c r="P134" s="14"/>
      <c r="Q134" s="14"/>
      <c r="R134" s="14"/>
      <c r="S134" s="14"/>
      <c r="T134" s="14"/>
      <c r="U134" s="14"/>
      <c r="V134" s="14"/>
      <c r="W134" s="14"/>
      <c r="X134" s="14"/>
      <c r="Y134" s="14"/>
      <c r="Z134" s="14"/>
      <c r="AA134" s="14"/>
      <c r="AB134" s="14"/>
    </row>
    <row r="135">
      <c r="A135" s="7">
        <v>45154.0</v>
      </c>
      <c r="B135" s="8" t="s">
        <v>1865</v>
      </c>
      <c r="C135" s="9" t="s">
        <v>14</v>
      </c>
      <c r="D135" s="10" t="s">
        <v>1866</v>
      </c>
      <c r="E135" s="8" t="s">
        <v>123</v>
      </c>
      <c r="F135" s="16" t="s">
        <v>1867</v>
      </c>
      <c r="G135" s="19" t="s">
        <v>1868</v>
      </c>
      <c r="H135" s="11"/>
      <c r="I135" s="14"/>
      <c r="J135" s="14"/>
      <c r="K135" s="14"/>
      <c r="L135" s="14"/>
      <c r="M135" s="14"/>
      <c r="N135" s="14"/>
      <c r="O135" s="14"/>
      <c r="P135" s="14"/>
      <c r="Q135" s="14"/>
      <c r="R135" s="14"/>
      <c r="S135" s="14"/>
      <c r="T135" s="14"/>
      <c r="U135" s="14"/>
      <c r="V135" s="14"/>
      <c r="W135" s="14"/>
      <c r="X135" s="14"/>
      <c r="Y135" s="14"/>
      <c r="Z135" s="14"/>
      <c r="AA135" s="14"/>
      <c r="AB135" s="14"/>
    </row>
    <row r="136">
      <c r="A136" s="7">
        <v>45154.0</v>
      </c>
      <c r="B136" s="8" t="s">
        <v>1869</v>
      </c>
      <c r="C136" s="9" t="s">
        <v>14</v>
      </c>
      <c r="D136" s="10" t="s">
        <v>1870</v>
      </c>
      <c r="E136" s="8" t="s">
        <v>123</v>
      </c>
      <c r="F136" s="16" t="s">
        <v>1871</v>
      </c>
      <c r="G136" s="19" t="s">
        <v>1872</v>
      </c>
      <c r="H136" s="11"/>
      <c r="I136" s="14"/>
      <c r="J136" s="14"/>
      <c r="K136" s="14"/>
      <c r="L136" s="14"/>
      <c r="M136" s="14"/>
      <c r="N136" s="14"/>
      <c r="O136" s="14"/>
      <c r="P136" s="14"/>
      <c r="Q136" s="14"/>
      <c r="R136" s="14"/>
      <c r="S136" s="14"/>
      <c r="T136" s="14"/>
      <c r="U136" s="14"/>
      <c r="V136" s="14"/>
      <c r="W136" s="14"/>
      <c r="X136" s="14"/>
      <c r="Y136" s="14"/>
      <c r="Z136" s="14"/>
      <c r="AA136" s="14"/>
      <c r="AB136" s="14"/>
    </row>
    <row r="137">
      <c r="A137" s="7">
        <v>45154.0</v>
      </c>
      <c r="B137" s="8" t="s">
        <v>1873</v>
      </c>
      <c r="C137" s="9" t="s">
        <v>10</v>
      </c>
      <c r="D137" s="10" t="s">
        <v>1874</v>
      </c>
      <c r="E137" s="8" t="s">
        <v>97</v>
      </c>
      <c r="F137" s="11"/>
      <c r="G137" s="13"/>
      <c r="H137" s="8" t="s">
        <v>1875</v>
      </c>
      <c r="I137" s="14"/>
      <c r="J137" s="14"/>
      <c r="K137" s="14"/>
      <c r="L137" s="14"/>
      <c r="M137" s="14"/>
      <c r="N137" s="14"/>
      <c r="O137" s="14"/>
      <c r="P137" s="14"/>
      <c r="Q137" s="14"/>
      <c r="R137" s="14"/>
      <c r="S137" s="14"/>
      <c r="T137" s="14"/>
      <c r="U137" s="14"/>
      <c r="V137" s="14"/>
      <c r="W137" s="14"/>
      <c r="X137" s="14"/>
      <c r="Y137" s="14"/>
      <c r="Z137" s="14"/>
      <c r="AA137" s="14"/>
      <c r="AB137" s="14"/>
    </row>
    <row r="138">
      <c r="A138" s="7">
        <v>45154.0</v>
      </c>
      <c r="B138" s="8" t="s">
        <v>1876</v>
      </c>
      <c r="C138" s="9" t="s">
        <v>10</v>
      </c>
      <c r="D138" s="10" t="s">
        <v>1877</v>
      </c>
      <c r="E138" s="8" t="s">
        <v>40</v>
      </c>
      <c r="F138" s="16" t="s">
        <v>1878</v>
      </c>
      <c r="G138" s="19" t="s">
        <v>1879</v>
      </c>
      <c r="H138" s="8" t="s">
        <v>1880</v>
      </c>
      <c r="I138" s="14"/>
      <c r="J138" s="14"/>
      <c r="K138" s="14"/>
      <c r="L138" s="14"/>
      <c r="M138" s="14"/>
      <c r="N138" s="14"/>
      <c r="O138" s="14"/>
      <c r="P138" s="14"/>
      <c r="Q138" s="14"/>
      <c r="R138" s="14"/>
      <c r="S138" s="14"/>
      <c r="T138" s="14"/>
      <c r="U138" s="14"/>
      <c r="V138" s="14"/>
      <c r="W138" s="14"/>
      <c r="X138" s="14"/>
      <c r="Y138" s="14"/>
      <c r="Z138" s="14"/>
      <c r="AA138" s="14"/>
      <c r="AB138" s="14"/>
    </row>
    <row r="139">
      <c r="A139" s="7">
        <v>45154.0</v>
      </c>
      <c r="B139" s="8" t="s">
        <v>1881</v>
      </c>
      <c r="C139" s="9" t="s">
        <v>30</v>
      </c>
      <c r="D139" s="15" t="s">
        <v>1882</v>
      </c>
      <c r="E139" s="8" t="s">
        <v>282</v>
      </c>
      <c r="F139" s="16" t="s">
        <v>1883</v>
      </c>
      <c r="G139" s="18" t="s">
        <v>1884</v>
      </c>
      <c r="H139" s="11"/>
      <c r="I139" s="14"/>
      <c r="J139" s="14"/>
      <c r="K139" s="14"/>
      <c r="L139" s="14"/>
      <c r="M139" s="14"/>
      <c r="N139" s="14"/>
      <c r="O139" s="14"/>
      <c r="P139" s="14"/>
      <c r="Q139" s="14"/>
      <c r="R139" s="14"/>
      <c r="S139" s="14"/>
      <c r="T139" s="14"/>
      <c r="U139" s="14"/>
      <c r="V139" s="14"/>
      <c r="W139" s="14"/>
      <c r="X139" s="14"/>
      <c r="Y139" s="14"/>
      <c r="Z139" s="14"/>
      <c r="AA139" s="14"/>
      <c r="AB139" s="14"/>
    </row>
    <row r="140">
      <c r="A140" s="7">
        <v>45155.0</v>
      </c>
      <c r="B140" s="8" t="s">
        <v>1885</v>
      </c>
      <c r="C140" s="9" t="s">
        <v>14</v>
      </c>
      <c r="D140" s="10" t="s">
        <v>1886</v>
      </c>
      <c r="E140" s="8" t="s">
        <v>599</v>
      </c>
      <c r="F140" s="16" t="s">
        <v>1887</v>
      </c>
      <c r="G140" s="19" t="s">
        <v>1888</v>
      </c>
      <c r="H140" s="8" t="s">
        <v>348</v>
      </c>
      <c r="I140" s="14"/>
      <c r="J140" s="14"/>
      <c r="K140" s="14"/>
      <c r="L140" s="14"/>
      <c r="M140" s="14"/>
      <c r="N140" s="14"/>
      <c r="O140" s="14"/>
      <c r="P140" s="14"/>
      <c r="Q140" s="14"/>
      <c r="R140" s="14"/>
      <c r="S140" s="14"/>
      <c r="T140" s="14"/>
      <c r="U140" s="14"/>
      <c r="V140" s="14"/>
      <c r="W140" s="14"/>
      <c r="X140" s="14"/>
      <c r="Y140" s="14"/>
      <c r="Z140" s="14"/>
      <c r="AA140" s="14"/>
      <c r="AB140" s="14"/>
    </row>
    <row r="141">
      <c r="A141" s="7">
        <v>45155.0</v>
      </c>
      <c r="B141" s="8" t="s">
        <v>1889</v>
      </c>
      <c r="C141" s="9" t="s">
        <v>14</v>
      </c>
      <c r="D141" s="10" t="s">
        <v>1890</v>
      </c>
      <c r="E141" s="8" t="s">
        <v>258</v>
      </c>
      <c r="F141" s="16" t="s">
        <v>1891</v>
      </c>
      <c r="G141" s="19" t="s">
        <v>1892</v>
      </c>
      <c r="H141" s="11"/>
      <c r="I141" s="14"/>
      <c r="J141" s="14"/>
      <c r="K141" s="14"/>
      <c r="L141" s="14"/>
      <c r="M141" s="14"/>
      <c r="N141" s="14"/>
      <c r="O141" s="14"/>
      <c r="P141" s="14"/>
      <c r="Q141" s="14"/>
      <c r="R141" s="14"/>
      <c r="S141" s="14"/>
      <c r="T141" s="14"/>
      <c r="U141" s="14"/>
      <c r="V141" s="14"/>
      <c r="W141" s="14"/>
      <c r="X141" s="14"/>
      <c r="Y141" s="14"/>
      <c r="Z141" s="14"/>
      <c r="AA141" s="14"/>
      <c r="AB141" s="14"/>
    </row>
    <row r="142">
      <c r="A142" s="7">
        <v>45155.0</v>
      </c>
      <c r="B142" s="8" t="s">
        <v>1893</v>
      </c>
      <c r="C142" s="9" t="s">
        <v>14</v>
      </c>
      <c r="D142" s="10" t="s">
        <v>1894</v>
      </c>
      <c r="E142" s="8" t="s">
        <v>93</v>
      </c>
      <c r="F142" s="16" t="s">
        <v>1895</v>
      </c>
      <c r="G142" s="19" t="s">
        <v>1896</v>
      </c>
      <c r="H142" s="11"/>
      <c r="I142" s="14"/>
      <c r="J142" s="14"/>
      <c r="K142" s="14"/>
      <c r="L142" s="14"/>
      <c r="M142" s="14"/>
      <c r="N142" s="14"/>
      <c r="O142" s="14"/>
      <c r="P142" s="14"/>
      <c r="Q142" s="14"/>
      <c r="R142" s="14"/>
      <c r="S142" s="14"/>
      <c r="T142" s="14"/>
      <c r="U142" s="14"/>
      <c r="V142" s="14"/>
      <c r="W142" s="14"/>
      <c r="X142" s="14"/>
      <c r="Y142" s="14"/>
      <c r="Z142" s="14"/>
      <c r="AA142" s="14"/>
      <c r="AB142" s="14"/>
    </row>
    <row r="143">
      <c r="A143" s="7">
        <v>45156.0</v>
      </c>
      <c r="B143" s="8" t="s">
        <v>1897</v>
      </c>
      <c r="C143" s="9" t="s">
        <v>30</v>
      </c>
      <c r="D143" s="10" t="s">
        <v>1898</v>
      </c>
      <c r="E143" s="11"/>
      <c r="F143" s="16" t="s">
        <v>170</v>
      </c>
      <c r="G143" s="19" t="s">
        <v>1899</v>
      </c>
      <c r="H143" s="11"/>
      <c r="I143" s="14"/>
      <c r="J143" s="14"/>
      <c r="K143" s="14"/>
      <c r="L143" s="14"/>
      <c r="M143" s="14"/>
      <c r="N143" s="14"/>
      <c r="O143" s="14"/>
      <c r="P143" s="14"/>
      <c r="Q143" s="14"/>
      <c r="R143" s="14"/>
      <c r="S143" s="14"/>
      <c r="T143" s="14"/>
      <c r="U143" s="14"/>
      <c r="V143" s="14"/>
      <c r="W143" s="14"/>
      <c r="X143" s="14"/>
      <c r="Y143" s="14"/>
      <c r="Z143" s="14"/>
      <c r="AA143" s="14"/>
      <c r="AB143" s="14"/>
    </row>
    <row r="144">
      <c r="A144" s="7">
        <v>45156.0</v>
      </c>
      <c r="B144" s="8" t="s">
        <v>1900</v>
      </c>
      <c r="C144" s="9" t="s">
        <v>14</v>
      </c>
      <c r="D144" s="10" t="s">
        <v>1886</v>
      </c>
      <c r="E144" s="8" t="s">
        <v>156</v>
      </c>
      <c r="F144" s="16" t="s">
        <v>1901</v>
      </c>
      <c r="G144" s="19" t="s">
        <v>1902</v>
      </c>
      <c r="H144" s="8" t="s">
        <v>1903</v>
      </c>
      <c r="I144" s="14"/>
      <c r="J144" s="14"/>
      <c r="K144" s="14"/>
      <c r="L144" s="14"/>
      <c r="M144" s="14"/>
      <c r="N144" s="14"/>
      <c r="O144" s="14"/>
      <c r="P144" s="14"/>
      <c r="Q144" s="14"/>
      <c r="R144" s="14"/>
      <c r="S144" s="14"/>
      <c r="T144" s="14"/>
      <c r="U144" s="14"/>
      <c r="V144" s="14"/>
      <c r="W144" s="14"/>
      <c r="X144" s="14"/>
      <c r="Y144" s="14"/>
      <c r="Z144" s="14"/>
      <c r="AA144" s="14"/>
      <c r="AB144" s="14"/>
    </row>
    <row r="145">
      <c r="A145" s="7">
        <v>45156.0</v>
      </c>
      <c r="B145" s="8" t="s">
        <v>1904</v>
      </c>
      <c r="C145" s="9" t="s">
        <v>10</v>
      </c>
      <c r="D145" s="10" t="s">
        <v>1905</v>
      </c>
      <c r="E145" s="8" t="s">
        <v>123</v>
      </c>
      <c r="F145" s="16" t="s">
        <v>1906</v>
      </c>
      <c r="G145" s="19" t="s">
        <v>1907</v>
      </c>
      <c r="H145" s="8" t="s">
        <v>1908</v>
      </c>
      <c r="I145" s="14"/>
      <c r="J145" s="14"/>
      <c r="K145" s="14"/>
      <c r="L145" s="14"/>
      <c r="M145" s="14"/>
      <c r="N145" s="14"/>
      <c r="O145" s="14"/>
      <c r="P145" s="14"/>
      <c r="Q145" s="14"/>
      <c r="R145" s="14"/>
      <c r="S145" s="14"/>
      <c r="T145" s="14"/>
      <c r="U145" s="14"/>
      <c r="V145" s="14"/>
      <c r="W145" s="14"/>
      <c r="X145" s="14"/>
      <c r="Y145" s="14"/>
      <c r="Z145" s="14"/>
      <c r="AA145" s="14"/>
      <c r="AB145" s="14"/>
    </row>
    <row r="146">
      <c r="A146" s="7">
        <v>45156.0</v>
      </c>
      <c r="B146" s="8" t="s">
        <v>1909</v>
      </c>
      <c r="C146" s="9" t="s">
        <v>14</v>
      </c>
      <c r="D146" s="10" t="s">
        <v>1910</v>
      </c>
      <c r="E146" s="8" t="s">
        <v>156</v>
      </c>
      <c r="F146" s="16" t="s">
        <v>1911</v>
      </c>
      <c r="G146" s="19" t="s">
        <v>1912</v>
      </c>
      <c r="H146" s="11"/>
      <c r="I146" s="14"/>
      <c r="J146" s="14"/>
      <c r="K146" s="14"/>
      <c r="L146" s="14"/>
      <c r="M146" s="14"/>
      <c r="N146" s="14"/>
      <c r="O146" s="14"/>
      <c r="P146" s="14"/>
      <c r="Q146" s="14"/>
      <c r="R146" s="14"/>
      <c r="S146" s="14"/>
      <c r="T146" s="14"/>
      <c r="U146" s="14"/>
      <c r="V146" s="14"/>
      <c r="W146" s="14"/>
      <c r="X146" s="14"/>
      <c r="Y146" s="14"/>
      <c r="Z146" s="14"/>
      <c r="AA146" s="14"/>
      <c r="AB146" s="14"/>
    </row>
    <row r="147">
      <c r="A147" s="7">
        <v>45156.0</v>
      </c>
      <c r="B147" s="8" t="s">
        <v>1913</v>
      </c>
      <c r="C147" s="9" t="s">
        <v>14</v>
      </c>
      <c r="D147" s="10" t="s">
        <v>1914</v>
      </c>
      <c r="E147" s="8" t="s">
        <v>156</v>
      </c>
      <c r="F147" s="16" t="s">
        <v>1915</v>
      </c>
      <c r="G147" s="19" t="s">
        <v>1916</v>
      </c>
      <c r="H147" s="8" t="s">
        <v>1917</v>
      </c>
      <c r="I147" s="14"/>
      <c r="J147" s="14"/>
      <c r="K147" s="14"/>
      <c r="L147" s="14"/>
      <c r="M147" s="14"/>
      <c r="N147" s="14"/>
      <c r="O147" s="14"/>
      <c r="P147" s="14"/>
      <c r="Q147" s="14"/>
      <c r="R147" s="14"/>
      <c r="S147" s="14"/>
      <c r="T147" s="14"/>
      <c r="U147" s="14"/>
      <c r="V147" s="14"/>
      <c r="W147" s="14"/>
      <c r="X147" s="14"/>
      <c r="Y147" s="14"/>
      <c r="Z147" s="14"/>
      <c r="AA147" s="14"/>
      <c r="AB147" s="14"/>
    </row>
    <row r="148">
      <c r="A148" s="7">
        <v>45156.0</v>
      </c>
      <c r="B148" s="8" t="s">
        <v>1918</v>
      </c>
      <c r="C148" s="9" t="s">
        <v>30</v>
      </c>
      <c r="D148" s="10" t="s">
        <v>1919</v>
      </c>
      <c r="E148" s="8" t="s">
        <v>1920</v>
      </c>
      <c r="F148" s="16" t="s">
        <v>1921</v>
      </c>
      <c r="G148" s="19" t="s">
        <v>1922</v>
      </c>
      <c r="H148" s="11"/>
      <c r="I148" s="14"/>
      <c r="J148" s="14"/>
      <c r="K148" s="14"/>
      <c r="L148" s="14"/>
      <c r="M148" s="14"/>
      <c r="N148" s="14"/>
      <c r="O148" s="14"/>
      <c r="P148" s="14"/>
      <c r="Q148" s="14"/>
      <c r="R148" s="14"/>
      <c r="S148" s="14"/>
      <c r="T148" s="14"/>
      <c r="U148" s="14"/>
      <c r="V148" s="14"/>
      <c r="W148" s="14"/>
      <c r="X148" s="14"/>
      <c r="Y148" s="14"/>
      <c r="Z148" s="14"/>
      <c r="AA148" s="14"/>
      <c r="AB148" s="14"/>
    </row>
    <row r="149">
      <c r="A149" s="7">
        <v>45156.0</v>
      </c>
      <c r="B149" s="8" t="s">
        <v>1923</v>
      </c>
      <c r="C149" s="9" t="s">
        <v>14</v>
      </c>
      <c r="D149" s="10" t="s">
        <v>1924</v>
      </c>
      <c r="E149" s="8" t="s">
        <v>93</v>
      </c>
      <c r="F149" s="16" t="s">
        <v>1925</v>
      </c>
      <c r="G149" s="19" t="s">
        <v>1926</v>
      </c>
      <c r="H149" s="11"/>
      <c r="I149" s="14"/>
      <c r="J149" s="14"/>
      <c r="K149" s="14"/>
      <c r="L149" s="14"/>
      <c r="M149" s="14"/>
      <c r="N149" s="14"/>
      <c r="O149" s="14"/>
      <c r="P149" s="14"/>
      <c r="Q149" s="14"/>
      <c r="R149" s="14"/>
      <c r="S149" s="14"/>
      <c r="T149" s="14"/>
      <c r="U149" s="14"/>
      <c r="V149" s="14"/>
      <c r="W149" s="14"/>
      <c r="X149" s="14"/>
      <c r="Y149" s="14"/>
      <c r="Z149" s="14"/>
      <c r="AA149" s="14"/>
      <c r="AB149" s="14"/>
    </row>
    <row r="150">
      <c r="A150" s="7">
        <v>45156.0</v>
      </c>
      <c r="B150" s="8" t="s">
        <v>1927</v>
      </c>
      <c r="C150" s="9" t="s">
        <v>30</v>
      </c>
      <c r="D150" s="10" t="s">
        <v>1928</v>
      </c>
      <c r="E150" s="8" t="s">
        <v>282</v>
      </c>
      <c r="F150" s="16" t="s">
        <v>1356</v>
      </c>
      <c r="G150" s="19" t="s">
        <v>1929</v>
      </c>
      <c r="H150" s="11"/>
      <c r="I150" s="14"/>
      <c r="J150" s="14"/>
      <c r="K150" s="14"/>
      <c r="L150" s="14"/>
      <c r="M150" s="14"/>
      <c r="N150" s="14"/>
      <c r="O150" s="14"/>
      <c r="P150" s="14"/>
      <c r="Q150" s="14"/>
      <c r="R150" s="14"/>
      <c r="S150" s="14"/>
      <c r="T150" s="14"/>
      <c r="U150" s="14"/>
      <c r="V150" s="14"/>
      <c r="W150" s="14"/>
      <c r="X150" s="14"/>
      <c r="Y150" s="14"/>
      <c r="Z150" s="14"/>
      <c r="AA150" s="14"/>
      <c r="AB150" s="14"/>
    </row>
    <row r="151">
      <c r="A151" s="7">
        <v>45156.0</v>
      </c>
      <c r="B151" s="8" t="s">
        <v>1930</v>
      </c>
      <c r="C151" s="9" t="s">
        <v>14</v>
      </c>
      <c r="D151" s="10" t="s">
        <v>1931</v>
      </c>
      <c r="E151" s="8" t="s">
        <v>258</v>
      </c>
      <c r="F151" s="16" t="s">
        <v>1932</v>
      </c>
      <c r="G151" s="19" t="s">
        <v>1933</v>
      </c>
      <c r="H151" s="11"/>
      <c r="I151" s="14"/>
      <c r="J151" s="14"/>
      <c r="K151" s="14"/>
      <c r="L151" s="14"/>
      <c r="M151" s="14"/>
      <c r="N151" s="14"/>
      <c r="O151" s="14"/>
      <c r="P151" s="14"/>
      <c r="Q151" s="14"/>
      <c r="R151" s="14"/>
      <c r="S151" s="14"/>
      <c r="T151" s="14"/>
      <c r="U151" s="14"/>
      <c r="V151" s="14"/>
      <c r="W151" s="14"/>
      <c r="X151" s="14"/>
      <c r="Y151" s="14"/>
      <c r="Z151" s="14"/>
      <c r="AA151" s="14"/>
      <c r="AB151" s="14"/>
    </row>
    <row r="152">
      <c r="A152" s="7">
        <v>45156.0</v>
      </c>
      <c r="B152" s="8" t="s">
        <v>1934</v>
      </c>
      <c r="C152" s="9" t="s">
        <v>30</v>
      </c>
      <c r="D152" s="10" t="s">
        <v>1935</v>
      </c>
      <c r="E152" s="8" t="s">
        <v>93</v>
      </c>
      <c r="F152" s="16" t="s">
        <v>1936</v>
      </c>
      <c r="G152" s="19" t="s">
        <v>1937</v>
      </c>
      <c r="H152" s="8"/>
      <c r="I152" s="14"/>
      <c r="J152" s="14"/>
      <c r="K152" s="14"/>
      <c r="L152" s="14"/>
      <c r="M152" s="14"/>
      <c r="N152" s="14"/>
      <c r="O152" s="14"/>
      <c r="P152" s="14"/>
      <c r="Q152" s="14"/>
      <c r="R152" s="14"/>
      <c r="S152" s="14"/>
      <c r="T152" s="14"/>
      <c r="U152" s="14"/>
      <c r="V152" s="14"/>
      <c r="W152" s="14"/>
      <c r="X152" s="14"/>
      <c r="Y152" s="14"/>
      <c r="Z152" s="14"/>
      <c r="AA152" s="14"/>
      <c r="AB152" s="14"/>
    </row>
    <row r="153">
      <c r="A153" s="7">
        <v>45159.0</v>
      </c>
      <c r="B153" s="8" t="s">
        <v>1938</v>
      </c>
      <c r="C153" s="9" t="s">
        <v>14</v>
      </c>
      <c r="D153" s="10" t="s">
        <v>1939</v>
      </c>
      <c r="E153" s="11"/>
      <c r="F153" s="16" t="s">
        <v>1940</v>
      </c>
      <c r="G153" s="19" t="s">
        <v>1941</v>
      </c>
      <c r="H153" s="8" t="s">
        <v>1942</v>
      </c>
      <c r="I153" s="14"/>
      <c r="J153" s="14"/>
      <c r="K153" s="14"/>
      <c r="L153" s="14"/>
      <c r="M153" s="14"/>
      <c r="N153" s="14"/>
      <c r="O153" s="14"/>
      <c r="P153" s="14"/>
      <c r="Q153" s="14"/>
      <c r="R153" s="14"/>
      <c r="S153" s="14"/>
      <c r="T153" s="14"/>
      <c r="U153" s="14"/>
      <c r="V153" s="14"/>
      <c r="W153" s="14"/>
      <c r="X153" s="14"/>
      <c r="Y153" s="14"/>
      <c r="Z153" s="14"/>
      <c r="AA153" s="14"/>
      <c r="AB153" s="14"/>
    </row>
    <row r="154">
      <c r="A154" s="7">
        <v>45159.0</v>
      </c>
      <c r="B154" s="8" t="s">
        <v>1943</v>
      </c>
      <c r="C154" s="9" t="s">
        <v>14</v>
      </c>
      <c r="D154" s="10" t="s">
        <v>1944</v>
      </c>
      <c r="E154" s="8" t="s">
        <v>1945</v>
      </c>
      <c r="F154" s="16" t="s">
        <v>1946</v>
      </c>
      <c r="G154" s="19" t="s">
        <v>1947</v>
      </c>
      <c r="H154" s="11"/>
      <c r="I154" s="14"/>
      <c r="J154" s="14"/>
      <c r="K154" s="14"/>
      <c r="L154" s="14"/>
      <c r="M154" s="14"/>
      <c r="N154" s="14"/>
      <c r="O154" s="14"/>
      <c r="P154" s="14"/>
      <c r="Q154" s="14"/>
      <c r="R154" s="14"/>
      <c r="S154" s="14"/>
      <c r="T154" s="14"/>
      <c r="U154" s="14"/>
      <c r="V154" s="14"/>
      <c r="W154" s="14"/>
      <c r="X154" s="14"/>
      <c r="Y154" s="14"/>
      <c r="Z154" s="14"/>
      <c r="AA154" s="14"/>
      <c r="AB154" s="14"/>
    </row>
    <row r="155">
      <c r="A155" s="7">
        <v>45159.0</v>
      </c>
      <c r="B155" s="8" t="s">
        <v>1948</v>
      </c>
      <c r="C155" s="9" t="s">
        <v>10</v>
      </c>
      <c r="D155" s="15" t="s">
        <v>1949</v>
      </c>
      <c r="E155" s="8" t="s">
        <v>142</v>
      </c>
      <c r="F155" s="11"/>
      <c r="G155" s="13"/>
      <c r="H155" s="8" t="s">
        <v>1950</v>
      </c>
      <c r="I155" s="14"/>
      <c r="J155" s="14"/>
      <c r="K155" s="14"/>
      <c r="L155" s="14"/>
      <c r="M155" s="14"/>
      <c r="N155" s="14"/>
      <c r="O155" s="14"/>
      <c r="P155" s="14"/>
      <c r="Q155" s="14"/>
      <c r="R155" s="14"/>
      <c r="S155" s="14"/>
      <c r="T155" s="14"/>
      <c r="U155" s="14"/>
      <c r="V155" s="14"/>
      <c r="W155" s="14"/>
      <c r="X155" s="14"/>
      <c r="Y155" s="14"/>
      <c r="Z155" s="14"/>
      <c r="AA155" s="14"/>
      <c r="AB155" s="14"/>
    </row>
    <row r="156">
      <c r="A156" s="7">
        <v>45159.0</v>
      </c>
      <c r="B156" s="8" t="s">
        <v>1951</v>
      </c>
      <c r="C156" s="9" t="s">
        <v>30</v>
      </c>
      <c r="D156" s="10" t="s">
        <v>1952</v>
      </c>
      <c r="E156" s="8" t="s">
        <v>40</v>
      </c>
      <c r="F156" s="16" t="s">
        <v>1356</v>
      </c>
      <c r="G156" s="19" t="s">
        <v>1953</v>
      </c>
      <c r="H156" s="11"/>
      <c r="I156" s="14"/>
      <c r="J156" s="14"/>
      <c r="K156" s="14"/>
      <c r="L156" s="14"/>
      <c r="M156" s="14"/>
      <c r="N156" s="14"/>
      <c r="O156" s="14"/>
      <c r="P156" s="14"/>
      <c r="Q156" s="14"/>
      <c r="R156" s="14"/>
      <c r="S156" s="14"/>
      <c r="T156" s="14"/>
      <c r="U156" s="14"/>
      <c r="V156" s="14"/>
      <c r="W156" s="14"/>
      <c r="X156" s="14"/>
      <c r="Y156" s="14"/>
      <c r="Z156" s="14"/>
      <c r="AA156" s="14"/>
      <c r="AB156" s="14"/>
    </row>
    <row r="157" ht="155.25" customHeight="1">
      <c r="A157" s="7">
        <v>45159.0</v>
      </c>
      <c r="B157" s="8" t="s">
        <v>1954</v>
      </c>
      <c r="C157" s="9" t="s">
        <v>14</v>
      </c>
      <c r="D157" s="10" t="s">
        <v>1955</v>
      </c>
      <c r="E157" s="8" t="s">
        <v>1956</v>
      </c>
      <c r="F157" s="16" t="s">
        <v>1957</v>
      </c>
      <c r="G157" s="19" t="s">
        <v>1958</v>
      </c>
      <c r="H157" s="11"/>
      <c r="I157" s="14"/>
      <c r="J157" s="14"/>
      <c r="K157" s="14"/>
      <c r="L157" s="14"/>
      <c r="M157" s="14"/>
      <c r="N157" s="14"/>
      <c r="O157" s="14"/>
      <c r="P157" s="14"/>
      <c r="Q157" s="14"/>
      <c r="R157" s="14"/>
      <c r="S157" s="14"/>
      <c r="T157" s="14"/>
      <c r="U157" s="14"/>
      <c r="V157" s="14"/>
      <c r="W157" s="14"/>
      <c r="X157" s="14"/>
      <c r="Y157" s="14"/>
      <c r="Z157" s="14"/>
      <c r="AA157" s="14"/>
      <c r="AB157" s="14"/>
    </row>
    <row r="158" ht="155.25" customHeight="1">
      <c r="A158" s="7">
        <v>45159.0</v>
      </c>
      <c r="B158" s="8" t="s">
        <v>1959</v>
      </c>
      <c r="C158" s="9" t="s">
        <v>14</v>
      </c>
      <c r="D158" s="10" t="s">
        <v>1960</v>
      </c>
      <c r="E158" s="8" t="s">
        <v>1961</v>
      </c>
      <c r="F158" s="16" t="s">
        <v>1962</v>
      </c>
      <c r="G158" s="19" t="s">
        <v>1963</v>
      </c>
      <c r="H158" s="8" t="s">
        <v>1964</v>
      </c>
      <c r="I158" s="14"/>
      <c r="J158" s="14"/>
      <c r="K158" s="14"/>
      <c r="L158" s="14"/>
      <c r="M158" s="14"/>
      <c r="N158" s="14"/>
      <c r="O158" s="14"/>
      <c r="P158" s="14"/>
      <c r="Q158" s="14"/>
      <c r="R158" s="14"/>
      <c r="S158" s="14"/>
      <c r="T158" s="14"/>
      <c r="U158" s="14"/>
      <c r="V158" s="14"/>
      <c r="W158" s="14"/>
      <c r="X158" s="14"/>
      <c r="Y158" s="14"/>
      <c r="Z158" s="14"/>
      <c r="AA158" s="14"/>
      <c r="AB158" s="14"/>
    </row>
    <row r="159">
      <c r="A159" s="7">
        <v>45159.0</v>
      </c>
      <c r="B159" s="8" t="s">
        <v>1965</v>
      </c>
      <c r="C159" s="9" t="s">
        <v>14</v>
      </c>
      <c r="D159" s="15" t="s">
        <v>1966</v>
      </c>
      <c r="E159" s="8" t="s">
        <v>1967</v>
      </c>
      <c r="F159" s="16" t="s">
        <v>1968</v>
      </c>
      <c r="G159" s="19" t="s">
        <v>1969</v>
      </c>
      <c r="H159" s="8" t="s">
        <v>1970</v>
      </c>
      <c r="I159" s="14"/>
      <c r="J159" s="14"/>
      <c r="K159" s="14"/>
      <c r="L159" s="14"/>
      <c r="M159" s="14"/>
      <c r="N159" s="14"/>
      <c r="O159" s="14"/>
      <c r="P159" s="14"/>
      <c r="Q159" s="14"/>
      <c r="R159" s="14"/>
      <c r="S159" s="14"/>
      <c r="T159" s="14"/>
      <c r="U159" s="14"/>
      <c r="V159" s="14"/>
      <c r="W159" s="14"/>
      <c r="X159" s="14"/>
      <c r="Y159" s="14"/>
      <c r="Z159" s="14"/>
      <c r="AA159" s="14"/>
      <c r="AB159" s="14"/>
    </row>
    <row r="160">
      <c r="A160" s="7">
        <v>45159.0</v>
      </c>
      <c r="B160" s="8" t="s">
        <v>1971</v>
      </c>
      <c r="C160" s="9" t="s">
        <v>30</v>
      </c>
      <c r="D160" s="10" t="s">
        <v>1972</v>
      </c>
      <c r="E160" s="8" t="s">
        <v>282</v>
      </c>
      <c r="F160" s="16" t="s">
        <v>1973</v>
      </c>
      <c r="G160" s="19" t="s">
        <v>1974</v>
      </c>
      <c r="H160" s="11"/>
      <c r="I160" s="14"/>
      <c r="J160" s="14"/>
      <c r="K160" s="14"/>
      <c r="L160" s="14"/>
      <c r="M160" s="14"/>
      <c r="N160" s="14"/>
      <c r="O160" s="14"/>
      <c r="P160" s="14"/>
      <c r="Q160" s="14"/>
      <c r="R160" s="14"/>
      <c r="S160" s="14"/>
      <c r="T160" s="14"/>
      <c r="U160" s="14"/>
      <c r="V160" s="14"/>
      <c r="W160" s="14"/>
      <c r="X160" s="14"/>
      <c r="Y160" s="14"/>
      <c r="Z160" s="14"/>
      <c r="AA160" s="14"/>
      <c r="AB160" s="14"/>
    </row>
    <row r="161">
      <c r="A161" s="7">
        <v>45159.0</v>
      </c>
      <c r="B161" s="8" t="s">
        <v>1975</v>
      </c>
      <c r="C161" s="9" t="s">
        <v>10</v>
      </c>
      <c r="D161" s="10" t="s">
        <v>1976</v>
      </c>
      <c r="E161" s="8" t="s">
        <v>68</v>
      </c>
      <c r="F161" s="11"/>
      <c r="G161" s="13"/>
      <c r="H161" s="8" t="s">
        <v>1977</v>
      </c>
      <c r="I161" s="14"/>
      <c r="J161" s="14"/>
      <c r="K161" s="14"/>
      <c r="L161" s="14"/>
      <c r="M161" s="14"/>
      <c r="N161" s="14"/>
      <c r="O161" s="14"/>
      <c r="P161" s="14"/>
      <c r="Q161" s="14"/>
      <c r="R161" s="14"/>
      <c r="S161" s="14"/>
      <c r="T161" s="14"/>
      <c r="U161" s="14"/>
      <c r="V161" s="14"/>
      <c r="W161" s="14"/>
      <c r="X161" s="14"/>
      <c r="Y161" s="14"/>
      <c r="Z161" s="14"/>
      <c r="AA161" s="14"/>
      <c r="AB161" s="14"/>
    </row>
    <row r="162">
      <c r="A162" s="7">
        <v>45159.0</v>
      </c>
      <c r="B162" s="8" t="s">
        <v>1978</v>
      </c>
      <c r="C162" s="9" t="s">
        <v>14</v>
      </c>
      <c r="D162" s="10" t="s">
        <v>1979</v>
      </c>
      <c r="E162" s="8" t="s">
        <v>1980</v>
      </c>
      <c r="F162" s="16" t="s">
        <v>1981</v>
      </c>
      <c r="G162" s="13"/>
      <c r="H162" s="8" t="s">
        <v>1982</v>
      </c>
      <c r="I162" s="14"/>
      <c r="J162" s="14"/>
      <c r="K162" s="14"/>
      <c r="L162" s="14"/>
      <c r="M162" s="14"/>
      <c r="N162" s="14"/>
      <c r="O162" s="14"/>
      <c r="P162" s="14"/>
      <c r="Q162" s="14"/>
      <c r="R162" s="14"/>
      <c r="S162" s="14"/>
      <c r="T162" s="14"/>
      <c r="U162" s="14"/>
      <c r="V162" s="14"/>
      <c r="W162" s="14"/>
      <c r="X162" s="14"/>
      <c r="Y162" s="14"/>
      <c r="Z162" s="14"/>
      <c r="AA162" s="14"/>
      <c r="AB162" s="14"/>
    </row>
    <row r="163">
      <c r="A163" s="7">
        <v>45159.0</v>
      </c>
      <c r="B163" s="8" t="s">
        <v>1983</v>
      </c>
      <c r="C163" s="9" t="s">
        <v>14</v>
      </c>
      <c r="D163" s="10" t="s">
        <v>1984</v>
      </c>
      <c r="E163" s="11"/>
      <c r="F163" s="16" t="s">
        <v>1985</v>
      </c>
      <c r="G163" s="19" t="s">
        <v>1986</v>
      </c>
      <c r="H163" s="8" t="s">
        <v>1987</v>
      </c>
      <c r="I163" s="14"/>
      <c r="J163" s="14"/>
      <c r="K163" s="14"/>
      <c r="L163" s="14"/>
      <c r="M163" s="14"/>
      <c r="N163" s="14"/>
      <c r="O163" s="14"/>
      <c r="P163" s="14"/>
      <c r="Q163" s="14"/>
      <c r="R163" s="14"/>
      <c r="S163" s="14"/>
      <c r="T163" s="14"/>
      <c r="U163" s="14"/>
      <c r="V163" s="14"/>
      <c r="W163" s="14"/>
      <c r="X163" s="14"/>
      <c r="Y163" s="14"/>
      <c r="Z163" s="14"/>
      <c r="AA163" s="14"/>
      <c r="AB163" s="14"/>
    </row>
    <row r="164">
      <c r="A164" s="7">
        <v>45159.0</v>
      </c>
      <c r="B164" s="8" t="s">
        <v>1988</v>
      </c>
      <c r="C164" s="9" t="s">
        <v>14</v>
      </c>
      <c r="D164" s="10" t="s">
        <v>1445</v>
      </c>
      <c r="E164" s="11"/>
      <c r="F164" s="16" t="s">
        <v>1989</v>
      </c>
      <c r="G164" s="19" t="s">
        <v>1990</v>
      </c>
      <c r="H164" s="8" t="s">
        <v>789</v>
      </c>
      <c r="I164" s="14"/>
      <c r="J164" s="14"/>
      <c r="K164" s="14"/>
      <c r="L164" s="14"/>
      <c r="M164" s="14"/>
      <c r="N164" s="14"/>
      <c r="O164" s="14"/>
      <c r="P164" s="14"/>
      <c r="Q164" s="14"/>
      <c r="R164" s="14"/>
      <c r="S164" s="14"/>
      <c r="T164" s="14"/>
      <c r="U164" s="14"/>
      <c r="V164" s="14"/>
      <c r="W164" s="14"/>
      <c r="X164" s="14"/>
      <c r="Y164" s="14"/>
      <c r="Z164" s="14"/>
      <c r="AA164" s="14"/>
      <c r="AB164" s="14"/>
    </row>
    <row r="165">
      <c r="A165" s="7">
        <v>45159.0</v>
      </c>
      <c r="B165" s="8" t="s">
        <v>1991</v>
      </c>
      <c r="C165" s="9" t="s">
        <v>14</v>
      </c>
      <c r="D165" s="10" t="s">
        <v>1992</v>
      </c>
      <c r="E165" s="8" t="s">
        <v>83</v>
      </c>
      <c r="F165" s="16" t="s">
        <v>1993</v>
      </c>
      <c r="G165" s="19" t="s">
        <v>1994</v>
      </c>
      <c r="H165" s="11"/>
      <c r="I165" s="14"/>
      <c r="J165" s="14"/>
      <c r="K165" s="14"/>
      <c r="L165" s="14"/>
      <c r="M165" s="14"/>
      <c r="N165" s="14"/>
      <c r="O165" s="14"/>
      <c r="P165" s="14"/>
      <c r="Q165" s="14"/>
      <c r="R165" s="14"/>
      <c r="S165" s="14"/>
      <c r="T165" s="14"/>
      <c r="U165" s="14"/>
      <c r="V165" s="14"/>
      <c r="W165" s="14"/>
      <c r="X165" s="14"/>
      <c r="Y165" s="14"/>
      <c r="Z165" s="14"/>
      <c r="AA165" s="14"/>
      <c r="AB165" s="14"/>
    </row>
    <row r="166">
      <c r="A166" s="7">
        <v>45159.0</v>
      </c>
      <c r="B166" s="8" t="s">
        <v>1995</v>
      </c>
      <c r="C166" s="9" t="s">
        <v>30</v>
      </c>
      <c r="D166" s="10" t="s">
        <v>1996</v>
      </c>
      <c r="E166" s="8" t="s">
        <v>53</v>
      </c>
      <c r="F166" s="16" t="s">
        <v>1356</v>
      </c>
      <c r="G166" s="19" t="s">
        <v>1997</v>
      </c>
      <c r="H166" s="8" t="s">
        <v>1998</v>
      </c>
      <c r="I166" s="14"/>
      <c r="J166" s="14"/>
      <c r="K166" s="14"/>
      <c r="L166" s="14"/>
      <c r="M166" s="14"/>
      <c r="N166" s="14"/>
      <c r="O166" s="14"/>
      <c r="P166" s="14"/>
      <c r="Q166" s="14"/>
      <c r="R166" s="14"/>
      <c r="S166" s="14"/>
      <c r="T166" s="14"/>
      <c r="U166" s="14"/>
      <c r="V166" s="14"/>
      <c r="W166" s="14"/>
      <c r="X166" s="14"/>
      <c r="Y166" s="14"/>
      <c r="Z166" s="14"/>
      <c r="AA166" s="14"/>
      <c r="AB166" s="14"/>
    </row>
    <row r="167">
      <c r="A167" s="7">
        <v>45159.0</v>
      </c>
      <c r="B167" s="8" t="s">
        <v>1999</v>
      </c>
      <c r="C167" s="9" t="s">
        <v>14</v>
      </c>
      <c r="D167" s="10" t="s">
        <v>2000</v>
      </c>
      <c r="E167" s="8" t="s">
        <v>2001</v>
      </c>
      <c r="F167" s="16" t="s">
        <v>2002</v>
      </c>
      <c r="G167" s="19" t="s">
        <v>2003</v>
      </c>
      <c r="H167" s="11"/>
      <c r="I167" s="14"/>
      <c r="J167" s="14"/>
      <c r="K167" s="14"/>
      <c r="L167" s="14"/>
      <c r="M167" s="14"/>
      <c r="N167" s="14"/>
      <c r="O167" s="14"/>
      <c r="P167" s="14"/>
      <c r="Q167" s="14"/>
      <c r="R167" s="14"/>
      <c r="S167" s="14"/>
      <c r="T167" s="14"/>
      <c r="U167" s="14"/>
      <c r="V167" s="14"/>
      <c r="W167" s="14"/>
      <c r="X167" s="14"/>
      <c r="Y167" s="14"/>
      <c r="Z167" s="14"/>
      <c r="AA167" s="14"/>
      <c r="AB167" s="14"/>
    </row>
    <row r="168">
      <c r="A168" s="7">
        <v>45159.0</v>
      </c>
      <c r="B168" s="8" t="s">
        <v>2004</v>
      </c>
      <c r="C168" s="9" t="s">
        <v>14</v>
      </c>
      <c r="D168" s="10" t="s">
        <v>2005</v>
      </c>
      <c r="E168" s="8" t="s">
        <v>2006</v>
      </c>
      <c r="F168" s="16" t="s">
        <v>2007</v>
      </c>
      <c r="G168" s="19" t="s">
        <v>2008</v>
      </c>
      <c r="H168" s="8" t="s">
        <v>2009</v>
      </c>
      <c r="I168" s="14"/>
      <c r="J168" s="14"/>
      <c r="K168" s="14"/>
      <c r="L168" s="14"/>
      <c r="M168" s="14"/>
      <c r="N168" s="14"/>
      <c r="O168" s="14"/>
      <c r="P168" s="14"/>
      <c r="Q168" s="14"/>
      <c r="R168" s="14"/>
      <c r="S168" s="14"/>
      <c r="T168" s="14"/>
      <c r="U168" s="14"/>
      <c r="V168" s="14"/>
      <c r="W168" s="14"/>
      <c r="X168" s="14"/>
      <c r="Y168" s="14"/>
      <c r="Z168" s="14"/>
      <c r="AA168" s="14"/>
      <c r="AB168" s="14"/>
    </row>
    <row r="169">
      <c r="A169" s="7">
        <v>45159.0</v>
      </c>
      <c r="B169" s="8" t="s">
        <v>2010</v>
      </c>
      <c r="C169" s="9" t="s">
        <v>14</v>
      </c>
      <c r="D169" s="10" t="s">
        <v>2011</v>
      </c>
      <c r="E169" s="8" t="s">
        <v>132</v>
      </c>
      <c r="F169" s="16" t="s">
        <v>2012</v>
      </c>
      <c r="G169" s="19" t="s">
        <v>2013</v>
      </c>
      <c r="H169" s="11"/>
      <c r="I169" s="14"/>
      <c r="J169" s="14"/>
      <c r="K169" s="14"/>
      <c r="L169" s="14"/>
      <c r="M169" s="14"/>
      <c r="N169" s="14"/>
      <c r="O169" s="14"/>
      <c r="P169" s="14"/>
      <c r="Q169" s="14"/>
      <c r="R169" s="14"/>
      <c r="S169" s="14"/>
      <c r="T169" s="14"/>
      <c r="U169" s="14"/>
      <c r="V169" s="14"/>
      <c r="W169" s="14"/>
      <c r="X169" s="14"/>
      <c r="Y169" s="14"/>
      <c r="Z169" s="14"/>
      <c r="AA169" s="14"/>
      <c r="AB169" s="14"/>
    </row>
    <row r="170">
      <c r="A170" s="7">
        <v>45159.0</v>
      </c>
      <c r="B170" s="8" t="s">
        <v>2014</v>
      </c>
      <c r="C170" s="9" t="s">
        <v>14</v>
      </c>
      <c r="D170" s="10" t="s">
        <v>2015</v>
      </c>
      <c r="E170" s="8" t="s">
        <v>123</v>
      </c>
      <c r="F170" s="16" t="s">
        <v>2016</v>
      </c>
      <c r="G170" s="19" t="s">
        <v>2017</v>
      </c>
      <c r="H170" s="11"/>
      <c r="I170" s="14"/>
      <c r="J170" s="14"/>
      <c r="K170" s="14"/>
      <c r="L170" s="14"/>
      <c r="M170" s="14"/>
      <c r="N170" s="14"/>
      <c r="O170" s="14"/>
      <c r="P170" s="14"/>
      <c r="Q170" s="14"/>
      <c r="R170" s="14"/>
      <c r="S170" s="14"/>
      <c r="T170" s="14"/>
      <c r="U170" s="14"/>
      <c r="V170" s="14"/>
      <c r="W170" s="14"/>
      <c r="X170" s="14"/>
      <c r="Y170" s="14"/>
      <c r="Z170" s="14"/>
      <c r="AA170" s="14"/>
      <c r="AB170" s="14"/>
    </row>
    <row r="171">
      <c r="A171" s="7">
        <v>45159.0</v>
      </c>
      <c r="B171" s="8" t="s">
        <v>2018</v>
      </c>
      <c r="C171" s="9" t="s">
        <v>14</v>
      </c>
      <c r="D171" s="10" t="s">
        <v>2019</v>
      </c>
      <c r="E171" s="8" t="s">
        <v>1622</v>
      </c>
      <c r="F171" s="16" t="s">
        <v>2020</v>
      </c>
      <c r="G171" s="19" t="s">
        <v>2021</v>
      </c>
      <c r="H171" s="11"/>
      <c r="I171" s="14"/>
      <c r="J171" s="14"/>
      <c r="K171" s="14"/>
      <c r="L171" s="14"/>
      <c r="M171" s="14"/>
      <c r="N171" s="14"/>
      <c r="O171" s="14"/>
      <c r="P171" s="14"/>
      <c r="Q171" s="14"/>
      <c r="R171" s="14"/>
      <c r="S171" s="14"/>
      <c r="T171" s="14"/>
      <c r="U171" s="14"/>
      <c r="V171" s="14"/>
      <c r="W171" s="14"/>
      <c r="X171" s="14"/>
      <c r="Y171" s="14"/>
      <c r="Z171" s="14"/>
      <c r="AA171" s="14"/>
      <c r="AB171" s="14"/>
    </row>
    <row r="172">
      <c r="A172" s="7">
        <v>45159.0</v>
      </c>
      <c r="B172" s="8" t="s">
        <v>2022</v>
      </c>
      <c r="C172" s="9" t="s">
        <v>14</v>
      </c>
      <c r="D172" s="10" t="s">
        <v>2023</v>
      </c>
      <c r="E172" s="11"/>
      <c r="F172" s="16" t="s">
        <v>2024</v>
      </c>
      <c r="G172" s="19" t="s">
        <v>2025</v>
      </c>
      <c r="H172" s="21" t="s">
        <v>2026</v>
      </c>
      <c r="I172" s="14"/>
      <c r="J172" s="14"/>
      <c r="K172" s="14"/>
      <c r="L172" s="14"/>
      <c r="M172" s="14"/>
      <c r="N172" s="14"/>
      <c r="O172" s="14"/>
      <c r="P172" s="14"/>
      <c r="Q172" s="14"/>
      <c r="R172" s="14"/>
      <c r="S172" s="14"/>
      <c r="T172" s="14"/>
      <c r="U172" s="14"/>
      <c r="V172" s="14"/>
      <c r="W172" s="14"/>
      <c r="X172" s="14"/>
      <c r="Y172" s="14"/>
      <c r="Z172" s="14"/>
      <c r="AA172" s="14"/>
      <c r="AB172" s="14"/>
    </row>
    <row r="173" ht="301.5" customHeight="1">
      <c r="A173" s="7">
        <v>45159.0</v>
      </c>
      <c r="B173" s="8" t="s">
        <v>2027</v>
      </c>
      <c r="C173" s="9" t="s">
        <v>14</v>
      </c>
      <c r="D173" s="15" t="s">
        <v>2028</v>
      </c>
      <c r="E173" s="8" t="s">
        <v>132</v>
      </c>
      <c r="F173" s="16" t="s">
        <v>1785</v>
      </c>
      <c r="G173" s="17" t="s">
        <v>2029</v>
      </c>
      <c r="H173" s="8" t="s">
        <v>1787</v>
      </c>
      <c r="I173" s="14"/>
      <c r="J173" s="14"/>
      <c r="K173" s="14"/>
      <c r="L173" s="14"/>
      <c r="M173" s="14"/>
      <c r="N173" s="14"/>
      <c r="O173" s="14"/>
      <c r="P173" s="14"/>
      <c r="Q173" s="14"/>
      <c r="R173" s="14"/>
      <c r="S173" s="14"/>
      <c r="T173" s="14"/>
      <c r="U173" s="14"/>
      <c r="V173" s="14"/>
      <c r="W173" s="14"/>
      <c r="X173" s="14"/>
      <c r="Y173" s="14"/>
      <c r="Z173" s="14"/>
      <c r="AA173" s="14"/>
      <c r="AB173" s="14"/>
    </row>
    <row r="174">
      <c r="A174" s="7">
        <v>45160.0</v>
      </c>
      <c r="B174" s="8" t="s">
        <v>2030</v>
      </c>
      <c r="C174" s="9" t="s">
        <v>30</v>
      </c>
      <c r="D174" s="10" t="s">
        <v>2031</v>
      </c>
      <c r="E174" s="8" t="s">
        <v>1608</v>
      </c>
      <c r="F174" s="16" t="s">
        <v>2032</v>
      </c>
      <c r="G174" s="19" t="s">
        <v>2033</v>
      </c>
      <c r="H174" s="8"/>
      <c r="I174" s="14"/>
      <c r="J174" s="14"/>
      <c r="K174" s="14"/>
      <c r="L174" s="14"/>
      <c r="M174" s="14"/>
      <c r="N174" s="14"/>
      <c r="O174" s="14"/>
      <c r="P174" s="14"/>
      <c r="Q174" s="14"/>
      <c r="R174" s="14"/>
      <c r="S174" s="14"/>
      <c r="T174" s="14"/>
      <c r="U174" s="14"/>
      <c r="V174" s="14"/>
      <c r="W174" s="14"/>
      <c r="X174" s="14"/>
      <c r="Y174" s="14"/>
      <c r="Z174" s="14"/>
      <c r="AA174" s="14"/>
      <c r="AB174" s="14"/>
    </row>
    <row r="175">
      <c r="A175" s="7">
        <v>45160.0</v>
      </c>
      <c r="B175" s="8" t="s">
        <v>2034</v>
      </c>
      <c r="C175" s="9" t="s">
        <v>30</v>
      </c>
      <c r="D175" s="10" t="s">
        <v>2035</v>
      </c>
      <c r="E175" s="11"/>
      <c r="F175" s="16" t="s">
        <v>170</v>
      </c>
      <c r="G175" s="19" t="s">
        <v>2036</v>
      </c>
      <c r="H175" s="11"/>
      <c r="I175" s="14"/>
      <c r="J175" s="14"/>
      <c r="K175" s="14"/>
      <c r="L175" s="14"/>
      <c r="M175" s="14"/>
      <c r="N175" s="14"/>
      <c r="O175" s="14"/>
      <c r="P175" s="14"/>
      <c r="Q175" s="14"/>
      <c r="R175" s="14"/>
      <c r="S175" s="14"/>
      <c r="T175" s="14"/>
      <c r="U175" s="14"/>
      <c r="V175" s="14"/>
      <c r="W175" s="14"/>
      <c r="X175" s="14"/>
      <c r="Y175" s="14"/>
      <c r="Z175" s="14"/>
      <c r="AA175" s="14"/>
      <c r="AB175" s="14"/>
    </row>
    <row r="176">
      <c r="A176" s="7">
        <v>45160.0</v>
      </c>
      <c r="B176" s="8" t="s">
        <v>2037</v>
      </c>
      <c r="C176" s="9" t="s">
        <v>14</v>
      </c>
      <c r="D176" s="10" t="s">
        <v>2038</v>
      </c>
      <c r="E176" s="8" t="s">
        <v>132</v>
      </c>
      <c r="F176" s="16" t="s">
        <v>2039</v>
      </c>
      <c r="G176" s="19" t="s">
        <v>2040</v>
      </c>
      <c r="H176" s="11"/>
      <c r="I176" s="14"/>
      <c r="J176" s="14"/>
      <c r="K176" s="14"/>
      <c r="L176" s="14"/>
      <c r="M176" s="14"/>
      <c r="N176" s="14"/>
      <c r="O176" s="14"/>
      <c r="P176" s="14"/>
      <c r="Q176" s="14"/>
      <c r="R176" s="14"/>
      <c r="S176" s="14"/>
      <c r="T176" s="14"/>
      <c r="U176" s="14"/>
      <c r="V176" s="14"/>
      <c r="W176" s="14"/>
      <c r="X176" s="14"/>
      <c r="Y176" s="14"/>
      <c r="Z176" s="14"/>
      <c r="AA176" s="14"/>
      <c r="AB176" s="14"/>
    </row>
    <row r="177">
      <c r="A177" s="7">
        <v>45160.0</v>
      </c>
      <c r="B177" s="8" t="s">
        <v>2041</v>
      </c>
      <c r="C177" s="9" t="s">
        <v>14</v>
      </c>
      <c r="D177" s="10" t="s">
        <v>2042</v>
      </c>
      <c r="E177" s="8" t="s">
        <v>2043</v>
      </c>
      <c r="F177" s="16" t="s">
        <v>2044</v>
      </c>
      <c r="G177" s="19" t="s">
        <v>2045</v>
      </c>
      <c r="H177" s="8" t="s">
        <v>348</v>
      </c>
      <c r="I177" s="14"/>
      <c r="J177" s="14"/>
      <c r="K177" s="14"/>
      <c r="L177" s="14"/>
      <c r="M177" s="14"/>
      <c r="N177" s="14"/>
      <c r="O177" s="14"/>
      <c r="P177" s="14"/>
      <c r="Q177" s="14"/>
      <c r="R177" s="14"/>
      <c r="S177" s="14"/>
      <c r="T177" s="14"/>
      <c r="U177" s="14"/>
      <c r="V177" s="14"/>
      <c r="W177" s="14"/>
      <c r="X177" s="14"/>
      <c r="Y177" s="14"/>
      <c r="Z177" s="14"/>
      <c r="AA177" s="14"/>
      <c r="AB177" s="14"/>
    </row>
    <row r="178">
      <c r="A178" s="7">
        <v>45160.0</v>
      </c>
      <c r="B178" s="8" t="s">
        <v>2046</v>
      </c>
      <c r="C178" s="9" t="s">
        <v>14</v>
      </c>
      <c r="D178" s="15" t="s">
        <v>2047</v>
      </c>
      <c r="E178" s="11"/>
      <c r="F178" s="16" t="s">
        <v>2048</v>
      </c>
      <c r="G178" s="17" t="s">
        <v>2049</v>
      </c>
      <c r="H178" s="8" t="s">
        <v>2050</v>
      </c>
      <c r="I178" s="14"/>
      <c r="J178" s="14"/>
      <c r="K178" s="14"/>
      <c r="L178" s="14"/>
      <c r="M178" s="14"/>
      <c r="N178" s="14"/>
      <c r="O178" s="14"/>
      <c r="P178" s="14"/>
      <c r="Q178" s="14"/>
      <c r="R178" s="14"/>
      <c r="S178" s="14"/>
      <c r="T178" s="14"/>
      <c r="U178" s="14"/>
      <c r="V178" s="14"/>
      <c r="W178" s="14"/>
      <c r="X178" s="14"/>
      <c r="Y178" s="14"/>
      <c r="Z178" s="14"/>
      <c r="AA178" s="14"/>
      <c r="AB178" s="14"/>
    </row>
    <row r="179">
      <c r="A179" s="7">
        <v>45160.0</v>
      </c>
      <c r="B179" s="8" t="s">
        <v>2051</v>
      </c>
      <c r="C179" s="9" t="s">
        <v>14</v>
      </c>
      <c r="D179" s="10" t="s">
        <v>2052</v>
      </c>
      <c r="E179" s="8" t="s">
        <v>156</v>
      </c>
      <c r="F179" s="16" t="s">
        <v>2053</v>
      </c>
      <c r="G179" s="19" t="s">
        <v>2054</v>
      </c>
      <c r="H179" s="11"/>
      <c r="I179" s="14"/>
      <c r="J179" s="14"/>
      <c r="K179" s="14"/>
      <c r="L179" s="14"/>
      <c r="M179" s="14"/>
      <c r="N179" s="14"/>
      <c r="O179" s="14"/>
      <c r="P179" s="14"/>
      <c r="Q179" s="14"/>
      <c r="R179" s="14"/>
      <c r="S179" s="14"/>
      <c r="T179" s="14"/>
      <c r="U179" s="14"/>
      <c r="V179" s="14"/>
      <c r="W179" s="14"/>
      <c r="X179" s="14"/>
      <c r="Y179" s="14"/>
      <c r="Z179" s="14"/>
      <c r="AA179" s="14"/>
      <c r="AB179" s="14"/>
    </row>
    <row r="180">
      <c r="A180" s="7">
        <v>45160.0</v>
      </c>
      <c r="B180" s="8" t="s">
        <v>2055</v>
      </c>
      <c r="C180" s="9" t="s">
        <v>30</v>
      </c>
      <c r="D180" s="10" t="s">
        <v>2056</v>
      </c>
      <c r="E180" s="8" t="s">
        <v>40</v>
      </c>
      <c r="F180" s="16" t="s">
        <v>1356</v>
      </c>
      <c r="G180" s="19" t="s">
        <v>2057</v>
      </c>
      <c r="H180" s="11"/>
      <c r="I180" s="14"/>
      <c r="J180" s="14"/>
      <c r="K180" s="14"/>
      <c r="L180" s="14"/>
      <c r="M180" s="14"/>
      <c r="N180" s="14"/>
      <c r="O180" s="14"/>
      <c r="P180" s="14"/>
      <c r="Q180" s="14"/>
      <c r="R180" s="14"/>
      <c r="S180" s="14"/>
      <c r="T180" s="14"/>
      <c r="U180" s="14"/>
      <c r="V180" s="14"/>
      <c r="W180" s="14"/>
      <c r="X180" s="14"/>
      <c r="Y180" s="14"/>
      <c r="Z180" s="14"/>
      <c r="AA180" s="14"/>
      <c r="AB180" s="14"/>
    </row>
    <row r="181">
      <c r="A181" s="7">
        <v>45161.0</v>
      </c>
      <c r="B181" s="8" t="s">
        <v>2058</v>
      </c>
      <c r="C181" s="9" t="s">
        <v>14</v>
      </c>
      <c r="D181" s="10" t="s">
        <v>2059</v>
      </c>
      <c r="E181" s="8" t="s">
        <v>1374</v>
      </c>
      <c r="F181" s="16" t="s">
        <v>2060</v>
      </c>
      <c r="G181" s="19" t="s">
        <v>2061</v>
      </c>
      <c r="H181" s="8" t="s">
        <v>2062</v>
      </c>
      <c r="I181" s="14"/>
      <c r="J181" s="14"/>
      <c r="K181" s="14"/>
      <c r="L181" s="14"/>
      <c r="M181" s="14"/>
      <c r="N181" s="14"/>
      <c r="O181" s="14"/>
      <c r="P181" s="14"/>
      <c r="Q181" s="14"/>
      <c r="R181" s="14"/>
      <c r="S181" s="14"/>
      <c r="T181" s="14"/>
      <c r="U181" s="14"/>
      <c r="V181" s="14"/>
      <c r="W181" s="14"/>
      <c r="X181" s="14"/>
      <c r="Y181" s="14"/>
      <c r="Z181" s="14"/>
      <c r="AA181" s="14"/>
      <c r="AB181" s="14"/>
    </row>
    <row r="182">
      <c r="A182" s="7">
        <v>45161.0</v>
      </c>
      <c r="B182" s="8" t="s">
        <v>2063</v>
      </c>
      <c r="C182" s="9" t="s">
        <v>14</v>
      </c>
      <c r="D182" s="10" t="s">
        <v>2064</v>
      </c>
      <c r="E182" s="11"/>
      <c r="F182" s="16" t="s">
        <v>2065</v>
      </c>
      <c r="G182" s="19" t="s">
        <v>2066</v>
      </c>
      <c r="H182" s="8" t="s">
        <v>2067</v>
      </c>
      <c r="I182" s="14"/>
      <c r="J182" s="14"/>
      <c r="K182" s="14"/>
      <c r="L182" s="14"/>
      <c r="M182" s="14"/>
      <c r="N182" s="14"/>
      <c r="O182" s="14"/>
      <c r="P182" s="14"/>
      <c r="Q182" s="14"/>
      <c r="R182" s="14"/>
      <c r="S182" s="14"/>
      <c r="T182" s="14"/>
      <c r="U182" s="14"/>
      <c r="V182" s="14"/>
      <c r="W182" s="14"/>
      <c r="X182" s="14"/>
      <c r="Y182" s="14"/>
      <c r="Z182" s="14"/>
      <c r="AA182" s="14"/>
      <c r="AB182" s="14"/>
    </row>
    <row r="183">
      <c r="A183" s="7">
        <v>45161.0</v>
      </c>
      <c r="B183" s="8" t="s">
        <v>2068</v>
      </c>
      <c r="C183" s="9" t="s">
        <v>14</v>
      </c>
      <c r="D183" s="10" t="s">
        <v>2069</v>
      </c>
      <c r="E183" s="11"/>
      <c r="F183" s="16" t="s">
        <v>2070</v>
      </c>
      <c r="G183" s="19" t="s">
        <v>2071</v>
      </c>
      <c r="H183" s="8" t="s">
        <v>2072</v>
      </c>
      <c r="I183" s="14"/>
      <c r="J183" s="14"/>
      <c r="K183" s="14"/>
      <c r="L183" s="14"/>
      <c r="M183" s="14"/>
      <c r="N183" s="14"/>
      <c r="O183" s="14"/>
      <c r="P183" s="14"/>
      <c r="Q183" s="14"/>
      <c r="R183" s="14"/>
      <c r="S183" s="14"/>
      <c r="T183" s="14"/>
      <c r="U183" s="14"/>
      <c r="V183" s="14"/>
      <c r="W183" s="14"/>
      <c r="X183" s="14"/>
      <c r="Y183" s="14"/>
      <c r="Z183" s="14"/>
      <c r="AA183" s="14"/>
      <c r="AB183" s="14"/>
    </row>
    <row r="184">
      <c r="A184" s="7">
        <v>45161.0</v>
      </c>
      <c r="B184" s="8" t="s">
        <v>2073</v>
      </c>
      <c r="C184" s="9" t="s">
        <v>30</v>
      </c>
      <c r="D184" s="10" t="s">
        <v>2074</v>
      </c>
      <c r="E184" s="11"/>
      <c r="F184" s="16" t="s">
        <v>170</v>
      </c>
      <c r="G184" s="19" t="s">
        <v>2075</v>
      </c>
      <c r="H184" s="11"/>
      <c r="I184" s="14"/>
      <c r="J184" s="14"/>
      <c r="K184" s="14"/>
      <c r="L184" s="14"/>
      <c r="M184" s="14"/>
      <c r="N184" s="14"/>
      <c r="O184" s="14"/>
      <c r="P184" s="14"/>
      <c r="Q184" s="14"/>
      <c r="R184" s="14"/>
      <c r="S184" s="14"/>
      <c r="T184" s="14"/>
      <c r="U184" s="14"/>
      <c r="V184" s="14"/>
      <c r="W184" s="14"/>
      <c r="X184" s="14"/>
      <c r="Y184" s="14"/>
      <c r="Z184" s="14"/>
      <c r="AA184" s="14"/>
      <c r="AB184" s="14"/>
    </row>
    <row r="185">
      <c r="A185" s="7">
        <v>45161.0</v>
      </c>
      <c r="B185" s="8" t="s">
        <v>2076</v>
      </c>
      <c r="C185" s="9" t="s">
        <v>14</v>
      </c>
      <c r="D185" s="10" t="s">
        <v>2077</v>
      </c>
      <c r="E185" s="8" t="s">
        <v>156</v>
      </c>
      <c r="F185" s="16" t="s">
        <v>2078</v>
      </c>
      <c r="G185" s="19" t="s">
        <v>2079</v>
      </c>
      <c r="H185" s="8" t="s">
        <v>348</v>
      </c>
      <c r="I185" s="14"/>
      <c r="J185" s="14"/>
      <c r="K185" s="14"/>
      <c r="L185" s="14"/>
      <c r="M185" s="14"/>
      <c r="N185" s="14"/>
      <c r="O185" s="14"/>
      <c r="P185" s="14"/>
      <c r="Q185" s="14"/>
      <c r="R185" s="14"/>
      <c r="S185" s="14"/>
      <c r="T185" s="14"/>
      <c r="U185" s="14"/>
      <c r="V185" s="14"/>
      <c r="W185" s="14"/>
      <c r="X185" s="14"/>
      <c r="Y185" s="14"/>
      <c r="Z185" s="14"/>
      <c r="AA185" s="14"/>
      <c r="AB185" s="14"/>
    </row>
    <row r="186">
      <c r="A186" s="7">
        <v>45161.0</v>
      </c>
      <c r="B186" s="8" t="s">
        <v>2080</v>
      </c>
      <c r="C186" s="9" t="s">
        <v>14</v>
      </c>
      <c r="D186" s="10" t="s">
        <v>2081</v>
      </c>
      <c r="E186" s="8" t="s">
        <v>156</v>
      </c>
      <c r="F186" s="16" t="s">
        <v>2082</v>
      </c>
      <c r="G186" s="19" t="s">
        <v>2083</v>
      </c>
      <c r="H186" s="8" t="s">
        <v>348</v>
      </c>
      <c r="I186" s="14"/>
      <c r="J186" s="14"/>
      <c r="K186" s="14"/>
      <c r="L186" s="14"/>
      <c r="M186" s="14"/>
      <c r="N186" s="14"/>
      <c r="O186" s="14"/>
      <c r="P186" s="14"/>
      <c r="Q186" s="14"/>
      <c r="R186" s="14"/>
      <c r="S186" s="14"/>
      <c r="T186" s="14"/>
      <c r="U186" s="14"/>
      <c r="V186" s="14"/>
      <c r="W186" s="14"/>
      <c r="X186" s="14"/>
      <c r="Y186" s="14"/>
      <c r="Z186" s="14"/>
      <c r="AA186" s="14"/>
      <c r="AB186" s="14"/>
    </row>
    <row r="187">
      <c r="A187" s="7">
        <v>45161.0</v>
      </c>
      <c r="B187" s="8" t="s">
        <v>2084</v>
      </c>
      <c r="C187" s="9" t="s">
        <v>10</v>
      </c>
      <c r="D187" s="10" t="s">
        <v>2085</v>
      </c>
      <c r="E187" s="8" t="s">
        <v>199</v>
      </c>
      <c r="F187" s="16" t="s">
        <v>2086</v>
      </c>
      <c r="G187" s="19" t="s">
        <v>2087</v>
      </c>
      <c r="H187" s="11"/>
      <c r="I187" s="14"/>
      <c r="J187" s="14"/>
      <c r="K187" s="14"/>
      <c r="L187" s="14"/>
      <c r="M187" s="14"/>
      <c r="N187" s="14"/>
      <c r="O187" s="14"/>
      <c r="P187" s="14"/>
      <c r="Q187" s="14"/>
      <c r="R187" s="14"/>
      <c r="S187" s="14"/>
      <c r="T187" s="14"/>
      <c r="U187" s="14"/>
      <c r="V187" s="14"/>
      <c r="W187" s="14"/>
      <c r="X187" s="14"/>
      <c r="Y187" s="14"/>
      <c r="Z187" s="14"/>
      <c r="AA187" s="14"/>
      <c r="AB187" s="14"/>
    </row>
    <row r="188" ht="177.0" customHeight="1">
      <c r="A188" s="7">
        <v>45161.0</v>
      </c>
      <c r="B188" s="8" t="s">
        <v>2088</v>
      </c>
      <c r="C188" s="9" t="s">
        <v>30</v>
      </c>
      <c r="D188" s="10" t="s">
        <v>2089</v>
      </c>
      <c r="E188" s="8" t="s">
        <v>40</v>
      </c>
      <c r="F188" s="16" t="s">
        <v>1356</v>
      </c>
      <c r="G188" s="19" t="s">
        <v>2090</v>
      </c>
      <c r="H188" s="11"/>
      <c r="I188" s="14"/>
      <c r="J188" s="14"/>
      <c r="K188" s="14"/>
      <c r="L188" s="14"/>
      <c r="M188" s="14"/>
      <c r="N188" s="14"/>
      <c r="O188" s="14"/>
      <c r="P188" s="14"/>
      <c r="Q188" s="14"/>
      <c r="R188" s="14"/>
      <c r="S188" s="14"/>
      <c r="T188" s="14"/>
      <c r="U188" s="14"/>
      <c r="V188" s="14"/>
      <c r="W188" s="14"/>
      <c r="X188" s="14"/>
      <c r="Y188" s="14"/>
      <c r="Z188" s="14"/>
      <c r="AA188" s="14"/>
      <c r="AB188" s="14"/>
    </row>
    <row r="189">
      <c r="A189" s="7">
        <v>45161.0</v>
      </c>
      <c r="B189" s="8" t="s">
        <v>2091</v>
      </c>
      <c r="C189" s="9" t="s">
        <v>14</v>
      </c>
      <c r="D189" s="10" t="s">
        <v>2092</v>
      </c>
      <c r="E189" s="8" t="s">
        <v>2093</v>
      </c>
      <c r="F189" s="16" t="s">
        <v>2094</v>
      </c>
      <c r="G189" s="19" t="s">
        <v>2095</v>
      </c>
      <c r="H189" s="11"/>
      <c r="I189" s="14"/>
      <c r="J189" s="14"/>
      <c r="K189" s="14"/>
      <c r="L189" s="14"/>
      <c r="M189" s="14"/>
      <c r="N189" s="14"/>
      <c r="O189" s="14"/>
      <c r="P189" s="14"/>
      <c r="Q189" s="14"/>
      <c r="R189" s="14"/>
      <c r="S189" s="14"/>
      <c r="T189" s="14"/>
      <c r="U189" s="14"/>
      <c r="V189" s="14"/>
      <c r="W189" s="14"/>
      <c r="X189" s="14"/>
      <c r="Y189" s="14"/>
      <c r="Z189" s="14"/>
      <c r="AA189" s="14"/>
      <c r="AB189" s="14"/>
    </row>
    <row r="190">
      <c r="A190" s="7">
        <v>45161.0</v>
      </c>
      <c r="B190" s="8" t="s">
        <v>2096</v>
      </c>
      <c r="C190" s="9" t="s">
        <v>30</v>
      </c>
      <c r="D190" s="10" t="s">
        <v>2097</v>
      </c>
      <c r="E190" s="8" t="s">
        <v>677</v>
      </c>
      <c r="F190" s="16" t="s">
        <v>2098</v>
      </c>
      <c r="G190" s="19" t="s">
        <v>2099</v>
      </c>
      <c r="H190" s="11"/>
      <c r="I190" s="14"/>
      <c r="J190" s="14"/>
      <c r="K190" s="14"/>
      <c r="L190" s="14"/>
      <c r="M190" s="14"/>
      <c r="N190" s="14"/>
      <c r="O190" s="14"/>
      <c r="P190" s="14"/>
      <c r="Q190" s="14"/>
      <c r="R190" s="14"/>
      <c r="S190" s="14"/>
      <c r="T190" s="14"/>
      <c r="U190" s="14"/>
      <c r="V190" s="14"/>
      <c r="W190" s="14"/>
      <c r="X190" s="14"/>
      <c r="Y190" s="14"/>
      <c r="Z190" s="14"/>
      <c r="AA190" s="14"/>
      <c r="AB190" s="14"/>
    </row>
    <row r="191">
      <c r="A191" s="7">
        <v>45161.0</v>
      </c>
      <c r="B191" s="8" t="s">
        <v>2100</v>
      </c>
      <c r="C191" s="9" t="s">
        <v>14</v>
      </c>
      <c r="D191" s="10" t="s">
        <v>2101</v>
      </c>
      <c r="E191" s="8" t="s">
        <v>2102</v>
      </c>
      <c r="F191" s="16" t="s">
        <v>2103</v>
      </c>
      <c r="G191" s="19" t="s">
        <v>2104</v>
      </c>
      <c r="H191" s="11"/>
      <c r="I191" s="14"/>
      <c r="J191" s="14"/>
      <c r="K191" s="14"/>
      <c r="L191" s="14"/>
      <c r="M191" s="14"/>
      <c r="N191" s="14"/>
      <c r="O191" s="14"/>
      <c r="P191" s="14"/>
      <c r="Q191" s="14"/>
      <c r="R191" s="14"/>
      <c r="S191" s="14"/>
      <c r="T191" s="14"/>
      <c r="U191" s="14"/>
      <c r="V191" s="14"/>
      <c r="W191" s="14"/>
      <c r="X191" s="14"/>
      <c r="Y191" s="14"/>
      <c r="Z191" s="14"/>
      <c r="AA191" s="14"/>
      <c r="AB191" s="14"/>
    </row>
    <row r="192">
      <c r="A192" s="7">
        <v>45161.0</v>
      </c>
      <c r="B192" s="8" t="s">
        <v>2105</v>
      </c>
      <c r="C192" s="9" t="s">
        <v>30</v>
      </c>
      <c r="D192" s="10" t="s">
        <v>2106</v>
      </c>
      <c r="E192" s="8"/>
      <c r="F192" s="16" t="s">
        <v>1356</v>
      </c>
      <c r="G192" s="19" t="s">
        <v>2107</v>
      </c>
      <c r="H192" s="11"/>
      <c r="I192" s="14"/>
      <c r="J192" s="14"/>
      <c r="K192" s="14"/>
      <c r="L192" s="14"/>
      <c r="M192" s="14"/>
      <c r="N192" s="14"/>
      <c r="O192" s="14"/>
      <c r="P192" s="14"/>
      <c r="Q192" s="14"/>
      <c r="R192" s="14"/>
      <c r="S192" s="14"/>
      <c r="T192" s="14"/>
      <c r="U192" s="14"/>
      <c r="V192" s="14"/>
      <c r="W192" s="14"/>
      <c r="X192" s="14"/>
      <c r="Y192" s="14"/>
      <c r="Z192" s="14"/>
      <c r="AA192" s="14"/>
      <c r="AB192" s="14"/>
    </row>
    <row r="193">
      <c r="A193" s="7">
        <v>45161.0</v>
      </c>
      <c r="B193" s="8" t="s">
        <v>2108</v>
      </c>
      <c r="C193" s="9" t="s">
        <v>14</v>
      </c>
      <c r="D193" s="15" t="s">
        <v>2109</v>
      </c>
      <c r="E193" s="8" t="s">
        <v>1172</v>
      </c>
      <c r="F193" s="16" t="s">
        <v>2110</v>
      </c>
      <c r="G193" s="17" t="s">
        <v>2111</v>
      </c>
      <c r="H193" s="11"/>
      <c r="I193" s="14"/>
      <c r="J193" s="14"/>
      <c r="K193" s="14"/>
      <c r="L193" s="14"/>
      <c r="M193" s="14"/>
      <c r="N193" s="14"/>
      <c r="O193" s="14"/>
      <c r="P193" s="14"/>
      <c r="Q193" s="14"/>
      <c r="R193" s="14"/>
      <c r="S193" s="14"/>
      <c r="T193" s="14"/>
      <c r="U193" s="14"/>
      <c r="V193" s="14"/>
      <c r="W193" s="14"/>
      <c r="X193" s="14"/>
      <c r="Y193" s="14"/>
      <c r="Z193" s="14"/>
      <c r="AA193" s="14"/>
      <c r="AB193" s="14"/>
    </row>
    <row r="194">
      <c r="A194" s="7">
        <v>45161.0</v>
      </c>
      <c r="B194" s="8" t="s">
        <v>2112</v>
      </c>
      <c r="C194" s="9" t="s">
        <v>30</v>
      </c>
      <c r="D194" s="10" t="s">
        <v>2113</v>
      </c>
      <c r="E194" s="8" t="s">
        <v>2114</v>
      </c>
      <c r="F194" s="16" t="s">
        <v>1356</v>
      </c>
      <c r="G194" s="19" t="s">
        <v>2115</v>
      </c>
      <c r="H194" s="11"/>
      <c r="I194" s="14"/>
      <c r="J194" s="14"/>
      <c r="K194" s="14"/>
      <c r="L194" s="14"/>
      <c r="M194" s="14"/>
      <c r="N194" s="14"/>
      <c r="O194" s="14"/>
      <c r="P194" s="14"/>
      <c r="Q194" s="14"/>
      <c r="R194" s="14"/>
      <c r="S194" s="14"/>
      <c r="T194" s="14"/>
      <c r="U194" s="14"/>
      <c r="V194" s="14"/>
      <c r="W194" s="14"/>
      <c r="X194" s="14"/>
      <c r="Y194" s="14"/>
      <c r="Z194" s="14"/>
      <c r="AA194" s="14"/>
      <c r="AB194" s="14"/>
    </row>
    <row r="195">
      <c r="A195" s="7">
        <v>45161.0</v>
      </c>
      <c r="B195" s="8" t="s">
        <v>2116</v>
      </c>
      <c r="C195" s="9" t="s">
        <v>14</v>
      </c>
      <c r="D195" s="10" t="s">
        <v>2117</v>
      </c>
      <c r="E195" s="8" t="s">
        <v>40</v>
      </c>
      <c r="F195" s="16" t="s">
        <v>2118</v>
      </c>
      <c r="G195" s="19" t="s">
        <v>2119</v>
      </c>
      <c r="H195" s="11"/>
      <c r="I195" s="14"/>
      <c r="J195" s="14"/>
      <c r="K195" s="14"/>
      <c r="L195" s="14"/>
      <c r="M195" s="14"/>
      <c r="N195" s="14"/>
      <c r="O195" s="14"/>
      <c r="P195" s="14"/>
      <c r="Q195" s="14"/>
      <c r="R195" s="14"/>
      <c r="S195" s="14"/>
      <c r="T195" s="14"/>
      <c r="U195" s="14"/>
      <c r="V195" s="14"/>
      <c r="W195" s="14"/>
      <c r="X195" s="14"/>
      <c r="Y195" s="14"/>
      <c r="Z195" s="14"/>
      <c r="AA195" s="14"/>
      <c r="AB195" s="14"/>
    </row>
    <row r="196">
      <c r="A196" s="7">
        <v>45161.0</v>
      </c>
      <c r="B196" s="8" t="s">
        <v>2120</v>
      </c>
      <c r="C196" s="9" t="s">
        <v>30</v>
      </c>
      <c r="D196" s="10" t="s">
        <v>2121</v>
      </c>
      <c r="E196" s="8" t="s">
        <v>2114</v>
      </c>
      <c r="F196" s="16" t="s">
        <v>1356</v>
      </c>
      <c r="G196" s="19" t="s">
        <v>2122</v>
      </c>
      <c r="H196" s="11"/>
      <c r="I196" s="14"/>
      <c r="J196" s="14"/>
      <c r="K196" s="14"/>
      <c r="L196" s="14"/>
      <c r="M196" s="14"/>
      <c r="N196" s="14"/>
      <c r="O196" s="14"/>
      <c r="P196" s="14"/>
      <c r="Q196" s="14"/>
      <c r="R196" s="14"/>
      <c r="S196" s="14"/>
      <c r="T196" s="14"/>
      <c r="U196" s="14"/>
      <c r="V196" s="14"/>
      <c r="W196" s="14"/>
      <c r="X196" s="14"/>
      <c r="Y196" s="14"/>
      <c r="Z196" s="14"/>
      <c r="AA196" s="14"/>
      <c r="AB196" s="14"/>
    </row>
    <row r="197">
      <c r="A197" s="7">
        <v>45162.0</v>
      </c>
      <c r="B197" s="8" t="s">
        <v>2123</v>
      </c>
      <c r="C197" s="9" t="s">
        <v>30</v>
      </c>
      <c r="D197" s="10" t="s">
        <v>2124</v>
      </c>
      <c r="E197" s="11"/>
      <c r="F197" s="16" t="s">
        <v>2125</v>
      </c>
      <c r="G197" s="19" t="s">
        <v>2126</v>
      </c>
      <c r="H197" s="11"/>
      <c r="I197" s="14"/>
      <c r="J197" s="14"/>
      <c r="K197" s="14"/>
      <c r="L197" s="14"/>
      <c r="M197" s="14"/>
      <c r="N197" s="14"/>
      <c r="O197" s="14"/>
      <c r="P197" s="14"/>
      <c r="Q197" s="14"/>
      <c r="R197" s="14"/>
      <c r="S197" s="14"/>
      <c r="T197" s="14"/>
      <c r="U197" s="14"/>
      <c r="V197" s="14"/>
      <c r="W197" s="14"/>
      <c r="X197" s="14"/>
      <c r="Y197" s="14"/>
      <c r="Z197" s="14"/>
      <c r="AA197" s="14"/>
      <c r="AB197" s="14"/>
    </row>
    <row r="198">
      <c r="A198" s="7">
        <v>45162.0</v>
      </c>
      <c r="B198" s="28" t="s">
        <v>2127</v>
      </c>
      <c r="C198" s="29" t="s">
        <v>14</v>
      </c>
      <c r="D198" s="39" t="s">
        <v>2128</v>
      </c>
      <c r="E198" s="28" t="s">
        <v>258</v>
      </c>
      <c r="F198" s="31" t="s">
        <v>2129</v>
      </c>
      <c r="G198" s="40" t="s">
        <v>2130</v>
      </c>
      <c r="H198" s="8" t="s">
        <v>2131</v>
      </c>
      <c r="I198" s="14"/>
      <c r="J198" s="14"/>
      <c r="K198" s="14"/>
      <c r="L198" s="14"/>
      <c r="M198" s="14"/>
      <c r="N198" s="14"/>
      <c r="O198" s="14"/>
      <c r="P198" s="14"/>
      <c r="Q198" s="14"/>
      <c r="R198" s="14"/>
      <c r="S198" s="14"/>
      <c r="T198" s="14"/>
      <c r="U198" s="14"/>
      <c r="V198" s="14"/>
      <c r="W198" s="14"/>
      <c r="X198" s="14"/>
      <c r="Y198" s="14"/>
      <c r="Z198" s="14"/>
      <c r="AA198" s="14"/>
      <c r="AB198" s="14"/>
    </row>
    <row r="199">
      <c r="A199" s="7">
        <v>45162.0</v>
      </c>
      <c r="B199" s="8" t="s">
        <v>2132</v>
      </c>
      <c r="C199" s="9" t="s">
        <v>10</v>
      </c>
      <c r="D199" s="10" t="s">
        <v>2133</v>
      </c>
      <c r="E199" s="8" t="s">
        <v>2134</v>
      </c>
      <c r="F199" s="16" t="s">
        <v>2135</v>
      </c>
      <c r="G199" s="19" t="s">
        <v>2136</v>
      </c>
      <c r="H199" s="11"/>
      <c r="I199" s="14"/>
      <c r="J199" s="14"/>
      <c r="K199" s="14"/>
      <c r="L199" s="14"/>
      <c r="M199" s="14"/>
      <c r="N199" s="14"/>
      <c r="O199" s="14"/>
      <c r="P199" s="14"/>
      <c r="Q199" s="14"/>
      <c r="R199" s="14"/>
      <c r="S199" s="14"/>
      <c r="T199" s="14"/>
      <c r="U199" s="14"/>
      <c r="V199" s="14"/>
      <c r="W199" s="14"/>
      <c r="X199" s="14"/>
      <c r="Y199" s="14"/>
      <c r="Z199" s="14"/>
      <c r="AA199" s="14"/>
      <c r="AB199" s="14"/>
    </row>
    <row r="200">
      <c r="A200" s="7">
        <v>45162.0</v>
      </c>
      <c r="B200" s="8" t="s">
        <v>2137</v>
      </c>
      <c r="C200" s="9" t="s">
        <v>14</v>
      </c>
      <c r="D200" s="10" t="s">
        <v>2133</v>
      </c>
      <c r="E200" s="8" t="s">
        <v>2138</v>
      </c>
      <c r="F200" s="16" t="s">
        <v>2139</v>
      </c>
      <c r="G200" s="19" t="s">
        <v>2140</v>
      </c>
      <c r="H200" s="8" t="s">
        <v>2141</v>
      </c>
      <c r="I200" s="14"/>
      <c r="J200" s="14"/>
      <c r="K200" s="14"/>
      <c r="L200" s="14"/>
      <c r="M200" s="14"/>
      <c r="N200" s="14"/>
      <c r="O200" s="14"/>
      <c r="P200" s="14"/>
      <c r="Q200" s="14"/>
      <c r="R200" s="14"/>
      <c r="S200" s="14"/>
      <c r="T200" s="14"/>
      <c r="U200" s="14"/>
      <c r="V200" s="14"/>
      <c r="W200" s="14"/>
      <c r="X200" s="14"/>
      <c r="Y200" s="14"/>
      <c r="Z200" s="14"/>
      <c r="AA200" s="14"/>
      <c r="AB200" s="14"/>
    </row>
    <row r="201">
      <c r="A201" s="7">
        <v>45162.0</v>
      </c>
      <c r="B201" s="8" t="s">
        <v>2142</v>
      </c>
      <c r="C201" s="9" t="s">
        <v>14</v>
      </c>
      <c r="D201" s="10" t="s">
        <v>2143</v>
      </c>
      <c r="E201" s="11"/>
      <c r="F201" s="16" t="s">
        <v>2144</v>
      </c>
      <c r="G201" s="19" t="s">
        <v>2145</v>
      </c>
      <c r="H201" s="8" t="s">
        <v>2146</v>
      </c>
      <c r="I201" s="14"/>
      <c r="J201" s="14"/>
      <c r="K201" s="14"/>
      <c r="L201" s="14"/>
      <c r="M201" s="14"/>
      <c r="N201" s="14"/>
      <c r="O201" s="14"/>
      <c r="P201" s="14"/>
      <c r="Q201" s="14"/>
      <c r="R201" s="14"/>
      <c r="S201" s="14"/>
      <c r="T201" s="14"/>
      <c r="U201" s="14"/>
      <c r="V201" s="14"/>
      <c r="W201" s="14"/>
      <c r="X201" s="14"/>
      <c r="Y201" s="14"/>
      <c r="Z201" s="14"/>
      <c r="AA201" s="14"/>
      <c r="AB201" s="14"/>
    </row>
    <row r="202">
      <c r="A202" s="7">
        <v>45162.0</v>
      </c>
      <c r="B202" s="8" t="s">
        <v>2147</v>
      </c>
      <c r="C202" s="9" t="s">
        <v>14</v>
      </c>
      <c r="D202" s="10" t="s">
        <v>2148</v>
      </c>
      <c r="E202" s="8" t="s">
        <v>93</v>
      </c>
      <c r="F202" s="11"/>
      <c r="G202" s="13"/>
      <c r="H202" s="11"/>
      <c r="I202" s="14"/>
      <c r="J202" s="14"/>
      <c r="K202" s="14"/>
      <c r="L202" s="14"/>
      <c r="M202" s="14"/>
      <c r="N202" s="14"/>
      <c r="O202" s="14"/>
      <c r="P202" s="14"/>
      <c r="Q202" s="14"/>
      <c r="R202" s="14"/>
      <c r="S202" s="14"/>
      <c r="T202" s="14"/>
      <c r="U202" s="14"/>
      <c r="V202" s="14"/>
      <c r="W202" s="14"/>
      <c r="X202" s="14"/>
      <c r="Y202" s="14"/>
      <c r="Z202" s="14"/>
      <c r="AA202" s="14"/>
      <c r="AB202" s="14"/>
    </row>
    <row r="203">
      <c r="A203" s="7">
        <v>45163.0</v>
      </c>
      <c r="B203" s="8" t="s">
        <v>2149</v>
      </c>
      <c r="C203" s="9" t="s">
        <v>14</v>
      </c>
      <c r="D203" s="15" t="s">
        <v>2150</v>
      </c>
      <c r="E203" s="8" t="s">
        <v>2151</v>
      </c>
      <c r="F203" s="16" t="s">
        <v>2152</v>
      </c>
      <c r="G203" s="19" t="s">
        <v>2153</v>
      </c>
      <c r="H203" s="11"/>
      <c r="I203" s="14"/>
      <c r="J203" s="14"/>
      <c r="K203" s="14"/>
      <c r="L203" s="14"/>
      <c r="M203" s="14"/>
      <c r="N203" s="14"/>
      <c r="O203" s="14"/>
      <c r="P203" s="14"/>
      <c r="Q203" s="14"/>
      <c r="R203" s="14"/>
      <c r="S203" s="14"/>
      <c r="T203" s="14"/>
      <c r="U203" s="14"/>
      <c r="V203" s="14"/>
      <c r="W203" s="14"/>
      <c r="X203" s="14"/>
      <c r="Y203" s="14"/>
      <c r="Z203" s="14"/>
      <c r="AA203" s="14"/>
      <c r="AB203" s="14"/>
    </row>
    <row r="204">
      <c r="A204" s="7">
        <v>45163.0</v>
      </c>
      <c r="B204" s="8" t="s">
        <v>2154</v>
      </c>
      <c r="C204" s="9" t="s">
        <v>14</v>
      </c>
      <c r="D204" s="10" t="s">
        <v>2155</v>
      </c>
      <c r="E204" s="8" t="s">
        <v>156</v>
      </c>
      <c r="F204" s="16" t="s">
        <v>2156</v>
      </c>
      <c r="G204" s="19" t="s">
        <v>2157</v>
      </c>
      <c r="H204" s="8" t="s">
        <v>2158</v>
      </c>
      <c r="I204" s="14"/>
      <c r="J204" s="14"/>
      <c r="K204" s="14"/>
      <c r="L204" s="14"/>
      <c r="M204" s="14"/>
      <c r="N204" s="14"/>
      <c r="O204" s="14"/>
      <c r="P204" s="14"/>
      <c r="Q204" s="14"/>
      <c r="R204" s="14"/>
      <c r="S204" s="14"/>
      <c r="T204" s="14"/>
      <c r="U204" s="14"/>
      <c r="V204" s="14"/>
      <c r="W204" s="14"/>
      <c r="X204" s="14"/>
      <c r="Y204" s="14"/>
      <c r="Z204" s="14"/>
      <c r="AA204" s="14"/>
      <c r="AB204" s="14"/>
    </row>
    <row r="205">
      <c r="A205" s="7">
        <v>45163.0</v>
      </c>
      <c r="B205" s="8" t="s">
        <v>2159</v>
      </c>
      <c r="C205" s="9" t="s">
        <v>10</v>
      </c>
      <c r="D205" s="10" t="s">
        <v>2069</v>
      </c>
      <c r="E205" s="11"/>
      <c r="F205" s="16" t="s">
        <v>2160</v>
      </c>
      <c r="G205" s="19" t="s">
        <v>2161</v>
      </c>
      <c r="H205" s="8" t="s">
        <v>2162</v>
      </c>
      <c r="I205" s="14"/>
      <c r="J205" s="14"/>
      <c r="K205" s="14"/>
      <c r="L205" s="14"/>
      <c r="M205" s="14"/>
      <c r="N205" s="14"/>
      <c r="O205" s="14"/>
      <c r="P205" s="14"/>
      <c r="Q205" s="14"/>
      <c r="R205" s="14"/>
      <c r="S205" s="14"/>
      <c r="T205" s="14"/>
      <c r="U205" s="14"/>
      <c r="V205" s="14"/>
      <c r="W205" s="14"/>
      <c r="X205" s="14"/>
      <c r="Y205" s="14"/>
      <c r="Z205" s="14"/>
      <c r="AA205" s="14"/>
      <c r="AB205" s="14"/>
    </row>
    <row r="206">
      <c r="A206" s="7">
        <v>45163.0</v>
      </c>
      <c r="B206" s="8" t="s">
        <v>2163</v>
      </c>
      <c r="C206" s="9" t="s">
        <v>14</v>
      </c>
      <c r="D206" s="10" t="s">
        <v>2164</v>
      </c>
      <c r="E206" s="8" t="s">
        <v>123</v>
      </c>
      <c r="F206" s="16" t="s">
        <v>2165</v>
      </c>
      <c r="G206" s="19" t="s">
        <v>2166</v>
      </c>
      <c r="H206" s="11"/>
      <c r="I206" s="14"/>
      <c r="J206" s="14"/>
      <c r="K206" s="14"/>
      <c r="L206" s="14"/>
      <c r="M206" s="14"/>
      <c r="N206" s="14"/>
      <c r="O206" s="14"/>
      <c r="P206" s="14"/>
      <c r="Q206" s="14"/>
      <c r="R206" s="14"/>
      <c r="S206" s="14"/>
      <c r="T206" s="14"/>
      <c r="U206" s="14"/>
      <c r="V206" s="14"/>
      <c r="W206" s="14"/>
      <c r="X206" s="14"/>
      <c r="Y206" s="14"/>
      <c r="Z206" s="14"/>
      <c r="AA206" s="14"/>
      <c r="AB206" s="14"/>
    </row>
    <row r="207">
      <c r="A207" s="7">
        <v>45163.0</v>
      </c>
      <c r="B207" s="21" t="s">
        <v>2167</v>
      </c>
      <c r="C207" s="9" t="s">
        <v>30</v>
      </c>
      <c r="D207" s="10" t="s">
        <v>2168</v>
      </c>
      <c r="E207" s="11"/>
      <c r="F207" s="16" t="s">
        <v>170</v>
      </c>
      <c r="G207" s="19" t="s">
        <v>2169</v>
      </c>
      <c r="H207" s="11"/>
      <c r="I207" s="14"/>
      <c r="J207" s="14"/>
      <c r="K207" s="14"/>
      <c r="L207" s="14"/>
      <c r="M207" s="14"/>
      <c r="N207" s="14"/>
      <c r="O207" s="14"/>
      <c r="P207" s="14"/>
      <c r="Q207" s="14"/>
      <c r="R207" s="14"/>
      <c r="S207" s="14"/>
      <c r="T207" s="14"/>
      <c r="U207" s="14"/>
      <c r="V207" s="14"/>
      <c r="W207" s="14"/>
      <c r="X207" s="14"/>
      <c r="Y207" s="14"/>
      <c r="Z207" s="14"/>
      <c r="AA207" s="14"/>
      <c r="AB207" s="14"/>
    </row>
    <row r="208">
      <c r="A208" s="7">
        <v>45163.0</v>
      </c>
      <c r="B208" s="21" t="s">
        <v>2170</v>
      </c>
      <c r="C208" s="9" t="s">
        <v>14</v>
      </c>
      <c r="D208" s="10" t="s">
        <v>2171</v>
      </c>
      <c r="E208" s="11"/>
      <c r="F208" s="11"/>
      <c r="G208" s="13"/>
      <c r="H208" s="8" t="s">
        <v>2172</v>
      </c>
      <c r="I208" s="14"/>
      <c r="J208" s="14"/>
      <c r="K208" s="14"/>
      <c r="L208" s="14"/>
      <c r="M208" s="14"/>
      <c r="N208" s="14"/>
      <c r="O208" s="14"/>
      <c r="P208" s="14"/>
      <c r="Q208" s="14"/>
      <c r="R208" s="14"/>
      <c r="S208" s="14"/>
      <c r="T208" s="14"/>
      <c r="U208" s="14"/>
      <c r="V208" s="14"/>
      <c r="W208" s="14"/>
      <c r="X208" s="14"/>
      <c r="Y208" s="14"/>
      <c r="Z208" s="14"/>
      <c r="AA208" s="14"/>
      <c r="AB208" s="14"/>
    </row>
    <row r="209">
      <c r="A209" s="7">
        <v>45163.0</v>
      </c>
      <c r="B209" s="8" t="s">
        <v>2173</v>
      </c>
      <c r="C209" s="9" t="s">
        <v>30</v>
      </c>
      <c r="D209" s="10" t="s">
        <v>2174</v>
      </c>
      <c r="E209" s="11"/>
      <c r="F209" s="16" t="s">
        <v>308</v>
      </c>
      <c r="G209" s="19" t="s">
        <v>2175</v>
      </c>
      <c r="H209" s="11"/>
      <c r="I209" s="14"/>
      <c r="J209" s="14"/>
      <c r="K209" s="14"/>
      <c r="L209" s="14"/>
      <c r="M209" s="14"/>
      <c r="N209" s="14"/>
      <c r="O209" s="14"/>
      <c r="P209" s="14"/>
      <c r="Q209" s="14"/>
      <c r="R209" s="14"/>
      <c r="S209" s="14"/>
      <c r="T209" s="14"/>
      <c r="U209" s="14"/>
      <c r="V209" s="14"/>
      <c r="W209" s="14"/>
      <c r="X209" s="14"/>
      <c r="Y209" s="14"/>
      <c r="Z209" s="14"/>
      <c r="AA209" s="14"/>
      <c r="AB209" s="14"/>
    </row>
    <row r="210">
      <c r="A210" s="7">
        <v>45166.0</v>
      </c>
      <c r="B210" s="8" t="s">
        <v>2176</v>
      </c>
      <c r="C210" s="9" t="s">
        <v>30</v>
      </c>
      <c r="D210" s="10" t="s">
        <v>2177</v>
      </c>
      <c r="E210" s="8" t="s">
        <v>2178</v>
      </c>
      <c r="F210" s="16" t="s">
        <v>33</v>
      </c>
      <c r="G210" s="19" t="s">
        <v>2179</v>
      </c>
      <c r="H210" s="11"/>
      <c r="I210" s="14"/>
      <c r="J210" s="14"/>
      <c r="K210" s="14"/>
      <c r="L210" s="14"/>
      <c r="M210" s="14"/>
      <c r="N210" s="14"/>
      <c r="O210" s="14"/>
      <c r="P210" s="14"/>
      <c r="Q210" s="14"/>
      <c r="R210" s="14"/>
      <c r="S210" s="14"/>
      <c r="T210" s="14"/>
      <c r="U210" s="14"/>
      <c r="V210" s="14"/>
      <c r="W210" s="14"/>
      <c r="X210" s="14"/>
      <c r="Y210" s="14"/>
      <c r="Z210" s="14"/>
      <c r="AA210" s="14"/>
      <c r="AB210" s="14"/>
    </row>
    <row r="211">
      <c r="A211" s="7">
        <v>45166.0</v>
      </c>
      <c r="B211" s="8" t="s">
        <v>2180</v>
      </c>
      <c r="C211" s="9" t="s">
        <v>14</v>
      </c>
      <c r="D211" s="10" t="s">
        <v>2181</v>
      </c>
      <c r="E211" s="11"/>
      <c r="F211" s="16" t="s">
        <v>2182</v>
      </c>
      <c r="G211" s="19" t="s">
        <v>2183</v>
      </c>
      <c r="H211" s="8" t="s">
        <v>2184</v>
      </c>
      <c r="I211" s="14"/>
      <c r="J211" s="14"/>
      <c r="K211" s="14"/>
      <c r="L211" s="14"/>
      <c r="M211" s="14"/>
      <c r="N211" s="14"/>
      <c r="O211" s="14"/>
      <c r="P211" s="14"/>
      <c r="Q211" s="14"/>
      <c r="R211" s="14"/>
      <c r="S211" s="14"/>
      <c r="T211" s="14"/>
      <c r="U211" s="14"/>
      <c r="V211" s="14"/>
      <c r="W211" s="14"/>
      <c r="X211" s="14"/>
      <c r="Y211" s="14"/>
      <c r="Z211" s="14"/>
      <c r="AA211" s="14"/>
      <c r="AB211" s="14"/>
    </row>
    <row r="212" ht="357.75" customHeight="1">
      <c r="A212" s="7">
        <v>45166.0</v>
      </c>
      <c r="B212" s="8" t="s">
        <v>2185</v>
      </c>
      <c r="C212" s="9" t="s">
        <v>30</v>
      </c>
      <c r="D212" s="15" t="s">
        <v>2186</v>
      </c>
      <c r="E212" s="8" t="s">
        <v>2187</v>
      </c>
      <c r="F212" s="16" t="s">
        <v>2188</v>
      </c>
      <c r="G212" s="17" t="s">
        <v>2189</v>
      </c>
      <c r="H212" s="11"/>
      <c r="I212" s="14"/>
      <c r="J212" s="14"/>
      <c r="K212" s="14"/>
      <c r="L212" s="14"/>
      <c r="M212" s="14"/>
      <c r="N212" s="14"/>
      <c r="O212" s="14"/>
      <c r="P212" s="14"/>
      <c r="Q212" s="14"/>
      <c r="R212" s="14"/>
      <c r="S212" s="14"/>
      <c r="T212" s="14"/>
      <c r="U212" s="14"/>
      <c r="V212" s="14"/>
      <c r="W212" s="14"/>
      <c r="X212" s="14"/>
      <c r="Y212" s="14"/>
      <c r="Z212" s="14"/>
      <c r="AA212" s="14"/>
      <c r="AB212" s="14"/>
    </row>
    <row r="213">
      <c r="A213" s="7">
        <v>45166.0</v>
      </c>
      <c r="B213" s="8" t="s">
        <v>2190</v>
      </c>
      <c r="C213" s="9" t="s">
        <v>14</v>
      </c>
      <c r="D213" s="10" t="s">
        <v>2191</v>
      </c>
      <c r="E213" s="8" t="s">
        <v>258</v>
      </c>
      <c r="F213" s="16" t="s">
        <v>2192</v>
      </c>
      <c r="G213" s="19" t="s">
        <v>2193</v>
      </c>
      <c r="H213" s="8" t="s">
        <v>2194</v>
      </c>
      <c r="I213" s="14"/>
      <c r="J213" s="14"/>
      <c r="K213" s="14"/>
      <c r="L213" s="14"/>
      <c r="M213" s="14"/>
      <c r="N213" s="14"/>
      <c r="O213" s="14"/>
      <c r="P213" s="14"/>
      <c r="Q213" s="14"/>
      <c r="R213" s="14"/>
      <c r="S213" s="14"/>
      <c r="T213" s="14"/>
      <c r="U213" s="14"/>
      <c r="V213" s="14"/>
      <c r="W213" s="14"/>
      <c r="X213" s="14"/>
      <c r="Y213" s="14"/>
      <c r="Z213" s="14"/>
      <c r="AA213" s="14"/>
      <c r="AB213" s="14"/>
    </row>
    <row r="214" ht="295.5" customHeight="1">
      <c r="A214" s="7">
        <v>45166.0</v>
      </c>
      <c r="B214" s="8" t="s">
        <v>2195</v>
      </c>
      <c r="C214" s="9" t="s">
        <v>30</v>
      </c>
      <c r="D214" s="10" t="s">
        <v>2196</v>
      </c>
      <c r="E214" s="8" t="s">
        <v>2197</v>
      </c>
      <c r="F214" s="16" t="s">
        <v>2198</v>
      </c>
      <c r="G214" s="19" t="s">
        <v>2199</v>
      </c>
      <c r="H214" s="11"/>
      <c r="I214" s="14"/>
      <c r="J214" s="14"/>
      <c r="K214" s="14"/>
      <c r="L214" s="14"/>
      <c r="M214" s="14"/>
      <c r="N214" s="14"/>
      <c r="O214" s="14"/>
      <c r="P214" s="14"/>
      <c r="Q214" s="14"/>
      <c r="R214" s="14"/>
      <c r="S214" s="14"/>
      <c r="T214" s="14"/>
      <c r="U214" s="14"/>
      <c r="V214" s="14"/>
      <c r="W214" s="14"/>
      <c r="X214" s="14"/>
      <c r="Y214" s="14"/>
      <c r="Z214" s="14"/>
      <c r="AA214" s="14"/>
      <c r="AB214" s="14"/>
    </row>
    <row r="215" ht="291.0" customHeight="1">
      <c r="A215" s="7">
        <v>45166.0</v>
      </c>
      <c r="B215" s="21" t="s">
        <v>2200</v>
      </c>
      <c r="C215" s="9" t="s">
        <v>14</v>
      </c>
      <c r="D215" s="10" t="s">
        <v>2201</v>
      </c>
      <c r="E215" s="8" t="s">
        <v>2202</v>
      </c>
      <c r="F215" s="16" t="s">
        <v>2203</v>
      </c>
      <c r="G215" s="19" t="s">
        <v>2204</v>
      </c>
      <c r="H215" s="11"/>
      <c r="I215" s="14"/>
      <c r="J215" s="14"/>
      <c r="K215" s="14"/>
      <c r="L215" s="14"/>
      <c r="M215" s="14"/>
      <c r="N215" s="14"/>
      <c r="O215" s="14"/>
      <c r="P215" s="14"/>
      <c r="Q215" s="14"/>
      <c r="R215" s="14"/>
      <c r="S215" s="14"/>
      <c r="T215" s="14"/>
      <c r="U215" s="14"/>
      <c r="V215" s="14"/>
      <c r="W215" s="14"/>
      <c r="X215" s="14"/>
      <c r="Y215" s="14"/>
      <c r="Z215" s="14"/>
      <c r="AA215" s="14"/>
      <c r="AB215" s="14"/>
    </row>
    <row r="216">
      <c r="A216" s="7">
        <v>45166.0</v>
      </c>
      <c r="B216" s="8" t="s">
        <v>2205</v>
      </c>
      <c r="C216" s="9" t="s">
        <v>14</v>
      </c>
      <c r="D216" s="10" t="s">
        <v>2206</v>
      </c>
      <c r="E216" s="8" t="s">
        <v>142</v>
      </c>
      <c r="F216" s="11"/>
      <c r="G216" s="13"/>
      <c r="H216" s="8" t="s">
        <v>2207</v>
      </c>
      <c r="I216" s="14"/>
      <c r="J216" s="14"/>
      <c r="K216" s="14"/>
      <c r="L216" s="14"/>
      <c r="M216" s="14"/>
      <c r="N216" s="14"/>
      <c r="O216" s="14"/>
      <c r="P216" s="14"/>
      <c r="Q216" s="14"/>
      <c r="R216" s="14"/>
      <c r="S216" s="14"/>
      <c r="T216" s="14"/>
      <c r="U216" s="14"/>
      <c r="V216" s="14"/>
      <c r="W216" s="14"/>
      <c r="X216" s="14"/>
      <c r="Y216" s="14"/>
      <c r="Z216" s="14"/>
      <c r="AA216" s="14"/>
      <c r="AB216" s="14"/>
    </row>
    <row r="217">
      <c r="A217" s="7">
        <v>45166.0</v>
      </c>
      <c r="B217" s="8" t="s">
        <v>2208</v>
      </c>
      <c r="C217" s="9" t="s">
        <v>14</v>
      </c>
      <c r="D217" s="10" t="s">
        <v>2209</v>
      </c>
      <c r="E217" s="8" t="s">
        <v>132</v>
      </c>
      <c r="F217" s="16" t="s">
        <v>2210</v>
      </c>
      <c r="G217" s="19" t="s">
        <v>2211</v>
      </c>
      <c r="H217" s="11"/>
      <c r="I217" s="14"/>
      <c r="J217" s="14"/>
      <c r="K217" s="14"/>
      <c r="L217" s="14"/>
      <c r="M217" s="14"/>
      <c r="N217" s="14"/>
      <c r="O217" s="14"/>
      <c r="P217" s="14"/>
      <c r="Q217" s="14"/>
      <c r="R217" s="14"/>
      <c r="S217" s="14"/>
      <c r="T217" s="14"/>
      <c r="U217" s="14"/>
      <c r="V217" s="14"/>
      <c r="W217" s="14"/>
      <c r="X217" s="14"/>
      <c r="Y217" s="14"/>
      <c r="Z217" s="14"/>
      <c r="AA217" s="14"/>
      <c r="AB217" s="14"/>
    </row>
    <row r="218">
      <c r="A218" s="7">
        <v>45166.0</v>
      </c>
      <c r="B218" s="8" t="s">
        <v>2212</v>
      </c>
      <c r="C218" s="9" t="s">
        <v>14</v>
      </c>
      <c r="D218" s="15" t="s">
        <v>2213</v>
      </c>
      <c r="E218" s="8" t="s">
        <v>59</v>
      </c>
      <c r="F218" s="16" t="s">
        <v>60</v>
      </c>
      <c r="G218" s="17" t="s">
        <v>2214</v>
      </c>
      <c r="H218" s="8" t="s">
        <v>62</v>
      </c>
      <c r="I218" s="14"/>
      <c r="J218" s="14"/>
      <c r="K218" s="14"/>
      <c r="L218" s="14"/>
      <c r="M218" s="14"/>
      <c r="N218" s="14"/>
      <c r="O218" s="14"/>
      <c r="P218" s="14"/>
      <c r="Q218" s="14"/>
      <c r="R218" s="14"/>
      <c r="S218" s="14"/>
      <c r="T218" s="14"/>
      <c r="U218" s="14"/>
      <c r="V218" s="14"/>
      <c r="W218" s="14"/>
      <c r="X218" s="14"/>
      <c r="Y218" s="14"/>
      <c r="Z218" s="14"/>
      <c r="AA218" s="14"/>
      <c r="AB218" s="14"/>
    </row>
    <row r="219">
      <c r="A219" s="7">
        <v>45166.0</v>
      </c>
      <c r="B219" s="8" t="s">
        <v>2215</v>
      </c>
      <c r="C219" s="9" t="s">
        <v>10</v>
      </c>
      <c r="D219" s="15" t="s">
        <v>2216</v>
      </c>
      <c r="E219" s="8" t="s">
        <v>677</v>
      </c>
      <c r="F219" s="16" t="s">
        <v>2217</v>
      </c>
      <c r="G219" s="17" t="s">
        <v>2218</v>
      </c>
      <c r="H219" s="11"/>
      <c r="I219" s="14"/>
      <c r="J219" s="14"/>
      <c r="K219" s="14"/>
      <c r="L219" s="14"/>
      <c r="M219" s="14"/>
      <c r="N219" s="14"/>
      <c r="O219" s="14"/>
      <c r="P219" s="14"/>
      <c r="Q219" s="14"/>
      <c r="R219" s="14"/>
      <c r="S219" s="14"/>
      <c r="T219" s="14"/>
      <c r="U219" s="14"/>
      <c r="V219" s="14"/>
      <c r="W219" s="14"/>
      <c r="X219" s="14"/>
      <c r="Y219" s="14"/>
      <c r="Z219" s="14"/>
      <c r="AA219" s="14"/>
      <c r="AB219" s="14"/>
    </row>
    <row r="220">
      <c r="A220" s="7">
        <v>45166.0</v>
      </c>
      <c r="B220" s="8" t="s">
        <v>2219</v>
      </c>
      <c r="C220" s="9" t="s">
        <v>14</v>
      </c>
      <c r="D220" s="10" t="s">
        <v>2220</v>
      </c>
      <c r="E220" s="8" t="s">
        <v>109</v>
      </c>
      <c r="F220" s="11"/>
      <c r="G220" s="13"/>
      <c r="H220" s="8" t="s">
        <v>2221</v>
      </c>
      <c r="I220" s="14"/>
      <c r="J220" s="14"/>
      <c r="K220" s="14"/>
      <c r="L220" s="14"/>
      <c r="M220" s="14"/>
      <c r="N220" s="14"/>
      <c r="O220" s="14"/>
      <c r="P220" s="14"/>
      <c r="Q220" s="14"/>
      <c r="R220" s="14"/>
      <c r="S220" s="14"/>
      <c r="T220" s="14"/>
      <c r="U220" s="14"/>
      <c r="V220" s="14"/>
      <c r="W220" s="14"/>
      <c r="X220" s="14"/>
      <c r="Y220" s="14"/>
      <c r="Z220" s="14"/>
      <c r="AA220" s="14"/>
      <c r="AB220" s="14"/>
    </row>
    <row r="221" ht="261.75" customHeight="1">
      <c r="A221" s="7">
        <v>45166.0</v>
      </c>
      <c r="B221" s="8" t="s">
        <v>2222</v>
      </c>
      <c r="C221" s="9" t="s">
        <v>30</v>
      </c>
      <c r="D221" s="10" t="s">
        <v>2223</v>
      </c>
      <c r="E221" s="8" t="s">
        <v>330</v>
      </c>
      <c r="F221" s="16" t="s">
        <v>2198</v>
      </c>
      <c r="G221" s="19" t="s">
        <v>2224</v>
      </c>
      <c r="H221" s="11"/>
      <c r="I221" s="14"/>
      <c r="J221" s="14"/>
      <c r="K221" s="14"/>
      <c r="L221" s="14"/>
      <c r="M221" s="14"/>
      <c r="N221" s="14"/>
      <c r="O221" s="14"/>
      <c r="P221" s="14"/>
      <c r="Q221" s="14"/>
      <c r="R221" s="14"/>
      <c r="S221" s="14"/>
      <c r="T221" s="14"/>
      <c r="U221" s="14"/>
      <c r="V221" s="14"/>
      <c r="W221" s="14"/>
      <c r="X221" s="14"/>
      <c r="Y221" s="14"/>
      <c r="Z221" s="14"/>
      <c r="AA221" s="14"/>
      <c r="AB221" s="14"/>
    </row>
    <row r="222">
      <c r="A222" s="7">
        <v>45166.0</v>
      </c>
      <c r="B222" s="8" t="s">
        <v>2225</v>
      </c>
      <c r="C222" s="9" t="s">
        <v>30</v>
      </c>
      <c r="D222" s="10" t="s">
        <v>2226</v>
      </c>
      <c r="E222" s="11"/>
      <c r="F222" s="16" t="s">
        <v>544</v>
      </c>
      <c r="G222" s="19" t="s">
        <v>2227</v>
      </c>
      <c r="H222" s="11"/>
      <c r="I222" s="14"/>
      <c r="J222" s="14"/>
      <c r="K222" s="14"/>
      <c r="L222" s="14"/>
      <c r="M222" s="14"/>
      <c r="N222" s="14"/>
      <c r="O222" s="14"/>
      <c r="P222" s="14"/>
      <c r="Q222" s="14"/>
      <c r="R222" s="14"/>
      <c r="S222" s="14"/>
      <c r="T222" s="14"/>
      <c r="U222" s="14"/>
      <c r="V222" s="14"/>
      <c r="W222" s="14"/>
      <c r="X222" s="14"/>
      <c r="Y222" s="14"/>
      <c r="Z222" s="14"/>
      <c r="AA222" s="14"/>
      <c r="AB222" s="14"/>
    </row>
    <row r="223">
      <c r="A223" s="7">
        <v>45166.0</v>
      </c>
      <c r="B223" s="8" t="s">
        <v>2228</v>
      </c>
      <c r="C223" s="9" t="s">
        <v>14</v>
      </c>
      <c r="D223" s="10" t="s">
        <v>2229</v>
      </c>
      <c r="E223" s="8" t="s">
        <v>93</v>
      </c>
      <c r="F223" s="16" t="s">
        <v>2230</v>
      </c>
      <c r="G223" s="19" t="s">
        <v>2231</v>
      </c>
      <c r="H223" s="8" t="s">
        <v>348</v>
      </c>
      <c r="I223" s="14"/>
      <c r="J223" s="14"/>
      <c r="K223" s="14"/>
      <c r="L223" s="14"/>
      <c r="M223" s="14"/>
      <c r="N223" s="14"/>
      <c r="O223" s="14"/>
      <c r="P223" s="14"/>
      <c r="Q223" s="14"/>
      <c r="R223" s="14"/>
      <c r="S223" s="14"/>
      <c r="T223" s="14"/>
      <c r="U223" s="14"/>
      <c r="V223" s="14"/>
      <c r="W223" s="14"/>
      <c r="X223" s="14"/>
      <c r="Y223" s="14"/>
      <c r="Z223" s="14"/>
      <c r="AA223" s="14"/>
      <c r="AB223" s="14"/>
    </row>
    <row r="224">
      <c r="A224" s="7">
        <v>45166.0</v>
      </c>
      <c r="B224" s="8" t="s">
        <v>2232</v>
      </c>
      <c r="C224" s="9" t="s">
        <v>14</v>
      </c>
      <c r="D224" s="10" t="s">
        <v>2233</v>
      </c>
      <c r="E224" s="8" t="s">
        <v>258</v>
      </c>
      <c r="F224" s="16" t="s">
        <v>2234</v>
      </c>
      <c r="G224" s="19" t="s">
        <v>2235</v>
      </c>
      <c r="H224" s="11"/>
      <c r="I224" s="14"/>
      <c r="J224" s="14"/>
      <c r="K224" s="14"/>
      <c r="L224" s="14"/>
      <c r="M224" s="14"/>
      <c r="N224" s="14"/>
      <c r="O224" s="14"/>
      <c r="P224" s="14"/>
      <c r="Q224" s="14"/>
      <c r="R224" s="14"/>
      <c r="S224" s="14"/>
      <c r="T224" s="14"/>
      <c r="U224" s="14"/>
      <c r="V224" s="14"/>
      <c r="W224" s="14"/>
      <c r="X224" s="14"/>
      <c r="Y224" s="14"/>
      <c r="Z224" s="14"/>
      <c r="AA224" s="14"/>
      <c r="AB224" s="14"/>
    </row>
    <row r="225">
      <c r="A225" s="7">
        <v>45166.0</v>
      </c>
      <c r="B225" s="8" t="s">
        <v>2236</v>
      </c>
      <c r="C225" s="9" t="s">
        <v>30</v>
      </c>
      <c r="D225" s="15" t="s">
        <v>2237</v>
      </c>
      <c r="E225" s="11"/>
      <c r="F225" s="16" t="s">
        <v>2198</v>
      </c>
      <c r="G225" s="19" t="s">
        <v>2238</v>
      </c>
      <c r="H225" s="11"/>
      <c r="I225" s="14"/>
      <c r="J225" s="14"/>
      <c r="K225" s="14"/>
      <c r="L225" s="14"/>
      <c r="M225" s="14"/>
      <c r="N225" s="14"/>
      <c r="O225" s="14"/>
      <c r="P225" s="14"/>
      <c r="Q225" s="14"/>
      <c r="R225" s="14"/>
      <c r="S225" s="14"/>
      <c r="T225" s="14"/>
      <c r="U225" s="14"/>
      <c r="V225" s="14"/>
      <c r="W225" s="14"/>
      <c r="X225" s="14"/>
      <c r="Y225" s="14"/>
      <c r="Z225" s="14"/>
      <c r="AA225" s="14"/>
      <c r="AB225" s="14"/>
    </row>
    <row r="226">
      <c r="A226" s="7">
        <v>45166.0</v>
      </c>
      <c r="B226" s="8" t="s">
        <v>2239</v>
      </c>
      <c r="C226" s="9" t="s">
        <v>14</v>
      </c>
      <c r="D226" s="10" t="s">
        <v>2240</v>
      </c>
      <c r="E226" s="11"/>
      <c r="F226" s="16" t="s">
        <v>2241</v>
      </c>
      <c r="G226" s="19" t="s">
        <v>2242</v>
      </c>
      <c r="H226" s="11"/>
      <c r="I226" s="14"/>
      <c r="J226" s="14"/>
      <c r="K226" s="14"/>
      <c r="L226" s="14"/>
      <c r="M226" s="14"/>
      <c r="N226" s="14"/>
      <c r="O226" s="14"/>
      <c r="P226" s="14"/>
      <c r="Q226" s="14"/>
      <c r="R226" s="14"/>
      <c r="S226" s="14"/>
      <c r="T226" s="14"/>
      <c r="U226" s="14"/>
      <c r="V226" s="14"/>
      <c r="W226" s="14"/>
      <c r="X226" s="14"/>
      <c r="Y226" s="14"/>
      <c r="Z226" s="14"/>
      <c r="AA226" s="14"/>
      <c r="AB226" s="14"/>
    </row>
    <row r="227">
      <c r="A227" s="7">
        <v>45166.0</v>
      </c>
      <c r="B227" s="8" t="s">
        <v>2243</v>
      </c>
      <c r="C227" s="9" t="s">
        <v>14</v>
      </c>
      <c r="D227" s="10" t="s">
        <v>2244</v>
      </c>
      <c r="E227" s="8" t="s">
        <v>123</v>
      </c>
      <c r="F227" s="16" t="s">
        <v>2245</v>
      </c>
      <c r="G227" s="19" t="s">
        <v>2246</v>
      </c>
      <c r="H227" s="8" t="s">
        <v>56</v>
      </c>
      <c r="I227" s="14"/>
      <c r="J227" s="14"/>
      <c r="K227" s="14"/>
      <c r="L227" s="14"/>
      <c r="M227" s="14"/>
      <c r="N227" s="14"/>
      <c r="O227" s="14"/>
      <c r="P227" s="14"/>
      <c r="Q227" s="14"/>
      <c r="R227" s="14"/>
      <c r="S227" s="14"/>
      <c r="T227" s="14"/>
      <c r="U227" s="14"/>
      <c r="V227" s="14"/>
      <c r="W227" s="14"/>
      <c r="X227" s="14"/>
      <c r="Y227" s="14"/>
      <c r="Z227" s="14"/>
      <c r="AA227" s="14"/>
      <c r="AB227" s="14"/>
    </row>
    <row r="228">
      <c r="A228" s="7">
        <v>45167.0</v>
      </c>
      <c r="B228" s="8" t="s">
        <v>2247</v>
      </c>
      <c r="C228" s="9" t="s">
        <v>14</v>
      </c>
      <c r="D228" s="10" t="s">
        <v>2248</v>
      </c>
      <c r="E228" s="11"/>
      <c r="F228" s="16" t="s">
        <v>2249</v>
      </c>
      <c r="G228" s="19" t="s">
        <v>2250</v>
      </c>
      <c r="H228" s="8" t="s">
        <v>2251</v>
      </c>
      <c r="I228" s="14"/>
      <c r="J228" s="14"/>
      <c r="K228" s="14"/>
      <c r="L228" s="14"/>
      <c r="M228" s="14"/>
      <c r="N228" s="14"/>
      <c r="O228" s="14"/>
      <c r="P228" s="14"/>
      <c r="Q228" s="14"/>
      <c r="R228" s="14"/>
      <c r="S228" s="14"/>
      <c r="T228" s="14"/>
      <c r="U228" s="14"/>
      <c r="V228" s="14"/>
      <c r="W228" s="14"/>
      <c r="X228" s="14"/>
      <c r="Y228" s="14"/>
      <c r="Z228" s="14"/>
      <c r="AA228" s="14"/>
      <c r="AB228" s="14"/>
    </row>
    <row r="229">
      <c r="A229" s="7">
        <v>45167.0</v>
      </c>
      <c r="B229" s="8" t="s">
        <v>2252</v>
      </c>
      <c r="C229" s="9" t="s">
        <v>14</v>
      </c>
      <c r="D229" s="10" t="s">
        <v>2248</v>
      </c>
      <c r="E229" s="11"/>
      <c r="F229" s="16" t="s">
        <v>2253</v>
      </c>
      <c r="G229" s="19" t="s">
        <v>2254</v>
      </c>
      <c r="H229" s="8" t="s">
        <v>2255</v>
      </c>
      <c r="I229" s="14"/>
      <c r="J229" s="14"/>
      <c r="K229" s="14"/>
      <c r="L229" s="14"/>
      <c r="M229" s="14"/>
      <c r="N229" s="14"/>
      <c r="O229" s="14"/>
      <c r="P229" s="14"/>
      <c r="Q229" s="14"/>
      <c r="R229" s="14"/>
      <c r="S229" s="14"/>
      <c r="T229" s="14"/>
      <c r="U229" s="14"/>
      <c r="V229" s="14"/>
      <c r="W229" s="14"/>
      <c r="X229" s="14"/>
      <c r="Y229" s="14"/>
      <c r="Z229" s="14"/>
      <c r="AA229" s="14"/>
      <c r="AB229" s="14"/>
    </row>
    <row r="230">
      <c r="A230" s="7">
        <v>45167.0</v>
      </c>
      <c r="B230" s="8" t="s">
        <v>2256</v>
      </c>
      <c r="C230" s="9" t="s">
        <v>14</v>
      </c>
      <c r="D230" s="10" t="s">
        <v>2257</v>
      </c>
      <c r="E230" s="8" t="s">
        <v>156</v>
      </c>
      <c r="F230" s="16" t="s">
        <v>2258</v>
      </c>
      <c r="G230" s="19" t="s">
        <v>2259</v>
      </c>
      <c r="H230" s="8" t="s">
        <v>2260</v>
      </c>
      <c r="I230" s="14"/>
      <c r="J230" s="14"/>
      <c r="K230" s="14"/>
      <c r="L230" s="14"/>
      <c r="M230" s="14"/>
      <c r="N230" s="14"/>
      <c r="O230" s="14"/>
      <c r="P230" s="14"/>
      <c r="Q230" s="14"/>
      <c r="R230" s="14"/>
      <c r="S230" s="14"/>
      <c r="T230" s="14"/>
      <c r="U230" s="14"/>
      <c r="V230" s="14"/>
      <c r="W230" s="14"/>
      <c r="X230" s="14"/>
      <c r="Y230" s="14"/>
      <c r="Z230" s="14"/>
      <c r="AA230" s="14"/>
      <c r="AB230" s="14"/>
    </row>
    <row r="231">
      <c r="A231" s="7">
        <v>45167.0</v>
      </c>
      <c r="B231" s="8" t="s">
        <v>2261</v>
      </c>
      <c r="C231" s="9" t="s">
        <v>14</v>
      </c>
      <c r="D231" s="10" t="s">
        <v>2262</v>
      </c>
      <c r="E231" s="8" t="s">
        <v>156</v>
      </c>
      <c r="F231" s="16" t="s">
        <v>2263</v>
      </c>
      <c r="G231" s="19" t="s">
        <v>2264</v>
      </c>
      <c r="H231" s="8" t="s">
        <v>2265</v>
      </c>
      <c r="I231" s="14"/>
      <c r="J231" s="14"/>
      <c r="K231" s="14"/>
      <c r="L231" s="14"/>
      <c r="M231" s="14"/>
      <c r="N231" s="14"/>
      <c r="O231" s="14"/>
      <c r="P231" s="14"/>
      <c r="Q231" s="14"/>
      <c r="R231" s="14"/>
      <c r="S231" s="14"/>
      <c r="T231" s="14"/>
      <c r="U231" s="14"/>
      <c r="V231" s="14"/>
      <c r="W231" s="14"/>
      <c r="X231" s="14"/>
      <c r="Y231" s="14"/>
      <c r="Z231" s="14"/>
      <c r="AA231" s="14"/>
      <c r="AB231" s="14"/>
    </row>
    <row r="232">
      <c r="A232" s="7">
        <v>45167.0</v>
      </c>
      <c r="B232" s="8" t="s">
        <v>2266</v>
      </c>
      <c r="C232" s="9" t="s">
        <v>14</v>
      </c>
      <c r="D232" s="10" t="s">
        <v>2267</v>
      </c>
      <c r="E232" s="8" t="s">
        <v>123</v>
      </c>
      <c r="F232" s="16" t="s">
        <v>2268</v>
      </c>
      <c r="G232" s="19" t="s">
        <v>2269</v>
      </c>
      <c r="H232" s="11"/>
      <c r="I232" s="14"/>
      <c r="J232" s="14"/>
      <c r="K232" s="14"/>
      <c r="L232" s="14"/>
      <c r="M232" s="14"/>
      <c r="N232" s="14"/>
      <c r="O232" s="14"/>
      <c r="P232" s="14"/>
      <c r="Q232" s="14"/>
      <c r="R232" s="14"/>
      <c r="S232" s="14"/>
      <c r="T232" s="14"/>
      <c r="U232" s="14"/>
      <c r="V232" s="14"/>
      <c r="W232" s="14"/>
      <c r="X232" s="14"/>
      <c r="Y232" s="14"/>
      <c r="Z232" s="14"/>
      <c r="AA232" s="14"/>
      <c r="AB232" s="14"/>
    </row>
    <row r="233">
      <c r="A233" s="7">
        <v>45167.0</v>
      </c>
      <c r="B233" s="8" t="s">
        <v>2270</v>
      </c>
      <c r="C233" s="9" t="s">
        <v>14</v>
      </c>
      <c r="D233" s="10" t="s">
        <v>2271</v>
      </c>
      <c r="E233" s="8" t="s">
        <v>2272</v>
      </c>
      <c r="F233" s="16" t="s">
        <v>2273</v>
      </c>
      <c r="G233" s="19" t="s">
        <v>2274</v>
      </c>
      <c r="H233" s="11"/>
      <c r="I233" s="14"/>
      <c r="J233" s="14"/>
      <c r="K233" s="14"/>
      <c r="L233" s="14"/>
      <c r="M233" s="14"/>
      <c r="N233" s="14"/>
      <c r="O233" s="14"/>
      <c r="P233" s="14"/>
      <c r="Q233" s="14"/>
      <c r="R233" s="14"/>
      <c r="S233" s="14"/>
      <c r="T233" s="14"/>
      <c r="U233" s="14"/>
      <c r="V233" s="14"/>
      <c r="W233" s="14"/>
      <c r="X233" s="14"/>
      <c r="Y233" s="14"/>
      <c r="Z233" s="14"/>
      <c r="AA233" s="14"/>
      <c r="AB233" s="14"/>
    </row>
    <row r="234">
      <c r="A234" s="7">
        <v>45167.0</v>
      </c>
      <c r="B234" s="8" t="s">
        <v>2275</v>
      </c>
      <c r="C234" s="9" t="s">
        <v>14</v>
      </c>
      <c r="D234" s="10" t="s">
        <v>2276</v>
      </c>
      <c r="E234" s="8" t="s">
        <v>156</v>
      </c>
      <c r="F234" s="16" t="s">
        <v>2277</v>
      </c>
      <c r="G234" s="19" t="s">
        <v>2278</v>
      </c>
      <c r="H234" s="8" t="s">
        <v>348</v>
      </c>
      <c r="I234" s="14"/>
      <c r="J234" s="14"/>
      <c r="K234" s="14"/>
      <c r="L234" s="14"/>
      <c r="M234" s="14"/>
      <c r="N234" s="14"/>
      <c r="O234" s="14"/>
      <c r="P234" s="14"/>
      <c r="Q234" s="14"/>
      <c r="R234" s="14"/>
      <c r="S234" s="14"/>
      <c r="T234" s="14"/>
      <c r="U234" s="14"/>
      <c r="V234" s="14"/>
      <c r="W234" s="14"/>
      <c r="X234" s="14"/>
      <c r="Y234" s="14"/>
      <c r="Z234" s="14"/>
      <c r="AA234" s="14"/>
      <c r="AB234" s="14"/>
    </row>
    <row r="235">
      <c r="A235" s="7">
        <v>45167.0</v>
      </c>
      <c r="B235" s="8" t="s">
        <v>2279</v>
      </c>
      <c r="C235" s="9" t="s">
        <v>30</v>
      </c>
      <c r="D235" s="10" t="s">
        <v>2280</v>
      </c>
      <c r="E235" s="8" t="s">
        <v>2281</v>
      </c>
      <c r="F235" s="16" t="s">
        <v>33</v>
      </c>
      <c r="G235" s="19" t="s">
        <v>2282</v>
      </c>
      <c r="H235" s="11"/>
      <c r="I235" s="14"/>
      <c r="J235" s="14"/>
      <c r="K235" s="14"/>
      <c r="L235" s="14"/>
      <c r="M235" s="14"/>
      <c r="N235" s="14"/>
      <c r="O235" s="14"/>
      <c r="P235" s="14"/>
      <c r="Q235" s="14"/>
      <c r="R235" s="14"/>
      <c r="S235" s="14"/>
      <c r="T235" s="14"/>
      <c r="U235" s="14"/>
      <c r="V235" s="14"/>
      <c r="W235" s="14"/>
      <c r="X235" s="14"/>
      <c r="Y235" s="14"/>
      <c r="Z235" s="14"/>
      <c r="AA235" s="14"/>
      <c r="AB235" s="14"/>
    </row>
    <row r="236">
      <c r="A236" s="7">
        <v>45167.0</v>
      </c>
      <c r="B236" s="8" t="s">
        <v>2283</v>
      </c>
      <c r="C236" s="9" t="s">
        <v>30</v>
      </c>
      <c r="D236" s="10" t="s">
        <v>2284</v>
      </c>
      <c r="E236" s="8" t="s">
        <v>2285</v>
      </c>
      <c r="F236" s="16" t="s">
        <v>33</v>
      </c>
      <c r="G236" s="19" t="s">
        <v>2286</v>
      </c>
      <c r="H236" s="11"/>
      <c r="I236" s="14"/>
      <c r="J236" s="14"/>
      <c r="K236" s="14"/>
      <c r="L236" s="14"/>
      <c r="M236" s="14"/>
      <c r="N236" s="14"/>
      <c r="O236" s="14"/>
      <c r="P236" s="14"/>
      <c r="Q236" s="14"/>
      <c r="R236" s="14"/>
      <c r="S236" s="14"/>
      <c r="T236" s="14"/>
      <c r="U236" s="14"/>
      <c r="V236" s="14"/>
      <c r="W236" s="14"/>
      <c r="X236" s="14"/>
      <c r="Y236" s="14"/>
      <c r="Z236" s="14"/>
      <c r="AA236" s="14"/>
      <c r="AB236" s="14"/>
    </row>
    <row r="237">
      <c r="A237" s="7">
        <v>45168.0</v>
      </c>
      <c r="B237" s="8" t="s">
        <v>2287</v>
      </c>
      <c r="C237" s="9" t="s">
        <v>14</v>
      </c>
      <c r="D237" s="15" t="s">
        <v>2288</v>
      </c>
      <c r="E237" s="8" t="s">
        <v>156</v>
      </c>
      <c r="F237" s="16" t="s">
        <v>363</v>
      </c>
      <c r="G237" s="17" t="s">
        <v>2289</v>
      </c>
      <c r="H237" s="8" t="s">
        <v>365</v>
      </c>
      <c r="I237" s="14"/>
      <c r="J237" s="14"/>
      <c r="K237" s="14"/>
      <c r="L237" s="14"/>
      <c r="M237" s="14"/>
      <c r="N237" s="14"/>
      <c r="O237" s="14"/>
      <c r="P237" s="14"/>
      <c r="Q237" s="14"/>
      <c r="R237" s="14"/>
      <c r="S237" s="14"/>
      <c r="T237" s="14"/>
      <c r="U237" s="14"/>
      <c r="V237" s="14"/>
      <c r="W237" s="14"/>
      <c r="X237" s="14"/>
      <c r="Y237" s="14"/>
      <c r="Z237" s="14"/>
      <c r="AA237" s="14"/>
      <c r="AB237" s="14"/>
    </row>
    <row r="238">
      <c r="A238" s="7">
        <v>45168.0</v>
      </c>
      <c r="B238" s="8" t="s">
        <v>2290</v>
      </c>
      <c r="C238" s="9" t="s">
        <v>14</v>
      </c>
      <c r="D238" s="10" t="s">
        <v>2291</v>
      </c>
      <c r="E238" s="8" t="s">
        <v>93</v>
      </c>
      <c r="F238" s="16" t="s">
        <v>2292</v>
      </c>
      <c r="G238" s="19" t="s">
        <v>2293</v>
      </c>
      <c r="H238" s="8" t="s">
        <v>2294</v>
      </c>
      <c r="I238" s="14"/>
      <c r="J238" s="14"/>
      <c r="K238" s="14"/>
      <c r="L238" s="14"/>
      <c r="M238" s="14"/>
      <c r="N238" s="14"/>
      <c r="O238" s="14"/>
      <c r="P238" s="14"/>
      <c r="Q238" s="14"/>
      <c r="R238" s="14"/>
      <c r="S238" s="14"/>
      <c r="T238" s="14"/>
      <c r="U238" s="14"/>
      <c r="V238" s="14"/>
      <c r="W238" s="14"/>
      <c r="X238" s="14"/>
      <c r="Y238" s="14"/>
      <c r="Z238" s="14"/>
      <c r="AA238" s="14"/>
      <c r="AB238" s="14"/>
    </row>
    <row r="239">
      <c r="A239" s="7">
        <v>45168.0</v>
      </c>
      <c r="B239" s="21" t="s">
        <v>2295</v>
      </c>
      <c r="C239" s="9" t="s">
        <v>14</v>
      </c>
      <c r="D239" s="10" t="s">
        <v>2296</v>
      </c>
      <c r="E239" s="8" t="s">
        <v>2297</v>
      </c>
      <c r="F239" s="16" t="s">
        <v>2298</v>
      </c>
      <c r="G239" s="19" t="s">
        <v>2299</v>
      </c>
      <c r="H239" s="8" t="s">
        <v>2300</v>
      </c>
      <c r="I239" s="14"/>
      <c r="J239" s="14"/>
      <c r="K239" s="14"/>
      <c r="L239" s="14"/>
      <c r="M239" s="14"/>
      <c r="N239" s="14"/>
      <c r="O239" s="14"/>
      <c r="P239" s="14"/>
      <c r="Q239" s="14"/>
      <c r="R239" s="14"/>
      <c r="S239" s="14"/>
      <c r="T239" s="14"/>
      <c r="U239" s="14"/>
      <c r="V239" s="14"/>
      <c r="W239" s="14"/>
      <c r="X239" s="14"/>
      <c r="Y239" s="14"/>
      <c r="Z239" s="14"/>
      <c r="AA239" s="14"/>
      <c r="AB239" s="14"/>
    </row>
    <row r="240">
      <c r="A240" s="7">
        <v>45168.0</v>
      </c>
      <c r="B240" s="8" t="s">
        <v>2301</v>
      </c>
      <c r="C240" s="9" t="s">
        <v>10</v>
      </c>
      <c r="D240" s="15" t="s">
        <v>2302</v>
      </c>
      <c r="E240" s="8" t="s">
        <v>199</v>
      </c>
      <c r="F240" s="11"/>
      <c r="G240" s="13"/>
      <c r="H240" s="8" t="s">
        <v>2303</v>
      </c>
      <c r="I240" s="14"/>
      <c r="J240" s="14"/>
      <c r="K240" s="14"/>
      <c r="L240" s="14"/>
      <c r="M240" s="14"/>
      <c r="N240" s="14"/>
      <c r="O240" s="14"/>
      <c r="P240" s="14"/>
      <c r="Q240" s="14"/>
      <c r="R240" s="14"/>
      <c r="S240" s="14"/>
      <c r="T240" s="14"/>
      <c r="U240" s="14"/>
      <c r="V240" s="14"/>
      <c r="W240" s="14"/>
      <c r="X240" s="14"/>
      <c r="Y240" s="14"/>
      <c r="Z240" s="14"/>
      <c r="AA240" s="14"/>
      <c r="AB240" s="14"/>
    </row>
    <row r="241">
      <c r="A241" s="7">
        <v>45168.0</v>
      </c>
      <c r="B241" s="8" t="s">
        <v>2304</v>
      </c>
      <c r="C241" s="9" t="s">
        <v>14</v>
      </c>
      <c r="D241" s="10" t="s">
        <v>2305</v>
      </c>
      <c r="E241" s="8" t="s">
        <v>53</v>
      </c>
      <c r="F241" s="16" t="s">
        <v>2306</v>
      </c>
      <c r="G241" s="19" t="s">
        <v>2307</v>
      </c>
      <c r="H241" s="11"/>
      <c r="I241" s="14"/>
      <c r="J241" s="14"/>
      <c r="K241" s="14"/>
      <c r="L241" s="14"/>
      <c r="M241" s="14"/>
      <c r="N241" s="14"/>
      <c r="O241" s="14"/>
      <c r="P241" s="14"/>
      <c r="Q241" s="14"/>
      <c r="R241" s="14"/>
      <c r="S241" s="14"/>
      <c r="T241" s="14"/>
      <c r="U241" s="14"/>
      <c r="V241" s="14"/>
      <c r="W241" s="14"/>
      <c r="X241" s="14"/>
      <c r="Y241" s="14"/>
      <c r="Z241" s="14"/>
      <c r="AA241" s="14"/>
      <c r="AB241" s="14"/>
    </row>
    <row r="242">
      <c r="A242" s="7">
        <v>45168.0</v>
      </c>
      <c r="B242" s="8" t="s">
        <v>2308</v>
      </c>
      <c r="C242" s="9" t="s">
        <v>14</v>
      </c>
      <c r="D242" s="10" t="s">
        <v>2309</v>
      </c>
      <c r="E242" s="8" t="s">
        <v>2310</v>
      </c>
      <c r="F242" s="16" t="s">
        <v>2311</v>
      </c>
      <c r="G242" s="19" t="s">
        <v>2312</v>
      </c>
      <c r="H242" s="11"/>
      <c r="I242" s="14"/>
      <c r="J242" s="14"/>
      <c r="K242" s="14"/>
      <c r="L242" s="14"/>
      <c r="M242" s="14"/>
      <c r="N242" s="14"/>
      <c r="O242" s="14"/>
      <c r="P242" s="14"/>
      <c r="Q242" s="14"/>
      <c r="R242" s="14"/>
      <c r="S242" s="14"/>
      <c r="T242" s="14"/>
      <c r="U242" s="14"/>
      <c r="V242" s="14"/>
      <c r="W242" s="14"/>
      <c r="X242" s="14"/>
      <c r="Y242" s="14"/>
      <c r="Z242" s="14"/>
      <c r="AA242" s="14"/>
      <c r="AB242" s="14"/>
    </row>
    <row r="243">
      <c r="A243" s="7">
        <v>45168.0</v>
      </c>
      <c r="B243" s="8" t="s">
        <v>2313</v>
      </c>
      <c r="C243" s="9" t="s">
        <v>30</v>
      </c>
      <c r="D243" s="10" t="s">
        <v>2314</v>
      </c>
      <c r="E243" s="8" t="s">
        <v>2315</v>
      </c>
      <c r="F243" s="16" t="s">
        <v>33</v>
      </c>
      <c r="G243" s="19" t="s">
        <v>2316</v>
      </c>
      <c r="H243" s="11"/>
      <c r="I243" s="14"/>
      <c r="J243" s="14"/>
      <c r="K243" s="14"/>
      <c r="L243" s="14"/>
      <c r="M243" s="14"/>
      <c r="N243" s="14"/>
      <c r="O243" s="14"/>
      <c r="P243" s="14"/>
      <c r="Q243" s="14"/>
      <c r="R243" s="14"/>
      <c r="S243" s="14"/>
      <c r="T243" s="14"/>
      <c r="U243" s="14"/>
      <c r="V243" s="14"/>
      <c r="W243" s="14"/>
      <c r="X243" s="14"/>
      <c r="Y243" s="14"/>
      <c r="Z243" s="14"/>
      <c r="AA243" s="14"/>
      <c r="AB243" s="14"/>
    </row>
    <row r="244">
      <c r="A244" s="7">
        <v>45168.0</v>
      </c>
      <c r="B244" s="8" t="s">
        <v>2317</v>
      </c>
      <c r="C244" s="9" t="s">
        <v>14</v>
      </c>
      <c r="D244" s="10" t="s">
        <v>2318</v>
      </c>
      <c r="E244" s="8" t="s">
        <v>2319</v>
      </c>
      <c r="F244" s="16" t="s">
        <v>2320</v>
      </c>
      <c r="G244" s="19" t="s">
        <v>2321</v>
      </c>
      <c r="H244" s="11"/>
      <c r="I244" s="14"/>
      <c r="J244" s="14"/>
      <c r="K244" s="14"/>
      <c r="L244" s="14"/>
      <c r="M244" s="14"/>
      <c r="N244" s="14"/>
      <c r="O244" s="14"/>
      <c r="P244" s="14"/>
      <c r="Q244" s="14"/>
      <c r="R244" s="14"/>
      <c r="S244" s="14"/>
      <c r="T244" s="14"/>
      <c r="U244" s="14"/>
      <c r="V244" s="14"/>
      <c r="W244" s="14"/>
      <c r="X244" s="14"/>
      <c r="Y244" s="14"/>
      <c r="Z244" s="14"/>
      <c r="AA244" s="14"/>
      <c r="AB244" s="14"/>
    </row>
    <row r="245">
      <c r="A245" s="7">
        <v>45168.0</v>
      </c>
      <c r="B245" s="8" t="s">
        <v>2322</v>
      </c>
      <c r="C245" s="9" t="s">
        <v>10</v>
      </c>
      <c r="D245" s="10" t="s">
        <v>2323</v>
      </c>
      <c r="E245" s="8" t="s">
        <v>199</v>
      </c>
      <c r="F245" s="16" t="s">
        <v>2324</v>
      </c>
      <c r="G245" s="19" t="s">
        <v>2325</v>
      </c>
      <c r="H245" s="8" t="s">
        <v>2326</v>
      </c>
      <c r="I245" s="14"/>
      <c r="J245" s="14"/>
      <c r="K245" s="14"/>
      <c r="L245" s="14"/>
      <c r="M245" s="14"/>
      <c r="N245" s="14"/>
      <c r="O245" s="14"/>
      <c r="P245" s="14"/>
      <c r="Q245" s="14"/>
      <c r="R245" s="14"/>
      <c r="S245" s="14"/>
      <c r="T245" s="14"/>
      <c r="U245" s="14"/>
      <c r="V245" s="14"/>
      <c r="W245" s="14"/>
      <c r="X245" s="14"/>
      <c r="Y245" s="14"/>
      <c r="Z245" s="14"/>
      <c r="AA245" s="14"/>
      <c r="AB245" s="14"/>
    </row>
    <row r="246">
      <c r="A246" s="7">
        <v>45168.0</v>
      </c>
      <c r="B246" s="8" t="s">
        <v>2327</v>
      </c>
      <c r="C246" s="9" t="s">
        <v>10</v>
      </c>
      <c r="D246" s="10" t="s">
        <v>2328</v>
      </c>
      <c r="E246" s="8" t="s">
        <v>142</v>
      </c>
      <c r="F246" s="16" t="s">
        <v>2329</v>
      </c>
      <c r="G246" s="19" t="s">
        <v>2330</v>
      </c>
      <c r="H246" s="8" t="s">
        <v>2331</v>
      </c>
      <c r="I246" s="14"/>
      <c r="J246" s="14"/>
      <c r="K246" s="14"/>
      <c r="L246" s="14"/>
      <c r="M246" s="14"/>
      <c r="N246" s="14"/>
      <c r="O246" s="14"/>
      <c r="P246" s="14"/>
      <c r="Q246" s="14"/>
      <c r="R246" s="14"/>
      <c r="S246" s="14"/>
      <c r="T246" s="14"/>
      <c r="U246" s="14"/>
      <c r="V246" s="14"/>
      <c r="W246" s="14"/>
      <c r="X246" s="14"/>
      <c r="Y246" s="14"/>
      <c r="Z246" s="14"/>
      <c r="AA246" s="14"/>
      <c r="AB246" s="14"/>
    </row>
    <row r="247" ht="92.25" customHeight="1">
      <c r="A247" s="7">
        <v>45168.0</v>
      </c>
      <c r="B247" s="8" t="s">
        <v>2332</v>
      </c>
      <c r="C247" s="9" t="s">
        <v>14</v>
      </c>
      <c r="D247" s="10" t="s">
        <v>2333</v>
      </c>
      <c r="E247" s="8" t="s">
        <v>258</v>
      </c>
      <c r="F247" s="16" t="s">
        <v>2334</v>
      </c>
      <c r="G247" s="19" t="s">
        <v>2335</v>
      </c>
      <c r="H247" s="11"/>
      <c r="I247" s="14"/>
      <c r="J247" s="14"/>
      <c r="K247" s="14"/>
      <c r="L247" s="14"/>
      <c r="M247" s="14"/>
      <c r="N247" s="14"/>
      <c r="O247" s="14"/>
      <c r="P247" s="14"/>
      <c r="Q247" s="14"/>
      <c r="R247" s="14"/>
      <c r="S247" s="14"/>
      <c r="T247" s="14"/>
      <c r="U247" s="14"/>
      <c r="V247" s="14"/>
      <c r="W247" s="14"/>
      <c r="X247" s="14"/>
      <c r="Y247" s="14"/>
      <c r="Z247" s="14"/>
      <c r="AA247" s="14"/>
      <c r="AB247" s="14"/>
    </row>
    <row r="248" ht="92.25" customHeight="1">
      <c r="A248" s="7">
        <v>45168.0</v>
      </c>
      <c r="B248" s="8" t="s">
        <v>2336</v>
      </c>
      <c r="C248" s="9" t="s">
        <v>14</v>
      </c>
      <c r="D248" s="10" t="s">
        <v>2337</v>
      </c>
      <c r="E248" s="8" t="s">
        <v>2338</v>
      </c>
      <c r="F248" s="16" t="s">
        <v>2339</v>
      </c>
      <c r="G248" s="19" t="s">
        <v>2340</v>
      </c>
      <c r="H248" s="11"/>
      <c r="I248" s="14"/>
      <c r="J248" s="14"/>
      <c r="K248" s="14"/>
      <c r="L248" s="14"/>
      <c r="M248" s="14"/>
      <c r="N248" s="14"/>
      <c r="O248" s="14"/>
      <c r="P248" s="14"/>
      <c r="Q248" s="14"/>
      <c r="R248" s="14"/>
      <c r="S248" s="14"/>
      <c r="T248" s="14"/>
      <c r="U248" s="14"/>
      <c r="V248" s="14"/>
      <c r="W248" s="14"/>
      <c r="X248" s="14"/>
      <c r="Y248" s="14"/>
      <c r="Z248" s="14"/>
      <c r="AA248" s="14"/>
      <c r="AB248" s="14"/>
    </row>
    <row r="249">
      <c r="A249" s="7">
        <v>45169.0</v>
      </c>
      <c r="B249" s="8" t="s">
        <v>2341</v>
      </c>
      <c r="C249" s="9" t="s">
        <v>30</v>
      </c>
      <c r="D249" s="10" t="s">
        <v>2342</v>
      </c>
      <c r="E249" s="11"/>
      <c r="F249" s="16" t="s">
        <v>170</v>
      </c>
      <c r="G249" s="19" t="s">
        <v>2343</v>
      </c>
      <c r="H249" s="11"/>
      <c r="I249" s="14"/>
      <c r="J249" s="14"/>
      <c r="K249" s="14"/>
      <c r="L249" s="14"/>
      <c r="M249" s="14"/>
      <c r="N249" s="14"/>
      <c r="O249" s="14"/>
      <c r="P249" s="14"/>
      <c r="Q249" s="14"/>
      <c r="R249" s="14"/>
      <c r="S249" s="14"/>
      <c r="T249" s="14"/>
      <c r="U249" s="14"/>
      <c r="V249" s="14"/>
      <c r="W249" s="14"/>
      <c r="X249" s="14"/>
      <c r="Y249" s="14"/>
      <c r="Z249" s="14"/>
      <c r="AA249" s="14"/>
      <c r="AB249" s="14"/>
    </row>
    <row r="250">
      <c r="A250" s="7">
        <v>45169.0</v>
      </c>
      <c r="B250" s="8" t="s">
        <v>2344</v>
      </c>
      <c r="C250" s="9" t="s">
        <v>30</v>
      </c>
      <c r="D250" s="10" t="s">
        <v>2345</v>
      </c>
      <c r="E250" s="8" t="s">
        <v>32</v>
      </c>
      <c r="F250" s="16" t="s">
        <v>33</v>
      </c>
      <c r="G250" s="19" t="s">
        <v>2346</v>
      </c>
      <c r="H250" s="11"/>
      <c r="I250" s="14"/>
      <c r="J250" s="14"/>
      <c r="K250" s="14"/>
      <c r="L250" s="14"/>
      <c r="M250" s="14"/>
      <c r="N250" s="14"/>
      <c r="O250" s="14"/>
      <c r="P250" s="14"/>
      <c r="Q250" s="14"/>
      <c r="R250" s="14"/>
      <c r="S250" s="14"/>
      <c r="T250" s="14"/>
      <c r="U250" s="14"/>
      <c r="V250" s="14"/>
      <c r="W250" s="14"/>
      <c r="X250" s="14"/>
      <c r="Y250" s="14"/>
      <c r="Z250" s="14"/>
      <c r="AA250" s="14"/>
      <c r="AB250" s="14"/>
    </row>
    <row r="251">
      <c r="A251" s="7">
        <v>45169.0</v>
      </c>
      <c r="B251" s="8" t="s">
        <v>2347</v>
      </c>
      <c r="C251" s="9" t="s">
        <v>30</v>
      </c>
      <c r="D251" s="10" t="s">
        <v>2348</v>
      </c>
      <c r="E251" s="11"/>
      <c r="F251" s="16" t="s">
        <v>170</v>
      </c>
      <c r="G251" s="19" t="s">
        <v>2349</v>
      </c>
      <c r="H251" s="11"/>
      <c r="I251" s="14"/>
      <c r="J251" s="14"/>
      <c r="K251" s="14"/>
      <c r="L251" s="14"/>
      <c r="M251" s="14"/>
      <c r="N251" s="14"/>
      <c r="O251" s="14"/>
      <c r="P251" s="14"/>
      <c r="Q251" s="14"/>
      <c r="R251" s="14"/>
      <c r="S251" s="14"/>
      <c r="T251" s="14"/>
      <c r="U251" s="14"/>
      <c r="V251" s="14"/>
      <c r="W251" s="14"/>
      <c r="X251" s="14"/>
      <c r="Y251" s="14"/>
      <c r="Z251" s="14"/>
      <c r="AA251" s="14"/>
      <c r="AB251" s="14"/>
    </row>
    <row r="252">
      <c r="A252" s="7">
        <v>45169.0</v>
      </c>
      <c r="B252" s="8" t="s">
        <v>2350</v>
      </c>
      <c r="C252" s="9" t="s">
        <v>14</v>
      </c>
      <c r="D252" s="15" t="s">
        <v>2351</v>
      </c>
      <c r="E252" s="8" t="s">
        <v>83</v>
      </c>
      <c r="F252" s="16" t="s">
        <v>2352</v>
      </c>
      <c r="G252" s="18" t="s">
        <v>2353</v>
      </c>
      <c r="H252" s="11"/>
      <c r="I252" s="14"/>
      <c r="J252" s="14"/>
      <c r="K252" s="14"/>
      <c r="L252" s="14"/>
      <c r="M252" s="14"/>
      <c r="N252" s="14"/>
      <c r="O252" s="14"/>
      <c r="P252" s="14"/>
      <c r="Q252" s="14"/>
      <c r="R252" s="14"/>
      <c r="S252" s="14"/>
      <c r="T252" s="14"/>
      <c r="U252" s="14"/>
      <c r="V252" s="14"/>
      <c r="W252" s="14"/>
      <c r="X252" s="14"/>
      <c r="Y252" s="14"/>
      <c r="Z252" s="14"/>
      <c r="AA252" s="14"/>
      <c r="AB252" s="14"/>
    </row>
    <row r="253">
      <c r="A253" s="7">
        <v>45169.0</v>
      </c>
      <c r="B253" s="8" t="s">
        <v>2354</v>
      </c>
      <c r="C253" s="9" t="s">
        <v>14</v>
      </c>
      <c r="D253" s="10" t="s">
        <v>2355</v>
      </c>
      <c r="E253" s="8" t="s">
        <v>156</v>
      </c>
      <c r="F253" s="16" t="s">
        <v>2356</v>
      </c>
      <c r="G253" s="19" t="s">
        <v>2357</v>
      </c>
      <c r="H253" s="11"/>
      <c r="I253" s="14"/>
      <c r="J253" s="14"/>
      <c r="K253" s="14"/>
      <c r="L253" s="14"/>
      <c r="M253" s="14"/>
      <c r="N253" s="14"/>
      <c r="O253" s="14"/>
      <c r="P253" s="14"/>
      <c r="Q253" s="14"/>
      <c r="R253" s="14"/>
      <c r="S253" s="14"/>
      <c r="T253" s="14"/>
      <c r="U253" s="14"/>
      <c r="V253" s="14"/>
      <c r="W253" s="14"/>
      <c r="X253" s="14"/>
      <c r="Y253" s="14"/>
      <c r="Z253" s="14"/>
      <c r="AA253" s="14"/>
      <c r="AB253" s="14"/>
    </row>
    <row r="254">
      <c r="A254" s="7">
        <v>45169.0</v>
      </c>
      <c r="B254" s="8" t="s">
        <v>2358</v>
      </c>
      <c r="C254" s="9" t="s">
        <v>14</v>
      </c>
      <c r="D254" s="10" t="s">
        <v>2359</v>
      </c>
      <c r="E254" s="8" t="s">
        <v>2360</v>
      </c>
      <c r="F254" s="16" t="s">
        <v>2361</v>
      </c>
      <c r="G254" s="19" t="s">
        <v>2362</v>
      </c>
      <c r="H254" s="8" t="s">
        <v>348</v>
      </c>
      <c r="I254" s="14"/>
      <c r="J254" s="14"/>
      <c r="K254" s="14"/>
      <c r="L254" s="14"/>
      <c r="M254" s="14"/>
      <c r="N254" s="14"/>
      <c r="O254" s="14"/>
      <c r="P254" s="14"/>
      <c r="Q254" s="14"/>
      <c r="R254" s="14"/>
      <c r="S254" s="14"/>
      <c r="T254" s="14"/>
      <c r="U254" s="14"/>
      <c r="V254" s="14"/>
      <c r="W254" s="14"/>
      <c r="X254" s="14"/>
      <c r="Y254" s="14"/>
      <c r="Z254" s="14"/>
      <c r="AA254" s="14"/>
      <c r="AB254" s="14"/>
    </row>
    <row r="255">
      <c r="A255" s="7">
        <v>45169.0</v>
      </c>
      <c r="B255" s="8" t="s">
        <v>2363</v>
      </c>
      <c r="C255" s="9" t="s">
        <v>14</v>
      </c>
      <c r="D255" s="10" t="s">
        <v>2364</v>
      </c>
      <c r="E255" s="8" t="s">
        <v>123</v>
      </c>
      <c r="F255" s="16" t="s">
        <v>2365</v>
      </c>
      <c r="G255" s="19" t="s">
        <v>2366</v>
      </c>
      <c r="H255" s="11"/>
      <c r="I255" s="14"/>
      <c r="J255" s="14"/>
      <c r="K255" s="14"/>
      <c r="L255" s="14"/>
      <c r="M255" s="14"/>
      <c r="N255" s="14"/>
      <c r="O255" s="14"/>
      <c r="P255" s="14"/>
      <c r="Q255" s="14"/>
      <c r="R255" s="14"/>
      <c r="S255" s="14"/>
      <c r="T255" s="14"/>
      <c r="U255" s="14"/>
      <c r="V255" s="14"/>
      <c r="W255" s="14"/>
      <c r="X255" s="14"/>
      <c r="Y255" s="14"/>
      <c r="Z255" s="14"/>
      <c r="AA255" s="14"/>
      <c r="AB255" s="14"/>
    </row>
    <row r="256">
      <c r="A256" s="7">
        <v>45169.0</v>
      </c>
      <c r="B256" s="8" t="s">
        <v>2367</v>
      </c>
      <c r="C256" s="9" t="s">
        <v>14</v>
      </c>
      <c r="D256" s="10" t="s">
        <v>2368</v>
      </c>
      <c r="E256" s="11"/>
      <c r="F256" s="16" t="s">
        <v>2369</v>
      </c>
      <c r="G256" s="19" t="s">
        <v>2370</v>
      </c>
      <c r="H256" s="8" t="s">
        <v>2371</v>
      </c>
      <c r="I256" s="14"/>
      <c r="J256" s="14"/>
      <c r="K256" s="14"/>
      <c r="L256" s="14"/>
      <c r="M256" s="14"/>
      <c r="N256" s="14"/>
      <c r="O256" s="14"/>
      <c r="P256" s="14"/>
      <c r="Q256" s="14"/>
      <c r="R256" s="14"/>
      <c r="S256" s="14"/>
      <c r="T256" s="14"/>
      <c r="U256" s="14"/>
      <c r="V256" s="14"/>
      <c r="W256" s="14"/>
      <c r="X256" s="14"/>
      <c r="Y256" s="14"/>
      <c r="Z256" s="14"/>
      <c r="AA256" s="14"/>
      <c r="AB256" s="14"/>
    </row>
    <row r="257">
      <c r="A257" s="7">
        <v>45169.0</v>
      </c>
      <c r="B257" s="8" t="s">
        <v>2372</v>
      </c>
      <c r="C257" s="9" t="s">
        <v>10</v>
      </c>
      <c r="D257" s="10" t="s">
        <v>2373</v>
      </c>
      <c r="E257" s="11"/>
      <c r="F257" s="16" t="s">
        <v>2374</v>
      </c>
      <c r="G257" s="19" t="s">
        <v>2375</v>
      </c>
      <c r="H257" s="8" t="s">
        <v>2376</v>
      </c>
      <c r="I257" s="14"/>
      <c r="J257" s="14"/>
      <c r="K257" s="14"/>
      <c r="L257" s="14"/>
      <c r="M257" s="14"/>
      <c r="N257" s="14"/>
      <c r="O257" s="14"/>
      <c r="P257" s="14"/>
      <c r="Q257" s="14"/>
      <c r="R257" s="14"/>
      <c r="S257" s="14"/>
      <c r="T257" s="14"/>
      <c r="U257" s="14"/>
      <c r="V257" s="14"/>
      <c r="W257" s="14"/>
      <c r="X257" s="14"/>
      <c r="Y257" s="14"/>
      <c r="Z257" s="14"/>
      <c r="AA257" s="14"/>
      <c r="AB257" s="14"/>
    </row>
    <row r="258">
      <c r="A258" s="7">
        <v>45169.0</v>
      </c>
      <c r="B258" s="8" t="s">
        <v>2377</v>
      </c>
      <c r="C258" s="9" t="s">
        <v>30</v>
      </c>
      <c r="D258" s="10" t="s">
        <v>2378</v>
      </c>
      <c r="E258" s="8" t="s">
        <v>142</v>
      </c>
      <c r="F258" s="16" t="s">
        <v>555</v>
      </c>
      <c r="G258" s="19" t="s">
        <v>2379</v>
      </c>
      <c r="H258" s="11"/>
      <c r="I258" s="14"/>
      <c r="J258" s="14"/>
      <c r="K258" s="14"/>
      <c r="L258" s="14"/>
      <c r="M258" s="14"/>
      <c r="N258" s="14"/>
      <c r="O258" s="14"/>
      <c r="P258" s="14"/>
      <c r="Q258" s="14"/>
      <c r="R258" s="14"/>
      <c r="S258" s="14"/>
      <c r="T258" s="14"/>
      <c r="U258" s="14"/>
      <c r="V258" s="14"/>
      <c r="W258" s="14"/>
      <c r="X258" s="14"/>
      <c r="Y258" s="14"/>
      <c r="Z258" s="14"/>
      <c r="AA258" s="14"/>
      <c r="AB258" s="14"/>
    </row>
    <row r="259">
      <c r="A259" s="7">
        <v>45169.0</v>
      </c>
      <c r="B259" s="8" t="s">
        <v>2380</v>
      </c>
      <c r="C259" s="9" t="s">
        <v>14</v>
      </c>
      <c r="D259" s="10" t="s">
        <v>2381</v>
      </c>
      <c r="E259" s="11"/>
      <c r="F259" s="16" t="s">
        <v>2382</v>
      </c>
      <c r="G259" s="19" t="s">
        <v>2383</v>
      </c>
      <c r="H259" s="8" t="s">
        <v>2384</v>
      </c>
      <c r="I259" s="14"/>
      <c r="J259" s="14"/>
      <c r="K259" s="14"/>
      <c r="L259" s="14"/>
      <c r="M259" s="14"/>
      <c r="N259" s="14"/>
      <c r="O259" s="14"/>
      <c r="P259" s="14"/>
      <c r="Q259" s="14"/>
      <c r="R259" s="14"/>
      <c r="S259" s="14"/>
      <c r="T259" s="14"/>
      <c r="U259" s="14"/>
      <c r="V259" s="14"/>
      <c r="W259" s="14"/>
      <c r="X259" s="14"/>
      <c r="Y259" s="14"/>
      <c r="Z259" s="14"/>
      <c r="AA259" s="14"/>
      <c r="AB259" s="14"/>
    </row>
    <row r="260">
      <c r="A260" s="7">
        <v>45169.0</v>
      </c>
      <c r="B260" s="8" t="s">
        <v>2385</v>
      </c>
      <c r="C260" s="9" t="s">
        <v>14</v>
      </c>
      <c r="D260" s="10" t="s">
        <v>265</v>
      </c>
      <c r="E260" s="11"/>
      <c r="F260" s="16" t="s">
        <v>2386</v>
      </c>
      <c r="G260" s="19" t="s">
        <v>2387</v>
      </c>
      <c r="H260" s="8" t="s">
        <v>2388</v>
      </c>
      <c r="I260" s="14"/>
      <c r="J260" s="14"/>
      <c r="K260" s="14"/>
      <c r="L260" s="14"/>
      <c r="M260" s="14"/>
      <c r="N260" s="14"/>
      <c r="O260" s="14"/>
      <c r="P260" s="14"/>
      <c r="Q260" s="14"/>
      <c r="R260" s="14"/>
      <c r="S260" s="14"/>
      <c r="T260" s="14"/>
      <c r="U260" s="14"/>
      <c r="V260" s="14"/>
      <c r="W260" s="14"/>
      <c r="X260" s="14"/>
      <c r="Y260" s="14"/>
      <c r="Z260" s="14"/>
      <c r="AA260" s="14"/>
      <c r="AB260" s="14"/>
    </row>
    <row r="261">
      <c r="A261" s="7">
        <v>45169.0</v>
      </c>
      <c r="B261" s="8" t="s">
        <v>2389</v>
      </c>
      <c r="C261" s="9" t="s">
        <v>30</v>
      </c>
      <c r="D261" s="10" t="s">
        <v>2390</v>
      </c>
      <c r="E261" s="11"/>
      <c r="F261" s="16" t="s">
        <v>170</v>
      </c>
      <c r="G261" s="19" t="s">
        <v>2391</v>
      </c>
      <c r="H261" s="11"/>
      <c r="I261" s="14"/>
      <c r="J261" s="14"/>
      <c r="K261" s="14"/>
      <c r="L261" s="14"/>
      <c r="M261" s="14"/>
      <c r="N261" s="14"/>
      <c r="O261" s="14"/>
      <c r="P261" s="14"/>
      <c r="Q261" s="14"/>
      <c r="R261" s="14"/>
      <c r="S261" s="14"/>
      <c r="T261" s="14"/>
      <c r="U261" s="14"/>
      <c r="V261" s="14"/>
      <c r="W261" s="14"/>
      <c r="X261" s="14"/>
      <c r="Y261" s="14"/>
      <c r="Z261" s="14"/>
      <c r="AA261" s="14"/>
      <c r="AB261" s="14"/>
    </row>
    <row r="262">
      <c r="A262" s="7">
        <v>45169.0</v>
      </c>
      <c r="B262" s="8" t="s">
        <v>2392</v>
      </c>
      <c r="C262" s="9" t="s">
        <v>14</v>
      </c>
      <c r="D262" s="10" t="s">
        <v>2393</v>
      </c>
      <c r="E262" s="8" t="s">
        <v>132</v>
      </c>
      <c r="F262" s="16" t="s">
        <v>2394</v>
      </c>
      <c r="G262" s="19" t="s">
        <v>2395</v>
      </c>
      <c r="H262" s="11"/>
      <c r="I262" s="14"/>
      <c r="J262" s="14"/>
      <c r="K262" s="14"/>
      <c r="L262" s="14"/>
      <c r="M262" s="14"/>
      <c r="N262" s="14"/>
      <c r="O262" s="14"/>
      <c r="P262" s="14"/>
      <c r="Q262" s="14"/>
      <c r="R262" s="14"/>
      <c r="S262" s="14"/>
      <c r="T262" s="14"/>
      <c r="U262" s="14"/>
      <c r="V262" s="14"/>
      <c r="W262" s="14"/>
      <c r="X262" s="14"/>
      <c r="Y262" s="14"/>
      <c r="Z262" s="14"/>
      <c r="AA262" s="14"/>
      <c r="AB262" s="14"/>
    </row>
    <row r="263">
      <c r="A263" s="7">
        <v>45169.0</v>
      </c>
      <c r="B263" s="8" t="s">
        <v>2396</v>
      </c>
      <c r="C263" s="9" t="s">
        <v>14</v>
      </c>
      <c r="D263" s="10" t="s">
        <v>2397</v>
      </c>
      <c r="E263" s="8" t="s">
        <v>156</v>
      </c>
      <c r="F263" s="16" t="s">
        <v>2398</v>
      </c>
      <c r="G263" s="19" t="s">
        <v>2399</v>
      </c>
      <c r="H263" s="11"/>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3"/>
      <c r="H264" s="11"/>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3"/>
      <c r="H265" s="11"/>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3"/>
      <c r="H266" s="11"/>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3"/>
      <c r="H267" s="11"/>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3"/>
      <c r="H268" s="11"/>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3"/>
      <c r="H269" s="11"/>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3"/>
      <c r="H270" s="11"/>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3"/>
      <c r="H271" s="11"/>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3"/>
      <c r="H272" s="11"/>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3"/>
      <c r="H273" s="11"/>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3"/>
      <c r="H274" s="11"/>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3"/>
      <c r="H275" s="11"/>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3"/>
      <c r="H276" s="11"/>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3"/>
      <c r="H277" s="11"/>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3"/>
      <c r="H278" s="11"/>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3"/>
      <c r="H279" s="11"/>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3"/>
      <c r="H280" s="11"/>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3"/>
      <c r="H281" s="11"/>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3"/>
      <c r="H282" s="11"/>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3"/>
      <c r="H283" s="11"/>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3"/>
      <c r="H284" s="11"/>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3"/>
      <c r="H285" s="11"/>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3"/>
      <c r="H286" s="11"/>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3"/>
      <c r="H287" s="11"/>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3"/>
      <c r="H288" s="11"/>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3"/>
      <c r="H289" s="11"/>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3"/>
      <c r="H290" s="11"/>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3"/>
      <c r="H291" s="11"/>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3"/>
      <c r="H292" s="11"/>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3"/>
      <c r="H293" s="11"/>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3"/>
      <c r="H294" s="11"/>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3"/>
      <c r="H295" s="11"/>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3"/>
      <c r="H296" s="11"/>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3"/>
      <c r="H297" s="11"/>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3"/>
      <c r="H298" s="11"/>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3"/>
      <c r="H299" s="11"/>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3"/>
      <c r="H300" s="11"/>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3"/>
      <c r="H301" s="11"/>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3"/>
      <c r="H302" s="11"/>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3"/>
      <c r="H303" s="11"/>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3"/>
      <c r="H304" s="11"/>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3"/>
      <c r="H305" s="11"/>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3"/>
      <c r="H306" s="11"/>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3"/>
      <c r="H307" s="11"/>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3"/>
      <c r="H308" s="11"/>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3"/>
      <c r="H309" s="11"/>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3"/>
      <c r="H310" s="11"/>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3"/>
      <c r="H311" s="11"/>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3"/>
      <c r="H312" s="11"/>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3"/>
      <c r="H313" s="11"/>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3"/>
      <c r="H314" s="11"/>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3"/>
      <c r="H315" s="11"/>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3"/>
      <c r="H316" s="11"/>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3"/>
      <c r="H317" s="11"/>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3"/>
      <c r="H318" s="11"/>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3"/>
      <c r="H319" s="11"/>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3"/>
      <c r="H320" s="11"/>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3"/>
      <c r="H321" s="11"/>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3"/>
      <c r="H322" s="11"/>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3"/>
      <c r="H323" s="11"/>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3"/>
      <c r="H324" s="11"/>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3"/>
      <c r="H325" s="11"/>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3"/>
      <c r="H326" s="11"/>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3"/>
      <c r="H327" s="11"/>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3"/>
      <c r="H328" s="11"/>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3"/>
      <c r="H329" s="11"/>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3"/>
      <c r="H330" s="11"/>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3"/>
      <c r="H331" s="11"/>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3"/>
      <c r="H332" s="11"/>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3"/>
      <c r="H333" s="11"/>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3"/>
      <c r="H334" s="11"/>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3"/>
      <c r="H335" s="11"/>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3"/>
      <c r="H336" s="11"/>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3"/>
      <c r="H337" s="11"/>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3"/>
      <c r="H338" s="11"/>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3"/>
      <c r="H339" s="11"/>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3"/>
      <c r="H340" s="11"/>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3"/>
      <c r="H341" s="11"/>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3"/>
      <c r="H342" s="11"/>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3"/>
      <c r="H343" s="11"/>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3"/>
      <c r="H344" s="11"/>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3"/>
      <c r="H345" s="11"/>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3"/>
      <c r="H346" s="11"/>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3"/>
      <c r="H347" s="11"/>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3"/>
      <c r="H348" s="11"/>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3"/>
      <c r="H349" s="11"/>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3"/>
      <c r="H350" s="11"/>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3"/>
      <c r="H351" s="11"/>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3"/>
      <c r="H352" s="11"/>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3"/>
      <c r="H353" s="11"/>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3"/>
      <c r="H354" s="11"/>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3"/>
      <c r="H355" s="11"/>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3"/>
      <c r="H356" s="11"/>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3"/>
      <c r="H357" s="11"/>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3"/>
      <c r="H358" s="11"/>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3"/>
      <c r="H359" s="11"/>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3"/>
      <c r="H360" s="11"/>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3"/>
      <c r="H361" s="11"/>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3"/>
      <c r="H362" s="11"/>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3"/>
      <c r="H363" s="11"/>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3"/>
      <c r="H364" s="11"/>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3"/>
      <c r="H365" s="11"/>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3"/>
      <c r="H366" s="11"/>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3"/>
      <c r="H367" s="11"/>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3"/>
      <c r="H368" s="11"/>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3"/>
      <c r="H369" s="11"/>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3"/>
      <c r="H370" s="11"/>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3"/>
      <c r="H371" s="11"/>
      <c r="I371" s="14"/>
      <c r="J371" s="14"/>
      <c r="K371" s="14"/>
      <c r="L371" s="14"/>
      <c r="M371" s="14"/>
      <c r="N371" s="14"/>
      <c r="O371" s="14"/>
      <c r="P371" s="14"/>
      <c r="Q371" s="14"/>
      <c r="R371" s="14"/>
      <c r="S371" s="14"/>
      <c r="T371" s="14"/>
      <c r="U371" s="14"/>
      <c r="V371" s="14"/>
      <c r="W371" s="14"/>
      <c r="X371" s="14"/>
      <c r="Y371" s="14"/>
      <c r="Z371" s="14"/>
      <c r="AA371" s="14"/>
      <c r="AB371" s="14"/>
    </row>
  </sheetData>
  <customSheetViews>
    <customSheetView guid="{DB1AB913-1344-4317-9AA4-26472E835231}" filter="1" showAutoFilter="1">
      <autoFilter ref="$A$1:$AB$371">
        <filterColumn colId="0">
          <filters>
            <filter val="04.08.2023"/>
            <filter val="10.08.2023"/>
            <filter val="18.08.2023"/>
            <filter val="25.08.2023"/>
            <filter val="02.08.2023"/>
            <filter val="03.08.2023"/>
            <filter val="11.08.2023"/>
            <filter val="17.08.2023"/>
            <filter val="22.08.2023"/>
            <filter val="08.08.2023"/>
            <filter val="09.08.2023"/>
            <filter val="15.08.2023"/>
            <filter val="16.08.2023"/>
            <filter val="23.08.2023"/>
            <filter val="30.08.2023"/>
            <filter val="01.08.2023"/>
            <filter val="07.08.2023"/>
            <filter val="21.08.2023"/>
            <filter val="24.08.2023"/>
            <filter val="29.08.2023"/>
            <filter val="28.08.2023"/>
            <filter val="31.08.2023"/>
            <filter val="14.08.2023"/>
          </filters>
        </filterColumn>
        <filterColumn colId="2">
          <filters>
            <filter val="негатив"/>
          </filters>
        </filterColumn>
        <filterColumn colId="5">
          <filters blank="1">
            <filter val="Добрый день! Деревянные дома тоже утепляют пенопластом, причем весьма успешно. Главное — делать все по технологии."/>
            <filter val="Добрый день! 100 лет — такой срок жизненного цикла установлен для пенопласта после испытаний ГУП «НИИМосстрой» и Научно-исследовательским институтом строительной физики (НИИСФ РФ)."/>
            <filter val="Добрый день! Грызуны &quot;ходят&quot; только там, куда есть доступ. По правилам утеплитель должен быть изолирован под внешними отделочными слоями. Если в отделке есть прорехи — это уже не к пенопласту вопросы, а к тем, кто осуществлял монтаж."/>
            <filter val="Добрый день! Паропроницаемость современного качественного пенопласта сравнима с тем же показателем древесины - сосны поперёк волокон (0,05 и 0,06 мг/(м·ч·Па) соответственно)."/>
            <filter val="Добрый день, благодарим за доверие к пенопласту — материалу, который представляет Ассоциация производителей и поставщиков пенополистирола. Не забудьте только про пароизоляцию между ППС и финишной внутренней отделкой."/>
            <filter val="Здравствуйте! Благодарим за доверие к пенопласту — материалу, который представляет Ассоциация производителей и поставщиков пенополистирола. Теплого и уютного вам дома!"/>
            <filter val="Добрый день! Обычно плотность материала указывается на упаковке. Если ППС произведен по ГОСТ 15588-2014, его плотность считается &quot;в плюс&quot;: то есть указанная или чуть выше."/>
            <filter val="Евгений, выбор материала для теплоизоляции всегда остаётся за владельцем дома. Если не доверяете пенопласту, на рынке стройматериалов достаточно альтернатив. Я лишь привожу данные исследований, в которых лично у меня оснований сомневаться нет."/>
            <filter val="Ни в коем случае не оспариваем ваши компетенции, однако ГОСТ 15588-2014 рекомендует для подобных работ материал более высокой плотности."/>
            <filter val="Добрый день! Благодарим за доверие к пенопласту - материалу, который представляет Ассоциация производителей и поставщиков пенополистирола."/>
            <filter val="Мы говорим о том, что технологически и с предварительным теплотехническим расчетом фасадные марки пенопласта могут быть использованы для теплоизоляции фасадов."/>
            <filter val="Добрый день! Пароизоляция укладывается изнутри помещения, гидроизоляционная мембрана — снаружи. Обойтись без них нельзя: пароизоляция отсекает водяной пар из помещения, гидроизоляционная мембрана предотвращает проникновение влаги снаружи."/>
            <filter val="Благодарим за позитивный отзыв о ППС — материале, который представляет Ассоциация производителей и поставщиков пенополистирола!"/>
            <filter val="Здравствуйте! Стандарт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filter val="Александр Кузьмин, пенополистирол — точнее вспененный пенополистирол (он же пенопласт) фасадных марок — отлично используется для теплоизоляции стен под &quot;мокрый&quot; фасад."/>
            <filter val="Антипирены - и вопрос решен. Качественный пенопласт весь с ними. За тот, что &quot;остался от дедушки&quot; не поручусь - тогда требования к материалам были другие."/>
            <filter val="Пенопласт и предусмотрен для наружного утепления. Это зафиксировано в нормативке. Изнутри его используют только те, кто сознательно или по незнанию нарушают правила монтажа."/>
            <filter val="Спасибо! Успехов в работе!"/>
            <filter val="Здравствуйте! Благодарим за доверие к пенопласту - материалу, который представляет Ассоциация производителей и поставщиков пенополистирола."/>
            <filter val="Вам подойдут и экструдированный пенополистирол, и пенопласт (от 17 плотности). Главное - купить не контрафакт, а качественный материал."/>
            <filter val="Здравствуйте! Благодарим за доверие к пенопласту — материалу, который представляет Ассоциация производителей и поставщиков пенополистирола. Пусть ваш дом будет теплым, уютным и красивым!"/>
            <filter val="Всегда пожалуйста!"/>
            <filter val="Добрый день! &#10;&#10;Ваша основная задача — закрыть пенопласт не от воды, а от ультрафиолета."/>
            <filter val="Минеральная вата и пенопласт — не взаимозаменяемые материалы. Естественно, у них разные характеристики. И там, где не подойдет минвата, с успехом будет стоять ППС. Сравнивать их только по параметру паропроницаемости не совсем корректно."/>
            <filter val="Не знаю, что &quot;везут&quot;. Знаю, что у нас есть хорошие производители пенопласта."/>
            <filter val="Добрый день! Обычно пенопласт рекомендуется для наружного утепления. Кроме того, в ГОСТ 15588-2014 закреплена максимальная температура его применения - 80 градусов. Эти вводные стоит обязательно учитывать при выборе теплоизоляционного материала для бань."/>
            <filter val="Ну, если утеплять китайской &quot;фигней&quot;, наверное, все может быть. А если покупать нормальный пенопласт с антипиренами и по правилам монтировать — в чем проблема может быть?"/>
            <filter val="Добрый день! Если мыши портили, значит, у них был доступ к ППС. А если был доступ, значит, монтаж произведен с ошибками. Пенопласт должен быть изолирован."/>
            <filter val="Отсутствие противопожарных разделок — такое же нарушение технологии монтажа, как и любое другое. Есть правила. Им нужно следовать."/>
            <filter val="Добрый день! По вашим вводным можно рассматривать теплоизоляционный слой ППС Ф16 от 150 мм. Более точные показатели с учетом всех особенностей здания даст теплотехнический расчет на местности."/>
            <filter val="Валентин, ППС — паропроницаем. Причем по этому показателю он сравним с древесиной: 0,06 мг/(м·ч·Па) у сосны поперёк волокон и 0,05 мг/(м·ч·Па) у пенопласта."/>
            <filter val="Добрый день! Будем ждать результатов и видеообзора по ППС, спасибо!"/>
            <filter val="Лайк"/>
            <filter val="Пенопласт высокой плотности лучше противостоит деформации и возвращается к исходному состоянию, когда сила морозного пучения грунта ослабевает."/>
            <filter val="Добрый день! Толщина слоя зависит от региона строительства: вообще, перед стройкой нужно делать теплотехнический расчет, или хотя бы просчитывать толщину пенопласта с помощью теплотехнического калькулятора."/>
            <filter val="Пенопласт - паропроницаем, примерно как древесина поперек волокон. При грамотном теплотехническом расчете и соблюдении технологии им можно утеплять и ячеистые бетоны."/>
            <filter val="Есть нормативные акты, которые регламентируют, что и как не примут пожарные. И поверьте, если все сделано по правилам, они примут пенопласт. &#10;&#10;В общем, конечно, каждый выбирает сам. С этим соглашусь."/>
            <filter val="Добрый день! Благодарим за подробный анализ и позитивный отзыв о пенопласте — материале, который представляет Ассоциация производителей и поставщиков пенополистирола."/>
            <filter val="Здравствуйте! Фасадные марки ППС созданы специально для утепления фасадов. Потолки и перекрытия пенопластом утеплять тоже можно: современные марки паропроницаемы, как древесина поперек волокон. И содержат антипирены."/>
            <filter val="лайк"/>
            <filter val="Добрый день! Благодарим за доверие к пенопласту - материалу, который представляет Ассоциация производителей и поставщиков пенополистирола. Успехов в работе!"/>
            <filter val="Добрый день! Пенопласт можно использовать для наружной теплоизоляции бань под &quot;мокрый&quot; фасад. Здесь ваш выбор абсолютно верен."/>
            <filter val="Благодарим за доверие к пенопласту — материалу, который представляет Ассоциация производителей и поставщиков пенополистирола."/>
            <filter val="Добрый день! Благодарим за позитив о пенопласте — материале, который представляет Ассоциация производителей и поставщиков пенополистирола."/>
            <filter val="Возможно, если бы батуты были несгораемыми, а плафоны светильников неоплавляемыми... Но при чем же тут пенопласт?"/>
            <filter val="Благодарим за доверие к пенопласту — материалу, который представляет Ассоциация производителей и поставщиков пенополистирола!"/>
            <filter val="Ну, так у нас утепляют, в Европе утепляют: если не ошибаюсь, 8 из 10 частных домов. Исследования ведь проводятся не только для пенопласта, но и для других материалов, и если не верить никому, то кому же верить?"/>
            <filter val="Добрый день! Паропроницаемость современного качественного пенопласта сравнима с тем же показателем древесины поперёк волокон (0,06 и 0,05 мг/(м·ч·Па) соответственно)."/>
            <filter val="Добрый день! Благодарим за доверие к пенопласту — материалу, который представляет Ассоциация производиетелей и поставщиков пенополистирола."/>
            <filter val="Всегда рады подсказать!"/>
            <filter val="Именно это мы и имели в виду. ППС не равен ЭППС."/>
            <filter val="Пенопласт — паропроницаем практически наравне с древесиной, что вполне достаточно. Естественно, в доме должна быть эффективная вентиляция, но это обязательное условие для всех теплоизоляторов."/>
            <filter val="Добрый день! При горении плит ППС выделяю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filter val="Поддержим СтройРемонт. ППС — паропроницаем. Причем по этому показателю он сравним с древесиной: 0,06 мг/(м·ч·Па) у сосны поперёк волокон и 0,05 мг/(м·ч·Па) у пенопласта."/>
            <filter val="Добрый день! Вы ошибаетесь: пенопластом утеплять фасад можно. И там, где минеральная вата не рекомендована, пенопласт себя отлично показывает. Правда, он должен быть современным, качественным и смонтирован по технологии."/>
            <filter val="Здравствуйте! Благодарим за доверие к пенопласту — материалу, который представляет Ассоциация производителей и поставщиков пенополистирола."/>
            <filter val="Спасибо за позитивный отзыв о пенопласте — материале, который представляет Ассоциация производителей и поставщиков пенополистирола."/>
            <filter val="Добрый день! Благодарим за доверие к пенопласту — материалу, который представляет Ассоциация производителей и поставщиков пенополистирола."/>
            <filter val="Экструдированный пенополистирол — это не пенопласт. Это другой материал с совершенно другими характеристиками и целями применения. В любом случае выбор материала остается за покупателем."/>
            <filter val="Это, конечно, сильное доказательство ;) Однако относительно пенопласта мы бы рекомендовали опираться на результаты исследований и нормативные акты."/>
            <filter val="Здравствуйте! Спасибо за доверие к пенопласту — материалу, который представляет Ассоциация производителей и поставщиков пенополистирола. Уверены, материал оправдает все ваши ожидания!"/>
            <filter val="На видео — экструдированный пенополистирол, и он тоже помят. На самом деле, внешний вид не так уж и важен, если учесть, что он будет навсегда скрыт под стяжкой. Но можно же взять ППС большей плотности — и таких проблем с ним не возникнет."/>
            <filter val="Добрый день! Вы вполне можете обойтись без второго слоя кирпича. Если собираетесь делать гараж отапливаемым, достаточно схемы кирпич + пенопласт (снаружи) и финишная отделка по системе &quot;мокрый&quot; фасад."/>
            <filter val="Утепляют, и еще как. В Европе 8 из 10 домов утеплены именно пенопластом. Естественно, качественным и современным."/>
            <filter val="Добрый день! Для цоколей и фундаментов вполне подходят марки пенопласта с повышенной плотностью: ППС20 — ППС35. Они выдерживают высокие эксплуатационные нагрузки"/>
            <filter val="Олег, если пенопласт изолирован внутри стенового &quot;пирога&quot;, ни крошиться, ни намокать он не будет. То же самое и с &quot;дышать фасадами&quot;: существует множество исследований, по которым стирол в воздухе в помещениях с наружным утеплением ППС не обнаруживается."/>
            <filter val="Здравствуйте! Благодарим за позитив о пенопласте — материале, который представляет Ассоциация производителей и поставщиков пенополистирола"/>
            <filter val="Добрый день! Для корректного расчета толщины пенопласта нужен регион строительства. Сам по себе способ утепления с применением ППС подойдет. Оптимальной будет система &quot;мокрого&quot; фасада."/>
            <filter val="Добрый день! Качественный пенопласт отлично показал себя при утеплении фасадов, перекрытий, полов и, конечно, кровель. Современный ППС выпускается с антипиренами. А грамотный монтаж минимизирует любые риски."/>
            <filter val="Благодарим за позитивный отзыв о пенопласте — материале, который представляет Ассоциация производителей и поставщиков пенополистирола!"/>
            <filter val="Здравствуйте! Спасибо, что выбираете пенопласт — материал, который представляет Ассоциация производителей и поставщиков пенополистирола."/>
            <filter val="Владимир, паропроницаемость пенопласта - как у сосны поперёк волокон. Всё будет &quot;дышать&quot; (хотя, откровенно говоря, перекладывать на стены функцию вентиляции не стоит)."/>
            <filter val="Если используются специальные фасадные марки пенопласта и соблюдаются технологии монтажа, вопросов быть не должно."/>
            <filter val="Такие рекомендации мы даём на основании ГОСТ 15588-2014."/>
            <filter val="С каменной ватой — при отсутствии должной изоляции — история повторится. Грызуны селятся не только в пенопласте, но и в любом неосыпающемся утеплителе."/>
            <filter val="Добрый день! Пенопласт не едят, в нем селятся. Но только если у грызунов есть к нему доступ. А значит, если есть огрехи монтажа."/>
            <filter val="Добрый день! По поводу пожароопасности: современный ППС ведь с антипиренами. СФТК с теплоизоляционным материалом из плитного пенополистирола или пенополиуретана имеют класс пожарной опасности К0."/>
            <filter val="Вообще, большинство (8 из 10 частных домов, если не путаю) в Европе утеплены пенопластом. Важно, конечно, качество материала. И качество монтажа."/>
            <filter val="ГОСТ 15588-2014 считает иначе, по крайней мере, там, где речь идет о вспененном пенополистироле. Есть фасадные марки. И там же - рекомендации по маркам различных плотностей. Хотя на фото, скорее всего, ЭППС."/>
            <filter val="А почему бы и нет? Топикстартер сделал теплотехнический расчет, рассчитал точку росы и отлично утеплится ППСом."/>
            <filter val="Добрый день! &#10;&#10;Пенопласт под сайдинг — а это ветфасад — не рекомендован. Для него оптимален &quot;мокрый&quot; фасад (штукатурка). &#10;&#10;Что касается горения, он выпускается с антипиренами. Не горит, а оплавляется. Конечно, если ППС качественный."/>
            <filter val="@Marat_m8, но ведь любой утеплитель — не только пенопласт — нужно закрывать финишной отделкой.  И в случае с пенопластом — а для него оптимален именно &quot;мокрый&quot; фасад — это далеко не самый затратный способ внешней отделки."/>
            <filter val="Здравствуйте! Пенопласт на стены не наносят, а монтируют. И если делать это правильно, использовать современный материал и не пытаться обойтись без теплотехнического расчёта, теплоизоляция будет эффективной и долговечной."/>
            <filter val="Было бы действительно странно: потому что наши отзывы основаны на глубоком знании технологии производства ППС, исследованиях и опыте ;)"/>
            <filter val="Добрый день! Максимальная температура использования пенопласта по ГОСТ — 80 градусов. Это нужно учитывать при организации теплоизоляции в бане. Кроме того, материал рекомендован для наружного утепления, оптимально под &quot;мокрый&quot; фасад."/>
            <filter val="В любом случае выбор материалов для теплоизоляции и внешней отделки остается за владельцем дома. К счастью, рынок строительных материалов позволяет, если выбор остановился не на пенопласте, подобрать множество других вариантов."/>
            <filter val="Речь идет, по всей видимости, о жилом каркасном доме, в котором предполагается какой-либо вид отопления."/>
            <filter val="Здравствуйте! Благодарим за позитив о пенопласте — материале, который представляет Ассоциация производителей и поставщиков пенополистирола. Успехов в работе!"/>
          </filters>
        </filterColumn>
      </autoFilter>
    </customSheetView>
    <customSheetView guid="{993D4EE8-5364-4779-AF39-87D9C36F3FA7}" filter="1" showAutoFilter="1">
      <autoFilter ref="$A$1:$AB$371">
        <filterColumn colId="2">
          <filters>
            <filter val="позитив"/>
          </filters>
        </filterColumn>
      </autoFilter>
    </customSheetView>
  </customSheetViews>
  <conditionalFormatting sqref="H2:H371">
    <cfRule type="containsText" dxfId="0" priority="1" operator="containsText" text="Валер">
      <formula>NOT(ISERROR(SEARCH(("Валер"),(H2))))</formula>
    </cfRule>
  </conditionalFormatting>
  <dataValidations>
    <dataValidation type="custom" allowBlank="1" showDropDown="1" sqref="A2:A371">
      <formula1>OR(NOT(ISERROR(DATEVALUE(A2))), AND(ISNUMBER(A2), LEFT(CELL("format", A2))="D"))</formula1>
    </dataValidation>
    <dataValidation type="list" allowBlank="1" sqref="C2:C371">
      <formula1>"позитив,негатив,нейтрал"</formula1>
    </dataValidation>
  </dataValidations>
  <hyperlinks>
    <hyperlink r:id="rId1" ref="D2"/>
    <hyperlink r:id="rId2" ref="G2"/>
    <hyperlink r:id="rId3" ref="D3"/>
    <hyperlink r:id="rId4" ref="G3"/>
    <hyperlink r:id="rId5" ref="D4"/>
    <hyperlink r:id="rId6" ref="G4"/>
    <hyperlink r:id="rId7" ref="D5"/>
    <hyperlink r:id="rId8" ref="D6"/>
    <hyperlink r:id="rId9" ref="G6"/>
    <hyperlink r:id="rId10" ref="D7"/>
    <hyperlink r:id="rId11" ref="G7"/>
    <hyperlink r:id="rId12" ref="D8"/>
    <hyperlink r:id="rId13" ref="G8"/>
    <hyperlink r:id="rId14" ref="D9"/>
    <hyperlink r:id="rId15" ref="G9"/>
    <hyperlink r:id="rId16" ref="D10"/>
    <hyperlink r:id="rId17" ref="G10"/>
    <hyperlink r:id="rId18" ref="D11"/>
    <hyperlink r:id="rId19" ref="G11"/>
    <hyperlink r:id="rId20" ref="D12"/>
    <hyperlink r:id="rId21" ref="D13"/>
    <hyperlink r:id="rId22" ref="G13"/>
    <hyperlink r:id="rId23" ref="D14"/>
    <hyperlink r:id="rId24" ref="G14"/>
    <hyperlink r:id="rId25" ref="D15"/>
    <hyperlink r:id="rId26" ref="D16"/>
    <hyperlink r:id="rId27" ref="G16"/>
    <hyperlink r:id="rId28" ref="D17"/>
    <hyperlink r:id="rId29" ref="G17"/>
    <hyperlink r:id="rId30" ref="D18"/>
    <hyperlink r:id="rId31" ref="G19"/>
    <hyperlink r:id="rId32" ref="D20"/>
    <hyperlink r:id="rId33" ref="G20"/>
    <hyperlink r:id="rId34" ref="D21"/>
    <hyperlink r:id="rId35" ref="G21"/>
    <hyperlink r:id="rId36" ref="D22"/>
    <hyperlink r:id="rId37" ref="B23"/>
    <hyperlink r:id="rId38" ref="D23"/>
    <hyperlink r:id="rId39" ref="G23"/>
    <hyperlink r:id="rId40" ref="D24"/>
    <hyperlink r:id="rId41" ref="G24"/>
    <hyperlink r:id="rId42" ref="D25"/>
    <hyperlink r:id="rId43" ref="G25"/>
    <hyperlink r:id="rId44" ref="D26"/>
    <hyperlink r:id="rId45" ref="G26"/>
    <hyperlink r:id="rId46" ref="D27"/>
    <hyperlink r:id="rId47" ref="G27"/>
    <hyperlink r:id="rId48" ref="D28"/>
    <hyperlink r:id="rId49" ref="G28"/>
    <hyperlink r:id="rId50" ref="D29"/>
    <hyperlink r:id="rId51" ref="G29"/>
    <hyperlink r:id="rId52" ref="D30"/>
    <hyperlink r:id="rId53" ref="G30"/>
    <hyperlink r:id="rId54" ref="D31"/>
    <hyperlink r:id="rId55" ref="G31"/>
    <hyperlink r:id="rId56" ref="D32"/>
    <hyperlink r:id="rId57" ref="G32"/>
    <hyperlink r:id="rId58" ref="D33"/>
    <hyperlink r:id="rId59" ref="G33"/>
    <hyperlink r:id="rId60" ref="D34"/>
    <hyperlink r:id="rId61" ref="G34"/>
    <hyperlink r:id="rId62" ref="D35"/>
    <hyperlink r:id="rId63" ref="G35"/>
    <hyperlink r:id="rId64" ref="B36"/>
    <hyperlink r:id="rId65" ref="D36"/>
    <hyperlink r:id="rId66" ref="D37"/>
    <hyperlink r:id="rId67" ref="G37"/>
    <hyperlink r:id="rId68" ref="D38"/>
    <hyperlink r:id="rId69" ref="G38"/>
    <hyperlink r:id="rId70" ref="D39"/>
    <hyperlink r:id="rId71" ref="G39"/>
    <hyperlink r:id="rId72" ref="D40"/>
    <hyperlink r:id="rId73" ref="G40"/>
    <hyperlink r:id="rId74" ref="D41"/>
    <hyperlink r:id="rId75" ref="G41"/>
    <hyperlink r:id="rId76" ref="D42"/>
    <hyperlink r:id="rId77" ref="G42"/>
    <hyperlink r:id="rId78" ref="B43"/>
    <hyperlink r:id="rId79" ref="D43"/>
    <hyperlink r:id="rId80" ref="G43"/>
    <hyperlink r:id="rId81" ref="D44"/>
    <hyperlink r:id="rId82" ref="G44"/>
    <hyperlink r:id="rId83" ref="D45"/>
    <hyperlink r:id="rId84" ref="G45"/>
    <hyperlink r:id="rId85" ref="D46"/>
    <hyperlink r:id="rId86" ref="G46"/>
    <hyperlink r:id="rId87" ref="D47"/>
    <hyperlink r:id="rId88" ref="G47"/>
    <hyperlink r:id="rId89" ref="B48"/>
    <hyperlink r:id="rId90" ref="D48"/>
    <hyperlink r:id="rId91" ref="G48"/>
    <hyperlink r:id="rId92" ref="D49"/>
    <hyperlink r:id="rId93" ref="G49"/>
    <hyperlink r:id="rId94" ref="D50"/>
    <hyperlink r:id="rId95" ref="G50"/>
    <hyperlink r:id="rId96" ref="D51"/>
    <hyperlink r:id="rId97" ref="G51"/>
    <hyperlink r:id="rId98" ref="D52"/>
    <hyperlink r:id="rId99" ref="G52"/>
    <hyperlink r:id="rId100" ref="D53"/>
    <hyperlink r:id="rId101" ref="G53"/>
    <hyperlink r:id="rId102" ref="D54"/>
    <hyperlink r:id="rId103" ref="G54"/>
    <hyperlink r:id="rId104" ref="D55"/>
    <hyperlink r:id="rId105" ref="G55"/>
    <hyperlink r:id="rId106" ref="D56"/>
    <hyperlink r:id="rId107" ref="G56"/>
    <hyperlink r:id="rId108" ref="D57"/>
    <hyperlink r:id="rId109" ref="G57"/>
    <hyperlink r:id="rId110" ref="D58"/>
    <hyperlink r:id="rId111" ref="G58"/>
    <hyperlink r:id="rId112" ref="D59"/>
    <hyperlink r:id="rId113" ref="G59"/>
    <hyperlink r:id="rId114" ref="D60"/>
    <hyperlink r:id="rId115" ref="G60"/>
    <hyperlink r:id="rId116" ref="D61"/>
    <hyperlink r:id="rId117" ref="G61"/>
    <hyperlink r:id="rId118" ref="D62"/>
    <hyperlink r:id="rId119" ref="G62"/>
    <hyperlink r:id="rId120" ref="D63"/>
    <hyperlink r:id="rId121" ref="G63"/>
    <hyperlink r:id="rId122" ref="D64"/>
    <hyperlink r:id="rId123" ref="G64"/>
    <hyperlink r:id="rId124" ref="D65"/>
    <hyperlink r:id="rId125" ref="G65"/>
    <hyperlink r:id="rId126" ref="D66"/>
    <hyperlink r:id="rId127" ref="G66"/>
    <hyperlink r:id="rId128" ref="D67"/>
    <hyperlink r:id="rId129" ref="G67"/>
    <hyperlink r:id="rId130" ref="D68"/>
    <hyperlink r:id="rId131" ref="G68"/>
    <hyperlink r:id="rId132" ref="D69"/>
    <hyperlink r:id="rId133" ref="D70"/>
    <hyperlink r:id="rId134" ref="G70"/>
    <hyperlink r:id="rId135" ref="D71"/>
    <hyperlink r:id="rId136" ref="G71"/>
    <hyperlink r:id="rId137" ref="D72"/>
    <hyperlink r:id="rId138" ref="G72"/>
    <hyperlink r:id="rId139" ref="D73"/>
    <hyperlink r:id="rId140" ref="G73"/>
    <hyperlink r:id="rId141" ref="D74"/>
    <hyperlink r:id="rId142" ref="G74"/>
    <hyperlink r:id="rId143" ref="D75"/>
    <hyperlink r:id="rId144" ref="G75"/>
    <hyperlink r:id="rId145" ref="D76"/>
    <hyperlink r:id="rId146" ref="D77"/>
    <hyperlink r:id="rId147" ref="G77"/>
    <hyperlink r:id="rId148" ref="D78"/>
    <hyperlink r:id="rId149" ref="G78"/>
    <hyperlink r:id="rId150" ref="D79"/>
    <hyperlink r:id="rId151" ref="G79"/>
    <hyperlink r:id="rId152" ref="B80"/>
    <hyperlink r:id="rId153" ref="D80"/>
    <hyperlink r:id="rId154" ref="G80"/>
    <hyperlink r:id="rId155" ref="D81"/>
    <hyperlink r:id="rId156" ref="G81"/>
    <hyperlink r:id="rId157" ref="D82"/>
    <hyperlink r:id="rId158" ref="D83"/>
    <hyperlink r:id="rId159" ref="G83"/>
    <hyperlink r:id="rId160" ref="D84"/>
    <hyperlink r:id="rId161" ref="G84"/>
    <hyperlink r:id="rId162" ref="D85"/>
    <hyperlink r:id="rId163" ref="G85"/>
    <hyperlink r:id="rId164" ref="D86"/>
    <hyperlink r:id="rId165" ref="G86"/>
    <hyperlink r:id="rId166" ref="D87"/>
    <hyperlink r:id="rId167" ref="G87"/>
    <hyperlink r:id="rId168" location="posts/31737314/" ref="D88"/>
    <hyperlink r:id="rId169" ref="G88"/>
    <hyperlink r:id="rId170" ref="D89"/>
    <hyperlink r:id="rId171" ref="G89"/>
    <hyperlink r:id="rId172" ref="D90"/>
    <hyperlink r:id="rId173" ref="G90"/>
    <hyperlink r:id="rId174" ref="D91"/>
    <hyperlink r:id="rId175" ref="G91"/>
    <hyperlink r:id="rId176" ref="D92"/>
    <hyperlink r:id="rId177" ref="G92"/>
    <hyperlink r:id="rId178" ref="B93"/>
    <hyperlink r:id="rId179" ref="D93"/>
    <hyperlink r:id="rId180" ref="G93"/>
    <hyperlink r:id="rId181" ref="D94"/>
    <hyperlink r:id="rId182" ref="G94"/>
    <hyperlink r:id="rId183" ref="D95"/>
    <hyperlink r:id="rId184" ref="D96"/>
    <hyperlink r:id="rId185" ref="G96"/>
    <hyperlink r:id="rId186" ref="D97"/>
    <hyperlink r:id="rId187" ref="G97"/>
    <hyperlink r:id="rId188" location="p24349" ref="D98"/>
    <hyperlink r:id="rId189" ref="G98"/>
    <hyperlink r:id="rId190" location="p24349" ref="D99"/>
    <hyperlink r:id="rId191" ref="G99"/>
    <hyperlink r:id="rId192" ref="D100"/>
    <hyperlink r:id="rId193" ref="G100"/>
    <hyperlink r:id="rId194" ref="D101"/>
    <hyperlink r:id="rId195" ref="G101"/>
    <hyperlink r:id="rId196" ref="D102"/>
    <hyperlink r:id="rId197" ref="D103"/>
    <hyperlink r:id="rId198" ref="G103"/>
    <hyperlink r:id="rId199" ref="D104"/>
    <hyperlink r:id="rId200" ref="G104"/>
    <hyperlink r:id="rId201" ref="D105"/>
    <hyperlink r:id="rId202" ref="G105"/>
    <hyperlink r:id="rId203" ref="D106"/>
    <hyperlink r:id="rId204" ref="G106"/>
    <hyperlink r:id="rId205" ref="D107"/>
    <hyperlink r:id="rId206" ref="G107"/>
    <hyperlink r:id="rId207" ref="D108"/>
    <hyperlink r:id="rId208" ref="G108"/>
    <hyperlink r:id="rId209" ref="D109"/>
    <hyperlink r:id="rId210" ref="G109"/>
    <hyperlink r:id="rId211" ref="B110"/>
    <hyperlink r:id="rId212" ref="D110"/>
    <hyperlink r:id="rId213" ref="G110"/>
    <hyperlink r:id="rId214" ref="D111"/>
    <hyperlink r:id="rId215" ref="G111"/>
    <hyperlink r:id="rId216" ref="D112"/>
    <hyperlink r:id="rId217" ref="G112"/>
    <hyperlink r:id="rId218" ref="D113"/>
    <hyperlink r:id="rId219" ref="G113"/>
    <hyperlink r:id="rId220" ref="D114"/>
    <hyperlink r:id="rId221" ref="G114"/>
    <hyperlink r:id="rId222" ref="D115"/>
    <hyperlink r:id="rId223" ref="G115"/>
    <hyperlink r:id="rId224" ref="D116"/>
    <hyperlink r:id="rId225" ref="D117"/>
    <hyperlink r:id="rId226" ref="G117"/>
    <hyperlink r:id="rId227" ref="D118"/>
    <hyperlink r:id="rId228" ref="G118"/>
    <hyperlink r:id="rId229" ref="D119"/>
    <hyperlink r:id="rId230" ref="G119"/>
    <hyperlink r:id="rId231" ref="D120"/>
    <hyperlink r:id="rId232" ref="G120"/>
    <hyperlink r:id="rId233" ref="D121"/>
    <hyperlink r:id="rId234" ref="G121"/>
    <hyperlink r:id="rId235" ref="D122"/>
    <hyperlink r:id="rId236" ref="B123"/>
    <hyperlink r:id="rId237" location="posts/31750106/" ref="D123"/>
    <hyperlink r:id="rId238" ref="G123"/>
    <hyperlink r:id="rId239" ref="D124"/>
    <hyperlink r:id="rId240" ref="G124"/>
    <hyperlink r:id="rId241" ref="D125"/>
    <hyperlink r:id="rId242" ref="D126"/>
    <hyperlink r:id="rId243" ref="G126"/>
    <hyperlink r:id="rId244" ref="D127"/>
    <hyperlink r:id="rId245" ref="G127"/>
    <hyperlink r:id="rId246" ref="D128"/>
    <hyperlink r:id="rId247" ref="G128"/>
    <hyperlink r:id="rId248" location="posts/31737314/" ref="D129"/>
    <hyperlink r:id="rId249" ref="G129"/>
    <hyperlink r:id="rId250" ref="B130"/>
    <hyperlink r:id="rId251" ref="D130"/>
    <hyperlink r:id="rId252" ref="G130"/>
    <hyperlink r:id="rId253" ref="D131"/>
    <hyperlink r:id="rId254" ref="G131"/>
    <hyperlink r:id="rId255" ref="D132"/>
    <hyperlink r:id="rId256" ref="D133"/>
    <hyperlink r:id="rId257" ref="G133"/>
    <hyperlink r:id="rId258" ref="D134"/>
    <hyperlink r:id="rId259" ref="G134"/>
    <hyperlink r:id="rId260" location="comment_1802173373" ref="D135"/>
    <hyperlink r:id="rId261" ref="G135"/>
    <hyperlink r:id="rId262" ref="D136"/>
    <hyperlink r:id="rId263" ref="G136"/>
    <hyperlink r:id="rId264" ref="D137"/>
    <hyperlink r:id="rId265" ref="D138"/>
    <hyperlink r:id="rId266" ref="G138"/>
    <hyperlink r:id="rId267" ref="D139"/>
    <hyperlink r:id="rId268" ref="D140"/>
    <hyperlink r:id="rId269" ref="G140"/>
    <hyperlink r:id="rId270" ref="D141"/>
    <hyperlink r:id="rId271" ref="G141"/>
    <hyperlink r:id="rId272" ref="D142"/>
    <hyperlink r:id="rId273" ref="G142"/>
    <hyperlink r:id="rId274" ref="D143"/>
    <hyperlink r:id="rId275" ref="G143"/>
    <hyperlink r:id="rId276" ref="D144"/>
    <hyperlink r:id="rId277" ref="G144"/>
    <hyperlink r:id="rId278" ref="D145"/>
    <hyperlink r:id="rId279" ref="G145"/>
    <hyperlink r:id="rId280" ref="D146"/>
    <hyperlink r:id="rId281" ref="G146"/>
    <hyperlink r:id="rId282" ref="D147"/>
    <hyperlink r:id="rId283" ref="G147"/>
    <hyperlink r:id="rId284" ref="D148"/>
    <hyperlink r:id="rId285" ref="G148"/>
    <hyperlink r:id="rId286" ref="D149"/>
    <hyperlink r:id="rId287" ref="G149"/>
    <hyperlink r:id="rId288" ref="D150"/>
    <hyperlink r:id="rId289" ref="G150"/>
    <hyperlink r:id="rId290" location="comment_1805049253" ref="D151"/>
    <hyperlink r:id="rId291" ref="G151"/>
    <hyperlink r:id="rId292" ref="D152"/>
    <hyperlink r:id="rId293" ref="G152"/>
    <hyperlink r:id="rId294" ref="D153"/>
    <hyperlink r:id="rId295" ref="G153"/>
    <hyperlink r:id="rId296" ref="D154"/>
    <hyperlink r:id="rId297" ref="G154"/>
    <hyperlink r:id="rId298" ref="D155"/>
    <hyperlink r:id="rId299" ref="D156"/>
    <hyperlink r:id="rId300" ref="G156"/>
    <hyperlink r:id="rId301" ref="D157"/>
    <hyperlink r:id="rId302" ref="G157"/>
    <hyperlink r:id="rId303" ref="D158"/>
    <hyperlink r:id="rId304" ref="G158"/>
    <hyperlink r:id="rId305" ref="D159"/>
    <hyperlink r:id="rId306" ref="G159"/>
    <hyperlink r:id="rId307" ref="D160"/>
    <hyperlink r:id="rId308" ref="G160"/>
    <hyperlink r:id="rId309" ref="D161"/>
    <hyperlink r:id="rId310" ref="D162"/>
    <hyperlink r:id="rId311" ref="D163"/>
    <hyperlink r:id="rId312" ref="G163"/>
    <hyperlink r:id="rId313" ref="D164"/>
    <hyperlink r:id="rId314" ref="G164"/>
    <hyperlink r:id="rId315" ref="D165"/>
    <hyperlink r:id="rId316" ref="G165"/>
    <hyperlink r:id="rId317" ref="D166"/>
    <hyperlink r:id="rId318" ref="G166"/>
    <hyperlink r:id="rId319" ref="D167"/>
    <hyperlink r:id="rId320" ref="G167"/>
    <hyperlink r:id="rId321" ref="D168"/>
    <hyperlink r:id="rId322" ref="G168"/>
    <hyperlink r:id="rId323" ref="D169"/>
    <hyperlink r:id="rId324" ref="G169"/>
    <hyperlink r:id="rId325" ref="D170"/>
    <hyperlink r:id="rId326" ref="G170"/>
    <hyperlink r:id="rId327" ref="D171"/>
    <hyperlink r:id="rId328" ref="G171"/>
    <hyperlink r:id="rId329" ref="D172"/>
    <hyperlink r:id="rId330" ref="G172"/>
    <hyperlink display="Ответ на стр. 69 ноябрь 2022 https://docs.google.com/spreadsheets/d/1ZikylpUJHIntSM6n0TnsptvTLevqeXhV4dGAEeXy-7c/edit?pli=1#gid=274922890&amp;range=B69 " location="'Ноябрь 2022'!B69" ref="H172"/>
    <hyperlink r:id="rId331" ref="D173"/>
    <hyperlink r:id="rId332" ref="G173"/>
    <hyperlink r:id="rId333" ref="D174"/>
    <hyperlink r:id="rId334" ref="G174"/>
    <hyperlink r:id="rId335" ref="D175"/>
    <hyperlink r:id="rId336" ref="G175"/>
    <hyperlink r:id="rId337" ref="D176"/>
    <hyperlink r:id="rId338" ref="G176"/>
    <hyperlink r:id="rId339" ref="D177"/>
    <hyperlink r:id="rId340" ref="G177"/>
    <hyperlink r:id="rId341" ref="D178"/>
    <hyperlink r:id="rId342" ref="G178"/>
    <hyperlink r:id="rId343" ref="D179"/>
    <hyperlink r:id="rId344" ref="G179"/>
    <hyperlink r:id="rId345" ref="D180"/>
    <hyperlink r:id="rId346" ref="G180"/>
    <hyperlink r:id="rId347" ref="D181"/>
    <hyperlink r:id="rId348" ref="G181"/>
    <hyperlink r:id="rId349" ref="D182"/>
    <hyperlink r:id="rId350" ref="G182"/>
    <hyperlink r:id="rId351" ref="D183"/>
    <hyperlink r:id="rId352" ref="G183"/>
    <hyperlink r:id="rId353" ref="D184"/>
    <hyperlink r:id="rId354" ref="G184"/>
    <hyperlink r:id="rId355" ref="D185"/>
    <hyperlink r:id="rId356" ref="G185"/>
    <hyperlink r:id="rId357" ref="D186"/>
    <hyperlink r:id="rId358" ref="G186"/>
    <hyperlink r:id="rId359" ref="D187"/>
    <hyperlink r:id="rId360" ref="G187"/>
    <hyperlink r:id="rId361" ref="D188"/>
    <hyperlink r:id="rId362" ref="G188"/>
    <hyperlink r:id="rId363" ref="D189"/>
    <hyperlink r:id="rId364" ref="G189"/>
    <hyperlink r:id="rId365" ref="D190"/>
    <hyperlink r:id="rId366" ref="G190"/>
    <hyperlink r:id="rId367" ref="D191"/>
    <hyperlink r:id="rId368" ref="G191"/>
    <hyperlink r:id="rId369" ref="D192"/>
    <hyperlink r:id="rId370" ref="G192"/>
    <hyperlink r:id="rId371" ref="D193"/>
    <hyperlink r:id="rId372" ref="G193"/>
    <hyperlink r:id="rId373" ref="D194"/>
    <hyperlink r:id="rId374" ref="G194"/>
    <hyperlink r:id="rId375" ref="D195"/>
    <hyperlink r:id="rId376" ref="G195"/>
    <hyperlink r:id="rId377" ref="D196"/>
    <hyperlink r:id="rId378" ref="G196"/>
    <hyperlink r:id="rId379" ref="D197"/>
    <hyperlink r:id="rId380" ref="G197"/>
    <hyperlink r:id="rId381" ref="D198"/>
    <hyperlink r:id="rId382" ref="G198"/>
    <hyperlink r:id="rId383" ref="D199"/>
    <hyperlink r:id="rId384" ref="G199"/>
    <hyperlink r:id="rId385" ref="D200"/>
    <hyperlink r:id="rId386" ref="G200"/>
    <hyperlink r:id="rId387" ref="D201"/>
    <hyperlink r:id="rId388" ref="G201"/>
    <hyperlink r:id="rId389" ref="D202"/>
    <hyperlink r:id="rId390" ref="D203"/>
    <hyperlink r:id="rId391" ref="G203"/>
    <hyperlink r:id="rId392" ref="D204"/>
    <hyperlink r:id="rId393" ref="G204"/>
    <hyperlink r:id="rId394" ref="D205"/>
    <hyperlink r:id="rId395" ref="G205"/>
    <hyperlink r:id="rId396" ref="D206"/>
    <hyperlink r:id="rId397" ref="G206"/>
    <hyperlink r:id="rId398" ref="B207"/>
    <hyperlink r:id="rId399" ref="D207"/>
    <hyperlink r:id="rId400" ref="G207"/>
    <hyperlink r:id="rId401" ref="B208"/>
    <hyperlink r:id="rId402" ref="D208"/>
    <hyperlink r:id="rId403" ref="D209"/>
    <hyperlink r:id="rId404" ref="G209"/>
    <hyperlink r:id="rId405" ref="D210"/>
    <hyperlink r:id="rId406" ref="G210"/>
    <hyperlink r:id="rId407" ref="D211"/>
    <hyperlink r:id="rId408" ref="G211"/>
    <hyperlink r:id="rId409" ref="D212"/>
    <hyperlink r:id="rId410" ref="G212"/>
    <hyperlink r:id="rId411" ref="D213"/>
    <hyperlink r:id="rId412" ref="G213"/>
    <hyperlink r:id="rId413" ref="D214"/>
    <hyperlink r:id="rId414" ref="G214"/>
    <hyperlink r:id="rId415" ref="B215"/>
    <hyperlink r:id="rId416" ref="D215"/>
    <hyperlink r:id="rId417" ref="G215"/>
    <hyperlink r:id="rId418" ref="D216"/>
    <hyperlink r:id="rId419" ref="D217"/>
    <hyperlink r:id="rId420" ref="G217"/>
    <hyperlink r:id="rId421" ref="D218"/>
    <hyperlink r:id="rId422" ref="G218"/>
    <hyperlink r:id="rId423" ref="D219"/>
    <hyperlink r:id="rId424" ref="G219"/>
    <hyperlink r:id="rId425" ref="D220"/>
    <hyperlink r:id="rId426" ref="D221"/>
    <hyperlink r:id="rId427" ref="G221"/>
    <hyperlink r:id="rId428" ref="D222"/>
    <hyperlink r:id="rId429" ref="G222"/>
    <hyperlink r:id="rId430" ref="D223"/>
    <hyperlink r:id="rId431" ref="G223"/>
    <hyperlink r:id="rId432" ref="D224"/>
    <hyperlink r:id="rId433" ref="G224"/>
    <hyperlink r:id="rId434" ref="D225"/>
    <hyperlink r:id="rId435" ref="G225"/>
    <hyperlink r:id="rId436" ref="D226"/>
    <hyperlink r:id="rId437" ref="G226"/>
    <hyperlink r:id="rId438" ref="D227"/>
    <hyperlink r:id="rId439" ref="G227"/>
    <hyperlink r:id="rId440" ref="D228"/>
    <hyperlink r:id="rId441" ref="G228"/>
    <hyperlink r:id="rId442" ref="D229"/>
    <hyperlink r:id="rId443" ref="G229"/>
    <hyperlink r:id="rId444" ref="D230"/>
    <hyperlink r:id="rId445" ref="G230"/>
    <hyperlink r:id="rId446" ref="D231"/>
    <hyperlink r:id="rId447" ref="G231"/>
    <hyperlink r:id="rId448" ref="D232"/>
    <hyperlink r:id="rId449" ref="G232"/>
    <hyperlink r:id="rId450" ref="D233"/>
    <hyperlink r:id="rId451" ref="G233"/>
    <hyperlink r:id="rId452" ref="D234"/>
    <hyperlink r:id="rId453" ref="G234"/>
    <hyperlink r:id="rId454" ref="D235"/>
    <hyperlink r:id="rId455" ref="G235"/>
    <hyperlink r:id="rId456" ref="D236"/>
    <hyperlink r:id="rId457" ref="G236"/>
    <hyperlink r:id="rId458" ref="D237"/>
    <hyperlink r:id="rId459" ref="G237"/>
    <hyperlink r:id="rId460" ref="D238"/>
    <hyperlink r:id="rId461" ref="G238"/>
    <hyperlink r:id="rId462" ref="B239"/>
    <hyperlink r:id="rId463" ref="D239"/>
    <hyperlink r:id="rId464" ref="G239"/>
    <hyperlink r:id="rId465" ref="D240"/>
    <hyperlink r:id="rId466" ref="D241"/>
    <hyperlink r:id="rId467" ref="G241"/>
    <hyperlink r:id="rId468" ref="D242"/>
    <hyperlink r:id="rId469" ref="G242"/>
    <hyperlink r:id="rId470" ref="D243"/>
    <hyperlink r:id="rId471" ref="G243"/>
    <hyperlink r:id="rId472" ref="D244"/>
    <hyperlink r:id="rId473" ref="G244"/>
    <hyperlink r:id="rId474" ref="D245"/>
    <hyperlink r:id="rId475" ref="G245"/>
    <hyperlink r:id="rId476" ref="D246"/>
    <hyperlink r:id="rId477" ref="G246"/>
    <hyperlink r:id="rId478" ref="D247"/>
    <hyperlink r:id="rId479" ref="G247"/>
    <hyperlink r:id="rId480" ref="D248"/>
    <hyperlink r:id="rId481" ref="G248"/>
    <hyperlink r:id="rId482" ref="D249"/>
    <hyperlink r:id="rId483" ref="G249"/>
    <hyperlink r:id="rId484" ref="D250"/>
    <hyperlink r:id="rId485" ref="G250"/>
    <hyperlink r:id="rId486" ref="D251"/>
    <hyperlink r:id="rId487" ref="G251"/>
    <hyperlink r:id="rId488" ref="D252"/>
    <hyperlink r:id="rId489" ref="D253"/>
    <hyperlink r:id="rId490" ref="G253"/>
    <hyperlink r:id="rId491" ref="D254"/>
    <hyperlink r:id="rId492" ref="G254"/>
    <hyperlink r:id="rId493" ref="D255"/>
    <hyperlink r:id="rId494" ref="G255"/>
    <hyperlink r:id="rId495" ref="D256"/>
    <hyperlink r:id="rId496" ref="G256"/>
    <hyperlink r:id="rId497" ref="D257"/>
    <hyperlink r:id="rId498" ref="G257"/>
    <hyperlink r:id="rId499" ref="D258"/>
    <hyperlink r:id="rId500" ref="G258"/>
    <hyperlink r:id="rId501" ref="D259"/>
    <hyperlink r:id="rId502" ref="G259"/>
    <hyperlink r:id="rId503" ref="D260"/>
    <hyperlink r:id="rId504" ref="G260"/>
    <hyperlink r:id="rId505" location="comment_1815723602&amp;comments_data=n_reply" ref="D261"/>
    <hyperlink r:id="rId506" ref="G261"/>
    <hyperlink r:id="rId507" ref="D262"/>
    <hyperlink r:id="rId508" ref="G262"/>
    <hyperlink r:id="rId509" ref="D263"/>
    <hyperlink r:id="rId510" ref="G263"/>
  </hyperlinks>
  <drawing r:id="rId51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75"/>
    <col customWidth="1" min="2" max="2" width="58.38"/>
    <col customWidth="1" min="3" max="3" width="11.63"/>
    <col customWidth="1" min="4" max="4" width="12.38"/>
    <col customWidth="1" min="5" max="5" width="8.75"/>
    <col customWidth="1" min="6" max="6" width="59.88"/>
    <col customWidth="1" min="7" max="7" width="26.5"/>
    <col customWidth="1" min="8" max="8" width="22.75"/>
    <col customWidth="1" min="9" max="9" width="54.88"/>
    <col customWidth="1" min="10" max="10" width="13.63"/>
  </cols>
  <sheetData>
    <row r="1">
      <c r="A1" s="1" t="s">
        <v>0</v>
      </c>
      <c r="B1" s="2" t="s">
        <v>1</v>
      </c>
      <c r="C1" s="2" t="s">
        <v>2</v>
      </c>
      <c r="D1" s="3" t="s">
        <v>3</v>
      </c>
      <c r="E1" s="2" t="s">
        <v>4</v>
      </c>
      <c r="F1" s="4" t="s">
        <v>5</v>
      </c>
      <c r="G1" s="2" t="s">
        <v>6</v>
      </c>
      <c r="H1" s="2" t="s">
        <v>7</v>
      </c>
      <c r="I1" s="5"/>
      <c r="J1" s="6" t="s">
        <v>8</v>
      </c>
      <c r="K1" s="5"/>
      <c r="L1" s="5"/>
      <c r="M1" s="5"/>
      <c r="N1" s="5"/>
      <c r="O1" s="5"/>
      <c r="P1" s="5"/>
      <c r="Q1" s="5"/>
      <c r="R1" s="5"/>
      <c r="S1" s="5"/>
      <c r="T1" s="5"/>
      <c r="U1" s="5"/>
      <c r="V1" s="5"/>
      <c r="W1" s="5"/>
      <c r="X1" s="5"/>
      <c r="Y1" s="5"/>
      <c r="Z1" s="5"/>
      <c r="AA1" s="5"/>
      <c r="AB1" s="5"/>
    </row>
    <row r="2">
      <c r="A2" s="41">
        <v>45110.0</v>
      </c>
      <c r="B2" s="28" t="s">
        <v>2400</v>
      </c>
      <c r="C2" s="29" t="s">
        <v>14</v>
      </c>
      <c r="D2" s="42" t="s">
        <v>2401</v>
      </c>
      <c r="E2" s="28" t="s">
        <v>156</v>
      </c>
      <c r="F2" s="31" t="s">
        <v>885</v>
      </c>
      <c r="G2" s="43" t="s">
        <v>2402</v>
      </c>
      <c r="H2" s="33" t="s">
        <v>887</v>
      </c>
      <c r="I2" s="14"/>
      <c r="J2" s="14">
        <f t="shared" ref="J2:J230" si="1">IF(ISBLANK(G3),0,LEN(G3)-LEN(SUBSTITUTE(G3,CHAR(10),""))+1)</f>
        <v>1</v>
      </c>
      <c r="K2" s="14">
        <f>COUNTIF(H2:H1000, "*ответ *")</f>
        <v>49</v>
      </c>
      <c r="L2" s="14"/>
      <c r="M2" s="14"/>
      <c r="N2" s="14"/>
      <c r="O2" s="14"/>
      <c r="P2" s="14"/>
      <c r="Q2" s="14"/>
      <c r="R2" s="14"/>
      <c r="S2" s="14"/>
      <c r="T2" s="14"/>
      <c r="U2" s="14"/>
      <c r="V2" s="14"/>
      <c r="W2" s="14"/>
      <c r="X2" s="14"/>
      <c r="Y2" s="14"/>
      <c r="Z2" s="14"/>
      <c r="AA2" s="14"/>
      <c r="AB2" s="14"/>
    </row>
    <row r="3">
      <c r="A3" s="41">
        <v>45110.0</v>
      </c>
      <c r="B3" s="44" t="s">
        <v>2403</v>
      </c>
      <c r="C3" s="29" t="s">
        <v>14</v>
      </c>
      <c r="D3" s="42" t="s">
        <v>2404</v>
      </c>
      <c r="E3" s="28" t="s">
        <v>156</v>
      </c>
      <c r="F3" s="45" t="s">
        <v>2405</v>
      </c>
      <c r="G3" s="46" t="s">
        <v>2406</v>
      </c>
      <c r="H3" s="47"/>
      <c r="I3" s="14"/>
      <c r="J3" s="14">
        <f t="shared" si="1"/>
        <v>1</v>
      </c>
      <c r="K3" s="14"/>
      <c r="L3" s="14"/>
      <c r="M3" s="14"/>
      <c r="N3" s="14"/>
      <c r="O3" s="14"/>
      <c r="P3" s="14"/>
      <c r="Q3" s="14"/>
      <c r="R3" s="14"/>
      <c r="S3" s="14"/>
      <c r="T3" s="14"/>
      <c r="U3" s="14"/>
      <c r="V3" s="14"/>
      <c r="W3" s="14"/>
      <c r="X3" s="14"/>
      <c r="Y3" s="14"/>
      <c r="Z3" s="14"/>
      <c r="AA3" s="14"/>
      <c r="AB3" s="14"/>
    </row>
    <row r="4">
      <c r="A4" s="41">
        <v>45110.0</v>
      </c>
      <c r="B4" s="44" t="s">
        <v>2407</v>
      </c>
      <c r="C4" s="29" t="s">
        <v>30</v>
      </c>
      <c r="D4" s="42" t="s">
        <v>2408</v>
      </c>
      <c r="E4" s="28" t="s">
        <v>132</v>
      </c>
      <c r="F4" s="45" t="s">
        <v>2409</v>
      </c>
      <c r="G4" s="46" t="s">
        <v>2410</v>
      </c>
      <c r="H4" s="47"/>
      <c r="I4" s="14"/>
      <c r="J4" s="14">
        <f t="shared" si="1"/>
        <v>1</v>
      </c>
      <c r="K4" s="14"/>
      <c r="L4" s="14"/>
      <c r="M4" s="14"/>
      <c r="N4" s="14"/>
      <c r="O4" s="14"/>
      <c r="P4" s="14"/>
      <c r="Q4" s="14"/>
      <c r="R4" s="14"/>
      <c r="S4" s="14"/>
      <c r="T4" s="14"/>
      <c r="U4" s="14"/>
      <c r="V4" s="14"/>
      <c r="W4" s="14"/>
      <c r="X4" s="14"/>
      <c r="Y4" s="14"/>
      <c r="Z4" s="14"/>
      <c r="AA4" s="14"/>
      <c r="AB4" s="14"/>
    </row>
    <row r="5">
      <c r="A5" s="41">
        <v>45107.0</v>
      </c>
      <c r="B5" s="44" t="s">
        <v>2411</v>
      </c>
      <c r="C5" s="29" t="s">
        <v>14</v>
      </c>
      <c r="D5" s="42" t="s">
        <v>2412</v>
      </c>
      <c r="E5" s="28" t="s">
        <v>123</v>
      </c>
      <c r="F5" s="45" t="s">
        <v>2413</v>
      </c>
      <c r="G5" s="46" t="s">
        <v>2414</v>
      </c>
      <c r="H5" s="28" t="s">
        <v>2415</v>
      </c>
      <c r="I5" s="14"/>
      <c r="J5" s="14">
        <f t="shared" si="1"/>
        <v>2</v>
      </c>
      <c r="K5" s="14"/>
      <c r="L5" s="14"/>
      <c r="M5" s="14"/>
      <c r="N5" s="14"/>
      <c r="O5" s="14"/>
      <c r="P5" s="14"/>
      <c r="Q5" s="14"/>
      <c r="R5" s="14"/>
      <c r="S5" s="14"/>
      <c r="T5" s="14"/>
      <c r="U5" s="14"/>
      <c r="V5" s="14"/>
      <c r="W5" s="14"/>
      <c r="X5" s="14"/>
      <c r="Y5" s="14"/>
      <c r="Z5" s="14"/>
      <c r="AA5" s="14"/>
      <c r="AB5" s="14"/>
    </row>
    <row r="6">
      <c r="A6" s="7">
        <v>45111.0</v>
      </c>
      <c r="B6" s="8" t="s">
        <v>2416</v>
      </c>
      <c r="C6" s="9" t="s">
        <v>30</v>
      </c>
      <c r="D6" s="15" t="s">
        <v>2417</v>
      </c>
      <c r="E6" s="8" t="s">
        <v>132</v>
      </c>
      <c r="F6" s="16" t="s">
        <v>2418</v>
      </c>
      <c r="G6" s="18" t="s">
        <v>2419</v>
      </c>
      <c r="H6" s="11"/>
      <c r="I6" s="14"/>
      <c r="J6" s="14">
        <f t="shared" si="1"/>
        <v>1</v>
      </c>
      <c r="K6" s="14"/>
      <c r="L6" s="14"/>
      <c r="M6" s="14"/>
      <c r="N6" s="14"/>
      <c r="O6" s="14"/>
      <c r="P6" s="14"/>
      <c r="Q6" s="14"/>
      <c r="R6" s="14"/>
      <c r="S6" s="14"/>
      <c r="T6" s="14"/>
      <c r="U6" s="14"/>
      <c r="V6" s="14"/>
      <c r="W6" s="14"/>
      <c r="X6" s="14"/>
      <c r="Y6" s="14"/>
      <c r="Z6" s="14"/>
      <c r="AA6" s="14"/>
      <c r="AB6" s="14"/>
    </row>
    <row r="7">
      <c r="A7" s="7">
        <v>45111.0</v>
      </c>
      <c r="B7" s="8" t="s">
        <v>2420</v>
      </c>
      <c r="C7" s="9" t="s">
        <v>30</v>
      </c>
      <c r="D7" s="10" t="s">
        <v>2421</v>
      </c>
      <c r="E7" s="8" t="s">
        <v>1474</v>
      </c>
      <c r="F7" s="16" t="s">
        <v>1356</v>
      </c>
      <c r="G7" s="19" t="s">
        <v>2422</v>
      </c>
      <c r="H7" s="11"/>
      <c r="I7" s="14"/>
      <c r="J7" s="14">
        <f t="shared" si="1"/>
        <v>1</v>
      </c>
      <c r="K7" s="14"/>
      <c r="L7" s="14"/>
      <c r="M7" s="14"/>
      <c r="N7" s="14"/>
      <c r="O7" s="14"/>
      <c r="P7" s="14"/>
      <c r="Q7" s="14"/>
      <c r="R7" s="14"/>
      <c r="S7" s="14"/>
      <c r="T7" s="14"/>
      <c r="U7" s="14"/>
      <c r="V7" s="14"/>
      <c r="W7" s="14"/>
      <c r="X7" s="14"/>
      <c r="Y7" s="14"/>
      <c r="Z7" s="14"/>
      <c r="AA7" s="14"/>
      <c r="AB7" s="14"/>
    </row>
    <row r="8" ht="281.25" customHeight="1">
      <c r="A8" s="7"/>
      <c r="B8" s="8" t="s">
        <v>2423</v>
      </c>
      <c r="C8" s="9" t="s">
        <v>14</v>
      </c>
      <c r="D8" s="15" t="s">
        <v>2424</v>
      </c>
      <c r="E8" s="8" t="s">
        <v>2425</v>
      </c>
      <c r="F8" s="16" t="s">
        <v>2426</v>
      </c>
      <c r="G8" s="19" t="s">
        <v>2427</v>
      </c>
      <c r="H8" s="11"/>
      <c r="I8" s="14"/>
      <c r="J8" s="14">
        <f t="shared" si="1"/>
        <v>1</v>
      </c>
      <c r="K8" s="14"/>
      <c r="L8" s="14"/>
      <c r="M8" s="14"/>
      <c r="N8" s="14"/>
      <c r="O8" s="14"/>
      <c r="P8" s="14"/>
      <c r="Q8" s="14"/>
      <c r="R8" s="14"/>
      <c r="S8" s="14"/>
      <c r="T8" s="14"/>
      <c r="U8" s="14"/>
      <c r="V8" s="14"/>
      <c r="W8" s="14"/>
      <c r="X8" s="14"/>
      <c r="Y8" s="14"/>
      <c r="Z8" s="14"/>
      <c r="AA8" s="14"/>
      <c r="AB8" s="14"/>
    </row>
    <row r="9" ht="281.25" customHeight="1">
      <c r="A9" s="7">
        <v>45111.0</v>
      </c>
      <c r="B9" s="8" t="s">
        <v>2428</v>
      </c>
      <c r="C9" s="9" t="s">
        <v>14</v>
      </c>
      <c r="D9" s="10" t="s">
        <v>2429</v>
      </c>
      <c r="E9" s="8" t="s">
        <v>32</v>
      </c>
      <c r="F9" s="16" t="s">
        <v>2430</v>
      </c>
      <c r="G9" s="19" t="s">
        <v>2431</v>
      </c>
      <c r="H9" s="8" t="s">
        <v>56</v>
      </c>
      <c r="I9" s="14"/>
      <c r="J9" s="14">
        <f t="shared" si="1"/>
        <v>1</v>
      </c>
      <c r="K9" s="14"/>
      <c r="L9" s="14"/>
      <c r="M9" s="14"/>
      <c r="N9" s="14"/>
      <c r="O9" s="14"/>
      <c r="P9" s="14"/>
      <c r="Q9" s="14"/>
      <c r="R9" s="14"/>
      <c r="S9" s="14"/>
      <c r="T9" s="14"/>
      <c r="U9" s="14"/>
      <c r="V9" s="14"/>
      <c r="W9" s="14"/>
      <c r="X9" s="14"/>
      <c r="Y9" s="14"/>
      <c r="Z9" s="14"/>
      <c r="AA9" s="14"/>
      <c r="AB9" s="14"/>
    </row>
    <row r="10">
      <c r="A10" s="7">
        <v>45111.0</v>
      </c>
      <c r="B10" s="8" t="s">
        <v>2432</v>
      </c>
      <c r="C10" s="9" t="s">
        <v>10</v>
      </c>
      <c r="D10" s="10" t="s">
        <v>2433</v>
      </c>
      <c r="E10" s="8" t="s">
        <v>123</v>
      </c>
      <c r="F10" s="16" t="s">
        <v>2434</v>
      </c>
      <c r="G10" s="19" t="s">
        <v>2435</v>
      </c>
      <c r="H10" s="8" t="s">
        <v>56</v>
      </c>
      <c r="I10" s="14"/>
      <c r="J10" s="14">
        <f t="shared" si="1"/>
        <v>1</v>
      </c>
      <c r="K10" s="14"/>
      <c r="L10" s="14"/>
      <c r="M10" s="14"/>
      <c r="N10" s="14"/>
      <c r="O10" s="14"/>
      <c r="P10" s="14"/>
      <c r="Q10" s="14"/>
      <c r="R10" s="14"/>
      <c r="S10" s="14"/>
      <c r="T10" s="14"/>
      <c r="U10" s="14"/>
      <c r="V10" s="14"/>
      <c r="W10" s="14"/>
      <c r="X10" s="14"/>
      <c r="Y10" s="14"/>
      <c r="Z10" s="14"/>
      <c r="AA10" s="14"/>
      <c r="AB10" s="14"/>
    </row>
    <row r="11">
      <c r="A11" s="7">
        <v>45111.0</v>
      </c>
      <c r="B11" s="8" t="s">
        <v>2436</v>
      </c>
      <c r="C11" s="9" t="s">
        <v>14</v>
      </c>
      <c r="D11" s="10" t="s">
        <v>2437</v>
      </c>
      <c r="E11" s="8" t="s">
        <v>93</v>
      </c>
      <c r="F11" s="16" t="s">
        <v>2438</v>
      </c>
      <c r="G11" s="19" t="s">
        <v>2439</v>
      </c>
      <c r="H11" s="8" t="s">
        <v>56</v>
      </c>
      <c r="I11" s="14"/>
      <c r="J11" s="14">
        <f t="shared" si="1"/>
        <v>1</v>
      </c>
      <c r="K11" s="14"/>
      <c r="L11" s="14"/>
      <c r="M11" s="14"/>
      <c r="N11" s="14"/>
      <c r="O11" s="14"/>
      <c r="P11" s="14"/>
      <c r="Q11" s="14"/>
      <c r="R11" s="14"/>
      <c r="S11" s="14"/>
      <c r="T11" s="14"/>
      <c r="U11" s="14"/>
      <c r="V11" s="14"/>
      <c r="W11" s="14"/>
      <c r="X11" s="14"/>
      <c r="Y11" s="14"/>
      <c r="Z11" s="14"/>
      <c r="AA11" s="14"/>
      <c r="AB11" s="14"/>
    </row>
    <row r="12">
      <c r="A12" s="7">
        <v>45111.0</v>
      </c>
      <c r="B12" s="8" t="s">
        <v>2440</v>
      </c>
      <c r="C12" s="9" t="s">
        <v>14</v>
      </c>
      <c r="D12" s="10" t="s">
        <v>2441</v>
      </c>
      <c r="E12" s="28" t="s">
        <v>156</v>
      </c>
      <c r="F12" s="16" t="s">
        <v>2442</v>
      </c>
      <c r="G12" s="19" t="s">
        <v>2443</v>
      </c>
      <c r="H12" s="8" t="s">
        <v>56</v>
      </c>
      <c r="I12" s="14"/>
      <c r="J12" s="14">
        <f t="shared" si="1"/>
        <v>1</v>
      </c>
      <c r="K12" s="14"/>
      <c r="L12" s="14"/>
      <c r="M12" s="14"/>
      <c r="N12" s="14"/>
      <c r="O12" s="14"/>
      <c r="P12" s="14"/>
      <c r="Q12" s="14"/>
      <c r="R12" s="14"/>
      <c r="S12" s="14"/>
      <c r="T12" s="14"/>
      <c r="U12" s="14"/>
      <c r="V12" s="14"/>
      <c r="W12" s="14"/>
      <c r="X12" s="14"/>
      <c r="Y12" s="14"/>
      <c r="Z12" s="14"/>
      <c r="AA12" s="14"/>
      <c r="AB12" s="14"/>
    </row>
    <row r="13">
      <c r="A13" s="7">
        <v>45111.0</v>
      </c>
      <c r="B13" s="21" t="s">
        <v>2444</v>
      </c>
      <c r="C13" s="9" t="s">
        <v>10</v>
      </c>
      <c r="D13" s="15" t="s">
        <v>2445</v>
      </c>
      <c r="E13" s="8"/>
      <c r="F13" s="16" t="s">
        <v>2446</v>
      </c>
      <c r="G13" s="19" t="s">
        <v>2447</v>
      </c>
      <c r="H13" s="8" t="s">
        <v>56</v>
      </c>
      <c r="I13" s="14"/>
      <c r="J13" s="14">
        <f t="shared" si="1"/>
        <v>1</v>
      </c>
      <c r="K13" s="14"/>
      <c r="L13" s="14"/>
      <c r="M13" s="14"/>
      <c r="N13" s="14"/>
      <c r="O13" s="14"/>
      <c r="P13" s="14"/>
      <c r="Q13" s="14"/>
      <c r="R13" s="14"/>
      <c r="S13" s="14"/>
      <c r="T13" s="14"/>
      <c r="U13" s="14"/>
      <c r="V13" s="14"/>
      <c r="W13" s="14"/>
      <c r="X13" s="14"/>
      <c r="Y13" s="14"/>
      <c r="Z13" s="14"/>
      <c r="AA13" s="14"/>
      <c r="AB13" s="14"/>
    </row>
    <row r="14">
      <c r="A14" s="7">
        <v>45111.0</v>
      </c>
      <c r="B14" s="8" t="s">
        <v>2448</v>
      </c>
      <c r="C14" s="9" t="s">
        <v>14</v>
      </c>
      <c r="D14" s="10" t="s">
        <v>2449</v>
      </c>
      <c r="E14" s="8" t="s">
        <v>109</v>
      </c>
      <c r="F14" s="16" t="s">
        <v>2450</v>
      </c>
      <c r="G14" s="19" t="s">
        <v>2451</v>
      </c>
      <c r="H14" s="8" t="s">
        <v>56</v>
      </c>
      <c r="I14" s="14"/>
      <c r="J14" s="14">
        <f t="shared" si="1"/>
        <v>1</v>
      </c>
      <c r="K14" s="14"/>
      <c r="L14" s="14"/>
      <c r="M14" s="14"/>
      <c r="N14" s="14"/>
      <c r="O14" s="14"/>
      <c r="P14" s="14"/>
      <c r="Q14" s="14"/>
      <c r="R14" s="14"/>
      <c r="S14" s="14"/>
      <c r="T14" s="14"/>
      <c r="U14" s="14"/>
      <c r="V14" s="14"/>
      <c r="W14" s="14"/>
      <c r="X14" s="14"/>
      <c r="Y14" s="14"/>
      <c r="Z14" s="14"/>
      <c r="AA14" s="14"/>
      <c r="AB14" s="14"/>
    </row>
    <row r="15">
      <c r="A15" s="7">
        <v>45111.0</v>
      </c>
      <c r="B15" s="8" t="s">
        <v>2452</v>
      </c>
      <c r="C15" s="9" t="s">
        <v>30</v>
      </c>
      <c r="D15" s="15" t="s">
        <v>2453</v>
      </c>
      <c r="E15" s="8"/>
      <c r="F15" s="16" t="s">
        <v>544</v>
      </c>
      <c r="G15" s="19" t="s">
        <v>2454</v>
      </c>
      <c r="H15" s="11"/>
      <c r="I15" s="14"/>
      <c r="J15" s="14">
        <f t="shared" si="1"/>
        <v>1</v>
      </c>
      <c r="K15" s="14"/>
      <c r="L15" s="14"/>
      <c r="M15" s="14"/>
      <c r="N15" s="14"/>
      <c r="O15" s="14"/>
      <c r="P15" s="14"/>
      <c r="Q15" s="14"/>
      <c r="R15" s="14"/>
      <c r="S15" s="14"/>
      <c r="T15" s="14"/>
      <c r="U15" s="14"/>
      <c r="V15" s="14"/>
      <c r="W15" s="14"/>
      <c r="X15" s="14"/>
      <c r="Y15" s="14"/>
      <c r="Z15" s="14"/>
      <c r="AA15" s="14"/>
      <c r="AB15" s="14"/>
    </row>
    <row r="16">
      <c r="A16" s="7">
        <v>45111.0</v>
      </c>
      <c r="B16" s="8" t="s">
        <v>2455</v>
      </c>
      <c r="C16" s="9" t="s">
        <v>10</v>
      </c>
      <c r="D16" s="15" t="s">
        <v>2456</v>
      </c>
      <c r="E16" s="8"/>
      <c r="F16" s="16" t="s">
        <v>2457</v>
      </c>
      <c r="G16" s="19" t="s">
        <v>2458</v>
      </c>
      <c r="H16" s="8" t="s">
        <v>2459</v>
      </c>
      <c r="I16" s="14"/>
      <c r="J16" s="14">
        <f t="shared" si="1"/>
        <v>1</v>
      </c>
      <c r="K16" s="14"/>
      <c r="L16" s="14"/>
      <c r="M16" s="14"/>
      <c r="N16" s="14"/>
      <c r="O16" s="14"/>
      <c r="P16" s="14"/>
      <c r="Q16" s="14"/>
      <c r="R16" s="14"/>
      <c r="S16" s="14"/>
      <c r="T16" s="14"/>
      <c r="U16" s="14"/>
      <c r="V16" s="14"/>
      <c r="W16" s="14"/>
      <c r="X16" s="14"/>
      <c r="Y16" s="14"/>
      <c r="Z16" s="14"/>
      <c r="AA16" s="14"/>
      <c r="AB16" s="14"/>
    </row>
    <row r="17">
      <c r="A17" s="7">
        <v>45111.0</v>
      </c>
      <c r="B17" s="8" t="s">
        <v>2460</v>
      </c>
      <c r="C17" s="9" t="s">
        <v>14</v>
      </c>
      <c r="D17" s="15" t="s">
        <v>2461</v>
      </c>
      <c r="E17" s="8"/>
      <c r="F17" s="16" t="s">
        <v>2462</v>
      </c>
      <c r="G17" s="19" t="s">
        <v>2463</v>
      </c>
      <c r="H17" s="8" t="s">
        <v>2464</v>
      </c>
      <c r="I17" s="14"/>
      <c r="J17" s="14">
        <f t="shared" si="1"/>
        <v>1</v>
      </c>
      <c r="K17" s="14"/>
      <c r="L17" s="14"/>
      <c r="M17" s="14"/>
      <c r="N17" s="14"/>
      <c r="O17" s="14"/>
      <c r="P17" s="14"/>
      <c r="Q17" s="14"/>
      <c r="R17" s="14"/>
      <c r="S17" s="14"/>
      <c r="T17" s="14"/>
      <c r="U17" s="14"/>
      <c r="V17" s="14"/>
      <c r="W17" s="14"/>
      <c r="X17" s="14"/>
      <c r="Y17" s="14"/>
      <c r="Z17" s="14"/>
      <c r="AA17" s="14"/>
      <c r="AB17" s="14"/>
    </row>
    <row r="18">
      <c r="A18" s="7">
        <v>45111.0</v>
      </c>
      <c r="B18" s="8" t="s">
        <v>2465</v>
      </c>
      <c r="C18" s="9" t="s">
        <v>30</v>
      </c>
      <c r="D18" s="15" t="s">
        <v>2466</v>
      </c>
      <c r="E18" s="8"/>
      <c r="F18" s="16" t="s">
        <v>544</v>
      </c>
      <c r="G18" s="19" t="s">
        <v>2467</v>
      </c>
      <c r="H18" s="37"/>
      <c r="I18" s="14"/>
      <c r="J18" s="14">
        <f t="shared" si="1"/>
        <v>1</v>
      </c>
      <c r="K18" s="14"/>
      <c r="L18" s="14"/>
      <c r="M18" s="14"/>
      <c r="N18" s="14"/>
      <c r="O18" s="14"/>
      <c r="P18" s="14"/>
      <c r="Q18" s="14"/>
      <c r="R18" s="14"/>
      <c r="S18" s="14"/>
      <c r="T18" s="14"/>
      <c r="U18" s="14"/>
      <c r="V18" s="14"/>
      <c r="W18" s="14"/>
      <c r="X18" s="14"/>
      <c r="Y18" s="14"/>
      <c r="Z18" s="14"/>
      <c r="AA18" s="14"/>
      <c r="AB18" s="14"/>
    </row>
    <row r="19">
      <c r="A19" s="7">
        <v>45111.0</v>
      </c>
      <c r="B19" s="8" t="s">
        <v>2468</v>
      </c>
      <c r="C19" s="9" t="s">
        <v>30</v>
      </c>
      <c r="D19" s="15" t="s">
        <v>2469</v>
      </c>
      <c r="E19" s="8"/>
      <c r="F19" s="16" t="s">
        <v>2470</v>
      </c>
      <c r="G19" s="19" t="s">
        <v>2471</v>
      </c>
      <c r="H19" s="8" t="s">
        <v>2472</v>
      </c>
      <c r="I19" s="14"/>
      <c r="J19" s="14">
        <f t="shared" si="1"/>
        <v>1</v>
      </c>
      <c r="K19" s="14"/>
      <c r="L19" s="14"/>
      <c r="M19" s="14"/>
      <c r="N19" s="14"/>
      <c r="O19" s="14"/>
      <c r="P19" s="14"/>
      <c r="Q19" s="14"/>
      <c r="R19" s="14"/>
      <c r="S19" s="14"/>
      <c r="T19" s="14"/>
      <c r="U19" s="14"/>
      <c r="V19" s="14"/>
      <c r="W19" s="14"/>
      <c r="X19" s="14"/>
      <c r="Y19" s="14"/>
      <c r="Z19" s="14"/>
      <c r="AA19" s="14"/>
      <c r="AB19" s="14"/>
    </row>
    <row r="20">
      <c r="A20" s="7">
        <v>45111.0</v>
      </c>
      <c r="B20" s="8" t="s">
        <v>2473</v>
      </c>
      <c r="C20" s="9" t="s">
        <v>14</v>
      </c>
      <c r="D20" s="10" t="s">
        <v>2474</v>
      </c>
      <c r="E20" s="8" t="s">
        <v>156</v>
      </c>
      <c r="F20" s="16" t="s">
        <v>2475</v>
      </c>
      <c r="G20" s="19" t="s">
        <v>2476</v>
      </c>
      <c r="H20" s="11"/>
      <c r="I20" s="14"/>
      <c r="J20" s="14">
        <f t="shared" si="1"/>
        <v>1</v>
      </c>
      <c r="K20" s="14"/>
      <c r="L20" s="14"/>
      <c r="M20" s="14"/>
      <c r="N20" s="14"/>
      <c r="O20" s="14"/>
      <c r="P20" s="14"/>
      <c r="Q20" s="14"/>
      <c r="R20" s="14"/>
      <c r="S20" s="14"/>
      <c r="T20" s="14"/>
      <c r="U20" s="14"/>
      <c r="V20" s="14"/>
      <c r="W20" s="14"/>
      <c r="X20" s="14"/>
      <c r="Y20" s="14"/>
      <c r="Z20" s="14"/>
      <c r="AA20" s="14"/>
      <c r="AB20" s="14"/>
    </row>
    <row r="21">
      <c r="A21" s="7">
        <v>45111.0</v>
      </c>
      <c r="B21" s="8" t="s">
        <v>2477</v>
      </c>
      <c r="C21" s="9" t="s">
        <v>14</v>
      </c>
      <c r="D21" s="10" t="s">
        <v>2478</v>
      </c>
      <c r="E21" s="8" t="s">
        <v>1608</v>
      </c>
      <c r="F21" s="16" t="s">
        <v>2479</v>
      </c>
      <c r="G21" s="19" t="s">
        <v>2480</v>
      </c>
      <c r="H21" s="21" t="s">
        <v>2481</v>
      </c>
      <c r="I21" s="14"/>
      <c r="J21" s="14">
        <f t="shared" si="1"/>
        <v>1</v>
      </c>
      <c r="K21" s="14"/>
      <c r="L21" s="14"/>
      <c r="M21" s="14"/>
      <c r="N21" s="14"/>
      <c r="O21" s="14"/>
      <c r="P21" s="14"/>
      <c r="Q21" s="14"/>
      <c r="R21" s="14"/>
      <c r="S21" s="14"/>
      <c r="T21" s="14"/>
      <c r="U21" s="14"/>
      <c r="V21" s="14"/>
      <c r="W21" s="14"/>
      <c r="X21" s="14"/>
      <c r="Y21" s="14"/>
      <c r="Z21" s="14"/>
      <c r="AA21" s="14"/>
      <c r="AB21" s="14"/>
    </row>
    <row r="22">
      <c r="A22" s="7">
        <v>45111.0</v>
      </c>
      <c r="B22" s="8" t="s">
        <v>2482</v>
      </c>
      <c r="C22" s="9" t="s">
        <v>14</v>
      </c>
      <c r="D22" s="10" t="s">
        <v>2483</v>
      </c>
      <c r="E22" s="8" t="s">
        <v>2484</v>
      </c>
      <c r="F22" s="16" t="s">
        <v>2485</v>
      </c>
      <c r="G22" s="19" t="s">
        <v>2486</v>
      </c>
      <c r="H22" s="11"/>
      <c r="I22" s="14"/>
      <c r="J22" s="14">
        <f t="shared" si="1"/>
        <v>1</v>
      </c>
      <c r="K22" s="14"/>
      <c r="L22" s="14"/>
      <c r="M22" s="14"/>
      <c r="N22" s="14"/>
      <c r="O22" s="14"/>
      <c r="P22" s="14"/>
      <c r="Q22" s="14"/>
      <c r="R22" s="14"/>
      <c r="S22" s="14"/>
      <c r="T22" s="14"/>
      <c r="U22" s="14"/>
      <c r="V22" s="14"/>
      <c r="W22" s="14"/>
      <c r="X22" s="14"/>
      <c r="Y22" s="14"/>
      <c r="Z22" s="14"/>
      <c r="AA22" s="14"/>
      <c r="AB22" s="14"/>
    </row>
    <row r="23" ht="77.25" customHeight="1">
      <c r="A23" s="7">
        <v>45111.0</v>
      </c>
      <c r="B23" s="21" t="s">
        <v>2487</v>
      </c>
      <c r="C23" s="9" t="s">
        <v>10</v>
      </c>
      <c r="D23" s="15" t="s">
        <v>2488</v>
      </c>
      <c r="E23" s="11"/>
      <c r="F23" s="48" t="s">
        <v>2489</v>
      </c>
      <c r="G23" s="19" t="s">
        <v>2490</v>
      </c>
      <c r="H23" s="49" t="s">
        <v>2491</v>
      </c>
      <c r="I23" s="14"/>
      <c r="J23" s="14">
        <f t="shared" si="1"/>
        <v>2</v>
      </c>
      <c r="K23" s="14"/>
      <c r="L23" s="14"/>
      <c r="M23" s="14"/>
      <c r="N23" s="14"/>
      <c r="O23" s="14"/>
      <c r="P23" s="14"/>
      <c r="Q23" s="14"/>
      <c r="R23" s="14"/>
      <c r="S23" s="14"/>
      <c r="T23" s="14"/>
      <c r="U23" s="14"/>
      <c r="V23" s="14"/>
      <c r="W23" s="14"/>
      <c r="X23" s="14"/>
      <c r="Y23" s="14"/>
      <c r="Z23" s="14"/>
      <c r="AA23" s="14"/>
      <c r="AB23" s="14"/>
    </row>
    <row r="24" ht="77.25" customHeight="1">
      <c r="A24" s="7">
        <v>45111.0</v>
      </c>
      <c r="B24" s="8" t="s">
        <v>2492</v>
      </c>
      <c r="C24" s="9" t="s">
        <v>30</v>
      </c>
      <c r="D24" s="50" t="s">
        <v>2493</v>
      </c>
      <c r="E24" s="11"/>
      <c r="F24" s="16" t="s">
        <v>2494</v>
      </c>
      <c r="G24" s="17" t="s">
        <v>2495</v>
      </c>
      <c r="H24" s="8" t="s">
        <v>2496</v>
      </c>
      <c r="I24" s="14"/>
      <c r="J24" s="14">
        <f t="shared" si="1"/>
        <v>1</v>
      </c>
      <c r="K24" s="14"/>
      <c r="L24" s="14"/>
      <c r="M24" s="14"/>
      <c r="N24" s="14"/>
      <c r="O24" s="14"/>
      <c r="P24" s="14"/>
      <c r="Q24" s="14"/>
      <c r="R24" s="14"/>
      <c r="S24" s="14"/>
      <c r="T24" s="14"/>
      <c r="U24" s="14"/>
      <c r="V24" s="14"/>
      <c r="W24" s="14"/>
      <c r="X24" s="14"/>
      <c r="Y24" s="14"/>
      <c r="Z24" s="14"/>
      <c r="AA24" s="14"/>
      <c r="AB24" s="14"/>
    </row>
    <row r="25">
      <c r="A25" s="7">
        <v>45112.0</v>
      </c>
      <c r="B25" s="8" t="s">
        <v>2497</v>
      </c>
      <c r="C25" s="9" t="s">
        <v>30</v>
      </c>
      <c r="D25" s="10" t="s">
        <v>2498</v>
      </c>
      <c r="E25" s="11"/>
      <c r="F25" s="16" t="s">
        <v>170</v>
      </c>
      <c r="G25" s="19" t="s">
        <v>2499</v>
      </c>
      <c r="H25" s="11"/>
      <c r="I25" s="14"/>
      <c r="J25" s="14">
        <f t="shared" si="1"/>
        <v>1</v>
      </c>
      <c r="K25" s="14"/>
      <c r="L25" s="14"/>
      <c r="M25" s="14"/>
      <c r="N25" s="14"/>
      <c r="O25" s="14"/>
      <c r="P25" s="14"/>
      <c r="Q25" s="14"/>
      <c r="R25" s="14"/>
      <c r="S25" s="14"/>
      <c r="T25" s="14"/>
      <c r="U25" s="14"/>
      <c r="V25" s="14"/>
      <c r="W25" s="14"/>
      <c r="X25" s="14"/>
      <c r="Y25" s="14"/>
      <c r="Z25" s="14"/>
      <c r="AA25" s="14"/>
      <c r="AB25" s="14"/>
    </row>
    <row r="26">
      <c r="A26" s="7">
        <v>45112.0</v>
      </c>
      <c r="B26" s="8" t="s">
        <v>2500</v>
      </c>
      <c r="C26" s="9" t="s">
        <v>10</v>
      </c>
      <c r="D26" s="10" t="s">
        <v>2501</v>
      </c>
      <c r="E26" s="8" t="s">
        <v>40</v>
      </c>
      <c r="F26" s="16" t="s">
        <v>2502</v>
      </c>
      <c r="G26" s="19" t="s">
        <v>2503</v>
      </c>
      <c r="H26" s="11"/>
      <c r="I26" s="14"/>
      <c r="J26" s="14">
        <f t="shared" si="1"/>
        <v>1</v>
      </c>
      <c r="K26" s="14"/>
      <c r="L26" s="14"/>
      <c r="M26" s="14"/>
      <c r="N26" s="14"/>
      <c r="O26" s="14"/>
      <c r="P26" s="14"/>
      <c r="Q26" s="14"/>
      <c r="R26" s="14"/>
      <c r="S26" s="14"/>
      <c r="T26" s="14"/>
      <c r="U26" s="14"/>
      <c r="V26" s="14"/>
      <c r="W26" s="14"/>
      <c r="X26" s="14"/>
      <c r="Y26" s="14"/>
      <c r="Z26" s="14"/>
      <c r="AA26" s="14"/>
      <c r="AB26" s="14"/>
    </row>
    <row r="27">
      <c r="A27" s="7">
        <v>45112.0</v>
      </c>
      <c r="B27" s="8" t="s">
        <v>2504</v>
      </c>
      <c r="C27" s="9" t="s">
        <v>14</v>
      </c>
      <c r="D27" s="10" t="s">
        <v>2505</v>
      </c>
      <c r="E27" s="8" t="s">
        <v>2506</v>
      </c>
      <c r="F27" s="16" t="s">
        <v>2507</v>
      </c>
      <c r="G27" s="19" t="s">
        <v>2508</v>
      </c>
      <c r="H27" s="11"/>
      <c r="I27" s="14"/>
      <c r="J27" s="14">
        <f t="shared" si="1"/>
        <v>1</v>
      </c>
      <c r="K27" s="14"/>
      <c r="L27" s="14"/>
      <c r="M27" s="14"/>
      <c r="N27" s="14"/>
      <c r="O27" s="14"/>
      <c r="P27" s="14"/>
      <c r="Q27" s="14"/>
      <c r="R27" s="14"/>
      <c r="S27" s="14"/>
      <c r="T27" s="14"/>
      <c r="U27" s="14"/>
      <c r="V27" s="14"/>
      <c r="W27" s="14"/>
      <c r="X27" s="14"/>
      <c r="Y27" s="14"/>
      <c r="Z27" s="14"/>
      <c r="AA27" s="14"/>
      <c r="AB27" s="14"/>
    </row>
    <row r="28">
      <c r="A28" s="7">
        <v>45112.0</v>
      </c>
      <c r="B28" s="8" t="s">
        <v>2509</v>
      </c>
      <c r="C28" s="9" t="s">
        <v>30</v>
      </c>
      <c r="D28" s="10" t="s">
        <v>2510</v>
      </c>
      <c r="E28" s="8" t="s">
        <v>330</v>
      </c>
      <c r="F28" s="16" t="s">
        <v>2511</v>
      </c>
      <c r="G28" s="19" t="s">
        <v>2512</v>
      </c>
      <c r="H28" s="11"/>
      <c r="I28" s="14"/>
      <c r="J28" s="14">
        <f t="shared" si="1"/>
        <v>0</v>
      </c>
      <c r="K28" s="14"/>
      <c r="L28" s="14"/>
      <c r="M28" s="14"/>
      <c r="N28" s="14"/>
      <c r="O28" s="14"/>
      <c r="P28" s="14"/>
      <c r="Q28" s="14"/>
      <c r="R28" s="14"/>
      <c r="S28" s="14"/>
      <c r="T28" s="14"/>
      <c r="U28" s="14"/>
      <c r="V28" s="14"/>
      <c r="W28" s="14"/>
      <c r="X28" s="14"/>
      <c r="Y28" s="14"/>
      <c r="Z28" s="14"/>
      <c r="AA28" s="14"/>
      <c r="AB28" s="14"/>
    </row>
    <row r="29">
      <c r="A29" s="7">
        <v>45112.0</v>
      </c>
      <c r="B29" s="49" t="s">
        <v>2513</v>
      </c>
      <c r="C29" s="9" t="s">
        <v>10</v>
      </c>
      <c r="D29" s="10" t="s">
        <v>2514</v>
      </c>
      <c r="E29" s="8" t="s">
        <v>174</v>
      </c>
      <c r="F29" s="12"/>
      <c r="G29" s="13"/>
      <c r="H29" s="8" t="s">
        <v>2515</v>
      </c>
      <c r="I29" s="14"/>
      <c r="J29" s="14">
        <f t="shared" si="1"/>
        <v>2</v>
      </c>
      <c r="K29" s="14"/>
      <c r="L29" s="14"/>
      <c r="M29" s="14"/>
      <c r="N29" s="14"/>
      <c r="O29" s="14"/>
      <c r="P29" s="14"/>
      <c r="Q29" s="14"/>
      <c r="R29" s="14"/>
      <c r="S29" s="14"/>
      <c r="T29" s="14"/>
      <c r="U29" s="14"/>
      <c r="V29" s="14"/>
      <c r="W29" s="14"/>
      <c r="X29" s="14"/>
      <c r="Y29" s="14"/>
      <c r="Z29" s="14"/>
      <c r="AA29" s="14"/>
      <c r="AB29" s="14"/>
    </row>
    <row r="30">
      <c r="A30" s="7">
        <v>45112.0</v>
      </c>
      <c r="B30" s="21" t="s">
        <v>2516</v>
      </c>
      <c r="C30" s="9" t="s">
        <v>30</v>
      </c>
      <c r="D30" s="15" t="s">
        <v>2517</v>
      </c>
      <c r="E30" s="8" t="s">
        <v>1710</v>
      </c>
      <c r="F30" s="16" t="s">
        <v>2518</v>
      </c>
      <c r="G30" s="17" t="s">
        <v>2519</v>
      </c>
      <c r="H30" s="8" t="s">
        <v>2520</v>
      </c>
      <c r="I30" s="14"/>
      <c r="J30" s="14">
        <f t="shared" si="1"/>
        <v>1</v>
      </c>
      <c r="K30" s="14"/>
      <c r="L30" s="14"/>
      <c r="M30" s="14"/>
      <c r="N30" s="14"/>
      <c r="O30" s="14"/>
      <c r="P30" s="14"/>
      <c r="Q30" s="14"/>
      <c r="R30" s="14"/>
      <c r="S30" s="14"/>
      <c r="T30" s="14"/>
      <c r="U30" s="14"/>
      <c r="V30" s="14"/>
      <c r="W30" s="14"/>
      <c r="X30" s="14"/>
      <c r="Y30" s="14"/>
      <c r="Z30" s="14"/>
      <c r="AA30" s="14"/>
      <c r="AB30" s="14"/>
    </row>
    <row r="31">
      <c r="A31" s="7">
        <v>45113.0</v>
      </c>
      <c r="B31" s="8" t="s">
        <v>2521</v>
      </c>
      <c r="C31" s="9" t="s">
        <v>14</v>
      </c>
      <c r="D31" s="15" t="s">
        <v>2522</v>
      </c>
      <c r="E31" s="8" t="s">
        <v>109</v>
      </c>
      <c r="F31" s="16" t="s">
        <v>2523</v>
      </c>
      <c r="G31" s="19" t="s">
        <v>2524</v>
      </c>
      <c r="H31" s="8" t="s">
        <v>2525</v>
      </c>
      <c r="I31" s="14"/>
      <c r="J31" s="14">
        <f t="shared" si="1"/>
        <v>1</v>
      </c>
      <c r="K31" s="14"/>
      <c r="L31" s="14"/>
      <c r="M31" s="14"/>
      <c r="N31" s="14"/>
      <c r="O31" s="14"/>
      <c r="P31" s="14"/>
      <c r="Q31" s="14"/>
      <c r="R31" s="14"/>
      <c r="S31" s="14"/>
      <c r="T31" s="14"/>
      <c r="U31" s="14"/>
      <c r="V31" s="14"/>
      <c r="W31" s="14"/>
      <c r="X31" s="14"/>
      <c r="Y31" s="14"/>
      <c r="Z31" s="14"/>
      <c r="AA31" s="14"/>
      <c r="AB31" s="14"/>
    </row>
    <row r="32">
      <c r="A32" s="7">
        <v>45113.0</v>
      </c>
      <c r="B32" s="8" t="s">
        <v>2526</v>
      </c>
      <c r="C32" s="9" t="s">
        <v>14</v>
      </c>
      <c r="D32" s="10" t="s">
        <v>2527</v>
      </c>
      <c r="E32" s="8" t="s">
        <v>93</v>
      </c>
      <c r="F32" s="16" t="s">
        <v>2528</v>
      </c>
      <c r="G32" s="19" t="s">
        <v>2529</v>
      </c>
      <c r="H32" s="11"/>
      <c r="I32" s="14"/>
      <c r="J32" s="14">
        <f t="shared" si="1"/>
        <v>1</v>
      </c>
      <c r="K32" s="14"/>
      <c r="L32" s="14"/>
      <c r="M32" s="14"/>
      <c r="N32" s="14"/>
      <c r="O32" s="14"/>
      <c r="P32" s="14"/>
      <c r="Q32" s="14"/>
      <c r="R32" s="14"/>
      <c r="S32" s="14"/>
      <c r="T32" s="14"/>
      <c r="U32" s="14"/>
      <c r="V32" s="14"/>
      <c r="W32" s="14"/>
      <c r="X32" s="14"/>
      <c r="Y32" s="14"/>
      <c r="Z32" s="14"/>
      <c r="AA32" s="14"/>
      <c r="AB32" s="14"/>
    </row>
    <row r="33">
      <c r="A33" s="7">
        <v>45113.0</v>
      </c>
      <c r="B33" s="8" t="s">
        <v>2530</v>
      </c>
      <c r="C33" s="9" t="s">
        <v>14</v>
      </c>
      <c r="D33" s="10" t="s">
        <v>2531</v>
      </c>
      <c r="E33" s="8" t="s">
        <v>123</v>
      </c>
      <c r="F33" s="16" t="s">
        <v>2532</v>
      </c>
      <c r="G33" s="19" t="s">
        <v>2533</v>
      </c>
      <c r="H33" s="8" t="s">
        <v>2534</v>
      </c>
      <c r="I33" s="14"/>
      <c r="J33" s="14">
        <f t="shared" si="1"/>
        <v>1</v>
      </c>
      <c r="K33" s="14"/>
      <c r="L33" s="14"/>
      <c r="M33" s="14"/>
      <c r="N33" s="14"/>
      <c r="O33" s="14"/>
      <c r="P33" s="14"/>
      <c r="Q33" s="14"/>
      <c r="R33" s="14"/>
      <c r="S33" s="14"/>
      <c r="T33" s="14"/>
      <c r="U33" s="14"/>
      <c r="V33" s="14"/>
      <c r="W33" s="14"/>
      <c r="X33" s="14"/>
      <c r="Y33" s="14"/>
      <c r="Z33" s="14"/>
      <c r="AA33" s="14"/>
      <c r="AB33" s="14"/>
    </row>
    <row r="34">
      <c r="A34" s="7">
        <v>45113.0</v>
      </c>
      <c r="B34" s="8" t="s">
        <v>2535</v>
      </c>
      <c r="C34" s="9" t="s">
        <v>14</v>
      </c>
      <c r="D34" s="10" t="s">
        <v>2536</v>
      </c>
      <c r="E34" s="8" t="s">
        <v>156</v>
      </c>
      <c r="F34" s="16" t="s">
        <v>2537</v>
      </c>
      <c r="G34" s="19" t="s">
        <v>2538</v>
      </c>
      <c r="H34" s="11"/>
      <c r="I34" s="14"/>
      <c r="J34" s="14">
        <f t="shared" si="1"/>
        <v>1</v>
      </c>
      <c r="K34" s="14"/>
      <c r="L34" s="14"/>
      <c r="M34" s="14"/>
      <c r="N34" s="14"/>
      <c r="O34" s="14"/>
      <c r="P34" s="14"/>
      <c r="Q34" s="14"/>
      <c r="R34" s="14"/>
      <c r="S34" s="14"/>
      <c r="T34" s="14"/>
      <c r="U34" s="14"/>
      <c r="V34" s="14"/>
      <c r="W34" s="14"/>
      <c r="X34" s="14"/>
      <c r="Y34" s="14"/>
      <c r="Z34" s="14"/>
      <c r="AA34" s="14"/>
      <c r="AB34" s="14"/>
    </row>
    <row r="35">
      <c r="A35" s="7">
        <v>45113.0</v>
      </c>
      <c r="B35" s="8" t="s">
        <v>2539</v>
      </c>
      <c r="C35" s="9" t="s">
        <v>14</v>
      </c>
      <c r="D35" s="10" t="s">
        <v>2540</v>
      </c>
      <c r="E35" s="8" t="s">
        <v>2541</v>
      </c>
      <c r="F35" s="16" t="s">
        <v>2542</v>
      </c>
      <c r="G35" s="19" t="s">
        <v>2543</v>
      </c>
      <c r="H35" s="8" t="s">
        <v>348</v>
      </c>
      <c r="I35" s="14"/>
      <c r="J35" s="14">
        <f t="shared" si="1"/>
        <v>1</v>
      </c>
      <c r="K35" s="14"/>
      <c r="L35" s="14"/>
      <c r="M35" s="14"/>
      <c r="N35" s="14"/>
      <c r="O35" s="14"/>
      <c r="P35" s="14"/>
      <c r="Q35" s="14"/>
      <c r="R35" s="14"/>
      <c r="S35" s="14"/>
      <c r="T35" s="14"/>
      <c r="U35" s="14"/>
      <c r="V35" s="14"/>
      <c r="W35" s="14"/>
      <c r="X35" s="14"/>
      <c r="Y35" s="14"/>
      <c r="Z35" s="14"/>
      <c r="AA35" s="14"/>
      <c r="AB35" s="14"/>
    </row>
    <row r="36">
      <c r="A36" s="7">
        <v>45113.0</v>
      </c>
      <c r="B36" s="8" t="s">
        <v>2544</v>
      </c>
      <c r="C36" s="9" t="s">
        <v>30</v>
      </c>
      <c r="D36" s="10" t="s">
        <v>2545</v>
      </c>
      <c r="E36" s="8" t="s">
        <v>330</v>
      </c>
      <c r="F36" s="16" t="s">
        <v>2546</v>
      </c>
      <c r="G36" s="19" t="s">
        <v>2547</v>
      </c>
      <c r="H36" s="11"/>
      <c r="I36" s="14"/>
      <c r="J36" s="14">
        <f t="shared" si="1"/>
        <v>1</v>
      </c>
      <c r="K36" s="14"/>
      <c r="L36" s="14"/>
      <c r="M36" s="14"/>
      <c r="N36" s="14"/>
      <c r="O36" s="14"/>
      <c r="P36" s="14"/>
      <c r="Q36" s="14"/>
      <c r="R36" s="14"/>
      <c r="S36" s="14"/>
      <c r="T36" s="14"/>
      <c r="U36" s="14"/>
      <c r="V36" s="14"/>
      <c r="W36" s="14"/>
      <c r="X36" s="14"/>
      <c r="Y36" s="14"/>
      <c r="Z36" s="14"/>
      <c r="AA36" s="14"/>
      <c r="AB36" s="14"/>
    </row>
    <row r="37">
      <c r="A37" s="7"/>
      <c r="B37" s="8" t="s">
        <v>2548</v>
      </c>
      <c r="C37" s="9" t="s">
        <v>14</v>
      </c>
      <c r="D37" s="10" t="s">
        <v>2549</v>
      </c>
      <c r="E37" s="8" t="s">
        <v>2360</v>
      </c>
      <c r="F37" s="16" t="s">
        <v>2550</v>
      </c>
      <c r="G37" s="19" t="s">
        <v>2551</v>
      </c>
      <c r="H37" s="11"/>
      <c r="I37" s="14"/>
      <c r="J37" s="14">
        <f t="shared" si="1"/>
        <v>0</v>
      </c>
      <c r="K37" s="14"/>
      <c r="L37" s="14"/>
      <c r="M37" s="14"/>
      <c r="N37" s="14"/>
      <c r="O37" s="14"/>
      <c r="P37" s="14"/>
      <c r="Q37" s="14"/>
      <c r="R37" s="14"/>
      <c r="S37" s="14"/>
      <c r="T37" s="14"/>
      <c r="U37" s="14"/>
      <c r="V37" s="14"/>
      <c r="W37" s="14"/>
      <c r="X37" s="14"/>
      <c r="Y37" s="14"/>
      <c r="Z37" s="14"/>
      <c r="AA37" s="14"/>
      <c r="AB37" s="14"/>
    </row>
    <row r="38">
      <c r="A38" s="7">
        <v>45113.0</v>
      </c>
      <c r="B38" s="8" t="s">
        <v>2552</v>
      </c>
      <c r="C38" s="9" t="s">
        <v>10</v>
      </c>
      <c r="D38" s="10" t="s">
        <v>2553</v>
      </c>
      <c r="E38" s="8" t="s">
        <v>40</v>
      </c>
      <c r="F38" s="12"/>
      <c r="G38" s="13"/>
      <c r="H38" s="8" t="s">
        <v>2554</v>
      </c>
      <c r="I38" s="14"/>
      <c r="J38" s="14">
        <f t="shared" si="1"/>
        <v>1</v>
      </c>
      <c r="K38" s="14"/>
      <c r="L38" s="14"/>
      <c r="M38" s="14"/>
      <c r="N38" s="14"/>
      <c r="O38" s="14"/>
      <c r="P38" s="14"/>
      <c r="Q38" s="14"/>
      <c r="R38" s="14"/>
      <c r="S38" s="14"/>
      <c r="T38" s="14"/>
      <c r="U38" s="14"/>
      <c r="V38" s="14"/>
      <c r="W38" s="14"/>
      <c r="X38" s="14"/>
      <c r="Y38" s="14"/>
      <c r="Z38" s="14"/>
      <c r="AA38" s="14"/>
      <c r="AB38" s="14"/>
    </row>
    <row r="39">
      <c r="A39" s="7">
        <v>45113.0</v>
      </c>
      <c r="B39" s="8" t="s">
        <v>2555</v>
      </c>
      <c r="C39" s="9" t="s">
        <v>14</v>
      </c>
      <c r="D39" s="15" t="s">
        <v>2556</v>
      </c>
      <c r="E39" s="8" t="s">
        <v>258</v>
      </c>
      <c r="F39" s="16" t="s">
        <v>2557</v>
      </c>
      <c r="G39" s="19" t="s">
        <v>2558</v>
      </c>
      <c r="H39" s="8" t="s">
        <v>2559</v>
      </c>
      <c r="I39" s="14"/>
      <c r="J39" s="14">
        <f t="shared" si="1"/>
        <v>1</v>
      </c>
      <c r="K39" s="14"/>
      <c r="L39" s="14"/>
      <c r="M39" s="14"/>
      <c r="N39" s="14"/>
      <c r="O39" s="14"/>
      <c r="P39" s="14"/>
      <c r="Q39" s="14"/>
      <c r="R39" s="14"/>
      <c r="S39" s="14"/>
      <c r="T39" s="14"/>
      <c r="U39" s="14"/>
      <c r="V39" s="14"/>
      <c r="W39" s="14"/>
      <c r="X39" s="14"/>
      <c r="Y39" s="14"/>
      <c r="Z39" s="14"/>
      <c r="AA39" s="14"/>
      <c r="AB39" s="14"/>
    </row>
    <row r="40">
      <c r="A40" s="7">
        <v>45113.0</v>
      </c>
      <c r="B40" s="8" t="s">
        <v>2560</v>
      </c>
      <c r="C40" s="9" t="s">
        <v>30</v>
      </c>
      <c r="D40" s="10" t="s">
        <v>2561</v>
      </c>
      <c r="E40" s="11"/>
      <c r="F40" s="16" t="s">
        <v>170</v>
      </c>
      <c r="G40" s="19" t="s">
        <v>2562</v>
      </c>
      <c r="H40" s="11"/>
      <c r="I40" s="14"/>
      <c r="J40" s="14">
        <f t="shared" si="1"/>
        <v>1</v>
      </c>
      <c r="K40" s="14"/>
      <c r="L40" s="14"/>
      <c r="M40" s="14"/>
      <c r="N40" s="14"/>
      <c r="O40" s="14"/>
      <c r="P40" s="14"/>
      <c r="Q40" s="14"/>
      <c r="R40" s="14"/>
      <c r="S40" s="14"/>
      <c r="T40" s="14"/>
      <c r="U40" s="14"/>
      <c r="V40" s="14"/>
      <c r="W40" s="14"/>
      <c r="X40" s="14"/>
      <c r="Y40" s="14"/>
      <c r="Z40" s="14"/>
      <c r="AA40" s="14"/>
      <c r="AB40" s="14"/>
    </row>
    <row r="41">
      <c r="A41" s="7">
        <v>45113.0</v>
      </c>
      <c r="B41" s="8" t="s">
        <v>2563</v>
      </c>
      <c r="C41" s="9" t="s">
        <v>14</v>
      </c>
      <c r="D41" s="10" t="s">
        <v>2564</v>
      </c>
      <c r="E41" s="8" t="s">
        <v>1102</v>
      </c>
      <c r="F41" s="16" t="s">
        <v>2565</v>
      </c>
      <c r="G41" s="19" t="s">
        <v>2566</v>
      </c>
      <c r="H41" s="11"/>
      <c r="I41" s="14"/>
      <c r="J41" s="14">
        <f t="shared" si="1"/>
        <v>1</v>
      </c>
      <c r="K41" s="14"/>
      <c r="L41" s="14"/>
      <c r="M41" s="14"/>
      <c r="N41" s="14"/>
      <c r="O41" s="14"/>
      <c r="P41" s="14"/>
      <c r="Q41" s="14"/>
      <c r="R41" s="14"/>
      <c r="S41" s="14"/>
      <c r="T41" s="14"/>
      <c r="U41" s="14"/>
      <c r="V41" s="14"/>
      <c r="W41" s="14"/>
      <c r="X41" s="14"/>
      <c r="Y41" s="14"/>
      <c r="Z41" s="14"/>
      <c r="AA41" s="14"/>
      <c r="AB41" s="14"/>
    </row>
    <row r="42">
      <c r="A42" s="7">
        <v>45113.0</v>
      </c>
      <c r="B42" s="8" t="s">
        <v>2567</v>
      </c>
      <c r="C42" s="9" t="s">
        <v>14</v>
      </c>
      <c r="D42" s="10" t="s">
        <v>2568</v>
      </c>
      <c r="E42" s="8" t="s">
        <v>156</v>
      </c>
      <c r="F42" s="16" t="s">
        <v>2569</v>
      </c>
      <c r="G42" s="19" t="s">
        <v>2570</v>
      </c>
      <c r="H42" s="11"/>
      <c r="I42" s="14"/>
      <c r="J42" s="14">
        <f t="shared" si="1"/>
        <v>1</v>
      </c>
      <c r="K42" s="14"/>
      <c r="L42" s="14"/>
      <c r="M42" s="14"/>
      <c r="N42" s="14"/>
      <c r="O42" s="14"/>
      <c r="P42" s="14"/>
      <c r="Q42" s="14"/>
      <c r="R42" s="14"/>
      <c r="S42" s="14"/>
      <c r="T42" s="14"/>
      <c r="U42" s="14"/>
      <c r="V42" s="14"/>
      <c r="W42" s="14"/>
      <c r="X42" s="14"/>
      <c r="Y42" s="14"/>
      <c r="Z42" s="14"/>
      <c r="AA42" s="14"/>
      <c r="AB42" s="14"/>
    </row>
    <row r="43">
      <c r="A43" s="7">
        <v>45114.0</v>
      </c>
      <c r="B43" s="8" t="s">
        <v>2571</v>
      </c>
      <c r="C43" s="9" t="s">
        <v>14</v>
      </c>
      <c r="D43" s="10" t="s">
        <v>2572</v>
      </c>
      <c r="E43" s="11"/>
      <c r="F43" s="16" t="s">
        <v>2573</v>
      </c>
      <c r="G43" s="19" t="s">
        <v>2574</v>
      </c>
      <c r="H43" s="8" t="s">
        <v>2575</v>
      </c>
      <c r="I43" s="14"/>
      <c r="J43" s="14">
        <f t="shared" si="1"/>
        <v>1</v>
      </c>
      <c r="K43" s="14"/>
      <c r="L43" s="14"/>
      <c r="M43" s="14"/>
      <c r="N43" s="14"/>
      <c r="O43" s="14"/>
      <c r="P43" s="14"/>
      <c r="Q43" s="14"/>
      <c r="R43" s="14"/>
      <c r="S43" s="14"/>
      <c r="T43" s="14"/>
      <c r="U43" s="14"/>
      <c r="V43" s="14"/>
      <c r="W43" s="14"/>
      <c r="X43" s="14"/>
      <c r="Y43" s="14"/>
      <c r="Z43" s="14"/>
      <c r="AA43" s="14"/>
      <c r="AB43" s="14"/>
    </row>
    <row r="44">
      <c r="A44" s="7">
        <v>45114.0</v>
      </c>
      <c r="B44" s="8" t="s">
        <v>2576</v>
      </c>
      <c r="C44" s="9" t="s">
        <v>10</v>
      </c>
      <c r="D44" s="10" t="s">
        <v>2577</v>
      </c>
      <c r="E44" s="11"/>
      <c r="F44" s="16" t="s">
        <v>2578</v>
      </c>
      <c r="G44" s="19" t="s">
        <v>2579</v>
      </c>
      <c r="H44" s="8" t="s">
        <v>2580</v>
      </c>
      <c r="I44" s="14"/>
      <c r="J44" s="14">
        <f t="shared" si="1"/>
        <v>1</v>
      </c>
      <c r="K44" s="14"/>
      <c r="L44" s="14"/>
      <c r="M44" s="14"/>
      <c r="N44" s="14"/>
      <c r="O44" s="14"/>
      <c r="P44" s="14"/>
      <c r="Q44" s="14"/>
      <c r="R44" s="14"/>
      <c r="S44" s="14"/>
      <c r="T44" s="14"/>
      <c r="U44" s="14"/>
      <c r="V44" s="14"/>
      <c r="W44" s="14"/>
      <c r="X44" s="14"/>
      <c r="Y44" s="14"/>
      <c r="Z44" s="14"/>
      <c r="AA44" s="14"/>
      <c r="AB44" s="14"/>
    </row>
    <row r="45">
      <c r="A45" s="7">
        <v>45114.0</v>
      </c>
      <c r="B45" s="8" t="s">
        <v>2581</v>
      </c>
      <c r="C45" s="9" t="s">
        <v>14</v>
      </c>
      <c r="D45" s="10" t="s">
        <v>2582</v>
      </c>
      <c r="E45" s="8" t="s">
        <v>93</v>
      </c>
      <c r="F45" s="16" t="s">
        <v>2583</v>
      </c>
      <c r="G45" s="19" t="s">
        <v>2584</v>
      </c>
      <c r="H45" s="8" t="s">
        <v>2585</v>
      </c>
      <c r="I45" s="14"/>
      <c r="J45" s="14">
        <f t="shared" si="1"/>
        <v>1</v>
      </c>
      <c r="K45" s="14"/>
      <c r="L45" s="14"/>
      <c r="M45" s="14"/>
      <c r="N45" s="14"/>
      <c r="O45" s="14"/>
      <c r="P45" s="14"/>
      <c r="Q45" s="14"/>
      <c r="R45" s="14"/>
      <c r="S45" s="14"/>
      <c r="T45" s="14"/>
      <c r="U45" s="14"/>
      <c r="V45" s="14"/>
      <c r="W45" s="14"/>
      <c r="X45" s="14"/>
      <c r="Y45" s="14"/>
      <c r="Z45" s="14"/>
      <c r="AA45" s="14"/>
      <c r="AB45" s="14"/>
    </row>
    <row r="46">
      <c r="A46" s="7">
        <v>45114.0</v>
      </c>
      <c r="B46" s="8" t="s">
        <v>2586</v>
      </c>
      <c r="C46" s="9" t="s">
        <v>10</v>
      </c>
      <c r="D46" s="10" t="s">
        <v>2587</v>
      </c>
      <c r="E46" s="8" t="s">
        <v>156</v>
      </c>
      <c r="F46" s="16" t="s">
        <v>2588</v>
      </c>
      <c r="G46" s="19" t="s">
        <v>2589</v>
      </c>
      <c r="H46" s="11"/>
      <c r="I46" s="14"/>
      <c r="J46" s="14">
        <f t="shared" si="1"/>
        <v>1</v>
      </c>
      <c r="K46" s="14"/>
      <c r="L46" s="14"/>
      <c r="M46" s="14"/>
      <c r="N46" s="14"/>
      <c r="O46" s="14"/>
      <c r="P46" s="14"/>
      <c r="Q46" s="14"/>
      <c r="R46" s="14"/>
      <c r="S46" s="14"/>
      <c r="T46" s="14"/>
      <c r="U46" s="14"/>
      <c r="V46" s="14"/>
      <c r="W46" s="14"/>
      <c r="X46" s="14"/>
      <c r="Y46" s="14"/>
      <c r="Z46" s="14"/>
      <c r="AA46" s="14"/>
      <c r="AB46" s="14"/>
    </row>
    <row r="47">
      <c r="A47" s="7">
        <v>45114.0</v>
      </c>
      <c r="B47" s="8" t="s">
        <v>2590</v>
      </c>
      <c r="C47" s="9" t="s">
        <v>14</v>
      </c>
      <c r="D47" s="10" t="s">
        <v>2591</v>
      </c>
      <c r="E47" s="8" t="s">
        <v>2592</v>
      </c>
      <c r="F47" s="16" t="s">
        <v>2593</v>
      </c>
      <c r="G47" s="19" t="s">
        <v>2594</v>
      </c>
      <c r="H47" s="11"/>
      <c r="I47" s="14"/>
      <c r="J47" s="14">
        <f t="shared" si="1"/>
        <v>0</v>
      </c>
      <c r="K47" s="14"/>
      <c r="L47" s="14"/>
      <c r="M47" s="14"/>
      <c r="N47" s="14"/>
      <c r="O47" s="14"/>
      <c r="P47" s="14"/>
      <c r="Q47" s="14"/>
      <c r="R47" s="14"/>
      <c r="S47" s="14"/>
      <c r="T47" s="14"/>
      <c r="U47" s="14"/>
      <c r="V47" s="14"/>
      <c r="W47" s="14"/>
      <c r="X47" s="14"/>
      <c r="Y47" s="14"/>
      <c r="Z47" s="14"/>
      <c r="AA47" s="14"/>
      <c r="AB47" s="14"/>
    </row>
    <row r="48">
      <c r="A48" s="7">
        <v>45114.0</v>
      </c>
      <c r="B48" s="8" t="s">
        <v>2595</v>
      </c>
      <c r="C48" s="9" t="s">
        <v>14</v>
      </c>
      <c r="D48" s="10" t="s">
        <v>2596</v>
      </c>
      <c r="E48" s="11"/>
      <c r="F48" s="12"/>
      <c r="G48" s="13"/>
      <c r="H48" s="8" t="s">
        <v>2597</v>
      </c>
      <c r="I48" s="14"/>
      <c r="J48" s="14">
        <f t="shared" si="1"/>
        <v>1</v>
      </c>
      <c r="K48" s="14"/>
      <c r="L48" s="14"/>
      <c r="M48" s="14"/>
      <c r="N48" s="14"/>
      <c r="O48" s="14"/>
      <c r="P48" s="14"/>
      <c r="Q48" s="14"/>
      <c r="R48" s="14"/>
      <c r="S48" s="14"/>
      <c r="T48" s="14"/>
      <c r="U48" s="14"/>
      <c r="V48" s="14"/>
      <c r="W48" s="14"/>
      <c r="X48" s="14"/>
      <c r="Y48" s="14"/>
      <c r="Z48" s="14"/>
      <c r="AA48" s="14"/>
      <c r="AB48" s="14"/>
    </row>
    <row r="49">
      <c r="A49" s="7">
        <v>45114.0</v>
      </c>
      <c r="B49" s="8" t="s">
        <v>2598</v>
      </c>
      <c r="C49" s="9" t="s">
        <v>30</v>
      </c>
      <c r="D49" s="10" t="s">
        <v>2596</v>
      </c>
      <c r="E49" s="11"/>
      <c r="F49" s="16" t="s">
        <v>2599</v>
      </c>
      <c r="G49" s="19" t="s">
        <v>2600</v>
      </c>
      <c r="H49" s="8" t="s">
        <v>209</v>
      </c>
      <c r="I49" s="14"/>
      <c r="J49" s="14">
        <f t="shared" si="1"/>
        <v>0</v>
      </c>
      <c r="K49" s="14"/>
      <c r="L49" s="14"/>
      <c r="M49" s="14"/>
      <c r="N49" s="14"/>
      <c r="O49" s="14"/>
      <c r="P49" s="14"/>
      <c r="Q49" s="14"/>
      <c r="R49" s="14"/>
      <c r="S49" s="14"/>
      <c r="T49" s="14"/>
      <c r="U49" s="14"/>
      <c r="V49" s="14"/>
      <c r="W49" s="14"/>
      <c r="X49" s="14"/>
      <c r="Y49" s="14"/>
      <c r="Z49" s="14"/>
      <c r="AA49" s="14"/>
      <c r="AB49" s="14"/>
    </row>
    <row r="50">
      <c r="A50" s="7">
        <v>45114.0</v>
      </c>
      <c r="B50" s="8" t="s">
        <v>2601</v>
      </c>
      <c r="C50" s="9" t="s">
        <v>14</v>
      </c>
      <c r="D50" s="10" t="s">
        <v>2602</v>
      </c>
      <c r="E50" s="8" t="s">
        <v>722</v>
      </c>
      <c r="F50" s="12"/>
      <c r="G50" s="13"/>
      <c r="H50" s="8" t="s">
        <v>2603</v>
      </c>
      <c r="I50" s="14"/>
      <c r="J50" s="14">
        <f t="shared" si="1"/>
        <v>1</v>
      </c>
      <c r="K50" s="14"/>
      <c r="L50" s="14"/>
      <c r="M50" s="14"/>
      <c r="N50" s="14"/>
      <c r="O50" s="14"/>
      <c r="P50" s="14"/>
      <c r="Q50" s="14"/>
      <c r="R50" s="14"/>
      <c r="S50" s="14"/>
      <c r="T50" s="14"/>
      <c r="U50" s="14"/>
      <c r="V50" s="14"/>
      <c r="W50" s="14"/>
      <c r="X50" s="14"/>
      <c r="Y50" s="14"/>
      <c r="Z50" s="14"/>
      <c r="AA50" s="14"/>
      <c r="AB50" s="14"/>
    </row>
    <row r="51">
      <c r="A51" s="7">
        <v>45114.0</v>
      </c>
      <c r="B51" s="8" t="s">
        <v>2604</v>
      </c>
      <c r="C51" s="9" t="s">
        <v>14</v>
      </c>
      <c r="D51" s="10" t="s">
        <v>2605</v>
      </c>
      <c r="E51" s="8" t="s">
        <v>258</v>
      </c>
      <c r="F51" s="16" t="s">
        <v>2606</v>
      </c>
      <c r="G51" s="19" t="s">
        <v>2607</v>
      </c>
      <c r="H51" s="11"/>
      <c r="I51" s="14"/>
      <c r="J51" s="14">
        <f t="shared" si="1"/>
        <v>1</v>
      </c>
      <c r="K51" s="14"/>
      <c r="L51" s="14"/>
      <c r="M51" s="14"/>
      <c r="N51" s="14"/>
      <c r="O51" s="14"/>
      <c r="P51" s="14"/>
      <c r="Q51" s="14"/>
      <c r="R51" s="14"/>
      <c r="S51" s="14"/>
      <c r="T51" s="14"/>
      <c r="U51" s="14"/>
      <c r="V51" s="14"/>
      <c r="W51" s="14"/>
      <c r="X51" s="14"/>
      <c r="Y51" s="14"/>
      <c r="Z51" s="14"/>
      <c r="AA51" s="14"/>
      <c r="AB51" s="14"/>
    </row>
    <row r="52">
      <c r="A52" s="7">
        <v>45114.0</v>
      </c>
      <c r="B52" s="8" t="s">
        <v>2608</v>
      </c>
      <c r="C52" s="9" t="s">
        <v>10</v>
      </c>
      <c r="D52" s="10" t="s">
        <v>2609</v>
      </c>
      <c r="E52" s="11"/>
      <c r="F52" s="16" t="s">
        <v>2610</v>
      </c>
      <c r="G52" s="19" t="s">
        <v>2611</v>
      </c>
      <c r="H52" s="8" t="s">
        <v>2612</v>
      </c>
      <c r="I52" s="14"/>
      <c r="J52" s="14">
        <f t="shared" si="1"/>
        <v>1</v>
      </c>
      <c r="K52" s="14"/>
      <c r="L52" s="14"/>
      <c r="M52" s="14"/>
      <c r="N52" s="14"/>
      <c r="O52" s="14"/>
      <c r="P52" s="14"/>
      <c r="Q52" s="14"/>
      <c r="R52" s="14"/>
      <c r="S52" s="14"/>
      <c r="T52" s="14"/>
      <c r="U52" s="14"/>
      <c r="V52" s="14"/>
      <c r="W52" s="14"/>
      <c r="X52" s="14"/>
      <c r="Y52" s="14"/>
      <c r="Z52" s="14"/>
      <c r="AA52" s="14"/>
      <c r="AB52" s="14"/>
    </row>
    <row r="53">
      <c r="A53" s="7">
        <v>45114.0</v>
      </c>
      <c r="B53" s="8" t="s">
        <v>2613</v>
      </c>
      <c r="C53" s="9" t="s">
        <v>10</v>
      </c>
      <c r="D53" s="10" t="s">
        <v>2614</v>
      </c>
      <c r="E53" s="11"/>
      <c r="F53" s="16" t="s">
        <v>2615</v>
      </c>
      <c r="G53" s="19" t="s">
        <v>2616</v>
      </c>
      <c r="H53" s="8" t="s">
        <v>2617</v>
      </c>
      <c r="I53" s="14"/>
      <c r="J53" s="14">
        <f t="shared" si="1"/>
        <v>1</v>
      </c>
      <c r="K53" s="14"/>
      <c r="L53" s="14"/>
      <c r="M53" s="14"/>
      <c r="N53" s="14"/>
      <c r="O53" s="14"/>
      <c r="P53" s="14"/>
      <c r="Q53" s="14"/>
      <c r="R53" s="14"/>
      <c r="S53" s="14"/>
      <c r="T53" s="14"/>
      <c r="U53" s="14"/>
      <c r="V53" s="14"/>
      <c r="W53" s="14"/>
      <c r="X53" s="14"/>
      <c r="Y53" s="14"/>
      <c r="Z53" s="14"/>
      <c r="AA53" s="14"/>
      <c r="AB53" s="14"/>
    </row>
    <row r="54">
      <c r="A54" s="7">
        <v>45114.0</v>
      </c>
      <c r="B54" s="8" t="s">
        <v>2618</v>
      </c>
      <c r="C54" s="9" t="s">
        <v>10</v>
      </c>
      <c r="D54" s="10" t="s">
        <v>2619</v>
      </c>
      <c r="E54" s="11"/>
      <c r="F54" s="16" t="s">
        <v>2620</v>
      </c>
      <c r="G54" s="19" t="s">
        <v>2621</v>
      </c>
      <c r="H54" s="11"/>
      <c r="I54" s="14"/>
      <c r="J54" s="14">
        <f t="shared" si="1"/>
        <v>1</v>
      </c>
      <c r="K54" s="14"/>
      <c r="L54" s="14"/>
      <c r="M54" s="14"/>
      <c r="N54" s="14"/>
      <c r="O54" s="14"/>
      <c r="P54" s="14"/>
      <c r="Q54" s="14"/>
      <c r="R54" s="14"/>
      <c r="S54" s="14"/>
      <c r="T54" s="14"/>
      <c r="U54" s="14"/>
      <c r="V54" s="14"/>
      <c r="W54" s="14"/>
      <c r="X54" s="14"/>
      <c r="Y54" s="14"/>
      <c r="Z54" s="14"/>
      <c r="AA54" s="14"/>
      <c r="AB54" s="14"/>
    </row>
    <row r="55">
      <c r="A55" s="7">
        <v>45114.0</v>
      </c>
      <c r="B55" s="8" t="s">
        <v>2622</v>
      </c>
      <c r="C55" s="9" t="s">
        <v>14</v>
      </c>
      <c r="D55" s="10" t="s">
        <v>2623</v>
      </c>
      <c r="E55" s="8" t="s">
        <v>258</v>
      </c>
      <c r="F55" s="16" t="s">
        <v>2624</v>
      </c>
      <c r="G55" s="19" t="s">
        <v>2625</v>
      </c>
      <c r="H55" s="11"/>
      <c r="I55" s="14"/>
      <c r="J55" s="14">
        <f t="shared" si="1"/>
        <v>1</v>
      </c>
      <c r="K55" s="14"/>
      <c r="L55" s="14"/>
      <c r="M55" s="14"/>
      <c r="N55" s="14"/>
      <c r="O55" s="14"/>
      <c r="P55" s="14"/>
      <c r="Q55" s="14"/>
      <c r="R55" s="14"/>
      <c r="S55" s="14"/>
      <c r="T55" s="14"/>
      <c r="U55" s="14"/>
      <c r="V55" s="14"/>
      <c r="W55" s="14"/>
      <c r="X55" s="14"/>
      <c r="Y55" s="14"/>
      <c r="Z55" s="14"/>
      <c r="AA55" s="14"/>
      <c r="AB55" s="14"/>
    </row>
    <row r="56">
      <c r="A56" s="7">
        <v>45114.0</v>
      </c>
      <c r="B56" s="8" t="s">
        <v>2626</v>
      </c>
      <c r="C56" s="9" t="s">
        <v>30</v>
      </c>
      <c r="D56" s="10" t="s">
        <v>2627</v>
      </c>
      <c r="E56" s="8" t="s">
        <v>282</v>
      </c>
      <c r="F56" s="16" t="s">
        <v>2628</v>
      </c>
      <c r="G56" s="19" t="s">
        <v>2629</v>
      </c>
      <c r="H56" s="11"/>
      <c r="I56" s="14"/>
      <c r="J56" s="14">
        <f t="shared" si="1"/>
        <v>1</v>
      </c>
      <c r="K56" s="14"/>
      <c r="L56" s="14"/>
      <c r="M56" s="14"/>
      <c r="N56" s="14"/>
      <c r="O56" s="14"/>
      <c r="P56" s="14"/>
      <c r="Q56" s="14"/>
      <c r="R56" s="14"/>
      <c r="S56" s="14"/>
      <c r="T56" s="14"/>
      <c r="U56" s="14"/>
      <c r="V56" s="14"/>
      <c r="W56" s="14"/>
      <c r="X56" s="14"/>
      <c r="Y56" s="14"/>
      <c r="Z56" s="14"/>
      <c r="AA56" s="14"/>
      <c r="AB56" s="14"/>
    </row>
    <row r="57">
      <c r="A57" s="7">
        <v>45114.0</v>
      </c>
      <c r="B57" s="8" t="s">
        <v>2630</v>
      </c>
      <c r="C57" s="9" t="s">
        <v>10</v>
      </c>
      <c r="D57" s="10" t="s">
        <v>2577</v>
      </c>
      <c r="E57" s="11"/>
      <c r="F57" s="16" t="s">
        <v>2631</v>
      </c>
      <c r="G57" s="19" t="s">
        <v>2632</v>
      </c>
      <c r="H57" s="8" t="s">
        <v>2633</v>
      </c>
      <c r="I57" s="14"/>
      <c r="J57" s="14">
        <f t="shared" si="1"/>
        <v>1</v>
      </c>
      <c r="K57" s="14"/>
      <c r="L57" s="14"/>
      <c r="M57" s="14"/>
      <c r="N57" s="14"/>
      <c r="O57" s="14"/>
      <c r="P57" s="14"/>
      <c r="Q57" s="14"/>
      <c r="R57" s="14"/>
      <c r="S57" s="14"/>
      <c r="T57" s="14"/>
      <c r="U57" s="14"/>
      <c r="V57" s="14"/>
      <c r="W57" s="14"/>
      <c r="X57" s="14"/>
      <c r="Y57" s="14"/>
      <c r="Z57" s="14"/>
      <c r="AA57" s="14"/>
      <c r="AB57" s="14"/>
    </row>
    <row r="58">
      <c r="A58" s="7">
        <v>45117.0</v>
      </c>
      <c r="B58" s="8" t="s">
        <v>2634</v>
      </c>
      <c r="C58" s="9" t="s">
        <v>14</v>
      </c>
      <c r="D58" s="10" t="s">
        <v>2635</v>
      </c>
      <c r="E58" s="8" t="s">
        <v>2636</v>
      </c>
      <c r="F58" s="16" t="s">
        <v>2637</v>
      </c>
      <c r="G58" s="19" t="s">
        <v>2638</v>
      </c>
      <c r="H58" s="11"/>
      <c r="I58" s="14"/>
      <c r="J58" s="14">
        <f t="shared" si="1"/>
        <v>1</v>
      </c>
      <c r="K58" s="14"/>
      <c r="L58" s="14"/>
      <c r="M58" s="14"/>
      <c r="N58" s="14"/>
      <c r="O58" s="14"/>
      <c r="P58" s="14"/>
      <c r="Q58" s="14"/>
      <c r="R58" s="14"/>
      <c r="S58" s="14"/>
      <c r="T58" s="14"/>
      <c r="U58" s="14"/>
      <c r="V58" s="14"/>
      <c r="W58" s="14"/>
      <c r="X58" s="14"/>
      <c r="Y58" s="14"/>
      <c r="Z58" s="14"/>
      <c r="AA58" s="14"/>
      <c r="AB58" s="14"/>
    </row>
    <row r="59">
      <c r="A59" s="7">
        <v>45117.0</v>
      </c>
      <c r="B59" s="8" t="s">
        <v>2639</v>
      </c>
      <c r="C59" s="9" t="s">
        <v>10</v>
      </c>
      <c r="D59" s="10" t="s">
        <v>2640</v>
      </c>
      <c r="E59" s="11"/>
      <c r="F59" s="48" t="s">
        <v>2641</v>
      </c>
      <c r="G59" s="19" t="s">
        <v>2642</v>
      </c>
      <c r="H59" s="8" t="s">
        <v>2643</v>
      </c>
      <c r="I59" s="14"/>
      <c r="J59" s="14">
        <f t="shared" si="1"/>
        <v>1</v>
      </c>
      <c r="K59" s="14"/>
      <c r="L59" s="14"/>
      <c r="M59" s="14"/>
      <c r="N59" s="14"/>
      <c r="O59" s="14"/>
      <c r="P59" s="14"/>
      <c r="Q59" s="14"/>
      <c r="R59" s="14"/>
      <c r="S59" s="14"/>
      <c r="T59" s="14"/>
      <c r="U59" s="14"/>
      <c r="V59" s="14"/>
      <c r="W59" s="14"/>
      <c r="X59" s="14"/>
      <c r="Y59" s="14"/>
      <c r="Z59" s="14"/>
      <c r="AA59" s="14"/>
      <c r="AB59" s="14"/>
    </row>
    <row r="60">
      <c r="A60" s="7">
        <v>45117.0</v>
      </c>
      <c r="B60" s="8" t="s">
        <v>2644</v>
      </c>
      <c r="C60" s="9" t="s">
        <v>14</v>
      </c>
      <c r="D60" s="10" t="s">
        <v>2645</v>
      </c>
      <c r="E60" s="8" t="s">
        <v>83</v>
      </c>
      <c r="F60" s="16" t="s">
        <v>2646</v>
      </c>
      <c r="G60" s="19" t="s">
        <v>2647</v>
      </c>
      <c r="H60" s="8" t="s">
        <v>2648</v>
      </c>
      <c r="I60" s="14"/>
      <c r="J60" s="14">
        <f t="shared" si="1"/>
        <v>1</v>
      </c>
      <c r="K60" s="14"/>
      <c r="L60" s="14"/>
      <c r="M60" s="14"/>
      <c r="N60" s="14"/>
      <c r="O60" s="14"/>
      <c r="P60" s="14"/>
      <c r="Q60" s="14"/>
      <c r="R60" s="14"/>
      <c r="S60" s="14"/>
      <c r="T60" s="14"/>
      <c r="U60" s="14"/>
      <c r="V60" s="14"/>
      <c r="W60" s="14"/>
      <c r="X60" s="14"/>
      <c r="Y60" s="14"/>
      <c r="Z60" s="14"/>
      <c r="AA60" s="14"/>
      <c r="AB60" s="14"/>
    </row>
    <row r="61">
      <c r="A61" s="7">
        <v>45117.0</v>
      </c>
      <c r="B61" s="8" t="s">
        <v>2649</v>
      </c>
      <c r="C61" s="9" t="s">
        <v>10</v>
      </c>
      <c r="D61" s="10" t="s">
        <v>2650</v>
      </c>
      <c r="E61" s="11"/>
      <c r="F61" s="51" t="s">
        <v>2651</v>
      </c>
      <c r="G61" s="19" t="s">
        <v>2652</v>
      </c>
      <c r="H61" s="8" t="s">
        <v>2653</v>
      </c>
      <c r="I61" s="14"/>
      <c r="J61" s="14">
        <f t="shared" si="1"/>
        <v>1</v>
      </c>
      <c r="K61" s="14"/>
      <c r="L61" s="14"/>
      <c r="M61" s="14"/>
      <c r="N61" s="14"/>
      <c r="O61" s="14"/>
      <c r="P61" s="14"/>
      <c r="Q61" s="14"/>
      <c r="R61" s="14"/>
      <c r="S61" s="14"/>
      <c r="T61" s="14"/>
      <c r="U61" s="14"/>
      <c r="V61" s="14"/>
      <c r="W61" s="14"/>
      <c r="X61" s="14"/>
      <c r="Y61" s="14"/>
      <c r="Z61" s="14"/>
      <c r="AA61" s="14"/>
      <c r="AB61" s="14"/>
    </row>
    <row r="62">
      <c r="A62" s="7">
        <v>45117.0</v>
      </c>
      <c r="B62" s="8" t="s">
        <v>2654</v>
      </c>
      <c r="C62" s="9" t="s">
        <v>14</v>
      </c>
      <c r="D62" s="10" t="s">
        <v>2582</v>
      </c>
      <c r="E62" s="11"/>
      <c r="F62" s="16" t="s">
        <v>2655</v>
      </c>
      <c r="G62" s="19" t="s">
        <v>2656</v>
      </c>
      <c r="H62" s="8" t="s">
        <v>2657</v>
      </c>
      <c r="I62" s="14"/>
      <c r="J62" s="14">
        <f t="shared" si="1"/>
        <v>1</v>
      </c>
      <c r="K62" s="14"/>
      <c r="L62" s="14"/>
      <c r="M62" s="14"/>
      <c r="N62" s="14"/>
      <c r="O62" s="14"/>
      <c r="P62" s="14"/>
      <c r="Q62" s="14"/>
      <c r="R62" s="14"/>
      <c r="S62" s="14"/>
      <c r="T62" s="14"/>
      <c r="U62" s="14"/>
      <c r="V62" s="14"/>
      <c r="W62" s="14"/>
      <c r="X62" s="14"/>
      <c r="Y62" s="14"/>
      <c r="Z62" s="14"/>
      <c r="AA62" s="14"/>
      <c r="AB62" s="14"/>
    </row>
    <row r="63">
      <c r="A63" s="7">
        <v>45117.0</v>
      </c>
      <c r="B63" s="8" t="s">
        <v>2658</v>
      </c>
      <c r="C63" s="9" t="s">
        <v>14</v>
      </c>
      <c r="D63" s="10" t="s">
        <v>2659</v>
      </c>
      <c r="E63" s="11"/>
      <c r="F63" s="16" t="s">
        <v>2660</v>
      </c>
      <c r="G63" s="19" t="s">
        <v>2661</v>
      </c>
      <c r="H63" s="8" t="s">
        <v>2662</v>
      </c>
      <c r="I63" s="14"/>
      <c r="J63" s="14">
        <f t="shared" si="1"/>
        <v>1</v>
      </c>
      <c r="K63" s="14"/>
      <c r="L63" s="14"/>
      <c r="M63" s="14"/>
      <c r="N63" s="14"/>
      <c r="O63" s="14"/>
      <c r="P63" s="14"/>
      <c r="Q63" s="14"/>
      <c r="R63" s="14"/>
      <c r="S63" s="14"/>
      <c r="T63" s="14"/>
      <c r="U63" s="14"/>
      <c r="V63" s="14"/>
      <c r="W63" s="14"/>
      <c r="X63" s="14"/>
      <c r="Y63" s="14"/>
      <c r="Z63" s="14"/>
      <c r="AA63" s="14"/>
      <c r="AB63" s="14"/>
    </row>
    <row r="64">
      <c r="A64" s="7">
        <v>45117.0</v>
      </c>
      <c r="B64" s="8" t="s">
        <v>2663</v>
      </c>
      <c r="C64" s="9" t="s">
        <v>14</v>
      </c>
      <c r="D64" s="10" t="s">
        <v>2664</v>
      </c>
      <c r="E64" s="11"/>
      <c r="F64" s="16" t="s">
        <v>2665</v>
      </c>
      <c r="G64" s="19" t="s">
        <v>2661</v>
      </c>
      <c r="H64" s="8" t="s">
        <v>2662</v>
      </c>
      <c r="I64" s="14"/>
      <c r="J64" s="14">
        <f t="shared" si="1"/>
        <v>1</v>
      </c>
      <c r="K64" s="14"/>
      <c r="L64" s="14"/>
      <c r="M64" s="14"/>
      <c r="N64" s="14"/>
      <c r="O64" s="14"/>
      <c r="P64" s="14"/>
      <c r="Q64" s="14"/>
      <c r="R64" s="14"/>
      <c r="S64" s="14"/>
      <c r="T64" s="14"/>
      <c r="U64" s="14"/>
      <c r="V64" s="14"/>
      <c r="W64" s="14"/>
      <c r="X64" s="14"/>
      <c r="Y64" s="14"/>
      <c r="Z64" s="14"/>
      <c r="AA64" s="14"/>
      <c r="AB64" s="14"/>
    </row>
    <row r="65">
      <c r="A65" s="7">
        <v>45117.0</v>
      </c>
      <c r="B65" s="8" t="s">
        <v>2666</v>
      </c>
      <c r="C65" s="9" t="s">
        <v>14</v>
      </c>
      <c r="D65" s="10" t="s">
        <v>2667</v>
      </c>
      <c r="E65" s="11"/>
      <c r="F65" s="16" t="s">
        <v>2665</v>
      </c>
      <c r="G65" s="19" t="s">
        <v>2661</v>
      </c>
      <c r="H65" s="8" t="s">
        <v>2662</v>
      </c>
      <c r="I65" s="14"/>
      <c r="J65" s="14">
        <f t="shared" si="1"/>
        <v>3</v>
      </c>
      <c r="K65" s="14"/>
      <c r="L65" s="14"/>
      <c r="M65" s="14"/>
      <c r="N65" s="14"/>
      <c r="O65" s="14"/>
      <c r="P65" s="14"/>
      <c r="Q65" s="14"/>
      <c r="R65" s="14"/>
      <c r="S65" s="14"/>
      <c r="T65" s="14"/>
      <c r="U65" s="14"/>
      <c r="V65" s="14"/>
      <c r="W65" s="14"/>
      <c r="X65" s="14"/>
      <c r="Y65" s="14"/>
      <c r="Z65" s="14"/>
      <c r="AA65" s="14"/>
      <c r="AB65" s="14"/>
    </row>
    <row r="66">
      <c r="A66" s="7">
        <v>45117.0</v>
      </c>
      <c r="B66" s="8" t="s">
        <v>2668</v>
      </c>
      <c r="C66" s="9" t="s">
        <v>14</v>
      </c>
      <c r="D66" s="15" t="s">
        <v>2669</v>
      </c>
      <c r="E66" s="8" t="s">
        <v>59</v>
      </c>
      <c r="F66" s="16" t="s">
        <v>60</v>
      </c>
      <c r="G66" s="17" t="s">
        <v>2670</v>
      </c>
      <c r="H66" s="8" t="s">
        <v>62</v>
      </c>
      <c r="I66" s="14"/>
      <c r="J66" s="14">
        <f t="shared" si="1"/>
        <v>1</v>
      </c>
      <c r="K66" s="14"/>
      <c r="L66" s="14"/>
      <c r="M66" s="14"/>
      <c r="N66" s="14"/>
      <c r="O66" s="14"/>
      <c r="P66" s="14"/>
      <c r="Q66" s="14"/>
      <c r="R66" s="14"/>
      <c r="S66" s="14"/>
      <c r="T66" s="14"/>
      <c r="U66" s="14"/>
      <c r="V66" s="14"/>
      <c r="W66" s="14"/>
      <c r="X66" s="14"/>
      <c r="Y66" s="14"/>
      <c r="Z66" s="14"/>
      <c r="AA66" s="14"/>
      <c r="AB66" s="14"/>
    </row>
    <row r="67">
      <c r="A67" s="7">
        <v>45117.0</v>
      </c>
      <c r="B67" s="8" t="s">
        <v>2671</v>
      </c>
      <c r="C67" s="9" t="s">
        <v>10</v>
      </c>
      <c r="D67" s="10" t="s">
        <v>2672</v>
      </c>
      <c r="E67" s="8" t="s">
        <v>40</v>
      </c>
      <c r="F67" s="16" t="s">
        <v>2673</v>
      </c>
      <c r="G67" s="19" t="s">
        <v>2674</v>
      </c>
      <c r="H67" s="11"/>
      <c r="I67" s="14"/>
      <c r="J67" s="14">
        <f t="shared" si="1"/>
        <v>1</v>
      </c>
      <c r="K67" s="14"/>
      <c r="L67" s="14"/>
      <c r="M67" s="14"/>
      <c r="N67" s="14"/>
      <c r="O67" s="14"/>
      <c r="P67" s="14"/>
      <c r="Q67" s="14"/>
      <c r="R67" s="14"/>
      <c r="S67" s="14"/>
      <c r="T67" s="14"/>
      <c r="U67" s="14"/>
      <c r="V67" s="14"/>
      <c r="W67" s="14"/>
      <c r="X67" s="14"/>
      <c r="Y67" s="14"/>
      <c r="Z67" s="14"/>
      <c r="AA67" s="14"/>
      <c r="AB67" s="14"/>
    </row>
    <row r="68">
      <c r="A68" s="7">
        <v>45117.0</v>
      </c>
      <c r="B68" s="8" t="s">
        <v>2675</v>
      </c>
      <c r="C68" s="9" t="s">
        <v>30</v>
      </c>
      <c r="D68" s="10" t="s">
        <v>2676</v>
      </c>
      <c r="E68" s="8" t="s">
        <v>282</v>
      </c>
      <c r="F68" s="16" t="s">
        <v>2677</v>
      </c>
      <c r="G68" s="19" t="s">
        <v>2678</v>
      </c>
      <c r="H68" s="11"/>
      <c r="I68" s="14"/>
      <c r="J68" s="14">
        <f t="shared" si="1"/>
        <v>1</v>
      </c>
      <c r="K68" s="14"/>
      <c r="L68" s="14"/>
      <c r="M68" s="14"/>
      <c r="N68" s="14"/>
      <c r="O68" s="14"/>
      <c r="P68" s="14"/>
      <c r="Q68" s="14"/>
      <c r="R68" s="14"/>
      <c r="S68" s="14"/>
      <c r="T68" s="14"/>
      <c r="U68" s="14"/>
      <c r="V68" s="14"/>
      <c r="W68" s="14"/>
      <c r="X68" s="14"/>
      <c r="Y68" s="14"/>
      <c r="Z68" s="14"/>
      <c r="AA68" s="14"/>
      <c r="AB68" s="14"/>
    </row>
    <row r="69">
      <c r="A69" s="7">
        <v>45117.0</v>
      </c>
      <c r="B69" s="8" t="s">
        <v>2679</v>
      </c>
      <c r="C69" s="9" t="s">
        <v>10</v>
      </c>
      <c r="D69" s="10" t="s">
        <v>2680</v>
      </c>
      <c r="E69" s="8" t="s">
        <v>68</v>
      </c>
      <c r="F69" s="16" t="s">
        <v>2681</v>
      </c>
      <c r="G69" s="19" t="s">
        <v>2682</v>
      </c>
      <c r="H69" s="11"/>
      <c r="I69" s="14"/>
      <c r="J69" s="14">
        <f t="shared" si="1"/>
        <v>2</v>
      </c>
      <c r="K69" s="14"/>
      <c r="L69" s="14"/>
      <c r="M69" s="14"/>
      <c r="N69" s="14"/>
      <c r="O69" s="14"/>
      <c r="P69" s="14"/>
      <c r="Q69" s="14"/>
      <c r="R69" s="14"/>
      <c r="S69" s="14"/>
      <c r="T69" s="14"/>
      <c r="U69" s="14"/>
      <c r="V69" s="14"/>
      <c r="W69" s="14"/>
      <c r="X69" s="14"/>
      <c r="Y69" s="14"/>
      <c r="Z69" s="14"/>
      <c r="AA69" s="14"/>
      <c r="AB69" s="14"/>
    </row>
    <row r="70">
      <c r="A70" s="7">
        <v>45117.0</v>
      </c>
      <c r="B70" s="8" t="s">
        <v>835</v>
      </c>
      <c r="C70" s="9" t="s">
        <v>30</v>
      </c>
      <c r="D70" s="15" t="s">
        <v>2683</v>
      </c>
      <c r="E70" s="8" t="s">
        <v>282</v>
      </c>
      <c r="F70" s="16" t="s">
        <v>837</v>
      </c>
      <c r="G70" s="17" t="s">
        <v>2684</v>
      </c>
      <c r="H70" s="11"/>
      <c r="I70" s="14"/>
      <c r="J70" s="14">
        <f t="shared" si="1"/>
        <v>1</v>
      </c>
      <c r="K70" s="14"/>
      <c r="L70" s="14"/>
      <c r="M70" s="14"/>
      <c r="N70" s="14"/>
      <c r="O70" s="14"/>
      <c r="P70" s="14"/>
      <c r="Q70" s="14"/>
      <c r="R70" s="14"/>
      <c r="S70" s="14"/>
      <c r="T70" s="14"/>
      <c r="U70" s="14"/>
      <c r="V70" s="14"/>
      <c r="W70" s="14"/>
      <c r="X70" s="14"/>
      <c r="Y70" s="14"/>
      <c r="Z70" s="14"/>
      <c r="AA70" s="14"/>
      <c r="AB70" s="14"/>
    </row>
    <row r="71">
      <c r="A71" s="7">
        <v>45117.0</v>
      </c>
      <c r="B71" s="8" t="s">
        <v>2685</v>
      </c>
      <c r="C71" s="9" t="s">
        <v>30</v>
      </c>
      <c r="D71" s="10" t="s">
        <v>2686</v>
      </c>
      <c r="E71" s="8" t="s">
        <v>282</v>
      </c>
      <c r="F71" s="16" t="s">
        <v>2687</v>
      </c>
      <c r="G71" s="19" t="s">
        <v>2688</v>
      </c>
      <c r="H71" s="11"/>
      <c r="I71" s="14"/>
      <c r="J71" s="14">
        <f t="shared" si="1"/>
        <v>1</v>
      </c>
      <c r="K71" s="14"/>
      <c r="L71" s="14"/>
      <c r="M71" s="14"/>
      <c r="N71" s="14"/>
      <c r="O71" s="14"/>
      <c r="P71" s="14"/>
      <c r="Q71" s="14"/>
      <c r="R71" s="14"/>
      <c r="S71" s="14"/>
      <c r="T71" s="14"/>
      <c r="U71" s="14"/>
      <c r="V71" s="14"/>
      <c r="W71" s="14"/>
      <c r="X71" s="14"/>
      <c r="Y71" s="14"/>
      <c r="Z71" s="14"/>
      <c r="AA71" s="14"/>
      <c r="AB71" s="14"/>
    </row>
    <row r="72">
      <c r="A72" s="7">
        <v>45118.0</v>
      </c>
      <c r="B72" s="8" t="s">
        <v>2689</v>
      </c>
      <c r="C72" s="9" t="s">
        <v>10</v>
      </c>
      <c r="D72" s="10" t="s">
        <v>2690</v>
      </c>
      <c r="E72" s="8" t="s">
        <v>142</v>
      </c>
      <c r="F72" s="16" t="s">
        <v>2691</v>
      </c>
      <c r="G72" s="19" t="s">
        <v>2692</v>
      </c>
      <c r="H72" s="8" t="s">
        <v>348</v>
      </c>
      <c r="I72" s="14"/>
      <c r="J72" s="14">
        <f t="shared" si="1"/>
        <v>1</v>
      </c>
      <c r="K72" s="14"/>
      <c r="L72" s="14"/>
      <c r="M72" s="14"/>
      <c r="N72" s="14"/>
      <c r="O72" s="14"/>
      <c r="P72" s="14"/>
      <c r="Q72" s="14"/>
      <c r="R72" s="14"/>
      <c r="S72" s="14"/>
      <c r="T72" s="14"/>
      <c r="U72" s="14"/>
      <c r="V72" s="14"/>
      <c r="W72" s="14"/>
      <c r="X72" s="14"/>
      <c r="Y72" s="14"/>
      <c r="Z72" s="14"/>
      <c r="AA72" s="14"/>
      <c r="AB72" s="14"/>
    </row>
    <row r="73">
      <c r="A73" s="7">
        <v>45118.0</v>
      </c>
      <c r="B73" s="8" t="s">
        <v>2693</v>
      </c>
      <c r="C73" s="9" t="s">
        <v>10</v>
      </c>
      <c r="D73" s="10" t="s">
        <v>2650</v>
      </c>
      <c r="E73" s="11"/>
      <c r="F73" s="16" t="s">
        <v>2694</v>
      </c>
      <c r="G73" s="19" t="s">
        <v>2695</v>
      </c>
      <c r="H73" s="8" t="s">
        <v>2696</v>
      </c>
      <c r="I73" s="14"/>
      <c r="J73" s="14">
        <f t="shared" si="1"/>
        <v>1</v>
      </c>
      <c r="K73" s="14"/>
      <c r="L73" s="14"/>
      <c r="M73" s="14"/>
      <c r="N73" s="14"/>
      <c r="O73" s="14"/>
      <c r="P73" s="14"/>
      <c r="Q73" s="14"/>
      <c r="R73" s="14"/>
      <c r="S73" s="14"/>
      <c r="T73" s="14"/>
      <c r="U73" s="14"/>
      <c r="V73" s="14"/>
      <c r="W73" s="14"/>
      <c r="X73" s="14"/>
      <c r="Y73" s="14"/>
      <c r="Z73" s="14"/>
      <c r="AA73" s="14"/>
      <c r="AB73" s="14"/>
    </row>
    <row r="74">
      <c r="A74" s="7">
        <v>45118.0</v>
      </c>
      <c r="B74" s="8" t="s">
        <v>2697</v>
      </c>
      <c r="C74" s="9" t="s">
        <v>10</v>
      </c>
      <c r="D74" s="10" t="s">
        <v>2698</v>
      </c>
      <c r="E74" s="8" t="s">
        <v>37</v>
      </c>
      <c r="F74" s="16" t="s">
        <v>2699</v>
      </c>
      <c r="G74" s="19" t="s">
        <v>2700</v>
      </c>
      <c r="H74" s="11"/>
      <c r="I74" s="14"/>
      <c r="J74" s="14">
        <f t="shared" si="1"/>
        <v>2</v>
      </c>
      <c r="K74" s="14"/>
      <c r="L74" s="14"/>
      <c r="M74" s="14"/>
      <c r="N74" s="14"/>
      <c r="O74" s="14"/>
      <c r="P74" s="14"/>
      <c r="Q74" s="14"/>
      <c r="R74" s="14"/>
      <c r="S74" s="14"/>
      <c r="T74" s="14"/>
      <c r="U74" s="14"/>
      <c r="V74" s="14"/>
      <c r="W74" s="14"/>
      <c r="X74" s="14"/>
      <c r="Y74" s="14"/>
      <c r="Z74" s="14"/>
      <c r="AA74" s="14"/>
      <c r="AB74" s="14"/>
    </row>
    <row r="75">
      <c r="A75" s="7">
        <v>45118.0</v>
      </c>
      <c r="B75" s="8" t="s">
        <v>2701</v>
      </c>
      <c r="C75" s="9" t="s">
        <v>14</v>
      </c>
      <c r="D75" s="15" t="s">
        <v>2702</v>
      </c>
      <c r="E75" s="8" t="s">
        <v>53</v>
      </c>
      <c r="F75" s="16" t="s">
        <v>2703</v>
      </c>
      <c r="G75" s="17" t="s">
        <v>2704</v>
      </c>
      <c r="H75" s="11"/>
      <c r="I75" s="14"/>
      <c r="J75" s="14">
        <f t="shared" si="1"/>
        <v>1</v>
      </c>
      <c r="K75" s="14"/>
      <c r="L75" s="14"/>
      <c r="M75" s="14"/>
      <c r="N75" s="14"/>
      <c r="O75" s="14"/>
      <c r="P75" s="14"/>
      <c r="Q75" s="14"/>
      <c r="R75" s="14"/>
      <c r="S75" s="14"/>
      <c r="T75" s="14"/>
      <c r="U75" s="14"/>
      <c r="V75" s="14"/>
      <c r="W75" s="14"/>
      <c r="X75" s="14"/>
      <c r="Y75" s="14"/>
      <c r="Z75" s="14"/>
      <c r="AA75" s="14"/>
      <c r="AB75" s="14"/>
    </row>
    <row r="76">
      <c r="A76" s="7">
        <v>45118.0</v>
      </c>
      <c r="B76" s="8" t="s">
        <v>2705</v>
      </c>
      <c r="C76" s="9" t="s">
        <v>10</v>
      </c>
      <c r="D76" s="10" t="s">
        <v>2706</v>
      </c>
      <c r="E76" s="11"/>
      <c r="F76" s="16" t="s">
        <v>2707</v>
      </c>
      <c r="G76" s="19" t="s">
        <v>2708</v>
      </c>
      <c r="H76" s="11"/>
      <c r="I76" s="14"/>
      <c r="J76" s="14">
        <f t="shared" si="1"/>
        <v>1</v>
      </c>
      <c r="K76" s="14"/>
      <c r="L76" s="14"/>
      <c r="M76" s="14"/>
      <c r="N76" s="14"/>
      <c r="O76" s="14"/>
      <c r="P76" s="14"/>
      <c r="Q76" s="14"/>
      <c r="R76" s="14"/>
      <c r="S76" s="14"/>
      <c r="T76" s="14"/>
      <c r="U76" s="14"/>
      <c r="V76" s="14"/>
      <c r="W76" s="14"/>
      <c r="X76" s="14"/>
      <c r="Y76" s="14"/>
      <c r="Z76" s="14"/>
      <c r="AA76" s="14"/>
      <c r="AB76" s="14"/>
    </row>
    <row r="77">
      <c r="A77" s="7">
        <v>45118.0</v>
      </c>
      <c r="B77" s="8" t="s">
        <v>2709</v>
      </c>
      <c r="C77" s="9" t="s">
        <v>14</v>
      </c>
      <c r="D77" s="10" t="s">
        <v>2710</v>
      </c>
      <c r="E77" s="8" t="s">
        <v>123</v>
      </c>
      <c r="F77" s="16" t="s">
        <v>2711</v>
      </c>
      <c r="G77" s="19" t="s">
        <v>2712</v>
      </c>
      <c r="H77" s="11"/>
      <c r="I77" s="14"/>
      <c r="J77" s="14">
        <f t="shared" si="1"/>
        <v>1</v>
      </c>
      <c r="K77" s="14"/>
      <c r="L77" s="14"/>
      <c r="M77" s="14"/>
      <c r="N77" s="14"/>
      <c r="O77" s="14"/>
      <c r="P77" s="14"/>
      <c r="Q77" s="14"/>
      <c r="R77" s="14"/>
      <c r="S77" s="14"/>
      <c r="T77" s="14"/>
      <c r="U77" s="14"/>
      <c r="V77" s="14"/>
      <c r="W77" s="14"/>
      <c r="X77" s="14"/>
      <c r="Y77" s="14"/>
      <c r="Z77" s="14"/>
      <c r="AA77" s="14"/>
      <c r="AB77" s="14"/>
    </row>
    <row r="78">
      <c r="A78" s="7">
        <v>45118.0</v>
      </c>
      <c r="B78" s="8" t="s">
        <v>2713</v>
      </c>
      <c r="C78" s="9" t="s">
        <v>14</v>
      </c>
      <c r="D78" s="10" t="s">
        <v>2714</v>
      </c>
      <c r="E78" s="8" t="s">
        <v>53</v>
      </c>
      <c r="F78" s="16" t="s">
        <v>2715</v>
      </c>
      <c r="G78" s="19" t="s">
        <v>2716</v>
      </c>
      <c r="H78" s="11"/>
      <c r="I78" s="14"/>
      <c r="J78" s="14">
        <f t="shared" si="1"/>
        <v>1</v>
      </c>
      <c r="K78" s="14"/>
      <c r="L78" s="14"/>
      <c r="M78" s="14"/>
      <c r="N78" s="14"/>
      <c r="O78" s="14"/>
      <c r="P78" s="14"/>
      <c r="Q78" s="14"/>
      <c r="R78" s="14"/>
      <c r="S78" s="14"/>
      <c r="T78" s="14"/>
      <c r="U78" s="14"/>
      <c r="V78" s="14"/>
      <c r="W78" s="14"/>
      <c r="X78" s="14"/>
      <c r="Y78" s="14"/>
      <c r="Z78" s="14"/>
      <c r="AA78" s="14"/>
      <c r="AB78" s="14"/>
    </row>
    <row r="79">
      <c r="A79" s="7">
        <v>45118.0</v>
      </c>
      <c r="B79" s="21" t="s">
        <v>2717</v>
      </c>
      <c r="C79" s="9" t="s">
        <v>14</v>
      </c>
      <c r="D79" s="10" t="s">
        <v>2718</v>
      </c>
      <c r="E79" s="8" t="s">
        <v>1102</v>
      </c>
      <c r="F79" s="16" t="s">
        <v>2719</v>
      </c>
      <c r="G79" s="19" t="s">
        <v>2720</v>
      </c>
      <c r="H79" s="8" t="s">
        <v>2721</v>
      </c>
      <c r="I79" s="14"/>
      <c r="J79" s="14">
        <f t="shared" si="1"/>
        <v>1</v>
      </c>
      <c r="K79" s="14"/>
      <c r="L79" s="14"/>
      <c r="M79" s="14"/>
      <c r="N79" s="14"/>
      <c r="O79" s="14"/>
      <c r="P79" s="14"/>
      <c r="Q79" s="14"/>
      <c r="R79" s="14"/>
      <c r="S79" s="14"/>
      <c r="T79" s="14"/>
      <c r="U79" s="14"/>
      <c r="V79" s="14"/>
      <c r="W79" s="14"/>
      <c r="X79" s="14"/>
      <c r="Y79" s="14"/>
      <c r="Z79" s="14"/>
      <c r="AA79" s="14"/>
      <c r="AB79" s="14"/>
    </row>
    <row r="80">
      <c r="A80" s="7">
        <v>45118.0</v>
      </c>
      <c r="B80" s="8" t="s">
        <v>2722</v>
      </c>
      <c r="C80" s="9" t="s">
        <v>14</v>
      </c>
      <c r="D80" s="10" t="s">
        <v>2723</v>
      </c>
      <c r="E80" s="8" t="s">
        <v>93</v>
      </c>
      <c r="F80" s="16" t="s">
        <v>2724</v>
      </c>
      <c r="G80" s="19" t="s">
        <v>2725</v>
      </c>
      <c r="H80" s="8" t="s">
        <v>2726</v>
      </c>
      <c r="I80" s="14"/>
      <c r="J80" s="14">
        <f t="shared" si="1"/>
        <v>1</v>
      </c>
      <c r="K80" s="14"/>
      <c r="L80" s="14"/>
      <c r="M80" s="14"/>
      <c r="N80" s="14"/>
      <c r="O80" s="14"/>
      <c r="P80" s="14"/>
      <c r="Q80" s="14"/>
      <c r="R80" s="14"/>
      <c r="S80" s="14"/>
      <c r="T80" s="14"/>
      <c r="U80" s="14"/>
      <c r="V80" s="14"/>
      <c r="W80" s="14"/>
      <c r="X80" s="14"/>
      <c r="Y80" s="14"/>
      <c r="Z80" s="14"/>
      <c r="AA80" s="14"/>
      <c r="AB80" s="14"/>
    </row>
    <row r="81">
      <c r="A81" s="7">
        <v>45118.0</v>
      </c>
      <c r="B81" s="8" t="s">
        <v>2727</v>
      </c>
      <c r="C81" s="9" t="s">
        <v>14</v>
      </c>
      <c r="D81" s="10" t="s">
        <v>2728</v>
      </c>
      <c r="E81" s="8" t="s">
        <v>97</v>
      </c>
      <c r="F81" s="16" t="s">
        <v>2729</v>
      </c>
      <c r="G81" s="19" t="s">
        <v>2730</v>
      </c>
      <c r="H81" s="11"/>
      <c r="I81" s="14"/>
      <c r="J81" s="14">
        <f t="shared" si="1"/>
        <v>1</v>
      </c>
      <c r="K81" s="14"/>
      <c r="L81" s="14"/>
      <c r="M81" s="14"/>
      <c r="N81" s="14"/>
      <c r="O81" s="14"/>
      <c r="P81" s="14"/>
      <c r="Q81" s="14"/>
      <c r="R81" s="14"/>
      <c r="S81" s="14"/>
      <c r="T81" s="14"/>
      <c r="U81" s="14"/>
      <c r="V81" s="14"/>
      <c r="W81" s="14"/>
      <c r="X81" s="14"/>
      <c r="Y81" s="14"/>
      <c r="Z81" s="14"/>
      <c r="AA81" s="14"/>
      <c r="AB81" s="14"/>
    </row>
    <row r="82">
      <c r="A82" s="7">
        <v>45118.0</v>
      </c>
      <c r="B82" s="21" t="s">
        <v>2731</v>
      </c>
      <c r="C82" s="9" t="s">
        <v>10</v>
      </c>
      <c r="D82" s="10" t="s">
        <v>2732</v>
      </c>
      <c r="E82" s="11"/>
      <c r="F82" s="16" t="s">
        <v>2733</v>
      </c>
      <c r="G82" s="19" t="s">
        <v>2734</v>
      </c>
      <c r="H82" s="8" t="s">
        <v>2735</v>
      </c>
      <c r="I82" s="14"/>
      <c r="J82" s="14">
        <f t="shared" si="1"/>
        <v>1</v>
      </c>
      <c r="K82" s="14"/>
      <c r="L82" s="14"/>
      <c r="M82" s="14"/>
      <c r="N82" s="14"/>
      <c r="O82" s="14"/>
      <c r="P82" s="14"/>
      <c r="Q82" s="14"/>
      <c r="R82" s="14"/>
      <c r="S82" s="14"/>
      <c r="T82" s="14"/>
      <c r="U82" s="14"/>
      <c r="V82" s="14"/>
      <c r="W82" s="14"/>
      <c r="X82" s="14"/>
      <c r="Y82" s="14"/>
      <c r="Z82" s="14"/>
      <c r="AA82" s="14"/>
      <c r="AB82" s="14"/>
    </row>
    <row r="83" ht="199.5" customHeight="1">
      <c r="A83" s="7">
        <v>45118.0</v>
      </c>
      <c r="B83" s="8" t="s">
        <v>2736</v>
      </c>
      <c r="C83" s="9" t="s">
        <v>14</v>
      </c>
      <c r="D83" s="10" t="s">
        <v>2737</v>
      </c>
      <c r="E83" s="8" t="s">
        <v>109</v>
      </c>
      <c r="F83" s="16" t="s">
        <v>2738</v>
      </c>
      <c r="G83" s="19" t="s">
        <v>2739</v>
      </c>
      <c r="H83" s="11"/>
      <c r="I83" s="14"/>
      <c r="J83" s="14">
        <f t="shared" si="1"/>
        <v>1</v>
      </c>
      <c r="K83" s="14"/>
      <c r="L83" s="14"/>
      <c r="M83" s="14"/>
      <c r="N83" s="14"/>
      <c r="O83" s="14"/>
      <c r="P83" s="14"/>
      <c r="Q83" s="14"/>
      <c r="R83" s="14"/>
      <c r="S83" s="14"/>
      <c r="T83" s="14"/>
      <c r="U83" s="14"/>
      <c r="V83" s="14"/>
      <c r="W83" s="14"/>
      <c r="X83" s="14"/>
      <c r="Y83" s="14"/>
      <c r="Z83" s="14"/>
      <c r="AA83" s="14"/>
      <c r="AB83" s="14"/>
    </row>
    <row r="84" ht="203.25" customHeight="1">
      <c r="A84" s="7">
        <v>45118.0</v>
      </c>
      <c r="B84" s="8" t="s">
        <v>2740</v>
      </c>
      <c r="C84" s="9" t="s">
        <v>10</v>
      </c>
      <c r="D84" s="10" t="s">
        <v>2741</v>
      </c>
      <c r="E84" s="8" t="s">
        <v>32</v>
      </c>
      <c r="F84" s="16" t="s">
        <v>2742</v>
      </c>
      <c r="G84" s="19" t="s">
        <v>2743</v>
      </c>
      <c r="H84" s="8" t="s">
        <v>348</v>
      </c>
      <c r="I84" s="14"/>
      <c r="J84" s="14">
        <f t="shared" si="1"/>
        <v>4</v>
      </c>
      <c r="K84" s="14"/>
      <c r="L84" s="14"/>
      <c r="M84" s="14"/>
      <c r="N84" s="14"/>
      <c r="O84" s="14"/>
      <c r="P84" s="14"/>
      <c r="Q84" s="14"/>
      <c r="R84" s="14"/>
      <c r="S84" s="14"/>
      <c r="T84" s="14"/>
      <c r="U84" s="14"/>
      <c r="V84" s="14"/>
      <c r="W84" s="14"/>
      <c r="X84" s="14"/>
      <c r="Y84" s="14"/>
      <c r="Z84" s="14"/>
      <c r="AA84" s="14"/>
      <c r="AB84" s="14"/>
    </row>
    <row r="85">
      <c r="A85" s="7">
        <v>45118.0</v>
      </c>
      <c r="B85" s="8" t="s">
        <v>2744</v>
      </c>
      <c r="C85" s="9" t="s">
        <v>14</v>
      </c>
      <c r="D85" s="15" t="s">
        <v>2745</v>
      </c>
      <c r="E85" s="8" t="s">
        <v>53</v>
      </c>
      <c r="F85" s="16" t="s">
        <v>2746</v>
      </c>
      <c r="G85" s="17" t="s">
        <v>2747</v>
      </c>
      <c r="H85" s="11"/>
      <c r="I85" s="14"/>
      <c r="J85" s="14">
        <f t="shared" si="1"/>
        <v>1</v>
      </c>
      <c r="K85" s="14"/>
      <c r="L85" s="14"/>
      <c r="M85" s="14"/>
      <c r="N85" s="14"/>
      <c r="O85" s="14"/>
      <c r="P85" s="14"/>
      <c r="Q85" s="14"/>
      <c r="R85" s="14"/>
      <c r="S85" s="14"/>
      <c r="T85" s="14"/>
      <c r="U85" s="14"/>
      <c r="V85" s="14"/>
      <c r="W85" s="14"/>
      <c r="X85" s="14"/>
      <c r="Y85" s="14"/>
      <c r="Z85" s="14"/>
      <c r="AA85" s="14"/>
      <c r="AB85" s="14"/>
    </row>
    <row r="86">
      <c r="A86" s="7">
        <v>45118.0</v>
      </c>
      <c r="B86" s="8" t="s">
        <v>2748</v>
      </c>
      <c r="C86" s="9" t="s">
        <v>14</v>
      </c>
      <c r="D86" s="10" t="s">
        <v>2749</v>
      </c>
      <c r="E86" s="8" t="s">
        <v>109</v>
      </c>
      <c r="F86" s="16" t="s">
        <v>2750</v>
      </c>
      <c r="G86" s="19" t="s">
        <v>2751</v>
      </c>
      <c r="H86" s="8" t="s">
        <v>2752</v>
      </c>
      <c r="I86" s="14"/>
      <c r="J86" s="14">
        <f t="shared" si="1"/>
        <v>1</v>
      </c>
      <c r="K86" s="14"/>
      <c r="L86" s="14"/>
      <c r="M86" s="14"/>
      <c r="N86" s="14"/>
      <c r="O86" s="14"/>
      <c r="P86" s="14"/>
      <c r="Q86" s="14"/>
      <c r="R86" s="14"/>
      <c r="S86" s="14"/>
      <c r="T86" s="14"/>
      <c r="U86" s="14"/>
      <c r="V86" s="14"/>
      <c r="W86" s="14"/>
      <c r="X86" s="14"/>
      <c r="Y86" s="14"/>
      <c r="Z86" s="14"/>
      <c r="AA86" s="14"/>
      <c r="AB86" s="14"/>
    </row>
    <row r="87">
      <c r="A87" s="7">
        <v>45118.0</v>
      </c>
      <c r="B87" s="8" t="s">
        <v>2753</v>
      </c>
      <c r="C87" s="9" t="s">
        <v>14</v>
      </c>
      <c r="D87" s="10" t="s">
        <v>2754</v>
      </c>
      <c r="E87" s="8" t="s">
        <v>174</v>
      </c>
      <c r="F87" s="16" t="s">
        <v>2755</v>
      </c>
      <c r="G87" s="19" t="s">
        <v>2756</v>
      </c>
      <c r="H87" s="8" t="s">
        <v>348</v>
      </c>
      <c r="I87" s="14"/>
      <c r="J87" s="14">
        <f t="shared" si="1"/>
        <v>1</v>
      </c>
      <c r="K87" s="14"/>
      <c r="L87" s="14"/>
      <c r="M87" s="14"/>
      <c r="N87" s="14"/>
      <c r="O87" s="14"/>
      <c r="P87" s="14"/>
      <c r="Q87" s="14"/>
      <c r="R87" s="14"/>
      <c r="S87" s="14"/>
      <c r="T87" s="14"/>
      <c r="U87" s="14"/>
      <c r="V87" s="14"/>
      <c r="W87" s="14"/>
      <c r="X87" s="14"/>
      <c r="Y87" s="14"/>
      <c r="Z87" s="14"/>
      <c r="AA87" s="14"/>
      <c r="AB87" s="14"/>
    </row>
    <row r="88">
      <c r="A88" s="7">
        <v>45118.0</v>
      </c>
      <c r="B88" s="8" t="s">
        <v>2744</v>
      </c>
      <c r="C88" s="9" t="s">
        <v>14</v>
      </c>
      <c r="D88" s="10" t="s">
        <v>2757</v>
      </c>
      <c r="E88" s="8" t="s">
        <v>53</v>
      </c>
      <c r="F88" s="16" t="s">
        <v>2758</v>
      </c>
      <c r="G88" s="19" t="s">
        <v>2759</v>
      </c>
      <c r="H88" s="8" t="s">
        <v>2760</v>
      </c>
      <c r="I88" s="14"/>
      <c r="J88" s="14">
        <f t="shared" si="1"/>
        <v>1</v>
      </c>
      <c r="K88" s="14"/>
      <c r="L88" s="14"/>
      <c r="M88" s="14"/>
      <c r="N88" s="14"/>
      <c r="O88" s="14"/>
      <c r="P88" s="14"/>
      <c r="Q88" s="14"/>
      <c r="R88" s="14"/>
      <c r="S88" s="14"/>
      <c r="T88" s="14"/>
      <c r="U88" s="14"/>
      <c r="V88" s="14"/>
      <c r="W88" s="14"/>
      <c r="X88" s="14"/>
      <c r="Y88" s="14"/>
      <c r="Z88" s="14"/>
      <c r="AA88" s="14"/>
      <c r="AB88" s="14"/>
    </row>
    <row r="89">
      <c r="A89" s="7">
        <v>45118.0</v>
      </c>
      <c r="B89" s="8" t="s">
        <v>2761</v>
      </c>
      <c r="C89" s="9" t="s">
        <v>30</v>
      </c>
      <c r="D89" s="10" t="s">
        <v>2762</v>
      </c>
      <c r="E89" s="8" t="s">
        <v>53</v>
      </c>
      <c r="F89" s="16" t="s">
        <v>2628</v>
      </c>
      <c r="G89" s="19" t="s">
        <v>2763</v>
      </c>
      <c r="H89" s="8" t="s">
        <v>2764</v>
      </c>
      <c r="I89" s="14"/>
      <c r="J89" s="14">
        <f t="shared" si="1"/>
        <v>1</v>
      </c>
      <c r="K89" s="14"/>
      <c r="L89" s="14"/>
      <c r="M89" s="14"/>
      <c r="N89" s="14"/>
      <c r="O89" s="14"/>
      <c r="P89" s="14"/>
      <c r="Q89" s="14"/>
      <c r="R89" s="14"/>
      <c r="S89" s="14"/>
      <c r="T89" s="14"/>
      <c r="U89" s="14"/>
      <c r="V89" s="14"/>
      <c r="W89" s="14"/>
      <c r="X89" s="14"/>
      <c r="Y89" s="14"/>
      <c r="Z89" s="14"/>
      <c r="AA89" s="14"/>
      <c r="AB89" s="14"/>
    </row>
    <row r="90">
      <c r="A90" s="7">
        <v>45118.0</v>
      </c>
      <c r="B90" s="8" t="s">
        <v>2765</v>
      </c>
      <c r="C90" s="9" t="s">
        <v>14</v>
      </c>
      <c r="D90" s="10" t="s">
        <v>2766</v>
      </c>
      <c r="E90" s="8" t="s">
        <v>53</v>
      </c>
      <c r="F90" s="16" t="s">
        <v>2767</v>
      </c>
      <c r="G90" s="19" t="s">
        <v>2768</v>
      </c>
      <c r="H90" s="8" t="s">
        <v>2769</v>
      </c>
      <c r="I90" s="14"/>
      <c r="J90" s="14">
        <f t="shared" si="1"/>
        <v>1</v>
      </c>
      <c r="K90" s="14"/>
      <c r="L90" s="14"/>
      <c r="M90" s="14"/>
      <c r="N90" s="14"/>
      <c r="O90" s="14"/>
      <c r="P90" s="14"/>
      <c r="Q90" s="14"/>
      <c r="R90" s="14"/>
      <c r="S90" s="14"/>
      <c r="T90" s="14"/>
      <c r="U90" s="14"/>
      <c r="V90" s="14"/>
      <c r="W90" s="14"/>
      <c r="X90" s="14"/>
      <c r="Y90" s="14"/>
      <c r="Z90" s="14"/>
      <c r="AA90" s="14"/>
      <c r="AB90" s="14"/>
    </row>
    <row r="91">
      <c r="A91" s="7">
        <v>45118.0</v>
      </c>
      <c r="B91" s="8" t="s">
        <v>2770</v>
      </c>
      <c r="C91" s="9" t="s">
        <v>10</v>
      </c>
      <c r="D91" s="10" t="s">
        <v>2771</v>
      </c>
      <c r="E91" s="8" t="s">
        <v>40</v>
      </c>
      <c r="F91" s="16" t="s">
        <v>2772</v>
      </c>
      <c r="G91" s="19" t="s">
        <v>2773</v>
      </c>
      <c r="H91" s="11"/>
      <c r="I91" s="14"/>
      <c r="J91" s="14">
        <f t="shared" si="1"/>
        <v>1</v>
      </c>
      <c r="K91" s="14"/>
      <c r="L91" s="14"/>
      <c r="M91" s="14"/>
      <c r="N91" s="14"/>
      <c r="O91" s="14"/>
      <c r="P91" s="14"/>
      <c r="Q91" s="14"/>
      <c r="R91" s="14"/>
      <c r="S91" s="14"/>
      <c r="T91" s="14"/>
      <c r="U91" s="14"/>
      <c r="V91" s="14"/>
      <c r="W91" s="14"/>
      <c r="X91" s="14"/>
      <c r="Y91" s="14"/>
      <c r="Z91" s="14"/>
      <c r="AA91" s="14"/>
      <c r="AB91" s="14"/>
    </row>
    <row r="92">
      <c r="A92" s="7">
        <v>45118.0</v>
      </c>
      <c r="B92" s="8" t="s">
        <v>2774</v>
      </c>
      <c r="C92" s="9" t="s">
        <v>14</v>
      </c>
      <c r="D92" s="10" t="s">
        <v>2775</v>
      </c>
      <c r="E92" s="11"/>
      <c r="F92" s="16" t="s">
        <v>2776</v>
      </c>
      <c r="G92" s="19" t="s">
        <v>2777</v>
      </c>
      <c r="H92" s="8" t="s">
        <v>2778</v>
      </c>
      <c r="I92" s="14"/>
      <c r="J92" s="14">
        <f t="shared" si="1"/>
        <v>1</v>
      </c>
      <c r="K92" s="14"/>
      <c r="L92" s="14"/>
      <c r="M92" s="14"/>
      <c r="N92" s="14"/>
      <c r="O92" s="14"/>
      <c r="P92" s="14"/>
      <c r="Q92" s="14"/>
      <c r="R92" s="14"/>
      <c r="S92" s="14"/>
      <c r="T92" s="14"/>
      <c r="U92" s="14"/>
      <c r="V92" s="14"/>
      <c r="W92" s="14"/>
      <c r="X92" s="14"/>
      <c r="Y92" s="14"/>
      <c r="Z92" s="14"/>
      <c r="AA92" s="14"/>
      <c r="AB92" s="14"/>
    </row>
    <row r="93">
      <c r="A93" s="7">
        <v>45118.0</v>
      </c>
      <c r="B93" s="8" t="s">
        <v>2779</v>
      </c>
      <c r="C93" s="9" t="s">
        <v>14</v>
      </c>
      <c r="D93" s="10" t="s">
        <v>2780</v>
      </c>
      <c r="E93" s="8" t="s">
        <v>123</v>
      </c>
      <c r="F93" s="16" t="s">
        <v>2781</v>
      </c>
      <c r="G93" s="19" t="s">
        <v>2782</v>
      </c>
      <c r="H93" s="8" t="s">
        <v>348</v>
      </c>
      <c r="I93" s="14"/>
      <c r="J93" s="14">
        <f t="shared" si="1"/>
        <v>1</v>
      </c>
      <c r="K93" s="14"/>
      <c r="L93" s="14"/>
      <c r="M93" s="14"/>
      <c r="N93" s="14"/>
      <c r="O93" s="14"/>
      <c r="P93" s="14"/>
      <c r="Q93" s="14"/>
      <c r="R93" s="14"/>
      <c r="S93" s="14"/>
      <c r="T93" s="14"/>
      <c r="U93" s="14"/>
      <c r="V93" s="14"/>
      <c r="W93" s="14"/>
      <c r="X93" s="14"/>
      <c r="Y93" s="14"/>
      <c r="Z93" s="14"/>
      <c r="AA93" s="14"/>
      <c r="AB93" s="14"/>
    </row>
    <row r="94">
      <c r="A94" s="7">
        <v>45118.0</v>
      </c>
      <c r="B94" s="8" t="s">
        <v>2783</v>
      </c>
      <c r="C94" s="9" t="s">
        <v>10</v>
      </c>
      <c r="D94" s="10" t="s">
        <v>2784</v>
      </c>
      <c r="E94" s="11"/>
      <c r="F94" s="16" t="s">
        <v>2785</v>
      </c>
      <c r="G94" s="19" t="s">
        <v>2786</v>
      </c>
      <c r="H94" s="8" t="s">
        <v>2787</v>
      </c>
      <c r="I94" s="14"/>
      <c r="J94" s="14">
        <f t="shared" si="1"/>
        <v>1</v>
      </c>
      <c r="K94" s="14"/>
      <c r="L94" s="14"/>
      <c r="M94" s="14"/>
      <c r="N94" s="14"/>
      <c r="O94" s="14"/>
      <c r="P94" s="14"/>
      <c r="Q94" s="14"/>
      <c r="R94" s="14"/>
      <c r="S94" s="14"/>
      <c r="T94" s="14"/>
      <c r="U94" s="14"/>
      <c r="V94" s="14"/>
      <c r="W94" s="14"/>
      <c r="X94" s="14"/>
      <c r="Y94" s="14"/>
      <c r="Z94" s="14"/>
      <c r="AA94" s="14"/>
      <c r="AB94" s="14"/>
    </row>
    <row r="95">
      <c r="A95" s="7">
        <v>45119.0</v>
      </c>
      <c r="B95" s="8" t="s">
        <v>2788</v>
      </c>
      <c r="C95" s="9" t="s">
        <v>14</v>
      </c>
      <c r="D95" s="10" t="s">
        <v>2789</v>
      </c>
      <c r="E95" s="8" t="s">
        <v>93</v>
      </c>
      <c r="F95" s="16" t="s">
        <v>2790</v>
      </c>
      <c r="G95" s="19" t="s">
        <v>2791</v>
      </c>
      <c r="H95" s="11"/>
      <c r="I95" s="14"/>
      <c r="J95" s="14">
        <f t="shared" si="1"/>
        <v>1</v>
      </c>
      <c r="K95" s="14"/>
      <c r="L95" s="14"/>
      <c r="M95" s="14"/>
      <c r="N95" s="14"/>
      <c r="O95" s="14"/>
      <c r="P95" s="14"/>
      <c r="Q95" s="14"/>
      <c r="R95" s="14"/>
      <c r="S95" s="14"/>
      <c r="T95" s="14"/>
      <c r="U95" s="14"/>
      <c r="V95" s="14"/>
      <c r="W95" s="14"/>
      <c r="X95" s="14"/>
      <c r="Y95" s="14"/>
      <c r="Z95" s="14"/>
      <c r="AA95" s="14"/>
      <c r="AB95" s="14"/>
    </row>
    <row r="96">
      <c r="A96" s="7">
        <v>45119.0</v>
      </c>
      <c r="B96" s="8" t="s">
        <v>2792</v>
      </c>
      <c r="C96" s="9" t="s">
        <v>10</v>
      </c>
      <c r="D96" s="10" t="s">
        <v>2793</v>
      </c>
      <c r="E96" s="11"/>
      <c r="F96" s="16" t="s">
        <v>2794</v>
      </c>
      <c r="G96" s="19" t="s">
        <v>2795</v>
      </c>
      <c r="H96" s="8" t="s">
        <v>2796</v>
      </c>
      <c r="I96" s="14"/>
      <c r="J96" s="14">
        <f t="shared" si="1"/>
        <v>1</v>
      </c>
      <c r="K96" s="14"/>
      <c r="L96" s="14"/>
      <c r="M96" s="14"/>
      <c r="N96" s="14"/>
      <c r="O96" s="14"/>
      <c r="P96" s="14"/>
      <c r="Q96" s="14"/>
      <c r="R96" s="14"/>
      <c r="S96" s="14"/>
      <c r="T96" s="14"/>
      <c r="U96" s="14"/>
      <c r="V96" s="14"/>
      <c r="W96" s="14"/>
      <c r="X96" s="14"/>
      <c r="Y96" s="14"/>
      <c r="Z96" s="14"/>
      <c r="AA96" s="14"/>
      <c r="AB96" s="14"/>
    </row>
    <row r="97">
      <c r="A97" s="7">
        <v>45119.0</v>
      </c>
      <c r="B97" s="8" t="s">
        <v>2797</v>
      </c>
      <c r="C97" s="9" t="s">
        <v>10</v>
      </c>
      <c r="D97" s="10" t="s">
        <v>2793</v>
      </c>
      <c r="E97" s="11"/>
      <c r="F97" s="16" t="s">
        <v>2798</v>
      </c>
      <c r="G97" s="19" t="s">
        <v>2799</v>
      </c>
      <c r="H97" s="8" t="s">
        <v>2796</v>
      </c>
      <c r="I97" s="14"/>
      <c r="J97" s="14">
        <f t="shared" si="1"/>
        <v>1</v>
      </c>
      <c r="K97" s="14"/>
      <c r="L97" s="14"/>
      <c r="M97" s="14"/>
      <c r="N97" s="14"/>
      <c r="O97" s="14"/>
      <c r="P97" s="14"/>
      <c r="Q97" s="14"/>
      <c r="R97" s="14"/>
      <c r="S97" s="14"/>
      <c r="T97" s="14"/>
      <c r="U97" s="14"/>
      <c r="V97" s="14"/>
      <c r="W97" s="14"/>
      <c r="X97" s="14"/>
      <c r="Y97" s="14"/>
      <c r="Z97" s="14"/>
      <c r="AA97" s="14"/>
      <c r="AB97" s="14"/>
    </row>
    <row r="98">
      <c r="A98" s="7">
        <v>45119.0</v>
      </c>
      <c r="B98" s="8" t="s">
        <v>2800</v>
      </c>
      <c r="C98" s="9" t="s">
        <v>30</v>
      </c>
      <c r="D98" s="10" t="s">
        <v>2801</v>
      </c>
      <c r="E98" s="8" t="s">
        <v>68</v>
      </c>
      <c r="F98" s="16" t="s">
        <v>2802</v>
      </c>
      <c r="G98" s="19" t="s">
        <v>2803</v>
      </c>
      <c r="H98" s="11"/>
      <c r="I98" s="14"/>
      <c r="J98" s="14">
        <f t="shared" si="1"/>
        <v>1</v>
      </c>
      <c r="K98" s="14"/>
      <c r="L98" s="14"/>
      <c r="M98" s="14"/>
      <c r="N98" s="14"/>
      <c r="O98" s="14"/>
      <c r="P98" s="14"/>
      <c r="Q98" s="14"/>
      <c r="R98" s="14"/>
      <c r="S98" s="14"/>
      <c r="T98" s="14"/>
      <c r="U98" s="14"/>
      <c r="V98" s="14"/>
      <c r="W98" s="14"/>
      <c r="X98" s="14"/>
      <c r="Y98" s="14"/>
      <c r="Z98" s="14"/>
      <c r="AA98" s="14"/>
      <c r="AB98" s="14"/>
    </row>
    <row r="99" ht="245.25" customHeight="1">
      <c r="A99" s="7">
        <v>45119.0</v>
      </c>
      <c r="B99" s="8" t="s">
        <v>2804</v>
      </c>
      <c r="C99" s="9" t="s">
        <v>30</v>
      </c>
      <c r="D99" s="10" t="s">
        <v>2805</v>
      </c>
      <c r="E99" s="8" t="s">
        <v>282</v>
      </c>
      <c r="F99" s="16" t="s">
        <v>2806</v>
      </c>
      <c r="G99" s="19" t="s">
        <v>2807</v>
      </c>
      <c r="H99" s="11"/>
      <c r="I99" s="14"/>
      <c r="J99" s="14">
        <f t="shared" si="1"/>
        <v>1</v>
      </c>
      <c r="K99" s="14"/>
      <c r="L99" s="14"/>
      <c r="M99" s="14"/>
      <c r="N99" s="14"/>
      <c r="O99" s="14"/>
      <c r="P99" s="14"/>
      <c r="Q99" s="14"/>
      <c r="R99" s="14"/>
      <c r="S99" s="14"/>
      <c r="T99" s="14"/>
      <c r="U99" s="14"/>
      <c r="V99" s="14"/>
      <c r="W99" s="14"/>
      <c r="X99" s="14"/>
      <c r="Y99" s="14"/>
      <c r="Z99" s="14"/>
      <c r="AA99" s="14"/>
      <c r="AB99" s="14"/>
    </row>
    <row r="100" ht="245.25" customHeight="1">
      <c r="A100" s="7">
        <v>45119.0</v>
      </c>
      <c r="B100" s="8" t="s">
        <v>2808</v>
      </c>
      <c r="C100" s="9" t="s">
        <v>14</v>
      </c>
      <c r="D100" s="10" t="s">
        <v>2809</v>
      </c>
      <c r="E100" s="8" t="s">
        <v>78</v>
      </c>
      <c r="F100" s="16" t="s">
        <v>2810</v>
      </c>
      <c r="G100" s="19" t="s">
        <v>2811</v>
      </c>
      <c r="H100" s="11"/>
      <c r="I100" s="14"/>
      <c r="J100" s="14">
        <f t="shared" si="1"/>
        <v>1</v>
      </c>
      <c r="K100" s="14"/>
      <c r="L100" s="14"/>
      <c r="M100" s="14"/>
      <c r="N100" s="14"/>
      <c r="O100" s="14"/>
      <c r="P100" s="14"/>
      <c r="Q100" s="14"/>
      <c r="R100" s="14"/>
      <c r="S100" s="14"/>
      <c r="T100" s="14"/>
      <c r="U100" s="14"/>
      <c r="V100" s="14"/>
      <c r="W100" s="14"/>
      <c r="X100" s="14"/>
      <c r="Y100" s="14"/>
      <c r="Z100" s="14"/>
      <c r="AA100" s="14"/>
      <c r="AB100" s="14"/>
    </row>
    <row r="101">
      <c r="A101" s="7">
        <v>45119.0</v>
      </c>
      <c r="B101" s="8" t="s">
        <v>2812</v>
      </c>
      <c r="C101" s="9" t="s">
        <v>30</v>
      </c>
      <c r="D101" s="10" t="s">
        <v>2813</v>
      </c>
      <c r="E101" s="8" t="s">
        <v>282</v>
      </c>
      <c r="F101" s="16" t="s">
        <v>2814</v>
      </c>
      <c r="G101" s="19" t="s">
        <v>2815</v>
      </c>
      <c r="H101" s="11"/>
      <c r="I101" s="14"/>
      <c r="J101" s="14">
        <f t="shared" si="1"/>
        <v>1</v>
      </c>
      <c r="K101" s="14"/>
      <c r="L101" s="14"/>
      <c r="M101" s="14"/>
      <c r="N101" s="14"/>
      <c r="O101" s="14"/>
      <c r="P101" s="14"/>
      <c r="Q101" s="14"/>
      <c r="R101" s="14"/>
      <c r="S101" s="14"/>
      <c r="T101" s="14"/>
      <c r="U101" s="14"/>
      <c r="V101" s="14"/>
      <c r="W101" s="14"/>
      <c r="X101" s="14"/>
      <c r="Y101" s="14"/>
      <c r="Z101" s="14"/>
      <c r="AA101" s="14"/>
      <c r="AB101" s="14"/>
    </row>
    <row r="102">
      <c r="A102" s="7">
        <v>45119.0</v>
      </c>
      <c r="B102" s="8" t="s">
        <v>2816</v>
      </c>
      <c r="C102" s="9" t="s">
        <v>30</v>
      </c>
      <c r="D102" s="10" t="s">
        <v>2817</v>
      </c>
      <c r="E102" s="11"/>
      <c r="F102" s="16" t="s">
        <v>170</v>
      </c>
      <c r="G102" s="19" t="s">
        <v>2818</v>
      </c>
      <c r="H102" s="11"/>
      <c r="I102" s="14"/>
      <c r="J102" s="14">
        <f t="shared" si="1"/>
        <v>1</v>
      </c>
      <c r="K102" s="14"/>
      <c r="L102" s="14"/>
      <c r="M102" s="14"/>
      <c r="N102" s="14"/>
      <c r="O102" s="14"/>
      <c r="P102" s="14"/>
      <c r="Q102" s="14"/>
      <c r="R102" s="14"/>
      <c r="S102" s="14"/>
      <c r="T102" s="14"/>
      <c r="U102" s="14"/>
      <c r="V102" s="14"/>
      <c r="W102" s="14"/>
      <c r="X102" s="14"/>
      <c r="Y102" s="14"/>
      <c r="Z102" s="14"/>
      <c r="AA102" s="14"/>
      <c r="AB102" s="14"/>
    </row>
    <row r="103">
      <c r="A103" s="7">
        <v>45119.0</v>
      </c>
      <c r="B103" s="8" t="s">
        <v>2819</v>
      </c>
      <c r="C103" s="9" t="s">
        <v>30</v>
      </c>
      <c r="D103" s="10" t="s">
        <v>2820</v>
      </c>
      <c r="E103" s="11"/>
      <c r="F103" s="16" t="s">
        <v>308</v>
      </c>
      <c r="G103" s="19" t="s">
        <v>2821</v>
      </c>
      <c r="H103" s="11"/>
      <c r="I103" s="14"/>
      <c r="J103" s="14">
        <f t="shared" si="1"/>
        <v>1</v>
      </c>
      <c r="K103" s="14"/>
      <c r="L103" s="14"/>
      <c r="M103" s="14"/>
      <c r="N103" s="14"/>
      <c r="O103" s="14"/>
      <c r="P103" s="14"/>
      <c r="Q103" s="14"/>
      <c r="R103" s="14"/>
      <c r="S103" s="14"/>
      <c r="T103" s="14"/>
      <c r="U103" s="14"/>
      <c r="V103" s="14"/>
      <c r="W103" s="14"/>
      <c r="X103" s="14"/>
      <c r="Y103" s="14"/>
      <c r="Z103" s="14"/>
      <c r="AA103" s="14"/>
      <c r="AB103" s="14"/>
    </row>
    <row r="104">
      <c r="A104" s="7">
        <v>45119.0</v>
      </c>
      <c r="B104" s="8" t="s">
        <v>2822</v>
      </c>
      <c r="C104" s="9" t="s">
        <v>30</v>
      </c>
      <c r="D104" s="10" t="s">
        <v>2823</v>
      </c>
      <c r="E104" s="8" t="s">
        <v>282</v>
      </c>
      <c r="F104" s="16" t="s">
        <v>2824</v>
      </c>
      <c r="G104" s="19" t="s">
        <v>2825</v>
      </c>
      <c r="H104" s="11"/>
      <c r="I104" s="14"/>
      <c r="J104" s="14">
        <f t="shared" si="1"/>
        <v>1</v>
      </c>
      <c r="K104" s="14"/>
      <c r="L104" s="14"/>
      <c r="M104" s="14"/>
      <c r="N104" s="14"/>
      <c r="O104" s="14"/>
      <c r="P104" s="14"/>
      <c r="Q104" s="14"/>
      <c r="R104" s="14"/>
      <c r="S104" s="14"/>
      <c r="T104" s="14"/>
      <c r="U104" s="14"/>
      <c r="V104" s="14"/>
      <c r="W104" s="14"/>
      <c r="X104" s="14"/>
      <c r="Y104" s="14"/>
      <c r="Z104" s="14"/>
      <c r="AA104" s="14"/>
      <c r="AB104" s="14"/>
    </row>
    <row r="105">
      <c r="A105" s="7">
        <v>45119.0</v>
      </c>
      <c r="B105" s="8" t="s">
        <v>2826</v>
      </c>
      <c r="C105" s="9" t="s">
        <v>14</v>
      </c>
      <c r="D105" s="15" t="s">
        <v>2827</v>
      </c>
      <c r="E105" s="8" t="s">
        <v>132</v>
      </c>
      <c r="F105" s="16" t="s">
        <v>2828</v>
      </c>
      <c r="G105" s="19" t="s">
        <v>2829</v>
      </c>
      <c r="H105" s="11"/>
      <c r="I105" s="14"/>
      <c r="J105" s="14">
        <f t="shared" si="1"/>
        <v>1</v>
      </c>
      <c r="K105" s="14"/>
      <c r="L105" s="14"/>
      <c r="M105" s="14"/>
      <c r="N105" s="14"/>
      <c r="O105" s="14"/>
      <c r="P105" s="14"/>
      <c r="Q105" s="14"/>
      <c r="R105" s="14"/>
      <c r="S105" s="14"/>
      <c r="T105" s="14"/>
      <c r="U105" s="14"/>
      <c r="V105" s="14"/>
      <c r="W105" s="14"/>
      <c r="X105" s="14"/>
      <c r="Y105" s="14"/>
      <c r="Z105" s="14"/>
      <c r="AA105" s="14"/>
      <c r="AB105" s="14"/>
    </row>
    <row r="106">
      <c r="A106" s="7">
        <v>45119.0</v>
      </c>
      <c r="B106" s="8" t="s">
        <v>2830</v>
      </c>
      <c r="C106" s="9" t="s">
        <v>30</v>
      </c>
      <c r="D106" s="10" t="s">
        <v>2831</v>
      </c>
      <c r="E106" s="8" t="s">
        <v>156</v>
      </c>
      <c r="F106" s="16" t="s">
        <v>2832</v>
      </c>
      <c r="G106" s="19" t="s">
        <v>2833</v>
      </c>
      <c r="H106" s="11"/>
      <c r="I106" s="14"/>
      <c r="J106" s="14">
        <f t="shared" si="1"/>
        <v>1</v>
      </c>
      <c r="K106" s="14"/>
      <c r="L106" s="14"/>
      <c r="M106" s="14"/>
      <c r="N106" s="14"/>
      <c r="O106" s="14"/>
      <c r="P106" s="14"/>
      <c r="Q106" s="14"/>
      <c r="R106" s="14"/>
      <c r="S106" s="14"/>
      <c r="T106" s="14"/>
      <c r="U106" s="14"/>
      <c r="V106" s="14"/>
      <c r="W106" s="14"/>
      <c r="X106" s="14"/>
      <c r="Y106" s="14"/>
      <c r="Z106" s="14"/>
      <c r="AA106" s="14"/>
      <c r="AB106" s="14"/>
    </row>
    <row r="107">
      <c r="A107" s="7">
        <v>45119.0</v>
      </c>
      <c r="B107" s="8" t="s">
        <v>2834</v>
      </c>
      <c r="C107" s="9" t="s">
        <v>14</v>
      </c>
      <c r="D107" s="10" t="s">
        <v>2835</v>
      </c>
      <c r="E107" s="11"/>
      <c r="F107" s="16" t="s">
        <v>2836</v>
      </c>
      <c r="G107" s="19" t="s">
        <v>2837</v>
      </c>
      <c r="H107" s="8" t="s">
        <v>2838</v>
      </c>
      <c r="I107" s="14"/>
      <c r="J107" s="14">
        <f t="shared" si="1"/>
        <v>1</v>
      </c>
      <c r="K107" s="14"/>
      <c r="L107" s="14"/>
      <c r="M107" s="14"/>
      <c r="N107" s="14"/>
      <c r="O107" s="14"/>
      <c r="P107" s="14"/>
      <c r="Q107" s="14"/>
      <c r="R107" s="14"/>
      <c r="S107" s="14"/>
      <c r="T107" s="14"/>
      <c r="U107" s="14"/>
      <c r="V107" s="14"/>
      <c r="W107" s="14"/>
      <c r="X107" s="14"/>
      <c r="Y107" s="14"/>
      <c r="Z107" s="14"/>
      <c r="AA107" s="14"/>
      <c r="AB107" s="14"/>
    </row>
    <row r="108">
      <c r="A108" s="7">
        <v>45119.0</v>
      </c>
      <c r="B108" s="8" t="s">
        <v>2839</v>
      </c>
      <c r="C108" s="9" t="s">
        <v>14</v>
      </c>
      <c r="D108" s="10" t="s">
        <v>2840</v>
      </c>
      <c r="E108" s="8" t="s">
        <v>132</v>
      </c>
      <c r="F108" s="16" t="s">
        <v>2841</v>
      </c>
      <c r="G108" s="19" t="s">
        <v>2842</v>
      </c>
      <c r="H108" s="8" t="s">
        <v>348</v>
      </c>
      <c r="I108" s="14"/>
      <c r="J108" s="14">
        <f t="shared" si="1"/>
        <v>0</v>
      </c>
      <c r="K108" s="14"/>
      <c r="L108" s="14"/>
      <c r="M108" s="14"/>
      <c r="N108" s="14"/>
      <c r="O108" s="14"/>
      <c r="P108" s="14"/>
      <c r="Q108" s="14"/>
      <c r="R108" s="14"/>
      <c r="S108" s="14"/>
      <c r="T108" s="14"/>
      <c r="U108" s="14"/>
      <c r="V108" s="14"/>
      <c r="W108" s="14"/>
      <c r="X108" s="14"/>
      <c r="Y108" s="14"/>
      <c r="Z108" s="14"/>
      <c r="AA108" s="14"/>
      <c r="AB108" s="14"/>
    </row>
    <row r="109">
      <c r="A109" s="7">
        <v>45119.0</v>
      </c>
      <c r="B109" s="8" t="s">
        <v>2843</v>
      </c>
      <c r="C109" s="9" t="s">
        <v>10</v>
      </c>
      <c r="D109" s="10" t="s">
        <v>2844</v>
      </c>
      <c r="E109" s="8" t="s">
        <v>123</v>
      </c>
      <c r="F109" s="16"/>
      <c r="G109" s="13"/>
      <c r="H109" s="8" t="s">
        <v>2845</v>
      </c>
      <c r="I109" s="14"/>
      <c r="J109" s="14">
        <f t="shared" si="1"/>
        <v>1</v>
      </c>
      <c r="K109" s="14"/>
      <c r="L109" s="14"/>
      <c r="M109" s="14"/>
      <c r="N109" s="14"/>
      <c r="O109" s="14"/>
      <c r="P109" s="14"/>
      <c r="Q109" s="14"/>
      <c r="R109" s="14"/>
      <c r="S109" s="14"/>
      <c r="T109" s="14"/>
      <c r="U109" s="14"/>
      <c r="V109" s="14"/>
      <c r="W109" s="14"/>
      <c r="X109" s="14"/>
      <c r="Y109" s="14"/>
      <c r="Z109" s="14"/>
      <c r="AA109" s="14"/>
      <c r="AB109" s="14"/>
    </row>
    <row r="110">
      <c r="A110" s="7">
        <v>45120.0</v>
      </c>
      <c r="B110" s="8" t="s">
        <v>2846</v>
      </c>
      <c r="C110" s="9" t="s">
        <v>10</v>
      </c>
      <c r="D110" s="10" t="s">
        <v>2847</v>
      </c>
      <c r="E110" s="11"/>
      <c r="F110" s="16" t="s">
        <v>2848</v>
      </c>
      <c r="G110" s="19" t="s">
        <v>2849</v>
      </c>
      <c r="H110" s="8" t="s">
        <v>2146</v>
      </c>
      <c r="I110" s="14"/>
      <c r="J110" s="14">
        <f t="shared" si="1"/>
        <v>1</v>
      </c>
      <c r="K110" s="14"/>
      <c r="L110" s="14"/>
      <c r="M110" s="14"/>
      <c r="N110" s="14"/>
      <c r="O110" s="14"/>
      <c r="P110" s="14"/>
      <c r="Q110" s="14"/>
      <c r="R110" s="14"/>
      <c r="S110" s="14"/>
      <c r="T110" s="14"/>
      <c r="U110" s="14"/>
      <c r="V110" s="14"/>
      <c r="W110" s="14"/>
      <c r="X110" s="14"/>
      <c r="Y110" s="14"/>
      <c r="Z110" s="14"/>
      <c r="AA110" s="14"/>
      <c r="AB110" s="14"/>
    </row>
    <row r="111">
      <c r="A111" s="7">
        <v>45120.0</v>
      </c>
      <c r="B111" s="8" t="s">
        <v>2850</v>
      </c>
      <c r="C111" s="9" t="s">
        <v>30</v>
      </c>
      <c r="D111" s="10" t="s">
        <v>2851</v>
      </c>
      <c r="E111" s="11"/>
      <c r="F111" s="16" t="s">
        <v>170</v>
      </c>
      <c r="G111" s="19" t="s">
        <v>2852</v>
      </c>
      <c r="H111" s="8" t="s">
        <v>620</v>
      </c>
      <c r="I111" s="14"/>
      <c r="J111" s="14">
        <f t="shared" si="1"/>
        <v>1</v>
      </c>
      <c r="K111" s="14"/>
      <c r="L111" s="14"/>
      <c r="M111" s="14"/>
      <c r="N111" s="14"/>
      <c r="O111" s="14"/>
      <c r="P111" s="14"/>
      <c r="Q111" s="14"/>
      <c r="R111" s="14"/>
      <c r="S111" s="14"/>
      <c r="T111" s="14"/>
      <c r="U111" s="14"/>
      <c r="V111" s="14"/>
      <c r="W111" s="14"/>
      <c r="X111" s="14"/>
      <c r="Y111" s="14"/>
      <c r="Z111" s="14"/>
      <c r="AA111" s="14"/>
      <c r="AB111" s="14"/>
    </row>
    <row r="112">
      <c r="A112" s="7">
        <v>45120.0</v>
      </c>
      <c r="B112" s="8" t="s">
        <v>2853</v>
      </c>
      <c r="C112" s="9" t="s">
        <v>14</v>
      </c>
      <c r="D112" s="10" t="s">
        <v>2854</v>
      </c>
      <c r="E112" s="11"/>
      <c r="F112" s="16" t="s">
        <v>2855</v>
      </c>
      <c r="G112" s="19" t="s">
        <v>2856</v>
      </c>
      <c r="H112" s="8" t="s">
        <v>2857</v>
      </c>
      <c r="I112" s="14"/>
      <c r="J112" s="14">
        <f t="shared" si="1"/>
        <v>1</v>
      </c>
      <c r="K112" s="14"/>
      <c r="L112" s="14"/>
      <c r="M112" s="14"/>
      <c r="N112" s="14"/>
      <c r="O112" s="14"/>
      <c r="P112" s="14"/>
      <c r="Q112" s="14"/>
      <c r="R112" s="14"/>
      <c r="S112" s="14"/>
      <c r="T112" s="14"/>
      <c r="U112" s="14"/>
      <c r="V112" s="14"/>
      <c r="W112" s="14"/>
      <c r="X112" s="14"/>
      <c r="Y112" s="14"/>
      <c r="Z112" s="14"/>
      <c r="AA112" s="14"/>
      <c r="AB112" s="14"/>
    </row>
    <row r="113">
      <c r="A113" s="7">
        <v>45120.0</v>
      </c>
      <c r="B113" s="8" t="s">
        <v>2858</v>
      </c>
      <c r="C113" s="9" t="s">
        <v>10</v>
      </c>
      <c r="D113" s="10" t="s">
        <v>2859</v>
      </c>
      <c r="E113" s="11"/>
      <c r="F113" s="16" t="s">
        <v>170</v>
      </c>
      <c r="G113" s="19" t="s">
        <v>2860</v>
      </c>
      <c r="H113" s="8" t="s">
        <v>2861</v>
      </c>
      <c r="I113" s="14"/>
      <c r="J113" s="14">
        <f t="shared" si="1"/>
        <v>1</v>
      </c>
      <c r="K113" s="14"/>
      <c r="L113" s="14"/>
      <c r="M113" s="14"/>
      <c r="N113" s="14"/>
      <c r="O113" s="14"/>
      <c r="P113" s="14"/>
      <c r="Q113" s="14"/>
      <c r="R113" s="14"/>
      <c r="S113" s="14"/>
      <c r="T113" s="14"/>
      <c r="U113" s="14"/>
      <c r="V113" s="14"/>
      <c r="W113" s="14"/>
      <c r="X113" s="14"/>
      <c r="Y113" s="14"/>
      <c r="Z113" s="14"/>
      <c r="AA113" s="14"/>
      <c r="AB113" s="14"/>
    </row>
    <row r="114">
      <c r="A114" s="7">
        <v>45120.0</v>
      </c>
      <c r="B114" s="8" t="s">
        <v>2862</v>
      </c>
      <c r="C114" s="9" t="s">
        <v>10</v>
      </c>
      <c r="D114" s="10" t="s">
        <v>2863</v>
      </c>
      <c r="E114" s="11"/>
      <c r="F114" s="16" t="s">
        <v>170</v>
      </c>
      <c r="G114" s="19" t="s">
        <v>2864</v>
      </c>
      <c r="H114" s="11"/>
      <c r="I114" s="14"/>
      <c r="J114" s="14">
        <f t="shared" si="1"/>
        <v>1</v>
      </c>
      <c r="K114" s="14"/>
      <c r="L114" s="14"/>
      <c r="M114" s="14"/>
      <c r="N114" s="14"/>
      <c r="O114" s="14"/>
      <c r="P114" s="14"/>
      <c r="Q114" s="14"/>
      <c r="R114" s="14"/>
      <c r="S114" s="14"/>
      <c r="T114" s="14"/>
      <c r="U114" s="14"/>
      <c r="V114" s="14"/>
      <c r="W114" s="14"/>
      <c r="X114" s="14"/>
      <c r="Y114" s="14"/>
      <c r="Z114" s="14"/>
      <c r="AA114" s="14"/>
      <c r="AB114" s="14"/>
    </row>
    <row r="115">
      <c r="A115" s="7">
        <v>45120.0</v>
      </c>
      <c r="B115" s="8" t="s">
        <v>2865</v>
      </c>
      <c r="C115" s="9" t="s">
        <v>10</v>
      </c>
      <c r="D115" s="10" t="s">
        <v>2866</v>
      </c>
      <c r="E115" s="11"/>
      <c r="F115" s="16" t="s">
        <v>2867</v>
      </c>
      <c r="G115" s="19" t="s">
        <v>2868</v>
      </c>
      <c r="H115" s="8" t="s">
        <v>2869</v>
      </c>
      <c r="I115" s="14"/>
      <c r="J115" s="14">
        <f t="shared" si="1"/>
        <v>2</v>
      </c>
      <c r="K115" s="14"/>
      <c r="L115" s="14"/>
      <c r="M115" s="14"/>
      <c r="N115" s="14"/>
      <c r="O115" s="14"/>
      <c r="P115" s="14"/>
      <c r="Q115" s="14"/>
      <c r="R115" s="14"/>
      <c r="S115" s="14"/>
      <c r="T115" s="14"/>
      <c r="U115" s="14"/>
      <c r="V115" s="14"/>
      <c r="W115" s="14"/>
      <c r="X115" s="14"/>
      <c r="Y115" s="14"/>
      <c r="Z115" s="14"/>
      <c r="AA115" s="14"/>
      <c r="AB115" s="14"/>
    </row>
    <row r="116">
      <c r="A116" s="7">
        <v>45120.0</v>
      </c>
      <c r="B116" s="8" t="s">
        <v>2870</v>
      </c>
      <c r="C116" s="9" t="s">
        <v>14</v>
      </c>
      <c r="D116" s="15" t="s">
        <v>2871</v>
      </c>
      <c r="E116" s="8" t="s">
        <v>156</v>
      </c>
      <c r="F116" s="16" t="s">
        <v>2872</v>
      </c>
      <c r="G116" s="17" t="s">
        <v>2873</v>
      </c>
      <c r="H116" s="52" t="s">
        <v>2874</v>
      </c>
      <c r="I116" s="14"/>
      <c r="J116" s="14">
        <f t="shared" si="1"/>
        <v>1</v>
      </c>
      <c r="K116" s="14"/>
      <c r="L116" s="14"/>
      <c r="M116" s="14"/>
      <c r="N116" s="14"/>
      <c r="O116" s="14"/>
      <c r="P116" s="14"/>
      <c r="Q116" s="14"/>
      <c r="R116" s="14"/>
      <c r="S116" s="14"/>
      <c r="T116" s="14"/>
      <c r="U116" s="14"/>
      <c r="V116" s="14"/>
      <c r="W116" s="14"/>
      <c r="X116" s="14"/>
      <c r="Y116" s="14"/>
      <c r="Z116" s="14"/>
      <c r="AA116" s="14"/>
      <c r="AB116" s="14"/>
    </row>
    <row r="117">
      <c r="A117" s="7">
        <v>45120.0</v>
      </c>
      <c r="B117" s="8" t="s">
        <v>2875</v>
      </c>
      <c r="C117" s="9" t="s">
        <v>10</v>
      </c>
      <c r="D117" s="10" t="s">
        <v>2876</v>
      </c>
      <c r="E117" s="8" t="s">
        <v>40</v>
      </c>
      <c r="F117" s="16" t="s">
        <v>2877</v>
      </c>
      <c r="G117" s="19" t="s">
        <v>2878</v>
      </c>
      <c r="H117" s="11"/>
      <c r="I117" s="14"/>
      <c r="J117" s="14">
        <f t="shared" si="1"/>
        <v>3</v>
      </c>
      <c r="K117" s="14"/>
      <c r="L117" s="14"/>
      <c r="M117" s="14"/>
      <c r="N117" s="14"/>
      <c r="O117" s="14"/>
      <c r="P117" s="14"/>
      <c r="Q117" s="14"/>
      <c r="R117" s="14"/>
      <c r="S117" s="14"/>
      <c r="T117" s="14"/>
      <c r="U117" s="14"/>
      <c r="V117" s="14"/>
      <c r="W117" s="14"/>
      <c r="X117" s="14"/>
      <c r="Y117" s="14"/>
      <c r="Z117" s="14"/>
      <c r="AA117" s="14"/>
      <c r="AB117" s="14"/>
    </row>
    <row r="118">
      <c r="A118" s="7">
        <v>45120.0</v>
      </c>
      <c r="B118" s="8" t="s">
        <v>2879</v>
      </c>
      <c r="C118" s="9" t="s">
        <v>10</v>
      </c>
      <c r="D118" s="15" t="s">
        <v>2880</v>
      </c>
      <c r="E118" s="8" t="s">
        <v>40</v>
      </c>
      <c r="F118" s="16" t="s">
        <v>2881</v>
      </c>
      <c r="G118" s="17" t="s">
        <v>2882</v>
      </c>
      <c r="H118" s="11"/>
      <c r="I118" s="14"/>
      <c r="J118" s="14">
        <f t="shared" si="1"/>
        <v>1</v>
      </c>
      <c r="K118" s="14"/>
      <c r="L118" s="14"/>
      <c r="M118" s="14"/>
      <c r="N118" s="14"/>
      <c r="O118" s="14"/>
      <c r="P118" s="14"/>
      <c r="Q118" s="14"/>
      <c r="R118" s="14"/>
      <c r="S118" s="14"/>
      <c r="T118" s="14"/>
      <c r="U118" s="14"/>
      <c r="V118" s="14"/>
      <c r="W118" s="14"/>
      <c r="X118" s="14"/>
      <c r="Y118" s="14"/>
      <c r="Z118" s="14"/>
      <c r="AA118" s="14"/>
      <c r="AB118" s="14"/>
    </row>
    <row r="119">
      <c r="A119" s="7">
        <v>45120.0</v>
      </c>
      <c r="B119" s="8" t="s">
        <v>2883</v>
      </c>
      <c r="C119" s="9" t="s">
        <v>30</v>
      </c>
      <c r="D119" s="10" t="s">
        <v>2884</v>
      </c>
      <c r="E119" s="8" t="s">
        <v>1608</v>
      </c>
      <c r="F119" s="16" t="s">
        <v>2885</v>
      </c>
      <c r="G119" s="19" t="s">
        <v>2886</v>
      </c>
      <c r="H119" s="11"/>
      <c r="I119" s="14"/>
      <c r="J119" s="14">
        <f t="shared" si="1"/>
        <v>2</v>
      </c>
      <c r="K119" s="14"/>
      <c r="L119" s="14"/>
      <c r="M119" s="14"/>
      <c r="N119" s="14"/>
      <c r="O119" s="14"/>
      <c r="P119" s="14"/>
      <c r="Q119" s="14"/>
      <c r="R119" s="14"/>
      <c r="S119" s="14"/>
      <c r="T119" s="14"/>
      <c r="U119" s="14"/>
      <c r="V119" s="14"/>
      <c r="W119" s="14"/>
      <c r="X119" s="14"/>
      <c r="Y119" s="14"/>
      <c r="Z119" s="14"/>
      <c r="AA119" s="14"/>
      <c r="AB119" s="14"/>
    </row>
    <row r="120">
      <c r="A120" s="7">
        <v>45120.0</v>
      </c>
      <c r="B120" s="8" t="s">
        <v>2887</v>
      </c>
      <c r="C120" s="9" t="s">
        <v>14</v>
      </c>
      <c r="D120" s="15" t="s">
        <v>2888</v>
      </c>
      <c r="E120" s="8" t="s">
        <v>93</v>
      </c>
      <c r="F120" s="16" t="s">
        <v>396</v>
      </c>
      <c r="G120" s="17" t="s">
        <v>2889</v>
      </c>
      <c r="H120" s="8" t="s">
        <v>398</v>
      </c>
      <c r="I120" s="14"/>
      <c r="J120" s="14">
        <f t="shared" si="1"/>
        <v>1</v>
      </c>
      <c r="K120" s="14"/>
      <c r="L120" s="14"/>
      <c r="M120" s="14"/>
      <c r="N120" s="14"/>
      <c r="O120" s="14"/>
      <c r="P120" s="14"/>
      <c r="Q120" s="14"/>
      <c r="R120" s="14"/>
      <c r="S120" s="14"/>
      <c r="T120" s="14"/>
      <c r="U120" s="14"/>
      <c r="V120" s="14"/>
      <c r="W120" s="14"/>
      <c r="X120" s="14"/>
      <c r="Y120" s="14"/>
      <c r="Z120" s="14"/>
      <c r="AA120" s="14"/>
      <c r="AB120" s="14"/>
    </row>
    <row r="121">
      <c r="A121" s="7">
        <v>45120.0</v>
      </c>
      <c r="B121" s="8" t="s">
        <v>2890</v>
      </c>
      <c r="C121" s="9" t="s">
        <v>10</v>
      </c>
      <c r="D121" s="10" t="s">
        <v>2891</v>
      </c>
      <c r="E121" s="8" t="s">
        <v>524</v>
      </c>
      <c r="F121" s="16" t="s">
        <v>2892</v>
      </c>
      <c r="G121" s="19" t="s">
        <v>2893</v>
      </c>
      <c r="H121" s="11"/>
      <c r="I121" s="14"/>
      <c r="J121" s="14">
        <f t="shared" si="1"/>
        <v>1</v>
      </c>
      <c r="K121" s="14"/>
      <c r="L121" s="14"/>
      <c r="M121" s="14"/>
      <c r="N121" s="14"/>
      <c r="O121" s="14"/>
      <c r="P121" s="14"/>
      <c r="Q121" s="14"/>
      <c r="R121" s="14"/>
      <c r="S121" s="14"/>
      <c r="T121" s="14"/>
      <c r="U121" s="14"/>
      <c r="V121" s="14"/>
      <c r="W121" s="14"/>
      <c r="X121" s="14"/>
      <c r="Y121" s="14"/>
      <c r="Z121" s="14"/>
      <c r="AA121" s="14"/>
      <c r="AB121" s="14"/>
    </row>
    <row r="122">
      <c r="A122" s="7">
        <v>45120.0</v>
      </c>
      <c r="B122" s="8" t="s">
        <v>2894</v>
      </c>
      <c r="C122" s="9" t="s">
        <v>10</v>
      </c>
      <c r="D122" s="10" t="s">
        <v>2895</v>
      </c>
      <c r="E122" s="8" t="s">
        <v>524</v>
      </c>
      <c r="F122" s="16" t="s">
        <v>2896</v>
      </c>
      <c r="G122" s="19" t="s">
        <v>2897</v>
      </c>
      <c r="H122" s="11"/>
      <c r="I122" s="14"/>
      <c r="J122" s="14">
        <f t="shared" si="1"/>
        <v>1</v>
      </c>
      <c r="K122" s="14"/>
      <c r="L122" s="14"/>
      <c r="M122" s="14"/>
      <c r="N122" s="14"/>
      <c r="O122" s="14"/>
      <c r="P122" s="14"/>
      <c r="Q122" s="14"/>
      <c r="R122" s="14"/>
      <c r="S122" s="14"/>
      <c r="T122" s="14"/>
      <c r="U122" s="14"/>
      <c r="V122" s="14"/>
      <c r="W122" s="14"/>
      <c r="X122" s="14"/>
      <c r="Y122" s="14"/>
      <c r="Z122" s="14"/>
      <c r="AA122" s="14"/>
      <c r="AB122" s="14"/>
    </row>
    <row r="123">
      <c r="A123" s="7">
        <v>45120.0</v>
      </c>
      <c r="B123" s="8" t="s">
        <v>2898</v>
      </c>
      <c r="C123" s="9" t="s">
        <v>14</v>
      </c>
      <c r="D123" s="10" t="s">
        <v>2899</v>
      </c>
      <c r="E123" s="11"/>
      <c r="F123" s="16" t="s">
        <v>2900</v>
      </c>
      <c r="G123" s="19" t="s">
        <v>2901</v>
      </c>
      <c r="H123" s="8" t="s">
        <v>2902</v>
      </c>
      <c r="I123" s="14"/>
      <c r="J123" s="14">
        <f t="shared" si="1"/>
        <v>1</v>
      </c>
      <c r="K123" s="14"/>
      <c r="L123" s="14"/>
      <c r="M123" s="14"/>
      <c r="N123" s="14"/>
      <c r="O123" s="14"/>
      <c r="P123" s="14"/>
      <c r="Q123" s="14"/>
      <c r="R123" s="14"/>
      <c r="S123" s="14"/>
      <c r="T123" s="14"/>
      <c r="U123" s="14"/>
      <c r="V123" s="14"/>
      <c r="W123" s="14"/>
      <c r="X123" s="14"/>
      <c r="Y123" s="14"/>
      <c r="Z123" s="14"/>
      <c r="AA123" s="14"/>
      <c r="AB123" s="14"/>
    </row>
    <row r="124">
      <c r="A124" s="7">
        <v>45120.0</v>
      </c>
      <c r="B124" s="8" t="s">
        <v>2903</v>
      </c>
      <c r="C124" s="9" t="s">
        <v>10</v>
      </c>
      <c r="D124" s="10" t="s">
        <v>2904</v>
      </c>
      <c r="E124" s="8" t="s">
        <v>1041</v>
      </c>
      <c r="F124" s="16" t="s">
        <v>2905</v>
      </c>
      <c r="G124" s="19" t="s">
        <v>2906</v>
      </c>
      <c r="H124" s="11"/>
      <c r="I124" s="14"/>
      <c r="J124" s="14">
        <f t="shared" si="1"/>
        <v>3</v>
      </c>
      <c r="K124" s="14"/>
      <c r="L124" s="14"/>
      <c r="M124" s="14"/>
      <c r="N124" s="14"/>
      <c r="O124" s="14"/>
      <c r="P124" s="14"/>
      <c r="Q124" s="14"/>
      <c r="R124" s="14"/>
      <c r="S124" s="14"/>
      <c r="T124" s="14"/>
      <c r="U124" s="14"/>
      <c r="V124" s="14"/>
      <c r="W124" s="14"/>
      <c r="X124" s="14"/>
      <c r="Y124" s="14"/>
      <c r="Z124" s="14"/>
      <c r="AA124" s="14"/>
      <c r="AB124" s="14"/>
    </row>
    <row r="125">
      <c r="A125" s="7">
        <v>45121.0</v>
      </c>
      <c r="B125" s="8" t="s">
        <v>2907</v>
      </c>
      <c r="C125" s="9" t="s">
        <v>10</v>
      </c>
      <c r="D125" s="15" t="s">
        <v>2908</v>
      </c>
      <c r="E125" s="8" t="s">
        <v>123</v>
      </c>
      <c r="F125" s="16" t="s">
        <v>2909</v>
      </c>
      <c r="G125" s="17" t="s">
        <v>2910</v>
      </c>
      <c r="H125" s="11"/>
      <c r="I125" s="14"/>
      <c r="J125" s="14">
        <f t="shared" si="1"/>
        <v>2</v>
      </c>
      <c r="K125" s="14"/>
      <c r="L125" s="14"/>
      <c r="M125" s="14"/>
      <c r="N125" s="14"/>
      <c r="O125" s="14"/>
      <c r="P125" s="14"/>
      <c r="Q125" s="14"/>
      <c r="R125" s="14"/>
      <c r="S125" s="14"/>
      <c r="T125" s="14"/>
      <c r="U125" s="14"/>
      <c r="V125" s="14"/>
      <c r="W125" s="14"/>
      <c r="X125" s="14"/>
      <c r="Y125" s="14"/>
      <c r="Z125" s="14"/>
      <c r="AA125" s="14"/>
      <c r="AB125" s="14"/>
    </row>
    <row r="126">
      <c r="A126" s="7">
        <v>45121.0</v>
      </c>
      <c r="B126" s="8" t="s">
        <v>2911</v>
      </c>
      <c r="C126" s="9" t="s">
        <v>14</v>
      </c>
      <c r="D126" s="15" t="s">
        <v>2912</v>
      </c>
      <c r="E126" s="8" t="s">
        <v>2913</v>
      </c>
      <c r="F126" s="16" t="s">
        <v>2914</v>
      </c>
      <c r="G126" s="18" t="s">
        <v>2915</v>
      </c>
      <c r="H126" s="11"/>
      <c r="I126" s="14"/>
      <c r="J126" s="14">
        <f t="shared" si="1"/>
        <v>1</v>
      </c>
      <c r="K126" s="14"/>
      <c r="L126" s="14"/>
      <c r="M126" s="14"/>
      <c r="N126" s="14"/>
      <c r="O126" s="14"/>
      <c r="P126" s="14"/>
      <c r="Q126" s="14"/>
      <c r="R126" s="14"/>
      <c r="S126" s="14"/>
      <c r="T126" s="14"/>
      <c r="U126" s="14"/>
      <c r="V126" s="14"/>
      <c r="W126" s="14"/>
      <c r="X126" s="14"/>
      <c r="Y126" s="14"/>
      <c r="Z126" s="14"/>
      <c r="AA126" s="14"/>
      <c r="AB126" s="14"/>
    </row>
    <row r="127">
      <c r="A127" s="7">
        <v>45121.0</v>
      </c>
      <c r="B127" s="8" t="s">
        <v>2916</v>
      </c>
      <c r="C127" s="9" t="s">
        <v>14</v>
      </c>
      <c r="D127" s="10" t="s">
        <v>2917</v>
      </c>
      <c r="E127" s="11"/>
      <c r="F127" s="16" t="s">
        <v>2900</v>
      </c>
      <c r="G127" s="19" t="s">
        <v>2901</v>
      </c>
      <c r="H127" s="8" t="s">
        <v>2918</v>
      </c>
      <c r="I127" s="14"/>
      <c r="J127" s="14">
        <f t="shared" si="1"/>
        <v>1</v>
      </c>
      <c r="K127" s="14"/>
      <c r="L127" s="14"/>
      <c r="M127" s="14"/>
      <c r="N127" s="14"/>
      <c r="O127" s="14"/>
      <c r="P127" s="14"/>
      <c r="Q127" s="14"/>
      <c r="R127" s="14"/>
      <c r="S127" s="14"/>
      <c r="T127" s="14"/>
      <c r="U127" s="14"/>
      <c r="V127" s="14"/>
      <c r="W127" s="14"/>
      <c r="X127" s="14"/>
      <c r="Y127" s="14"/>
      <c r="Z127" s="14"/>
      <c r="AA127" s="14"/>
      <c r="AB127" s="14"/>
    </row>
    <row r="128">
      <c r="A128" s="7">
        <v>45121.0</v>
      </c>
      <c r="B128" s="8" t="s">
        <v>2919</v>
      </c>
      <c r="C128" s="9" t="s">
        <v>14</v>
      </c>
      <c r="D128" s="10" t="s">
        <v>2920</v>
      </c>
      <c r="E128" s="11"/>
      <c r="F128" s="16" t="s">
        <v>2921</v>
      </c>
      <c r="G128" s="17" t="s">
        <v>2922</v>
      </c>
      <c r="H128" s="8" t="s">
        <v>2923</v>
      </c>
      <c r="I128" s="14"/>
      <c r="J128" s="14">
        <f t="shared" si="1"/>
        <v>1</v>
      </c>
      <c r="K128" s="14"/>
      <c r="L128" s="14"/>
      <c r="M128" s="14"/>
      <c r="N128" s="14"/>
      <c r="O128" s="14"/>
      <c r="P128" s="14"/>
      <c r="Q128" s="14"/>
      <c r="R128" s="14"/>
      <c r="S128" s="14"/>
      <c r="T128" s="14"/>
      <c r="U128" s="14"/>
      <c r="V128" s="14"/>
      <c r="W128" s="14"/>
      <c r="X128" s="14"/>
      <c r="Y128" s="14"/>
      <c r="Z128" s="14"/>
      <c r="AA128" s="14"/>
      <c r="AB128" s="14"/>
    </row>
    <row r="129">
      <c r="A129" s="7">
        <v>45121.0</v>
      </c>
      <c r="B129" s="8" t="s">
        <v>2924</v>
      </c>
      <c r="C129" s="9" t="s">
        <v>30</v>
      </c>
      <c r="D129" s="10" t="s">
        <v>2925</v>
      </c>
      <c r="E129" s="11"/>
      <c r="F129" s="16" t="s">
        <v>170</v>
      </c>
      <c r="G129" s="19" t="s">
        <v>2926</v>
      </c>
      <c r="H129" s="11"/>
      <c r="I129" s="14"/>
      <c r="J129" s="14">
        <f t="shared" si="1"/>
        <v>1</v>
      </c>
      <c r="K129" s="14"/>
      <c r="L129" s="14"/>
      <c r="M129" s="14"/>
      <c r="N129" s="14"/>
      <c r="O129" s="14"/>
      <c r="P129" s="14"/>
      <c r="Q129" s="14"/>
      <c r="R129" s="14"/>
      <c r="S129" s="14"/>
      <c r="T129" s="14"/>
      <c r="U129" s="14"/>
      <c r="V129" s="14"/>
      <c r="W129" s="14"/>
      <c r="X129" s="14"/>
      <c r="Y129" s="14"/>
      <c r="Z129" s="14"/>
      <c r="AA129" s="14"/>
      <c r="AB129" s="14"/>
    </row>
    <row r="130">
      <c r="A130" s="7">
        <v>45121.0</v>
      </c>
      <c r="B130" s="8" t="s">
        <v>2927</v>
      </c>
      <c r="C130" s="9" t="s">
        <v>30</v>
      </c>
      <c r="D130" s="10" t="s">
        <v>2928</v>
      </c>
      <c r="E130" s="8" t="s">
        <v>123</v>
      </c>
      <c r="F130" s="16" t="s">
        <v>2929</v>
      </c>
      <c r="G130" s="19" t="s">
        <v>2930</v>
      </c>
      <c r="H130" s="11"/>
      <c r="I130" s="14"/>
      <c r="J130" s="14">
        <f t="shared" si="1"/>
        <v>1</v>
      </c>
      <c r="K130" s="14"/>
      <c r="L130" s="14"/>
      <c r="M130" s="14"/>
      <c r="N130" s="14"/>
      <c r="O130" s="14"/>
      <c r="P130" s="14"/>
      <c r="Q130" s="14"/>
      <c r="R130" s="14"/>
      <c r="S130" s="14"/>
      <c r="T130" s="14"/>
      <c r="U130" s="14"/>
      <c r="V130" s="14"/>
      <c r="W130" s="14"/>
      <c r="X130" s="14"/>
      <c r="Y130" s="14"/>
      <c r="Z130" s="14"/>
      <c r="AA130" s="14"/>
      <c r="AB130" s="14"/>
    </row>
    <row r="131">
      <c r="A131" s="7">
        <v>45121.0</v>
      </c>
      <c r="B131" s="8" t="s">
        <v>2931</v>
      </c>
      <c r="C131" s="9" t="s">
        <v>14</v>
      </c>
      <c r="D131" s="10" t="s">
        <v>2932</v>
      </c>
      <c r="E131" s="8" t="s">
        <v>123</v>
      </c>
      <c r="F131" s="16" t="s">
        <v>2933</v>
      </c>
      <c r="G131" s="19" t="s">
        <v>2934</v>
      </c>
      <c r="H131" s="8" t="s">
        <v>2935</v>
      </c>
      <c r="I131" s="14"/>
      <c r="J131" s="14">
        <f t="shared" si="1"/>
        <v>1</v>
      </c>
      <c r="K131" s="14"/>
      <c r="L131" s="14"/>
      <c r="M131" s="14"/>
      <c r="N131" s="14"/>
      <c r="O131" s="14"/>
      <c r="P131" s="14"/>
      <c r="Q131" s="14"/>
      <c r="R131" s="14"/>
      <c r="S131" s="14"/>
      <c r="T131" s="14"/>
      <c r="U131" s="14"/>
      <c r="V131" s="14"/>
      <c r="W131" s="14"/>
      <c r="X131" s="14"/>
      <c r="Y131" s="14"/>
      <c r="Z131" s="14"/>
      <c r="AA131" s="14"/>
      <c r="AB131" s="14"/>
    </row>
    <row r="132">
      <c r="A132" s="7">
        <v>45121.0</v>
      </c>
      <c r="B132" s="8" t="s">
        <v>2936</v>
      </c>
      <c r="C132" s="9" t="s">
        <v>30</v>
      </c>
      <c r="D132" s="10" t="s">
        <v>2937</v>
      </c>
      <c r="E132" s="8" t="s">
        <v>282</v>
      </c>
      <c r="F132" s="16" t="s">
        <v>2938</v>
      </c>
      <c r="G132" s="19" t="s">
        <v>2939</v>
      </c>
      <c r="H132" s="11"/>
      <c r="I132" s="14"/>
      <c r="J132" s="14">
        <f t="shared" si="1"/>
        <v>1</v>
      </c>
      <c r="K132" s="14"/>
      <c r="L132" s="14"/>
      <c r="M132" s="14"/>
      <c r="N132" s="14"/>
      <c r="O132" s="14"/>
      <c r="P132" s="14"/>
      <c r="Q132" s="14"/>
      <c r="R132" s="14"/>
      <c r="S132" s="14"/>
      <c r="T132" s="14"/>
      <c r="U132" s="14"/>
      <c r="V132" s="14"/>
      <c r="W132" s="14"/>
      <c r="X132" s="14"/>
      <c r="Y132" s="14"/>
      <c r="Z132" s="14"/>
      <c r="AA132" s="14"/>
      <c r="AB132" s="14"/>
    </row>
    <row r="133">
      <c r="A133" s="7">
        <v>45121.0</v>
      </c>
      <c r="B133" s="8" t="s">
        <v>2940</v>
      </c>
      <c r="C133" s="9" t="s">
        <v>30</v>
      </c>
      <c r="D133" s="10" t="s">
        <v>2941</v>
      </c>
      <c r="E133" s="8" t="s">
        <v>2942</v>
      </c>
      <c r="F133" s="16" t="s">
        <v>2943</v>
      </c>
      <c r="G133" s="19" t="s">
        <v>2944</v>
      </c>
      <c r="H133" s="11"/>
      <c r="I133" s="14"/>
      <c r="J133" s="14">
        <f t="shared" si="1"/>
        <v>0</v>
      </c>
      <c r="K133" s="14"/>
      <c r="L133" s="14"/>
      <c r="M133" s="14"/>
      <c r="N133" s="14"/>
      <c r="O133" s="14"/>
      <c r="P133" s="14"/>
      <c r="Q133" s="14"/>
      <c r="R133" s="14"/>
      <c r="S133" s="14"/>
      <c r="T133" s="14"/>
      <c r="U133" s="14"/>
      <c r="V133" s="14"/>
      <c r="W133" s="14"/>
      <c r="X133" s="14"/>
      <c r="Y133" s="14"/>
      <c r="Z133" s="14"/>
      <c r="AA133" s="14"/>
      <c r="AB133" s="14"/>
    </row>
    <row r="134">
      <c r="A134" s="7">
        <v>45121.0</v>
      </c>
      <c r="B134" s="8" t="s">
        <v>2945</v>
      </c>
      <c r="C134" s="9" t="s">
        <v>10</v>
      </c>
      <c r="D134" s="10" t="s">
        <v>2946</v>
      </c>
      <c r="E134" s="8" t="s">
        <v>132</v>
      </c>
      <c r="F134" s="8" t="s">
        <v>2947</v>
      </c>
      <c r="G134" s="13"/>
      <c r="H134" s="11"/>
      <c r="I134" s="14"/>
      <c r="J134" s="14">
        <f t="shared" si="1"/>
        <v>1</v>
      </c>
      <c r="K134" s="14"/>
      <c r="L134" s="14"/>
      <c r="M134" s="14"/>
      <c r="N134" s="14"/>
      <c r="O134" s="14"/>
      <c r="P134" s="14"/>
      <c r="Q134" s="14"/>
      <c r="R134" s="14"/>
      <c r="S134" s="14"/>
      <c r="T134" s="14"/>
      <c r="U134" s="14"/>
      <c r="V134" s="14"/>
      <c r="W134" s="14"/>
      <c r="X134" s="14"/>
      <c r="Y134" s="14"/>
      <c r="Z134" s="14"/>
      <c r="AA134" s="14"/>
      <c r="AB134" s="14"/>
    </row>
    <row r="135">
      <c r="A135" s="7">
        <v>45121.0</v>
      </c>
      <c r="B135" s="8" t="s">
        <v>2948</v>
      </c>
      <c r="C135" s="9" t="s">
        <v>10</v>
      </c>
      <c r="D135" s="10" t="s">
        <v>2949</v>
      </c>
      <c r="E135" s="8" t="s">
        <v>871</v>
      </c>
      <c r="F135" s="16" t="s">
        <v>2950</v>
      </c>
      <c r="G135" s="19" t="s">
        <v>2951</v>
      </c>
      <c r="H135" s="8"/>
      <c r="I135" s="14"/>
      <c r="J135" s="14">
        <f t="shared" si="1"/>
        <v>1</v>
      </c>
      <c r="K135" s="14"/>
      <c r="L135" s="14"/>
      <c r="M135" s="14"/>
      <c r="N135" s="14"/>
      <c r="O135" s="14"/>
      <c r="P135" s="14"/>
      <c r="Q135" s="14"/>
      <c r="R135" s="14"/>
      <c r="S135" s="14"/>
      <c r="T135" s="14"/>
      <c r="U135" s="14"/>
      <c r="V135" s="14"/>
      <c r="W135" s="14"/>
      <c r="X135" s="14"/>
      <c r="Y135" s="14"/>
      <c r="Z135" s="14"/>
      <c r="AA135" s="14"/>
      <c r="AB135" s="14"/>
    </row>
    <row r="136">
      <c r="A136" s="7">
        <v>45121.0</v>
      </c>
      <c r="B136" s="8" t="s">
        <v>2952</v>
      </c>
      <c r="C136" s="9" t="s">
        <v>10</v>
      </c>
      <c r="D136" s="10" t="s">
        <v>2953</v>
      </c>
      <c r="E136" s="8" t="s">
        <v>871</v>
      </c>
      <c r="F136" s="16" t="s">
        <v>2954</v>
      </c>
      <c r="G136" s="19" t="s">
        <v>2955</v>
      </c>
      <c r="H136" s="8" t="s">
        <v>2956</v>
      </c>
      <c r="I136" s="14"/>
      <c r="J136" s="14">
        <f t="shared" si="1"/>
        <v>22</v>
      </c>
      <c r="K136" s="14"/>
      <c r="L136" s="14"/>
      <c r="M136" s="14"/>
      <c r="N136" s="14"/>
      <c r="O136" s="14"/>
      <c r="P136" s="14"/>
      <c r="Q136" s="14"/>
      <c r="R136" s="14"/>
      <c r="S136" s="14"/>
      <c r="T136" s="14"/>
      <c r="U136" s="14"/>
      <c r="V136" s="14"/>
      <c r="W136" s="14"/>
      <c r="X136" s="14"/>
      <c r="Y136" s="14"/>
      <c r="Z136" s="14"/>
      <c r="AA136" s="14"/>
      <c r="AB136" s="14"/>
    </row>
    <row r="137">
      <c r="A137" s="7">
        <v>45124.0</v>
      </c>
      <c r="B137" s="8" t="s">
        <v>2957</v>
      </c>
      <c r="C137" s="9" t="s">
        <v>30</v>
      </c>
      <c r="D137" s="15" t="s">
        <v>2958</v>
      </c>
      <c r="E137" s="8" t="s">
        <v>282</v>
      </c>
      <c r="F137" s="16" t="s">
        <v>2959</v>
      </c>
      <c r="G137" s="17" t="s">
        <v>2960</v>
      </c>
      <c r="H137" s="11"/>
      <c r="I137" s="14"/>
      <c r="J137" s="14">
        <f t="shared" si="1"/>
        <v>1</v>
      </c>
      <c r="K137" s="14"/>
      <c r="L137" s="14"/>
      <c r="M137" s="14"/>
      <c r="N137" s="14"/>
      <c r="O137" s="14"/>
      <c r="P137" s="14"/>
      <c r="Q137" s="14"/>
      <c r="R137" s="14"/>
      <c r="S137" s="14"/>
      <c r="T137" s="14"/>
      <c r="U137" s="14"/>
      <c r="V137" s="14"/>
      <c r="W137" s="14"/>
      <c r="X137" s="14"/>
      <c r="Y137" s="14"/>
      <c r="Z137" s="14"/>
      <c r="AA137" s="14"/>
      <c r="AB137" s="14"/>
    </row>
    <row r="138">
      <c r="A138" s="7">
        <v>45124.0</v>
      </c>
      <c r="B138" s="8" t="s">
        <v>2961</v>
      </c>
      <c r="C138" s="9" t="s">
        <v>10</v>
      </c>
      <c r="D138" s="15" t="s">
        <v>2962</v>
      </c>
      <c r="E138" s="8" t="s">
        <v>142</v>
      </c>
      <c r="F138" s="16" t="s">
        <v>2963</v>
      </c>
      <c r="G138" s="19" t="s">
        <v>2964</v>
      </c>
      <c r="H138" s="8" t="s">
        <v>56</v>
      </c>
      <c r="I138" s="14"/>
      <c r="J138" s="14">
        <f t="shared" si="1"/>
        <v>1</v>
      </c>
      <c r="K138" s="14"/>
      <c r="L138" s="14"/>
      <c r="M138" s="14"/>
      <c r="N138" s="14"/>
      <c r="O138" s="14"/>
      <c r="P138" s="14"/>
      <c r="Q138" s="14"/>
      <c r="R138" s="14"/>
      <c r="S138" s="14"/>
      <c r="T138" s="14"/>
      <c r="U138" s="14"/>
      <c r="V138" s="14"/>
      <c r="W138" s="14"/>
      <c r="X138" s="14"/>
      <c r="Y138" s="14"/>
      <c r="Z138" s="14"/>
      <c r="AA138" s="14"/>
      <c r="AB138" s="14"/>
    </row>
    <row r="139">
      <c r="A139" s="7">
        <v>45124.0</v>
      </c>
      <c r="B139" s="8" t="s">
        <v>2965</v>
      </c>
      <c r="C139" s="9" t="s">
        <v>14</v>
      </c>
      <c r="D139" s="10" t="s">
        <v>2966</v>
      </c>
      <c r="E139" s="8" t="s">
        <v>2967</v>
      </c>
      <c r="F139" s="16" t="s">
        <v>2968</v>
      </c>
      <c r="G139" s="19" t="s">
        <v>2969</v>
      </c>
      <c r="H139" s="8" t="s">
        <v>2970</v>
      </c>
      <c r="I139" s="14"/>
      <c r="J139" s="14">
        <f t="shared" si="1"/>
        <v>1</v>
      </c>
      <c r="K139" s="14"/>
      <c r="L139" s="14"/>
      <c r="M139" s="14"/>
      <c r="N139" s="14"/>
      <c r="O139" s="14"/>
      <c r="P139" s="14"/>
      <c r="Q139" s="14"/>
      <c r="R139" s="14"/>
      <c r="S139" s="14"/>
      <c r="T139" s="14"/>
      <c r="U139" s="14"/>
      <c r="V139" s="14"/>
      <c r="W139" s="14"/>
      <c r="X139" s="14"/>
      <c r="Y139" s="14"/>
      <c r="Z139" s="14"/>
      <c r="AA139" s="14"/>
      <c r="AB139" s="14"/>
    </row>
    <row r="140">
      <c r="A140" s="7">
        <v>45124.0</v>
      </c>
      <c r="B140" s="8" t="s">
        <v>2971</v>
      </c>
      <c r="C140" s="9" t="s">
        <v>10</v>
      </c>
      <c r="D140" s="10" t="s">
        <v>2972</v>
      </c>
      <c r="E140" s="11"/>
      <c r="F140" s="16" t="s">
        <v>2973</v>
      </c>
      <c r="G140" s="19" t="s">
        <v>2974</v>
      </c>
      <c r="H140" s="8" t="s">
        <v>2975</v>
      </c>
      <c r="I140" s="14"/>
      <c r="J140" s="14">
        <f t="shared" si="1"/>
        <v>1</v>
      </c>
      <c r="K140" s="14"/>
      <c r="L140" s="14"/>
      <c r="M140" s="14"/>
      <c r="N140" s="14"/>
      <c r="O140" s="14"/>
      <c r="P140" s="14"/>
      <c r="Q140" s="14"/>
      <c r="R140" s="14"/>
      <c r="S140" s="14"/>
      <c r="T140" s="14"/>
      <c r="U140" s="14"/>
      <c r="V140" s="14"/>
      <c r="W140" s="14"/>
      <c r="X140" s="14"/>
      <c r="Y140" s="14"/>
      <c r="Z140" s="14"/>
      <c r="AA140" s="14"/>
      <c r="AB140" s="14"/>
    </row>
    <row r="141">
      <c r="A141" s="7">
        <v>45124.0</v>
      </c>
      <c r="B141" s="8" t="s">
        <v>2976</v>
      </c>
      <c r="C141" s="9" t="s">
        <v>10</v>
      </c>
      <c r="D141" s="10" t="s">
        <v>2977</v>
      </c>
      <c r="E141" s="8" t="s">
        <v>677</v>
      </c>
      <c r="F141" s="16" t="s">
        <v>2978</v>
      </c>
      <c r="G141" s="19" t="s">
        <v>2979</v>
      </c>
      <c r="H141" s="11"/>
      <c r="I141" s="14"/>
      <c r="J141" s="14">
        <f t="shared" si="1"/>
        <v>1</v>
      </c>
      <c r="K141" s="14"/>
      <c r="L141" s="14"/>
      <c r="M141" s="14"/>
      <c r="N141" s="14"/>
      <c r="O141" s="14"/>
      <c r="P141" s="14"/>
      <c r="Q141" s="14"/>
      <c r="R141" s="14"/>
      <c r="S141" s="14"/>
      <c r="T141" s="14"/>
      <c r="U141" s="14"/>
      <c r="V141" s="14"/>
      <c r="W141" s="14"/>
      <c r="X141" s="14"/>
      <c r="Y141" s="14"/>
      <c r="Z141" s="14"/>
      <c r="AA141" s="14"/>
      <c r="AB141" s="14"/>
    </row>
    <row r="142">
      <c r="A142" s="7">
        <v>45124.0</v>
      </c>
      <c r="B142" s="8" t="s">
        <v>2980</v>
      </c>
      <c r="C142" s="9" t="s">
        <v>14</v>
      </c>
      <c r="D142" s="10" t="s">
        <v>2981</v>
      </c>
      <c r="E142" s="8" t="s">
        <v>132</v>
      </c>
      <c r="F142" s="16" t="s">
        <v>2982</v>
      </c>
      <c r="G142" s="19" t="s">
        <v>2983</v>
      </c>
      <c r="H142" s="11"/>
      <c r="I142" s="14"/>
      <c r="J142" s="14">
        <f t="shared" si="1"/>
        <v>1</v>
      </c>
      <c r="K142" s="14"/>
      <c r="L142" s="14"/>
      <c r="M142" s="14"/>
      <c r="N142" s="14"/>
      <c r="O142" s="14"/>
      <c r="P142" s="14"/>
      <c r="Q142" s="14"/>
      <c r="R142" s="14"/>
      <c r="S142" s="14"/>
      <c r="T142" s="14"/>
      <c r="U142" s="14"/>
      <c r="V142" s="14"/>
      <c r="W142" s="14"/>
      <c r="X142" s="14"/>
      <c r="Y142" s="14"/>
      <c r="Z142" s="14"/>
      <c r="AA142" s="14"/>
      <c r="AB142" s="14"/>
    </row>
    <row r="143">
      <c r="A143" s="7">
        <v>45124.0</v>
      </c>
      <c r="B143" s="8" t="s">
        <v>2984</v>
      </c>
      <c r="C143" s="9" t="s">
        <v>10</v>
      </c>
      <c r="D143" s="10" t="s">
        <v>2985</v>
      </c>
      <c r="E143" s="11"/>
      <c r="F143" s="16" t="s">
        <v>2986</v>
      </c>
      <c r="G143" s="19" t="s">
        <v>2987</v>
      </c>
      <c r="H143" s="8" t="s">
        <v>2988</v>
      </c>
      <c r="I143" s="14"/>
      <c r="J143" s="14">
        <f t="shared" si="1"/>
        <v>3</v>
      </c>
      <c r="K143" s="14"/>
      <c r="L143" s="14"/>
      <c r="M143" s="14"/>
      <c r="N143" s="14"/>
      <c r="O143" s="14"/>
      <c r="P143" s="14"/>
      <c r="Q143" s="14"/>
      <c r="R143" s="14"/>
      <c r="S143" s="14"/>
      <c r="T143" s="14"/>
      <c r="U143" s="14"/>
      <c r="V143" s="14"/>
      <c r="W143" s="14"/>
      <c r="X143" s="14"/>
      <c r="Y143" s="14"/>
      <c r="Z143" s="14"/>
      <c r="AA143" s="14"/>
      <c r="AB143" s="14"/>
    </row>
    <row r="144">
      <c r="A144" s="7">
        <v>45124.0</v>
      </c>
      <c r="B144" s="8" t="s">
        <v>2989</v>
      </c>
      <c r="C144" s="9" t="s">
        <v>14</v>
      </c>
      <c r="D144" s="15" t="s">
        <v>2990</v>
      </c>
      <c r="E144" s="8" t="s">
        <v>109</v>
      </c>
      <c r="F144" s="16" t="s">
        <v>2991</v>
      </c>
      <c r="G144" s="18" t="s">
        <v>2992</v>
      </c>
      <c r="H144" s="8" t="s">
        <v>56</v>
      </c>
      <c r="I144" s="14"/>
      <c r="J144" s="14">
        <f t="shared" si="1"/>
        <v>0</v>
      </c>
      <c r="K144" s="14"/>
      <c r="L144" s="14"/>
      <c r="M144" s="14"/>
      <c r="N144" s="14"/>
      <c r="O144" s="14"/>
      <c r="P144" s="14"/>
      <c r="Q144" s="14"/>
      <c r="R144" s="14"/>
      <c r="S144" s="14"/>
      <c r="T144" s="14"/>
      <c r="U144" s="14"/>
      <c r="V144" s="14"/>
      <c r="W144" s="14"/>
      <c r="X144" s="14"/>
      <c r="Y144" s="14"/>
      <c r="Z144" s="14"/>
      <c r="AA144" s="14"/>
      <c r="AB144" s="14"/>
    </row>
    <row r="145">
      <c r="A145" s="7">
        <v>45124.0</v>
      </c>
      <c r="B145" s="8" t="s">
        <v>2993</v>
      </c>
      <c r="C145" s="9" t="s">
        <v>30</v>
      </c>
      <c r="D145" s="10" t="s">
        <v>2994</v>
      </c>
      <c r="E145" s="8" t="s">
        <v>109</v>
      </c>
      <c r="F145" s="16" t="s">
        <v>2995</v>
      </c>
      <c r="G145" s="13"/>
      <c r="H145" s="8" t="s">
        <v>2996</v>
      </c>
      <c r="I145" s="14"/>
      <c r="J145" s="14">
        <f t="shared" si="1"/>
        <v>1</v>
      </c>
      <c r="K145" s="14"/>
      <c r="L145" s="14"/>
      <c r="M145" s="14"/>
      <c r="N145" s="14"/>
      <c r="O145" s="14"/>
      <c r="P145" s="14"/>
      <c r="Q145" s="14"/>
      <c r="R145" s="14"/>
      <c r="S145" s="14"/>
      <c r="T145" s="14"/>
      <c r="U145" s="14"/>
      <c r="V145" s="14"/>
      <c r="W145" s="14"/>
      <c r="X145" s="14"/>
      <c r="Y145" s="14"/>
      <c r="Z145" s="14"/>
      <c r="AA145" s="14"/>
      <c r="AB145" s="14"/>
    </row>
    <row r="146">
      <c r="A146" s="7">
        <v>45124.0</v>
      </c>
      <c r="B146" s="8" t="s">
        <v>2997</v>
      </c>
      <c r="C146" s="9" t="s">
        <v>14</v>
      </c>
      <c r="D146" s="10" t="s">
        <v>2998</v>
      </c>
      <c r="E146" s="8" t="s">
        <v>40</v>
      </c>
      <c r="F146" s="16" t="s">
        <v>2999</v>
      </c>
      <c r="G146" s="19" t="s">
        <v>3000</v>
      </c>
      <c r="H146" s="8" t="s">
        <v>3001</v>
      </c>
      <c r="I146" s="14"/>
      <c r="J146" s="14">
        <f t="shared" si="1"/>
        <v>1</v>
      </c>
      <c r="K146" s="14"/>
      <c r="L146" s="14"/>
      <c r="M146" s="14"/>
      <c r="N146" s="14"/>
      <c r="O146" s="14"/>
      <c r="P146" s="14"/>
      <c r="Q146" s="14"/>
      <c r="R146" s="14"/>
      <c r="S146" s="14"/>
      <c r="T146" s="14"/>
      <c r="U146" s="14"/>
      <c r="V146" s="14"/>
      <c r="W146" s="14"/>
      <c r="X146" s="14"/>
      <c r="Y146" s="14"/>
      <c r="Z146" s="14"/>
      <c r="AA146" s="14"/>
      <c r="AB146" s="14"/>
    </row>
    <row r="147">
      <c r="A147" s="7">
        <v>45124.0</v>
      </c>
      <c r="B147" s="8" t="s">
        <v>3002</v>
      </c>
      <c r="C147" s="9" t="s">
        <v>14</v>
      </c>
      <c r="D147" s="10" t="s">
        <v>3003</v>
      </c>
      <c r="E147" s="8" t="s">
        <v>132</v>
      </c>
      <c r="F147" s="16" t="s">
        <v>2982</v>
      </c>
      <c r="G147" s="19" t="s">
        <v>3004</v>
      </c>
      <c r="H147" s="11"/>
      <c r="I147" s="14"/>
      <c r="J147" s="14">
        <f t="shared" si="1"/>
        <v>1</v>
      </c>
      <c r="K147" s="14"/>
      <c r="L147" s="14"/>
      <c r="M147" s="14"/>
      <c r="N147" s="14"/>
      <c r="O147" s="14"/>
      <c r="P147" s="14"/>
      <c r="Q147" s="14"/>
      <c r="R147" s="14"/>
      <c r="S147" s="14"/>
      <c r="T147" s="14"/>
      <c r="U147" s="14"/>
      <c r="V147" s="14"/>
      <c r="W147" s="14"/>
      <c r="X147" s="14"/>
      <c r="Y147" s="14"/>
      <c r="Z147" s="14"/>
      <c r="AA147" s="14"/>
      <c r="AB147" s="14"/>
    </row>
    <row r="148" ht="333.0" customHeight="1">
      <c r="A148" s="7">
        <v>45124.0</v>
      </c>
      <c r="B148" s="8" t="s">
        <v>3005</v>
      </c>
      <c r="C148" s="9" t="s">
        <v>30</v>
      </c>
      <c r="D148" s="10" t="s">
        <v>3006</v>
      </c>
      <c r="E148" s="8" t="s">
        <v>282</v>
      </c>
      <c r="F148" s="16" t="s">
        <v>3007</v>
      </c>
      <c r="G148" s="19" t="s">
        <v>3008</v>
      </c>
      <c r="H148" s="11"/>
      <c r="I148" s="14"/>
      <c r="J148" s="14">
        <f t="shared" si="1"/>
        <v>4</v>
      </c>
      <c r="K148" s="14"/>
      <c r="L148" s="14"/>
      <c r="M148" s="14"/>
      <c r="N148" s="14"/>
      <c r="O148" s="14"/>
      <c r="P148" s="14"/>
      <c r="Q148" s="14"/>
      <c r="R148" s="14"/>
      <c r="S148" s="14"/>
      <c r="T148" s="14"/>
      <c r="U148" s="14"/>
      <c r="V148" s="14"/>
      <c r="W148" s="14"/>
      <c r="X148" s="14"/>
      <c r="Y148" s="14"/>
      <c r="Z148" s="14"/>
      <c r="AA148" s="14"/>
      <c r="AB148" s="14"/>
    </row>
    <row r="149">
      <c r="A149" s="7">
        <v>45125.0</v>
      </c>
      <c r="B149" s="8" t="s">
        <v>3009</v>
      </c>
      <c r="C149" s="9" t="s">
        <v>14</v>
      </c>
      <c r="D149" s="15" t="s">
        <v>3010</v>
      </c>
      <c r="E149" s="8" t="s">
        <v>123</v>
      </c>
      <c r="F149" s="16" t="s">
        <v>3011</v>
      </c>
      <c r="G149" s="17" t="s">
        <v>3012</v>
      </c>
      <c r="H149" s="11"/>
      <c r="I149" s="14"/>
      <c r="J149" s="14">
        <f t="shared" si="1"/>
        <v>1</v>
      </c>
      <c r="K149" s="14"/>
      <c r="L149" s="14"/>
      <c r="M149" s="14"/>
      <c r="N149" s="14"/>
      <c r="O149" s="14"/>
      <c r="P149" s="14"/>
      <c r="Q149" s="14"/>
      <c r="R149" s="14"/>
      <c r="S149" s="14"/>
      <c r="T149" s="14"/>
      <c r="U149" s="14"/>
      <c r="V149" s="14"/>
      <c r="W149" s="14"/>
      <c r="X149" s="14"/>
      <c r="Y149" s="14"/>
      <c r="Z149" s="14"/>
      <c r="AA149" s="14"/>
      <c r="AB149" s="14"/>
    </row>
    <row r="150">
      <c r="A150" s="7">
        <v>45125.0</v>
      </c>
      <c r="B150" s="8" t="s">
        <v>3013</v>
      </c>
      <c r="C150" s="9" t="s">
        <v>30</v>
      </c>
      <c r="D150" s="10" t="s">
        <v>3014</v>
      </c>
      <c r="E150" s="8" t="s">
        <v>40</v>
      </c>
      <c r="F150" s="16" t="s">
        <v>3015</v>
      </c>
      <c r="G150" s="19" t="s">
        <v>3016</v>
      </c>
      <c r="H150" s="11"/>
      <c r="I150" s="14"/>
      <c r="J150" s="14">
        <f t="shared" si="1"/>
        <v>1</v>
      </c>
      <c r="K150" s="14"/>
      <c r="L150" s="14"/>
      <c r="M150" s="14"/>
      <c r="N150" s="14"/>
      <c r="O150" s="14"/>
      <c r="P150" s="14"/>
      <c r="Q150" s="14"/>
      <c r="R150" s="14"/>
      <c r="S150" s="14"/>
      <c r="T150" s="14"/>
      <c r="U150" s="14"/>
      <c r="V150" s="14"/>
      <c r="W150" s="14"/>
      <c r="X150" s="14"/>
      <c r="Y150" s="14"/>
      <c r="Z150" s="14"/>
      <c r="AA150" s="14"/>
      <c r="AB150" s="14"/>
    </row>
    <row r="151">
      <c r="A151" s="7">
        <v>45125.0</v>
      </c>
      <c r="B151" s="8" t="s">
        <v>3017</v>
      </c>
      <c r="C151" s="9" t="s">
        <v>30</v>
      </c>
      <c r="D151" s="15" t="s">
        <v>3018</v>
      </c>
      <c r="E151" s="8" t="s">
        <v>282</v>
      </c>
      <c r="F151" s="16" t="s">
        <v>3019</v>
      </c>
      <c r="G151" s="19" t="s">
        <v>3020</v>
      </c>
      <c r="H151" s="11"/>
      <c r="I151" s="14"/>
      <c r="J151" s="14">
        <f t="shared" si="1"/>
        <v>1</v>
      </c>
      <c r="K151" s="14"/>
      <c r="L151" s="14"/>
      <c r="M151" s="14"/>
      <c r="N151" s="14"/>
      <c r="O151" s="14"/>
      <c r="P151" s="14"/>
      <c r="Q151" s="14"/>
      <c r="R151" s="14"/>
      <c r="S151" s="14"/>
      <c r="T151" s="14"/>
      <c r="U151" s="14"/>
      <c r="V151" s="14"/>
      <c r="W151" s="14"/>
      <c r="X151" s="14"/>
      <c r="Y151" s="14"/>
      <c r="Z151" s="14"/>
      <c r="AA151" s="14"/>
      <c r="AB151" s="14"/>
    </row>
    <row r="152">
      <c r="A152" s="7">
        <v>45125.0</v>
      </c>
      <c r="B152" s="8" t="s">
        <v>3021</v>
      </c>
      <c r="C152" s="9" t="s">
        <v>30</v>
      </c>
      <c r="D152" s="10" t="s">
        <v>3022</v>
      </c>
      <c r="E152" s="11"/>
      <c r="F152" s="16" t="s">
        <v>170</v>
      </c>
      <c r="G152" s="19" t="s">
        <v>3023</v>
      </c>
      <c r="H152" s="11"/>
      <c r="I152" s="14"/>
      <c r="J152" s="14">
        <f t="shared" si="1"/>
        <v>1</v>
      </c>
      <c r="K152" s="14"/>
      <c r="L152" s="14"/>
      <c r="M152" s="14"/>
      <c r="N152" s="14"/>
      <c r="O152" s="14"/>
      <c r="P152" s="14"/>
      <c r="Q152" s="14"/>
      <c r="R152" s="14"/>
      <c r="S152" s="14"/>
      <c r="T152" s="14"/>
      <c r="U152" s="14"/>
      <c r="V152" s="14"/>
      <c r="W152" s="14"/>
      <c r="X152" s="14"/>
      <c r="Y152" s="14"/>
      <c r="Z152" s="14"/>
      <c r="AA152" s="14"/>
      <c r="AB152" s="14"/>
    </row>
    <row r="153">
      <c r="A153" s="7">
        <v>45125.0</v>
      </c>
      <c r="B153" s="8" t="s">
        <v>3024</v>
      </c>
      <c r="C153" s="9" t="s">
        <v>14</v>
      </c>
      <c r="D153" s="10" t="s">
        <v>3025</v>
      </c>
      <c r="E153" s="8" t="s">
        <v>93</v>
      </c>
      <c r="F153" s="16" t="s">
        <v>3026</v>
      </c>
      <c r="G153" s="19" t="s">
        <v>3027</v>
      </c>
      <c r="H153" s="11"/>
      <c r="I153" s="14"/>
      <c r="J153" s="14">
        <f t="shared" si="1"/>
        <v>4</v>
      </c>
      <c r="K153" s="14"/>
      <c r="L153" s="14"/>
      <c r="M153" s="14"/>
      <c r="N153" s="14"/>
      <c r="O153" s="14"/>
      <c r="P153" s="14"/>
      <c r="Q153" s="14"/>
      <c r="R153" s="14"/>
      <c r="S153" s="14"/>
      <c r="T153" s="14"/>
      <c r="U153" s="14"/>
      <c r="V153" s="14"/>
      <c r="W153" s="14"/>
      <c r="X153" s="14"/>
      <c r="Y153" s="14"/>
      <c r="Z153" s="14"/>
      <c r="AA153" s="14"/>
      <c r="AB153" s="14"/>
    </row>
    <row r="154">
      <c r="A154" s="7">
        <v>45125.0</v>
      </c>
      <c r="B154" s="8" t="s">
        <v>3028</v>
      </c>
      <c r="C154" s="9" t="s">
        <v>14</v>
      </c>
      <c r="D154" s="15" t="s">
        <v>3029</v>
      </c>
      <c r="E154" s="8" t="s">
        <v>258</v>
      </c>
      <c r="F154" s="16" t="s">
        <v>3030</v>
      </c>
      <c r="G154" s="17" t="s">
        <v>3031</v>
      </c>
      <c r="H154" s="11"/>
      <c r="I154" s="14"/>
      <c r="J154" s="14">
        <f t="shared" si="1"/>
        <v>1</v>
      </c>
      <c r="K154" s="14"/>
      <c r="L154" s="14"/>
      <c r="M154" s="14"/>
      <c r="N154" s="14"/>
      <c r="O154" s="14"/>
      <c r="P154" s="14"/>
      <c r="Q154" s="14"/>
      <c r="R154" s="14"/>
      <c r="S154" s="14"/>
      <c r="T154" s="14"/>
      <c r="U154" s="14"/>
      <c r="V154" s="14"/>
      <c r="W154" s="14"/>
      <c r="X154" s="14"/>
      <c r="Y154" s="14"/>
      <c r="Z154" s="14"/>
      <c r="AA154" s="14"/>
      <c r="AB154" s="14"/>
    </row>
    <row r="155">
      <c r="A155" s="7">
        <v>45125.0</v>
      </c>
      <c r="B155" s="8" t="s">
        <v>3032</v>
      </c>
      <c r="C155" s="9" t="s">
        <v>10</v>
      </c>
      <c r="D155" s="15" t="s">
        <v>3033</v>
      </c>
      <c r="E155" s="8" t="s">
        <v>53</v>
      </c>
      <c r="F155" s="16" t="s">
        <v>3034</v>
      </c>
      <c r="G155" s="19" t="s">
        <v>3035</v>
      </c>
      <c r="H155" s="11"/>
      <c r="I155" s="14"/>
      <c r="J155" s="14">
        <f t="shared" si="1"/>
        <v>1</v>
      </c>
      <c r="K155" s="14"/>
      <c r="L155" s="14"/>
      <c r="M155" s="14"/>
      <c r="N155" s="14"/>
      <c r="O155" s="14"/>
      <c r="P155" s="14"/>
      <c r="Q155" s="14"/>
      <c r="R155" s="14"/>
      <c r="S155" s="14"/>
      <c r="T155" s="14"/>
      <c r="U155" s="14"/>
      <c r="V155" s="14"/>
      <c r="W155" s="14"/>
      <c r="X155" s="14"/>
      <c r="Y155" s="14"/>
      <c r="Z155" s="14"/>
      <c r="AA155" s="14"/>
      <c r="AB155" s="14"/>
    </row>
    <row r="156">
      <c r="A156" s="7">
        <v>45125.0</v>
      </c>
      <c r="B156" s="8" t="s">
        <v>3036</v>
      </c>
      <c r="C156" s="9" t="s">
        <v>14</v>
      </c>
      <c r="D156" s="10" t="s">
        <v>3037</v>
      </c>
      <c r="E156" s="8" t="s">
        <v>93</v>
      </c>
      <c r="F156" s="16" t="s">
        <v>3038</v>
      </c>
      <c r="G156" s="19" t="s">
        <v>3039</v>
      </c>
      <c r="H156" s="11"/>
      <c r="I156" s="14"/>
      <c r="J156" s="14">
        <f t="shared" si="1"/>
        <v>1</v>
      </c>
      <c r="K156" s="14"/>
      <c r="L156" s="14"/>
      <c r="M156" s="14"/>
      <c r="N156" s="14"/>
      <c r="O156" s="14"/>
      <c r="P156" s="14"/>
      <c r="Q156" s="14"/>
      <c r="R156" s="14"/>
      <c r="S156" s="14"/>
      <c r="T156" s="14"/>
      <c r="U156" s="14"/>
      <c r="V156" s="14"/>
      <c r="W156" s="14"/>
      <c r="X156" s="14"/>
      <c r="Y156" s="14"/>
      <c r="Z156" s="14"/>
      <c r="AA156" s="14"/>
      <c r="AB156" s="14"/>
    </row>
    <row r="157">
      <c r="A157" s="7">
        <v>45125.0</v>
      </c>
      <c r="B157" s="8" t="s">
        <v>3040</v>
      </c>
      <c r="C157" s="9" t="s">
        <v>10</v>
      </c>
      <c r="D157" s="10" t="s">
        <v>3041</v>
      </c>
      <c r="E157" s="8" t="s">
        <v>40</v>
      </c>
      <c r="F157" s="16" t="s">
        <v>3042</v>
      </c>
      <c r="G157" s="19" t="s">
        <v>3043</v>
      </c>
      <c r="H157" s="11"/>
      <c r="I157" s="14"/>
      <c r="J157" s="14">
        <f t="shared" si="1"/>
        <v>1</v>
      </c>
      <c r="K157" s="14"/>
      <c r="L157" s="14"/>
      <c r="M157" s="14"/>
      <c r="N157" s="14"/>
      <c r="O157" s="14"/>
      <c r="P157" s="14"/>
      <c r="Q157" s="14"/>
      <c r="R157" s="14"/>
      <c r="S157" s="14"/>
      <c r="T157" s="14"/>
      <c r="U157" s="14"/>
      <c r="V157" s="14"/>
      <c r="W157" s="14"/>
      <c r="X157" s="14"/>
      <c r="Y157" s="14"/>
      <c r="Z157" s="14"/>
      <c r="AA157" s="14"/>
      <c r="AB157" s="14"/>
    </row>
    <row r="158">
      <c r="A158" s="7">
        <v>45125.0</v>
      </c>
      <c r="B158" s="8" t="s">
        <v>3044</v>
      </c>
      <c r="C158" s="9" t="s">
        <v>10</v>
      </c>
      <c r="D158" s="10" t="s">
        <v>3045</v>
      </c>
      <c r="E158" s="8" t="s">
        <v>142</v>
      </c>
      <c r="F158" s="16" t="s">
        <v>3046</v>
      </c>
      <c r="G158" s="19" t="s">
        <v>3047</v>
      </c>
      <c r="H158" s="11"/>
      <c r="I158" s="14"/>
      <c r="J158" s="14">
        <f t="shared" si="1"/>
        <v>1</v>
      </c>
      <c r="K158" s="14"/>
      <c r="L158" s="14"/>
      <c r="M158" s="14"/>
      <c r="N158" s="14"/>
      <c r="O158" s="14"/>
      <c r="P158" s="14"/>
      <c r="Q158" s="14"/>
      <c r="R158" s="14"/>
      <c r="S158" s="14"/>
      <c r="T158" s="14"/>
      <c r="U158" s="14"/>
      <c r="V158" s="14"/>
      <c r="W158" s="14"/>
      <c r="X158" s="14"/>
      <c r="Y158" s="14"/>
      <c r="Z158" s="14"/>
      <c r="AA158" s="14"/>
      <c r="AB158" s="14"/>
    </row>
    <row r="159">
      <c r="A159" s="7">
        <v>45125.0</v>
      </c>
      <c r="B159" s="8" t="s">
        <v>3048</v>
      </c>
      <c r="C159" s="9" t="s">
        <v>30</v>
      </c>
      <c r="D159" s="10" t="s">
        <v>3049</v>
      </c>
      <c r="E159" s="8" t="s">
        <v>282</v>
      </c>
      <c r="F159" s="16" t="s">
        <v>1356</v>
      </c>
      <c r="G159" s="19" t="s">
        <v>3050</v>
      </c>
      <c r="H159" s="11"/>
      <c r="I159" s="14"/>
      <c r="J159" s="14">
        <f t="shared" si="1"/>
        <v>1</v>
      </c>
      <c r="K159" s="14"/>
      <c r="L159" s="14"/>
      <c r="M159" s="14"/>
      <c r="N159" s="14"/>
      <c r="O159" s="14"/>
      <c r="P159" s="14"/>
      <c r="Q159" s="14"/>
      <c r="R159" s="14"/>
      <c r="S159" s="14"/>
      <c r="T159" s="14"/>
      <c r="U159" s="14"/>
      <c r="V159" s="14"/>
      <c r="W159" s="14"/>
      <c r="X159" s="14"/>
      <c r="Y159" s="14"/>
      <c r="Z159" s="14"/>
      <c r="AA159" s="14"/>
      <c r="AB159" s="14"/>
    </row>
    <row r="160">
      <c r="A160" s="7">
        <v>45125.0</v>
      </c>
      <c r="B160" s="8" t="s">
        <v>3051</v>
      </c>
      <c r="C160" s="9" t="s">
        <v>10</v>
      </c>
      <c r="D160" s="10" t="s">
        <v>3052</v>
      </c>
      <c r="E160" s="8" t="s">
        <v>40</v>
      </c>
      <c r="F160" s="16" t="s">
        <v>3053</v>
      </c>
      <c r="G160" s="19" t="s">
        <v>3054</v>
      </c>
      <c r="H160" s="11"/>
      <c r="I160" s="14"/>
      <c r="J160" s="14">
        <f t="shared" si="1"/>
        <v>1</v>
      </c>
      <c r="K160" s="14"/>
      <c r="L160" s="14"/>
      <c r="M160" s="14"/>
      <c r="N160" s="14"/>
      <c r="O160" s="14"/>
      <c r="P160" s="14"/>
      <c r="Q160" s="14"/>
      <c r="R160" s="14"/>
      <c r="S160" s="14"/>
      <c r="T160" s="14"/>
      <c r="U160" s="14"/>
      <c r="V160" s="14"/>
      <c r="W160" s="14"/>
      <c r="X160" s="14"/>
      <c r="Y160" s="14"/>
      <c r="Z160" s="14"/>
      <c r="AA160" s="14"/>
      <c r="AB160" s="14"/>
    </row>
    <row r="161">
      <c r="A161" s="7">
        <v>45125.0</v>
      </c>
      <c r="B161" s="21" t="s">
        <v>3055</v>
      </c>
      <c r="C161" s="9" t="s">
        <v>10</v>
      </c>
      <c r="D161" s="10" t="s">
        <v>3056</v>
      </c>
      <c r="E161" s="8" t="s">
        <v>40</v>
      </c>
      <c r="F161" s="16" t="s">
        <v>3057</v>
      </c>
      <c r="G161" s="19" t="s">
        <v>3058</v>
      </c>
      <c r="H161" s="11"/>
      <c r="I161" s="14"/>
      <c r="J161" s="14">
        <f t="shared" si="1"/>
        <v>1</v>
      </c>
      <c r="K161" s="14"/>
      <c r="L161" s="14"/>
      <c r="M161" s="14"/>
      <c r="N161" s="14"/>
      <c r="O161" s="14"/>
      <c r="P161" s="14"/>
      <c r="Q161" s="14"/>
      <c r="R161" s="14"/>
      <c r="S161" s="14"/>
      <c r="T161" s="14"/>
      <c r="U161" s="14"/>
      <c r="V161" s="14"/>
      <c r="W161" s="14"/>
      <c r="X161" s="14"/>
      <c r="Y161" s="14"/>
      <c r="Z161" s="14"/>
      <c r="AA161" s="14"/>
      <c r="AB161" s="14"/>
    </row>
    <row r="162">
      <c r="A162" s="7">
        <v>45125.0</v>
      </c>
      <c r="B162" s="8" t="s">
        <v>3059</v>
      </c>
      <c r="C162" s="9" t="s">
        <v>14</v>
      </c>
      <c r="D162" s="15" t="s">
        <v>3060</v>
      </c>
      <c r="E162" s="8" t="s">
        <v>156</v>
      </c>
      <c r="F162" s="16" t="s">
        <v>3061</v>
      </c>
      <c r="G162" s="17" t="s">
        <v>3062</v>
      </c>
      <c r="H162" s="11"/>
      <c r="I162" s="14"/>
      <c r="J162" s="14">
        <f t="shared" si="1"/>
        <v>1</v>
      </c>
      <c r="K162" s="14"/>
      <c r="L162" s="14"/>
      <c r="M162" s="14"/>
      <c r="N162" s="14"/>
      <c r="O162" s="14"/>
      <c r="P162" s="14"/>
      <c r="Q162" s="14"/>
      <c r="R162" s="14"/>
      <c r="S162" s="14"/>
      <c r="T162" s="14"/>
      <c r="U162" s="14"/>
      <c r="V162" s="14"/>
      <c r="W162" s="14"/>
      <c r="X162" s="14"/>
      <c r="Y162" s="14"/>
      <c r="Z162" s="14"/>
      <c r="AA162" s="14"/>
      <c r="AB162" s="14"/>
    </row>
    <row r="163">
      <c r="A163" s="7">
        <v>45126.0</v>
      </c>
      <c r="B163" s="8" t="s">
        <v>3063</v>
      </c>
      <c r="C163" s="9" t="s">
        <v>30</v>
      </c>
      <c r="D163" s="10" t="s">
        <v>3064</v>
      </c>
      <c r="E163" s="8" t="s">
        <v>3065</v>
      </c>
      <c r="F163" s="16" t="s">
        <v>3066</v>
      </c>
      <c r="G163" s="19" t="s">
        <v>3067</v>
      </c>
      <c r="H163" s="11"/>
      <c r="I163" s="14"/>
      <c r="J163" s="14">
        <f t="shared" si="1"/>
        <v>1</v>
      </c>
      <c r="K163" s="14"/>
      <c r="L163" s="14"/>
      <c r="M163" s="14"/>
      <c r="N163" s="14"/>
      <c r="O163" s="14"/>
      <c r="P163" s="14"/>
      <c r="Q163" s="14"/>
      <c r="R163" s="14"/>
      <c r="S163" s="14"/>
      <c r="T163" s="14"/>
      <c r="U163" s="14"/>
      <c r="V163" s="14"/>
      <c r="W163" s="14"/>
      <c r="X163" s="14"/>
      <c r="Y163" s="14"/>
      <c r="Z163" s="14"/>
      <c r="AA163" s="14"/>
      <c r="AB163" s="14"/>
    </row>
    <row r="164">
      <c r="A164" s="7">
        <v>45126.0</v>
      </c>
      <c r="B164" s="8" t="s">
        <v>3068</v>
      </c>
      <c r="C164" s="9" t="s">
        <v>30</v>
      </c>
      <c r="D164" s="10" t="s">
        <v>3069</v>
      </c>
      <c r="E164" s="8" t="s">
        <v>282</v>
      </c>
      <c r="F164" s="16" t="s">
        <v>3070</v>
      </c>
      <c r="G164" s="19" t="s">
        <v>3071</v>
      </c>
      <c r="H164" s="11"/>
      <c r="I164" s="14"/>
      <c r="J164" s="14">
        <f t="shared" si="1"/>
        <v>1</v>
      </c>
      <c r="K164" s="14"/>
      <c r="L164" s="14"/>
      <c r="M164" s="14"/>
      <c r="N164" s="14"/>
      <c r="O164" s="14"/>
      <c r="P164" s="14"/>
      <c r="Q164" s="14"/>
      <c r="R164" s="14"/>
      <c r="S164" s="14"/>
      <c r="T164" s="14"/>
      <c r="U164" s="14"/>
      <c r="V164" s="14"/>
      <c r="W164" s="14"/>
      <c r="X164" s="14"/>
      <c r="Y164" s="14"/>
      <c r="Z164" s="14"/>
      <c r="AA164" s="14"/>
      <c r="AB164" s="14"/>
    </row>
    <row r="165">
      <c r="A165" s="7">
        <v>45126.0</v>
      </c>
      <c r="B165" s="21" t="s">
        <v>3072</v>
      </c>
      <c r="C165" s="9" t="s">
        <v>14</v>
      </c>
      <c r="D165" s="10" t="s">
        <v>3073</v>
      </c>
      <c r="E165" s="8" t="s">
        <v>3074</v>
      </c>
      <c r="F165" s="16" t="s">
        <v>3075</v>
      </c>
      <c r="G165" s="19" t="s">
        <v>3076</v>
      </c>
      <c r="H165" s="11"/>
      <c r="I165" s="14"/>
      <c r="J165" s="14">
        <f t="shared" si="1"/>
        <v>1</v>
      </c>
      <c r="K165" s="14"/>
      <c r="L165" s="14"/>
      <c r="M165" s="14"/>
      <c r="N165" s="14"/>
      <c r="O165" s="14"/>
      <c r="P165" s="14"/>
      <c r="Q165" s="14"/>
      <c r="R165" s="14"/>
      <c r="S165" s="14"/>
      <c r="T165" s="14"/>
      <c r="U165" s="14"/>
      <c r="V165" s="14"/>
      <c r="W165" s="14"/>
      <c r="X165" s="14"/>
      <c r="Y165" s="14"/>
      <c r="Z165" s="14"/>
      <c r="AA165" s="14"/>
      <c r="AB165" s="14"/>
    </row>
    <row r="166">
      <c r="A166" s="7">
        <v>45126.0</v>
      </c>
      <c r="B166" s="8" t="s">
        <v>3077</v>
      </c>
      <c r="C166" s="9" t="s">
        <v>14</v>
      </c>
      <c r="D166" s="10" t="s">
        <v>3078</v>
      </c>
      <c r="E166" s="8" t="s">
        <v>68</v>
      </c>
      <c r="F166" s="16" t="s">
        <v>3079</v>
      </c>
      <c r="G166" s="19" t="s">
        <v>3080</v>
      </c>
      <c r="H166" s="8" t="s">
        <v>56</v>
      </c>
      <c r="I166" s="14"/>
      <c r="J166" s="14">
        <f t="shared" si="1"/>
        <v>1</v>
      </c>
      <c r="K166" s="14"/>
      <c r="L166" s="14"/>
      <c r="M166" s="14"/>
      <c r="N166" s="14"/>
      <c r="O166" s="14"/>
      <c r="P166" s="14"/>
      <c r="Q166" s="14"/>
      <c r="R166" s="14"/>
      <c r="S166" s="14"/>
      <c r="T166" s="14"/>
      <c r="U166" s="14"/>
      <c r="V166" s="14"/>
      <c r="W166" s="14"/>
      <c r="X166" s="14"/>
      <c r="Y166" s="14"/>
      <c r="Z166" s="14"/>
      <c r="AA166" s="14"/>
      <c r="AB166" s="14"/>
    </row>
    <row r="167">
      <c r="A167" s="7">
        <v>45126.0</v>
      </c>
      <c r="B167" s="8" t="s">
        <v>3081</v>
      </c>
      <c r="C167" s="9" t="s">
        <v>14</v>
      </c>
      <c r="D167" s="10" t="s">
        <v>3082</v>
      </c>
      <c r="E167" s="8" t="s">
        <v>68</v>
      </c>
      <c r="F167" s="16" t="s">
        <v>3083</v>
      </c>
      <c r="G167" s="19" t="s">
        <v>3084</v>
      </c>
      <c r="H167" s="8" t="s">
        <v>3085</v>
      </c>
      <c r="I167" s="14"/>
      <c r="J167" s="14">
        <f t="shared" si="1"/>
        <v>1</v>
      </c>
      <c r="K167" s="14"/>
      <c r="L167" s="14"/>
      <c r="M167" s="14"/>
      <c r="N167" s="14"/>
      <c r="O167" s="14"/>
      <c r="P167" s="14"/>
      <c r="Q167" s="14"/>
      <c r="R167" s="14"/>
      <c r="S167" s="14"/>
      <c r="T167" s="14"/>
      <c r="U167" s="14"/>
      <c r="V167" s="14"/>
      <c r="W167" s="14"/>
      <c r="X167" s="14"/>
      <c r="Y167" s="14"/>
      <c r="Z167" s="14"/>
      <c r="AA167" s="14"/>
      <c r="AB167" s="14"/>
    </row>
    <row r="168">
      <c r="A168" s="7">
        <v>45126.0</v>
      </c>
      <c r="B168" s="8" t="s">
        <v>3086</v>
      </c>
      <c r="C168" s="9" t="s">
        <v>14</v>
      </c>
      <c r="D168" s="10" t="s">
        <v>3087</v>
      </c>
      <c r="E168" s="8" t="s">
        <v>123</v>
      </c>
      <c r="F168" s="16" t="s">
        <v>3088</v>
      </c>
      <c r="G168" s="19" t="s">
        <v>3089</v>
      </c>
      <c r="H168" s="8" t="s">
        <v>56</v>
      </c>
      <c r="I168" s="14"/>
      <c r="J168" s="14">
        <f t="shared" si="1"/>
        <v>1</v>
      </c>
      <c r="K168" s="14"/>
      <c r="L168" s="14"/>
      <c r="M168" s="14"/>
      <c r="N168" s="14"/>
      <c r="O168" s="14"/>
      <c r="P168" s="14"/>
      <c r="Q168" s="14"/>
      <c r="R168" s="14"/>
      <c r="S168" s="14"/>
      <c r="T168" s="14"/>
      <c r="U168" s="14"/>
      <c r="V168" s="14"/>
      <c r="W168" s="14"/>
      <c r="X168" s="14"/>
      <c r="Y168" s="14"/>
      <c r="Z168" s="14"/>
      <c r="AA168" s="14"/>
      <c r="AB168" s="14"/>
    </row>
    <row r="169">
      <c r="A169" s="7">
        <v>45126.0</v>
      </c>
      <c r="B169" s="8" t="s">
        <v>3090</v>
      </c>
      <c r="C169" s="9" t="s">
        <v>14</v>
      </c>
      <c r="D169" s="10" t="s">
        <v>3091</v>
      </c>
      <c r="E169" s="8" t="s">
        <v>132</v>
      </c>
      <c r="F169" s="16" t="s">
        <v>3092</v>
      </c>
      <c r="G169" s="19" t="s">
        <v>3093</v>
      </c>
      <c r="H169" s="11"/>
      <c r="I169" s="14"/>
      <c r="J169" s="14">
        <f t="shared" si="1"/>
        <v>5</v>
      </c>
      <c r="K169" s="14"/>
      <c r="L169" s="14"/>
      <c r="M169" s="14"/>
      <c r="N169" s="14"/>
      <c r="O169" s="14"/>
      <c r="P169" s="14"/>
      <c r="Q169" s="14"/>
      <c r="R169" s="14"/>
      <c r="S169" s="14"/>
      <c r="T169" s="14"/>
      <c r="U169" s="14"/>
      <c r="V169" s="14"/>
      <c r="W169" s="14"/>
      <c r="X169" s="14"/>
      <c r="Y169" s="14"/>
      <c r="Z169" s="14"/>
      <c r="AA169" s="14"/>
      <c r="AB169" s="14"/>
    </row>
    <row r="170">
      <c r="A170" s="7">
        <v>45126.0</v>
      </c>
      <c r="B170" s="8" t="s">
        <v>3094</v>
      </c>
      <c r="C170" s="9" t="s">
        <v>14</v>
      </c>
      <c r="D170" s="15" t="s">
        <v>3095</v>
      </c>
      <c r="E170" s="8" t="s">
        <v>258</v>
      </c>
      <c r="F170" s="16" t="s">
        <v>2129</v>
      </c>
      <c r="G170" s="17" t="s">
        <v>3096</v>
      </c>
      <c r="H170" s="8" t="s">
        <v>3097</v>
      </c>
      <c r="I170" s="14"/>
      <c r="J170" s="14">
        <f t="shared" si="1"/>
        <v>1</v>
      </c>
      <c r="K170" s="14"/>
      <c r="L170" s="14"/>
      <c r="M170" s="14"/>
      <c r="N170" s="14"/>
      <c r="O170" s="14"/>
      <c r="P170" s="14"/>
      <c r="Q170" s="14"/>
      <c r="R170" s="14"/>
      <c r="S170" s="14"/>
      <c r="T170" s="14"/>
      <c r="U170" s="14"/>
      <c r="V170" s="14"/>
      <c r="W170" s="14"/>
      <c r="X170" s="14"/>
      <c r="Y170" s="14"/>
      <c r="Z170" s="14"/>
      <c r="AA170" s="14"/>
      <c r="AB170" s="14"/>
    </row>
    <row r="171">
      <c r="A171" s="7">
        <v>45126.0</v>
      </c>
      <c r="B171" s="8" t="s">
        <v>3098</v>
      </c>
      <c r="C171" s="9" t="s">
        <v>14</v>
      </c>
      <c r="D171" s="10" t="s">
        <v>3099</v>
      </c>
      <c r="E171" s="8" t="s">
        <v>40</v>
      </c>
      <c r="F171" s="16" t="s">
        <v>3100</v>
      </c>
      <c r="G171" s="19" t="s">
        <v>3101</v>
      </c>
      <c r="H171" s="8" t="s">
        <v>3102</v>
      </c>
      <c r="I171" s="14"/>
      <c r="J171" s="14">
        <f t="shared" si="1"/>
        <v>1</v>
      </c>
      <c r="K171" s="14"/>
      <c r="L171" s="14"/>
      <c r="M171" s="14"/>
      <c r="N171" s="14"/>
      <c r="O171" s="14"/>
      <c r="P171" s="14"/>
      <c r="Q171" s="14"/>
      <c r="R171" s="14"/>
      <c r="S171" s="14"/>
      <c r="T171" s="14"/>
      <c r="U171" s="14"/>
      <c r="V171" s="14"/>
      <c r="W171" s="14"/>
      <c r="X171" s="14"/>
      <c r="Y171" s="14"/>
      <c r="Z171" s="14"/>
      <c r="AA171" s="14"/>
      <c r="AB171" s="14"/>
    </row>
    <row r="172">
      <c r="A172" s="7">
        <v>45126.0</v>
      </c>
      <c r="B172" s="8" t="s">
        <v>3103</v>
      </c>
      <c r="C172" s="9" t="s">
        <v>10</v>
      </c>
      <c r="D172" s="10" t="s">
        <v>3104</v>
      </c>
      <c r="E172" s="8" t="s">
        <v>53</v>
      </c>
      <c r="F172" s="16" t="s">
        <v>3105</v>
      </c>
      <c r="G172" s="19" t="s">
        <v>3106</v>
      </c>
      <c r="H172" s="8" t="s">
        <v>3107</v>
      </c>
      <c r="I172" s="14"/>
      <c r="J172" s="14">
        <f t="shared" si="1"/>
        <v>1</v>
      </c>
      <c r="K172" s="14"/>
      <c r="L172" s="14"/>
      <c r="M172" s="14"/>
      <c r="N172" s="14"/>
      <c r="O172" s="14"/>
      <c r="P172" s="14"/>
      <c r="Q172" s="14"/>
      <c r="R172" s="14"/>
      <c r="S172" s="14"/>
      <c r="T172" s="14"/>
      <c r="U172" s="14"/>
      <c r="V172" s="14"/>
      <c r="W172" s="14"/>
      <c r="X172" s="14"/>
      <c r="Y172" s="14"/>
      <c r="Z172" s="14"/>
      <c r="AA172" s="14"/>
      <c r="AB172" s="14"/>
    </row>
    <row r="173">
      <c r="A173" s="7">
        <v>45126.0</v>
      </c>
      <c r="B173" s="8" t="s">
        <v>3108</v>
      </c>
      <c r="C173" s="9" t="s">
        <v>14</v>
      </c>
      <c r="D173" s="10" t="s">
        <v>3109</v>
      </c>
      <c r="E173" s="8" t="s">
        <v>1102</v>
      </c>
      <c r="F173" s="16" t="s">
        <v>3110</v>
      </c>
      <c r="G173" s="19" t="s">
        <v>3111</v>
      </c>
      <c r="H173" s="11"/>
      <c r="I173" s="14"/>
      <c r="J173" s="14">
        <f t="shared" si="1"/>
        <v>1</v>
      </c>
      <c r="K173" s="14"/>
      <c r="L173" s="14"/>
      <c r="M173" s="14"/>
      <c r="N173" s="14"/>
      <c r="O173" s="14"/>
      <c r="P173" s="14"/>
      <c r="Q173" s="14"/>
      <c r="R173" s="14"/>
      <c r="S173" s="14"/>
      <c r="T173" s="14"/>
      <c r="U173" s="14"/>
      <c r="V173" s="14"/>
      <c r="W173" s="14"/>
      <c r="X173" s="14"/>
      <c r="Y173" s="14"/>
      <c r="Z173" s="14"/>
      <c r="AA173" s="14"/>
      <c r="AB173" s="14"/>
    </row>
    <row r="174">
      <c r="A174" s="7">
        <v>45126.0</v>
      </c>
      <c r="B174" s="8" t="s">
        <v>3112</v>
      </c>
      <c r="C174" s="9" t="s">
        <v>14</v>
      </c>
      <c r="D174" s="10" t="s">
        <v>3113</v>
      </c>
      <c r="E174" s="8" t="s">
        <v>83</v>
      </c>
      <c r="F174" s="16" t="s">
        <v>3114</v>
      </c>
      <c r="G174" s="19" t="s">
        <v>3115</v>
      </c>
      <c r="H174" s="11"/>
      <c r="I174" s="14"/>
      <c r="J174" s="14">
        <f t="shared" si="1"/>
        <v>1</v>
      </c>
      <c r="K174" s="14"/>
      <c r="L174" s="14"/>
      <c r="M174" s="14"/>
      <c r="N174" s="14"/>
      <c r="O174" s="14"/>
      <c r="P174" s="14"/>
      <c r="Q174" s="14"/>
      <c r="R174" s="14"/>
      <c r="S174" s="14"/>
      <c r="T174" s="14"/>
      <c r="U174" s="14"/>
      <c r="V174" s="14"/>
      <c r="W174" s="14"/>
      <c r="X174" s="14"/>
      <c r="Y174" s="14"/>
      <c r="Z174" s="14"/>
      <c r="AA174" s="14"/>
      <c r="AB174" s="14"/>
    </row>
    <row r="175">
      <c r="A175" s="7">
        <v>45126.0</v>
      </c>
      <c r="B175" s="8" t="s">
        <v>3116</v>
      </c>
      <c r="C175" s="9" t="s">
        <v>14</v>
      </c>
      <c r="D175" s="10" t="s">
        <v>3117</v>
      </c>
      <c r="E175" s="8" t="s">
        <v>123</v>
      </c>
      <c r="F175" s="16" t="s">
        <v>3118</v>
      </c>
      <c r="G175" s="19" t="s">
        <v>3119</v>
      </c>
      <c r="H175" s="11"/>
      <c r="I175" s="14"/>
      <c r="J175" s="14">
        <f t="shared" si="1"/>
        <v>1</v>
      </c>
      <c r="K175" s="14"/>
      <c r="L175" s="14"/>
      <c r="M175" s="14"/>
      <c r="N175" s="14"/>
      <c r="O175" s="14"/>
      <c r="P175" s="14"/>
      <c r="Q175" s="14"/>
      <c r="R175" s="14"/>
      <c r="S175" s="14"/>
      <c r="T175" s="14"/>
      <c r="U175" s="14"/>
      <c r="V175" s="14"/>
      <c r="W175" s="14"/>
      <c r="X175" s="14"/>
      <c r="Y175" s="14"/>
      <c r="Z175" s="14"/>
      <c r="AA175" s="14"/>
      <c r="AB175" s="14"/>
    </row>
    <row r="176">
      <c r="A176" s="7">
        <v>45126.0</v>
      </c>
      <c r="B176" s="8" t="s">
        <v>3120</v>
      </c>
      <c r="C176" s="9" t="s">
        <v>14</v>
      </c>
      <c r="D176" s="10" t="s">
        <v>3121</v>
      </c>
      <c r="E176" s="8" t="s">
        <v>123</v>
      </c>
      <c r="F176" s="16" t="s">
        <v>3122</v>
      </c>
      <c r="G176" s="19" t="s">
        <v>3123</v>
      </c>
      <c r="H176" s="8" t="s">
        <v>3124</v>
      </c>
      <c r="I176" s="14"/>
      <c r="J176" s="14">
        <f t="shared" si="1"/>
        <v>1</v>
      </c>
      <c r="K176" s="14"/>
      <c r="L176" s="14"/>
      <c r="M176" s="14"/>
      <c r="N176" s="14"/>
      <c r="O176" s="14"/>
      <c r="P176" s="14"/>
      <c r="Q176" s="14"/>
      <c r="R176" s="14"/>
      <c r="S176" s="14"/>
      <c r="T176" s="14"/>
      <c r="U176" s="14"/>
      <c r="V176" s="14"/>
      <c r="W176" s="14"/>
      <c r="X176" s="14"/>
      <c r="Y176" s="14"/>
      <c r="Z176" s="14"/>
      <c r="AA176" s="14"/>
      <c r="AB176" s="14"/>
    </row>
    <row r="177">
      <c r="A177" s="7">
        <v>45127.0</v>
      </c>
      <c r="B177" s="8" t="s">
        <v>3125</v>
      </c>
      <c r="C177" s="9" t="s">
        <v>10</v>
      </c>
      <c r="D177" s="10" t="s">
        <v>3126</v>
      </c>
      <c r="E177" s="8" t="s">
        <v>123</v>
      </c>
      <c r="F177" s="16" t="s">
        <v>3127</v>
      </c>
      <c r="G177" s="19" t="s">
        <v>3128</v>
      </c>
      <c r="H177" s="8" t="s">
        <v>3129</v>
      </c>
      <c r="I177" s="14"/>
      <c r="J177" s="14">
        <f t="shared" si="1"/>
        <v>1</v>
      </c>
      <c r="K177" s="14"/>
      <c r="L177" s="14"/>
      <c r="M177" s="14"/>
      <c r="N177" s="14"/>
      <c r="O177" s="14"/>
      <c r="P177" s="14"/>
      <c r="Q177" s="14"/>
      <c r="R177" s="14"/>
      <c r="S177" s="14"/>
      <c r="T177" s="14"/>
      <c r="U177" s="14"/>
      <c r="V177" s="14"/>
      <c r="W177" s="14"/>
      <c r="X177" s="14"/>
      <c r="Y177" s="14"/>
      <c r="Z177" s="14"/>
      <c r="AA177" s="14"/>
      <c r="AB177" s="14"/>
    </row>
    <row r="178">
      <c r="A178" s="7">
        <v>45127.0</v>
      </c>
      <c r="B178" s="8" t="s">
        <v>3130</v>
      </c>
      <c r="C178" s="9" t="s">
        <v>10</v>
      </c>
      <c r="D178" s="10" t="s">
        <v>3131</v>
      </c>
      <c r="E178" s="11"/>
      <c r="F178" s="16" t="s">
        <v>3132</v>
      </c>
      <c r="G178" s="19" t="s">
        <v>3133</v>
      </c>
      <c r="H178" s="8" t="s">
        <v>3134</v>
      </c>
      <c r="I178" s="14"/>
      <c r="J178" s="14">
        <f t="shared" si="1"/>
        <v>1</v>
      </c>
      <c r="K178" s="14"/>
      <c r="L178" s="14"/>
      <c r="M178" s="14"/>
      <c r="N178" s="14"/>
      <c r="O178" s="14"/>
      <c r="P178" s="14"/>
      <c r="Q178" s="14"/>
      <c r="R178" s="14"/>
      <c r="S178" s="14"/>
      <c r="T178" s="14"/>
      <c r="U178" s="14"/>
      <c r="V178" s="14"/>
      <c r="W178" s="14"/>
      <c r="X178" s="14"/>
      <c r="Y178" s="14"/>
      <c r="Z178" s="14"/>
      <c r="AA178" s="14"/>
      <c r="AB178" s="14"/>
    </row>
    <row r="179">
      <c r="A179" s="7">
        <v>45127.0</v>
      </c>
      <c r="B179" s="8" t="s">
        <v>3135</v>
      </c>
      <c r="C179" s="9" t="s">
        <v>30</v>
      </c>
      <c r="D179" s="10" t="s">
        <v>3136</v>
      </c>
      <c r="E179" s="8" t="s">
        <v>53</v>
      </c>
      <c r="F179" s="16" t="s">
        <v>2628</v>
      </c>
      <c r="G179" s="19" t="s">
        <v>3137</v>
      </c>
      <c r="H179" s="11"/>
      <c r="I179" s="14"/>
      <c r="J179" s="14">
        <f t="shared" si="1"/>
        <v>1</v>
      </c>
      <c r="K179" s="14"/>
      <c r="L179" s="14"/>
      <c r="M179" s="14"/>
      <c r="N179" s="14"/>
      <c r="O179" s="14"/>
      <c r="P179" s="14"/>
      <c r="Q179" s="14"/>
      <c r="R179" s="14"/>
      <c r="S179" s="14"/>
      <c r="T179" s="14"/>
      <c r="U179" s="14"/>
      <c r="V179" s="14"/>
      <c r="W179" s="14"/>
      <c r="X179" s="14"/>
      <c r="Y179" s="14"/>
      <c r="Z179" s="14"/>
      <c r="AA179" s="14"/>
      <c r="AB179" s="14"/>
    </row>
    <row r="180">
      <c r="A180" s="7">
        <v>45127.0</v>
      </c>
      <c r="B180" s="8" t="s">
        <v>3138</v>
      </c>
      <c r="C180" s="9" t="s">
        <v>10</v>
      </c>
      <c r="D180" s="10" t="s">
        <v>3139</v>
      </c>
      <c r="E180" s="8" t="s">
        <v>53</v>
      </c>
      <c r="F180" s="16" t="s">
        <v>3140</v>
      </c>
      <c r="G180" s="19" t="s">
        <v>3141</v>
      </c>
      <c r="H180" s="11"/>
      <c r="I180" s="14"/>
      <c r="J180" s="14">
        <f t="shared" si="1"/>
        <v>1</v>
      </c>
      <c r="K180" s="14"/>
      <c r="L180" s="14"/>
      <c r="M180" s="14"/>
      <c r="N180" s="14"/>
      <c r="O180" s="14"/>
      <c r="P180" s="14"/>
      <c r="Q180" s="14"/>
      <c r="R180" s="14"/>
      <c r="S180" s="14"/>
      <c r="T180" s="14"/>
      <c r="U180" s="14"/>
      <c r="V180" s="14"/>
      <c r="W180" s="14"/>
      <c r="X180" s="14"/>
      <c r="Y180" s="14"/>
      <c r="Z180" s="14"/>
      <c r="AA180" s="14"/>
      <c r="AB180" s="14"/>
    </row>
    <row r="181">
      <c r="A181" s="7">
        <v>45127.0</v>
      </c>
      <c r="B181" s="8" t="s">
        <v>3142</v>
      </c>
      <c r="C181" s="9" t="s">
        <v>10</v>
      </c>
      <c r="D181" s="10" t="s">
        <v>3143</v>
      </c>
      <c r="E181" s="11"/>
      <c r="F181" s="16" t="s">
        <v>3144</v>
      </c>
      <c r="G181" s="19" t="s">
        <v>3145</v>
      </c>
      <c r="H181" s="8" t="s">
        <v>1697</v>
      </c>
      <c r="I181" s="14"/>
      <c r="J181" s="14">
        <f t="shared" si="1"/>
        <v>1</v>
      </c>
      <c r="K181" s="14"/>
      <c r="L181" s="14"/>
      <c r="M181" s="14"/>
      <c r="N181" s="14"/>
      <c r="O181" s="14"/>
      <c r="P181" s="14"/>
      <c r="Q181" s="14"/>
      <c r="R181" s="14"/>
      <c r="S181" s="14"/>
      <c r="T181" s="14"/>
      <c r="U181" s="14"/>
      <c r="V181" s="14"/>
      <c r="W181" s="14"/>
      <c r="X181" s="14"/>
      <c r="Y181" s="14"/>
      <c r="Z181" s="14"/>
      <c r="AA181" s="14"/>
      <c r="AB181" s="14"/>
    </row>
    <row r="182">
      <c r="A182" s="7">
        <v>45127.0</v>
      </c>
      <c r="B182" s="8" t="s">
        <v>3146</v>
      </c>
      <c r="C182" s="9" t="s">
        <v>14</v>
      </c>
      <c r="D182" s="15" t="s">
        <v>3147</v>
      </c>
      <c r="E182" s="8" t="s">
        <v>123</v>
      </c>
      <c r="F182" s="16" t="s">
        <v>3148</v>
      </c>
      <c r="G182" s="19" t="s">
        <v>3149</v>
      </c>
      <c r="H182" s="8" t="s">
        <v>3150</v>
      </c>
      <c r="I182" s="23" t="s">
        <v>3151</v>
      </c>
      <c r="J182" s="14">
        <f t="shared" si="1"/>
        <v>1</v>
      </c>
      <c r="K182" s="14"/>
      <c r="L182" s="14"/>
      <c r="M182" s="14"/>
      <c r="N182" s="14"/>
      <c r="O182" s="14"/>
      <c r="P182" s="14"/>
      <c r="Q182" s="14"/>
      <c r="R182" s="14"/>
      <c r="S182" s="14"/>
      <c r="T182" s="14"/>
      <c r="U182" s="14"/>
      <c r="V182" s="14"/>
      <c r="W182" s="14"/>
      <c r="X182" s="14"/>
      <c r="Y182" s="14"/>
      <c r="Z182" s="14"/>
      <c r="AA182" s="14"/>
      <c r="AB182" s="14"/>
    </row>
    <row r="183">
      <c r="A183" s="7">
        <v>45127.0</v>
      </c>
      <c r="B183" s="8" t="s">
        <v>3152</v>
      </c>
      <c r="C183" s="9"/>
      <c r="D183" s="15" t="s">
        <v>3153</v>
      </c>
      <c r="E183" s="8"/>
      <c r="F183" s="16" t="s">
        <v>3154</v>
      </c>
      <c r="G183" s="19" t="s">
        <v>3155</v>
      </c>
      <c r="H183" s="8" t="s">
        <v>3150</v>
      </c>
      <c r="I183" s="23"/>
      <c r="J183" s="14">
        <f t="shared" si="1"/>
        <v>2</v>
      </c>
      <c r="K183" s="14"/>
      <c r="L183" s="14"/>
      <c r="M183" s="14"/>
      <c r="N183" s="14"/>
      <c r="O183" s="14"/>
      <c r="P183" s="14"/>
      <c r="Q183" s="14"/>
      <c r="R183" s="14"/>
      <c r="S183" s="14"/>
      <c r="T183" s="14"/>
      <c r="U183" s="14"/>
      <c r="V183" s="14"/>
      <c r="W183" s="14"/>
      <c r="X183" s="14"/>
      <c r="Y183" s="14"/>
      <c r="Z183" s="14"/>
      <c r="AA183" s="14"/>
      <c r="AB183" s="14"/>
    </row>
    <row r="184">
      <c r="A184" s="7">
        <v>45127.0</v>
      </c>
      <c r="B184" s="8" t="s">
        <v>3156</v>
      </c>
      <c r="C184" s="9" t="s">
        <v>30</v>
      </c>
      <c r="D184" s="15" t="s">
        <v>3157</v>
      </c>
      <c r="E184" s="8" t="s">
        <v>722</v>
      </c>
      <c r="F184" s="16" t="s">
        <v>1524</v>
      </c>
      <c r="G184" s="17" t="s">
        <v>3158</v>
      </c>
      <c r="H184" s="11"/>
      <c r="I184" s="14"/>
      <c r="J184" s="14">
        <f t="shared" si="1"/>
        <v>1</v>
      </c>
      <c r="K184" s="14"/>
      <c r="L184" s="14"/>
      <c r="M184" s="14"/>
      <c r="N184" s="14"/>
      <c r="O184" s="14"/>
      <c r="P184" s="14"/>
      <c r="Q184" s="14"/>
      <c r="R184" s="14"/>
      <c r="S184" s="14"/>
      <c r="T184" s="14"/>
      <c r="U184" s="14"/>
      <c r="V184" s="14"/>
      <c r="W184" s="14"/>
      <c r="X184" s="14"/>
      <c r="Y184" s="14"/>
      <c r="Z184" s="14"/>
      <c r="AA184" s="14"/>
      <c r="AB184" s="14"/>
    </row>
    <row r="185">
      <c r="A185" s="7">
        <v>45127.0</v>
      </c>
      <c r="B185" s="8" t="s">
        <v>3159</v>
      </c>
      <c r="C185" s="9" t="s">
        <v>30</v>
      </c>
      <c r="D185" s="10" t="s">
        <v>3160</v>
      </c>
      <c r="E185" s="8" t="s">
        <v>524</v>
      </c>
      <c r="F185" s="16" t="s">
        <v>1524</v>
      </c>
      <c r="G185" s="17" t="s">
        <v>3161</v>
      </c>
      <c r="H185" s="11"/>
      <c r="I185" s="14"/>
      <c r="J185" s="14">
        <f t="shared" si="1"/>
        <v>1</v>
      </c>
      <c r="K185" s="14"/>
      <c r="L185" s="14"/>
      <c r="M185" s="14"/>
      <c r="N185" s="14"/>
      <c r="O185" s="14"/>
      <c r="P185" s="14"/>
      <c r="Q185" s="14"/>
      <c r="R185" s="14"/>
      <c r="S185" s="14"/>
      <c r="T185" s="14"/>
      <c r="U185" s="14"/>
      <c r="V185" s="14"/>
      <c r="W185" s="14"/>
      <c r="X185" s="14"/>
      <c r="Y185" s="14"/>
      <c r="Z185" s="14"/>
      <c r="AA185" s="14"/>
      <c r="AB185" s="14"/>
    </row>
    <row r="186">
      <c r="A186" s="7">
        <v>45127.0</v>
      </c>
      <c r="B186" s="8" t="s">
        <v>3162</v>
      </c>
      <c r="C186" s="9" t="s">
        <v>10</v>
      </c>
      <c r="D186" s="10" t="s">
        <v>3163</v>
      </c>
      <c r="E186" s="8" t="s">
        <v>40</v>
      </c>
      <c r="F186" s="16" t="s">
        <v>3164</v>
      </c>
      <c r="G186" s="19" t="s">
        <v>3165</v>
      </c>
      <c r="H186" s="11"/>
      <c r="I186" s="14"/>
      <c r="J186" s="14">
        <f t="shared" si="1"/>
        <v>1</v>
      </c>
      <c r="K186" s="14"/>
      <c r="L186" s="14"/>
      <c r="M186" s="14"/>
      <c r="N186" s="14"/>
      <c r="O186" s="14"/>
      <c r="P186" s="14"/>
      <c r="Q186" s="14"/>
      <c r="R186" s="14"/>
      <c r="S186" s="14"/>
      <c r="T186" s="14"/>
      <c r="U186" s="14"/>
      <c r="V186" s="14"/>
      <c r="W186" s="14"/>
      <c r="X186" s="14"/>
      <c r="Y186" s="14"/>
      <c r="Z186" s="14"/>
      <c r="AA186" s="14"/>
      <c r="AB186" s="14"/>
    </row>
    <row r="187">
      <c r="A187" s="7">
        <v>45127.0</v>
      </c>
      <c r="B187" s="8" t="s">
        <v>3166</v>
      </c>
      <c r="C187" s="9" t="s">
        <v>14</v>
      </c>
      <c r="D187" s="10" t="s">
        <v>3167</v>
      </c>
      <c r="E187" s="8" t="s">
        <v>3168</v>
      </c>
      <c r="F187" s="16" t="s">
        <v>3169</v>
      </c>
      <c r="G187" s="19" t="s">
        <v>3170</v>
      </c>
      <c r="H187" s="11"/>
      <c r="I187" s="14"/>
      <c r="J187" s="14">
        <f t="shared" si="1"/>
        <v>1</v>
      </c>
      <c r="K187" s="14"/>
      <c r="L187" s="14"/>
      <c r="M187" s="14"/>
      <c r="N187" s="14"/>
      <c r="O187" s="14"/>
      <c r="P187" s="14"/>
      <c r="Q187" s="14"/>
      <c r="R187" s="14"/>
      <c r="S187" s="14"/>
      <c r="T187" s="14"/>
      <c r="U187" s="14"/>
      <c r="V187" s="14"/>
      <c r="W187" s="14"/>
      <c r="X187" s="14"/>
      <c r="Y187" s="14"/>
      <c r="Z187" s="14"/>
      <c r="AA187" s="14"/>
      <c r="AB187" s="14"/>
    </row>
    <row r="188" ht="201.75" customHeight="1">
      <c r="A188" s="7">
        <v>45127.0</v>
      </c>
      <c r="B188" s="8" t="s">
        <v>3171</v>
      </c>
      <c r="C188" s="9" t="s">
        <v>30</v>
      </c>
      <c r="D188" s="10" t="s">
        <v>3172</v>
      </c>
      <c r="E188" s="8" t="s">
        <v>32</v>
      </c>
      <c r="F188" s="16" t="s">
        <v>3173</v>
      </c>
      <c r="G188" s="19" t="s">
        <v>3174</v>
      </c>
      <c r="H188" s="11"/>
      <c r="I188" s="14"/>
      <c r="J188" s="14">
        <f t="shared" si="1"/>
        <v>0</v>
      </c>
      <c r="K188" s="14"/>
      <c r="L188" s="14"/>
      <c r="M188" s="14"/>
      <c r="N188" s="14"/>
      <c r="O188" s="14"/>
      <c r="P188" s="14"/>
      <c r="Q188" s="14"/>
      <c r="R188" s="14"/>
      <c r="S188" s="14"/>
      <c r="T188" s="14"/>
      <c r="U188" s="14"/>
      <c r="V188" s="14"/>
      <c r="W188" s="14"/>
      <c r="X188" s="14"/>
      <c r="Y188" s="14"/>
      <c r="Z188" s="14"/>
      <c r="AA188" s="14"/>
      <c r="AB188" s="14"/>
    </row>
    <row r="189">
      <c r="A189" s="7">
        <v>45128.0</v>
      </c>
      <c r="B189" s="21" t="s">
        <v>3175</v>
      </c>
      <c r="C189" s="9" t="s">
        <v>14</v>
      </c>
      <c r="D189" s="15" t="s">
        <v>3176</v>
      </c>
      <c r="E189" s="8" t="s">
        <v>3177</v>
      </c>
      <c r="F189" s="12"/>
      <c r="G189" s="13"/>
      <c r="H189" s="8" t="s">
        <v>3178</v>
      </c>
      <c r="I189" s="14"/>
      <c r="J189" s="14">
        <f t="shared" si="1"/>
        <v>0</v>
      </c>
      <c r="K189" s="14"/>
      <c r="L189" s="14"/>
      <c r="M189" s="14"/>
      <c r="N189" s="14"/>
      <c r="O189" s="14"/>
      <c r="P189" s="14"/>
      <c r="Q189" s="14"/>
      <c r="R189" s="14"/>
      <c r="S189" s="14"/>
      <c r="T189" s="14"/>
      <c r="U189" s="14"/>
      <c r="V189" s="14"/>
      <c r="W189" s="14"/>
      <c r="X189" s="14"/>
      <c r="Y189" s="14"/>
      <c r="Z189" s="14"/>
      <c r="AA189" s="14"/>
      <c r="AB189" s="14"/>
    </row>
    <row r="190">
      <c r="A190" s="7">
        <v>45128.0</v>
      </c>
      <c r="B190" s="8" t="s">
        <v>3179</v>
      </c>
      <c r="C190" s="9" t="s">
        <v>14</v>
      </c>
      <c r="D190" s="10" t="s">
        <v>3180</v>
      </c>
      <c r="E190" s="8" t="s">
        <v>156</v>
      </c>
      <c r="F190" s="12"/>
      <c r="G190" s="13"/>
      <c r="H190" s="8" t="s">
        <v>3181</v>
      </c>
      <c r="I190" s="14"/>
      <c r="J190" s="14">
        <f t="shared" si="1"/>
        <v>1</v>
      </c>
      <c r="K190" s="14"/>
      <c r="L190" s="14"/>
      <c r="M190" s="14"/>
      <c r="N190" s="14"/>
      <c r="O190" s="14"/>
      <c r="P190" s="14"/>
      <c r="Q190" s="14"/>
      <c r="R190" s="14"/>
      <c r="S190" s="14"/>
      <c r="T190" s="14"/>
      <c r="U190" s="14"/>
      <c r="V190" s="14"/>
      <c r="W190" s="14"/>
      <c r="X190" s="14"/>
      <c r="Y190" s="14"/>
      <c r="Z190" s="14"/>
      <c r="AA190" s="14"/>
      <c r="AB190" s="14"/>
    </row>
    <row r="191">
      <c r="A191" s="7">
        <v>45128.0</v>
      </c>
      <c r="B191" s="8" t="s">
        <v>3182</v>
      </c>
      <c r="C191" s="9" t="s">
        <v>30</v>
      </c>
      <c r="D191" s="10" t="s">
        <v>3183</v>
      </c>
      <c r="E191" s="11"/>
      <c r="F191" s="16" t="s">
        <v>308</v>
      </c>
      <c r="G191" s="19" t="s">
        <v>3184</v>
      </c>
      <c r="H191" s="11"/>
      <c r="I191" s="14"/>
      <c r="J191" s="14">
        <f t="shared" si="1"/>
        <v>3</v>
      </c>
      <c r="K191" s="14"/>
      <c r="L191" s="14"/>
      <c r="M191" s="14"/>
      <c r="N191" s="14"/>
      <c r="O191" s="14"/>
      <c r="P191" s="14"/>
      <c r="Q191" s="14"/>
      <c r="R191" s="14"/>
      <c r="S191" s="14"/>
      <c r="T191" s="14"/>
      <c r="U191" s="14"/>
      <c r="V191" s="14"/>
      <c r="W191" s="14"/>
      <c r="X191" s="14"/>
      <c r="Y191" s="14"/>
      <c r="Z191" s="14"/>
      <c r="AA191" s="14"/>
      <c r="AB191" s="14"/>
    </row>
    <row r="192">
      <c r="A192" s="7">
        <v>45120.0</v>
      </c>
      <c r="B192" s="8" t="s">
        <v>3185</v>
      </c>
      <c r="C192" s="9" t="s">
        <v>14</v>
      </c>
      <c r="D192" s="15" t="s">
        <v>3186</v>
      </c>
      <c r="E192" s="8" t="s">
        <v>156</v>
      </c>
      <c r="F192" s="16" t="s">
        <v>2872</v>
      </c>
      <c r="G192" s="17" t="s">
        <v>3187</v>
      </c>
      <c r="H192" s="52" t="s">
        <v>2874</v>
      </c>
      <c r="I192" s="14"/>
      <c r="J192" s="14">
        <f t="shared" si="1"/>
        <v>1</v>
      </c>
      <c r="K192" s="14"/>
      <c r="L192" s="14"/>
      <c r="M192" s="14"/>
      <c r="N192" s="14"/>
      <c r="O192" s="14"/>
      <c r="P192" s="14"/>
      <c r="Q192" s="14"/>
      <c r="R192" s="14"/>
      <c r="S192" s="14"/>
      <c r="T192" s="14"/>
      <c r="U192" s="14"/>
      <c r="V192" s="14"/>
      <c r="W192" s="14"/>
      <c r="X192" s="14"/>
      <c r="Y192" s="14"/>
      <c r="Z192" s="14"/>
      <c r="AA192" s="14"/>
      <c r="AB192" s="14"/>
    </row>
    <row r="193">
      <c r="A193" s="7">
        <v>45128.0</v>
      </c>
      <c r="B193" s="8" t="s">
        <v>3188</v>
      </c>
      <c r="C193" s="9" t="s">
        <v>14</v>
      </c>
      <c r="D193" s="10" t="s">
        <v>3189</v>
      </c>
      <c r="E193" s="8" t="s">
        <v>123</v>
      </c>
      <c r="F193" s="16" t="s">
        <v>3190</v>
      </c>
      <c r="G193" s="19" t="s">
        <v>3191</v>
      </c>
      <c r="H193" s="8" t="s">
        <v>3192</v>
      </c>
      <c r="I193" s="14"/>
      <c r="J193" s="14">
        <f t="shared" si="1"/>
        <v>1</v>
      </c>
      <c r="K193" s="14"/>
      <c r="L193" s="14"/>
      <c r="M193" s="14"/>
      <c r="N193" s="14"/>
      <c r="O193" s="14"/>
      <c r="P193" s="14"/>
      <c r="Q193" s="14"/>
      <c r="R193" s="14"/>
      <c r="S193" s="14"/>
      <c r="T193" s="14"/>
      <c r="U193" s="14"/>
      <c r="V193" s="14"/>
      <c r="W193" s="14"/>
      <c r="X193" s="14"/>
      <c r="Y193" s="14"/>
      <c r="Z193" s="14"/>
      <c r="AA193" s="14"/>
      <c r="AB193" s="14"/>
    </row>
    <row r="194">
      <c r="A194" s="7">
        <v>45128.0</v>
      </c>
      <c r="B194" s="21" t="s">
        <v>3193</v>
      </c>
      <c r="C194" s="9" t="s">
        <v>14</v>
      </c>
      <c r="D194" s="10" t="s">
        <v>3194</v>
      </c>
      <c r="E194" s="8" t="s">
        <v>132</v>
      </c>
      <c r="F194" s="16" t="s">
        <v>3195</v>
      </c>
      <c r="G194" s="19" t="s">
        <v>3196</v>
      </c>
      <c r="H194" s="11"/>
      <c r="I194" s="14"/>
      <c r="J194" s="14">
        <f t="shared" si="1"/>
        <v>1</v>
      </c>
      <c r="K194" s="14"/>
      <c r="L194" s="14"/>
      <c r="M194" s="14"/>
      <c r="N194" s="14"/>
      <c r="O194" s="14"/>
      <c r="P194" s="14"/>
      <c r="Q194" s="14"/>
      <c r="R194" s="14"/>
      <c r="S194" s="14"/>
      <c r="T194" s="14"/>
      <c r="U194" s="14"/>
      <c r="V194" s="14"/>
      <c r="W194" s="14"/>
      <c r="X194" s="14"/>
      <c r="Y194" s="14"/>
      <c r="Z194" s="14"/>
      <c r="AA194" s="14"/>
      <c r="AB194" s="14"/>
    </row>
    <row r="195">
      <c r="A195" s="7">
        <v>45128.0</v>
      </c>
      <c r="B195" s="8" t="s">
        <v>3197</v>
      </c>
      <c r="C195" s="9" t="s">
        <v>30</v>
      </c>
      <c r="D195" s="10" t="s">
        <v>3198</v>
      </c>
      <c r="E195" s="11"/>
      <c r="F195" s="16" t="s">
        <v>170</v>
      </c>
      <c r="G195" s="19" t="s">
        <v>3199</v>
      </c>
      <c r="H195" s="11"/>
      <c r="I195" s="14"/>
      <c r="J195" s="14">
        <f t="shared" si="1"/>
        <v>1</v>
      </c>
      <c r="K195" s="14"/>
      <c r="L195" s="14"/>
      <c r="M195" s="14"/>
      <c r="N195" s="14"/>
      <c r="O195" s="14"/>
      <c r="P195" s="14"/>
      <c r="Q195" s="14"/>
      <c r="R195" s="14"/>
      <c r="S195" s="14"/>
      <c r="T195" s="14"/>
      <c r="U195" s="14"/>
      <c r="V195" s="14"/>
      <c r="W195" s="14"/>
      <c r="X195" s="14"/>
      <c r="Y195" s="14"/>
      <c r="Z195" s="14"/>
      <c r="AA195" s="14"/>
      <c r="AB195" s="14"/>
    </row>
    <row r="196">
      <c r="A196" s="7">
        <v>45128.0</v>
      </c>
      <c r="B196" s="8" t="s">
        <v>3200</v>
      </c>
      <c r="C196" s="9" t="s">
        <v>30</v>
      </c>
      <c r="D196" s="10" t="s">
        <v>3201</v>
      </c>
      <c r="E196" s="11"/>
      <c r="F196" s="16" t="s">
        <v>170</v>
      </c>
      <c r="G196" s="19" t="s">
        <v>3202</v>
      </c>
      <c r="H196" s="11"/>
      <c r="I196" s="14"/>
      <c r="J196" s="14">
        <f t="shared" si="1"/>
        <v>1</v>
      </c>
      <c r="K196" s="14"/>
      <c r="L196" s="14"/>
      <c r="M196" s="14"/>
      <c r="N196" s="14"/>
      <c r="O196" s="14"/>
      <c r="P196" s="14"/>
      <c r="Q196" s="14"/>
      <c r="R196" s="14"/>
      <c r="S196" s="14"/>
      <c r="T196" s="14"/>
      <c r="U196" s="14"/>
      <c r="V196" s="14"/>
      <c r="W196" s="14"/>
      <c r="X196" s="14"/>
      <c r="Y196" s="14"/>
      <c r="Z196" s="14"/>
      <c r="AA196" s="14"/>
      <c r="AB196" s="14"/>
    </row>
    <row r="197" ht="161.25" customHeight="1">
      <c r="A197" s="7">
        <v>45128.0</v>
      </c>
      <c r="B197" s="8" t="s">
        <v>3203</v>
      </c>
      <c r="C197" s="9" t="s">
        <v>10</v>
      </c>
      <c r="D197" s="53" t="s">
        <v>3204</v>
      </c>
      <c r="E197" s="8" t="s">
        <v>40</v>
      </c>
      <c r="F197" s="16" t="s">
        <v>3205</v>
      </c>
      <c r="G197" s="19" t="s">
        <v>3206</v>
      </c>
      <c r="H197" s="8" t="s">
        <v>3207</v>
      </c>
      <c r="I197" s="14"/>
      <c r="J197" s="14">
        <f t="shared" si="1"/>
        <v>1</v>
      </c>
      <c r="K197" s="14"/>
      <c r="L197" s="14"/>
      <c r="M197" s="14"/>
      <c r="N197" s="14"/>
      <c r="O197" s="14"/>
      <c r="P197" s="14"/>
      <c r="Q197" s="14"/>
      <c r="R197" s="14"/>
      <c r="S197" s="14"/>
      <c r="T197" s="14"/>
      <c r="U197" s="14"/>
      <c r="V197" s="14"/>
      <c r="W197" s="14"/>
      <c r="X197" s="14"/>
      <c r="Y197" s="14"/>
      <c r="Z197" s="14"/>
      <c r="AA197" s="14"/>
      <c r="AB197" s="14"/>
    </row>
    <row r="198">
      <c r="A198" s="7">
        <v>45128.0</v>
      </c>
      <c r="B198" s="8" t="s">
        <v>3208</v>
      </c>
      <c r="C198" s="9" t="s">
        <v>14</v>
      </c>
      <c r="D198" s="10" t="s">
        <v>3209</v>
      </c>
      <c r="E198" s="8" t="s">
        <v>93</v>
      </c>
      <c r="F198" s="16" t="s">
        <v>3210</v>
      </c>
      <c r="G198" s="19" t="s">
        <v>3211</v>
      </c>
      <c r="H198" s="8" t="s">
        <v>3212</v>
      </c>
      <c r="I198" s="14"/>
      <c r="J198" s="14">
        <f t="shared" si="1"/>
        <v>1</v>
      </c>
      <c r="K198" s="14"/>
      <c r="L198" s="14"/>
      <c r="M198" s="14"/>
      <c r="N198" s="14"/>
      <c r="O198" s="14"/>
      <c r="P198" s="14"/>
      <c r="Q198" s="14"/>
      <c r="R198" s="14"/>
      <c r="S198" s="14"/>
      <c r="T198" s="14"/>
      <c r="U198" s="14"/>
      <c r="V198" s="14"/>
      <c r="W198" s="14"/>
      <c r="X198" s="14"/>
      <c r="Y198" s="14"/>
      <c r="Z198" s="14"/>
      <c r="AA198" s="14"/>
      <c r="AB198" s="14"/>
    </row>
    <row r="199" ht="188.25" customHeight="1">
      <c r="A199" s="7">
        <v>45128.0</v>
      </c>
      <c r="B199" s="8" t="s">
        <v>3213</v>
      </c>
      <c r="C199" s="9" t="s">
        <v>14</v>
      </c>
      <c r="D199" s="10" t="s">
        <v>3214</v>
      </c>
      <c r="E199" s="8" t="s">
        <v>132</v>
      </c>
      <c r="F199" s="16" t="s">
        <v>3215</v>
      </c>
      <c r="G199" s="17" t="s">
        <v>3216</v>
      </c>
      <c r="H199" s="8" t="s">
        <v>3217</v>
      </c>
      <c r="I199" s="14"/>
      <c r="J199" s="14">
        <f t="shared" si="1"/>
        <v>1</v>
      </c>
      <c r="K199" s="14"/>
      <c r="L199" s="14"/>
      <c r="M199" s="14"/>
      <c r="N199" s="14"/>
      <c r="O199" s="14"/>
      <c r="P199" s="14"/>
      <c r="Q199" s="14"/>
      <c r="R199" s="14"/>
      <c r="S199" s="14"/>
      <c r="T199" s="14"/>
      <c r="U199" s="14"/>
      <c r="V199" s="14"/>
      <c r="W199" s="14"/>
      <c r="X199" s="14"/>
      <c r="Y199" s="14"/>
      <c r="Z199" s="14"/>
      <c r="AA199" s="14"/>
      <c r="AB199" s="14"/>
    </row>
    <row r="200">
      <c r="A200" s="7">
        <v>45128.0</v>
      </c>
      <c r="B200" s="8" t="s">
        <v>3218</v>
      </c>
      <c r="C200" s="9" t="s">
        <v>14</v>
      </c>
      <c r="D200" s="10" t="s">
        <v>3219</v>
      </c>
      <c r="E200" s="8" t="s">
        <v>132</v>
      </c>
      <c r="F200" s="16" t="s">
        <v>3220</v>
      </c>
      <c r="G200" s="19" t="s">
        <v>3221</v>
      </c>
      <c r="H200" s="8" t="s">
        <v>3222</v>
      </c>
      <c r="I200" s="14"/>
      <c r="J200" s="14">
        <f t="shared" si="1"/>
        <v>1</v>
      </c>
      <c r="K200" s="14"/>
      <c r="L200" s="14"/>
      <c r="M200" s="14"/>
      <c r="N200" s="14"/>
      <c r="O200" s="14"/>
      <c r="P200" s="14"/>
      <c r="Q200" s="14"/>
      <c r="R200" s="14"/>
      <c r="S200" s="14"/>
      <c r="T200" s="14"/>
      <c r="U200" s="14"/>
      <c r="V200" s="14"/>
      <c r="W200" s="14"/>
      <c r="X200" s="14"/>
      <c r="Y200" s="14"/>
      <c r="Z200" s="14"/>
      <c r="AA200" s="14"/>
      <c r="AB200" s="14"/>
    </row>
    <row r="201">
      <c r="A201" s="7">
        <v>45131.0</v>
      </c>
      <c r="B201" s="8" t="s">
        <v>3223</v>
      </c>
      <c r="C201" s="9" t="s">
        <v>14</v>
      </c>
      <c r="D201" s="10" t="s">
        <v>3224</v>
      </c>
      <c r="E201" s="8" t="s">
        <v>93</v>
      </c>
      <c r="F201" s="16" t="s">
        <v>3225</v>
      </c>
      <c r="G201" s="19" t="s">
        <v>3226</v>
      </c>
      <c r="H201" s="8" t="s">
        <v>3227</v>
      </c>
      <c r="I201" s="14"/>
      <c r="J201" s="14">
        <f t="shared" si="1"/>
        <v>1</v>
      </c>
      <c r="K201" s="14"/>
      <c r="L201" s="14"/>
      <c r="M201" s="14"/>
      <c r="N201" s="14"/>
      <c r="O201" s="14"/>
      <c r="P201" s="14"/>
      <c r="Q201" s="14"/>
      <c r="R201" s="14"/>
      <c r="S201" s="14"/>
      <c r="T201" s="14"/>
      <c r="U201" s="14"/>
      <c r="V201" s="14"/>
      <c r="W201" s="14"/>
      <c r="X201" s="14"/>
      <c r="Y201" s="14"/>
      <c r="Z201" s="14"/>
      <c r="AA201" s="14"/>
      <c r="AB201" s="14"/>
    </row>
    <row r="202">
      <c r="A202" s="7">
        <v>45131.0</v>
      </c>
      <c r="B202" s="8" t="s">
        <v>3228</v>
      </c>
      <c r="C202" s="9" t="s">
        <v>14</v>
      </c>
      <c r="D202" s="10" t="s">
        <v>3229</v>
      </c>
      <c r="E202" s="8" t="s">
        <v>93</v>
      </c>
      <c r="F202" s="16" t="s">
        <v>3230</v>
      </c>
      <c r="G202" s="19" t="s">
        <v>3231</v>
      </c>
      <c r="H202" s="8" t="s">
        <v>3232</v>
      </c>
      <c r="I202" s="14"/>
      <c r="J202" s="14">
        <f t="shared" si="1"/>
        <v>0</v>
      </c>
      <c r="K202" s="14"/>
      <c r="L202" s="14"/>
      <c r="M202" s="14"/>
      <c r="N202" s="14"/>
      <c r="O202" s="14"/>
      <c r="P202" s="14"/>
      <c r="Q202" s="14"/>
      <c r="R202" s="14"/>
      <c r="S202" s="14"/>
      <c r="T202" s="14"/>
      <c r="U202" s="14"/>
      <c r="V202" s="14"/>
      <c r="W202" s="14"/>
      <c r="X202" s="14"/>
      <c r="Y202" s="14"/>
      <c r="Z202" s="14"/>
      <c r="AA202" s="14"/>
      <c r="AB202" s="14"/>
    </row>
    <row r="203">
      <c r="A203" s="7">
        <v>45131.0</v>
      </c>
      <c r="B203" s="8" t="s">
        <v>3233</v>
      </c>
      <c r="C203" s="9" t="s">
        <v>10</v>
      </c>
      <c r="D203" s="10" t="s">
        <v>3234</v>
      </c>
      <c r="E203" s="11"/>
      <c r="F203" s="12"/>
      <c r="G203" s="13"/>
      <c r="H203" s="8" t="s">
        <v>3235</v>
      </c>
      <c r="I203" s="14"/>
      <c r="J203" s="14">
        <f t="shared" si="1"/>
        <v>1</v>
      </c>
      <c r="K203" s="14"/>
      <c r="L203" s="14"/>
      <c r="M203" s="14"/>
      <c r="N203" s="14"/>
      <c r="O203" s="14"/>
      <c r="P203" s="14"/>
      <c r="Q203" s="14"/>
      <c r="R203" s="14"/>
      <c r="S203" s="14"/>
      <c r="T203" s="14"/>
      <c r="U203" s="14"/>
      <c r="V203" s="14"/>
      <c r="W203" s="14"/>
      <c r="X203" s="14"/>
      <c r="Y203" s="14"/>
      <c r="Z203" s="14"/>
      <c r="AA203" s="14"/>
      <c r="AB203" s="14"/>
    </row>
    <row r="204">
      <c r="A204" s="7">
        <v>45131.0</v>
      </c>
      <c r="B204" s="21" t="s">
        <v>3236</v>
      </c>
      <c r="C204" s="9" t="s">
        <v>10</v>
      </c>
      <c r="D204" s="10" t="s">
        <v>3143</v>
      </c>
      <c r="E204" s="8" t="s">
        <v>199</v>
      </c>
      <c r="F204" s="16" t="s">
        <v>3237</v>
      </c>
      <c r="G204" s="19" t="s">
        <v>3238</v>
      </c>
      <c r="H204" s="8" t="s">
        <v>3239</v>
      </c>
      <c r="I204" s="14"/>
      <c r="J204" s="14">
        <f t="shared" si="1"/>
        <v>1</v>
      </c>
      <c r="K204" s="14"/>
      <c r="L204" s="14"/>
      <c r="M204" s="14"/>
      <c r="N204" s="14"/>
      <c r="O204" s="14"/>
      <c r="P204" s="14"/>
      <c r="Q204" s="14"/>
      <c r="R204" s="14"/>
      <c r="S204" s="14"/>
      <c r="T204" s="14"/>
      <c r="U204" s="14"/>
      <c r="V204" s="14"/>
      <c r="W204" s="14"/>
      <c r="X204" s="14"/>
      <c r="Y204" s="14"/>
      <c r="Z204" s="14"/>
      <c r="AA204" s="14"/>
      <c r="AB204" s="14"/>
    </row>
    <row r="205">
      <c r="A205" s="7">
        <v>45131.0</v>
      </c>
      <c r="B205" s="8" t="s">
        <v>3240</v>
      </c>
      <c r="C205" s="9" t="s">
        <v>14</v>
      </c>
      <c r="D205" s="10" t="s">
        <v>3241</v>
      </c>
      <c r="E205" s="11"/>
      <c r="F205" s="16" t="s">
        <v>3242</v>
      </c>
      <c r="G205" s="19" t="s">
        <v>3243</v>
      </c>
      <c r="H205" s="8" t="s">
        <v>3244</v>
      </c>
      <c r="I205" s="14"/>
      <c r="J205" s="14">
        <f t="shared" si="1"/>
        <v>1</v>
      </c>
      <c r="K205" s="14"/>
      <c r="L205" s="14"/>
      <c r="M205" s="14"/>
      <c r="N205" s="14"/>
      <c r="O205" s="14"/>
      <c r="P205" s="14"/>
      <c r="Q205" s="14"/>
      <c r="R205" s="14"/>
      <c r="S205" s="14"/>
      <c r="T205" s="14"/>
      <c r="U205" s="14"/>
      <c r="V205" s="14"/>
      <c r="W205" s="14"/>
      <c r="X205" s="14"/>
      <c r="Y205" s="14"/>
      <c r="Z205" s="14"/>
      <c r="AA205" s="14"/>
      <c r="AB205" s="14"/>
    </row>
    <row r="206">
      <c r="A206" s="7">
        <v>45131.0</v>
      </c>
      <c r="B206" s="8" t="s">
        <v>3245</v>
      </c>
      <c r="C206" s="9" t="s">
        <v>14</v>
      </c>
      <c r="D206" s="15" t="s">
        <v>3246</v>
      </c>
      <c r="E206" s="8" t="s">
        <v>1945</v>
      </c>
      <c r="F206" s="16" t="s">
        <v>3247</v>
      </c>
      <c r="G206" s="19" t="s">
        <v>3248</v>
      </c>
      <c r="H206" s="11"/>
      <c r="I206" s="14"/>
      <c r="J206" s="14">
        <f t="shared" si="1"/>
        <v>3</v>
      </c>
      <c r="K206" s="14"/>
      <c r="L206" s="14"/>
      <c r="M206" s="14"/>
      <c r="N206" s="14"/>
      <c r="O206" s="14"/>
      <c r="P206" s="14"/>
      <c r="Q206" s="14"/>
      <c r="R206" s="14"/>
      <c r="S206" s="14"/>
      <c r="T206" s="14"/>
      <c r="U206" s="14"/>
      <c r="V206" s="14"/>
      <c r="W206" s="14"/>
      <c r="X206" s="14"/>
      <c r="Y206" s="14"/>
      <c r="Z206" s="14"/>
      <c r="AA206" s="14"/>
      <c r="AB206" s="14"/>
    </row>
    <row r="207">
      <c r="A207" s="7">
        <v>45131.0</v>
      </c>
      <c r="B207" s="8" t="s">
        <v>3249</v>
      </c>
      <c r="C207" s="9" t="s">
        <v>14</v>
      </c>
      <c r="D207" s="15" t="s">
        <v>3250</v>
      </c>
      <c r="E207" s="8" t="s">
        <v>1945</v>
      </c>
      <c r="F207" s="16" t="s">
        <v>3251</v>
      </c>
      <c r="G207" s="18" t="s">
        <v>3252</v>
      </c>
      <c r="H207" s="8" t="s">
        <v>3253</v>
      </c>
      <c r="I207" s="14"/>
      <c r="J207" s="14">
        <f t="shared" si="1"/>
        <v>1</v>
      </c>
      <c r="K207" s="14"/>
      <c r="L207" s="14"/>
      <c r="M207" s="14"/>
      <c r="N207" s="14"/>
      <c r="O207" s="14"/>
      <c r="P207" s="14"/>
      <c r="Q207" s="14"/>
      <c r="R207" s="14"/>
      <c r="S207" s="14"/>
      <c r="T207" s="14"/>
      <c r="U207" s="14"/>
      <c r="V207" s="14"/>
      <c r="W207" s="14"/>
      <c r="X207" s="14"/>
      <c r="Y207" s="14"/>
      <c r="Z207" s="14"/>
      <c r="AA207" s="14"/>
      <c r="AB207" s="14"/>
    </row>
    <row r="208">
      <c r="A208" s="7">
        <v>45131.0</v>
      </c>
      <c r="B208" s="8" t="s">
        <v>3254</v>
      </c>
      <c r="C208" s="9" t="s">
        <v>14</v>
      </c>
      <c r="D208" s="10" t="s">
        <v>3255</v>
      </c>
      <c r="E208" s="8" t="s">
        <v>109</v>
      </c>
      <c r="F208" s="16" t="s">
        <v>3256</v>
      </c>
      <c r="G208" s="19" t="s">
        <v>3257</v>
      </c>
      <c r="H208" s="11"/>
      <c r="I208" s="14"/>
      <c r="J208" s="14">
        <f t="shared" si="1"/>
        <v>1</v>
      </c>
      <c r="K208" s="14"/>
      <c r="L208" s="14"/>
      <c r="M208" s="14"/>
      <c r="N208" s="14"/>
      <c r="O208" s="14"/>
      <c r="P208" s="14"/>
      <c r="Q208" s="14"/>
      <c r="R208" s="14"/>
      <c r="S208" s="14"/>
      <c r="T208" s="14"/>
      <c r="U208" s="14"/>
      <c r="V208" s="14"/>
      <c r="W208" s="14"/>
      <c r="X208" s="14"/>
      <c r="Y208" s="14"/>
      <c r="Z208" s="14"/>
      <c r="AA208" s="14"/>
      <c r="AB208" s="14"/>
    </row>
    <row r="209">
      <c r="A209" s="7">
        <v>45131.0</v>
      </c>
      <c r="B209" s="8" t="s">
        <v>3258</v>
      </c>
      <c r="C209" s="9" t="s">
        <v>14</v>
      </c>
      <c r="D209" s="10" t="s">
        <v>3259</v>
      </c>
      <c r="E209" s="8" t="s">
        <v>93</v>
      </c>
      <c r="F209" s="16" t="s">
        <v>3260</v>
      </c>
      <c r="G209" s="19" t="s">
        <v>3261</v>
      </c>
      <c r="H209" s="8" t="s">
        <v>3262</v>
      </c>
      <c r="I209" s="14"/>
      <c r="J209" s="14">
        <f t="shared" si="1"/>
        <v>1</v>
      </c>
      <c r="K209" s="14"/>
      <c r="L209" s="14"/>
      <c r="M209" s="14"/>
      <c r="N209" s="14"/>
      <c r="O209" s="14"/>
      <c r="P209" s="14"/>
      <c r="Q209" s="14"/>
      <c r="R209" s="14"/>
      <c r="S209" s="14"/>
      <c r="T209" s="14"/>
      <c r="U209" s="14"/>
      <c r="V209" s="14"/>
      <c r="W209" s="14"/>
      <c r="X209" s="14"/>
      <c r="Y209" s="14"/>
      <c r="Z209" s="14"/>
      <c r="AA209" s="14"/>
      <c r="AB209" s="14"/>
    </row>
    <row r="210">
      <c r="A210" s="7">
        <v>45131.0</v>
      </c>
      <c r="B210" s="8" t="s">
        <v>3263</v>
      </c>
      <c r="C210" s="9" t="s">
        <v>14</v>
      </c>
      <c r="D210" s="10" t="s">
        <v>3264</v>
      </c>
      <c r="E210" s="11"/>
      <c r="F210" s="16" t="s">
        <v>3265</v>
      </c>
      <c r="G210" s="19" t="s">
        <v>3266</v>
      </c>
      <c r="H210" s="8" t="s">
        <v>348</v>
      </c>
      <c r="I210" s="14"/>
      <c r="J210" s="14">
        <f t="shared" si="1"/>
        <v>1</v>
      </c>
      <c r="K210" s="14"/>
      <c r="L210" s="14"/>
      <c r="M210" s="14"/>
      <c r="N210" s="14"/>
      <c r="O210" s="14"/>
      <c r="P210" s="14"/>
      <c r="Q210" s="14"/>
      <c r="R210" s="14"/>
      <c r="S210" s="14"/>
      <c r="T210" s="14"/>
      <c r="U210" s="14"/>
      <c r="V210" s="14"/>
      <c r="W210" s="14"/>
      <c r="X210" s="14"/>
      <c r="Y210" s="14"/>
      <c r="Z210" s="14"/>
      <c r="AA210" s="14"/>
      <c r="AB210" s="14"/>
    </row>
    <row r="211">
      <c r="A211" s="7">
        <v>45131.0</v>
      </c>
      <c r="B211" s="8" t="s">
        <v>3267</v>
      </c>
      <c r="C211" s="9" t="s">
        <v>30</v>
      </c>
      <c r="D211" s="10" t="s">
        <v>3268</v>
      </c>
      <c r="E211" s="8" t="s">
        <v>32</v>
      </c>
      <c r="F211" s="16" t="s">
        <v>3269</v>
      </c>
      <c r="G211" s="19" t="s">
        <v>3270</v>
      </c>
      <c r="H211" s="11"/>
      <c r="I211" s="14"/>
      <c r="J211" s="14">
        <f t="shared" si="1"/>
        <v>1</v>
      </c>
      <c r="K211" s="14"/>
      <c r="L211" s="14"/>
      <c r="M211" s="14"/>
      <c r="N211" s="14"/>
      <c r="O211" s="14"/>
      <c r="P211" s="14"/>
      <c r="Q211" s="14"/>
      <c r="R211" s="14"/>
      <c r="S211" s="14"/>
      <c r="T211" s="14"/>
      <c r="U211" s="14"/>
      <c r="V211" s="14"/>
      <c r="W211" s="14"/>
      <c r="X211" s="14"/>
      <c r="Y211" s="14"/>
      <c r="Z211" s="14"/>
      <c r="AA211" s="14"/>
      <c r="AB211" s="14"/>
    </row>
    <row r="212" ht="162.75" customHeight="1">
      <c r="A212" s="7">
        <v>45131.0</v>
      </c>
      <c r="B212" s="8" t="s">
        <v>3271</v>
      </c>
      <c r="C212" s="9" t="s">
        <v>10</v>
      </c>
      <c r="D212" s="10" t="s">
        <v>3272</v>
      </c>
      <c r="E212" s="8" t="s">
        <v>1474</v>
      </c>
      <c r="F212" s="16" t="s">
        <v>3273</v>
      </c>
      <c r="G212" s="19" t="s">
        <v>3274</v>
      </c>
      <c r="H212" s="11"/>
      <c r="I212" s="14"/>
      <c r="J212" s="14">
        <f t="shared" si="1"/>
        <v>1</v>
      </c>
      <c r="K212" s="14"/>
      <c r="L212" s="14"/>
      <c r="M212" s="14"/>
      <c r="N212" s="14"/>
      <c r="O212" s="14"/>
      <c r="P212" s="14"/>
      <c r="Q212" s="14"/>
      <c r="R212" s="14"/>
      <c r="S212" s="14"/>
      <c r="T212" s="14"/>
      <c r="U212" s="14"/>
      <c r="V212" s="14"/>
      <c r="W212" s="14"/>
      <c r="X212" s="14"/>
      <c r="Y212" s="14"/>
      <c r="Z212" s="14"/>
      <c r="AA212" s="14"/>
      <c r="AB212" s="14"/>
    </row>
    <row r="213" ht="162.75" customHeight="1">
      <c r="A213" s="7">
        <v>45131.0</v>
      </c>
      <c r="B213" s="8" t="s">
        <v>3275</v>
      </c>
      <c r="C213" s="9" t="s">
        <v>10</v>
      </c>
      <c r="D213" s="10" t="s">
        <v>3276</v>
      </c>
      <c r="E213" s="8" t="s">
        <v>32</v>
      </c>
      <c r="F213" s="16" t="s">
        <v>3277</v>
      </c>
      <c r="G213" s="19" t="s">
        <v>3278</v>
      </c>
      <c r="H213" s="11"/>
      <c r="I213" s="14"/>
      <c r="J213" s="14">
        <f t="shared" si="1"/>
        <v>1</v>
      </c>
      <c r="K213" s="14"/>
      <c r="L213" s="14"/>
      <c r="M213" s="14"/>
      <c r="N213" s="14"/>
      <c r="O213" s="14"/>
      <c r="P213" s="14"/>
      <c r="Q213" s="14"/>
      <c r="R213" s="14"/>
      <c r="S213" s="14"/>
      <c r="T213" s="14"/>
      <c r="U213" s="14"/>
      <c r="V213" s="14"/>
      <c r="W213" s="14"/>
      <c r="X213" s="14"/>
      <c r="Y213" s="14"/>
      <c r="Z213" s="14"/>
      <c r="AA213" s="14"/>
      <c r="AB213" s="14"/>
    </row>
    <row r="214">
      <c r="A214" s="7">
        <v>45131.0</v>
      </c>
      <c r="B214" s="8" t="s">
        <v>3279</v>
      </c>
      <c r="C214" s="9" t="s">
        <v>30</v>
      </c>
      <c r="D214" s="10" t="s">
        <v>3280</v>
      </c>
      <c r="E214" s="8" t="s">
        <v>282</v>
      </c>
      <c r="F214" s="16" t="s">
        <v>3281</v>
      </c>
      <c r="G214" s="19" t="s">
        <v>3282</v>
      </c>
      <c r="H214" s="11"/>
      <c r="I214" s="14"/>
      <c r="J214" s="14">
        <f t="shared" si="1"/>
        <v>1</v>
      </c>
      <c r="K214" s="14"/>
      <c r="L214" s="14"/>
      <c r="M214" s="14"/>
      <c r="N214" s="14"/>
      <c r="O214" s="14"/>
      <c r="P214" s="14"/>
      <c r="Q214" s="14"/>
      <c r="R214" s="14"/>
      <c r="S214" s="14"/>
      <c r="T214" s="14"/>
      <c r="U214" s="14"/>
      <c r="V214" s="14"/>
      <c r="W214" s="14"/>
      <c r="X214" s="14"/>
      <c r="Y214" s="14"/>
      <c r="Z214" s="14"/>
      <c r="AA214" s="14"/>
      <c r="AB214" s="14"/>
    </row>
    <row r="215">
      <c r="A215" s="7">
        <v>45131.0</v>
      </c>
      <c r="B215" s="8" t="s">
        <v>3283</v>
      </c>
      <c r="C215" s="9" t="s">
        <v>14</v>
      </c>
      <c r="D215" s="15" t="s">
        <v>3284</v>
      </c>
      <c r="E215" s="8" t="s">
        <v>59</v>
      </c>
      <c r="F215" s="16" t="s">
        <v>3285</v>
      </c>
      <c r="G215" s="17" t="s">
        <v>3286</v>
      </c>
      <c r="H215" s="8" t="s">
        <v>62</v>
      </c>
      <c r="I215" s="14"/>
      <c r="J215" s="14">
        <f t="shared" si="1"/>
        <v>3</v>
      </c>
      <c r="K215" s="14"/>
      <c r="L215" s="14"/>
      <c r="M215" s="14"/>
      <c r="N215" s="14"/>
      <c r="O215" s="14"/>
      <c r="P215" s="14"/>
      <c r="Q215" s="14"/>
      <c r="R215" s="14"/>
      <c r="S215" s="14"/>
      <c r="T215" s="14"/>
      <c r="U215" s="14"/>
      <c r="V215" s="14"/>
      <c r="W215" s="14"/>
      <c r="X215" s="14"/>
      <c r="Y215" s="14"/>
      <c r="Z215" s="14"/>
      <c r="AA215" s="14"/>
      <c r="AB215" s="14"/>
    </row>
    <row r="216">
      <c r="A216" s="7">
        <v>45131.0</v>
      </c>
      <c r="B216" s="8" t="s">
        <v>3287</v>
      </c>
      <c r="C216" s="9" t="s">
        <v>14</v>
      </c>
      <c r="D216" s="15" t="s">
        <v>3288</v>
      </c>
      <c r="E216" s="8" t="s">
        <v>156</v>
      </c>
      <c r="F216" s="16" t="s">
        <v>363</v>
      </c>
      <c r="G216" s="17" t="s">
        <v>3289</v>
      </c>
      <c r="H216" s="8" t="s">
        <v>365</v>
      </c>
      <c r="I216" s="14"/>
      <c r="J216" s="14">
        <f t="shared" si="1"/>
        <v>1</v>
      </c>
      <c r="K216" s="14"/>
      <c r="L216" s="14"/>
      <c r="M216" s="14"/>
      <c r="N216" s="14"/>
      <c r="O216" s="14"/>
      <c r="P216" s="14"/>
      <c r="Q216" s="14"/>
      <c r="R216" s="14"/>
      <c r="S216" s="14"/>
      <c r="T216" s="14"/>
      <c r="U216" s="14"/>
      <c r="V216" s="14"/>
      <c r="W216" s="14"/>
      <c r="X216" s="14"/>
      <c r="Y216" s="14"/>
      <c r="Z216" s="14"/>
      <c r="AA216" s="14"/>
      <c r="AB216" s="14"/>
    </row>
    <row r="217">
      <c r="A217" s="7">
        <v>45132.0</v>
      </c>
      <c r="B217" s="8" t="s">
        <v>3290</v>
      </c>
      <c r="C217" s="9" t="s">
        <v>14</v>
      </c>
      <c r="D217" s="10" t="s">
        <v>3291</v>
      </c>
      <c r="E217" s="11"/>
      <c r="F217" s="16" t="s">
        <v>3292</v>
      </c>
      <c r="G217" s="19" t="s">
        <v>3293</v>
      </c>
      <c r="H217" s="8" t="s">
        <v>3294</v>
      </c>
      <c r="I217" s="14"/>
      <c r="J217" s="14">
        <f t="shared" si="1"/>
        <v>1</v>
      </c>
      <c r="K217" s="14"/>
      <c r="L217" s="14"/>
      <c r="M217" s="14"/>
      <c r="N217" s="14"/>
      <c r="O217" s="14"/>
      <c r="P217" s="14"/>
      <c r="Q217" s="14"/>
      <c r="R217" s="14"/>
      <c r="S217" s="14"/>
      <c r="T217" s="14"/>
      <c r="U217" s="14"/>
      <c r="V217" s="14"/>
      <c r="W217" s="14"/>
      <c r="X217" s="14"/>
      <c r="Y217" s="14"/>
      <c r="Z217" s="14"/>
      <c r="AA217" s="14"/>
      <c r="AB217" s="14"/>
    </row>
    <row r="218">
      <c r="A218" s="7">
        <v>45132.0</v>
      </c>
      <c r="B218" s="21" t="s">
        <v>3295</v>
      </c>
      <c r="C218" s="9" t="s">
        <v>30</v>
      </c>
      <c r="D218" s="10" t="s">
        <v>3296</v>
      </c>
      <c r="E218" s="8" t="s">
        <v>1041</v>
      </c>
      <c r="F218" s="16" t="s">
        <v>3297</v>
      </c>
      <c r="G218" s="19" t="s">
        <v>3298</v>
      </c>
      <c r="H218" s="8" t="s">
        <v>3299</v>
      </c>
      <c r="I218" s="14"/>
      <c r="J218" s="14">
        <f t="shared" si="1"/>
        <v>1</v>
      </c>
      <c r="K218" s="14"/>
      <c r="L218" s="14"/>
      <c r="M218" s="14"/>
      <c r="N218" s="14"/>
      <c r="O218" s="14"/>
      <c r="P218" s="14"/>
      <c r="Q218" s="14"/>
      <c r="R218" s="14"/>
      <c r="S218" s="14"/>
      <c r="T218" s="14"/>
      <c r="U218" s="14"/>
      <c r="V218" s="14"/>
      <c r="W218" s="14"/>
      <c r="X218" s="14"/>
      <c r="Y218" s="14"/>
      <c r="Z218" s="14"/>
      <c r="AA218" s="14"/>
      <c r="AB218" s="14"/>
    </row>
    <row r="219">
      <c r="A219" s="7">
        <v>45132.0</v>
      </c>
      <c r="B219" s="8" t="s">
        <v>3300</v>
      </c>
      <c r="C219" s="9" t="s">
        <v>14</v>
      </c>
      <c r="D219" s="10" t="s">
        <v>3301</v>
      </c>
      <c r="E219" s="8" t="s">
        <v>3302</v>
      </c>
      <c r="F219" s="16" t="s">
        <v>3303</v>
      </c>
      <c r="G219" s="19" t="s">
        <v>3304</v>
      </c>
      <c r="H219" s="11"/>
      <c r="I219" s="14"/>
      <c r="J219" s="14">
        <f t="shared" si="1"/>
        <v>1</v>
      </c>
      <c r="K219" s="14"/>
      <c r="L219" s="14"/>
      <c r="M219" s="14"/>
      <c r="N219" s="14"/>
      <c r="O219" s="14"/>
      <c r="P219" s="14"/>
      <c r="Q219" s="14"/>
      <c r="R219" s="14"/>
      <c r="S219" s="14"/>
      <c r="T219" s="14"/>
      <c r="U219" s="14"/>
      <c r="V219" s="14"/>
      <c r="W219" s="14"/>
      <c r="X219" s="14"/>
      <c r="Y219" s="14"/>
      <c r="Z219" s="14"/>
      <c r="AA219" s="14"/>
      <c r="AB219" s="14"/>
    </row>
    <row r="220">
      <c r="A220" s="7">
        <v>45132.0</v>
      </c>
      <c r="B220" s="8" t="s">
        <v>3305</v>
      </c>
      <c r="C220" s="9" t="s">
        <v>10</v>
      </c>
      <c r="D220" s="10" t="s">
        <v>3306</v>
      </c>
      <c r="E220" s="8" t="s">
        <v>156</v>
      </c>
      <c r="F220" s="16" t="s">
        <v>3307</v>
      </c>
      <c r="G220" s="19" t="s">
        <v>3308</v>
      </c>
      <c r="H220" s="11"/>
      <c r="I220" s="14"/>
      <c r="J220" s="14">
        <f t="shared" si="1"/>
        <v>1</v>
      </c>
      <c r="K220" s="14"/>
      <c r="L220" s="14"/>
      <c r="M220" s="14"/>
      <c r="N220" s="14"/>
      <c r="O220" s="14"/>
      <c r="P220" s="14"/>
      <c r="Q220" s="14"/>
      <c r="R220" s="14"/>
      <c r="S220" s="14"/>
      <c r="T220" s="14"/>
      <c r="U220" s="14"/>
      <c r="V220" s="14"/>
      <c r="W220" s="14"/>
      <c r="X220" s="14"/>
      <c r="Y220" s="14"/>
      <c r="Z220" s="14"/>
      <c r="AA220" s="14"/>
      <c r="AB220" s="14"/>
    </row>
    <row r="221">
      <c r="A221" s="7">
        <v>45132.0</v>
      </c>
      <c r="B221" s="8" t="s">
        <v>3309</v>
      </c>
      <c r="C221" s="9" t="s">
        <v>14</v>
      </c>
      <c r="D221" s="10" t="s">
        <v>3310</v>
      </c>
      <c r="E221" s="8" t="s">
        <v>156</v>
      </c>
      <c r="F221" s="16" t="s">
        <v>3311</v>
      </c>
      <c r="G221" s="19" t="s">
        <v>3312</v>
      </c>
      <c r="H221" s="8" t="s">
        <v>3313</v>
      </c>
      <c r="I221" s="14"/>
      <c r="J221" s="14">
        <f t="shared" si="1"/>
        <v>1</v>
      </c>
      <c r="K221" s="14"/>
      <c r="L221" s="14"/>
      <c r="M221" s="14"/>
      <c r="N221" s="14"/>
      <c r="O221" s="14"/>
      <c r="P221" s="14"/>
      <c r="Q221" s="14"/>
      <c r="R221" s="14"/>
      <c r="S221" s="14"/>
      <c r="T221" s="14"/>
      <c r="U221" s="14"/>
      <c r="V221" s="14"/>
      <c r="W221" s="14"/>
      <c r="X221" s="14"/>
      <c r="Y221" s="14"/>
      <c r="Z221" s="14"/>
      <c r="AA221" s="14"/>
      <c r="AB221" s="14"/>
    </row>
    <row r="222">
      <c r="A222" s="7">
        <v>45132.0</v>
      </c>
      <c r="B222" s="8" t="s">
        <v>3314</v>
      </c>
      <c r="C222" s="9" t="s">
        <v>10</v>
      </c>
      <c r="D222" s="10" t="s">
        <v>3315</v>
      </c>
      <c r="E222" s="8" t="s">
        <v>40</v>
      </c>
      <c r="F222" s="16" t="s">
        <v>3316</v>
      </c>
      <c r="G222" s="19" t="s">
        <v>3317</v>
      </c>
      <c r="H222" s="11"/>
      <c r="I222" s="14"/>
      <c r="J222" s="14">
        <f t="shared" si="1"/>
        <v>1</v>
      </c>
      <c r="K222" s="14"/>
      <c r="L222" s="14"/>
      <c r="M222" s="14"/>
      <c r="N222" s="14"/>
      <c r="O222" s="14"/>
      <c r="P222" s="14"/>
      <c r="Q222" s="14"/>
      <c r="R222" s="14"/>
      <c r="S222" s="14"/>
      <c r="T222" s="14"/>
      <c r="U222" s="14"/>
      <c r="V222" s="14"/>
      <c r="W222" s="14"/>
      <c r="X222" s="14"/>
      <c r="Y222" s="14"/>
      <c r="Z222" s="14"/>
      <c r="AA222" s="14"/>
      <c r="AB222" s="14"/>
    </row>
    <row r="223">
      <c r="A223" s="7">
        <v>45132.0</v>
      </c>
      <c r="B223" s="8" t="s">
        <v>3318</v>
      </c>
      <c r="C223" s="9" t="s">
        <v>10</v>
      </c>
      <c r="D223" s="10" t="s">
        <v>3319</v>
      </c>
      <c r="E223" s="8" t="s">
        <v>40</v>
      </c>
      <c r="F223" s="16" t="s">
        <v>3320</v>
      </c>
      <c r="G223" s="19" t="s">
        <v>3321</v>
      </c>
      <c r="H223" s="11"/>
      <c r="I223" s="14"/>
      <c r="J223" s="14">
        <f t="shared" si="1"/>
        <v>0</v>
      </c>
      <c r="K223" s="14"/>
      <c r="L223" s="14"/>
      <c r="M223" s="14"/>
      <c r="N223" s="14"/>
      <c r="O223" s="14"/>
      <c r="P223" s="14"/>
      <c r="Q223" s="14"/>
      <c r="R223" s="14"/>
      <c r="S223" s="14"/>
      <c r="T223" s="14"/>
      <c r="U223" s="14"/>
      <c r="V223" s="14"/>
      <c r="W223" s="14"/>
      <c r="X223" s="14"/>
      <c r="Y223" s="14"/>
      <c r="Z223" s="14"/>
      <c r="AA223" s="14"/>
      <c r="AB223" s="14"/>
    </row>
    <row r="224">
      <c r="A224" s="7">
        <v>45132.0</v>
      </c>
      <c r="B224" s="8" t="s">
        <v>3322</v>
      </c>
      <c r="C224" s="9" t="s">
        <v>10</v>
      </c>
      <c r="D224" s="15" t="s">
        <v>3323</v>
      </c>
      <c r="E224" s="8" t="s">
        <v>40</v>
      </c>
      <c r="F224" s="12"/>
      <c r="G224" s="13"/>
      <c r="H224" s="8" t="s">
        <v>3324</v>
      </c>
      <c r="I224" s="14"/>
      <c r="J224" s="14">
        <f t="shared" si="1"/>
        <v>1</v>
      </c>
      <c r="K224" s="14"/>
      <c r="L224" s="14"/>
      <c r="M224" s="14"/>
      <c r="N224" s="14"/>
      <c r="O224" s="14"/>
      <c r="P224" s="14"/>
      <c r="Q224" s="14"/>
      <c r="R224" s="14"/>
      <c r="S224" s="14"/>
      <c r="T224" s="14"/>
      <c r="U224" s="14"/>
      <c r="V224" s="14"/>
      <c r="W224" s="14"/>
      <c r="X224" s="14"/>
      <c r="Y224" s="14"/>
      <c r="Z224" s="14"/>
      <c r="AA224" s="14"/>
      <c r="AB224" s="14"/>
    </row>
    <row r="225">
      <c r="A225" s="7">
        <v>45132.0</v>
      </c>
      <c r="B225" s="8" t="s">
        <v>3325</v>
      </c>
      <c r="C225" s="9" t="s">
        <v>10</v>
      </c>
      <c r="D225" s="10" t="s">
        <v>3326</v>
      </c>
      <c r="E225" s="8" t="s">
        <v>40</v>
      </c>
      <c r="F225" s="16" t="s">
        <v>3327</v>
      </c>
      <c r="G225" s="19" t="s">
        <v>3328</v>
      </c>
      <c r="H225" s="8" t="s">
        <v>348</v>
      </c>
      <c r="I225" s="14"/>
      <c r="J225" s="14">
        <f t="shared" si="1"/>
        <v>1</v>
      </c>
      <c r="K225" s="14"/>
      <c r="L225" s="14"/>
      <c r="M225" s="14"/>
      <c r="N225" s="14"/>
      <c r="O225" s="14"/>
      <c r="P225" s="14"/>
      <c r="Q225" s="14"/>
      <c r="R225" s="14"/>
      <c r="S225" s="14"/>
      <c r="T225" s="14"/>
      <c r="U225" s="14"/>
      <c r="V225" s="14"/>
      <c r="W225" s="14"/>
      <c r="X225" s="14"/>
      <c r="Y225" s="14"/>
      <c r="Z225" s="14"/>
      <c r="AA225" s="14"/>
      <c r="AB225" s="14"/>
    </row>
    <row r="226" ht="260.25" customHeight="1">
      <c r="A226" s="7">
        <v>45132.0</v>
      </c>
      <c r="B226" s="8" t="s">
        <v>3329</v>
      </c>
      <c r="C226" s="9" t="s">
        <v>14</v>
      </c>
      <c r="D226" s="10" t="s">
        <v>3330</v>
      </c>
      <c r="E226" s="8" t="s">
        <v>3331</v>
      </c>
      <c r="F226" s="16" t="s">
        <v>3332</v>
      </c>
      <c r="G226" s="19" t="s">
        <v>3333</v>
      </c>
      <c r="H226" s="11"/>
      <c r="I226" s="14"/>
      <c r="J226" s="14">
        <f t="shared" si="1"/>
        <v>1</v>
      </c>
      <c r="K226" s="14"/>
      <c r="L226" s="14"/>
      <c r="M226" s="14"/>
      <c r="N226" s="14"/>
      <c r="O226" s="14"/>
      <c r="P226" s="14"/>
      <c r="Q226" s="14"/>
      <c r="R226" s="14"/>
      <c r="S226" s="14"/>
      <c r="T226" s="14"/>
      <c r="U226" s="14"/>
      <c r="V226" s="14"/>
      <c r="W226" s="14"/>
      <c r="X226" s="14"/>
      <c r="Y226" s="14"/>
      <c r="Z226" s="14"/>
      <c r="AA226" s="14"/>
      <c r="AB226" s="14"/>
    </row>
    <row r="227" ht="261.0" customHeight="1">
      <c r="A227" s="7">
        <v>45132.0</v>
      </c>
      <c r="B227" s="8" t="s">
        <v>3334</v>
      </c>
      <c r="C227" s="9" t="s">
        <v>30</v>
      </c>
      <c r="D227" s="10" t="s">
        <v>3335</v>
      </c>
      <c r="E227" s="8" t="s">
        <v>32</v>
      </c>
      <c r="F227" s="16" t="s">
        <v>3336</v>
      </c>
      <c r="G227" s="19" t="s">
        <v>3337</v>
      </c>
      <c r="H227" s="11"/>
      <c r="I227" s="14"/>
      <c r="J227" s="14">
        <f t="shared" si="1"/>
        <v>1</v>
      </c>
      <c r="K227" s="14"/>
      <c r="L227" s="14"/>
      <c r="M227" s="14"/>
      <c r="N227" s="14"/>
      <c r="O227" s="14"/>
      <c r="P227" s="14"/>
      <c r="Q227" s="14"/>
      <c r="R227" s="14"/>
      <c r="S227" s="14"/>
      <c r="T227" s="14"/>
      <c r="U227" s="14"/>
      <c r="V227" s="14"/>
      <c r="W227" s="14"/>
      <c r="X227" s="14"/>
      <c r="Y227" s="14"/>
      <c r="Z227" s="14"/>
      <c r="AA227" s="14"/>
      <c r="AB227" s="14"/>
    </row>
    <row r="228" ht="279.0" customHeight="1">
      <c r="A228" s="7">
        <v>45132.0</v>
      </c>
      <c r="B228" s="21" t="s">
        <v>3338</v>
      </c>
      <c r="C228" s="9" t="s">
        <v>14</v>
      </c>
      <c r="D228" s="10" t="s">
        <v>3339</v>
      </c>
      <c r="E228" s="8" t="s">
        <v>3340</v>
      </c>
      <c r="F228" s="16" t="s">
        <v>3341</v>
      </c>
      <c r="G228" s="19" t="s">
        <v>3342</v>
      </c>
      <c r="H228" s="11"/>
      <c r="I228" s="14"/>
      <c r="J228" s="14">
        <f t="shared" si="1"/>
        <v>1</v>
      </c>
      <c r="K228" s="14"/>
      <c r="L228" s="14"/>
      <c r="M228" s="14"/>
      <c r="N228" s="14"/>
      <c r="O228" s="14"/>
      <c r="P228" s="14"/>
      <c r="Q228" s="14"/>
      <c r="R228" s="14"/>
      <c r="S228" s="14"/>
      <c r="T228" s="14"/>
      <c r="U228" s="14"/>
      <c r="V228" s="14"/>
      <c r="W228" s="14"/>
      <c r="X228" s="14"/>
      <c r="Y228" s="14"/>
      <c r="Z228" s="14"/>
      <c r="AA228" s="14"/>
      <c r="AB228" s="14"/>
    </row>
    <row r="229">
      <c r="A229" s="7">
        <v>45132.0</v>
      </c>
      <c r="B229" s="8" t="s">
        <v>3343</v>
      </c>
      <c r="C229" s="9" t="s">
        <v>10</v>
      </c>
      <c r="D229" s="10" t="s">
        <v>3344</v>
      </c>
      <c r="E229" s="11"/>
      <c r="F229" s="16" t="s">
        <v>3345</v>
      </c>
      <c r="G229" s="19" t="s">
        <v>3346</v>
      </c>
      <c r="H229" s="11"/>
      <c r="I229" s="14"/>
      <c r="J229" s="14">
        <f t="shared" si="1"/>
        <v>1</v>
      </c>
      <c r="K229" s="14"/>
      <c r="L229" s="14"/>
      <c r="M229" s="14"/>
      <c r="N229" s="14"/>
      <c r="O229" s="14"/>
      <c r="P229" s="14"/>
      <c r="Q229" s="14"/>
      <c r="R229" s="14"/>
      <c r="S229" s="14"/>
      <c r="T229" s="14"/>
      <c r="U229" s="14"/>
      <c r="V229" s="14"/>
      <c r="W229" s="14"/>
      <c r="X229" s="14"/>
      <c r="Y229" s="14"/>
      <c r="Z229" s="14"/>
      <c r="AA229" s="14"/>
      <c r="AB229" s="14"/>
    </row>
    <row r="230">
      <c r="A230" s="7">
        <v>45133.0</v>
      </c>
      <c r="B230" s="8" t="s">
        <v>3347</v>
      </c>
      <c r="C230" s="9" t="s">
        <v>10</v>
      </c>
      <c r="D230" s="10" t="s">
        <v>3348</v>
      </c>
      <c r="E230" s="8" t="s">
        <v>199</v>
      </c>
      <c r="F230" s="16" t="s">
        <v>3349</v>
      </c>
      <c r="G230" s="19" t="s">
        <v>3350</v>
      </c>
      <c r="H230" s="11"/>
      <c r="I230" s="14"/>
      <c r="J230" s="14">
        <f t="shared" si="1"/>
        <v>1</v>
      </c>
      <c r="K230" s="14"/>
      <c r="L230" s="14"/>
      <c r="M230" s="14"/>
      <c r="N230" s="14"/>
      <c r="O230" s="14"/>
      <c r="P230" s="14"/>
      <c r="Q230" s="14"/>
      <c r="R230" s="14"/>
      <c r="S230" s="14"/>
      <c r="T230" s="14"/>
      <c r="U230" s="14"/>
      <c r="V230" s="14"/>
      <c r="W230" s="14"/>
      <c r="X230" s="14"/>
      <c r="Y230" s="14"/>
      <c r="Z230" s="14"/>
      <c r="AA230" s="14"/>
      <c r="AB230" s="14"/>
    </row>
    <row r="231">
      <c r="A231" s="7">
        <v>45133.0</v>
      </c>
      <c r="B231" s="8" t="s">
        <v>3351</v>
      </c>
      <c r="C231" s="9" t="s">
        <v>14</v>
      </c>
      <c r="D231" s="10" t="s">
        <v>3352</v>
      </c>
      <c r="E231" s="8" t="s">
        <v>109</v>
      </c>
      <c r="F231" s="16" t="s">
        <v>3353</v>
      </c>
      <c r="G231" s="19" t="s">
        <v>3354</v>
      </c>
      <c r="H231" s="11"/>
      <c r="I231" s="14"/>
      <c r="J231" s="14"/>
      <c r="K231" s="14"/>
      <c r="L231" s="14"/>
      <c r="M231" s="14"/>
      <c r="N231" s="14"/>
      <c r="O231" s="14"/>
      <c r="P231" s="14"/>
      <c r="Q231" s="14"/>
      <c r="R231" s="14"/>
      <c r="S231" s="14"/>
      <c r="T231" s="14"/>
      <c r="U231" s="14"/>
      <c r="V231" s="14"/>
      <c r="W231" s="14"/>
      <c r="X231" s="14"/>
      <c r="Y231" s="14"/>
      <c r="Z231" s="14"/>
      <c r="AA231" s="14"/>
      <c r="AB231" s="14"/>
    </row>
    <row r="232" ht="325.5" customHeight="1">
      <c r="A232" s="7">
        <v>45133.0</v>
      </c>
      <c r="B232" s="8" t="s">
        <v>3355</v>
      </c>
      <c r="C232" s="9" t="s">
        <v>30</v>
      </c>
      <c r="D232" s="10" t="s">
        <v>3356</v>
      </c>
      <c r="E232" s="8" t="s">
        <v>3357</v>
      </c>
      <c r="F232" s="16" t="s">
        <v>3358</v>
      </c>
      <c r="G232" s="19" t="s">
        <v>3359</v>
      </c>
      <c r="H232" s="11"/>
      <c r="I232" s="14"/>
      <c r="J232" s="14"/>
      <c r="K232" s="14"/>
      <c r="L232" s="14"/>
      <c r="M232" s="14"/>
      <c r="N232" s="14"/>
      <c r="O232" s="14"/>
      <c r="P232" s="14"/>
      <c r="Q232" s="14"/>
      <c r="R232" s="14"/>
      <c r="S232" s="14"/>
      <c r="T232" s="14"/>
      <c r="U232" s="14"/>
      <c r="V232" s="14"/>
      <c r="W232" s="14"/>
      <c r="X232" s="14"/>
      <c r="Y232" s="14"/>
      <c r="Z232" s="14"/>
      <c r="AA232" s="14"/>
      <c r="AB232" s="14"/>
    </row>
    <row r="233">
      <c r="A233" s="7">
        <v>45134.0</v>
      </c>
      <c r="B233" s="8" t="s">
        <v>3360</v>
      </c>
      <c r="C233" s="9" t="s">
        <v>10</v>
      </c>
      <c r="D233" s="15" t="s">
        <v>3361</v>
      </c>
      <c r="E233" s="8" t="s">
        <v>258</v>
      </c>
      <c r="F233" s="16" t="s">
        <v>2129</v>
      </c>
      <c r="G233" s="17" t="s">
        <v>3362</v>
      </c>
      <c r="H233" s="8" t="s">
        <v>3097</v>
      </c>
      <c r="I233" s="14"/>
      <c r="J233" s="14"/>
      <c r="K233" s="14"/>
      <c r="L233" s="14"/>
      <c r="M233" s="14"/>
      <c r="N233" s="14"/>
      <c r="O233" s="14"/>
      <c r="P233" s="14"/>
      <c r="Q233" s="14"/>
      <c r="R233" s="14"/>
      <c r="S233" s="14"/>
      <c r="T233" s="14"/>
      <c r="U233" s="14"/>
      <c r="V233" s="14"/>
      <c r="W233" s="14"/>
      <c r="X233" s="14"/>
      <c r="Y233" s="14"/>
      <c r="Z233" s="14"/>
      <c r="AA233" s="14"/>
      <c r="AB233" s="14"/>
    </row>
    <row r="234">
      <c r="A234" s="7">
        <v>45134.0</v>
      </c>
      <c r="B234" s="8" t="s">
        <v>3363</v>
      </c>
      <c r="C234" s="9" t="s">
        <v>10</v>
      </c>
      <c r="D234" s="10" t="s">
        <v>3364</v>
      </c>
      <c r="E234" s="11"/>
      <c r="F234" s="16" t="s">
        <v>170</v>
      </c>
      <c r="G234" s="19" t="s">
        <v>3365</v>
      </c>
      <c r="H234" s="11"/>
      <c r="I234" s="14"/>
      <c r="J234" s="14"/>
      <c r="K234" s="14"/>
      <c r="L234" s="14"/>
      <c r="M234" s="14"/>
      <c r="N234" s="14"/>
      <c r="O234" s="14"/>
      <c r="P234" s="14"/>
      <c r="Q234" s="14"/>
      <c r="R234" s="14"/>
      <c r="S234" s="14"/>
      <c r="T234" s="14"/>
      <c r="U234" s="14"/>
      <c r="V234" s="14"/>
      <c r="W234" s="14"/>
      <c r="X234" s="14"/>
      <c r="Y234" s="14"/>
      <c r="Z234" s="14"/>
      <c r="AA234" s="14"/>
      <c r="AB234" s="14"/>
    </row>
    <row r="235">
      <c r="A235" s="7">
        <v>45134.0</v>
      </c>
      <c r="B235" s="8" t="s">
        <v>3366</v>
      </c>
      <c r="C235" s="9" t="s">
        <v>10</v>
      </c>
      <c r="D235" s="15" t="s">
        <v>3367</v>
      </c>
      <c r="E235" s="8" t="s">
        <v>142</v>
      </c>
      <c r="F235" s="16" t="s">
        <v>3368</v>
      </c>
      <c r="G235" s="18" t="s">
        <v>3369</v>
      </c>
      <c r="H235" s="11"/>
      <c r="I235" s="14"/>
      <c r="J235" s="14"/>
      <c r="K235" s="14"/>
      <c r="L235" s="14"/>
      <c r="M235" s="14"/>
      <c r="N235" s="14"/>
      <c r="O235" s="14"/>
      <c r="P235" s="14"/>
      <c r="Q235" s="14"/>
      <c r="R235" s="14"/>
      <c r="S235" s="14"/>
      <c r="T235" s="14"/>
      <c r="U235" s="14"/>
      <c r="V235" s="14"/>
      <c r="W235" s="14"/>
      <c r="X235" s="14"/>
      <c r="Y235" s="14"/>
      <c r="Z235" s="14"/>
      <c r="AA235" s="14"/>
      <c r="AB235" s="14"/>
    </row>
    <row r="236">
      <c r="A236" s="7">
        <v>45134.0</v>
      </c>
      <c r="B236" s="8" t="s">
        <v>3370</v>
      </c>
      <c r="C236" s="9" t="s">
        <v>14</v>
      </c>
      <c r="D236" s="10" t="s">
        <v>3371</v>
      </c>
      <c r="E236" s="8" t="s">
        <v>132</v>
      </c>
      <c r="F236" s="16" t="s">
        <v>3372</v>
      </c>
      <c r="G236" s="19" t="s">
        <v>3373</v>
      </c>
      <c r="H236" s="8" t="s">
        <v>56</v>
      </c>
      <c r="I236" s="14"/>
      <c r="J236" s="14"/>
      <c r="K236" s="14"/>
      <c r="L236" s="14"/>
      <c r="M236" s="14"/>
      <c r="N236" s="14"/>
      <c r="O236" s="14"/>
      <c r="P236" s="14"/>
      <c r="Q236" s="14"/>
      <c r="R236" s="14"/>
      <c r="S236" s="14"/>
      <c r="T236" s="14"/>
      <c r="U236" s="14"/>
      <c r="V236" s="14"/>
      <c r="W236" s="14"/>
      <c r="X236" s="14"/>
      <c r="Y236" s="14"/>
      <c r="Z236" s="14"/>
      <c r="AA236" s="14"/>
      <c r="AB236" s="14"/>
    </row>
    <row r="237">
      <c r="A237" s="7">
        <v>45134.0</v>
      </c>
      <c r="B237" s="8" t="s">
        <v>3374</v>
      </c>
      <c r="C237" s="9" t="s">
        <v>10</v>
      </c>
      <c r="D237" s="10" t="s">
        <v>3375</v>
      </c>
      <c r="E237" s="11"/>
      <c r="F237" s="12"/>
      <c r="G237" s="13"/>
      <c r="H237" s="8" t="s">
        <v>3376</v>
      </c>
      <c r="I237" s="14"/>
      <c r="J237" s="14"/>
      <c r="K237" s="14"/>
      <c r="L237" s="14"/>
      <c r="M237" s="14"/>
      <c r="N237" s="14"/>
      <c r="O237" s="14"/>
      <c r="P237" s="14"/>
      <c r="Q237" s="14"/>
      <c r="R237" s="14"/>
      <c r="S237" s="14"/>
      <c r="T237" s="14"/>
      <c r="U237" s="14"/>
      <c r="V237" s="14"/>
      <c r="W237" s="14"/>
      <c r="X237" s="14"/>
      <c r="Y237" s="14"/>
      <c r="Z237" s="14"/>
      <c r="AA237" s="14"/>
      <c r="AB237" s="14"/>
    </row>
    <row r="238">
      <c r="A238" s="7">
        <v>45134.0</v>
      </c>
      <c r="B238" s="8" t="s">
        <v>3377</v>
      </c>
      <c r="C238" s="9" t="s">
        <v>10</v>
      </c>
      <c r="D238" s="10" t="s">
        <v>3378</v>
      </c>
      <c r="E238" s="8" t="s">
        <v>40</v>
      </c>
      <c r="F238" s="16" t="s">
        <v>3379</v>
      </c>
      <c r="G238" s="19" t="s">
        <v>3380</v>
      </c>
      <c r="H238" s="8" t="s">
        <v>3381</v>
      </c>
      <c r="I238" s="14"/>
      <c r="J238" s="14"/>
      <c r="K238" s="14"/>
      <c r="L238" s="14"/>
      <c r="M238" s="14"/>
      <c r="N238" s="14"/>
      <c r="O238" s="14"/>
      <c r="P238" s="14"/>
      <c r="Q238" s="14"/>
      <c r="R238" s="14"/>
      <c r="S238" s="14"/>
      <c r="T238" s="14"/>
      <c r="U238" s="14"/>
      <c r="V238" s="14"/>
      <c r="W238" s="14"/>
      <c r="X238" s="14"/>
      <c r="Y238" s="14"/>
      <c r="Z238" s="14"/>
      <c r="AA238" s="14"/>
      <c r="AB238" s="14"/>
    </row>
    <row r="239">
      <c r="A239" s="7">
        <v>45134.0</v>
      </c>
      <c r="B239" s="8" t="s">
        <v>3382</v>
      </c>
      <c r="C239" s="9" t="s">
        <v>14</v>
      </c>
      <c r="D239" s="10" t="s">
        <v>3383</v>
      </c>
      <c r="E239" s="8" t="s">
        <v>109</v>
      </c>
      <c r="F239" s="16" t="s">
        <v>3384</v>
      </c>
      <c r="G239" s="19" t="s">
        <v>3385</v>
      </c>
      <c r="H239" s="11"/>
      <c r="I239" s="14"/>
      <c r="J239" s="14"/>
      <c r="K239" s="14"/>
      <c r="L239" s="14"/>
      <c r="M239" s="14"/>
      <c r="N239" s="14"/>
      <c r="O239" s="14"/>
      <c r="P239" s="14"/>
      <c r="Q239" s="14"/>
      <c r="R239" s="14"/>
      <c r="S239" s="14"/>
      <c r="T239" s="14"/>
      <c r="U239" s="14"/>
      <c r="V239" s="14"/>
      <c r="W239" s="14"/>
      <c r="X239" s="14"/>
      <c r="Y239" s="14"/>
      <c r="Z239" s="14"/>
      <c r="AA239" s="14"/>
      <c r="AB239" s="14"/>
    </row>
    <row r="240">
      <c r="A240" s="7">
        <v>45134.0</v>
      </c>
      <c r="B240" s="8" t="s">
        <v>3386</v>
      </c>
      <c r="C240" s="9" t="s">
        <v>10</v>
      </c>
      <c r="D240" s="10" t="s">
        <v>3387</v>
      </c>
      <c r="E240" s="8" t="s">
        <v>97</v>
      </c>
      <c r="F240" s="16" t="s">
        <v>3388</v>
      </c>
      <c r="G240" s="19" t="s">
        <v>3389</v>
      </c>
      <c r="H240" s="8" t="s">
        <v>3390</v>
      </c>
      <c r="I240" s="14"/>
      <c r="J240" s="14"/>
      <c r="K240" s="14"/>
      <c r="L240" s="14"/>
      <c r="M240" s="14"/>
      <c r="N240" s="14"/>
      <c r="O240" s="14"/>
      <c r="P240" s="14"/>
      <c r="Q240" s="14"/>
      <c r="R240" s="14"/>
      <c r="S240" s="14"/>
      <c r="T240" s="14"/>
      <c r="U240" s="14"/>
      <c r="V240" s="14"/>
      <c r="W240" s="14"/>
      <c r="X240" s="14"/>
      <c r="Y240" s="14"/>
      <c r="Z240" s="14"/>
      <c r="AA240" s="14"/>
      <c r="AB240" s="14"/>
    </row>
    <row r="241">
      <c r="A241" s="7">
        <v>45135.0</v>
      </c>
      <c r="B241" s="8" t="s">
        <v>3391</v>
      </c>
      <c r="C241" s="9" t="s">
        <v>14</v>
      </c>
      <c r="D241" s="10" t="s">
        <v>3392</v>
      </c>
      <c r="E241" s="11"/>
      <c r="F241" s="16" t="s">
        <v>3393</v>
      </c>
      <c r="G241" s="19" t="s">
        <v>3394</v>
      </c>
      <c r="H241" s="8" t="s">
        <v>3395</v>
      </c>
      <c r="I241" s="14"/>
      <c r="J241" s="14"/>
      <c r="K241" s="14"/>
      <c r="L241" s="14"/>
      <c r="M241" s="14"/>
      <c r="N241" s="14"/>
      <c r="O241" s="14"/>
      <c r="P241" s="14"/>
      <c r="Q241" s="14"/>
      <c r="R241" s="14"/>
      <c r="S241" s="14"/>
      <c r="T241" s="14"/>
      <c r="U241" s="14"/>
      <c r="V241" s="14"/>
      <c r="W241" s="14"/>
      <c r="X241" s="14"/>
      <c r="Y241" s="14"/>
      <c r="Z241" s="14"/>
      <c r="AA241" s="14"/>
      <c r="AB241" s="14"/>
    </row>
    <row r="242">
      <c r="A242" s="7">
        <v>45135.0</v>
      </c>
      <c r="B242" s="8" t="s">
        <v>3396</v>
      </c>
      <c r="C242" s="9" t="s">
        <v>14</v>
      </c>
      <c r="D242" s="10" t="s">
        <v>3397</v>
      </c>
      <c r="E242" s="8" t="s">
        <v>3398</v>
      </c>
      <c r="F242" s="16" t="s">
        <v>3399</v>
      </c>
      <c r="G242" s="19" t="s">
        <v>3400</v>
      </c>
      <c r="H242" s="11"/>
      <c r="I242" s="14"/>
      <c r="J242" s="14"/>
      <c r="K242" s="14"/>
      <c r="L242" s="14"/>
      <c r="M242" s="14"/>
      <c r="N242" s="14"/>
      <c r="O242" s="14"/>
      <c r="P242" s="14"/>
      <c r="Q242" s="14"/>
      <c r="R242" s="14"/>
      <c r="S242" s="14"/>
      <c r="T242" s="14"/>
      <c r="U242" s="14"/>
      <c r="V242" s="14"/>
      <c r="W242" s="14"/>
      <c r="X242" s="14"/>
      <c r="Y242" s="14"/>
      <c r="Z242" s="14"/>
      <c r="AA242" s="14"/>
      <c r="AB242" s="14"/>
    </row>
    <row r="243">
      <c r="A243" s="7">
        <v>45135.0</v>
      </c>
      <c r="B243" s="21" t="s">
        <v>3401</v>
      </c>
      <c r="C243" s="9" t="s">
        <v>30</v>
      </c>
      <c r="D243" s="10" t="s">
        <v>3402</v>
      </c>
      <c r="E243" s="8" t="s">
        <v>1608</v>
      </c>
      <c r="F243" s="16" t="s">
        <v>3403</v>
      </c>
      <c r="G243" s="19" t="s">
        <v>3404</v>
      </c>
      <c r="H243" s="11"/>
      <c r="I243" s="14"/>
      <c r="J243" s="14"/>
      <c r="K243" s="14"/>
      <c r="L243" s="14"/>
      <c r="M243" s="14"/>
      <c r="N243" s="14"/>
      <c r="O243" s="14"/>
      <c r="P243" s="14"/>
      <c r="Q243" s="14"/>
      <c r="R243" s="14"/>
      <c r="S243" s="14"/>
      <c r="T243" s="14"/>
      <c r="U243" s="14"/>
      <c r="V243" s="14"/>
      <c r="W243" s="14"/>
      <c r="X243" s="14"/>
      <c r="Y243" s="14"/>
      <c r="Z243" s="14"/>
      <c r="AA243" s="14"/>
      <c r="AB243" s="14"/>
    </row>
    <row r="244">
      <c r="A244" s="7">
        <v>45135.0</v>
      </c>
      <c r="B244" s="21" t="s">
        <v>3405</v>
      </c>
      <c r="C244" s="9" t="s">
        <v>14</v>
      </c>
      <c r="D244" s="10" t="s">
        <v>3406</v>
      </c>
      <c r="E244" s="8" t="s">
        <v>3407</v>
      </c>
      <c r="F244" s="11"/>
      <c r="G244" s="13"/>
      <c r="H244" s="8" t="s">
        <v>3408</v>
      </c>
      <c r="I244" s="14"/>
      <c r="J244" s="14"/>
      <c r="K244" s="14"/>
      <c r="L244" s="14"/>
      <c r="M244" s="14"/>
      <c r="N244" s="14"/>
      <c r="O244" s="14"/>
      <c r="P244" s="14"/>
      <c r="Q244" s="14"/>
      <c r="R244" s="14"/>
      <c r="S244" s="14"/>
      <c r="T244" s="14"/>
      <c r="U244" s="14"/>
      <c r="V244" s="14"/>
      <c r="W244" s="14"/>
      <c r="X244" s="14"/>
      <c r="Y244" s="14"/>
      <c r="Z244" s="14"/>
      <c r="AA244" s="14"/>
      <c r="AB244" s="14"/>
    </row>
    <row r="245">
      <c r="A245" s="7">
        <v>45135.0</v>
      </c>
      <c r="B245" s="8" t="s">
        <v>3409</v>
      </c>
      <c r="C245" s="9" t="s">
        <v>14</v>
      </c>
      <c r="D245" s="10" t="s">
        <v>3410</v>
      </c>
      <c r="E245" s="8" t="s">
        <v>156</v>
      </c>
      <c r="F245" s="16" t="s">
        <v>3379</v>
      </c>
      <c r="G245" s="19" t="s">
        <v>3411</v>
      </c>
      <c r="H245" s="11"/>
      <c r="I245" s="14"/>
      <c r="J245" s="14"/>
      <c r="K245" s="14"/>
      <c r="L245" s="14"/>
      <c r="M245" s="14"/>
      <c r="N245" s="14"/>
      <c r="O245" s="14"/>
      <c r="P245" s="14"/>
      <c r="Q245" s="14"/>
      <c r="R245" s="14"/>
      <c r="S245" s="14"/>
      <c r="T245" s="14"/>
      <c r="U245" s="14"/>
      <c r="V245" s="14"/>
      <c r="W245" s="14"/>
      <c r="X245" s="14"/>
      <c r="Y245" s="14"/>
      <c r="Z245" s="14"/>
      <c r="AA245" s="14"/>
      <c r="AB245" s="14"/>
    </row>
    <row r="246" ht="128.25" customHeight="1">
      <c r="A246" s="7">
        <v>45135.0</v>
      </c>
      <c r="B246" s="8" t="s">
        <v>3412</v>
      </c>
      <c r="C246" s="9" t="s">
        <v>14</v>
      </c>
      <c r="D246" s="10" t="s">
        <v>3413</v>
      </c>
      <c r="E246" s="8" t="s">
        <v>37</v>
      </c>
      <c r="F246" s="16" t="s">
        <v>3414</v>
      </c>
      <c r="G246" s="19" t="s">
        <v>3415</v>
      </c>
      <c r="H246" s="11"/>
      <c r="I246" s="14"/>
      <c r="J246" s="14"/>
      <c r="K246" s="14"/>
      <c r="L246" s="14"/>
      <c r="M246" s="14"/>
      <c r="N246" s="14"/>
      <c r="O246" s="14"/>
      <c r="P246" s="14"/>
      <c r="Q246" s="14"/>
      <c r="R246" s="14"/>
      <c r="S246" s="14"/>
      <c r="T246" s="14"/>
      <c r="U246" s="14"/>
      <c r="V246" s="14"/>
      <c r="W246" s="14"/>
      <c r="X246" s="14"/>
      <c r="Y246" s="14"/>
      <c r="Z246" s="14"/>
      <c r="AA246" s="14"/>
      <c r="AB246" s="14"/>
    </row>
    <row r="247" ht="179.25" customHeight="1">
      <c r="A247" s="7">
        <v>45135.0</v>
      </c>
      <c r="B247" s="8" t="s">
        <v>3416</v>
      </c>
      <c r="C247" s="9" t="s">
        <v>10</v>
      </c>
      <c r="D247" s="10" t="s">
        <v>3417</v>
      </c>
      <c r="E247" s="8" t="s">
        <v>32</v>
      </c>
      <c r="F247" s="16" t="s">
        <v>3418</v>
      </c>
      <c r="G247" s="19" t="s">
        <v>3419</v>
      </c>
      <c r="H247" s="11"/>
      <c r="I247" s="14"/>
      <c r="J247" s="14"/>
      <c r="K247" s="14"/>
      <c r="L247" s="14"/>
      <c r="M247" s="14"/>
      <c r="N247" s="14"/>
      <c r="O247" s="14"/>
      <c r="P247" s="14"/>
      <c r="Q247" s="14"/>
      <c r="R247" s="14"/>
      <c r="S247" s="14"/>
      <c r="T247" s="14"/>
      <c r="U247" s="14"/>
      <c r="V247" s="14"/>
      <c r="W247" s="14"/>
      <c r="X247" s="14"/>
      <c r="Y247" s="14"/>
      <c r="Z247" s="14"/>
      <c r="AA247" s="14"/>
      <c r="AB247" s="14"/>
    </row>
    <row r="248" ht="63.0" customHeight="1">
      <c r="A248" s="7">
        <v>45135.0</v>
      </c>
      <c r="B248" s="8" t="s">
        <v>3420</v>
      </c>
      <c r="C248" s="9" t="s">
        <v>14</v>
      </c>
      <c r="D248" s="10" t="s">
        <v>3421</v>
      </c>
      <c r="E248" s="8" t="s">
        <v>109</v>
      </c>
      <c r="F248" s="16" t="s">
        <v>3422</v>
      </c>
      <c r="G248" s="19" t="s">
        <v>3423</v>
      </c>
      <c r="H248" s="11"/>
      <c r="I248" s="14"/>
      <c r="J248" s="14"/>
      <c r="K248" s="14"/>
      <c r="L248" s="14"/>
      <c r="M248" s="14"/>
      <c r="N248" s="14"/>
      <c r="O248" s="14"/>
      <c r="P248" s="14"/>
      <c r="Q248" s="14"/>
      <c r="R248" s="14"/>
      <c r="S248" s="14"/>
      <c r="T248" s="14"/>
      <c r="U248" s="14"/>
      <c r="V248" s="14"/>
      <c r="W248" s="14"/>
      <c r="X248" s="14"/>
      <c r="Y248" s="14"/>
      <c r="Z248" s="14"/>
      <c r="AA248" s="14"/>
      <c r="AB248" s="14"/>
    </row>
    <row r="249" ht="235.5" customHeight="1">
      <c r="A249" s="7">
        <v>45135.0</v>
      </c>
      <c r="B249" s="8" t="s">
        <v>3424</v>
      </c>
      <c r="C249" s="9" t="s">
        <v>10</v>
      </c>
      <c r="D249" s="10" t="s">
        <v>3425</v>
      </c>
      <c r="E249" s="8" t="s">
        <v>32</v>
      </c>
      <c r="F249" s="16" t="s">
        <v>3426</v>
      </c>
      <c r="G249" s="19" t="s">
        <v>3427</v>
      </c>
      <c r="H249" s="11"/>
      <c r="I249" s="14"/>
      <c r="J249" s="14"/>
      <c r="K249" s="14"/>
      <c r="L249" s="14"/>
      <c r="M249" s="14"/>
      <c r="N249" s="14"/>
      <c r="O249" s="14"/>
      <c r="P249" s="14"/>
      <c r="Q249" s="14"/>
      <c r="R249" s="14"/>
      <c r="S249" s="14"/>
      <c r="T249" s="14"/>
      <c r="U249" s="14"/>
      <c r="V249" s="14"/>
      <c r="W249" s="14"/>
      <c r="X249" s="14"/>
      <c r="Y249" s="14"/>
      <c r="Z249" s="14"/>
      <c r="AA249" s="14"/>
      <c r="AB249" s="14"/>
    </row>
    <row r="250">
      <c r="A250" s="7">
        <v>45135.0</v>
      </c>
      <c r="B250" s="8" t="s">
        <v>3428</v>
      </c>
      <c r="C250" s="9" t="s">
        <v>10</v>
      </c>
      <c r="D250" s="10" t="s">
        <v>3429</v>
      </c>
      <c r="E250" s="8" t="s">
        <v>142</v>
      </c>
      <c r="F250" s="16" t="s">
        <v>3430</v>
      </c>
      <c r="G250" s="19" t="s">
        <v>3431</v>
      </c>
      <c r="H250" s="11"/>
      <c r="I250" s="14"/>
      <c r="J250" s="14"/>
      <c r="K250" s="14"/>
      <c r="L250" s="14"/>
      <c r="M250" s="14"/>
      <c r="N250" s="14"/>
      <c r="O250" s="14"/>
      <c r="P250" s="14"/>
      <c r="Q250" s="14"/>
      <c r="R250" s="14"/>
      <c r="S250" s="14"/>
      <c r="T250" s="14"/>
      <c r="U250" s="14"/>
      <c r="V250" s="14"/>
      <c r="W250" s="14"/>
      <c r="X250" s="14"/>
      <c r="Y250" s="14"/>
      <c r="Z250" s="14"/>
      <c r="AA250" s="14"/>
      <c r="AB250" s="14"/>
    </row>
    <row r="251">
      <c r="A251" s="7">
        <v>45138.0</v>
      </c>
      <c r="B251" s="8" t="s">
        <v>3432</v>
      </c>
      <c r="C251" s="9" t="s">
        <v>14</v>
      </c>
      <c r="D251" s="10" t="s">
        <v>3433</v>
      </c>
      <c r="E251" s="8" t="s">
        <v>1102</v>
      </c>
      <c r="F251" s="16" t="s">
        <v>3434</v>
      </c>
      <c r="G251" s="19" t="s">
        <v>3435</v>
      </c>
      <c r="H251" s="11"/>
      <c r="I251" s="14"/>
      <c r="J251" s="14"/>
      <c r="K251" s="14"/>
      <c r="L251" s="14"/>
      <c r="M251" s="14"/>
      <c r="N251" s="14"/>
      <c r="O251" s="14"/>
      <c r="P251" s="14"/>
      <c r="Q251" s="14"/>
      <c r="R251" s="14"/>
      <c r="S251" s="14"/>
      <c r="T251" s="14"/>
      <c r="U251" s="14"/>
      <c r="V251" s="14"/>
      <c r="W251" s="14"/>
      <c r="X251" s="14"/>
      <c r="Y251" s="14"/>
      <c r="Z251" s="14"/>
      <c r="AA251" s="14"/>
      <c r="AB251" s="14"/>
    </row>
    <row r="252">
      <c r="A252" s="7">
        <v>45138.0</v>
      </c>
      <c r="B252" s="8" t="s">
        <v>3436</v>
      </c>
      <c r="C252" s="9" t="s">
        <v>14</v>
      </c>
      <c r="D252" s="15" t="s">
        <v>3437</v>
      </c>
      <c r="E252" s="8" t="s">
        <v>258</v>
      </c>
      <c r="F252" s="16" t="s">
        <v>3438</v>
      </c>
      <c r="G252" s="17" t="s">
        <v>3439</v>
      </c>
      <c r="H252" s="11"/>
      <c r="I252" s="14"/>
      <c r="J252" s="14"/>
      <c r="K252" s="14"/>
      <c r="L252" s="14"/>
      <c r="M252" s="14"/>
      <c r="N252" s="14"/>
      <c r="O252" s="14"/>
      <c r="P252" s="14"/>
      <c r="Q252" s="14"/>
      <c r="R252" s="14"/>
      <c r="S252" s="14"/>
      <c r="T252" s="14"/>
      <c r="U252" s="14"/>
      <c r="V252" s="14"/>
      <c r="W252" s="14"/>
      <c r="X252" s="14"/>
      <c r="Y252" s="14"/>
      <c r="Z252" s="14"/>
      <c r="AA252" s="14"/>
      <c r="AB252" s="14"/>
    </row>
    <row r="253">
      <c r="A253" s="7">
        <v>45138.0</v>
      </c>
      <c r="B253" s="8" t="s">
        <v>3440</v>
      </c>
      <c r="C253" s="9" t="s">
        <v>10</v>
      </c>
      <c r="D253" s="10" t="s">
        <v>3441</v>
      </c>
      <c r="E253" s="11"/>
      <c r="F253" s="16" t="s">
        <v>3442</v>
      </c>
      <c r="G253" s="19" t="s">
        <v>3443</v>
      </c>
      <c r="H253" s="8" t="s">
        <v>3444</v>
      </c>
      <c r="I253" s="14"/>
      <c r="J253" s="14"/>
      <c r="K253" s="14"/>
      <c r="L253" s="14"/>
      <c r="M253" s="14"/>
      <c r="N253" s="14"/>
      <c r="O253" s="14"/>
      <c r="P253" s="14"/>
      <c r="Q253" s="14"/>
      <c r="R253" s="14"/>
      <c r="S253" s="14"/>
      <c r="T253" s="14"/>
      <c r="U253" s="14"/>
      <c r="V253" s="14"/>
      <c r="W253" s="14"/>
      <c r="X253" s="14"/>
      <c r="Y253" s="14"/>
      <c r="Z253" s="14"/>
      <c r="AA253" s="14"/>
      <c r="AB253" s="14"/>
    </row>
    <row r="254">
      <c r="A254" s="7">
        <v>45138.0</v>
      </c>
      <c r="B254" s="8" t="s">
        <v>3445</v>
      </c>
      <c r="C254" s="9" t="s">
        <v>14</v>
      </c>
      <c r="D254" s="10" t="s">
        <v>3446</v>
      </c>
      <c r="E254" s="8" t="s">
        <v>1102</v>
      </c>
      <c r="F254" s="16" t="s">
        <v>3447</v>
      </c>
      <c r="G254" s="19" t="s">
        <v>3448</v>
      </c>
      <c r="H254" s="11"/>
      <c r="I254" s="14"/>
      <c r="J254" s="14"/>
      <c r="K254" s="14"/>
      <c r="L254" s="14"/>
      <c r="M254" s="14"/>
      <c r="N254" s="14"/>
      <c r="O254" s="14"/>
      <c r="P254" s="14"/>
      <c r="Q254" s="14"/>
      <c r="R254" s="14"/>
      <c r="S254" s="14"/>
      <c r="T254" s="14"/>
      <c r="U254" s="14"/>
      <c r="V254" s="14"/>
      <c r="W254" s="14"/>
      <c r="X254" s="14"/>
      <c r="Y254" s="14"/>
      <c r="Z254" s="14"/>
      <c r="AA254" s="14"/>
      <c r="AB254" s="14"/>
    </row>
    <row r="255" ht="157.5" customHeight="1">
      <c r="A255" s="7">
        <v>45138.0</v>
      </c>
      <c r="B255" s="8" t="s">
        <v>3449</v>
      </c>
      <c r="C255" s="9" t="s">
        <v>30</v>
      </c>
      <c r="D255" s="10" t="s">
        <v>3450</v>
      </c>
      <c r="E255" s="8" t="s">
        <v>32</v>
      </c>
      <c r="F255" s="16" t="s">
        <v>3451</v>
      </c>
      <c r="G255" s="19" t="s">
        <v>3452</v>
      </c>
      <c r="H255" s="11"/>
      <c r="I255" s="14"/>
      <c r="J255" s="14"/>
      <c r="K255" s="14"/>
      <c r="L255" s="14"/>
      <c r="M255" s="14"/>
      <c r="N255" s="14"/>
      <c r="O255" s="14"/>
      <c r="P255" s="14"/>
      <c r="Q255" s="14"/>
      <c r="R255" s="14"/>
      <c r="S255" s="14"/>
      <c r="T255" s="14"/>
      <c r="U255" s="14"/>
      <c r="V255" s="14"/>
      <c r="W255" s="14"/>
      <c r="X255" s="14"/>
      <c r="Y255" s="14"/>
      <c r="Z255" s="14"/>
      <c r="AA255" s="14"/>
      <c r="AB255" s="14"/>
    </row>
    <row r="256">
      <c r="A256" s="7">
        <v>45138.0</v>
      </c>
      <c r="B256" s="8" t="s">
        <v>3453</v>
      </c>
      <c r="C256" s="9" t="s">
        <v>30</v>
      </c>
      <c r="D256" s="10" t="s">
        <v>3454</v>
      </c>
      <c r="E256" s="8" t="s">
        <v>282</v>
      </c>
      <c r="F256" s="16" t="s">
        <v>3455</v>
      </c>
      <c r="G256" s="19" t="s">
        <v>3456</v>
      </c>
      <c r="H256" s="11"/>
      <c r="I256" s="14"/>
      <c r="J256" s="14"/>
      <c r="K256" s="14"/>
      <c r="L256" s="14"/>
      <c r="M256" s="14"/>
      <c r="N256" s="14"/>
      <c r="O256" s="14"/>
      <c r="P256" s="14"/>
      <c r="Q256" s="14"/>
      <c r="R256" s="14"/>
      <c r="S256" s="14"/>
      <c r="T256" s="14"/>
      <c r="U256" s="14"/>
      <c r="V256" s="14"/>
      <c r="W256" s="14"/>
      <c r="X256" s="14"/>
      <c r="Y256" s="14"/>
      <c r="Z256" s="14"/>
      <c r="AA256" s="14"/>
      <c r="AB256" s="14"/>
    </row>
    <row r="257">
      <c r="A257" s="7">
        <v>45138.0</v>
      </c>
      <c r="B257" s="8" t="s">
        <v>3457</v>
      </c>
      <c r="C257" s="9" t="s">
        <v>14</v>
      </c>
      <c r="D257" s="15" t="s">
        <v>3458</v>
      </c>
      <c r="E257" s="8" t="s">
        <v>132</v>
      </c>
      <c r="F257" s="16" t="s">
        <v>3459</v>
      </c>
      <c r="G257" s="17" t="s">
        <v>3460</v>
      </c>
      <c r="H257" s="8" t="s">
        <v>3461</v>
      </c>
      <c r="I257" s="14"/>
      <c r="J257" s="14"/>
      <c r="K257" s="14"/>
      <c r="L257" s="14"/>
      <c r="M257" s="14"/>
      <c r="N257" s="14"/>
      <c r="O257" s="14"/>
      <c r="P257" s="14"/>
      <c r="Q257" s="14"/>
      <c r="R257" s="14"/>
      <c r="S257" s="14"/>
      <c r="T257" s="14"/>
      <c r="U257" s="14"/>
      <c r="V257" s="14"/>
      <c r="W257" s="14"/>
      <c r="X257" s="14"/>
      <c r="Y257" s="14"/>
      <c r="Z257" s="14"/>
      <c r="AA257" s="14"/>
      <c r="AB257" s="14"/>
    </row>
    <row r="258" ht="573.0" customHeight="1">
      <c r="A258" s="7">
        <v>45138.0</v>
      </c>
      <c r="B258" s="8" t="s">
        <v>3462</v>
      </c>
      <c r="C258" s="9" t="s">
        <v>14</v>
      </c>
      <c r="D258" s="10" t="s">
        <v>3463</v>
      </c>
      <c r="E258" s="8" t="s">
        <v>3464</v>
      </c>
      <c r="F258" s="16" t="s">
        <v>3465</v>
      </c>
      <c r="G258" s="19" t="s">
        <v>3466</v>
      </c>
      <c r="H258" s="11"/>
      <c r="I258" s="14"/>
      <c r="J258" s="14"/>
      <c r="K258" s="14"/>
      <c r="L258" s="14"/>
      <c r="M258" s="14"/>
      <c r="N258" s="14"/>
      <c r="O258" s="14"/>
      <c r="P258" s="14"/>
      <c r="Q258" s="14"/>
      <c r="R258" s="14"/>
      <c r="S258" s="14"/>
      <c r="T258" s="14"/>
      <c r="U258" s="14"/>
      <c r="V258" s="14"/>
      <c r="W258" s="14"/>
      <c r="X258" s="14"/>
      <c r="Y258" s="14"/>
      <c r="Z258" s="14"/>
      <c r="AA258" s="14"/>
      <c r="AB258" s="14"/>
    </row>
    <row r="259" ht="573.0" customHeight="1">
      <c r="A259" s="7">
        <v>45138.0</v>
      </c>
      <c r="B259" s="8" t="s">
        <v>3467</v>
      </c>
      <c r="C259" s="9" t="s">
        <v>30</v>
      </c>
      <c r="D259" s="10" t="s">
        <v>3468</v>
      </c>
      <c r="E259" s="8" t="s">
        <v>282</v>
      </c>
      <c r="F259" s="16" t="s">
        <v>3451</v>
      </c>
      <c r="G259" s="19" t="s">
        <v>3469</v>
      </c>
      <c r="H259" s="11"/>
      <c r="I259" s="14"/>
      <c r="J259" s="14"/>
      <c r="K259" s="14"/>
      <c r="L259" s="14"/>
      <c r="M259" s="14"/>
      <c r="N259" s="14"/>
      <c r="O259" s="14"/>
      <c r="P259" s="14"/>
      <c r="Q259" s="14"/>
      <c r="R259" s="14"/>
      <c r="S259" s="14"/>
      <c r="T259" s="14"/>
      <c r="U259" s="14"/>
      <c r="V259" s="14"/>
      <c r="W259" s="14"/>
      <c r="X259" s="14"/>
      <c r="Y259" s="14"/>
      <c r="Z259" s="14"/>
      <c r="AA259" s="14"/>
      <c r="AB259" s="14"/>
    </row>
    <row r="260">
      <c r="A260" s="7">
        <v>45138.0</v>
      </c>
      <c r="B260" s="8" t="s">
        <v>3470</v>
      </c>
      <c r="C260" s="9" t="s">
        <v>30</v>
      </c>
      <c r="D260" s="10" t="s">
        <v>3471</v>
      </c>
      <c r="E260" s="8" t="s">
        <v>93</v>
      </c>
      <c r="F260" s="16" t="s">
        <v>3455</v>
      </c>
      <c r="G260" s="19" t="s">
        <v>3472</v>
      </c>
      <c r="H260" s="11"/>
      <c r="I260" s="14"/>
      <c r="J260" s="14"/>
      <c r="K260" s="14"/>
      <c r="L260" s="14"/>
      <c r="M260" s="14"/>
      <c r="N260" s="14"/>
      <c r="O260" s="14"/>
      <c r="P260" s="14"/>
      <c r="Q260" s="14"/>
      <c r="R260" s="14"/>
      <c r="S260" s="14"/>
      <c r="T260" s="14"/>
      <c r="U260" s="14"/>
      <c r="V260" s="14"/>
      <c r="W260" s="14"/>
      <c r="X260" s="14"/>
      <c r="Y260" s="14"/>
      <c r="Z260" s="14"/>
      <c r="AA260" s="14"/>
      <c r="AB260" s="14"/>
    </row>
    <row r="261" ht="195.75" customHeight="1">
      <c r="A261" s="7">
        <v>45138.0</v>
      </c>
      <c r="B261" s="8" t="s">
        <v>3473</v>
      </c>
      <c r="C261" s="9" t="s">
        <v>14</v>
      </c>
      <c r="D261" s="10" t="s">
        <v>3474</v>
      </c>
      <c r="E261" s="8" t="s">
        <v>109</v>
      </c>
      <c r="F261" s="16" t="s">
        <v>3475</v>
      </c>
      <c r="G261" s="19" t="s">
        <v>3476</v>
      </c>
      <c r="H261" s="8" t="s">
        <v>56</v>
      </c>
      <c r="I261" s="14"/>
      <c r="J261" s="14"/>
      <c r="K261" s="14"/>
      <c r="L261" s="14"/>
      <c r="M261" s="14"/>
      <c r="N261" s="14"/>
      <c r="O261" s="14"/>
      <c r="P261" s="14"/>
      <c r="Q261" s="14"/>
      <c r="R261" s="14"/>
      <c r="S261" s="14"/>
      <c r="T261" s="14"/>
      <c r="U261" s="14"/>
      <c r="V261" s="14"/>
      <c r="W261" s="14"/>
      <c r="X261" s="14"/>
      <c r="Y261" s="14"/>
      <c r="Z261" s="14"/>
      <c r="AA261" s="14"/>
      <c r="AB261" s="14"/>
    </row>
    <row r="262" ht="195.75" customHeight="1">
      <c r="A262" s="7">
        <v>45138.0</v>
      </c>
      <c r="B262" s="8" t="s">
        <v>3477</v>
      </c>
      <c r="C262" s="9" t="s">
        <v>30</v>
      </c>
      <c r="D262" s="10" t="s">
        <v>3478</v>
      </c>
      <c r="E262" s="8" t="s">
        <v>32</v>
      </c>
      <c r="F262" s="16" t="s">
        <v>3479</v>
      </c>
      <c r="G262" s="19" t="s">
        <v>3480</v>
      </c>
      <c r="H262" s="11"/>
      <c r="I262" s="14"/>
      <c r="J262" s="14"/>
      <c r="K262" s="14"/>
      <c r="L262" s="14"/>
      <c r="M262" s="14"/>
      <c r="N262" s="14"/>
      <c r="O262" s="14"/>
      <c r="P262" s="14"/>
      <c r="Q262" s="14"/>
      <c r="R262" s="14"/>
      <c r="S262" s="14"/>
      <c r="T262" s="14"/>
      <c r="U262" s="14"/>
      <c r="V262" s="14"/>
      <c r="W262" s="14"/>
      <c r="X262" s="14"/>
      <c r="Y262" s="14"/>
      <c r="Z262" s="14"/>
      <c r="AA262" s="14"/>
      <c r="AB262" s="14"/>
    </row>
    <row r="263">
      <c r="A263" s="7">
        <v>45138.0</v>
      </c>
      <c r="B263" s="8" t="s">
        <v>3481</v>
      </c>
      <c r="C263" s="9" t="s">
        <v>30</v>
      </c>
      <c r="D263" s="10" t="s">
        <v>3482</v>
      </c>
      <c r="E263" s="8" t="s">
        <v>53</v>
      </c>
      <c r="F263" s="16" t="s">
        <v>1524</v>
      </c>
      <c r="G263" s="19" t="s">
        <v>3483</v>
      </c>
      <c r="H263" s="11"/>
      <c r="I263" s="14"/>
      <c r="J263" s="14"/>
      <c r="K263" s="14"/>
      <c r="L263" s="14"/>
      <c r="M263" s="14"/>
      <c r="N263" s="14"/>
      <c r="O263" s="14"/>
      <c r="P263" s="14"/>
      <c r="Q263" s="14"/>
      <c r="R263" s="14"/>
      <c r="S263" s="14"/>
      <c r="T263" s="14"/>
      <c r="U263" s="14"/>
      <c r="V263" s="14"/>
      <c r="W263" s="14"/>
      <c r="X263" s="14"/>
      <c r="Y263" s="14"/>
      <c r="Z263" s="14"/>
      <c r="AA263" s="14"/>
      <c r="AB263" s="14"/>
    </row>
    <row r="264">
      <c r="A264" s="7">
        <v>45138.0</v>
      </c>
      <c r="B264" s="8" t="s">
        <v>3484</v>
      </c>
      <c r="C264" s="9" t="s">
        <v>10</v>
      </c>
      <c r="D264" s="10" t="s">
        <v>3485</v>
      </c>
      <c r="E264" s="11"/>
      <c r="F264" s="16" t="s">
        <v>3486</v>
      </c>
      <c r="G264" s="19" t="s">
        <v>3487</v>
      </c>
      <c r="H264" s="8" t="s">
        <v>3488</v>
      </c>
      <c r="I264" s="14"/>
      <c r="J264" s="14"/>
      <c r="K264" s="14"/>
      <c r="L264" s="14"/>
      <c r="M264" s="14"/>
      <c r="N264" s="14"/>
      <c r="O264" s="14"/>
      <c r="P264" s="14"/>
      <c r="Q264" s="14"/>
      <c r="R264" s="14"/>
      <c r="S264" s="14"/>
      <c r="T264" s="14"/>
      <c r="U264" s="14"/>
      <c r="V264" s="14"/>
      <c r="W264" s="14"/>
      <c r="X264" s="14"/>
      <c r="Y264" s="14"/>
      <c r="Z264" s="14"/>
      <c r="AA264" s="14"/>
      <c r="AB264" s="14"/>
    </row>
    <row r="265">
      <c r="A265" s="7">
        <v>45138.0</v>
      </c>
      <c r="B265" s="8" t="s">
        <v>3489</v>
      </c>
      <c r="C265" s="9" t="s">
        <v>14</v>
      </c>
      <c r="D265" s="10" t="s">
        <v>3490</v>
      </c>
      <c r="E265" s="8" t="s">
        <v>123</v>
      </c>
      <c r="F265" s="16" t="s">
        <v>3491</v>
      </c>
      <c r="G265" s="19" t="s">
        <v>3492</v>
      </c>
      <c r="H265" s="11"/>
      <c r="I265" s="14"/>
      <c r="J265" s="14"/>
      <c r="K265" s="14"/>
      <c r="L265" s="14"/>
      <c r="M265" s="14"/>
      <c r="N265" s="14"/>
      <c r="O265" s="14"/>
      <c r="P265" s="14"/>
      <c r="Q265" s="14"/>
      <c r="R265" s="14"/>
      <c r="S265" s="14"/>
      <c r="T265" s="14"/>
      <c r="U265" s="14"/>
      <c r="V265" s="14"/>
      <c r="W265" s="14"/>
      <c r="X265" s="14"/>
      <c r="Y265" s="14"/>
      <c r="Z265" s="14"/>
      <c r="AA265" s="14"/>
      <c r="AB265" s="14"/>
    </row>
    <row r="266">
      <c r="A266" s="7">
        <v>45138.0</v>
      </c>
      <c r="B266" s="8" t="s">
        <v>3493</v>
      </c>
      <c r="C266" s="9" t="s">
        <v>14</v>
      </c>
      <c r="D266" s="10" t="s">
        <v>3494</v>
      </c>
      <c r="E266" s="8" t="s">
        <v>132</v>
      </c>
      <c r="F266" s="16" t="s">
        <v>3495</v>
      </c>
      <c r="G266" s="19" t="s">
        <v>3496</v>
      </c>
      <c r="H266" s="11"/>
      <c r="I266" s="14"/>
      <c r="J266" s="14"/>
      <c r="K266" s="14"/>
      <c r="L266" s="14"/>
      <c r="M266" s="14"/>
      <c r="N266" s="14"/>
      <c r="O266" s="14"/>
      <c r="P266" s="14"/>
      <c r="Q266" s="14"/>
      <c r="R266" s="14"/>
      <c r="S266" s="14"/>
      <c r="T266" s="14"/>
      <c r="U266" s="14"/>
      <c r="V266" s="14"/>
      <c r="W266" s="14"/>
      <c r="X266" s="14"/>
      <c r="Y266" s="14"/>
      <c r="Z266" s="14"/>
      <c r="AA266" s="14"/>
      <c r="AB266" s="14"/>
    </row>
    <row r="267">
      <c r="A267" s="7">
        <v>45138.0</v>
      </c>
      <c r="B267" s="8" t="s">
        <v>3497</v>
      </c>
      <c r="C267" s="9" t="s">
        <v>14</v>
      </c>
      <c r="D267" s="10" t="s">
        <v>3498</v>
      </c>
      <c r="E267" s="8" t="s">
        <v>156</v>
      </c>
      <c r="F267" s="16" t="s">
        <v>3499</v>
      </c>
      <c r="G267" s="19" t="s">
        <v>3500</v>
      </c>
      <c r="H267" s="8" t="s">
        <v>3501</v>
      </c>
      <c r="I267" s="14"/>
      <c r="J267" s="14"/>
      <c r="K267" s="14"/>
      <c r="L267" s="14"/>
      <c r="M267" s="14"/>
      <c r="N267" s="14"/>
      <c r="O267" s="14"/>
      <c r="P267" s="14"/>
      <c r="Q267" s="14"/>
      <c r="R267" s="14"/>
      <c r="S267" s="14"/>
      <c r="T267" s="14"/>
      <c r="U267" s="14"/>
      <c r="V267" s="14"/>
      <c r="W267" s="14"/>
      <c r="X267" s="14"/>
      <c r="Y267" s="14"/>
      <c r="Z267" s="14"/>
      <c r="AA267" s="14"/>
      <c r="AB267" s="14"/>
    </row>
    <row r="268">
      <c r="A268" s="7">
        <v>45138.0</v>
      </c>
      <c r="B268" s="21" t="s">
        <v>3502</v>
      </c>
      <c r="C268" s="9" t="s">
        <v>10</v>
      </c>
      <c r="D268" s="10" t="s">
        <v>3503</v>
      </c>
      <c r="E268" s="8" t="s">
        <v>97</v>
      </c>
      <c r="F268" s="11"/>
      <c r="G268" s="13"/>
      <c r="H268" s="8" t="s">
        <v>3504</v>
      </c>
      <c r="I268" s="14"/>
      <c r="J268" s="14"/>
      <c r="K268" s="14"/>
      <c r="L268" s="14"/>
      <c r="M268" s="14"/>
      <c r="N268" s="14"/>
      <c r="O268" s="14"/>
      <c r="P268" s="14"/>
      <c r="Q268" s="14"/>
      <c r="R268" s="14"/>
      <c r="S268" s="14"/>
      <c r="T268" s="14"/>
      <c r="U268" s="14"/>
      <c r="V268" s="14"/>
      <c r="W268" s="14"/>
      <c r="X268" s="14"/>
      <c r="Y268" s="14"/>
      <c r="Z268" s="14"/>
      <c r="AA268" s="14"/>
      <c r="AB268" s="14"/>
    </row>
    <row r="269">
      <c r="A269" s="7">
        <v>45138.0</v>
      </c>
      <c r="B269" s="8" t="s">
        <v>3505</v>
      </c>
      <c r="C269" s="9" t="s">
        <v>30</v>
      </c>
      <c r="D269" s="10" t="s">
        <v>3506</v>
      </c>
      <c r="E269" s="11"/>
      <c r="F269" s="16" t="s">
        <v>1356</v>
      </c>
      <c r="G269" s="19" t="s">
        <v>3507</v>
      </c>
      <c r="H269" s="8" t="s">
        <v>3508</v>
      </c>
      <c r="I269" s="14"/>
      <c r="J269" s="14"/>
      <c r="K269" s="14"/>
      <c r="L269" s="14"/>
      <c r="M269" s="14"/>
      <c r="N269" s="14"/>
      <c r="O269" s="14"/>
      <c r="P269" s="14"/>
      <c r="Q269" s="14"/>
      <c r="R269" s="14"/>
      <c r="S269" s="14"/>
      <c r="T269" s="14"/>
      <c r="U269" s="14"/>
      <c r="V269" s="14"/>
      <c r="W269" s="14"/>
      <c r="X269" s="14"/>
      <c r="Y269" s="14"/>
      <c r="Z269" s="14"/>
      <c r="AA269" s="14"/>
      <c r="AB269" s="14"/>
    </row>
    <row r="270">
      <c r="A270" s="7">
        <v>45138.0</v>
      </c>
      <c r="B270" s="8" t="s">
        <v>3509</v>
      </c>
      <c r="C270" s="9" t="s">
        <v>30</v>
      </c>
      <c r="D270" s="10" t="s">
        <v>3510</v>
      </c>
      <c r="E270" s="11"/>
      <c r="F270" s="16" t="s">
        <v>170</v>
      </c>
      <c r="G270" s="19" t="s">
        <v>3511</v>
      </c>
      <c r="H270" s="11"/>
      <c r="I270" s="14"/>
      <c r="J270" s="14"/>
      <c r="K270" s="14"/>
      <c r="L270" s="14"/>
      <c r="M270" s="14"/>
      <c r="N270" s="14"/>
      <c r="O270" s="14"/>
      <c r="P270" s="14"/>
      <c r="Q270" s="14"/>
      <c r="R270" s="14"/>
      <c r="S270" s="14"/>
      <c r="T270" s="14"/>
      <c r="U270" s="14"/>
      <c r="V270" s="14"/>
      <c r="W270" s="14"/>
      <c r="X270" s="14"/>
      <c r="Y270" s="14"/>
      <c r="Z270" s="14"/>
      <c r="AA270" s="14"/>
      <c r="AB270" s="14"/>
    </row>
    <row r="271">
      <c r="A271" s="7">
        <v>45138.0</v>
      </c>
      <c r="B271" s="8" t="s">
        <v>3512</v>
      </c>
      <c r="C271" s="9" t="s">
        <v>14</v>
      </c>
      <c r="D271" s="10" t="s">
        <v>3513</v>
      </c>
      <c r="E271" s="8" t="s">
        <v>1102</v>
      </c>
      <c r="F271" s="16" t="s">
        <v>3514</v>
      </c>
      <c r="G271" s="19" t="s">
        <v>3515</v>
      </c>
      <c r="H271" s="11"/>
      <c r="I271" s="14"/>
      <c r="J271" s="14"/>
      <c r="K271" s="14"/>
      <c r="L271" s="14"/>
      <c r="M271" s="14"/>
      <c r="N271" s="14"/>
      <c r="O271" s="14"/>
      <c r="P271" s="14"/>
      <c r="Q271" s="14"/>
      <c r="R271" s="14"/>
      <c r="S271" s="14"/>
      <c r="T271" s="14"/>
      <c r="U271" s="14"/>
      <c r="V271" s="14"/>
      <c r="W271" s="14"/>
      <c r="X271" s="14"/>
      <c r="Y271" s="14"/>
      <c r="Z271" s="14"/>
      <c r="AA271" s="14"/>
      <c r="AB271" s="14"/>
    </row>
    <row r="272">
      <c r="A272" s="7">
        <v>45138.0</v>
      </c>
      <c r="B272" s="8" t="s">
        <v>3516</v>
      </c>
      <c r="C272" s="9" t="s">
        <v>14</v>
      </c>
      <c r="D272" s="10" t="s">
        <v>3517</v>
      </c>
      <c r="E272" s="8" t="s">
        <v>37</v>
      </c>
      <c r="F272" s="16" t="s">
        <v>3518</v>
      </c>
      <c r="G272" s="19" t="s">
        <v>3519</v>
      </c>
      <c r="H272" s="11"/>
      <c r="I272" s="14"/>
      <c r="J272" s="14"/>
      <c r="K272" s="14"/>
      <c r="L272" s="14"/>
      <c r="M272" s="14"/>
      <c r="N272" s="14"/>
      <c r="O272" s="14"/>
      <c r="P272" s="14"/>
      <c r="Q272" s="14"/>
      <c r="R272" s="14"/>
      <c r="S272" s="14"/>
      <c r="T272" s="14"/>
      <c r="U272" s="14"/>
      <c r="V272" s="14"/>
      <c r="W272" s="14"/>
      <c r="X272" s="14"/>
      <c r="Y272" s="14"/>
      <c r="Z272" s="14"/>
      <c r="AA272" s="14"/>
      <c r="AB272" s="14"/>
    </row>
    <row r="273">
      <c r="A273" s="7">
        <v>45138.0</v>
      </c>
      <c r="B273" s="8" t="s">
        <v>3520</v>
      </c>
      <c r="C273" s="9" t="s">
        <v>14</v>
      </c>
      <c r="D273" s="10" t="s">
        <v>3521</v>
      </c>
      <c r="E273" s="8" t="s">
        <v>258</v>
      </c>
      <c r="F273" s="16" t="s">
        <v>3522</v>
      </c>
      <c r="G273" s="19" t="s">
        <v>3523</v>
      </c>
      <c r="H273" s="8" t="s">
        <v>3524</v>
      </c>
      <c r="I273" s="14"/>
      <c r="J273" s="14"/>
      <c r="K273" s="14"/>
      <c r="L273" s="14"/>
      <c r="M273" s="14"/>
      <c r="N273" s="14"/>
      <c r="O273" s="14"/>
      <c r="P273" s="14"/>
      <c r="Q273" s="14"/>
      <c r="R273" s="14"/>
      <c r="S273" s="14"/>
      <c r="T273" s="14"/>
      <c r="U273" s="14"/>
      <c r="V273" s="14"/>
      <c r="W273" s="14"/>
      <c r="X273" s="14"/>
      <c r="Y273" s="14"/>
      <c r="Z273" s="14"/>
      <c r="AA273" s="14"/>
      <c r="AB273" s="14"/>
    </row>
    <row r="274">
      <c r="A274" s="7">
        <v>45138.0</v>
      </c>
      <c r="B274" s="8" t="s">
        <v>3525</v>
      </c>
      <c r="C274" s="9" t="s">
        <v>14</v>
      </c>
      <c r="D274" s="10" t="s">
        <v>3526</v>
      </c>
      <c r="E274" s="8" t="s">
        <v>156</v>
      </c>
      <c r="F274" s="16" t="s">
        <v>3527</v>
      </c>
      <c r="G274" s="19" t="s">
        <v>3528</v>
      </c>
      <c r="H274" s="8" t="s">
        <v>3529</v>
      </c>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3"/>
      <c r="H275" s="11"/>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3"/>
      <c r="H276" s="11"/>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3"/>
      <c r="H277" s="11"/>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3"/>
      <c r="H278" s="11"/>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3"/>
      <c r="H279" s="11"/>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3"/>
      <c r="H280" s="11"/>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3"/>
      <c r="H281" s="11"/>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3"/>
      <c r="H282" s="11"/>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3"/>
      <c r="H283" s="11"/>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3"/>
      <c r="H284" s="11"/>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3"/>
      <c r="H285" s="11"/>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3"/>
      <c r="H286" s="11"/>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3"/>
      <c r="H287" s="11"/>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3"/>
      <c r="H288" s="11"/>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3"/>
      <c r="H289" s="11"/>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3"/>
      <c r="H290" s="11"/>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3"/>
      <c r="H291" s="11"/>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3"/>
      <c r="H292" s="11"/>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3"/>
      <c r="H293" s="11"/>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3"/>
      <c r="H294" s="11"/>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3"/>
      <c r="H295" s="11"/>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3"/>
      <c r="H296" s="11"/>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3"/>
      <c r="H297" s="11"/>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3"/>
      <c r="H298" s="11"/>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3"/>
      <c r="H299" s="11"/>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3"/>
      <c r="H300" s="11"/>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3"/>
      <c r="H301" s="11"/>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3"/>
      <c r="H302" s="11"/>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3"/>
      <c r="H303" s="11"/>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3"/>
      <c r="H304" s="11"/>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3"/>
      <c r="H305" s="11"/>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3"/>
      <c r="H306" s="11"/>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3"/>
      <c r="H307" s="11"/>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3"/>
      <c r="H308" s="11"/>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3"/>
      <c r="H309" s="11"/>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3"/>
      <c r="H310" s="11"/>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3"/>
      <c r="H311" s="11"/>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3"/>
      <c r="H312" s="11"/>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3"/>
      <c r="H313" s="11"/>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3"/>
      <c r="H314" s="11"/>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3"/>
      <c r="H315" s="11"/>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3"/>
      <c r="H316" s="11"/>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3"/>
      <c r="H317" s="11"/>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3"/>
      <c r="H318" s="11"/>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3"/>
      <c r="H319" s="11"/>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3"/>
      <c r="H320" s="11"/>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3"/>
      <c r="H321" s="11"/>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3"/>
      <c r="H322" s="11"/>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3"/>
      <c r="H323" s="11"/>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3"/>
      <c r="H324" s="11"/>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3"/>
      <c r="H325" s="11"/>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3"/>
      <c r="H326" s="11"/>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3"/>
      <c r="H327" s="11"/>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3"/>
      <c r="H328" s="11"/>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3"/>
      <c r="H329" s="11"/>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3"/>
      <c r="H330" s="11"/>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3"/>
      <c r="H331" s="11"/>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3"/>
      <c r="H332" s="11"/>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3"/>
      <c r="H333" s="11"/>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3"/>
      <c r="H334" s="11"/>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3"/>
      <c r="H335" s="11"/>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3"/>
      <c r="H336" s="11"/>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3"/>
      <c r="H337" s="11"/>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3"/>
      <c r="H338" s="11"/>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3"/>
      <c r="H339" s="11"/>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3"/>
      <c r="H340" s="11"/>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3"/>
      <c r="H341" s="11"/>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3"/>
      <c r="H342" s="11"/>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3"/>
      <c r="H343" s="11"/>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3"/>
      <c r="H344" s="11"/>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3"/>
      <c r="H345" s="11"/>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3"/>
      <c r="H346" s="11"/>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3"/>
      <c r="H347" s="11"/>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3"/>
      <c r="H348" s="11"/>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3"/>
      <c r="H349" s="11"/>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3"/>
      <c r="H350" s="11"/>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3"/>
      <c r="H351" s="11"/>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3"/>
      <c r="H352" s="11"/>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3"/>
      <c r="H353" s="11"/>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3"/>
      <c r="H354" s="11"/>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3"/>
      <c r="H355" s="11"/>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3"/>
      <c r="H356" s="11"/>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3"/>
      <c r="H357" s="11"/>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3"/>
      <c r="H358" s="11"/>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3"/>
      <c r="H359" s="11"/>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3"/>
      <c r="H360" s="11"/>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3"/>
      <c r="H361" s="11"/>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3"/>
      <c r="H362" s="11"/>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3"/>
      <c r="H363" s="11"/>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3"/>
      <c r="H364" s="11"/>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3"/>
      <c r="H365" s="11"/>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3"/>
      <c r="H366" s="11"/>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3"/>
      <c r="H367" s="11"/>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3"/>
      <c r="H368" s="11"/>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3"/>
      <c r="H369" s="11"/>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3"/>
      <c r="H370" s="11"/>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3"/>
      <c r="H371" s="11"/>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3"/>
      <c r="H372" s="11"/>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3"/>
      <c r="H373" s="11"/>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3"/>
      <c r="H374" s="11"/>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3"/>
      <c r="H375" s="11"/>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3"/>
      <c r="H376" s="11"/>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3"/>
      <c r="H377" s="11"/>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3"/>
      <c r="H378" s="11"/>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3"/>
      <c r="H379" s="11"/>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3"/>
      <c r="H380" s="11"/>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3"/>
      <c r="H381" s="11"/>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3"/>
      <c r="H382" s="11"/>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3"/>
      <c r="H383" s="11"/>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3"/>
      <c r="H384" s="11"/>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3"/>
      <c r="H385" s="11"/>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3"/>
      <c r="H386" s="11"/>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3"/>
      <c r="H387" s="11"/>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3"/>
      <c r="H388" s="11"/>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3"/>
      <c r="H389" s="11"/>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3"/>
      <c r="H390" s="11"/>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3"/>
      <c r="H391" s="11"/>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3"/>
      <c r="H392" s="11"/>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3"/>
      <c r="H393" s="11"/>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3"/>
      <c r="H394" s="11"/>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3"/>
      <c r="H395" s="11"/>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3"/>
      <c r="H396" s="11"/>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3"/>
      <c r="H397" s="11"/>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3"/>
      <c r="H398" s="11"/>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3"/>
      <c r="H399" s="11"/>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3"/>
      <c r="H400" s="11"/>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3"/>
      <c r="H401" s="11"/>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3"/>
      <c r="H402" s="11"/>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3"/>
      <c r="H403" s="11"/>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3"/>
      <c r="H404" s="11"/>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3"/>
      <c r="H405" s="11"/>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3"/>
      <c r="H406" s="11"/>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3"/>
      <c r="H407" s="11"/>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3"/>
      <c r="H408" s="11"/>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3"/>
      <c r="H409" s="11"/>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3"/>
      <c r="H410" s="11"/>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3"/>
      <c r="H411" s="11"/>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3"/>
      <c r="H412" s="11"/>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3"/>
      <c r="H413" s="11"/>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3"/>
      <c r="H414" s="11"/>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3"/>
      <c r="H415" s="11"/>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3"/>
      <c r="H416" s="11"/>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3"/>
      <c r="H417" s="11"/>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3"/>
      <c r="H418" s="11"/>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3"/>
      <c r="H419" s="11"/>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3"/>
      <c r="H420" s="11"/>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3"/>
      <c r="H421" s="11"/>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3"/>
      <c r="H422" s="11"/>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3"/>
      <c r="H423" s="11"/>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3"/>
      <c r="H424" s="11"/>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3"/>
      <c r="H425" s="11"/>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3"/>
      <c r="H426" s="11"/>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3"/>
      <c r="H427" s="11"/>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3"/>
      <c r="H428" s="11"/>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3"/>
      <c r="H429" s="11"/>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3"/>
      <c r="H430" s="11"/>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3"/>
      <c r="H431" s="11"/>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3"/>
      <c r="H432" s="11"/>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3"/>
      <c r="H433" s="11"/>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3"/>
      <c r="H434" s="11"/>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3"/>
      <c r="H435" s="11"/>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3"/>
      <c r="H436" s="11"/>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3"/>
      <c r="H437" s="11"/>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3"/>
      <c r="H438" s="11"/>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3"/>
      <c r="H439" s="11"/>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3"/>
      <c r="H440" s="11"/>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3"/>
      <c r="H441" s="11"/>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3"/>
      <c r="H442" s="11"/>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3"/>
      <c r="H443" s="11"/>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3"/>
      <c r="H444" s="11"/>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3"/>
      <c r="H445" s="11"/>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3"/>
      <c r="H446" s="11"/>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3"/>
      <c r="H447" s="11"/>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3"/>
      <c r="H448" s="11"/>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3"/>
      <c r="H449" s="11"/>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3"/>
      <c r="H450" s="11"/>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3"/>
      <c r="H451" s="11"/>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3"/>
      <c r="H452" s="11"/>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3"/>
      <c r="H453" s="11"/>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3"/>
      <c r="H454" s="11"/>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3"/>
      <c r="H455" s="11"/>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3"/>
      <c r="H456" s="11"/>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3"/>
      <c r="H457" s="11"/>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3"/>
      <c r="H458" s="11"/>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3"/>
      <c r="H459" s="11"/>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3"/>
      <c r="H460" s="11"/>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3"/>
      <c r="H461" s="11"/>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3"/>
      <c r="H462" s="11"/>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3"/>
      <c r="H463" s="11"/>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3"/>
      <c r="H464" s="11"/>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3"/>
      <c r="H465" s="11"/>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3"/>
      <c r="H466" s="11"/>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3"/>
      <c r="H467" s="11"/>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3"/>
      <c r="H468" s="11"/>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3"/>
      <c r="H469" s="11"/>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3"/>
      <c r="H470" s="11"/>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3"/>
      <c r="H471" s="11"/>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3"/>
      <c r="H472" s="11"/>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3"/>
      <c r="H473" s="11"/>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3"/>
      <c r="H474" s="11"/>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3"/>
      <c r="H475" s="11"/>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3"/>
      <c r="H476" s="11"/>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3"/>
      <c r="H477" s="11"/>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3"/>
      <c r="H478" s="11"/>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3"/>
      <c r="H479" s="11"/>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3"/>
      <c r="H480" s="11"/>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3"/>
      <c r="H481" s="11"/>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3"/>
      <c r="H482" s="11"/>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3"/>
      <c r="H483" s="11"/>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3"/>
      <c r="H484" s="11"/>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3"/>
      <c r="H485" s="11"/>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3"/>
      <c r="H486" s="11"/>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3"/>
      <c r="H487" s="11"/>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3"/>
      <c r="H488" s="11"/>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3"/>
      <c r="H489" s="11"/>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3"/>
      <c r="H490" s="11"/>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3"/>
      <c r="H491" s="11"/>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3"/>
      <c r="H492" s="11"/>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3"/>
      <c r="H493" s="11"/>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3"/>
      <c r="H494" s="11"/>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3"/>
      <c r="H495" s="11"/>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3"/>
      <c r="H496" s="11"/>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3"/>
      <c r="H497" s="11"/>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3"/>
      <c r="H498" s="11"/>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3"/>
      <c r="H499" s="11"/>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3"/>
      <c r="H500" s="11"/>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3"/>
      <c r="H501" s="11"/>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3"/>
      <c r="H502" s="11"/>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3"/>
      <c r="H503" s="11"/>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3"/>
      <c r="H504" s="11"/>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3"/>
      <c r="H505" s="11"/>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3"/>
      <c r="H506" s="11"/>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3"/>
      <c r="H507" s="11"/>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3"/>
      <c r="H508" s="11"/>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3"/>
      <c r="H509" s="11"/>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3"/>
      <c r="H510" s="11"/>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3"/>
      <c r="H511" s="11"/>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3"/>
      <c r="H512" s="11"/>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3"/>
      <c r="H513" s="11"/>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3"/>
      <c r="H514" s="11"/>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3"/>
      <c r="H515" s="11"/>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3"/>
      <c r="H516" s="11"/>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3"/>
      <c r="H517" s="11"/>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3"/>
      <c r="H518" s="11"/>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3"/>
      <c r="H519" s="11"/>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3"/>
      <c r="H520" s="11"/>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3"/>
      <c r="H521" s="11"/>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3"/>
      <c r="H522" s="11"/>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3"/>
      <c r="H523" s="11"/>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3"/>
      <c r="H524" s="11"/>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3"/>
      <c r="H525" s="11"/>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3"/>
      <c r="H526" s="11"/>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3"/>
      <c r="H527" s="11"/>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3"/>
      <c r="H528" s="11"/>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3"/>
      <c r="H529" s="11"/>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3"/>
      <c r="H530" s="11"/>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3"/>
      <c r="H531" s="11"/>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3"/>
      <c r="H532" s="11"/>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3"/>
      <c r="H533" s="11"/>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3"/>
      <c r="H534" s="11"/>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3"/>
      <c r="H535" s="11"/>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3"/>
      <c r="H536" s="11"/>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3"/>
      <c r="H537" s="11"/>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3"/>
      <c r="H538" s="11"/>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3"/>
      <c r="H539" s="11"/>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3"/>
      <c r="H540" s="11"/>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3"/>
      <c r="H541" s="11"/>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3"/>
      <c r="H542" s="11"/>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3"/>
      <c r="H543" s="11"/>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3"/>
      <c r="H544" s="11"/>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3"/>
      <c r="H545" s="11"/>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3"/>
      <c r="H546" s="11"/>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3"/>
      <c r="H547" s="11"/>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3"/>
      <c r="H548" s="11"/>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3"/>
      <c r="H549" s="11"/>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3"/>
      <c r="H550" s="11"/>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3"/>
      <c r="H551" s="11"/>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3"/>
      <c r="H552" s="11"/>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3"/>
      <c r="H553" s="11"/>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3"/>
      <c r="H554" s="11"/>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3"/>
      <c r="H555" s="11"/>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3"/>
      <c r="H556" s="11"/>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3"/>
      <c r="H557" s="11"/>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3"/>
      <c r="H558" s="11"/>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3"/>
      <c r="H559" s="11"/>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3"/>
      <c r="H560" s="11"/>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3"/>
      <c r="H561" s="11"/>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3"/>
      <c r="H562" s="11"/>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3"/>
      <c r="H563" s="11"/>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3"/>
      <c r="H564" s="11"/>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3"/>
      <c r="H565" s="11"/>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3"/>
      <c r="H566" s="11"/>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3"/>
      <c r="H567" s="11"/>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3"/>
      <c r="H568" s="11"/>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3"/>
      <c r="H569" s="11"/>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3"/>
      <c r="H570" s="11"/>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3"/>
      <c r="H571" s="11"/>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3"/>
      <c r="H572" s="11"/>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3"/>
      <c r="H573" s="11"/>
      <c r="I573" s="14"/>
      <c r="J573" s="14"/>
      <c r="K573" s="14"/>
      <c r="L573" s="14"/>
      <c r="M573" s="14"/>
      <c r="N573" s="14"/>
      <c r="O573" s="14"/>
      <c r="P573" s="14"/>
      <c r="Q573" s="14"/>
      <c r="R573" s="14"/>
      <c r="S573" s="14"/>
      <c r="T573" s="14"/>
      <c r="U573" s="14"/>
      <c r="V573" s="14"/>
      <c r="W573" s="14"/>
      <c r="X573" s="14"/>
      <c r="Y573" s="14"/>
      <c r="Z573" s="14"/>
      <c r="AA573" s="14"/>
      <c r="AB573" s="14"/>
    </row>
    <row r="574">
      <c r="A574" s="7"/>
      <c r="B574" s="11"/>
      <c r="C574" s="9"/>
      <c r="D574" s="22"/>
      <c r="E574" s="11"/>
      <c r="F574" s="11"/>
      <c r="G574" s="13"/>
      <c r="H574" s="11"/>
      <c r="I574" s="14"/>
      <c r="J574" s="14"/>
      <c r="K574" s="14"/>
      <c r="L574" s="14"/>
      <c r="M574" s="14"/>
      <c r="N574" s="14"/>
      <c r="O574" s="14"/>
      <c r="P574" s="14"/>
      <c r="Q574" s="14"/>
      <c r="R574" s="14"/>
      <c r="S574" s="14"/>
      <c r="T574" s="14"/>
      <c r="U574" s="14"/>
      <c r="V574" s="14"/>
      <c r="W574" s="14"/>
      <c r="X574" s="14"/>
      <c r="Y574" s="14"/>
      <c r="Z574" s="14"/>
      <c r="AA574" s="14"/>
      <c r="AB574" s="14"/>
    </row>
    <row r="575">
      <c r="A575" s="7"/>
      <c r="B575" s="11"/>
      <c r="C575" s="9"/>
      <c r="D575" s="22"/>
      <c r="E575" s="11"/>
      <c r="F575" s="11"/>
      <c r="G575" s="13"/>
      <c r="H575" s="11"/>
      <c r="I575" s="14"/>
      <c r="J575" s="14"/>
      <c r="K575" s="14"/>
      <c r="L575" s="14"/>
      <c r="M575" s="14"/>
      <c r="N575" s="14"/>
      <c r="O575" s="14"/>
      <c r="P575" s="14"/>
      <c r="Q575" s="14"/>
      <c r="R575" s="14"/>
      <c r="S575" s="14"/>
      <c r="T575" s="14"/>
      <c r="U575" s="14"/>
      <c r="V575" s="14"/>
      <c r="W575" s="14"/>
      <c r="X575" s="14"/>
      <c r="Y575" s="14"/>
      <c r="Z575" s="14"/>
      <c r="AA575" s="14"/>
      <c r="AB575" s="14"/>
    </row>
    <row r="576">
      <c r="A576" s="7"/>
      <c r="B576" s="11"/>
      <c r="C576" s="9"/>
      <c r="D576" s="22"/>
      <c r="E576" s="11"/>
      <c r="F576" s="11"/>
      <c r="G576" s="13"/>
      <c r="H576" s="11"/>
      <c r="I576" s="14"/>
      <c r="J576" s="14"/>
      <c r="K576" s="14"/>
      <c r="L576" s="14"/>
      <c r="M576" s="14"/>
      <c r="N576" s="14"/>
      <c r="O576" s="14"/>
      <c r="P576" s="14"/>
      <c r="Q576" s="14"/>
      <c r="R576" s="14"/>
      <c r="S576" s="14"/>
      <c r="T576" s="14"/>
      <c r="U576" s="14"/>
      <c r="V576" s="14"/>
      <c r="W576" s="14"/>
      <c r="X576" s="14"/>
      <c r="Y576" s="14"/>
      <c r="Z576" s="14"/>
      <c r="AA576" s="14"/>
      <c r="AB576" s="14"/>
    </row>
    <row r="577">
      <c r="A577" s="7"/>
      <c r="B577" s="11"/>
      <c r="C577" s="9"/>
      <c r="D577" s="22"/>
      <c r="E577" s="11"/>
      <c r="F577" s="11"/>
      <c r="G577" s="13"/>
      <c r="H577" s="11"/>
      <c r="I577" s="14"/>
      <c r="J577" s="14"/>
      <c r="K577" s="14"/>
      <c r="L577" s="14"/>
      <c r="M577" s="14"/>
      <c r="N577" s="14"/>
      <c r="O577" s="14"/>
      <c r="P577" s="14"/>
      <c r="Q577" s="14"/>
      <c r="R577" s="14"/>
      <c r="S577" s="14"/>
      <c r="T577" s="14"/>
      <c r="U577" s="14"/>
      <c r="V577" s="14"/>
      <c r="W577" s="14"/>
      <c r="X577" s="14"/>
      <c r="Y577" s="14"/>
      <c r="Z577" s="14"/>
      <c r="AA577" s="14"/>
      <c r="AB577" s="14"/>
    </row>
    <row r="578">
      <c r="A578" s="7"/>
      <c r="B578" s="11"/>
      <c r="C578" s="9"/>
      <c r="D578" s="22"/>
      <c r="E578" s="11"/>
      <c r="F578" s="11"/>
      <c r="G578" s="13"/>
      <c r="H578" s="11"/>
      <c r="I578" s="14"/>
      <c r="J578" s="14"/>
      <c r="K578" s="14"/>
      <c r="L578" s="14"/>
      <c r="M578" s="14"/>
      <c r="N578" s="14"/>
      <c r="O578" s="14"/>
      <c r="P578" s="14"/>
      <c r="Q578" s="14"/>
      <c r="R578" s="14"/>
      <c r="S578" s="14"/>
      <c r="T578" s="14"/>
      <c r="U578" s="14"/>
      <c r="V578" s="14"/>
      <c r="W578" s="14"/>
      <c r="X578" s="14"/>
      <c r="Y578" s="14"/>
      <c r="Z578" s="14"/>
      <c r="AA578" s="14"/>
      <c r="AB578" s="14"/>
    </row>
    <row r="579">
      <c r="A579" s="7"/>
      <c r="B579" s="11"/>
      <c r="C579" s="9"/>
      <c r="D579" s="22"/>
      <c r="E579" s="11"/>
      <c r="F579" s="11"/>
      <c r="G579" s="13"/>
      <c r="H579" s="11"/>
      <c r="I579" s="14"/>
      <c r="J579" s="14"/>
      <c r="K579" s="14"/>
      <c r="L579" s="14"/>
      <c r="M579" s="14"/>
      <c r="N579" s="14"/>
      <c r="O579" s="14"/>
      <c r="P579" s="14"/>
      <c r="Q579" s="14"/>
      <c r="R579" s="14"/>
      <c r="S579" s="14"/>
      <c r="T579" s="14"/>
      <c r="U579" s="14"/>
      <c r="V579" s="14"/>
      <c r="W579" s="14"/>
      <c r="X579" s="14"/>
      <c r="Y579" s="14"/>
      <c r="Z579" s="14"/>
      <c r="AA579" s="14"/>
      <c r="AB579" s="14"/>
    </row>
    <row r="580">
      <c r="A580" s="7"/>
      <c r="B580" s="11"/>
      <c r="C580" s="9"/>
      <c r="D580" s="22"/>
      <c r="E580" s="11"/>
      <c r="F580" s="11"/>
      <c r="G580" s="13"/>
      <c r="H580" s="11"/>
      <c r="I580" s="14"/>
      <c r="J580" s="14"/>
      <c r="K580" s="14"/>
      <c r="L580" s="14"/>
      <c r="M580" s="14"/>
      <c r="N580" s="14"/>
      <c r="O580" s="14"/>
      <c r="P580" s="14"/>
      <c r="Q580" s="14"/>
      <c r="R580" s="14"/>
      <c r="S580" s="14"/>
      <c r="T580" s="14"/>
      <c r="U580" s="14"/>
      <c r="V580" s="14"/>
      <c r="W580" s="14"/>
      <c r="X580" s="14"/>
      <c r="Y580" s="14"/>
      <c r="Z580" s="14"/>
      <c r="AA580" s="14"/>
      <c r="AB580" s="14"/>
    </row>
    <row r="581">
      <c r="A581" s="7"/>
      <c r="B581" s="11"/>
      <c r="C581" s="9"/>
      <c r="D581" s="22"/>
      <c r="E581" s="11"/>
      <c r="F581" s="11"/>
      <c r="G581" s="13"/>
      <c r="H581" s="11"/>
      <c r="I581" s="14"/>
      <c r="J581" s="14"/>
      <c r="K581" s="14"/>
      <c r="L581" s="14"/>
      <c r="M581" s="14"/>
      <c r="N581" s="14"/>
      <c r="O581" s="14"/>
      <c r="P581" s="14"/>
      <c r="Q581" s="14"/>
      <c r="R581" s="14"/>
      <c r="S581" s="14"/>
      <c r="T581" s="14"/>
      <c r="U581" s="14"/>
      <c r="V581" s="14"/>
      <c r="W581" s="14"/>
      <c r="X581" s="14"/>
      <c r="Y581" s="14"/>
      <c r="Z581" s="14"/>
      <c r="AA581" s="14"/>
      <c r="AB581" s="14"/>
    </row>
    <row r="582">
      <c r="A582" s="7"/>
      <c r="B582" s="11"/>
      <c r="C582" s="9"/>
      <c r="D582" s="22"/>
      <c r="E582" s="11"/>
      <c r="F582" s="11"/>
      <c r="G582" s="13"/>
      <c r="H582" s="11"/>
      <c r="I582" s="14"/>
      <c r="J582" s="14"/>
      <c r="K582" s="14"/>
      <c r="L582" s="14"/>
      <c r="M582" s="14"/>
      <c r="N582" s="14"/>
      <c r="O582" s="14"/>
      <c r="P582" s="14"/>
      <c r="Q582" s="14"/>
      <c r="R582" s="14"/>
      <c r="S582" s="14"/>
      <c r="T582" s="14"/>
      <c r="U582" s="14"/>
      <c r="V582" s="14"/>
      <c r="W582" s="14"/>
      <c r="X582" s="14"/>
      <c r="Y582" s="14"/>
      <c r="Z582" s="14"/>
      <c r="AA582" s="14"/>
      <c r="AB582" s="14"/>
    </row>
    <row r="583">
      <c r="A583" s="7"/>
      <c r="B583" s="11"/>
      <c r="C583" s="9"/>
      <c r="D583" s="22"/>
      <c r="E583" s="11"/>
      <c r="F583" s="11"/>
      <c r="G583" s="13"/>
      <c r="H583" s="11"/>
      <c r="I583" s="14"/>
      <c r="J583" s="14"/>
      <c r="K583" s="14"/>
      <c r="L583" s="14"/>
      <c r="M583" s="14"/>
      <c r="N583" s="14"/>
      <c r="O583" s="14"/>
      <c r="P583" s="14"/>
      <c r="Q583" s="14"/>
      <c r="R583" s="14"/>
      <c r="S583" s="14"/>
      <c r="T583" s="14"/>
      <c r="U583" s="14"/>
      <c r="V583" s="14"/>
      <c r="W583" s="14"/>
      <c r="X583" s="14"/>
      <c r="Y583" s="14"/>
      <c r="Z583" s="14"/>
      <c r="AA583" s="14"/>
      <c r="AB583" s="14"/>
    </row>
    <row r="584">
      <c r="A584" s="7"/>
      <c r="B584" s="11"/>
      <c r="C584" s="9"/>
      <c r="D584" s="22"/>
      <c r="E584" s="11"/>
      <c r="F584" s="11"/>
      <c r="G584" s="13"/>
      <c r="H584" s="11"/>
      <c r="I584" s="14"/>
      <c r="J584" s="14"/>
      <c r="K584" s="14"/>
      <c r="L584" s="14"/>
      <c r="M584" s="14"/>
      <c r="N584" s="14"/>
      <c r="O584" s="14"/>
      <c r="P584" s="14"/>
      <c r="Q584" s="14"/>
      <c r="R584" s="14"/>
      <c r="S584" s="14"/>
      <c r="T584" s="14"/>
      <c r="U584" s="14"/>
      <c r="V584" s="14"/>
      <c r="W584" s="14"/>
      <c r="X584" s="14"/>
      <c r="Y584" s="14"/>
      <c r="Z584" s="14"/>
      <c r="AA584" s="14"/>
      <c r="AB584" s="14"/>
    </row>
    <row r="585">
      <c r="A585" s="7"/>
      <c r="B585" s="11"/>
      <c r="C585" s="9"/>
      <c r="D585" s="22"/>
      <c r="E585" s="11"/>
      <c r="F585" s="11"/>
      <c r="G585" s="13"/>
      <c r="H585" s="11"/>
      <c r="I585" s="14"/>
      <c r="J585" s="14"/>
      <c r="K585" s="14"/>
      <c r="L585" s="14"/>
      <c r="M585" s="14"/>
      <c r="N585" s="14"/>
      <c r="O585" s="14"/>
      <c r="P585" s="14"/>
      <c r="Q585" s="14"/>
      <c r="R585" s="14"/>
      <c r="S585" s="14"/>
      <c r="T585" s="14"/>
      <c r="U585" s="14"/>
      <c r="V585" s="14"/>
      <c r="W585" s="14"/>
      <c r="X585" s="14"/>
      <c r="Y585" s="14"/>
      <c r="Z585" s="14"/>
      <c r="AA585" s="14"/>
      <c r="AB585" s="14"/>
    </row>
    <row r="586">
      <c r="A586" s="7"/>
      <c r="B586" s="11"/>
      <c r="C586" s="9"/>
      <c r="D586" s="22"/>
      <c r="E586" s="11"/>
      <c r="F586" s="11"/>
      <c r="G586" s="13"/>
      <c r="H586" s="11"/>
      <c r="I586" s="14"/>
      <c r="J586" s="14"/>
      <c r="K586" s="14"/>
      <c r="L586" s="14"/>
      <c r="M586" s="14"/>
      <c r="N586" s="14"/>
      <c r="O586" s="14"/>
      <c r="P586" s="14"/>
      <c r="Q586" s="14"/>
      <c r="R586" s="14"/>
      <c r="S586" s="14"/>
      <c r="T586" s="14"/>
      <c r="U586" s="14"/>
      <c r="V586" s="14"/>
      <c r="W586" s="14"/>
      <c r="X586" s="14"/>
      <c r="Y586" s="14"/>
      <c r="Z586" s="14"/>
      <c r="AA586" s="14"/>
      <c r="AB586" s="14"/>
    </row>
    <row r="587">
      <c r="A587" s="7"/>
      <c r="B587" s="11"/>
      <c r="C587" s="9"/>
      <c r="D587" s="22"/>
      <c r="E587" s="11"/>
      <c r="F587" s="11"/>
      <c r="G587" s="13"/>
      <c r="H587" s="11"/>
      <c r="I587" s="14"/>
      <c r="J587" s="14"/>
      <c r="K587" s="14"/>
      <c r="L587" s="14"/>
      <c r="M587" s="14"/>
      <c r="N587" s="14"/>
      <c r="O587" s="14"/>
      <c r="P587" s="14"/>
      <c r="Q587" s="14"/>
      <c r="R587" s="14"/>
      <c r="S587" s="14"/>
      <c r="T587" s="14"/>
      <c r="U587" s="14"/>
      <c r="V587" s="14"/>
      <c r="W587" s="14"/>
      <c r="X587" s="14"/>
      <c r="Y587" s="14"/>
      <c r="Z587" s="14"/>
      <c r="AA587" s="14"/>
      <c r="AB587" s="14"/>
    </row>
    <row r="588">
      <c r="A588" s="7"/>
      <c r="B588" s="11"/>
      <c r="C588" s="9"/>
      <c r="D588" s="22"/>
      <c r="E588" s="11"/>
      <c r="F588" s="11"/>
      <c r="G588" s="13"/>
      <c r="H588" s="11"/>
      <c r="I588" s="14"/>
      <c r="J588" s="14"/>
      <c r="K588" s="14"/>
      <c r="L588" s="14"/>
      <c r="M588" s="14"/>
      <c r="N588" s="14"/>
      <c r="O588" s="14"/>
      <c r="P588" s="14"/>
      <c r="Q588" s="14"/>
      <c r="R588" s="14"/>
      <c r="S588" s="14"/>
      <c r="T588" s="14"/>
      <c r="U588" s="14"/>
      <c r="V588" s="14"/>
      <c r="W588" s="14"/>
      <c r="X588" s="14"/>
      <c r="Y588" s="14"/>
      <c r="Z588" s="14"/>
      <c r="AA588" s="14"/>
      <c r="AB588" s="14"/>
    </row>
    <row r="589">
      <c r="A589" s="7"/>
      <c r="B589" s="11"/>
      <c r="C589" s="9"/>
      <c r="D589" s="22"/>
      <c r="E589" s="11"/>
      <c r="F589" s="11"/>
      <c r="G589" s="13"/>
      <c r="H589" s="11"/>
      <c r="I589" s="14"/>
      <c r="J589" s="14"/>
      <c r="K589" s="14"/>
      <c r="L589" s="14"/>
      <c r="M589" s="14"/>
      <c r="N589" s="14"/>
      <c r="O589" s="14"/>
      <c r="P589" s="14"/>
      <c r="Q589" s="14"/>
      <c r="R589" s="14"/>
      <c r="S589" s="14"/>
      <c r="T589" s="14"/>
      <c r="U589" s="14"/>
      <c r="V589" s="14"/>
      <c r="W589" s="14"/>
      <c r="X589" s="14"/>
      <c r="Y589" s="14"/>
      <c r="Z589" s="14"/>
      <c r="AA589" s="14"/>
      <c r="AB589" s="14"/>
    </row>
    <row r="590">
      <c r="A590" s="7"/>
      <c r="B590" s="11"/>
      <c r="C590" s="9"/>
      <c r="D590" s="22"/>
      <c r="E590" s="11"/>
      <c r="F590" s="11"/>
      <c r="G590" s="13"/>
      <c r="H590" s="11"/>
      <c r="I590" s="14"/>
      <c r="J590" s="14"/>
      <c r="K590" s="14"/>
      <c r="L590" s="14"/>
      <c r="M590" s="14"/>
      <c r="N590" s="14"/>
      <c r="O590" s="14"/>
      <c r="P590" s="14"/>
      <c r="Q590" s="14"/>
      <c r="R590" s="14"/>
      <c r="S590" s="14"/>
      <c r="T590" s="14"/>
      <c r="U590" s="14"/>
      <c r="V590" s="14"/>
      <c r="W590" s="14"/>
      <c r="X590" s="14"/>
      <c r="Y590" s="14"/>
      <c r="Z590" s="14"/>
      <c r="AA590" s="14"/>
      <c r="AB590" s="14"/>
    </row>
    <row r="591">
      <c r="A591" s="7"/>
      <c r="B591" s="11"/>
      <c r="C591" s="9"/>
      <c r="D591" s="22"/>
      <c r="E591" s="11"/>
      <c r="F591" s="11"/>
      <c r="G591" s="13"/>
      <c r="H591" s="11"/>
      <c r="I591" s="14"/>
      <c r="J591" s="14"/>
      <c r="K591" s="14"/>
      <c r="L591" s="14"/>
      <c r="M591" s="14"/>
      <c r="N591" s="14"/>
      <c r="O591" s="14"/>
      <c r="P591" s="14"/>
      <c r="Q591" s="14"/>
      <c r="R591" s="14"/>
      <c r="S591" s="14"/>
      <c r="T591" s="14"/>
      <c r="U591" s="14"/>
      <c r="V591" s="14"/>
      <c r="W591" s="14"/>
      <c r="X591" s="14"/>
      <c r="Y591" s="14"/>
      <c r="Z591" s="14"/>
      <c r="AA591" s="14"/>
      <c r="AB591" s="14"/>
    </row>
    <row r="592">
      <c r="A592" s="7"/>
      <c r="B592" s="11"/>
      <c r="C592" s="9"/>
      <c r="D592" s="22"/>
      <c r="E592" s="11"/>
      <c r="F592" s="11"/>
      <c r="G592" s="13"/>
      <c r="H592" s="11"/>
      <c r="I592" s="14"/>
      <c r="J592" s="14"/>
      <c r="K592" s="14"/>
      <c r="L592" s="14"/>
      <c r="M592" s="14"/>
      <c r="N592" s="14"/>
      <c r="O592" s="14"/>
      <c r="P592" s="14"/>
      <c r="Q592" s="14"/>
      <c r="R592" s="14"/>
      <c r="S592" s="14"/>
      <c r="T592" s="14"/>
      <c r="U592" s="14"/>
      <c r="V592" s="14"/>
      <c r="W592" s="14"/>
      <c r="X592" s="14"/>
      <c r="Y592" s="14"/>
      <c r="Z592" s="14"/>
      <c r="AA592" s="14"/>
      <c r="AB592" s="14"/>
    </row>
    <row r="593">
      <c r="A593" s="7"/>
      <c r="B593" s="11"/>
      <c r="C593" s="9"/>
      <c r="D593" s="22"/>
      <c r="E593" s="11"/>
      <c r="F593" s="11"/>
      <c r="G593" s="13"/>
      <c r="H593" s="11"/>
      <c r="I593" s="14"/>
      <c r="J593" s="14"/>
      <c r="K593" s="14"/>
      <c r="L593" s="14"/>
      <c r="M593" s="14"/>
      <c r="N593" s="14"/>
      <c r="O593" s="14"/>
      <c r="P593" s="14"/>
      <c r="Q593" s="14"/>
      <c r="R593" s="14"/>
      <c r="S593" s="14"/>
      <c r="T593" s="14"/>
      <c r="U593" s="14"/>
      <c r="V593" s="14"/>
      <c r="W593" s="14"/>
      <c r="X593" s="14"/>
      <c r="Y593" s="14"/>
      <c r="Z593" s="14"/>
      <c r="AA593" s="14"/>
      <c r="AB593" s="14"/>
    </row>
    <row r="594">
      <c r="A594" s="7"/>
      <c r="B594" s="11"/>
      <c r="C594" s="9"/>
      <c r="D594" s="22"/>
      <c r="E594" s="11"/>
      <c r="F594" s="11"/>
      <c r="G594" s="13"/>
      <c r="H594" s="11"/>
      <c r="I594" s="14"/>
      <c r="J594" s="14"/>
      <c r="K594" s="14"/>
      <c r="L594" s="14"/>
      <c r="M594" s="14"/>
      <c r="N594" s="14"/>
      <c r="O594" s="14"/>
      <c r="P594" s="14"/>
      <c r="Q594" s="14"/>
      <c r="R594" s="14"/>
      <c r="S594" s="14"/>
      <c r="T594" s="14"/>
      <c r="U594" s="14"/>
      <c r="V594" s="14"/>
      <c r="W594" s="14"/>
      <c r="X594" s="14"/>
      <c r="Y594" s="14"/>
      <c r="Z594" s="14"/>
      <c r="AA594" s="14"/>
      <c r="AB594" s="14"/>
    </row>
    <row r="595">
      <c r="A595" s="7"/>
      <c r="B595" s="11"/>
      <c r="C595" s="9"/>
      <c r="D595" s="22"/>
      <c r="E595" s="11"/>
      <c r="F595" s="11"/>
      <c r="G595" s="13"/>
      <c r="H595" s="11"/>
      <c r="I595" s="14"/>
      <c r="J595" s="14"/>
      <c r="K595" s="14"/>
      <c r="L595" s="14"/>
      <c r="M595" s="14"/>
      <c r="N595" s="14"/>
      <c r="O595" s="14"/>
      <c r="P595" s="14"/>
      <c r="Q595" s="14"/>
      <c r="R595" s="14"/>
      <c r="S595" s="14"/>
      <c r="T595" s="14"/>
      <c r="U595" s="14"/>
      <c r="V595" s="14"/>
      <c r="W595" s="14"/>
      <c r="X595" s="14"/>
      <c r="Y595" s="14"/>
      <c r="Z595" s="14"/>
      <c r="AA595" s="14"/>
      <c r="AB595" s="14"/>
    </row>
    <row r="596">
      <c r="A596" s="7"/>
      <c r="B596" s="11"/>
      <c r="C596" s="9"/>
      <c r="D596" s="22"/>
      <c r="E596" s="11"/>
      <c r="F596" s="11"/>
      <c r="G596" s="13"/>
      <c r="H596" s="11"/>
      <c r="I596" s="14"/>
      <c r="J596" s="14"/>
      <c r="K596" s="14"/>
      <c r="L596" s="14"/>
      <c r="M596" s="14"/>
      <c r="N596" s="14"/>
      <c r="O596" s="14"/>
      <c r="P596" s="14"/>
      <c r="Q596" s="14"/>
      <c r="R596" s="14"/>
      <c r="S596" s="14"/>
      <c r="T596" s="14"/>
      <c r="U596" s="14"/>
      <c r="V596" s="14"/>
      <c r="W596" s="14"/>
      <c r="X596" s="14"/>
      <c r="Y596" s="14"/>
      <c r="Z596" s="14"/>
      <c r="AA596" s="14"/>
      <c r="AB596" s="14"/>
    </row>
    <row r="597">
      <c r="A597" s="7"/>
      <c r="B597" s="11"/>
      <c r="C597" s="9"/>
      <c r="D597" s="22"/>
      <c r="E597" s="11"/>
      <c r="F597" s="11"/>
      <c r="G597" s="13"/>
      <c r="H597" s="11"/>
      <c r="I597" s="14"/>
      <c r="J597" s="14"/>
      <c r="K597" s="14"/>
      <c r="L597" s="14"/>
      <c r="M597" s="14"/>
      <c r="N597" s="14"/>
      <c r="O597" s="14"/>
      <c r="P597" s="14"/>
      <c r="Q597" s="14"/>
      <c r="R597" s="14"/>
      <c r="S597" s="14"/>
      <c r="T597" s="14"/>
      <c r="U597" s="14"/>
      <c r="V597" s="14"/>
      <c r="W597" s="14"/>
      <c r="X597" s="14"/>
      <c r="Y597" s="14"/>
      <c r="Z597" s="14"/>
      <c r="AA597" s="14"/>
      <c r="AB597" s="14"/>
    </row>
    <row r="598">
      <c r="A598" s="7"/>
      <c r="B598" s="11"/>
      <c r="C598" s="9"/>
      <c r="D598" s="22"/>
      <c r="E598" s="11"/>
      <c r="F598" s="11"/>
      <c r="G598" s="13"/>
      <c r="H598" s="11"/>
      <c r="I598" s="14"/>
      <c r="J598" s="14"/>
      <c r="K598" s="14"/>
      <c r="L598" s="14"/>
      <c r="M598" s="14"/>
      <c r="N598" s="14"/>
      <c r="O598" s="14"/>
      <c r="P598" s="14"/>
      <c r="Q598" s="14"/>
      <c r="R598" s="14"/>
      <c r="S598" s="14"/>
      <c r="T598" s="14"/>
      <c r="U598" s="14"/>
      <c r="V598" s="14"/>
      <c r="W598" s="14"/>
      <c r="X598" s="14"/>
      <c r="Y598" s="14"/>
      <c r="Z598" s="14"/>
      <c r="AA598" s="14"/>
      <c r="AB598" s="14"/>
    </row>
    <row r="599">
      <c r="A599" s="7"/>
      <c r="B599" s="11"/>
      <c r="C599" s="9"/>
      <c r="D599" s="22"/>
      <c r="E599" s="11"/>
      <c r="F599" s="11"/>
      <c r="G599" s="13"/>
      <c r="H599" s="11"/>
      <c r="I599" s="14"/>
      <c r="J599" s="14"/>
      <c r="K599" s="14"/>
      <c r="L599" s="14"/>
      <c r="M599" s="14"/>
      <c r="N599" s="14"/>
      <c r="O599" s="14"/>
      <c r="P599" s="14"/>
      <c r="Q599" s="14"/>
      <c r="R599" s="14"/>
      <c r="S599" s="14"/>
      <c r="T599" s="14"/>
      <c r="U599" s="14"/>
      <c r="V599" s="14"/>
      <c r="W599" s="14"/>
      <c r="X599" s="14"/>
      <c r="Y599" s="14"/>
      <c r="Z599" s="14"/>
      <c r="AA599" s="14"/>
      <c r="AB599" s="14"/>
    </row>
    <row r="600">
      <c r="A600" s="7"/>
      <c r="B600" s="11"/>
      <c r="C600" s="9"/>
      <c r="D600" s="22"/>
      <c r="E600" s="11"/>
      <c r="F600" s="11"/>
      <c r="G600" s="13"/>
      <c r="H600" s="11"/>
      <c r="I600" s="14"/>
      <c r="J600" s="14"/>
      <c r="K600" s="14"/>
      <c r="L600" s="14"/>
      <c r="M600" s="14"/>
      <c r="N600" s="14"/>
      <c r="O600" s="14"/>
      <c r="P600" s="14"/>
      <c r="Q600" s="14"/>
      <c r="R600" s="14"/>
      <c r="S600" s="14"/>
      <c r="T600" s="14"/>
      <c r="U600" s="14"/>
      <c r="V600" s="14"/>
      <c r="W600" s="14"/>
      <c r="X600" s="14"/>
      <c r="Y600" s="14"/>
      <c r="Z600" s="14"/>
      <c r="AA600" s="14"/>
      <c r="AB600" s="14"/>
    </row>
    <row r="601">
      <c r="A601" s="7"/>
      <c r="B601" s="11"/>
      <c r="C601" s="9"/>
      <c r="D601" s="22"/>
      <c r="E601" s="11"/>
      <c r="F601" s="11"/>
      <c r="G601" s="13"/>
      <c r="H601" s="11"/>
      <c r="I601" s="14"/>
      <c r="J601" s="14"/>
      <c r="K601" s="14"/>
      <c r="L601" s="14"/>
      <c r="M601" s="14"/>
      <c r="N601" s="14"/>
      <c r="O601" s="14"/>
      <c r="P601" s="14"/>
      <c r="Q601" s="14"/>
      <c r="R601" s="14"/>
      <c r="S601" s="14"/>
      <c r="T601" s="14"/>
      <c r="U601" s="14"/>
      <c r="V601" s="14"/>
      <c r="W601" s="14"/>
      <c r="X601" s="14"/>
      <c r="Y601" s="14"/>
      <c r="Z601" s="14"/>
      <c r="AA601" s="14"/>
      <c r="AB601" s="14"/>
    </row>
    <row r="602">
      <c r="A602" s="7"/>
      <c r="B602" s="11"/>
      <c r="C602" s="9"/>
      <c r="D602" s="22"/>
      <c r="E602" s="11"/>
      <c r="F602" s="11"/>
      <c r="G602" s="13"/>
      <c r="H602" s="11"/>
      <c r="I602" s="14"/>
      <c r="J602" s="14"/>
      <c r="K602" s="14"/>
      <c r="L602" s="14"/>
      <c r="M602" s="14"/>
      <c r="N602" s="14"/>
      <c r="O602" s="14"/>
      <c r="P602" s="14"/>
      <c r="Q602" s="14"/>
      <c r="R602" s="14"/>
      <c r="S602" s="14"/>
      <c r="T602" s="14"/>
      <c r="U602" s="14"/>
      <c r="V602" s="14"/>
      <c r="W602" s="14"/>
      <c r="X602" s="14"/>
      <c r="Y602" s="14"/>
      <c r="Z602" s="14"/>
      <c r="AA602" s="14"/>
      <c r="AB602" s="14"/>
    </row>
    <row r="603">
      <c r="A603" s="7"/>
      <c r="B603" s="11"/>
      <c r="C603" s="9"/>
      <c r="D603" s="22"/>
      <c r="E603" s="11"/>
      <c r="F603" s="11"/>
      <c r="G603" s="13"/>
      <c r="H603" s="11"/>
      <c r="I603" s="14"/>
      <c r="J603" s="14"/>
      <c r="K603" s="14"/>
      <c r="L603" s="14"/>
      <c r="M603" s="14"/>
      <c r="N603" s="14"/>
      <c r="O603" s="14"/>
      <c r="P603" s="14"/>
      <c r="Q603" s="14"/>
      <c r="R603" s="14"/>
      <c r="S603" s="14"/>
      <c r="T603" s="14"/>
      <c r="U603" s="14"/>
      <c r="V603" s="14"/>
      <c r="W603" s="14"/>
      <c r="X603" s="14"/>
      <c r="Y603" s="14"/>
      <c r="Z603" s="14"/>
      <c r="AA603" s="14"/>
      <c r="AB603" s="14"/>
    </row>
    <row r="604">
      <c r="A604" s="7"/>
      <c r="B604" s="11"/>
      <c r="C604" s="9"/>
      <c r="D604" s="22"/>
      <c r="E604" s="11"/>
      <c r="F604" s="11"/>
      <c r="G604" s="13"/>
      <c r="H604" s="11"/>
      <c r="I604" s="14"/>
      <c r="J604" s="14"/>
      <c r="K604" s="14"/>
      <c r="L604" s="14"/>
      <c r="M604" s="14"/>
      <c r="N604" s="14"/>
      <c r="O604" s="14"/>
      <c r="P604" s="14"/>
      <c r="Q604" s="14"/>
      <c r="R604" s="14"/>
      <c r="S604" s="14"/>
      <c r="T604" s="14"/>
      <c r="U604" s="14"/>
      <c r="V604" s="14"/>
      <c r="W604" s="14"/>
      <c r="X604" s="14"/>
      <c r="Y604" s="14"/>
      <c r="Z604" s="14"/>
      <c r="AA604" s="14"/>
      <c r="AB604" s="14"/>
    </row>
    <row r="605">
      <c r="A605" s="7"/>
      <c r="B605" s="11"/>
      <c r="C605" s="9"/>
      <c r="D605" s="22"/>
      <c r="E605" s="11"/>
      <c r="F605" s="11"/>
      <c r="G605" s="13"/>
      <c r="H605" s="11"/>
      <c r="I605" s="14"/>
      <c r="J605" s="14"/>
      <c r="K605" s="14"/>
      <c r="L605" s="14"/>
      <c r="M605" s="14"/>
      <c r="N605" s="14"/>
      <c r="O605" s="14"/>
      <c r="P605" s="14"/>
      <c r="Q605" s="14"/>
      <c r="R605" s="14"/>
      <c r="S605" s="14"/>
      <c r="T605" s="14"/>
      <c r="U605" s="14"/>
      <c r="V605" s="14"/>
      <c r="W605" s="14"/>
      <c r="X605" s="14"/>
      <c r="Y605" s="14"/>
      <c r="Z605" s="14"/>
      <c r="AA605" s="14"/>
      <c r="AB605" s="14"/>
    </row>
    <row r="606">
      <c r="A606" s="7"/>
      <c r="B606" s="11"/>
      <c r="C606" s="9"/>
      <c r="D606" s="22"/>
      <c r="E606" s="11"/>
      <c r="F606" s="11"/>
      <c r="G606" s="13"/>
      <c r="H606" s="11"/>
      <c r="I606" s="14"/>
      <c r="J606" s="14"/>
      <c r="K606" s="14"/>
      <c r="L606" s="14"/>
      <c r="M606" s="14"/>
      <c r="N606" s="14"/>
      <c r="O606" s="14"/>
      <c r="P606" s="14"/>
      <c r="Q606" s="14"/>
      <c r="R606" s="14"/>
      <c r="S606" s="14"/>
      <c r="T606" s="14"/>
      <c r="U606" s="14"/>
      <c r="V606" s="14"/>
      <c r="W606" s="14"/>
      <c r="X606" s="14"/>
      <c r="Y606" s="14"/>
      <c r="Z606" s="14"/>
      <c r="AA606" s="14"/>
      <c r="AB606" s="14"/>
    </row>
    <row r="607">
      <c r="A607" s="7"/>
      <c r="B607" s="11"/>
      <c r="C607" s="9"/>
      <c r="D607" s="22"/>
      <c r="E607" s="11"/>
      <c r="F607" s="11"/>
      <c r="G607" s="13"/>
      <c r="H607" s="11"/>
      <c r="I607" s="14"/>
      <c r="J607" s="14"/>
      <c r="K607" s="14"/>
      <c r="L607" s="14"/>
      <c r="M607" s="14"/>
      <c r="N607" s="14"/>
      <c r="O607" s="14"/>
      <c r="P607" s="14"/>
      <c r="Q607" s="14"/>
      <c r="R607" s="14"/>
      <c r="S607" s="14"/>
      <c r="T607" s="14"/>
      <c r="U607" s="14"/>
      <c r="V607" s="14"/>
      <c r="W607" s="14"/>
      <c r="X607" s="14"/>
      <c r="Y607" s="14"/>
      <c r="Z607" s="14"/>
      <c r="AA607" s="14"/>
      <c r="AB607" s="14"/>
    </row>
    <row r="608">
      <c r="A608" s="7"/>
      <c r="B608" s="11"/>
      <c r="C608" s="9"/>
      <c r="D608" s="22"/>
      <c r="E608" s="11"/>
      <c r="F608" s="11"/>
      <c r="G608" s="13"/>
      <c r="H608" s="11"/>
      <c r="I608" s="14"/>
      <c r="J608" s="14"/>
      <c r="K608" s="14"/>
      <c r="L608" s="14"/>
      <c r="M608" s="14"/>
      <c r="N608" s="14"/>
      <c r="O608" s="14"/>
      <c r="P608" s="14"/>
      <c r="Q608" s="14"/>
      <c r="R608" s="14"/>
      <c r="S608" s="14"/>
      <c r="T608" s="14"/>
      <c r="U608" s="14"/>
      <c r="V608" s="14"/>
      <c r="W608" s="14"/>
      <c r="X608" s="14"/>
      <c r="Y608" s="14"/>
      <c r="Z608" s="14"/>
      <c r="AA608" s="14"/>
      <c r="AB608" s="14"/>
    </row>
    <row r="609">
      <c r="A609" s="7"/>
      <c r="B609" s="11"/>
      <c r="C609" s="9"/>
      <c r="D609" s="22"/>
      <c r="E609" s="11"/>
      <c r="F609" s="11"/>
      <c r="G609" s="13"/>
      <c r="H609" s="11"/>
      <c r="I609" s="14"/>
      <c r="J609" s="14"/>
      <c r="K609" s="14"/>
      <c r="L609" s="14"/>
      <c r="M609" s="14"/>
      <c r="N609" s="14"/>
      <c r="O609" s="14"/>
      <c r="P609" s="14"/>
      <c r="Q609" s="14"/>
      <c r="R609" s="14"/>
      <c r="S609" s="14"/>
      <c r="T609" s="14"/>
      <c r="U609" s="14"/>
      <c r="V609" s="14"/>
      <c r="W609" s="14"/>
      <c r="X609" s="14"/>
      <c r="Y609" s="14"/>
      <c r="Z609" s="14"/>
      <c r="AA609" s="14"/>
      <c r="AB609" s="14"/>
    </row>
    <row r="610">
      <c r="A610" s="7"/>
      <c r="B610" s="11"/>
      <c r="C610" s="9"/>
      <c r="D610" s="22"/>
      <c r="E610" s="11"/>
      <c r="F610" s="11"/>
      <c r="G610" s="13"/>
      <c r="H610" s="11"/>
      <c r="I610" s="14"/>
      <c r="J610" s="14"/>
      <c r="K610" s="14"/>
      <c r="L610" s="14"/>
      <c r="M610" s="14"/>
      <c r="N610" s="14"/>
      <c r="O610" s="14"/>
      <c r="P610" s="14"/>
      <c r="Q610" s="14"/>
      <c r="R610" s="14"/>
      <c r="S610" s="14"/>
      <c r="T610" s="14"/>
      <c r="U610" s="14"/>
      <c r="V610" s="14"/>
      <c r="W610" s="14"/>
      <c r="X610" s="14"/>
      <c r="Y610" s="14"/>
      <c r="Z610" s="14"/>
      <c r="AA610" s="14"/>
      <c r="AB610" s="14"/>
    </row>
    <row r="611">
      <c r="A611" s="7"/>
      <c r="B611" s="11"/>
      <c r="C611" s="9"/>
      <c r="D611" s="22"/>
      <c r="E611" s="11"/>
      <c r="F611" s="11"/>
      <c r="G611" s="13"/>
      <c r="H611" s="11"/>
      <c r="I611" s="14"/>
      <c r="J611" s="14"/>
      <c r="K611" s="14"/>
      <c r="L611" s="14"/>
      <c r="M611" s="14"/>
      <c r="N611" s="14"/>
      <c r="O611" s="14"/>
      <c r="P611" s="14"/>
      <c r="Q611" s="14"/>
      <c r="R611" s="14"/>
      <c r="S611" s="14"/>
      <c r="T611" s="14"/>
      <c r="U611" s="14"/>
      <c r="V611" s="14"/>
      <c r="W611" s="14"/>
      <c r="X611" s="14"/>
      <c r="Y611" s="14"/>
      <c r="Z611" s="14"/>
      <c r="AA611" s="14"/>
      <c r="AB611" s="14"/>
    </row>
    <row r="612">
      <c r="A612" s="7"/>
      <c r="B612" s="11"/>
      <c r="C612" s="9"/>
      <c r="D612" s="22"/>
      <c r="E612" s="11"/>
      <c r="F612" s="11"/>
      <c r="G612" s="13"/>
      <c r="H612" s="11"/>
      <c r="I612" s="14"/>
      <c r="J612" s="14"/>
      <c r="K612" s="14"/>
      <c r="L612" s="14"/>
      <c r="M612" s="14"/>
      <c r="N612" s="14"/>
      <c r="O612" s="14"/>
      <c r="P612" s="14"/>
      <c r="Q612" s="14"/>
      <c r="R612" s="14"/>
      <c r="S612" s="14"/>
      <c r="T612" s="14"/>
      <c r="U612" s="14"/>
      <c r="V612" s="14"/>
      <c r="W612" s="14"/>
      <c r="X612" s="14"/>
      <c r="Y612" s="14"/>
      <c r="Z612" s="14"/>
      <c r="AA612" s="14"/>
      <c r="AB612" s="14"/>
    </row>
    <row r="613">
      <c r="A613" s="7"/>
      <c r="B613" s="11"/>
      <c r="C613" s="9"/>
      <c r="D613" s="22"/>
      <c r="E613" s="11"/>
      <c r="F613" s="11"/>
      <c r="G613" s="13"/>
      <c r="H613" s="11"/>
      <c r="I613" s="14"/>
      <c r="J613" s="14"/>
      <c r="K613" s="14"/>
      <c r="L613" s="14"/>
      <c r="M613" s="14"/>
      <c r="N613" s="14"/>
      <c r="O613" s="14"/>
      <c r="P613" s="14"/>
      <c r="Q613" s="14"/>
      <c r="R613" s="14"/>
      <c r="S613" s="14"/>
      <c r="T613" s="14"/>
      <c r="U613" s="14"/>
      <c r="V613" s="14"/>
      <c r="W613" s="14"/>
      <c r="X613" s="14"/>
      <c r="Y613" s="14"/>
      <c r="Z613" s="14"/>
      <c r="AA613" s="14"/>
      <c r="AB613" s="14"/>
    </row>
    <row r="614">
      <c r="A614" s="7"/>
      <c r="B614" s="11"/>
      <c r="C614" s="9"/>
      <c r="D614" s="22"/>
      <c r="E614" s="11"/>
      <c r="F614" s="11"/>
      <c r="G614" s="13"/>
      <c r="H614" s="11"/>
      <c r="I614" s="14"/>
      <c r="J614" s="14"/>
      <c r="K614" s="14"/>
      <c r="L614" s="14"/>
      <c r="M614" s="14"/>
      <c r="N614" s="14"/>
      <c r="O614" s="14"/>
      <c r="P614" s="14"/>
      <c r="Q614" s="14"/>
      <c r="R614" s="14"/>
      <c r="S614" s="14"/>
      <c r="T614" s="14"/>
      <c r="U614" s="14"/>
      <c r="V614" s="14"/>
      <c r="W614" s="14"/>
      <c r="X614" s="14"/>
      <c r="Y614" s="14"/>
      <c r="Z614" s="14"/>
      <c r="AA614" s="14"/>
      <c r="AB614" s="14"/>
    </row>
    <row r="615">
      <c r="A615" s="7"/>
      <c r="B615" s="11"/>
      <c r="C615" s="9"/>
      <c r="D615" s="22"/>
      <c r="E615" s="11"/>
      <c r="F615" s="11"/>
      <c r="G615" s="13"/>
      <c r="H615" s="11"/>
      <c r="I615" s="14"/>
      <c r="J615" s="14"/>
      <c r="K615" s="14"/>
      <c r="L615" s="14"/>
      <c r="M615" s="14"/>
      <c r="N615" s="14"/>
      <c r="O615" s="14"/>
      <c r="P615" s="14"/>
      <c r="Q615" s="14"/>
      <c r="R615" s="14"/>
      <c r="S615" s="14"/>
      <c r="T615" s="14"/>
      <c r="U615" s="14"/>
      <c r="V615" s="14"/>
      <c r="W615" s="14"/>
      <c r="X615" s="14"/>
      <c r="Y615" s="14"/>
      <c r="Z615" s="14"/>
      <c r="AA615" s="14"/>
      <c r="AB615" s="14"/>
    </row>
    <row r="616">
      <c r="A616" s="7"/>
      <c r="B616" s="11"/>
      <c r="C616" s="9"/>
      <c r="D616" s="22"/>
      <c r="E616" s="11"/>
      <c r="F616" s="11"/>
      <c r="G616" s="13"/>
      <c r="H616" s="11"/>
      <c r="I616" s="14"/>
      <c r="J616" s="14"/>
      <c r="K616" s="14"/>
      <c r="L616" s="14"/>
      <c r="M616" s="14"/>
      <c r="N616" s="14"/>
      <c r="O616" s="14"/>
      <c r="P616" s="14"/>
      <c r="Q616" s="14"/>
      <c r="R616" s="14"/>
      <c r="S616" s="14"/>
      <c r="T616" s="14"/>
      <c r="U616" s="14"/>
      <c r="V616" s="14"/>
      <c r="W616" s="14"/>
      <c r="X616" s="14"/>
      <c r="Y616" s="14"/>
      <c r="Z616" s="14"/>
      <c r="AA616" s="14"/>
      <c r="AB616" s="14"/>
    </row>
    <row r="617">
      <c r="A617" s="7"/>
      <c r="B617" s="11"/>
      <c r="C617" s="9"/>
      <c r="D617" s="22"/>
      <c r="E617" s="11"/>
      <c r="F617" s="11"/>
      <c r="G617" s="13"/>
      <c r="H617" s="11"/>
      <c r="I617" s="14"/>
      <c r="J617" s="14"/>
      <c r="K617" s="14"/>
      <c r="L617" s="14"/>
      <c r="M617" s="14"/>
      <c r="N617" s="14"/>
      <c r="O617" s="14"/>
      <c r="P617" s="14"/>
      <c r="Q617" s="14"/>
      <c r="R617" s="14"/>
      <c r="S617" s="14"/>
      <c r="T617" s="14"/>
      <c r="U617" s="14"/>
      <c r="V617" s="14"/>
      <c r="W617" s="14"/>
      <c r="X617" s="14"/>
      <c r="Y617" s="14"/>
      <c r="Z617" s="14"/>
      <c r="AA617" s="14"/>
      <c r="AB617" s="14"/>
    </row>
    <row r="618">
      <c r="A618" s="7"/>
      <c r="B618" s="11"/>
      <c r="C618" s="9"/>
      <c r="D618" s="22"/>
      <c r="E618" s="11"/>
      <c r="F618" s="11"/>
      <c r="G618" s="13"/>
      <c r="H618" s="11"/>
      <c r="I618" s="14"/>
      <c r="J618" s="14"/>
      <c r="K618" s="14"/>
      <c r="L618" s="14"/>
      <c r="M618" s="14"/>
      <c r="N618" s="14"/>
      <c r="O618" s="14"/>
      <c r="P618" s="14"/>
      <c r="Q618" s="14"/>
      <c r="R618" s="14"/>
      <c r="S618" s="14"/>
      <c r="T618" s="14"/>
      <c r="U618" s="14"/>
      <c r="V618" s="14"/>
      <c r="W618" s="14"/>
      <c r="X618" s="14"/>
      <c r="Y618" s="14"/>
      <c r="Z618" s="14"/>
      <c r="AA618" s="14"/>
      <c r="AB618" s="14"/>
    </row>
    <row r="619">
      <c r="A619" s="7"/>
      <c r="B619" s="11"/>
      <c r="C619" s="9"/>
      <c r="D619" s="22"/>
      <c r="E619" s="11"/>
      <c r="F619" s="11"/>
      <c r="G619" s="13"/>
      <c r="H619" s="11"/>
      <c r="I619" s="14"/>
      <c r="J619" s="14"/>
      <c r="K619" s="14"/>
      <c r="L619" s="14"/>
      <c r="M619" s="14"/>
      <c r="N619" s="14"/>
      <c r="O619" s="14"/>
      <c r="P619" s="14"/>
      <c r="Q619" s="14"/>
      <c r="R619" s="14"/>
      <c r="S619" s="14"/>
      <c r="T619" s="14"/>
      <c r="U619" s="14"/>
      <c r="V619" s="14"/>
      <c r="W619" s="14"/>
      <c r="X619" s="14"/>
      <c r="Y619" s="14"/>
      <c r="Z619" s="14"/>
      <c r="AA619" s="14"/>
      <c r="AB619" s="14"/>
    </row>
    <row r="620">
      <c r="A620" s="7"/>
      <c r="B620" s="11"/>
      <c r="C620" s="9"/>
      <c r="D620" s="22"/>
      <c r="E620" s="11"/>
      <c r="F620" s="11"/>
      <c r="G620" s="13"/>
      <c r="H620" s="11"/>
      <c r="I620" s="14"/>
      <c r="J620" s="14"/>
      <c r="K620" s="14"/>
      <c r="L620" s="14"/>
      <c r="M620" s="14"/>
      <c r="N620" s="14"/>
      <c r="O620" s="14"/>
      <c r="P620" s="14"/>
      <c r="Q620" s="14"/>
      <c r="R620" s="14"/>
      <c r="S620" s="14"/>
      <c r="T620" s="14"/>
      <c r="U620" s="14"/>
      <c r="V620" s="14"/>
      <c r="W620" s="14"/>
      <c r="X620" s="14"/>
      <c r="Y620" s="14"/>
      <c r="Z620" s="14"/>
      <c r="AA620" s="14"/>
      <c r="AB620" s="14"/>
    </row>
    <row r="621">
      <c r="A621" s="7"/>
      <c r="B621" s="11"/>
      <c r="C621" s="9"/>
      <c r="D621" s="22"/>
      <c r="E621" s="11"/>
      <c r="F621" s="11"/>
      <c r="G621" s="13"/>
      <c r="H621" s="11"/>
      <c r="I621" s="14"/>
      <c r="J621" s="14"/>
      <c r="K621" s="14"/>
      <c r="L621" s="14"/>
      <c r="M621" s="14"/>
      <c r="N621" s="14"/>
      <c r="O621" s="14"/>
      <c r="P621" s="14"/>
      <c r="Q621" s="14"/>
      <c r="R621" s="14"/>
      <c r="S621" s="14"/>
      <c r="T621" s="14"/>
      <c r="U621" s="14"/>
      <c r="V621" s="14"/>
      <c r="W621" s="14"/>
      <c r="X621" s="14"/>
      <c r="Y621" s="14"/>
      <c r="Z621" s="14"/>
      <c r="AA621" s="14"/>
      <c r="AB621" s="14"/>
    </row>
    <row r="622">
      <c r="A622" s="7"/>
      <c r="B622" s="11"/>
      <c r="C622" s="9"/>
      <c r="D622" s="22"/>
      <c r="E622" s="11"/>
      <c r="F622" s="11"/>
      <c r="G622" s="13"/>
      <c r="H622" s="11"/>
      <c r="I622" s="14"/>
      <c r="J622" s="14"/>
      <c r="K622" s="14"/>
      <c r="L622" s="14"/>
      <c r="M622" s="14"/>
      <c r="N622" s="14"/>
      <c r="O622" s="14"/>
      <c r="P622" s="14"/>
      <c r="Q622" s="14"/>
      <c r="R622" s="14"/>
      <c r="S622" s="14"/>
      <c r="T622" s="14"/>
      <c r="U622" s="14"/>
      <c r="V622" s="14"/>
      <c r="W622" s="14"/>
      <c r="X622" s="14"/>
      <c r="Y622" s="14"/>
      <c r="Z622" s="14"/>
      <c r="AA622" s="14"/>
      <c r="AB622" s="14"/>
    </row>
    <row r="623">
      <c r="A623" s="7"/>
      <c r="B623" s="11"/>
      <c r="C623" s="9"/>
      <c r="D623" s="22"/>
      <c r="E623" s="11"/>
      <c r="F623" s="11"/>
      <c r="G623" s="13"/>
      <c r="H623" s="11"/>
      <c r="I623" s="14"/>
      <c r="J623" s="14"/>
      <c r="K623" s="14"/>
      <c r="L623" s="14"/>
      <c r="M623" s="14"/>
      <c r="N623" s="14"/>
      <c r="O623" s="14"/>
      <c r="P623" s="14"/>
      <c r="Q623" s="14"/>
      <c r="R623" s="14"/>
      <c r="S623" s="14"/>
      <c r="T623" s="14"/>
      <c r="U623" s="14"/>
      <c r="V623" s="14"/>
      <c r="W623" s="14"/>
      <c r="X623" s="14"/>
      <c r="Y623" s="14"/>
      <c r="Z623" s="14"/>
      <c r="AA623" s="14"/>
      <c r="AB623" s="14"/>
    </row>
    <row r="624">
      <c r="A624" s="7"/>
      <c r="B624" s="11"/>
      <c r="C624" s="9"/>
      <c r="D624" s="22"/>
      <c r="E624" s="11"/>
      <c r="F624" s="11"/>
      <c r="G624" s="13"/>
      <c r="H624" s="11"/>
      <c r="I624" s="14"/>
      <c r="J624" s="14"/>
      <c r="K624" s="14"/>
      <c r="L624" s="14"/>
      <c r="M624" s="14"/>
      <c r="N624" s="14"/>
      <c r="O624" s="14"/>
      <c r="P624" s="14"/>
      <c r="Q624" s="14"/>
      <c r="R624" s="14"/>
      <c r="S624" s="14"/>
      <c r="T624" s="14"/>
      <c r="U624" s="14"/>
      <c r="V624" s="14"/>
      <c r="W624" s="14"/>
      <c r="X624" s="14"/>
      <c r="Y624" s="14"/>
      <c r="Z624" s="14"/>
      <c r="AA624" s="14"/>
      <c r="AB624" s="14"/>
    </row>
    <row r="625">
      <c r="A625" s="7"/>
      <c r="B625" s="11"/>
      <c r="C625" s="9"/>
      <c r="D625" s="22"/>
      <c r="E625" s="11"/>
      <c r="F625" s="11"/>
      <c r="G625" s="13"/>
      <c r="H625" s="11"/>
      <c r="I625" s="14"/>
      <c r="J625" s="14"/>
      <c r="K625" s="14"/>
      <c r="L625" s="14"/>
      <c r="M625" s="14"/>
      <c r="N625" s="14"/>
      <c r="O625" s="14"/>
      <c r="P625" s="14"/>
      <c r="Q625" s="14"/>
      <c r="R625" s="14"/>
      <c r="S625" s="14"/>
      <c r="T625" s="14"/>
      <c r="U625" s="14"/>
      <c r="V625" s="14"/>
      <c r="W625" s="14"/>
      <c r="X625" s="14"/>
      <c r="Y625" s="14"/>
      <c r="Z625" s="14"/>
      <c r="AA625" s="14"/>
      <c r="AB625" s="14"/>
    </row>
    <row r="626">
      <c r="A626" s="7"/>
      <c r="B626" s="11"/>
      <c r="C626" s="9"/>
      <c r="D626" s="22"/>
      <c r="E626" s="11"/>
      <c r="F626" s="11"/>
      <c r="G626" s="13"/>
      <c r="H626" s="11"/>
      <c r="I626" s="14"/>
      <c r="J626" s="14"/>
      <c r="K626" s="14"/>
      <c r="L626" s="14"/>
      <c r="M626" s="14"/>
      <c r="N626" s="14"/>
      <c r="O626" s="14"/>
      <c r="P626" s="14"/>
      <c r="Q626" s="14"/>
      <c r="R626" s="14"/>
      <c r="S626" s="14"/>
      <c r="T626" s="14"/>
      <c r="U626" s="14"/>
      <c r="V626" s="14"/>
      <c r="W626" s="14"/>
      <c r="X626" s="14"/>
      <c r="Y626" s="14"/>
      <c r="Z626" s="14"/>
      <c r="AA626" s="14"/>
      <c r="AB626" s="14"/>
    </row>
    <row r="627">
      <c r="A627" s="7"/>
      <c r="B627" s="11"/>
      <c r="C627" s="9"/>
      <c r="D627" s="22"/>
      <c r="E627" s="11"/>
      <c r="F627" s="11"/>
      <c r="G627" s="13"/>
      <c r="H627" s="11"/>
      <c r="I627" s="14"/>
      <c r="J627" s="14"/>
      <c r="K627" s="14"/>
      <c r="L627" s="14"/>
      <c r="M627" s="14"/>
      <c r="N627" s="14"/>
      <c r="O627" s="14"/>
      <c r="P627" s="14"/>
      <c r="Q627" s="14"/>
      <c r="R627" s="14"/>
      <c r="S627" s="14"/>
      <c r="T627" s="14"/>
      <c r="U627" s="14"/>
      <c r="V627" s="14"/>
      <c r="W627" s="14"/>
      <c r="X627" s="14"/>
      <c r="Y627" s="14"/>
      <c r="Z627" s="14"/>
      <c r="AA627" s="14"/>
      <c r="AB627" s="14"/>
    </row>
    <row r="628">
      <c r="A628" s="7"/>
      <c r="B628" s="11"/>
      <c r="C628" s="9"/>
      <c r="D628" s="22"/>
      <c r="E628" s="11"/>
      <c r="F628" s="11"/>
      <c r="G628" s="13"/>
      <c r="H628" s="11"/>
      <c r="I628" s="14"/>
      <c r="J628" s="14"/>
      <c r="K628" s="14"/>
      <c r="L628" s="14"/>
      <c r="M628" s="14"/>
      <c r="N628" s="14"/>
      <c r="O628" s="14"/>
      <c r="P628" s="14"/>
      <c r="Q628" s="14"/>
      <c r="R628" s="14"/>
      <c r="S628" s="14"/>
      <c r="T628" s="14"/>
      <c r="U628" s="14"/>
      <c r="V628" s="14"/>
      <c r="W628" s="14"/>
      <c r="X628" s="14"/>
      <c r="Y628" s="14"/>
      <c r="Z628" s="14"/>
      <c r="AA628" s="14"/>
      <c r="AB628" s="14"/>
    </row>
    <row r="629">
      <c r="A629" s="7"/>
      <c r="B629" s="11"/>
      <c r="C629" s="9"/>
      <c r="D629" s="22"/>
      <c r="E629" s="11"/>
      <c r="F629" s="11"/>
      <c r="G629" s="13"/>
      <c r="H629" s="11"/>
      <c r="I629" s="14"/>
      <c r="J629" s="14"/>
      <c r="K629" s="14"/>
      <c r="L629" s="14"/>
      <c r="M629" s="14"/>
      <c r="N629" s="14"/>
      <c r="O629" s="14"/>
      <c r="P629" s="14"/>
      <c r="Q629" s="14"/>
      <c r="R629" s="14"/>
      <c r="S629" s="14"/>
      <c r="T629" s="14"/>
      <c r="U629" s="14"/>
      <c r="V629" s="14"/>
      <c r="W629" s="14"/>
      <c r="X629" s="14"/>
      <c r="Y629" s="14"/>
      <c r="Z629" s="14"/>
      <c r="AA629" s="14"/>
      <c r="AB629" s="14"/>
    </row>
    <row r="630">
      <c r="A630" s="7"/>
      <c r="B630" s="11"/>
      <c r="C630" s="9"/>
      <c r="D630" s="22"/>
      <c r="E630" s="11"/>
      <c r="F630" s="11"/>
      <c r="G630" s="13"/>
      <c r="H630" s="11"/>
      <c r="I630" s="14"/>
      <c r="J630" s="14"/>
      <c r="K630" s="14"/>
      <c r="L630" s="14"/>
      <c r="M630" s="14"/>
      <c r="N630" s="14"/>
      <c r="O630" s="14"/>
      <c r="P630" s="14"/>
      <c r="Q630" s="14"/>
      <c r="R630" s="14"/>
      <c r="S630" s="14"/>
      <c r="T630" s="14"/>
      <c r="U630" s="14"/>
      <c r="V630" s="14"/>
      <c r="W630" s="14"/>
      <c r="X630" s="14"/>
      <c r="Y630" s="14"/>
      <c r="Z630" s="14"/>
      <c r="AA630" s="14"/>
      <c r="AB630" s="14"/>
    </row>
    <row r="631">
      <c r="A631" s="7"/>
      <c r="B631" s="11"/>
      <c r="C631" s="9"/>
      <c r="D631" s="22"/>
      <c r="E631" s="11"/>
      <c r="F631" s="11"/>
      <c r="G631" s="13"/>
      <c r="H631" s="11"/>
      <c r="I631" s="14"/>
      <c r="J631" s="14"/>
      <c r="K631" s="14"/>
      <c r="L631" s="14"/>
      <c r="M631" s="14"/>
      <c r="N631" s="14"/>
      <c r="O631" s="14"/>
      <c r="P631" s="14"/>
      <c r="Q631" s="14"/>
      <c r="R631" s="14"/>
      <c r="S631" s="14"/>
      <c r="T631" s="14"/>
      <c r="U631" s="14"/>
      <c r="V631" s="14"/>
      <c r="W631" s="14"/>
      <c r="X631" s="14"/>
      <c r="Y631" s="14"/>
      <c r="Z631" s="14"/>
      <c r="AA631" s="14"/>
      <c r="AB631" s="14"/>
    </row>
    <row r="632">
      <c r="A632" s="7"/>
      <c r="B632" s="11"/>
      <c r="C632" s="9"/>
      <c r="D632" s="22"/>
      <c r="E632" s="11"/>
      <c r="F632" s="11"/>
      <c r="G632" s="13"/>
      <c r="H632" s="11"/>
      <c r="I632" s="14"/>
      <c r="J632" s="14"/>
      <c r="K632" s="14"/>
      <c r="L632" s="14"/>
      <c r="M632" s="14"/>
      <c r="N632" s="14"/>
      <c r="O632" s="14"/>
      <c r="P632" s="14"/>
      <c r="Q632" s="14"/>
      <c r="R632" s="14"/>
      <c r="S632" s="14"/>
      <c r="T632" s="14"/>
      <c r="U632" s="14"/>
      <c r="V632" s="14"/>
      <c r="W632" s="14"/>
      <c r="X632" s="14"/>
      <c r="Y632" s="14"/>
      <c r="Z632" s="14"/>
      <c r="AA632" s="14"/>
      <c r="AB632" s="14"/>
    </row>
    <row r="633">
      <c r="A633" s="7"/>
      <c r="B633" s="11"/>
      <c r="C633" s="9"/>
      <c r="D633" s="22"/>
      <c r="E633" s="11"/>
      <c r="F633" s="11"/>
      <c r="G633" s="13"/>
      <c r="H633" s="11"/>
      <c r="I633" s="14"/>
      <c r="J633" s="14"/>
      <c r="K633" s="14"/>
      <c r="L633" s="14"/>
      <c r="M633" s="14"/>
      <c r="N633" s="14"/>
      <c r="O633" s="14"/>
      <c r="P633" s="14"/>
      <c r="Q633" s="14"/>
      <c r="R633" s="14"/>
      <c r="S633" s="14"/>
      <c r="T633" s="14"/>
      <c r="U633" s="14"/>
      <c r="V633" s="14"/>
      <c r="W633" s="14"/>
      <c r="X633" s="14"/>
      <c r="Y633" s="14"/>
      <c r="Z633" s="14"/>
      <c r="AA633" s="14"/>
      <c r="AB633" s="14"/>
    </row>
    <row r="634">
      <c r="A634" s="7"/>
      <c r="B634" s="11"/>
      <c r="C634" s="9"/>
      <c r="D634" s="22"/>
      <c r="E634" s="11"/>
      <c r="F634" s="11"/>
      <c r="G634" s="13"/>
      <c r="H634" s="11"/>
      <c r="I634" s="14"/>
      <c r="J634" s="14"/>
      <c r="K634" s="14"/>
      <c r="L634" s="14"/>
      <c r="M634" s="14"/>
      <c r="N634" s="14"/>
      <c r="O634" s="14"/>
      <c r="P634" s="14"/>
      <c r="Q634" s="14"/>
      <c r="R634" s="14"/>
      <c r="S634" s="14"/>
      <c r="T634" s="14"/>
      <c r="U634" s="14"/>
      <c r="V634" s="14"/>
      <c r="W634" s="14"/>
      <c r="X634" s="14"/>
      <c r="Y634" s="14"/>
      <c r="Z634" s="14"/>
      <c r="AA634" s="14"/>
      <c r="AB634" s="14"/>
    </row>
    <row r="635">
      <c r="A635" s="7"/>
      <c r="B635" s="11"/>
      <c r="C635" s="9"/>
      <c r="D635" s="22"/>
      <c r="E635" s="11"/>
      <c r="F635" s="11"/>
      <c r="G635" s="13"/>
      <c r="H635" s="11"/>
      <c r="I635" s="14"/>
      <c r="J635" s="14"/>
      <c r="K635" s="14"/>
      <c r="L635" s="14"/>
      <c r="M635" s="14"/>
      <c r="N635" s="14"/>
      <c r="O635" s="14"/>
      <c r="P635" s="14"/>
      <c r="Q635" s="14"/>
      <c r="R635" s="14"/>
      <c r="S635" s="14"/>
      <c r="T635" s="14"/>
      <c r="U635" s="14"/>
      <c r="V635" s="14"/>
      <c r="W635" s="14"/>
      <c r="X635" s="14"/>
      <c r="Y635" s="14"/>
      <c r="Z635" s="14"/>
      <c r="AA635" s="14"/>
      <c r="AB635" s="14"/>
    </row>
    <row r="636">
      <c r="A636" s="7"/>
      <c r="B636" s="11"/>
      <c r="C636" s="9"/>
      <c r="D636" s="22"/>
      <c r="E636" s="11"/>
      <c r="F636" s="11"/>
      <c r="G636" s="13"/>
      <c r="H636" s="11"/>
      <c r="I636" s="14"/>
      <c r="J636" s="14"/>
      <c r="K636" s="14"/>
      <c r="L636" s="14"/>
      <c r="M636" s="14"/>
      <c r="N636" s="14"/>
      <c r="O636" s="14"/>
      <c r="P636" s="14"/>
      <c r="Q636" s="14"/>
      <c r="R636" s="14"/>
      <c r="S636" s="14"/>
      <c r="T636" s="14"/>
      <c r="U636" s="14"/>
      <c r="V636" s="14"/>
      <c r="W636" s="14"/>
      <c r="X636" s="14"/>
      <c r="Y636" s="14"/>
      <c r="Z636" s="14"/>
      <c r="AA636" s="14"/>
      <c r="AB636" s="14"/>
    </row>
    <row r="637">
      <c r="A637" s="7"/>
      <c r="B637" s="11"/>
      <c r="C637" s="9"/>
      <c r="D637" s="22"/>
      <c r="E637" s="11"/>
      <c r="F637" s="11"/>
      <c r="G637" s="13"/>
      <c r="H637" s="11"/>
      <c r="I637" s="14"/>
      <c r="J637" s="14"/>
      <c r="K637" s="14"/>
      <c r="L637" s="14"/>
      <c r="M637" s="14"/>
      <c r="N637" s="14"/>
      <c r="O637" s="14"/>
      <c r="P637" s="14"/>
      <c r="Q637" s="14"/>
      <c r="R637" s="14"/>
      <c r="S637" s="14"/>
      <c r="T637" s="14"/>
      <c r="U637" s="14"/>
      <c r="V637" s="14"/>
      <c r="W637" s="14"/>
      <c r="X637" s="14"/>
      <c r="Y637" s="14"/>
      <c r="Z637" s="14"/>
      <c r="AA637" s="14"/>
      <c r="AB637" s="14"/>
    </row>
    <row r="638">
      <c r="A638" s="7"/>
      <c r="B638" s="11"/>
      <c r="C638" s="9"/>
      <c r="D638" s="22"/>
      <c r="E638" s="11"/>
      <c r="F638" s="11"/>
      <c r="G638" s="13"/>
      <c r="H638" s="11"/>
      <c r="I638" s="14"/>
      <c r="J638" s="14"/>
      <c r="K638" s="14"/>
      <c r="L638" s="14"/>
      <c r="M638" s="14"/>
      <c r="N638" s="14"/>
      <c r="O638" s="14"/>
      <c r="P638" s="14"/>
      <c r="Q638" s="14"/>
      <c r="R638" s="14"/>
      <c r="S638" s="14"/>
      <c r="T638" s="14"/>
      <c r="U638" s="14"/>
      <c r="V638" s="14"/>
      <c r="W638" s="14"/>
      <c r="X638" s="14"/>
      <c r="Y638" s="14"/>
      <c r="Z638" s="14"/>
      <c r="AA638" s="14"/>
      <c r="AB638" s="14"/>
    </row>
    <row r="639">
      <c r="A639" s="7"/>
      <c r="B639" s="11"/>
      <c r="C639" s="9"/>
      <c r="D639" s="22"/>
      <c r="E639" s="11"/>
      <c r="F639" s="11"/>
      <c r="G639" s="13"/>
      <c r="H639" s="11"/>
      <c r="I639" s="14"/>
      <c r="J639" s="14"/>
      <c r="K639" s="14"/>
      <c r="L639" s="14"/>
      <c r="M639" s="14"/>
      <c r="N639" s="14"/>
      <c r="O639" s="14"/>
      <c r="P639" s="14"/>
      <c r="Q639" s="14"/>
      <c r="R639" s="14"/>
      <c r="S639" s="14"/>
      <c r="T639" s="14"/>
      <c r="U639" s="14"/>
      <c r="V639" s="14"/>
      <c r="W639" s="14"/>
      <c r="X639" s="14"/>
      <c r="Y639" s="14"/>
      <c r="Z639" s="14"/>
      <c r="AA639" s="14"/>
      <c r="AB639" s="14"/>
    </row>
    <row r="640">
      <c r="A640" s="7"/>
      <c r="B640" s="11"/>
      <c r="C640" s="9"/>
      <c r="D640" s="22"/>
      <c r="E640" s="11"/>
      <c r="F640" s="11"/>
      <c r="G640" s="13"/>
      <c r="H640" s="11"/>
      <c r="I640" s="14"/>
      <c r="J640" s="14"/>
      <c r="K640" s="14"/>
      <c r="L640" s="14"/>
      <c r="M640" s="14"/>
      <c r="N640" s="14"/>
      <c r="O640" s="14"/>
      <c r="P640" s="14"/>
      <c r="Q640" s="14"/>
      <c r="R640" s="14"/>
      <c r="S640" s="14"/>
      <c r="T640" s="14"/>
      <c r="U640" s="14"/>
      <c r="V640" s="14"/>
      <c r="W640" s="14"/>
      <c r="X640" s="14"/>
      <c r="Y640" s="14"/>
      <c r="Z640" s="14"/>
      <c r="AA640" s="14"/>
      <c r="AB640" s="14"/>
    </row>
    <row r="641">
      <c r="A641" s="7"/>
      <c r="B641" s="11"/>
      <c r="C641" s="9"/>
      <c r="D641" s="22"/>
      <c r="E641" s="11"/>
      <c r="F641" s="11"/>
      <c r="G641" s="13"/>
      <c r="H641" s="11"/>
      <c r="I641" s="14"/>
      <c r="J641" s="14"/>
      <c r="K641" s="14"/>
      <c r="L641" s="14"/>
      <c r="M641" s="14"/>
      <c r="N641" s="14"/>
      <c r="O641" s="14"/>
      <c r="P641" s="14"/>
      <c r="Q641" s="14"/>
      <c r="R641" s="14"/>
      <c r="S641" s="14"/>
      <c r="T641" s="14"/>
      <c r="U641" s="14"/>
      <c r="V641" s="14"/>
      <c r="W641" s="14"/>
      <c r="X641" s="14"/>
      <c r="Y641" s="14"/>
      <c r="Z641" s="14"/>
      <c r="AA641" s="14"/>
      <c r="AB641" s="14"/>
    </row>
    <row r="642">
      <c r="A642" s="7"/>
      <c r="B642" s="11"/>
      <c r="C642" s="9"/>
      <c r="D642" s="22"/>
      <c r="E642" s="11"/>
      <c r="F642" s="11"/>
      <c r="G642" s="13"/>
      <c r="H642" s="11"/>
      <c r="I642" s="14"/>
      <c r="J642" s="14"/>
      <c r="K642" s="14"/>
      <c r="L642" s="14"/>
      <c r="M642" s="14"/>
      <c r="N642" s="14"/>
      <c r="O642" s="14"/>
      <c r="P642" s="14"/>
      <c r="Q642" s="14"/>
      <c r="R642" s="14"/>
      <c r="S642" s="14"/>
      <c r="T642" s="14"/>
      <c r="U642" s="14"/>
      <c r="V642" s="14"/>
      <c r="W642" s="14"/>
      <c r="X642" s="14"/>
      <c r="Y642" s="14"/>
      <c r="Z642" s="14"/>
      <c r="AA642" s="14"/>
      <c r="AB642" s="14"/>
    </row>
    <row r="643">
      <c r="A643" s="7"/>
      <c r="B643" s="11"/>
      <c r="C643" s="9"/>
      <c r="D643" s="22"/>
      <c r="E643" s="11"/>
      <c r="F643" s="11"/>
      <c r="G643" s="13"/>
      <c r="H643" s="11"/>
      <c r="I643" s="14"/>
      <c r="J643" s="14"/>
      <c r="K643" s="14"/>
      <c r="L643" s="14"/>
      <c r="M643" s="14"/>
      <c r="N643" s="14"/>
      <c r="O643" s="14"/>
      <c r="P643" s="14"/>
      <c r="Q643" s="14"/>
      <c r="R643" s="14"/>
      <c r="S643" s="14"/>
      <c r="T643" s="14"/>
      <c r="U643" s="14"/>
      <c r="V643" s="14"/>
      <c r="W643" s="14"/>
      <c r="X643" s="14"/>
      <c r="Y643" s="14"/>
      <c r="Z643" s="14"/>
      <c r="AA643" s="14"/>
      <c r="AB643" s="14"/>
    </row>
    <row r="644">
      <c r="A644" s="7"/>
      <c r="B644" s="11"/>
      <c r="C644" s="9"/>
      <c r="D644" s="22"/>
      <c r="E644" s="11"/>
      <c r="F644" s="11"/>
      <c r="G644" s="13"/>
      <c r="H644" s="11"/>
      <c r="I644" s="14"/>
      <c r="J644" s="14"/>
      <c r="K644" s="14"/>
      <c r="L644" s="14"/>
      <c r="M644" s="14"/>
      <c r="N644" s="14"/>
      <c r="O644" s="14"/>
      <c r="P644" s="14"/>
      <c r="Q644" s="14"/>
      <c r="R644" s="14"/>
      <c r="S644" s="14"/>
      <c r="T644" s="14"/>
      <c r="U644" s="14"/>
      <c r="V644" s="14"/>
      <c r="W644" s="14"/>
      <c r="X644" s="14"/>
      <c r="Y644" s="14"/>
      <c r="Z644" s="14"/>
      <c r="AA644" s="14"/>
      <c r="AB644" s="14"/>
    </row>
  </sheetData>
  <customSheetViews>
    <customSheetView guid="{DB1AB913-1344-4317-9AA4-26472E835231}" filter="1" showAutoFilter="1">
      <autoFilter ref="$A$1:$AB$644">
        <filterColumn colId="0">
          <filters>
            <filter val="24.07.2023"/>
            <filter val="31.07.2023"/>
            <filter val="17.07.2023"/>
            <filter val="25.07.2023"/>
            <filter val="19.07.2023"/>
            <filter val="10.07.2023"/>
            <filter val="30.06.2023"/>
            <filter val="07.07.2023"/>
            <filter val="14.07.2023"/>
            <filter val="06.07.2023"/>
            <filter val="28.07.2023"/>
            <filter val="05.07.2023"/>
            <filter val="03.07.2023"/>
            <filter val="27.07.2023"/>
            <filter val="04.07.2023"/>
            <filter val="21.07.2023"/>
            <filter val="18.07.2023"/>
            <filter val="20.07.2023"/>
            <filter val="26.07.2023"/>
          </filters>
        </filterColumn>
        <filterColumn colId="2">
          <filters>
            <filter val="негатив"/>
          </filters>
        </filterColumn>
        <filterColumn colId="5">
          <filters blank="1">
            <filter val="Здравствуйте! &#10;Мыши, осы, муравьи — не норма для ППС. Это значит, что где-то был зазор, в который проникли вредители. Это — огрехи монтажа."/>
            <filter val="Водяной пар проходит через газоблок и через пенопласт. Не совсем понятно ваше утверждение. В данном варианте проблем с переувлажнением ограждающей конструкции не будет."/>
            <filter val="Добрый день! Благодарим за доверие к пенопласту — материалу, который представляет Ассоциация производителей и поставщиков пенополистирола. Мы бы рекомендовали между утеплителем и финишным покрытием применить пароизоляцию."/>
            <filter val="Здравствуйте! Вспененный пенополистирол — пенопласт — использовать для теплоизоляции крыши можно, главное — не забыть при этом пароизоляционный слой со стороны помещения и гидроизоляционный — со стороны кровли."/>
            <filter val="Добрый день! Фасадный пенопласт — паропроницаем, это стандартное эффективное решение для СФТК. Для понимания толщины слоя необходим теплотехнический расчёт."/>
            <filter val="Добрый день! Благодарим за позитивный отзыв о пенопласте — материале, который представляет Ассоциация производителей и поставщиков пенополистирола."/>
            <filter val="Добрый день! Конечно, грунтуйте базовый слой по пенопласту и далее перед нанесением минеральной штукатурки. А также перед финишной окраской (если она будет)."/>
            <filter val="По СТО 17532043-001-2005 паропроницаемость пенопласта — 0,05 мг/м·ч·Па."/>
            <filter val="Добрый день! Не забывайте и про дюбель-зонтики: не менее 5 штук на 1 м2 пенопласта."/>
            <filter val="Технология монтажа ППС подразумевает его изоляцию внутри &quot;пирога&quot; стен или перекрытий. Если все сделано правильно, вредители к утеплителю не подберутся. Ну, а если неправильно — то вопросы не к пенопласту, а к строителям."/>
            <filter val="Пенопласт паропроницаем, как древесина поперек волокон: этот факт зафиксирован в нормативных документах. А закрытый по системе &quot;мокрый фасад&quot;, он не загорается, даже если, как вы выразились, огонь из окна."/>
            <filter val="Если пенопласт качественный, и монтаж выполнен по правилам, всё должно быть хорошо. Он паропроницаем почти как древесина."/>
            <filter val="Максим, я не продаю пенопласт. Но если люди строят так, как выразились вы, то постройки можно утеплять, можно не утеплять, можно пенопластом, можно минватой, можно чем угодно: что построено, то и останется. И пенопласт тут совершенно ни при чём."/>
            <filter val="Пенопласт — отличный теплоизоляционный материал. Просто применять его надо по правилам."/>
            <filter val="Добрый день! Спасибо за подробный анализ свойств пенопласта — материала, который представляет Ассоциация производителей и поставщиков пенополистирола."/>
            <filter val="Максим, здравствуйте! Образованию конденсата способствуют неправильный теплотехнический расчет и неэффективная вентиляция. А сам пенопласт — бионейтрален. Фасадные марки созданы специально для утепления фасадов."/>
            <filter val="На наш взгляд, достаточно электрокабель провести в металлической гофре с ПВХ-покрытием. В любом случае, ввод и вывод электрокабелей регулируются ПУЭ, ими и нужно руководствоваться."/>
            <filter val="Анна, тогда все паропроницаемые материалы разрывало бы в мороз, включая древесину. Мне кажется, вы путаете паропроницаемость и влагонакопление. И да, мы говорим о строительном пенопласте — упаковочный другой."/>
            <filter val="Верно. Но, к сожалению, множество примеров тому, как люди без оштукатуривания монтируют вентфасады на пенопласт. Важно предотвратить такое использование материала."/>
            <filter val="Добрый день! &#10;Да, плитный пенопласт — это теплоизоляционный материал. Тонкий он или достаточный в данном случае — сложно оценить. Обычно оценка необходимой толщины слоя осуществляется проектными организациями в рамках теплотехнического расчёта."/>
            <filter val="Всегда пожалуйста!"/>
            <filter val="Я бы делал пенопласт и &quot;мокрый фасад&quot; — штукатурка. Чтобы понять толщину, нужно знать регион.. А лучше нанять специалистов для теплотехнического расчета, потому что учитывается множество параметров."/>
            <filter val="Здравствуйте! Спасибо за доверие к пенопласту — материалу, который представляет Ассоциация производителей и поставщиков пенополистирола. Успехов в работе!"/>
            <filter val="Сергей Владимирович, вы совершенно правы! Есть доступ — будут вредители. Сделано по технологии — утеплитель внутри стенового &quot;пирога&quot; — не будет."/>
            <filter val="Добрый день! Элементы декора из пенопласта широко используются в строительстве. И ничего страшного в этом нет, если ППС качественный и смонтирован на совесть. Здесь, видимо, проблемы как раз с монтажом."/>
            <filter val="Вы абсолютно правы! От имени Ассоциации производителей и поставщиков пенополистирола благодарю за доверие к пенопласту — материалу, который мы представляем!"/>
            <filter val="Здравствуйте! Если в слой заселились муравьи, значит, пенопласт не изолирован внутри стенового &quot;пирога&quot;. Так быть не должно. Сейчас можно использовать любые средства без растворителей в составе — они разъедают пенопласт."/>
            <filter val="Alexey, о свойствах экструдированного пенополистирола лучше узнавать у компаний-производителей XPS. Можем подсказать, если есть вопросы по пенопласту."/>
            <filter val="Здравствуйте! Вы совершенно верно указали достоинства качественного ППС и результаты испытаний с его участием. Благодарим за доверие к материалу, который представляет Ассоциация производителей и поставщиков пенополистирола. Успехов в работе!"/>
            <filter val="Добрый день! Использовать пенопласт  для утепления кровли можно. Не забудьте только про пароизоляцию со стороны помещения и гидроизоляцию со стороны кровли. И помнить, что ППС используется там, где температура не достигает 80 градусов."/>
            <filter val="Добрый день!  12 см ППС по эффективности аналогичны 45 см дерева, 90 см керамзитобетона, 2 м 10 см кирпича и 4 м 20 см железобетона."/>
            <filter val="Лайк"/>
            <filter val="Чтобы не &quot;кормить&quot; пенопластом мышей, достаточно изолировать его в середине стенового &quot;пирога&quot; — как это и требуется по технологии монтажа."/>
            <filter val="Добрый день! Обязательно нужно приклеивать, а только потом закреплять."/>
            <filter val="лайк"/>
            <filter val="Добрый день! В пенопласте могут поселиться грызуны (как и в любом неосыпающемся утеплителе). Но только если он не изолирован так, как того требует технология монтажа."/>
            <filter val="Здравствуйте! &#10;С вопросами, предложениями о сотрудничестве, а также по вопросам вступления в Ассоциацию вы можете обращаться:&#10;&#10;телефон: +7 (495) 946-18-63&#10;&#10;e-mail: info@epsrussia.ru&#10;&#10;Адрес: 125040, Москва, Ленинградский пр-т, д. 7, строение 1, офис 227"/>
            <filter val="Здравствуйте! Пенопласт — эффективный материал для теплоизоляции. Главное, чтобы он был произведен по технологии и монтировался в соответствии с правилами с учётом теплотехнического расчёта для региона строительства."/>
            <filter val="Современный пенопласт (вспененный пенополистирол) паропроницаем, как сосна поперек волокон. А вот эппс действительно практически нет. Но это два разных материала. И задачи у них разные."/>
            <filter val="Добрый день! Пенопласт действительно эффективный теплоизоляционный материал, который используется по всей Европе. Главное — приобретать его у проверенных производителей и в официальных точках продаж. И монтировать по правилам."/>
            <filter val="Добрый день! Ассоциация производителей и поставщиков пенополистирола не рекомендует использовать пенопласт в фасадных системах с вентзазором в связи с противопожарными нормами."/>
            <filter val="Добрый день! Спасибо за доверие и положительный отзыв пенопласту — материалу, который представляет Ассоциация представителей и поставщиков пенополистирола."/>
            <filter val="Плиты ППС тут служат утеплением. А каркас по фото нормальный."/>
            <filter val="Добрый день! Спасибо за доверие к пенопласту — материалу, который представляет Ассоциация производителей и поставщиков пенополистирола."/>
            <filter val="У вас на картинке утепление минеральной ватой."/>
            <filter val="Здравствуйте! Благодарим за позитивную оценку пенопласту — материалу, который представляет Ассоциация производителей и поставщиков пенополистирола."/>
            <filter val="Мы — Ассоциация производителей и поставщиков пенополистирола, а не металлических подрозетников. Этот вопрос в компетенции тех, кто занимается их производством."/>
            <filter val="Добрый, а зачем такой &quot;пирог&quot;? Проще шлакоблок — фасадный пенопласт — &quot;мокрый фасад&quot;. Это классический вариант, одобренный ГОСТ, опробован годами строительства и использования."/>
            <filter val="Добрый день! Да, вы правы, не обратили внимание на отсутствие разрывов в клеевом слое. Это лишний раз подтверждает, что &quot;удалённые&quot; консультации не всегда корректны."/>
            <filter val="Добрый день! Плиты современного качественного пенопласта влагостойки и практически не впитывают воду даже при полном погружении в неё (водопоглощение за 24 часа — не более 2% по объёму)."/>
            <filter val="Добрый день! Действительно, солнечные лучи губительны для пенопласта, поэтому технология эксплуатации не предусматривает хранение ППС на открытом воздухе. И, конечно, нельзя оставлять теплоизоляционный слой неизолированным."/>
            <filter val="Согласен. Под штукатурку нужна указанная вами марка. &#10;&#10;При утеплении пенопластом применяется та же схема: теплотехнический расчет, слой с точкой росы внутри. &#10;&#10;Вентфасад — нет, нельзя по ГОСТ. Оптимален &quot;мокрый фасад&quot;."/>
            <filter val="Согласен. И именно поэтому столько нареканий: оценивают &quot;работоспособность&quot; контрафактного материала, который к качественному ППС не имеет никакого отношения."/>
            <filter val="Пенопласт используется для внешней отделки зданий, и ничего плохого в этом нет. Другой вопрос, что конкретно там за пенопласт (насколько он качественный). И каким образом его монтировали — с ошибками или без. Но это вопросы не к самому материалу."/>
            <filter val="Вопросы, конечно, к строителям, которые использовали пенопласт не по назначению."/>
            <filter val="Утеплять пенопластом изнутри не рекомендуется. Он — для наружного утепления и должен находиться внутри стенового &quot;пирога&quot;."/>
            <filter val="Добрый день! Спасибо за подробный анализ и доверие к пенопласту — материалу, который представляет Ассоциация производителей и поставщиков пенополистирола."/>
            <filter val="Добрый день! Спасибо за позитивный отзыв о пенопласте — материале, который представляет Ассоциация производителей и поставщиков пенополистирола."/>
            <filter val="Да, мы тоже обеими руками за &quot;мокрый фасад&quot; и монтаж по ГОСТ. К сожалению не все его придерживаются."/>
            <filter val="Добрый день! Спасибо за доверие к пенопласту — материалу, который представляет Ассоциация производителей и поставщиков пенополистирола. Успехов в работе!"/>
            <filter val="Добрый день! Рекомендуем брать ППС плотностью от 17 кг/м3."/>
            <filter val="Если &quot;сильные дожди смыли строительный материал&quot;, вопросы нужно задавать строителям-реставраторам, а не пенопласту."/>
            <filter val="Пенопласт — отличный строительный материал. Но применять его надо все-таки по назначению — для теплоизоляции. Декор из вспененного пенополистирола тоже возможен, но не в таком месте, где его можно легко задеть и сломать."/>
            <filter val="Нет, Владимир, потому что нас интересует все, что касается пенопласта — материала, который мы представляем :)"/>
            <filter val="Здравствуйте! Спасибо за подробный анализ и позитивный отзыв о пенопласте — материале, который представляет Ассоциация производителей и поставщиков пенополистирола."/>
            <filter val="Добрый день! Благодарим за доверие к пенопласту — материалу, который представляет Ассоциация производителей и поставщиков пенополистирола. Напомним, что пенопласт необходимо приобретать современный и качественный, от надежных производителей."/>
            <filter val="Добрый день! Благодарим за доверие к пенопласту — материалу, который представляет Ассоциация производителей и поставщиков пенополистирола."/>
            <filter val="Пенопласт не применяют при вентилируемом фасаде. Но на фото отчетливо видна минплита."/>
            <filter val="Добрый день! Возможно, вы сталкивались с некачественным пенопластом. У современного ППС паропроницаемость почти как у сосны поперек волокон (0,05 мг/(м·ч·Па) и 0,06 мг/(м·ч·Па) соответственно."/>
            <filter val="Добрый день! Подойдёт пенопласт фасадной марки, система &quot;мокрый фасад&quot;. Толщину слоя можно прикинуть в онлайн-калькуляторе или пригласить специалистов для теплотехнического расчета."/>
            <filter val="Здравствуйте! Дома из бруса и бревна успешно утепляются пенопластом. О том, какие условия при этом необходимо соблюдать, мы рассказали в ответе к основному посту на странице автора."/>
            <filter val="Антон, здравствуйте! Это некоммерческая организация, которая объединяет ведущих производителей сырья и продукции из пенополистирола. Подробнее о нас можно узнать здесь: https://epsrussia.ru/."/>
            <filter val="Существуют фасадные марки пенопласта, специально предназначенные для утепления стен. Очень эффективное утепление."/>
            <filter val="Если хороший пенопласт плюс грамотный монтаж, отделка в &quot;мокрый фасад&quot; — все будет отлично. Качественный пенопласт — тоже экологичный и с антипиренами."/>
            <filter val="Добрый день! Пенопласт широко используется в качестве наружного утеплителя и закрывается обычно по системе &quot;мокрый фасад&quot;."/>
            <filter val="Здравствуйте! Спасибо за доверие к пенопласту — материалу, который представляет Ассоциация производителей и поставщиков пенополистирола."/>
            <filter val="Здравствуйте! Да, вы правы, ППС 13Ф и 16Ф используется в СФТК."/>
            <filter val="Здравствуйте! Сайдинг — это вентфасад. Использовать пенопласт с вентфасадами не рекомендуется. Его оптимально закрывать по системе &quot;мокрый фасад&quot;."/>
            <filter val="По-моему, это утепление, а не основной материал стен. Тогда всё в порядке. Закрыть его просто &quot;мокрым фасадом&quot;."/>
            <filter val="Добрый день! Оптимально закрывать ППС по системе &quot;мокрый фасад&quot;."/>
            <filter val="Добрый день! Совершенно верно. Такая система с пенопластом называется &quot;мокрый фасад&quot;."/>
            <filter val="Пеноплекс же вообще практически паронепроницаемый — в отличие от пенопласта. А тем более сайдинг нельзя с таким материалом."/>
            <filter val="Понимаю ваш сарказм. Но всегда надеюсь на изменения к лучшему — в том числе, и в области применения пенопласта."/>
            <filter val="Добрый день! Современные марки пенопласта по паропроницаемости сравнимы с древесиной (0,05 мг/м·ч·Па), а у сосны поперек волокон — 0,06 мг/(м·ч·Па). Поэтому проблем с излишней влагой не будет."/>
            <filter val="Добрый день! Мыши действительно могут поселиться в пенопласте: но только если есть огрехи в монтаже, и грызуны могут добраться до теплоизоляционного слоя. Такое происходит практически со всеми неосыпающимися утеплителями."/>
            <filter val="Добрый день! В ГОСТ 15588-2014 закреплены две марки фасадного пенополистирола: ППС13Ф и ППС16Ф."/>
            <filter val="Какую температуру выдерживает то или иное изделие, к пенопласту не относящееся, лучше узнавать у его производителей."/>
            <filter val="Почему паропроницаемость утеплителя — вдруг минус? И почему замануха, если она зафиксирована в СТО «Нормы теплотехнического проектирования ограждающих конструкций и оценки энергоэффективности зданий»?"/>
            <filter val="Добрый день! Благодарю от лица Ассоциации производителей и поставщиков пенополистирола за доверие к пенопласту — материалу, который мы представляем."/>
            <filter val="Добрый день!&#10;Да, такой состав подойдет для пенопласта. Придерживайтесь рекомендаций производителя по использованию."/>
            <filter val="Пенопласт приклеен неправильно, дюбель-зонтики практически отсутствуют. Ничего удивительного, что такой результат."/>
            <filter val="Добрый день! Эффективная приточно-вытяжная вентиляция нужна для любого дома, какой бы теплоизоляционный материал ни использовался. Потому что дома не только дышат, но и моются, готовят еду и т.д."/>
            <filter val="Добрый день! По поводу пожароопасности: современный ППС ведь с антипиренами. СФТК с теплоизоляционным материалом из плитного пенополистирола или пенополиуретана имеют класс пожарной опасности К0."/>
            <filter val="Нет, Владимир, лучше следовать технологии монтажа и изолировать любой телоизоляционный материал — в том числе и пенопласт — по правилам."/>
            <filter val="Здравствуйте! &#10;&#10;Спасибо за доверие к пенопласту — материалу, который представляет Ассоциация производителей и поставщиков пенополистирола."/>
            <filter val="Согласны, но разница незначительна."/>
            <filter val="Добрый день! К сожалению, по вашему описанию правильнее будет сделать демонтаж старого пенопласта."/>
            <filter val="Добрый день! &#10;Вы можете использовать в качестве первого слоя ППС необходимой вам толщины плотностью от 17 кг/м3."/>
            <filter val="Утеплять пенопластом — не ошибка, на то он и теплоизоляционный материал. А вот недостаточный слой, некачественный (или вообще контрафактный) пенопласт, неграмотный монтаж — уже ошибки."/>
            <filter val="Добрый день! Не забывайте, что помимо стен утеплять нужно весь комплекс: кровлю, перекрытия, полы, фундамент, цоколь и отмостку."/>
            <filter val="Анна, пенопласт фасадной марки и хорошего производителя имеет паропроницаемость почти как древесина. Речь именно про пенопласт — вспененный пенополистирол. А не экструдированный, который действительно практически паронепроницаем."/>
            <filter val="Конечно, не буду спорить, есть недобросовестные производители, которые завышают показатели. Но, к счастью, не все. Поэтому надо самим проверять все документы. И покупать в официальных точках продаж."/>
            <filter val="Ну пенопласт точно не виноват в том, что его применяют не по назначению."/>
            <filter val="Значит, он не закрыл пенопласт, как нужно было. ППС изолируется так, чтобы шансов на проникновение вредителей не было."/>
            <filter val="По фото сложно определить марку и качество. Будем надеяться на результаты проверки."/>
            <filter val="Добрый день! Все смонтировано замечательно! Спасибо за доверие к пенопласту — материалу, который представляет Ассоциация производителей и поставщиков пенополистирола."/>
          </filters>
        </filterColumn>
      </autoFilter>
    </customSheetView>
    <customSheetView guid="{993D4EE8-5364-4779-AF39-87D9C36F3FA7}" filter="1" showAutoFilter="1">
      <autoFilter ref="$A$1:$AB$644">
        <filterColumn colId="2">
          <filters>
            <filter val="позитив"/>
          </filters>
        </filterColumn>
      </autoFilter>
    </customSheetView>
  </customSheetViews>
  <conditionalFormatting sqref="H2:H644">
    <cfRule type="containsText" dxfId="0" priority="1" operator="containsText" text="Валер">
      <formula>NOT(ISERROR(SEARCH(("Валер"),(H2))))</formula>
    </cfRule>
  </conditionalFormatting>
  <dataValidations>
    <dataValidation type="custom" allowBlank="1" showDropDown="1" sqref="A2:A644">
      <formula1>OR(NOT(ISERROR(DATEVALUE(A2))), AND(ISNUMBER(A2), LEFT(CELL("format", A2))="D"))</formula1>
    </dataValidation>
    <dataValidation type="list" allowBlank="1" showErrorMessage="1" sqref="H1">
      <formula1>"комментарий Textarium"</formula1>
    </dataValidation>
    <dataValidation type="list" allowBlank="1" sqref="C2:C644">
      <formula1>"позитив,негатив,нейтрал"</formula1>
    </dataValidation>
  </dataValidations>
  <hyperlinks>
    <hyperlink r:id="rId1" ref="D2"/>
    <hyperlink r:id="rId2" ref="G2"/>
    <hyperlink r:id="rId3" ref="D3"/>
    <hyperlink r:id="rId4" ref="G3"/>
    <hyperlink r:id="rId5" ref="D4"/>
    <hyperlink r:id="rId6" ref="G4"/>
    <hyperlink r:id="rId7" ref="D5"/>
    <hyperlink r:id="rId8" ref="G5"/>
    <hyperlink r:id="rId9" ref="D6"/>
    <hyperlink r:id="rId10" ref="D7"/>
    <hyperlink r:id="rId11" ref="G7"/>
    <hyperlink r:id="rId12" ref="D8"/>
    <hyperlink r:id="rId13" ref="G8"/>
    <hyperlink r:id="rId14" ref="D9"/>
    <hyperlink r:id="rId15" ref="G9"/>
    <hyperlink r:id="rId16" ref="D10"/>
    <hyperlink r:id="rId17" ref="G10"/>
    <hyperlink r:id="rId18" ref="D11"/>
    <hyperlink r:id="rId19" ref="G11"/>
    <hyperlink r:id="rId20" ref="D12"/>
    <hyperlink r:id="rId21" ref="G12"/>
    <hyperlink r:id="rId22" ref="B13"/>
    <hyperlink r:id="rId23" ref="D13"/>
    <hyperlink r:id="rId24" ref="G13"/>
    <hyperlink r:id="rId25" ref="D14"/>
    <hyperlink r:id="rId26" ref="G14"/>
    <hyperlink r:id="rId27" ref="D15"/>
    <hyperlink r:id="rId28" ref="G15"/>
    <hyperlink r:id="rId29" ref="D16"/>
    <hyperlink r:id="rId30" ref="G16"/>
    <hyperlink r:id="rId31" ref="D17"/>
    <hyperlink r:id="rId32" ref="G17"/>
    <hyperlink r:id="rId33" ref="D18"/>
    <hyperlink r:id="rId34" ref="G18"/>
    <hyperlink r:id="rId35" ref="D19"/>
    <hyperlink r:id="rId36" ref="G19"/>
    <hyperlink r:id="rId37" location="comment_1730812042" ref="D20"/>
    <hyperlink r:id="rId38" ref="G20"/>
    <hyperlink r:id="rId39" location="comment_1734509642&amp;comments_data=n_reply" ref="D21"/>
    <hyperlink r:id="rId40" ref="G21"/>
    <hyperlink display="Ответ на стр. 167 март ( https://docs.google.com/spreadsheets/d/1ZikylpUJHIntSM6n0TnsptvTLevqeXhV4dGAEeXy-7c/edit?pli=1#gid=1281933416&amp;range=F167 )" location="'Март_2023'!F167" ref="H21"/>
    <hyperlink r:id="rId41" ref="D22"/>
    <hyperlink r:id="rId42" ref="G22"/>
    <hyperlink r:id="rId43" ref="B23"/>
    <hyperlink r:id="rId44" ref="D23"/>
    <hyperlink r:id="rId45" ref="G23"/>
    <hyperlink r:id="rId46" ref="D24"/>
    <hyperlink r:id="rId47" ref="G24"/>
    <hyperlink r:id="rId48" ref="D25"/>
    <hyperlink r:id="rId49" ref="G25"/>
    <hyperlink r:id="rId50" ref="D26"/>
    <hyperlink r:id="rId51" ref="G26"/>
    <hyperlink r:id="rId52" ref="D27"/>
    <hyperlink r:id="rId53" ref="G27"/>
    <hyperlink r:id="rId54" ref="D28"/>
    <hyperlink r:id="rId55" ref="G28"/>
    <hyperlink r:id="rId56" ref="D29"/>
    <hyperlink r:id="rId57" ref="B30"/>
    <hyperlink r:id="rId58" ref="D30"/>
    <hyperlink r:id="rId59" ref="G30"/>
    <hyperlink r:id="rId60" ref="D31"/>
    <hyperlink r:id="rId61" ref="G31"/>
    <hyperlink r:id="rId62" ref="D32"/>
    <hyperlink r:id="rId63" ref="G32"/>
    <hyperlink r:id="rId64" ref="D33"/>
    <hyperlink r:id="rId65" ref="G33"/>
    <hyperlink r:id="rId66" ref="D34"/>
    <hyperlink r:id="rId67" ref="G34"/>
    <hyperlink r:id="rId68" ref="D35"/>
    <hyperlink r:id="rId69" ref="G35"/>
    <hyperlink r:id="rId70" ref="D36"/>
    <hyperlink r:id="rId71" ref="G36"/>
    <hyperlink r:id="rId72" ref="D37"/>
    <hyperlink r:id="rId73" ref="G37"/>
    <hyperlink r:id="rId74" location="comment_1736543714" ref="D38"/>
    <hyperlink r:id="rId75" ref="D39"/>
    <hyperlink r:id="rId76" ref="G39"/>
    <hyperlink r:id="rId77" ref="D40"/>
    <hyperlink r:id="rId78" ref="G40"/>
    <hyperlink r:id="rId79" location="comment_1735487094" ref="D41"/>
    <hyperlink r:id="rId80" ref="G41"/>
    <hyperlink r:id="rId81" ref="D42"/>
    <hyperlink r:id="rId82" ref="G42"/>
    <hyperlink r:id="rId83" ref="D43"/>
    <hyperlink r:id="rId84" ref="G43"/>
    <hyperlink r:id="rId85" ref="D44"/>
    <hyperlink r:id="rId86" ref="G44"/>
    <hyperlink r:id="rId87" location="comment_1738255552&amp;comments_data=n_reply" ref="D45"/>
    <hyperlink r:id="rId88" ref="G45"/>
    <hyperlink r:id="rId89" ref="D46"/>
    <hyperlink r:id="rId90" ref="G46"/>
    <hyperlink r:id="rId91" ref="D47"/>
    <hyperlink r:id="rId92" ref="G47"/>
    <hyperlink r:id="rId93" ref="D48"/>
    <hyperlink r:id="rId94" ref="D49"/>
    <hyperlink r:id="rId95" ref="G49"/>
    <hyperlink r:id="rId96" ref="D50"/>
    <hyperlink r:id="rId97" ref="D51"/>
    <hyperlink r:id="rId98" ref="G51"/>
    <hyperlink r:id="rId99" ref="D52"/>
    <hyperlink r:id="rId100" ref="G52"/>
    <hyperlink r:id="rId101" ref="D53"/>
    <hyperlink r:id="rId102" ref="G53"/>
    <hyperlink r:id="rId103" ref="D54"/>
    <hyperlink r:id="rId104" ref="G54"/>
    <hyperlink r:id="rId105" location="comment_1743309223" ref="D55"/>
    <hyperlink r:id="rId106" ref="G55"/>
    <hyperlink r:id="rId107" ref="D56"/>
    <hyperlink r:id="rId108" ref="G56"/>
    <hyperlink r:id="rId109" ref="D57"/>
    <hyperlink r:id="rId110" ref="G57"/>
    <hyperlink r:id="rId111" ref="D58"/>
    <hyperlink r:id="rId112" ref="G58"/>
    <hyperlink r:id="rId113" location="comment_1739230324&amp;comments_data=n_reply" ref="D59"/>
    <hyperlink r:id="rId114" ref="G59"/>
    <hyperlink r:id="rId115" ref="D60"/>
    <hyperlink r:id="rId116" ref="G60"/>
    <hyperlink r:id="rId117" ref="D61"/>
    <hyperlink r:id="rId118" ref="F61"/>
    <hyperlink r:id="rId119" ref="G61"/>
    <hyperlink r:id="rId120" location="comment_1738255552&amp;comments_data=n_reply" ref="D62"/>
    <hyperlink r:id="rId121" ref="G62"/>
    <hyperlink r:id="rId122" ref="D63"/>
    <hyperlink r:id="rId123" ref="G63"/>
    <hyperlink r:id="rId124" ref="D64"/>
    <hyperlink r:id="rId125" ref="G64"/>
    <hyperlink r:id="rId126" ref="D65"/>
    <hyperlink r:id="rId127" ref="G65"/>
    <hyperlink r:id="rId128" ref="D66"/>
    <hyperlink r:id="rId129" ref="G66"/>
    <hyperlink r:id="rId130" ref="D67"/>
    <hyperlink r:id="rId131" ref="G67"/>
    <hyperlink r:id="rId132" ref="D68"/>
    <hyperlink r:id="rId133" ref="G68"/>
    <hyperlink r:id="rId134" ref="D69"/>
    <hyperlink r:id="rId135" ref="G69"/>
    <hyperlink r:id="rId136" ref="D70"/>
    <hyperlink r:id="rId137" ref="G70"/>
    <hyperlink r:id="rId138" ref="D71"/>
    <hyperlink r:id="rId139" ref="G71"/>
    <hyperlink r:id="rId140" ref="D72"/>
    <hyperlink r:id="rId141" ref="G72"/>
    <hyperlink r:id="rId142" ref="D73"/>
    <hyperlink r:id="rId143" ref="G73"/>
    <hyperlink r:id="rId144" ref="D74"/>
    <hyperlink r:id="rId145" ref="G74"/>
    <hyperlink r:id="rId146" ref="D75"/>
    <hyperlink r:id="rId147" ref="G75"/>
    <hyperlink r:id="rId148" ref="D76"/>
    <hyperlink r:id="rId149" ref="G76"/>
    <hyperlink r:id="rId150" ref="D77"/>
    <hyperlink r:id="rId151" ref="G77"/>
    <hyperlink r:id="rId152" ref="D78"/>
    <hyperlink r:id="rId153" ref="G78"/>
    <hyperlink r:id="rId154" ref="B79"/>
    <hyperlink r:id="rId155" ref="D79"/>
    <hyperlink r:id="rId156" ref="G79"/>
    <hyperlink r:id="rId157" location="comment_1743812192&amp;comments_data=n_reply" ref="D80"/>
    <hyperlink r:id="rId158" ref="G80"/>
    <hyperlink r:id="rId159" ref="D81"/>
    <hyperlink r:id="rId160" ref="G81"/>
    <hyperlink r:id="rId161" ref="B82"/>
    <hyperlink r:id="rId162" ref="D82"/>
    <hyperlink r:id="rId163" ref="G82"/>
    <hyperlink r:id="rId164" ref="D83"/>
    <hyperlink r:id="rId165" ref="G83"/>
    <hyperlink r:id="rId166" ref="D84"/>
    <hyperlink r:id="rId167" ref="G84"/>
    <hyperlink r:id="rId168" ref="D85"/>
    <hyperlink r:id="rId169" ref="G85"/>
    <hyperlink r:id="rId170" ref="D86"/>
    <hyperlink r:id="rId171" ref="G86"/>
    <hyperlink r:id="rId172" ref="D87"/>
    <hyperlink r:id="rId173" ref="G87"/>
    <hyperlink r:id="rId174" ref="D88"/>
    <hyperlink r:id="rId175" ref="G88"/>
    <hyperlink r:id="rId176" ref="D89"/>
    <hyperlink r:id="rId177" ref="G89"/>
    <hyperlink r:id="rId178" ref="D90"/>
    <hyperlink r:id="rId179" ref="G90"/>
    <hyperlink r:id="rId180" ref="D91"/>
    <hyperlink r:id="rId181" ref="G91"/>
    <hyperlink r:id="rId182" ref="D92"/>
    <hyperlink r:id="rId183" ref="G92"/>
    <hyperlink r:id="rId184" ref="D93"/>
    <hyperlink r:id="rId185" ref="G93"/>
    <hyperlink r:id="rId186" ref="D94"/>
    <hyperlink r:id="rId187" ref="G94"/>
    <hyperlink r:id="rId188" location="comment_1745574943" ref="D95"/>
    <hyperlink r:id="rId189" ref="G95"/>
    <hyperlink r:id="rId190" ref="D96"/>
    <hyperlink r:id="rId191" ref="G96"/>
    <hyperlink r:id="rId192" ref="D97"/>
    <hyperlink r:id="rId193" ref="G97"/>
    <hyperlink r:id="rId194" ref="D98"/>
    <hyperlink r:id="rId195" ref="G98"/>
    <hyperlink r:id="rId196" ref="D99"/>
    <hyperlink r:id="rId197" ref="G99"/>
    <hyperlink r:id="rId198" ref="D100"/>
    <hyperlink r:id="rId199" ref="G100"/>
    <hyperlink r:id="rId200" ref="D101"/>
    <hyperlink r:id="rId201" ref="G101"/>
    <hyperlink r:id="rId202" ref="D102"/>
    <hyperlink r:id="rId203" ref="G102"/>
    <hyperlink r:id="rId204" ref="D103"/>
    <hyperlink r:id="rId205" ref="G103"/>
    <hyperlink r:id="rId206" ref="D104"/>
    <hyperlink r:id="rId207" ref="G104"/>
    <hyperlink r:id="rId208" ref="D105"/>
    <hyperlink r:id="rId209" ref="G105"/>
    <hyperlink r:id="rId210" ref="D106"/>
    <hyperlink r:id="rId211" ref="G106"/>
    <hyperlink r:id="rId212" ref="D107"/>
    <hyperlink r:id="rId213" ref="G107"/>
    <hyperlink r:id="rId214" ref="D108"/>
    <hyperlink r:id="rId215" ref="G108"/>
    <hyperlink r:id="rId216" ref="D109"/>
    <hyperlink r:id="rId217" ref="D110"/>
    <hyperlink r:id="rId218" ref="G110"/>
    <hyperlink r:id="rId219" ref="D111"/>
    <hyperlink r:id="rId220" ref="G111"/>
    <hyperlink r:id="rId221" ref="D112"/>
    <hyperlink r:id="rId222" ref="G112"/>
    <hyperlink r:id="rId223" ref="D113"/>
    <hyperlink r:id="rId224" ref="G113"/>
    <hyperlink r:id="rId225" ref="D114"/>
    <hyperlink r:id="rId226" ref="G114"/>
    <hyperlink r:id="rId227" ref="D115"/>
    <hyperlink r:id="rId228" ref="G115"/>
    <hyperlink r:id="rId229" ref="D116"/>
    <hyperlink r:id="rId230" ref="G116"/>
    <hyperlink r:id="rId231" ref="D117"/>
    <hyperlink r:id="rId232" ref="G117"/>
    <hyperlink r:id="rId233" ref="D118"/>
    <hyperlink r:id="rId234" ref="G118"/>
    <hyperlink r:id="rId235" ref="D119"/>
    <hyperlink r:id="rId236" ref="G119"/>
    <hyperlink r:id="rId237" ref="D120"/>
    <hyperlink r:id="rId238" ref="G120"/>
    <hyperlink r:id="rId239" ref="D121"/>
    <hyperlink r:id="rId240" ref="G121"/>
    <hyperlink r:id="rId241" ref="D122"/>
    <hyperlink r:id="rId242" ref="G122"/>
    <hyperlink r:id="rId243" ref="D123"/>
    <hyperlink r:id="rId244" ref="G123"/>
    <hyperlink r:id="rId245" ref="D124"/>
    <hyperlink r:id="rId246" ref="G124"/>
    <hyperlink r:id="rId247" ref="D125"/>
    <hyperlink r:id="rId248" ref="G125"/>
    <hyperlink r:id="rId249" ref="D126"/>
    <hyperlink r:id="rId250" ref="D127"/>
    <hyperlink r:id="rId251" ref="G127"/>
    <hyperlink r:id="rId252" ref="D128"/>
    <hyperlink r:id="rId253" ref="G128"/>
    <hyperlink r:id="rId254" ref="D129"/>
    <hyperlink r:id="rId255" ref="G129"/>
    <hyperlink r:id="rId256" ref="D130"/>
    <hyperlink r:id="rId257" ref="G130"/>
    <hyperlink r:id="rId258" ref="D131"/>
    <hyperlink r:id="rId259" ref="G131"/>
    <hyperlink r:id="rId260" ref="D132"/>
    <hyperlink r:id="rId261" ref="G132"/>
    <hyperlink r:id="rId262" ref="D133"/>
    <hyperlink r:id="rId263" ref="G133"/>
    <hyperlink r:id="rId264" ref="D134"/>
    <hyperlink r:id="rId265" ref="D135"/>
    <hyperlink r:id="rId266" ref="G135"/>
    <hyperlink r:id="rId267" ref="D136"/>
    <hyperlink r:id="rId268" ref="G136"/>
    <hyperlink r:id="rId269" ref="D137"/>
    <hyperlink r:id="rId270" ref="G137"/>
    <hyperlink r:id="rId271" ref="D138"/>
    <hyperlink r:id="rId272" ref="G138"/>
    <hyperlink r:id="rId273" ref="D139"/>
    <hyperlink r:id="rId274" ref="G139"/>
    <hyperlink r:id="rId275" ref="D140"/>
    <hyperlink r:id="rId276" ref="G140"/>
    <hyperlink r:id="rId277" ref="D141"/>
    <hyperlink r:id="rId278" ref="G141"/>
    <hyperlink r:id="rId279" ref="D142"/>
    <hyperlink r:id="rId280" ref="G142"/>
    <hyperlink r:id="rId281" ref="D143"/>
    <hyperlink r:id="rId282" ref="G143"/>
    <hyperlink r:id="rId283" ref="D144"/>
    <hyperlink r:id="rId284" ref="D145"/>
    <hyperlink r:id="rId285" ref="D146"/>
    <hyperlink r:id="rId286" ref="G146"/>
    <hyperlink r:id="rId287" ref="D147"/>
    <hyperlink r:id="rId288" ref="G147"/>
    <hyperlink r:id="rId289" ref="D148"/>
    <hyperlink r:id="rId290" ref="G148"/>
    <hyperlink r:id="rId291" ref="D149"/>
    <hyperlink r:id="rId292" ref="G149"/>
    <hyperlink r:id="rId293" ref="D150"/>
    <hyperlink r:id="rId294" ref="G150"/>
    <hyperlink r:id="rId295" ref="D151"/>
    <hyperlink r:id="rId296" ref="G151"/>
    <hyperlink r:id="rId297" location="comment_1753017254&amp;comments_data=n_reply" ref="D152"/>
    <hyperlink r:id="rId298" ref="G152"/>
    <hyperlink r:id="rId299" ref="D153"/>
    <hyperlink r:id="rId300" ref="G153"/>
    <hyperlink r:id="rId301" ref="D154"/>
    <hyperlink r:id="rId302" ref="G154"/>
    <hyperlink r:id="rId303" ref="D155"/>
    <hyperlink r:id="rId304" ref="G155"/>
    <hyperlink r:id="rId305" ref="D156"/>
    <hyperlink r:id="rId306" ref="G156"/>
    <hyperlink r:id="rId307" ref="D157"/>
    <hyperlink r:id="rId308" ref="G157"/>
    <hyperlink r:id="rId309" ref="D158"/>
    <hyperlink r:id="rId310" ref="G158"/>
    <hyperlink r:id="rId311" ref="D159"/>
    <hyperlink r:id="rId312" ref="G159"/>
    <hyperlink r:id="rId313" ref="D160"/>
    <hyperlink r:id="rId314" ref="G160"/>
    <hyperlink r:id="rId315" ref="B161"/>
    <hyperlink r:id="rId316" ref="D161"/>
    <hyperlink r:id="rId317" ref="G161"/>
    <hyperlink r:id="rId318" ref="D162"/>
    <hyperlink r:id="rId319" ref="G162"/>
    <hyperlink r:id="rId320" ref="D163"/>
    <hyperlink r:id="rId321" ref="G163"/>
    <hyperlink r:id="rId322" ref="D164"/>
    <hyperlink r:id="rId323" ref="G164"/>
    <hyperlink r:id="rId324" ref="B165"/>
    <hyperlink r:id="rId325" ref="D165"/>
    <hyperlink r:id="rId326" ref="G165"/>
    <hyperlink r:id="rId327" ref="D166"/>
    <hyperlink r:id="rId328" ref="G166"/>
    <hyperlink r:id="rId329" ref="D167"/>
    <hyperlink r:id="rId330" ref="G167"/>
    <hyperlink r:id="rId331" ref="D168"/>
    <hyperlink r:id="rId332" ref="G168"/>
    <hyperlink r:id="rId333" ref="D169"/>
    <hyperlink r:id="rId334" ref="G169"/>
    <hyperlink r:id="rId335" ref="D170"/>
    <hyperlink r:id="rId336" ref="G170"/>
    <hyperlink r:id="rId337" location="comment_1753988512" ref="D171"/>
    <hyperlink r:id="rId338" ref="G171"/>
    <hyperlink r:id="rId339" ref="D172"/>
    <hyperlink r:id="rId340" ref="G172"/>
    <hyperlink r:id="rId341" ref="D173"/>
    <hyperlink r:id="rId342" ref="G173"/>
    <hyperlink r:id="rId343" ref="D174"/>
    <hyperlink r:id="rId344" ref="G174"/>
    <hyperlink r:id="rId345" ref="D175"/>
    <hyperlink r:id="rId346" ref="G175"/>
    <hyperlink r:id="rId347" ref="D176"/>
    <hyperlink r:id="rId348" ref="G176"/>
    <hyperlink r:id="rId349" ref="D177"/>
    <hyperlink r:id="rId350" ref="G177"/>
    <hyperlink r:id="rId351" ref="D178"/>
    <hyperlink r:id="rId352" ref="G178"/>
    <hyperlink r:id="rId353" ref="D179"/>
    <hyperlink r:id="rId354" ref="G179"/>
    <hyperlink r:id="rId355" ref="D180"/>
    <hyperlink r:id="rId356" ref="G180"/>
    <hyperlink r:id="rId357" ref="D181"/>
    <hyperlink r:id="rId358" ref="G181"/>
    <hyperlink r:id="rId359" ref="D182"/>
    <hyperlink r:id="rId360" ref="G182"/>
    <hyperlink r:id="rId361" ref="D183"/>
    <hyperlink r:id="rId362" ref="G183"/>
    <hyperlink r:id="rId363" ref="D184"/>
    <hyperlink r:id="rId364" ref="G184"/>
    <hyperlink r:id="rId365" ref="D185"/>
    <hyperlink r:id="rId366" ref="G185"/>
    <hyperlink r:id="rId367" ref="D186"/>
    <hyperlink r:id="rId368" ref="G186"/>
    <hyperlink r:id="rId369" ref="D187"/>
    <hyperlink r:id="rId370" ref="G187"/>
    <hyperlink r:id="rId371" ref="D188"/>
    <hyperlink r:id="rId372" ref="G188"/>
    <hyperlink r:id="rId373" ref="B189"/>
    <hyperlink r:id="rId374" ref="D189"/>
    <hyperlink r:id="rId375" ref="D190"/>
    <hyperlink r:id="rId376" ref="D191"/>
    <hyperlink r:id="rId377" ref="G191"/>
    <hyperlink r:id="rId378" ref="D192"/>
    <hyperlink r:id="rId379" ref="G192"/>
    <hyperlink r:id="rId380" ref="D193"/>
    <hyperlink r:id="rId381" ref="G193"/>
    <hyperlink r:id="rId382" ref="B194"/>
    <hyperlink r:id="rId383" ref="D194"/>
    <hyperlink r:id="rId384" ref="G194"/>
    <hyperlink r:id="rId385" ref="D195"/>
    <hyperlink r:id="rId386" ref="G195"/>
    <hyperlink r:id="rId387" ref="D196"/>
    <hyperlink r:id="rId388" ref="G196"/>
    <hyperlink r:id="rId389" ref="D197"/>
    <hyperlink r:id="rId390" ref="G197"/>
    <hyperlink r:id="rId391" ref="D198"/>
    <hyperlink r:id="rId392" ref="G198"/>
    <hyperlink r:id="rId393" ref="D199"/>
    <hyperlink r:id="rId394" ref="G199"/>
    <hyperlink r:id="rId395" ref="D200"/>
    <hyperlink r:id="rId396" ref="G200"/>
    <hyperlink r:id="rId397" ref="D201"/>
    <hyperlink r:id="rId398" ref="G201"/>
    <hyperlink r:id="rId399" ref="D202"/>
    <hyperlink r:id="rId400" ref="G202"/>
    <hyperlink r:id="rId401" ref="D203"/>
    <hyperlink r:id="rId402" ref="B204"/>
    <hyperlink r:id="rId403" ref="D204"/>
    <hyperlink r:id="rId404" ref="G204"/>
    <hyperlink r:id="rId405" location="comment_1758799612&amp;comments_data=n_reply" ref="D205"/>
    <hyperlink r:id="rId406" ref="G205"/>
    <hyperlink r:id="rId407" ref="D206"/>
    <hyperlink r:id="rId408" ref="G206"/>
    <hyperlink r:id="rId409" ref="D207"/>
    <hyperlink r:id="rId410" ref="D208"/>
    <hyperlink r:id="rId411" ref="G208"/>
    <hyperlink r:id="rId412" ref="D209"/>
    <hyperlink r:id="rId413" ref="G209"/>
    <hyperlink r:id="rId414" ref="D210"/>
    <hyperlink r:id="rId415" ref="G210"/>
    <hyperlink r:id="rId416" ref="D211"/>
    <hyperlink r:id="rId417" ref="G211"/>
    <hyperlink r:id="rId418" location="post7187914" ref="D212"/>
    <hyperlink r:id="rId419" ref="G212"/>
    <hyperlink r:id="rId420" ref="D213"/>
    <hyperlink r:id="rId421" ref="G213"/>
    <hyperlink r:id="rId422" ref="D214"/>
    <hyperlink r:id="rId423" ref="G214"/>
    <hyperlink r:id="rId424" ref="D215"/>
    <hyperlink r:id="rId425" ref="G215"/>
    <hyperlink r:id="rId426" ref="D216"/>
    <hyperlink r:id="rId427" ref="G216"/>
    <hyperlink r:id="rId428" ref="D217"/>
    <hyperlink r:id="rId429" ref="G217"/>
    <hyperlink r:id="rId430" ref="B218"/>
    <hyperlink r:id="rId431" ref="D218"/>
    <hyperlink r:id="rId432" ref="G218"/>
    <hyperlink r:id="rId433" ref="D219"/>
    <hyperlink r:id="rId434" ref="G219"/>
    <hyperlink r:id="rId435" ref="D220"/>
    <hyperlink r:id="rId436" ref="G220"/>
    <hyperlink r:id="rId437" ref="D221"/>
    <hyperlink r:id="rId438" ref="G221"/>
    <hyperlink r:id="rId439" ref="D222"/>
    <hyperlink r:id="rId440" ref="G222"/>
    <hyperlink r:id="rId441" ref="D223"/>
    <hyperlink r:id="rId442" ref="G223"/>
    <hyperlink r:id="rId443" ref="D224"/>
    <hyperlink r:id="rId444" ref="D225"/>
    <hyperlink r:id="rId445" ref="G225"/>
    <hyperlink r:id="rId446" ref="D226"/>
    <hyperlink r:id="rId447" ref="G226"/>
    <hyperlink r:id="rId448" ref="D227"/>
    <hyperlink r:id="rId449" ref="G227"/>
    <hyperlink r:id="rId450" ref="B228"/>
    <hyperlink r:id="rId451" ref="D228"/>
    <hyperlink r:id="rId452" ref="G228"/>
    <hyperlink r:id="rId453" ref="D229"/>
    <hyperlink r:id="rId454" ref="G229"/>
    <hyperlink r:id="rId455" location="msg321816" ref="D230"/>
    <hyperlink r:id="rId456" ref="G230"/>
    <hyperlink r:id="rId457" ref="D231"/>
    <hyperlink r:id="rId458" ref="G231"/>
    <hyperlink r:id="rId459" ref="D232"/>
    <hyperlink r:id="rId460" ref="G232"/>
    <hyperlink r:id="rId461" ref="D233"/>
    <hyperlink r:id="rId462" ref="G233"/>
    <hyperlink r:id="rId463" ref="D234"/>
    <hyperlink r:id="rId464" ref="G234"/>
    <hyperlink r:id="rId465" ref="D235"/>
    <hyperlink r:id="rId466" ref="D236"/>
    <hyperlink r:id="rId467" ref="G236"/>
    <hyperlink r:id="rId468" ref="D237"/>
    <hyperlink r:id="rId469" ref="D238"/>
    <hyperlink r:id="rId470" ref="G238"/>
    <hyperlink r:id="rId471" ref="D239"/>
    <hyperlink r:id="rId472" ref="G239"/>
    <hyperlink r:id="rId473" location="post7188449" ref="D240"/>
    <hyperlink r:id="rId474" ref="G240"/>
    <hyperlink r:id="rId475" ref="D241"/>
    <hyperlink r:id="rId476" ref="G241"/>
    <hyperlink r:id="rId477" ref="D242"/>
    <hyperlink r:id="rId478" ref="G242"/>
    <hyperlink r:id="rId479" ref="B243"/>
    <hyperlink r:id="rId480" ref="D243"/>
    <hyperlink r:id="rId481" ref="G243"/>
    <hyperlink r:id="rId482" ref="B244"/>
    <hyperlink r:id="rId483" ref="D244"/>
    <hyperlink r:id="rId484" ref="D245"/>
    <hyperlink r:id="rId485" ref="G245"/>
    <hyperlink r:id="rId486" ref="D246"/>
    <hyperlink r:id="rId487" ref="G246"/>
    <hyperlink r:id="rId488" ref="D247"/>
    <hyperlink r:id="rId489" ref="G247"/>
    <hyperlink r:id="rId490" ref="D248"/>
    <hyperlink r:id="rId491" ref="G248"/>
    <hyperlink r:id="rId492" ref="D249"/>
    <hyperlink r:id="rId493" ref="G249"/>
    <hyperlink r:id="rId494" ref="D250"/>
    <hyperlink r:id="rId495" ref="G250"/>
    <hyperlink r:id="rId496" ref="D251"/>
    <hyperlink r:id="rId497" ref="G251"/>
    <hyperlink r:id="rId498" ref="D252"/>
    <hyperlink r:id="rId499" ref="G252"/>
    <hyperlink r:id="rId500" ref="D253"/>
    <hyperlink r:id="rId501" ref="G253"/>
    <hyperlink r:id="rId502" ref="D254"/>
    <hyperlink r:id="rId503" ref="G254"/>
    <hyperlink r:id="rId504" ref="D255"/>
    <hyperlink r:id="rId505" ref="G255"/>
    <hyperlink r:id="rId506" ref="D256"/>
    <hyperlink r:id="rId507" ref="G256"/>
    <hyperlink r:id="rId508" ref="D257"/>
    <hyperlink r:id="rId509" ref="G257"/>
    <hyperlink r:id="rId510" ref="D258"/>
    <hyperlink r:id="rId511" ref="G258"/>
    <hyperlink r:id="rId512" ref="D259"/>
    <hyperlink r:id="rId513" ref="G259"/>
    <hyperlink r:id="rId514" ref="D260"/>
    <hyperlink r:id="rId515" ref="G260"/>
    <hyperlink r:id="rId516" ref="D261"/>
    <hyperlink r:id="rId517" ref="G261"/>
    <hyperlink r:id="rId518" ref="D262"/>
    <hyperlink r:id="rId519" ref="G262"/>
    <hyperlink r:id="rId520" ref="D263"/>
    <hyperlink r:id="rId521" ref="G263"/>
    <hyperlink r:id="rId522" ref="D264"/>
    <hyperlink r:id="rId523" ref="G264"/>
    <hyperlink r:id="rId524" ref="D265"/>
    <hyperlink r:id="rId525" ref="G265"/>
    <hyperlink r:id="rId526" ref="D266"/>
    <hyperlink r:id="rId527" ref="G266"/>
    <hyperlink r:id="rId528" location="comment_1771249292" ref="D267"/>
    <hyperlink r:id="rId529" ref="G267"/>
    <hyperlink r:id="rId530" ref="B268"/>
    <hyperlink r:id="rId531" ref="D268"/>
    <hyperlink r:id="rId532" ref="D269"/>
    <hyperlink r:id="rId533" ref="G269"/>
    <hyperlink r:id="rId534" ref="D270"/>
    <hyperlink r:id="rId535" ref="G270"/>
    <hyperlink r:id="rId536" ref="D271"/>
    <hyperlink r:id="rId537" ref="G271"/>
    <hyperlink r:id="rId538" location="comment_1770010072" ref="D272"/>
    <hyperlink r:id="rId539" ref="G272"/>
    <hyperlink r:id="rId540" ref="D273"/>
    <hyperlink r:id="rId541" ref="G273"/>
    <hyperlink r:id="rId542" ref="D274"/>
    <hyperlink r:id="rId543" ref="G274"/>
  </hyperlinks>
  <drawing r:id="rId54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75"/>
    <col customWidth="1" min="2" max="2" width="58.38"/>
    <col customWidth="1" min="3" max="3" width="11.63"/>
    <col customWidth="1" min="4" max="4" width="12.38"/>
    <col customWidth="1" min="5" max="5" width="8.75"/>
    <col customWidth="1" min="6" max="6" width="59.88"/>
    <col customWidth="1" min="7" max="7" width="26.5"/>
    <col customWidth="1" min="8" max="8" width="22.75"/>
    <col customWidth="1" min="9" max="9" width="54.88"/>
    <col customWidth="1" min="10" max="10" width="13.63"/>
  </cols>
  <sheetData>
    <row r="1">
      <c r="A1" s="1" t="s">
        <v>0</v>
      </c>
      <c r="B1" s="2" t="s">
        <v>1</v>
      </c>
      <c r="C1" s="2" t="s">
        <v>2</v>
      </c>
      <c r="D1" s="3" t="s">
        <v>3</v>
      </c>
      <c r="E1" s="2" t="s">
        <v>4</v>
      </c>
      <c r="F1" s="4" t="s">
        <v>5</v>
      </c>
      <c r="G1" s="2" t="s">
        <v>6</v>
      </c>
      <c r="H1" s="2" t="s">
        <v>7</v>
      </c>
      <c r="I1" s="5"/>
      <c r="J1" s="6" t="s">
        <v>8</v>
      </c>
      <c r="K1" s="5"/>
      <c r="L1" s="5"/>
      <c r="M1" s="5"/>
      <c r="N1" s="5"/>
      <c r="O1" s="5"/>
      <c r="P1" s="5"/>
      <c r="Q1" s="5"/>
      <c r="R1" s="5"/>
      <c r="S1" s="5"/>
      <c r="T1" s="5"/>
      <c r="U1" s="5"/>
      <c r="V1" s="5"/>
      <c r="W1" s="5"/>
      <c r="X1" s="5"/>
      <c r="Y1" s="5"/>
      <c r="Z1" s="5"/>
      <c r="AA1" s="5"/>
      <c r="AB1" s="5"/>
    </row>
    <row r="2">
      <c r="A2" s="7">
        <v>45078.0</v>
      </c>
      <c r="B2" s="8" t="s">
        <v>3530</v>
      </c>
      <c r="C2" s="9" t="s">
        <v>10</v>
      </c>
      <c r="D2" s="10" t="s">
        <v>3531</v>
      </c>
      <c r="E2" s="8" t="s">
        <v>199</v>
      </c>
      <c r="F2" s="16" t="s">
        <v>3532</v>
      </c>
      <c r="G2" s="19" t="s">
        <v>3533</v>
      </c>
      <c r="H2" s="11"/>
      <c r="I2" s="14"/>
      <c r="J2" s="54">
        <f t="shared" ref="J2:J187" si="1">IF(ISBLANK(G2),0,LEN(G2)-LEN(SUBSTITUTE(G2,CHAR(10),""))+1)</f>
        <v>1</v>
      </c>
      <c r="K2" s="14"/>
      <c r="M2" s="14"/>
      <c r="N2" s="14"/>
      <c r="O2" s="14"/>
      <c r="P2" s="14"/>
      <c r="Q2" s="14"/>
      <c r="R2" s="14"/>
      <c r="S2" s="14"/>
      <c r="T2" s="14"/>
      <c r="U2" s="14"/>
      <c r="V2" s="14"/>
      <c r="W2" s="14"/>
      <c r="X2" s="14"/>
      <c r="Y2" s="14"/>
      <c r="Z2" s="14"/>
      <c r="AA2" s="14"/>
      <c r="AB2" s="14"/>
    </row>
    <row r="3">
      <c r="A3" s="7">
        <v>45078.0</v>
      </c>
      <c r="B3" s="8" t="s">
        <v>3534</v>
      </c>
      <c r="C3" s="9" t="s">
        <v>30</v>
      </c>
      <c r="D3" s="10" t="s">
        <v>3535</v>
      </c>
      <c r="E3" s="8" t="s">
        <v>199</v>
      </c>
      <c r="F3" s="16" t="s">
        <v>3536</v>
      </c>
      <c r="G3" s="19" t="s">
        <v>3537</v>
      </c>
      <c r="H3" s="8" t="s">
        <v>3538</v>
      </c>
      <c r="I3" s="14"/>
      <c r="J3" s="54">
        <f t="shared" si="1"/>
        <v>1</v>
      </c>
      <c r="K3" s="14"/>
      <c r="L3" s="54"/>
      <c r="M3" s="14"/>
      <c r="N3" s="14"/>
      <c r="O3" s="14"/>
      <c r="P3" s="14"/>
      <c r="Q3" s="14"/>
      <c r="R3" s="14"/>
      <c r="S3" s="14"/>
      <c r="T3" s="14"/>
      <c r="U3" s="14"/>
      <c r="V3" s="14"/>
      <c r="W3" s="14"/>
      <c r="X3" s="14"/>
      <c r="Y3" s="14"/>
      <c r="Z3" s="14"/>
      <c r="AA3" s="14"/>
      <c r="AB3" s="14"/>
    </row>
    <row r="4">
      <c r="A4" s="7">
        <v>45078.0</v>
      </c>
      <c r="B4" s="8" t="s">
        <v>3539</v>
      </c>
      <c r="C4" s="9" t="s">
        <v>14</v>
      </c>
      <c r="D4" s="10" t="s">
        <v>3540</v>
      </c>
      <c r="E4" s="8" t="s">
        <v>2006</v>
      </c>
      <c r="F4" s="16" t="s">
        <v>3541</v>
      </c>
      <c r="G4" s="19" t="s">
        <v>3542</v>
      </c>
      <c r="H4" s="11"/>
      <c r="I4" s="14"/>
      <c r="J4" s="54">
        <f t="shared" si="1"/>
        <v>1</v>
      </c>
      <c r="K4" s="14"/>
      <c r="L4" s="54"/>
      <c r="M4" s="14"/>
      <c r="N4" s="14"/>
      <c r="O4" s="14"/>
      <c r="P4" s="14"/>
      <c r="Q4" s="14"/>
      <c r="R4" s="14"/>
      <c r="S4" s="14"/>
      <c r="T4" s="14"/>
      <c r="U4" s="14"/>
      <c r="V4" s="14"/>
      <c r="W4" s="14"/>
      <c r="X4" s="14"/>
      <c r="Y4" s="14"/>
      <c r="Z4" s="14"/>
      <c r="AA4" s="14"/>
      <c r="AB4" s="14"/>
    </row>
    <row r="5">
      <c r="A5" s="7">
        <v>45078.0</v>
      </c>
      <c r="B5" s="8" t="s">
        <v>3543</v>
      </c>
      <c r="C5" s="9" t="s">
        <v>10</v>
      </c>
      <c r="D5" s="10" t="s">
        <v>3544</v>
      </c>
      <c r="E5" s="11"/>
      <c r="F5" s="16" t="s">
        <v>3545</v>
      </c>
      <c r="G5" s="19" t="s">
        <v>3546</v>
      </c>
      <c r="H5" s="11"/>
      <c r="I5" s="14"/>
      <c r="J5" s="54">
        <f t="shared" si="1"/>
        <v>1</v>
      </c>
      <c r="K5" s="14"/>
      <c r="L5" s="54"/>
      <c r="M5" s="14"/>
      <c r="N5" s="14"/>
      <c r="O5" s="14"/>
      <c r="P5" s="14"/>
      <c r="Q5" s="14"/>
      <c r="R5" s="14"/>
      <c r="S5" s="14"/>
      <c r="T5" s="14"/>
      <c r="U5" s="14"/>
      <c r="V5" s="14"/>
      <c r="W5" s="14"/>
      <c r="X5" s="14"/>
      <c r="Y5" s="14"/>
      <c r="Z5" s="14"/>
      <c r="AA5" s="14"/>
      <c r="AB5" s="14"/>
    </row>
    <row r="6">
      <c r="A6" s="7">
        <v>45078.0</v>
      </c>
      <c r="B6" s="8" t="s">
        <v>3547</v>
      </c>
      <c r="C6" s="9" t="s">
        <v>30</v>
      </c>
      <c r="D6" s="10" t="s">
        <v>3548</v>
      </c>
      <c r="E6" s="8" t="s">
        <v>32</v>
      </c>
      <c r="F6" s="16" t="s">
        <v>3549</v>
      </c>
      <c r="G6" s="19" t="s">
        <v>3550</v>
      </c>
      <c r="H6" s="11"/>
      <c r="I6" s="14"/>
      <c r="J6" s="54">
        <f t="shared" si="1"/>
        <v>1</v>
      </c>
      <c r="K6" s="14"/>
      <c r="L6" s="54"/>
      <c r="M6" s="14"/>
      <c r="N6" s="14"/>
      <c r="O6" s="14"/>
      <c r="P6" s="14"/>
      <c r="Q6" s="14"/>
      <c r="R6" s="14"/>
      <c r="S6" s="14"/>
      <c r="T6" s="14"/>
      <c r="U6" s="14"/>
      <c r="V6" s="14"/>
      <c r="W6" s="14"/>
      <c r="X6" s="14"/>
      <c r="Y6" s="14"/>
      <c r="Z6" s="14"/>
      <c r="AA6" s="14"/>
      <c r="AB6" s="14"/>
    </row>
    <row r="7">
      <c r="A7" s="7">
        <v>45079.0</v>
      </c>
      <c r="B7" s="8" t="s">
        <v>3551</v>
      </c>
      <c r="C7" s="9" t="s">
        <v>14</v>
      </c>
      <c r="D7" s="15" t="s">
        <v>3552</v>
      </c>
      <c r="E7" s="8" t="s">
        <v>638</v>
      </c>
      <c r="F7" s="16" t="s">
        <v>3553</v>
      </c>
      <c r="G7" s="17" t="s">
        <v>3554</v>
      </c>
      <c r="H7" s="8" t="s">
        <v>3555</v>
      </c>
      <c r="I7" s="14"/>
      <c r="J7" s="54">
        <f t="shared" si="1"/>
        <v>3</v>
      </c>
      <c r="K7" s="14"/>
      <c r="L7" s="54"/>
      <c r="M7" s="14"/>
      <c r="N7" s="14"/>
      <c r="O7" s="14"/>
      <c r="P7" s="14"/>
      <c r="Q7" s="14"/>
      <c r="R7" s="14"/>
      <c r="S7" s="14"/>
      <c r="T7" s="14"/>
      <c r="U7" s="14"/>
      <c r="V7" s="14"/>
      <c r="W7" s="14"/>
      <c r="X7" s="14"/>
      <c r="Y7" s="14"/>
      <c r="Z7" s="14"/>
      <c r="AA7" s="14"/>
      <c r="AB7" s="14"/>
    </row>
    <row r="8">
      <c r="A8" s="7">
        <v>45079.0</v>
      </c>
      <c r="B8" s="8" t="s">
        <v>3556</v>
      </c>
      <c r="C8" s="9" t="s">
        <v>14</v>
      </c>
      <c r="D8" s="10" t="s">
        <v>3557</v>
      </c>
      <c r="E8" s="8" t="s">
        <v>617</v>
      </c>
      <c r="F8" s="16" t="s">
        <v>3558</v>
      </c>
      <c r="G8" s="19" t="s">
        <v>3559</v>
      </c>
      <c r="H8" s="8" t="s">
        <v>3560</v>
      </c>
      <c r="I8" s="14"/>
      <c r="J8" s="54">
        <f t="shared" si="1"/>
        <v>1</v>
      </c>
      <c r="K8" s="14"/>
      <c r="L8" s="54"/>
      <c r="M8" s="14"/>
      <c r="N8" s="14"/>
      <c r="O8" s="14"/>
      <c r="P8" s="14"/>
      <c r="Q8" s="14"/>
      <c r="R8" s="14"/>
      <c r="S8" s="14"/>
      <c r="T8" s="14"/>
      <c r="U8" s="14"/>
      <c r="V8" s="14"/>
      <c r="W8" s="14"/>
      <c r="X8" s="14"/>
      <c r="Y8" s="14"/>
      <c r="Z8" s="14"/>
      <c r="AA8" s="14"/>
      <c r="AB8" s="14"/>
    </row>
    <row r="9">
      <c r="A9" s="7">
        <v>45079.0</v>
      </c>
      <c r="B9" s="8" t="s">
        <v>3561</v>
      </c>
      <c r="C9" s="9" t="s">
        <v>10</v>
      </c>
      <c r="D9" s="15" t="s">
        <v>3562</v>
      </c>
      <c r="E9" s="8" t="s">
        <v>40</v>
      </c>
      <c r="F9" s="16" t="s">
        <v>3563</v>
      </c>
      <c r="G9" s="17" t="s">
        <v>3564</v>
      </c>
      <c r="H9" s="11"/>
      <c r="I9" s="14"/>
      <c r="J9" s="54">
        <f t="shared" si="1"/>
        <v>2</v>
      </c>
      <c r="K9" s="14"/>
      <c r="L9" s="54"/>
      <c r="M9" s="14"/>
      <c r="N9" s="14"/>
      <c r="O9" s="14"/>
      <c r="P9" s="14"/>
      <c r="Q9" s="14"/>
      <c r="R9" s="14"/>
      <c r="S9" s="14"/>
      <c r="T9" s="14"/>
      <c r="U9" s="14"/>
      <c r="V9" s="14"/>
      <c r="W9" s="14"/>
      <c r="X9" s="14"/>
      <c r="Y9" s="14"/>
      <c r="Z9" s="14"/>
      <c r="AA9" s="14"/>
      <c r="AB9" s="14"/>
    </row>
    <row r="10">
      <c r="A10" s="7">
        <v>45079.0</v>
      </c>
      <c r="B10" s="8" t="s">
        <v>3565</v>
      </c>
      <c r="C10" s="9" t="s">
        <v>14</v>
      </c>
      <c r="D10" s="10" t="s">
        <v>3566</v>
      </c>
      <c r="E10" s="8" t="s">
        <v>40</v>
      </c>
      <c r="F10" s="16" t="s">
        <v>3567</v>
      </c>
      <c r="G10" s="19" t="s">
        <v>3568</v>
      </c>
      <c r="H10" s="11"/>
      <c r="I10" s="14"/>
      <c r="J10" s="54">
        <f t="shared" si="1"/>
        <v>1</v>
      </c>
      <c r="K10" s="14"/>
      <c r="L10" s="54"/>
      <c r="M10" s="14"/>
      <c r="N10" s="14"/>
      <c r="O10" s="14"/>
      <c r="P10" s="14"/>
      <c r="Q10" s="14"/>
      <c r="R10" s="14"/>
      <c r="S10" s="14"/>
      <c r="T10" s="14"/>
      <c r="U10" s="14"/>
      <c r="V10" s="14"/>
      <c r="W10" s="14"/>
      <c r="X10" s="14"/>
      <c r="Y10" s="14"/>
      <c r="Z10" s="14"/>
      <c r="AA10" s="14"/>
      <c r="AB10" s="14"/>
    </row>
    <row r="11">
      <c r="A11" s="7">
        <v>45079.0</v>
      </c>
      <c r="B11" s="8" t="s">
        <v>3569</v>
      </c>
      <c r="C11" s="9" t="s">
        <v>14</v>
      </c>
      <c r="D11" s="10" t="s">
        <v>3570</v>
      </c>
      <c r="E11" s="8" t="s">
        <v>3571</v>
      </c>
      <c r="F11" s="16" t="s">
        <v>3572</v>
      </c>
      <c r="G11" s="19" t="s">
        <v>3573</v>
      </c>
      <c r="H11" s="11"/>
      <c r="I11" s="14"/>
      <c r="J11" s="54">
        <f t="shared" si="1"/>
        <v>1</v>
      </c>
      <c r="K11" s="14"/>
      <c r="L11" s="54"/>
      <c r="M11" s="14"/>
      <c r="N11" s="14"/>
      <c r="O11" s="14"/>
      <c r="P11" s="14"/>
      <c r="Q11" s="14"/>
      <c r="R11" s="14"/>
      <c r="S11" s="14"/>
      <c r="T11" s="14"/>
      <c r="U11" s="14"/>
      <c r="V11" s="14"/>
      <c r="W11" s="14"/>
      <c r="X11" s="14"/>
      <c r="Y11" s="14"/>
      <c r="Z11" s="14"/>
      <c r="AA11" s="14"/>
      <c r="AB11" s="14"/>
    </row>
    <row r="12">
      <c r="A12" s="7">
        <v>45079.0</v>
      </c>
      <c r="B12" s="8" t="s">
        <v>3574</v>
      </c>
      <c r="C12" s="9" t="s">
        <v>30</v>
      </c>
      <c r="D12" s="10" t="s">
        <v>3575</v>
      </c>
      <c r="E12" s="8" t="s">
        <v>282</v>
      </c>
      <c r="F12" s="16" t="s">
        <v>3576</v>
      </c>
      <c r="G12" s="19" t="s">
        <v>3577</v>
      </c>
      <c r="H12" s="11"/>
      <c r="I12" s="14"/>
      <c r="J12" s="54">
        <f t="shared" si="1"/>
        <v>1</v>
      </c>
      <c r="K12" s="14"/>
      <c r="L12" s="54"/>
      <c r="M12" s="14"/>
      <c r="N12" s="14"/>
      <c r="O12" s="14"/>
      <c r="P12" s="14"/>
      <c r="Q12" s="14"/>
      <c r="R12" s="14"/>
      <c r="S12" s="14"/>
      <c r="T12" s="14"/>
      <c r="U12" s="14"/>
      <c r="V12" s="14"/>
      <c r="W12" s="14"/>
      <c r="X12" s="14"/>
      <c r="Y12" s="14"/>
      <c r="Z12" s="14"/>
      <c r="AA12" s="14"/>
      <c r="AB12" s="14"/>
    </row>
    <row r="13">
      <c r="A13" s="7">
        <v>45079.0</v>
      </c>
      <c r="B13" s="8" t="s">
        <v>3578</v>
      </c>
      <c r="C13" s="9" t="s">
        <v>14</v>
      </c>
      <c r="D13" s="10" t="s">
        <v>3579</v>
      </c>
      <c r="E13" s="8" t="s">
        <v>156</v>
      </c>
      <c r="F13" s="16" t="s">
        <v>3580</v>
      </c>
      <c r="G13" s="19" t="s">
        <v>3581</v>
      </c>
      <c r="H13" s="11"/>
      <c r="I13" s="14"/>
      <c r="J13" s="54">
        <f t="shared" si="1"/>
        <v>1</v>
      </c>
      <c r="K13" s="14"/>
      <c r="L13" s="54"/>
      <c r="M13" s="14"/>
      <c r="N13" s="14"/>
      <c r="O13" s="14"/>
      <c r="P13" s="14"/>
      <c r="Q13" s="14"/>
      <c r="R13" s="14"/>
      <c r="S13" s="14"/>
      <c r="T13" s="14"/>
      <c r="U13" s="14"/>
      <c r="V13" s="14"/>
      <c r="W13" s="14"/>
      <c r="X13" s="14"/>
      <c r="Y13" s="14"/>
      <c r="Z13" s="14"/>
      <c r="AA13" s="14"/>
      <c r="AB13" s="14"/>
    </row>
    <row r="14">
      <c r="A14" s="7">
        <v>45082.0</v>
      </c>
      <c r="B14" s="8" t="s">
        <v>3582</v>
      </c>
      <c r="C14" s="9" t="s">
        <v>30</v>
      </c>
      <c r="D14" s="10" t="s">
        <v>3583</v>
      </c>
      <c r="E14" s="11"/>
      <c r="F14" s="16" t="s">
        <v>308</v>
      </c>
      <c r="G14" s="19" t="s">
        <v>3584</v>
      </c>
      <c r="H14" s="11"/>
      <c r="I14" s="14"/>
      <c r="J14" s="54">
        <f t="shared" si="1"/>
        <v>1</v>
      </c>
      <c r="K14" s="14"/>
      <c r="L14" s="54"/>
      <c r="M14" s="14"/>
      <c r="N14" s="14"/>
      <c r="O14" s="14"/>
      <c r="P14" s="14"/>
      <c r="Q14" s="14"/>
      <c r="R14" s="14"/>
      <c r="S14" s="14"/>
      <c r="T14" s="14"/>
      <c r="U14" s="14"/>
      <c r="V14" s="14"/>
      <c r="W14" s="14"/>
      <c r="X14" s="14"/>
      <c r="Y14" s="14"/>
      <c r="Z14" s="14"/>
      <c r="AA14" s="14"/>
      <c r="AB14" s="14"/>
    </row>
    <row r="15">
      <c r="A15" s="7">
        <v>45082.0</v>
      </c>
      <c r="B15" s="8" t="s">
        <v>3585</v>
      </c>
      <c r="C15" s="9" t="s">
        <v>30</v>
      </c>
      <c r="D15" s="10" t="s">
        <v>3586</v>
      </c>
      <c r="E15" s="8" t="s">
        <v>68</v>
      </c>
      <c r="F15" s="16" t="s">
        <v>3587</v>
      </c>
      <c r="G15" s="19" t="s">
        <v>3588</v>
      </c>
      <c r="H15" s="8" t="s">
        <v>3589</v>
      </c>
      <c r="I15" s="14"/>
      <c r="J15" s="54">
        <f t="shared" si="1"/>
        <v>1</v>
      </c>
      <c r="K15" s="14"/>
      <c r="L15" s="54"/>
      <c r="M15" s="14"/>
      <c r="N15" s="14"/>
      <c r="O15" s="14"/>
      <c r="P15" s="14"/>
      <c r="Q15" s="14"/>
      <c r="R15" s="14"/>
      <c r="S15" s="14"/>
      <c r="T15" s="14"/>
      <c r="U15" s="14"/>
      <c r="V15" s="14"/>
      <c r="W15" s="14"/>
      <c r="X15" s="14"/>
      <c r="Y15" s="14"/>
      <c r="Z15" s="14"/>
      <c r="AA15" s="14"/>
      <c r="AB15" s="14"/>
    </row>
    <row r="16">
      <c r="A16" s="7">
        <v>45082.0</v>
      </c>
      <c r="B16" s="8" t="s">
        <v>3590</v>
      </c>
      <c r="C16" s="9" t="s">
        <v>10</v>
      </c>
      <c r="D16" s="10" t="s">
        <v>3591</v>
      </c>
      <c r="E16" s="11"/>
      <c r="F16" s="16" t="s">
        <v>3592</v>
      </c>
      <c r="G16" s="19" t="s">
        <v>3593</v>
      </c>
      <c r="H16" s="11"/>
      <c r="I16" s="14"/>
      <c r="J16" s="54">
        <f t="shared" si="1"/>
        <v>1</v>
      </c>
      <c r="K16" s="14"/>
      <c r="L16" s="54"/>
      <c r="M16" s="14"/>
      <c r="N16" s="14"/>
      <c r="O16" s="14"/>
      <c r="P16" s="14"/>
      <c r="Q16" s="14"/>
      <c r="R16" s="14"/>
      <c r="S16" s="14"/>
      <c r="T16" s="14"/>
      <c r="U16" s="14"/>
      <c r="V16" s="14"/>
      <c r="W16" s="14"/>
      <c r="X16" s="14"/>
      <c r="Y16" s="14"/>
      <c r="Z16" s="14"/>
      <c r="AA16" s="14"/>
      <c r="AB16" s="14"/>
    </row>
    <row r="17" ht="292.5" customHeight="1">
      <c r="A17" s="7">
        <v>45082.0</v>
      </c>
      <c r="B17" s="8" t="s">
        <v>3594</v>
      </c>
      <c r="C17" s="9" t="s">
        <v>14</v>
      </c>
      <c r="D17" s="15" t="s">
        <v>3595</v>
      </c>
      <c r="E17" s="8" t="s">
        <v>132</v>
      </c>
      <c r="F17" s="16" t="s">
        <v>1785</v>
      </c>
      <c r="G17" s="19" t="s">
        <v>3596</v>
      </c>
      <c r="H17" s="8" t="s">
        <v>1787</v>
      </c>
      <c r="I17" s="14"/>
      <c r="J17" s="54">
        <f t="shared" si="1"/>
        <v>1</v>
      </c>
      <c r="K17" s="14"/>
      <c r="L17" s="54"/>
      <c r="M17" s="14"/>
      <c r="N17" s="14"/>
      <c r="O17" s="14"/>
      <c r="P17" s="14"/>
      <c r="Q17" s="14"/>
      <c r="R17" s="14"/>
      <c r="S17" s="14"/>
      <c r="T17" s="14"/>
      <c r="U17" s="14"/>
      <c r="V17" s="14"/>
      <c r="W17" s="14"/>
      <c r="X17" s="14"/>
      <c r="Y17" s="14"/>
      <c r="Z17" s="14"/>
      <c r="AA17" s="14"/>
      <c r="AB17" s="14"/>
    </row>
    <row r="18">
      <c r="A18" s="7">
        <v>45082.0</v>
      </c>
      <c r="B18" s="8" t="s">
        <v>3597</v>
      </c>
      <c r="C18" s="9" t="s">
        <v>14</v>
      </c>
      <c r="D18" s="10" t="s">
        <v>3598</v>
      </c>
      <c r="E18" s="8" t="s">
        <v>40</v>
      </c>
      <c r="F18" s="16" t="s">
        <v>3599</v>
      </c>
      <c r="G18" s="19" t="s">
        <v>3600</v>
      </c>
      <c r="H18" s="11"/>
      <c r="I18" s="14"/>
      <c r="J18" s="54">
        <f t="shared" si="1"/>
        <v>1</v>
      </c>
      <c r="K18" s="14"/>
      <c r="L18" s="54"/>
      <c r="M18" s="14"/>
      <c r="N18" s="14"/>
      <c r="O18" s="14"/>
      <c r="P18" s="14"/>
      <c r="Q18" s="14"/>
      <c r="R18" s="14"/>
      <c r="S18" s="14"/>
      <c r="T18" s="14"/>
      <c r="U18" s="14"/>
      <c r="V18" s="14"/>
      <c r="W18" s="14"/>
      <c r="X18" s="14"/>
      <c r="Y18" s="14"/>
      <c r="Z18" s="14"/>
      <c r="AA18" s="14"/>
      <c r="AB18" s="14"/>
    </row>
    <row r="19">
      <c r="A19" s="7">
        <v>45082.0</v>
      </c>
      <c r="B19" s="21" t="s">
        <v>3601</v>
      </c>
      <c r="C19" s="9" t="s">
        <v>14</v>
      </c>
      <c r="D19" s="10" t="s">
        <v>3602</v>
      </c>
      <c r="E19" s="8" t="s">
        <v>3603</v>
      </c>
      <c r="F19" s="16" t="s">
        <v>3604</v>
      </c>
      <c r="G19" s="19" t="s">
        <v>3605</v>
      </c>
      <c r="H19" s="8" t="s">
        <v>3606</v>
      </c>
      <c r="I19" s="14"/>
      <c r="J19" s="54">
        <f t="shared" si="1"/>
        <v>1</v>
      </c>
      <c r="K19" s="14"/>
      <c r="L19" s="54"/>
      <c r="M19" s="14"/>
      <c r="N19" s="14"/>
      <c r="O19" s="14"/>
      <c r="P19" s="14"/>
      <c r="Q19" s="14"/>
      <c r="R19" s="14"/>
      <c r="S19" s="14"/>
      <c r="T19" s="14"/>
      <c r="U19" s="14"/>
      <c r="V19" s="14"/>
      <c r="W19" s="14"/>
      <c r="X19" s="14"/>
      <c r="Y19" s="14"/>
      <c r="Z19" s="14"/>
      <c r="AA19" s="14"/>
      <c r="AB19" s="14"/>
    </row>
    <row r="20">
      <c r="A20" s="7">
        <v>45082.0</v>
      </c>
      <c r="B20" s="8" t="s">
        <v>3607</v>
      </c>
      <c r="C20" s="9" t="s">
        <v>30</v>
      </c>
      <c r="D20" s="10" t="s">
        <v>3608</v>
      </c>
      <c r="E20" s="8" t="s">
        <v>3609</v>
      </c>
      <c r="F20" s="16" t="s">
        <v>3610</v>
      </c>
      <c r="G20" s="19" t="s">
        <v>3611</v>
      </c>
      <c r="H20" s="8" t="s">
        <v>3589</v>
      </c>
      <c r="I20" s="14"/>
      <c r="J20" s="54">
        <f t="shared" si="1"/>
        <v>1</v>
      </c>
      <c r="K20" s="14"/>
      <c r="L20" s="54"/>
      <c r="M20" s="14"/>
      <c r="N20" s="14"/>
      <c r="O20" s="14"/>
      <c r="P20" s="14"/>
      <c r="Q20" s="14"/>
      <c r="R20" s="14"/>
      <c r="S20" s="14"/>
      <c r="T20" s="14"/>
      <c r="U20" s="14"/>
      <c r="V20" s="14"/>
      <c r="W20" s="14"/>
      <c r="X20" s="14"/>
      <c r="Y20" s="14"/>
      <c r="Z20" s="14"/>
      <c r="AA20" s="14"/>
      <c r="AB20" s="14"/>
    </row>
    <row r="21">
      <c r="A21" s="7">
        <v>45082.0</v>
      </c>
      <c r="B21" s="8" t="s">
        <v>3612</v>
      </c>
      <c r="C21" s="9" t="s">
        <v>14</v>
      </c>
      <c r="D21" s="15" t="s">
        <v>3613</v>
      </c>
      <c r="E21" s="8" t="s">
        <v>638</v>
      </c>
      <c r="F21" s="16" t="s">
        <v>639</v>
      </c>
      <c r="G21" s="17" t="s">
        <v>3614</v>
      </c>
      <c r="H21" s="8" t="s">
        <v>3615</v>
      </c>
      <c r="I21" s="14"/>
      <c r="J21" s="54">
        <f t="shared" si="1"/>
        <v>3</v>
      </c>
      <c r="K21" s="14"/>
      <c r="L21" s="54"/>
      <c r="M21" s="14"/>
      <c r="N21" s="14"/>
      <c r="O21" s="14"/>
      <c r="P21" s="14"/>
      <c r="Q21" s="14"/>
      <c r="R21" s="14"/>
      <c r="S21" s="14"/>
      <c r="T21" s="14"/>
      <c r="U21" s="14"/>
      <c r="V21" s="14"/>
      <c r="W21" s="14"/>
      <c r="X21" s="14"/>
      <c r="Y21" s="14"/>
      <c r="Z21" s="14"/>
      <c r="AA21" s="14"/>
      <c r="AB21" s="14"/>
    </row>
    <row r="22">
      <c r="A22" s="7">
        <v>45082.0</v>
      </c>
      <c r="B22" s="8" t="s">
        <v>3616</v>
      </c>
      <c r="C22" s="9" t="s">
        <v>30</v>
      </c>
      <c r="D22" s="15" t="s">
        <v>3617</v>
      </c>
      <c r="E22" s="8" t="s">
        <v>1041</v>
      </c>
      <c r="F22" s="16" t="s">
        <v>3618</v>
      </c>
      <c r="G22" s="17" t="s">
        <v>3619</v>
      </c>
      <c r="H22" s="8" t="s">
        <v>3620</v>
      </c>
      <c r="I22" s="14"/>
      <c r="J22" s="54">
        <f t="shared" si="1"/>
        <v>2</v>
      </c>
      <c r="K22" s="14"/>
      <c r="L22" s="54"/>
      <c r="M22" s="14"/>
      <c r="N22" s="14"/>
      <c r="O22" s="14"/>
      <c r="P22" s="14"/>
      <c r="Q22" s="14"/>
      <c r="R22" s="14"/>
      <c r="S22" s="14"/>
      <c r="T22" s="14"/>
      <c r="U22" s="14"/>
      <c r="V22" s="14"/>
      <c r="W22" s="14"/>
      <c r="X22" s="14"/>
      <c r="Y22" s="14"/>
      <c r="Z22" s="14"/>
      <c r="AA22" s="14"/>
      <c r="AB22" s="14"/>
    </row>
    <row r="23">
      <c r="A23" s="7">
        <v>45082.0</v>
      </c>
      <c r="B23" s="8" t="s">
        <v>3621</v>
      </c>
      <c r="C23" s="9" t="s">
        <v>14</v>
      </c>
      <c r="D23" s="10" t="s">
        <v>3622</v>
      </c>
      <c r="E23" s="8" t="s">
        <v>524</v>
      </c>
      <c r="F23" s="16" t="s">
        <v>3623</v>
      </c>
      <c r="G23" s="19" t="s">
        <v>3624</v>
      </c>
      <c r="H23" s="8" t="s">
        <v>3625</v>
      </c>
      <c r="I23" s="14"/>
      <c r="J23" s="54">
        <f t="shared" si="1"/>
        <v>1</v>
      </c>
      <c r="K23" s="14"/>
      <c r="L23" s="54"/>
      <c r="M23" s="14"/>
      <c r="N23" s="14"/>
      <c r="O23" s="14"/>
      <c r="P23" s="14"/>
      <c r="Q23" s="14"/>
      <c r="R23" s="14"/>
      <c r="S23" s="14"/>
      <c r="T23" s="14"/>
      <c r="U23" s="14"/>
      <c r="V23" s="14"/>
      <c r="W23" s="14"/>
      <c r="X23" s="14"/>
      <c r="Y23" s="14"/>
      <c r="Z23" s="14"/>
      <c r="AA23" s="14"/>
      <c r="AB23" s="14"/>
    </row>
    <row r="24">
      <c r="A24" s="7">
        <v>45082.0</v>
      </c>
      <c r="B24" s="21" t="s">
        <v>3626</v>
      </c>
      <c r="C24" s="9" t="s">
        <v>10</v>
      </c>
      <c r="D24" s="10" t="s">
        <v>3627</v>
      </c>
      <c r="E24" s="8" t="s">
        <v>3628</v>
      </c>
      <c r="F24" s="11"/>
      <c r="G24" s="13"/>
      <c r="H24" s="8" t="s">
        <v>3589</v>
      </c>
      <c r="I24" s="14"/>
      <c r="J24" s="54">
        <f t="shared" si="1"/>
        <v>0</v>
      </c>
      <c r="K24" s="14"/>
      <c r="L24" s="54"/>
      <c r="M24" s="14"/>
      <c r="N24" s="14"/>
      <c r="O24" s="14"/>
      <c r="P24" s="14"/>
      <c r="Q24" s="14"/>
      <c r="R24" s="14"/>
      <c r="S24" s="14"/>
      <c r="T24" s="14"/>
      <c r="U24" s="14"/>
      <c r="V24" s="14"/>
      <c r="W24" s="14"/>
      <c r="X24" s="14"/>
      <c r="Y24" s="14"/>
      <c r="Z24" s="14"/>
      <c r="AA24" s="14"/>
      <c r="AB24" s="14"/>
    </row>
    <row r="25">
      <c r="A25" s="7">
        <v>45082.0</v>
      </c>
      <c r="B25" s="8" t="s">
        <v>3629</v>
      </c>
      <c r="C25" s="9" t="s">
        <v>14</v>
      </c>
      <c r="D25" s="10" t="s">
        <v>3630</v>
      </c>
      <c r="E25" s="8" t="s">
        <v>3631</v>
      </c>
      <c r="F25" s="16" t="s">
        <v>3632</v>
      </c>
      <c r="G25" s="19" t="s">
        <v>3633</v>
      </c>
      <c r="H25" s="11"/>
      <c r="I25" s="14"/>
      <c r="J25" s="54">
        <f t="shared" si="1"/>
        <v>1</v>
      </c>
      <c r="K25" s="14"/>
      <c r="L25" s="54"/>
      <c r="M25" s="14"/>
      <c r="N25" s="14"/>
      <c r="O25" s="14"/>
      <c r="P25" s="14"/>
      <c r="Q25" s="14"/>
      <c r="R25" s="14"/>
      <c r="S25" s="14"/>
      <c r="T25" s="14"/>
      <c r="U25" s="14"/>
      <c r="V25" s="14"/>
      <c r="W25" s="14"/>
      <c r="X25" s="14"/>
      <c r="Y25" s="14"/>
      <c r="Z25" s="14"/>
      <c r="AA25" s="14"/>
      <c r="AB25" s="14"/>
    </row>
    <row r="26">
      <c r="A26" s="7">
        <v>45082.0</v>
      </c>
      <c r="B26" s="8" t="s">
        <v>3634</v>
      </c>
      <c r="C26" s="9" t="s">
        <v>14</v>
      </c>
      <c r="D26" s="10" t="s">
        <v>3635</v>
      </c>
      <c r="E26" s="8" t="s">
        <v>156</v>
      </c>
      <c r="F26" s="16" t="s">
        <v>3636</v>
      </c>
      <c r="G26" s="19" t="s">
        <v>3637</v>
      </c>
      <c r="H26" s="8" t="s">
        <v>3638</v>
      </c>
      <c r="I26" s="14"/>
      <c r="J26" s="54">
        <f t="shared" si="1"/>
        <v>1</v>
      </c>
      <c r="K26" s="14"/>
      <c r="L26" s="54"/>
      <c r="M26" s="14"/>
      <c r="N26" s="14"/>
      <c r="O26" s="14"/>
      <c r="P26" s="14"/>
      <c r="Q26" s="14"/>
      <c r="R26" s="14"/>
      <c r="S26" s="14"/>
      <c r="T26" s="14"/>
      <c r="U26" s="14"/>
      <c r="V26" s="14"/>
      <c r="W26" s="14"/>
      <c r="X26" s="14"/>
      <c r="Y26" s="14"/>
      <c r="Z26" s="14"/>
      <c r="AA26" s="14"/>
      <c r="AB26" s="14"/>
    </row>
    <row r="27">
      <c r="A27" s="7">
        <v>45082.0</v>
      </c>
      <c r="B27" s="8" t="s">
        <v>3639</v>
      </c>
      <c r="C27" s="9" t="s">
        <v>14</v>
      </c>
      <c r="D27" s="10" t="s">
        <v>3640</v>
      </c>
      <c r="E27" s="8" t="s">
        <v>123</v>
      </c>
      <c r="F27" s="16" t="s">
        <v>3641</v>
      </c>
      <c r="G27" s="19" t="s">
        <v>3642</v>
      </c>
      <c r="H27" s="8" t="s">
        <v>348</v>
      </c>
      <c r="I27" s="14"/>
      <c r="J27" s="54">
        <f t="shared" si="1"/>
        <v>1</v>
      </c>
      <c r="K27" s="14"/>
      <c r="L27" s="54"/>
      <c r="M27" s="14"/>
      <c r="N27" s="14"/>
      <c r="O27" s="14"/>
      <c r="P27" s="14"/>
      <c r="Q27" s="14"/>
      <c r="R27" s="14"/>
      <c r="S27" s="14"/>
      <c r="T27" s="14"/>
      <c r="U27" s="14"/>
      <c r="V27" s="14"/>
      <c r="W27" s="14"/>
      <c r="X27" s="14"/>
      <c r="Y27" s="14"/>
      <c r="Z27" s="14"/>
      <c r="AA27" s="14"/>
      <c r="AB27" s="14"/>
    </row>
    <row r="28">
      <c r="A28" s="7">
        <v>45082.0</v>
      </c>
      <c r="B28" s="8" t="s">
        <v>3643</v>
      </c>
      <c r="C28" s="9" t="s">
        <v>14</v>
      </c>
      <c r="D28" s="10" t="s">
        <v>3644</v>
      </c>
      <c r="E28" s="8" t="s">
        <v>53</v>
      </c>
      <c r="F28" s="16" t="s">
        <v>3645</v>
      </c>
      <c r="G28" s="19" t="s">
        <v>3646</v>
      </c>
      <c r="H28" s="8" t="s">
        <v>348</v>
      </c>
      <c r="I28" s="14"/>
      <c r="J28" s="54">
        <f t="shared" si="1"/>
        <v>1</v>
      </c>
      <c r="K28" s="14"/>
      <c r="L28" s="54"/>
      <c r="M28" s="14"/>
      <c r="N28" s="14"/>
      <c r="O28" s="14"/>
      <c r="P28" s="14"/>
      <c r="Q28" s="14"/>
      <c r="R28" s="14"/>
      <c r="S28" s="14"/>
      <c r="T28" s="14"/>
      <c r="U28" s="14"/>
      <c r="V28" s="14"/>
      <c r="W28" s="14"/>
      <c r="X28" s="14"/>
      <c r="Y28" s="14"/>
      <c r="Z28" s="14"/>
      <c r="AA28" s="14"/>
      <c r="AB28" s="14"/>
    </row>
    <row r="29">
      <c r="A29" s="7">
        <v>45082.0</v>
      </c>
      <c r="B29" s="8" t="s">
        <v>3647</v>
      </c>
      <c r="C29" s="9" t="s">
        <v>14</v>
      </c>
      <c r="D29" s="10" t="s">
        <v>3648</v>
      </c>
      <c r="E29" s="8" t="s">
        <v>3649</v>
      </c>
      <c r="F29" s="16" t="s">
        <v>3650</v>
      </c>
      <c r="G29" s="19" t="s">
        <v>3651</v>
      </c>
      <c r="H29" s="11"/>
      <c r="I29" s="14"/>
      <c r="J29" s="54">
        <f t="shared" si="1"/>
        <v>1</v>
      </c>
      <c r="K29" s="14"/>
      <c r="L29" s="54"/>
      <c r="M29" s="14"/>
      <c r="N29" s="14"/>
      <c r="O29" s="14"/>
      <c r="P29" s="14"/>
      <c r="Q29" s="14"/>
      <c r="R29" s="14"/>
      <c r="S29" s="14"/>
      <c r="T29" s="14"/>
      <c r="U29" s="14"/>
      <c r="V29" s="14"/>
      <c r="W29" s="14"/>
      <c r="X29" s="14"/>
      <c r="Y29" s="14"/>
      <c r="Z29" s="14"/>
      <c r="AA29" s="14"/>
      <c r="AB29" s="14"/>
    </row>
    <row r="30">
      <c r="A30" s="7">
        <v>45082.0</v>
      </c>
      <c r="B30" s="8" t="s">
        <v>3652</v>
      </c>
      <c r="C30" s="9" t="s">
        <v>14</v>
      </c>
      <c r="D30" s="10" t="s">
        <v>3653</v>
      </c>
      <c r="E30" s="8" t="s">
        <v>123</v>
      </c>
      <c r="F30" s="16" t="s">
        <v>3654</v>
      </c>
      <c r="G30" s="19" t="s">
        <v>3655</v>
      </c>
      <c r="H30" s="8" t="s">
        <v>348</v>
      </c>
      <c r="I30" s="14"/>
      <c r="J30" s="54">
        <f t="shared" si="1"/>
        <v>1</v>
      </c>
      <c r="K30" s="14"/>
      <c r="L30" s="54"/>
      <c r="M30" s="14"/>
      <c r="N30" s="14"/>
      <c r="O30" s="14"/>
      <c r="P30" s="14"/>
      <c r="Q30" s="14"/>
      <c r="R30" s="14"/>
      <c r="S30" s="14"/>
      <c r="T30" s="14"/>
      <c r="U30" s="14"/>
      <c r="V30" s="14"/>
      <c r="W30" s="14"/>
      <c r="X30" s="14"/>
      <c r="Y30" s="14"/>
      <c r="Z30" s="14"/>
      <c r="AA30" s="14"/>
      <c r="AB30" s="14"/>
    </row>
    <row r="31">
      <c r="A31" s="7">
        <v>45083.0</v>
      </c>
      <c r="B31" s="8" t="s">
        <v>3656</v>
      </c>
      <c r="C31" s="9" t="s">
        <v>14</v>
      </c>
      <c r="D31" s="10" t="s">
        <v>3653</v>
      </c>
      <c r="E31" s="8" t="s">
        <v>3657</v>
      </c>
      <c r="F31" s="16" t="s">
        <v>3658</v>
      </c>
      <c r="G31" s="19" t="s">
        <v>3659</v>
      </c>
      <c r="H31" s="8" t="s">
        <v>3660</v>
      </c>
      <c r="I31" s="14"/>
      <c r="J31" s="54">
        <f t="shared" si="1"/>
        <v>1</v>
      </c>
      <c r="K31" s="14"/>
      <c r="L31" s="54"/>
      <c r="M31" s="14"/>
      <c r="N31" s="14"/>
      <c r="O31" s="14"/>
      <c r="P31" s="14"/>
      <c r="Q31" s="14"/>
      <c r="R31" s="14"/>
      <c r="S31" s="14"/>
      <c r="T31" s="14"/>
      <c r="U31" s="14"/>
      <c r="V31" s="14"/>
      <c r="W31" s="14"/>
      <c r="X31" s="14"/>
      <c r="Y31" s="14"/>
      <c r="Z31" s="14"/>
      <c r="AA31" s="14"/>
      <c r="AB31" s="14"/>
    </row>
    <row r="32">
      <c r="A32" s="7">
        <v>45083.0</v>
      </c>
      <c r="B32" s="8" t="s">
        <v>3661</v>
      </c>
      <c r="C32" s="9" t="s">
        <v>30</v>
      </c>
      <c r="D32" s="10" t="s">
        <v>3662</v>
      </c>
      <c r="E32" s="11"/>
      <c r="F32" s="16" t="s">
        <v>308</v>
      </c>
      <c r="G32" s="19" t="s">
        <v>3663</v>
      </c>
      <c r="H32" s="11"/>
      <c r="I32" s="14"/>
      <c r="J32" s="54">
        <f t="shared" si="1"/>
        <v>1</v>
      </c>
      <c r="K32" s="14"/>
      <c r="L32" s="54"/>
      <c r="M32" s="14"/>
      <c r="N32" s="14"/>
      <c r="O32" s="14"/>
      <c r="P32" s="14"/>
      <c r="Q32" s="14"/>
      <c r="R32" s="14"/>
      <c r="S32" s="14"/>
      <c r="T32" s="14"/>
      <c r="U32" s="14"/>
      <c r="V32" s="14"/>
      <c r="W32" s="14"/>
      <c r="X32" s="14"/>
      <c r="Y32" s="14"/>
      <c r="Z32" s="14"/>
      <c r="AA32" s="14"/>
      <c r="AB32" s="14"/>
    </row>
    <row r="33">
      <c r="A33" s="7">
        <v>45083.0</v>
      </c>
      <c r="B33" s="8" t="s">
        <v>3664</v>
      </c>
      <c r="C33" s="9" t="s">
        <v>14</v>
      </c>
      <c r="D33" s="10" t="s">
        <v>3665</v>
      </c>
      <c r="E33" s="8" t="s">
        <v>165</v>
      </c>
      <c r="F33" s="16" t="s">
        <v>3666</v>
      </c>
      <c r="G33" s="19" t="s">
        <v>3667</v>
      </c>
      <c r="H33" s="11"/>
      <c r="I33" s="14"/>
      <c r="J33" s="54">
        <f t="shared" si="1"/>
        <v>1</v>
      </c>
      <c r="K33" s="14"/>
      <c r="L33" s="54"/>
      <c r="M33" s="14"/>
      <c r="N33" s="14"/>
      <c r="O33" s="14"/>
      <c r="P33" s="14"/>
      <c r="Q33" s="14"/>
      <c r="R33" s="14"/>
      <c r="S33" s="14"/>
      <c r="T33" s="14"/>
      <c r="U33" s="14"/>
      <c r="V33" s="14"/>
      <c r="W33" s="14"/>
      <c r="X33" s="14"/>
      <c r="Y33" s="14"/>
      <c r="Z33" s="14"/>
      <c r="AA33" s="14"/>
      <c r="AB33" s="14"/>
    </row>
    <row r="34">
      <c r="A34" s="7">
        <v>45083.0</v>
      </c>
      <c r="B34" s="8" t="s">
        <v>3668</v>
      </c>
      <c r="C34" s="9" t="s">
        <v>14</v>
      </c>
      <c r="D34" s="10" t="s">
        <v>3669</v>
      </c>
      <c r="E34" s="8" t="s">
        <v>156</v>
      </c>
      <c r="F34" s="12"/>
      <c r="G34" s="13"/>
      <c r="H34" s="8" t="s">
        <v>3670</v>
      </c>
      <c r="I34" s="14"/>
      <c r="J34" s="54">
        <f t="shared" si="1"/>
        <v>0</v>
      </c>
      <c r="K34" s="14"/>
      <c r="L34" s="54"/>
      <c r="M34" s="14"/>
      <c r="N34" s="14"/>
      <c r="O34" s="14"/>
      <c r="P34" s="14"/>
      <c r="Q34" s="14"/>
      <c r="R34" s="14"/>
      <c r="S34" s="14"/>
      <c r="T34" s="14"/>
      <c r="U34" s="14"/>
      <c r="V34" s="14"/>
      <c r="W34" s="14"/>
      <c r="X34" s="14"/>
      <c r="Y34" s="14"/>
      <c r="Z34" s="14"/>
      <c r="AA34" s="14"/>
      <c r="AB34" s="14"/>
    </row>
    <row r="35">
      <c r="A35" s="7">
        <v>45083.0</v>
      </c>
      <c r="B35" s="8" t="s">
        <v>3671</v>
      </c>
      <c r="C35" s="9" t="s">
        <v>14</v>
      </c>
      <c r="D35" s="10" t="s">
        <v>3672</v>
      </c>
      <c r="E35" s="8" t="s">
        <v>109</v>
      </c>
      <c r="F35" s="16" t="s">
        <v>3673</v>
      </c>
      <c r="G35" s="19" t="s">
        <v>3674</v>
      </c>
      <c r="H35" s="11"/>
      <c r="I35" s="14"/>
      <c r="J35" s="54">
        <f t="shared" si="1"/>
        <v>1</v>
      </c>
      <c r="K35" s="14"/>
      <c r="L35" s="54"/>
      <c r="M35" s="14"/>
      <c r="N35" s="14"/>
      <c r="O35" s="14"/>
      <c r="P35" s="14"/>
      <c r="Q35" s="14"/>
      <c r="R35" s="14"/>
      <c r="S35" s="14"/>
      <c r="T35" s="14"/>
      <c r="U35" s="14"/>
      <c r="V35" s="14"/>
      <c r="W35" s="14"/>
      <c r="X35" s="14"/>
      <c r="Y35" s="14"/>
      <c r="Z35" s="14"/>
      <c r="AA35" s="14"/>
      <c r="AB35" s="14"/>
    </row>
    <row r="36">
      <c r="A36" s="7">
        <v>45083.0</v>
      </c>
      <c r="B36" s="8" t="s">
        <v>3675</v>
      </c>
      <c r="C36" s="9" t="s">
        <v>10</v>
      </c>
      <c r="D36" s="10" t="s">
        <v>3676</v>
      </c>
      <c r="E36" s="8" t="s">
        <v>199</v>
      </c>
      <c r="F36" s="16" t="s">
        <v>3677</v>
      </c>
      <c r="G36" s="19" t="s">
        <v>3678</v>
      </c>
      <c r="H36" s="11"/>
      <c r="I36" s="14"/>
      <c r="J36" s="54">
        <f t="shared" si="1"/>
        <v>1</v>
      </c>
      <c r="K36" s="14"/>
      <c r="L36" s="54"/>
      <c r="M36" s="14"/>
      <c r="N36" s="14"/>
      <c r="O36" s="14"/>
      <c r="P36" s="14"/>
      <c r="Q36" s="14"/>
      <c r="R36" s="14"/>
      <c r="S36" s="14"/>
      <c r="T36" s="14"/>
      <c r="U36" s="14"/>
      <c r="V36" s="14"/>
      <c r="W36" s="14"/>
      <c r="X36" s="14"/>
      <c r="Y36" s="14"/>
      <c r="Z36" s="14"/>
      <c r="AA36" s="14"/>
      <c r="AB36" s="14"/>
    </row>
    <row r="37">
      <c r="A37" s="7">
        <v>45083.0</v>
      </c>
      <c r="B37" s="8" t="s">
        <v>3679</v>
      </c>
      <c r="C37" s="9" t="s">
        <v>14</v>
      </c>
      <c r="D37" s="10" t="s">
        <v>3680</v>
      </c>
      <c r="E37" s="8" t="s">
        <v>3681</v>
      </c>
      <c r="F37" s="16" t="s">
        <v>3682</v>
      </c>
      <c r="G37" s="19" t="s">
        <v>3683</v>
      </c>
      <c r="H37" s="11"/>
      <c r="I37" s="14"/>
      <c r="J37" s="54">
        <f t="shared" si="1"/>
        <v>1</v>
      </c>
      <c r="K37" s="14"/>
      <c r="L37" s="54"/>
      <c r="M37" s="14"/>
      <c r="N37" s="14"/>
      <c r="O37" s="14"/>
      <c r="P37" s="14"/>
      <c r="Q37" s="14"/>
      <c r="R37" s="14"/>
      <c r="S37" s="14"/>
      <c r="T37" s="14"/>
      <c r="U37" s="14"/>
      <c r="V37" s="14"/>
      <c r="W37" s="14"/>
      <c r="X37" s="14"/>
      <c r="Y37" s="14"/>
      <c r="Z37" s="14"/>
      <c r="AA37" s="14"/>
      <c r="AB37" s="14"/>
    </row>
    <row r="38">
      <c r="A38" s="7">
        <v>45083.0</v>
      </c>
      <c r="B38" s="8" t="s">
        <v>3684</v>
      </c>
      <c r="C38" s="9" t="s">
        <v>10</v>
      </c>
      <c r="D38" s="10" t="s">
        <v>3653</v>
      </c>
      <c r="E38" s="11"/>
      <c r="F38" s="16" t="s">
        <v>3685</v>
      </c>
      <c r="G38" s="19" t="s">
        <v>3686</v>
      </c>
      <c r="H38" s="8" t="s">
        <v>3687</v>
      </c>
      <c r="I38" s="14"/>
      <c r="J38" s="54">
        <f t="shared" si="1"/>
        <v>1</v>
      </c>
      <c r="K38" s="14"/>
      <c r="L38" s="54"/>
      <c r="M38" s="14"/>
      <c r="N38" s="14"/>
      <c r="O38" s="14"/>
      <c r="P38" s="14"/>
      <c r="Q38" s="14"/>
      <c r="R38" s="14"/>
      <c r="S38" s="14"/>
      <c r="T38" s="14"/>
      <c r="U38" s="14"/>
      <c r="V38" s="14"/>
      <c r="W38" s="14"/>
      <c r="X38" s="14"/>
      <c r="Y38" s="14"/>
      <c r="Z38" s="14"/>
      <c r="AA38" s="14"/>
      <c r="AB38" s="14"/>
    </row>
    <row r="39">
      <c r="A39" s="7">
        <v>45084.0</v>
      </c>
      <c r="B39" s="8" t="s">
        <v>3688</v>
      </c>
      <c r="C39" s="9" t="s">
        <v>14</v>
      </c>
      <c r="D39" s="10" t="s">
        <v>3689</v>
      </c>
      <c r="E39" s="8" t="s">
        <v>40</v>
      </c>
      <c r="F39" s="16" t="s">
        <v>3690</v>
      </c>
      <c r="G39" s="19" t="s">
        <v>3691</v>
      </c>
      <c r="H39" s="8" t="s">
        <v>348</v>
      </c>
      <c r="I39" s="14"/>
      <c r="J39" s="54">
        <f t="shared" si="1"/>
        <v>1</v>
      </c>
      <c r="K39" s="14"/>
      <c r="L39" s="54"/>
      <c r="M39" s="14"/>
      <c r="N39" s="14"/>
      <c r="O39" s="14"/>
      <c r="P39" s="14"/>
      <c r="Q39" s="14"/>
      <c r="R39" s="14"/>
      <c r="S39" s="14"/>
      <c r="T39" s="14"/>
      <c r="U39" s="14"/>
      <c r="V39" s="14"/>
      <c r="W39" s="14"/>
      <c r="X39" s="14"/>
      <c r="Y39" s="14"/>
      <c r="Z39" s="14"/>
      <c r="AA39" s="14"/>
      <c r="AB39" s="14"/>
    </row>
    <row r="40">
      <c r="A40" s="7">
        <v>45084.0</v>
      </c>
      <c r="B40" s="8" t="s">
        <v>3692</v>
      </c>
      <c r="C40" s="9" t="s">
        <v>10</v>
      </c>
      <c r="D40" s="10" t="s">
        <v>3693</v>
      </c>
      <c r="E40" s="8" t="s">
        <v>871</v>
      </c>
      <c r="F40" s="16" t="s">
        <v>3694</v>
      </c>
      <c r="G40" s="19" t="s">
        <v>3695</v>
      </c>
      <c r="H40" s="8" t="s">
        <v>3696</v>
      </c>
      <c r="I40" s="14"/>
      <c r="J40" s="54">
        <f t="shared" si="1"/>
        <v>1</v>
      </c>
      <c r="K40" s="14"/>
      <c r="L40" s="54"/>
      <c r="M40" s="14"/>
      <c r="N40" s="14"/>
      <c r="O40" s="14"/>
      <c r="P40" s="14"/>
      <c r="Q40" s="14"/>
      <c r="R40" s="14"/>
      <c r="S40" s="14"/>
      <c r="T40" s="14"/>
      <c r="U40" s="14"/>
      <c r="V40" s="14"/>
      <c r="W40" s="14"/>
      <c r="X40" s="14"/>
      <c r="Y40" s="14"/>
      <c r="Z40" s="14"/>
      <c r="AA40" s="14"/>
      <c r="AB40" s="14"/>
    </row>
    <row r="41">
      <c r="A41" s="7">
        <v>45084.0</v>
      </c>
      <c r="B41" s="8" t="s">
        <v>3697</v>
      </c>
      <c r="C41" s="9" t="s">
        <v>14</v>
      </c>
      <c r="D41" s="10" t="s">
        <v>3698</v>
      </c>
      <c r="E41" s="8" t="s">
        <v>165</v>
      </c>
      <c r="F41" s="16" t="s">
        <v>3699</v>
      </c>
      <c r="G41" s="19" t="s">
        <v>3700</v>
      </c>
      <c r="H41" s="11"/>
      <c r="I41" s="14"/>
      <c r="J41" s="54">
        <f t="shared" si="1"/>
        <v>1</v>
      </c>
      <c r="K41" s="14"/>
      <c r="L41" s="54"/>
      <c r="M41" s="14"/>
      <c r="N41" s="14"/>
      <c r="O41" s="14"/>
      <c r="P41" s="14"/>
      <c r="Q41" s="14"/>
      <c r="R41" s="14"/>
      <c r="S41" s="14"/>
      <c r="T41" s="14"/>
      <c r="U41" s="14"/>
      <c r="V41" s="14"/>
      <c r="W41" s="14"/>
      <c r="X41" s="14"/>
      <c r="Y41" s="14"/>
      <c r="Z41" s="14"/>
      <c r="AA41" s="14"/>
      <c r="AB41" s="14"/>
    </row>
    <row r="42">
      <c r="A42" s="7">
        <v>45085.0</v>
      </c>
      <c r="B42" s="8" t="s">
        <v>3701</v>
      </c>
      <c r="C42" s="9" t="s">
        <v>14</v>
      </c>
      <c r="D42" s="15" t="s">
        <v>3702</v>
      </c>
      <c r="E42" s="8" t="s">
        <v>3703</v>
      </c>
      <c r="F42" s="16" t="s">
        <v>3704</v>
      </c>
      <c r="G42" s="17" t="s">
        <v>3705</v>
      </c>
      <c r="H42" s="11"/>
      <c r="I42" s="14"/>
      <c r="J42" s="54">
        <f t="shared" si="1"/>
        <v>2</v>
      </c>
      <c r="K42" s="14"/>
      <c r="L42" s="54"/>
      <c r="M42" s="14"/>
      <c r="N42" s="14"/>
      <c r="O42" s="14"/>
      <c r="P42" s="14"/>
      <c r="Q42" s="14"/>
      <c r="R42" s="14"/>
      <c r="S42" s="14"/>
      <c r="T42" s="14"/>
      <c r="U42" s="14"/>
      <c r="V42" s="14"/>
      <c r="W42" s="14"/>
      <c r="X42" s="14"/>
      <c r="Y42" s="14"/>
      <c r="Z42" s="14"/>
      <c r="AA42" s="14"/>
      <c r="AB42" s="14"/>
    </row>
    <row r="43">
      <c r="A43" s="7">
        <v>45085.0</v>
      </c>
      <c r="B43" s="8" t="s">
        <v>3706</v>
      </c>
      <c r="C43" s="9" t="s">
        <v>30</v>
      </c>
      <c r="D43" s="10" t="s">
        <v>3707</v>
      </c>
      <c r="E43" s="8" t="s">
        <v>32</v>
      </c>
      <c r="F43" s="16" t="s">
        <v>3708</v>
      </c>
      <c r="G43" s="19" t="s">
        <v>3709</v>
      </c>
      <c r="H43" s="11"/>
      <c r="I43" s="14"/>
      <c r="J43" s="54">
        <f t="shared" si="1"/>
        <v>1</v>
      </c>
      <c r="K43" s="14"/>
      <c r="L43" s="54"/>
      <c r="M43" s="14"/>
      <c r="N43" s="14"/>
      <c r="O43" s="14"/>
      <c r="P43" s="14"/>
      <c r="Q43" s="14"/>
      <c r="R43" s="14"/>
      <c r="S43" s="14"/>
      <c r="T43" s="14"/>
      <c r="U43" s="14"/>
      <c r="V43" s="14"/>
      <c r="W43" s="14"/>
      <c r="X43" s="14"/>
      <c r="Y43" s="14"/>
      <c r="Z43" s="14"/>
      <c r="AA43" s="14"/>
      <c r="AB43" s="14"/>
    </row>
    <row r="44">
      <c r="A44" s="7">
        <v>45085.0</v>
      </c>
      <c r="B44" s="8" t="s">
        <v>3710</v>
      </c>
      <c r="C44" s="9" t="s">
        <v>30</v>
      </c>
      <c r="D44" s="10" t="s">
        <v>3711</v>
      </c>
      <c r="E44" s="8" t="s">
        <v>53</v>
      </c>
      <c r="F44" s="16" t="s">
        <v>3712</v>
      </c>
      <c r="G44" s="19" t="s">
        <v>3713</v>
      </c>
      <c r="H44" s="11"/>
      <c r="I44" s="14"/>
      <c r="J44" s="54">
        <f t="shared" si="1"/>
        <v>1</v>
      </c>
      <c r="K44" s="14"/>
      <c r="L44" s="54"/>
      <c r="M44" s="14"/>
      <c r="N44" s="14"/>
      <c r="O44" s="14"/>
      <c r="P44" s="14"/>
      <c r="Q44" s="14"/>
      <c r="R44" s="14"/>
      <c r="S44" s="14"/>
      <c r="T44" s="14"/>
      <c r="U44" s="14"/>
      <c r="V44" s="14"/>
      <c r="W44" s="14"/>
      <c r="X44" s="14"/>
      <c r="Y44" s="14"/>
      <c r="Z44" s="14"/>
      <c r="AA44" s="14"/>
      <c r="AB44" s="14"/>
    </row>
    <row r="45">
      <c r="A45" s="7">
        <v>45085.0</v>
      </c>
      <c r="B45" s="8" t="s">
        <v>3714</v>
      </c>
      <c r="C45" s="9" t="s">
        <v>14</v>
      </c>
      <c r="D45" s="10" t="s">
        <v>3715</v>
      </c>
      <c r="E45" s="8" t="s">
        <v>186</v>
      </c>
      <c r="F45" s="16" t="s">
        <v>3716</v>
      </c>
      <c r="G45" s="19" t="s">
        <v>3717</v>
      </c>
      <c r="H45" s="11"/>
      <c r="I45" s="14"/>
      <c r="J45" s="54">
        <f t="shared" si="1"/>
        <v>1</v>
      </c>
      <c r="K45" s="14"/>
      <c r="L45" s="54"/>
      <c r="M45" s="14"/>
      <c r="N45" s="14"/>
      <c r="O45" s="14"/>
      <c r="P45" s="14"/>
      <c r="Q45" s="14"/>
      <c r="R45" s="14"/>
      <c r="S45" s="14"/>
      <c r="T45" s="14"/>
      <c r="U45" s="14"/>
      <c r="V45" s="14"/>
      <c r="W45" s="14"/>
      <c r="X45" s="14"/>
      <c r="Y45" s="14"/>
      <c r="Z45" s="14"/>
      <c r="AA45" s="14"/>
      <c r="AB45" s="14"/>
    </row>
    <row r="46">
      <c r="A46" s="7">
        <v>45085.0</v>
      </c>
      <c r="B46" s="8" t="s">
        <v>3718</v>
      </c>
      <c r="C46" s="9" t="s">
        <v>10</v>
      </c>
      <c r="D46" s="10" t="s">
        <v>3719</v>
      </c>
      <c r="E46" s="8" t="s">
        <v>199</v>
      </c>
      <c r="F46" s="16" t="s">
        <v>3720</v>
      </c>
      <c r="G46" s="19" t="s">
        <v>3721</v>
      </c>
      <c r="H46" s="8" t="s">
        <v>3722</v>
      </c>
      <c r="I46" s="14"/>
      <c r="J46" s="54">
        <f t="shared" si="1"/>
        <v>1</v>
      </c>
      <c r="K46" s="14"/>
      <c r="L46" s="54"/>
      <c r="M46" s="14"/>
      <c r="N46" s="14"/>
      <c r="O46" s="14"/>
      <c r="P46" s="14"/>
      <c r="Q46" s="14"/>
      <c r="R46" s="14"/>
      <c r="S46" s="14"/>
      <c r="T46" s="14"/>
      <c r="U46" s="14"/>
      <c r="V46" s="14"/>
      <c r="W46" s="14"/>
      <c r="X46" s="14"/>
      <c r="Y46" s="14"/>
      <c r="Z46" s="14"/>
      <c r="AA46" s="14"/>
      <c r="AB46" s="14"/>
    </row>
    <row r="47">
      <c r="A47" s="7">
        <v>45085.0</v>
      </c>
      <c r="B47" s="8" t="s">
        <v>3723</v>
      </c>
      <c r="C47" s="9" t="s">
        <v>10</v>
      </c>
      <c r="D47" s="10" t="s">
        <v>3724</v>
      </c>
      <c r="E47" s="8" t="s">
        <v>199</v>
      </c>
      <c r="F47" s="16" t="s">
        <v>3725</v>
      </c>
      <c r="G47" s="19" t="s">
        <v>3726</v>
      </c>
      <c r="H47" s="8" t="s">
        <v>3727</v>
      </c>
      <c r="I47" s="14"/>
      <c r="J47" s="54">
        <f t="shared" si="1"/>
        <v>1</v>
      </c>
      <c r="K47" s="14"/>
      <c r="L47" s="54"/>
      <c r="M47" s="14"/>
      <c r="N47" s="14"/>
      <c r="O47" s="14"/>
      <c r="P47" s="14"/>
      <c r="Q47" s="14"/>
      <c r="R47" s="14"/>
      <c r="S47" s="14"/>
      <c r="T47" s="14"/>
      <c r="U47" s="14"/>
      <c r="V47" s="14"/>
      <c r="W47" s="14"/>
      <c r="X47" s="14"/>
      <c r="Y47" s="14"/>
      <c r="Z47" s="14"/>
      <c r="AA47" s="14"/>
      <c r="AB47" s="14"/>
    </row>
    <row r="48">
      <c r="A48" s="7">
        <v>45085.0</v>
      </c>
      <c r="B48" s="8" t="s">
        <v>3728</v>
      </c>
      <c r="C48" s="9" t="s">
        <v>14</v>
      </c>
      <c r="D48" s="10" t="s">
        <v>3729</v>
      </c>
      <c r="E48" s="8" t="s">
        <v>93</v>
      </c>
      <c r="F48" s="16" t="s">
        <v>3730</v>
      </c>
      <c r="G48" s="19" t="s">
        <v>3731</v>
      </c>
      <c r="H48" s="8" t="s">
        <v>2721</v>
      </c>
      <c r="I48" s="14"/>
      <c r="J48" s="54">
        <f t="shared" si="1"/>
        <v>1</v>
      </c>
      <c r="K48" s="14"/>
      <c r="L48" s="54"/>
      <c r="M48" s="14"/>
      <c r="N48" s="14"/>
      <c r="O48" s="14"/>
      <c r="P48" s="14"/>
      <c r="Q48" s="14"/>
      <c r="R48" s="14"/>
      <c r="S48" s="14"/>
      <c r="T48" s="14"/>
      <c r="U48" s="14"/>
      <c r="V48" s="14"/>
      <c r="W48" s="14"/>
      <c r="X48" s="14"/>
      <c r="Y48" s="14"/>
      <c r="Z48" s="14"/>
      <c r="AA48" s="14"/>
      <c r="AB48" s="14"/>
    </row>
    <row r="49">
      <c r="A49" s="7">
        <v>45085.0</v>
      </c>
      <c r="B49" s="8" t="s">
        <v>3732</v>
      </c>
      <c r="C49" s="9" t="s">
        <v>14</v>
      </c>
      <c r="D49" s="10" t="s">
        <v>3733</v>
      </c>
      <c r="E49" s="8" t="s">
        <v>156</v>
      </c>
      <c r="F49" s="16" t="s">
        <v>3734</v>
      </c>
      <c r="G49" s="19" t="s">
        <v>3735</v>
      </c>
      <c r="H49" s="8" t="s">
        <v>3736</v>
      </c>
      <c r="I49" s="14"/>
      <c r="J49" s="54">
        <f t="shared" si="1"/>
        <v>1</v>
      </c>
      <c r="K49" s="14"/>
      <c r="L49" s="54"/>
      <c r="M49" s="14"/>
      <c r="N49" s="14"/>
      <c r="O49" s="14"/>
      <c r="P49" s="14"/>
      <c r="Q49" s="14"/>
      <c r="R49" s="14"/>
      <c r="S49" s="14"/>
      <c r="T49" s="14"/>
      <c r="U49" s="14"/>
      <c r="V49" s="14"/>
      <c r="W49" s="14"/>
      <c r="X49" s="14"/>
      <c r="Y49" s="14"/>
      <c r="Z49" s="14"/>
      <c r="AA49" s="14"/>
      <c r="AB49" s="14"/>
    </row>
    <row r="50">
      <c r="A50" s="7">
        <v>45086.0</v>
      </c>
      <c r="B50" s="8" t="s">
        <v>3737</v>
      </c>
      <c r="C50" s="9" t="s">
        <v>14</v>
      </c>
      <c r="D50" s="10" t="s">
        <v>3738</v>
      </c>
      <c r="E50" s="8" t="s">
        <v>123</v>
      </c>
      <c r="F50" s="16" t="s">
        <v>3739</v>
      </c>
      <c r="G50" s="19" t="s">
        <v>3740</v>
      </c>
      <c r="H50" s="11"/>
      <c r="I50" s="14"/>
      <c r="J50" s="54">
        <f t="shared" si="1"/>
        <v>1</v>
      </c>
      <c r="K50" s="14"/>
      <c r="L50" s="54"/>
      <c r="M50" s="14"/>
      <c r="N50" s="14"/>
      <c r="O50" s="14"/>
      <c r="P50" s="14"/>
      <c r="Q50" s="14"/>
      <c r="R50" s="14"/>
      <c r="S50" s="14"/>
      <c r="T50" s="14"/>
      <c r="U50" s="14"/>
      <c r="V50" s="14"/>
      <c r="W50" s="14"/>
      <c r="X50" s="14"/>
      <c r="Y50" s="14"/>
      <c r="Z50" s="14"/>
      <c r="AA50" s="14"/>
      <c r="AB50" s="14"/>
    </row>
    <row r="51">
      <c r="A51" s="7">
        <v>45086.0</v>
      </c>
      <c r="B51" s="8" t="s">
        <v>3741</v>
      </c>
      <c r="C51" s="9" t="s">
        <v>30</v>
      </c>
      <c r="D51" s="10" t="s">
        <v>3742</v>
      </c>
      <c r="E51" s="11"/>
      <c r="F51" s="16" t="s">
        <v>308</v>
      </c>
      <c r="G51" s="19" t="s">
        <v>3743</v>
      </c>
      <c r="H51" s="11"/>
      <c r="I51" s="14"/>
      <c r="J51" s="54">
        <f t="shared" si="1"/>
        <v>1</v>
      </c>
      <c r="K51" s="14"/>
      <c r="L51" s="54"/>
      <c r="M51" s="14"/>
      <c r="N51" s="14"/>
      <c r="O51" s="14"/>
      <c r="P51" s="14"/>
      <c r="Q51" s="14"/>
      <c r="R51" s="14"/>
      <c r="S51" s="14"/>
      <c r="T51" s="14"/>
      <c r="U51" s="14"/>
      <c r="V51" s="14"/>
      <c r="W51" s="14"/>
      <c r="X51" s="14"/>
      <c r="Y51" s="14"/>
      <c r="Z51" s="14"/>
      <c r="AA51" s="14"/>
      <c r="AB51" s="14"/>
    </row>
    <row r="52">
      <c r="A52" s="7">
        <v>45086.0</v>
      </c>
      <c r="B52" s="8" t="s">
        <v>3744</v>
      </c>
      <c r="C52" s="9" t="s">
        <v>10</v>
      </c>
      <c r="D52" s="10" t="s">
        <v>3745</v>
      </c>
      <c r="E52" s="8" t="s">
        <v>97</v>
      </c>
      <c r="F52" s="11"/>
      <c r="G52" s="13"/>
      <c r="H52" s="8" t="s">
        <v>3746</v>
      </c>
      <c r="I52" s="14"/>
      <c r="J52" s="54">
        <f t="shared" si="1"/>
        <v>0</v>
      </c>
      <c r="K52" s="14"/>
      <c r="L52" s="54"/>
      <c r="M52" s="14"/>
      <c r="N52" s="14"/>
      <c r="O52" s="14"/>
      <c r="P52" s="14"/>
      <c r="Q52" s="14"/>
      <c r="R52" s="14"/>
      <c r="S52" s="14"/>
      <c r="T52" s="14"/>
      <c r="U52" s="14"/>
      <c r="V52" s="14"/>
      <c r="W52" s="14"/>
      <c r="X52" s="14"/>
      <c r="Y52" s="14"/>
      <c r="Z52" s="14"/>
      <c r="AA52" s="14"/>
      <c r="AB52" s="14"/>
    </row>
    <row r="53">
      <c r="A53" s="7">
        <v>45086.0</v>
      </c>
      <c r="B53" s="8" t="s">
        <v>3747</v>
      </c>
      <c r="C53" s="9" t="s">
        <v>14</v>
      </c>
      <c r="D53" s="10" t="s">
        <v>3748</v>
      </c>
      <c r="E53" s="8" t="s">
        <v>3749</v>
      </c>
      <c r="F53" s="16" t="s">
        <v>3750</v>
      </c>
      <c r="G53" s="19" t="s">
        <v>3751</v>
      </c>
      <c r="H53" s="8" t="s">
        <v>3727</v>
      </c>
      <c r="I53" s="14"/>
      <c r="J53" s="54">
        <f t="shared" si="1"/>
        <v>1</v>
      </c>
      <c r="K53" s="14"/>
      <c r="L53" s="54"/>
      <c r="M53" s="14"/>
      <c r="N53" s="14"/>
      <c r="O53" s="14"/>
      <c r="P53" s="14"/>
      <c r="Q53" s="14"/>
      <c r="R53" s="14"/>
      <c r="S53" s="14"/>
      <c r="T53" s="14"/>
      <c r="U53" s="14"/>
      <c r="V53" s="14"/>
      <c r="W53" s="14"/>
      <c r="X53" s="14"/>
      <c r="Y53" s="14"/>
      <c r="Z53" s="14"/>
      <c r="AA53" s="14"/>
      <c r="AB53" s="14"/>
    </row>
    <row r="54">
      <c r="A54" s="7">
        <v>45086.0</v>
      </c>
      <c r="B54" s="8" t="s">
        <v>3752</v>
      </c>
      <c r="C54" s="9" t="s">
        <v>14</v>
      </c>
      <c r="D54" s="10" t="s">
        <v>3753</v>
      </c>
      <c r="E54" s="8" t="s">
        <v>93</v>
      </c>
      <c r="F54" s="16" t="s">
        <v>3754</v>
      </c>
      <c r="G54" s="19" t="s">
        <v>3755</v>
      </c>
      <c r="H54" s="11"/>
      <c r="I54" s="14"/>
      <c r="J54" s="54">
        <f t="shared" si="1"/>
        <v>1</v>
      </c>
      <c r="K54" s="14"/>
      <c r="L54" s="54"/>
      <c r="M54" s="14"/>
      <c r="N54" s="14"/>
      <c r="O54" s="14"/>
      <c r="P54" s="14"/>
      <c r="Q54" s="14"/>
      <c r="R54" s="14"/>
      <c r="S54" s="14"/>
      <c r="T54" s="14"/>
      <c r="U54" s="14"/>
      <c r="V54" s="14"/>
      <c r="W54" s="14"/>
      <c r="X54" s="14"/>
      <c r="Y54" s="14"/>
      <c r="Z54" s="14"/>
      <c r="AA54" s="14"/>
      <c r="AB54" s="14"/>
    </row>
    <row r="55" ht="202.5" customHeight="1">
      <c r="A55" s="7">
        <v>45086.0</v>
      </c>
      <c r="B55" s="8" t="s">
        <v>3756</v>
      </c>
      <c r="C55" s="9" t="s">
        <v>14</v>
      </c>
      <c r="D55" s="10" t="s">
        <v>3757</v>
      </c>
      <c r="E55" s="8" t="s">
        <v>83</v>
      </c>
      <c r="F55" s="16" t="s">
        <v>3758</v>
      </c>
      <c r="G55" s="19" t="s">
        <v>3759</v>
      </c>
      <c r="H55" s="11"/>
      <c r="I55" s="14"/>
      <c r="J55" s="54">
        <f t="shared" si="1"/>
        <v>1</v>
      </c>
      <c r="K55" s="14"/>
      <c r="L55" s="54"/>
      <c r="M55" s="14"/>
      <c r="N55" s="14"/>
      <c r="O55" s="14"/>
      <c r="P55" s="14"/>
      <c r="Q55" s="14"/>
      <c r="R55" s="14"/>
      <c r="S55" s="14"/>
      <c r="T55" s="14"/>
      <c r="U55" s="14"/>
      <c r="V55" s="14"/>
      <c r="W55" s="14"/>
      <c r="X55" s="14"/>
      <c r="Y55" s="14"/>
      <c r="Z55" s="14"/>
      <c r="AA55" s="14"/>
      <c r="AB55" s="14"/>
    </row>
    <row r="56" ht="392.25" customHeight="1">
      <c r="A56" s="7">
        <v>45086.0</v>
      </c>
      <c r="B56" s="8" t="s">
        <v>3760</v>
      </c>
      <c r="C56" s="9" t="s">
        <v>14</v>
      </c>
      <c r="D56" s="15" t="s">
        <v>3761</v>
      </c>
      <c r="E56" s="8" t="s">
        <v>3762</v>
      </c>
      <c r="F56" s="16" t="s">
        <v>3763</v>
      </c>
      <c r="G56" s="19" t="s">
        <v>3764</v>
      </c>
      <c r="H56" s="8" t="s">
        <v>348</v>
      </c>
      <c r="I56" s="14"/>
      <c r="J56" s="54">
        <f t="shared" si="1"/>
        <v>1</v>
      </c>
      <c r="K56" s="14"/>
      <c r="L56" s="54"/>
      <c r="M56" s="14"/>
      <c r="N56" s="14"/>
      <c r="O56" s="14"/>
      <c r="P56" s="14"/>
      <c r="Q56" s="14"/>
      <c r="R56" s="14"/>
      <c r="S56" s="14"/>
      <c r="T56" s="14"/>
      <c r="U56" s="14"/>
      <c r="V56" s="14"/>
      <c r="W56" s="14"/>
      <c r="X56" s="14"/>
      <c r="Y56" s="14"/>
      <c r="Z56" s="14"/>
      <c r="AA56" s="14"/>
      <c r="AB56" s="14"/>
    </row>
    <row r="57">
      <c r="A57" s="7">
        <v>45086.0</v>
      </c>
      <c r="B57" s="8" t="s">
        <v>3765</v>
      </c>
      <c r="C57" s="9" t="s">
        <v>14</v>
      </c>
      <c r="D57" s="10" t="s">
        <v>3766</v>
      </c>
      <c r="E57" s="8" t="s">
        <v>93</v>
      </c>
      <c r="F57" s="16" t="s">
        <v>3767</v>
      </c>
      <c r="G57" s="19" t="s">
        <v>3768</v>
      </c>
      <c r="H57" s="11"/>
      <c r="I57" s="14"/>
      <c r="J57" s="54">
        <f t="shared" si="1"/>
        <v>1</v>
      </c>
      <c r="K57" s="14"/>
      <c r="L57" s="54"/>
      <c r="M57" s="14"/>
      <c r="N57" s="14"/>
      <c r="O57" s="14"/>
      <c r="P57" s="14"/>
      <c r="Q57" s="14"/>
      <c r="R57" s="14"/>
      <c r="S57" s="14"/>
      <c r="T57" s="14"/>
      <c r="U57" s="14"/>
      <c r="V57" s="14"/>
      <c r="W57" s="14"/>
      <c r="X57" s="14"/>
      <c r="Y57" s="14"/>
      <c r="Z57" s="14"/>
      <c r="AA57" s="14"/>
      <c r="AB57" s="14"/>
    </row>
    <row r="58">
      <c r="A58" s="7">
        <v>45090.0</v>
      </c>
      <c r="B58" s="8" t="s">
        <v>3769</v>
      </c>
      <c r="C58" s="9" t="s">
        <v>14</v>
      </c>
      <c r="D58" s="10" t="s">
        <v>3770</v>
      </c>
      <c r="E58" s="8" t="s">
        <v>253</v>
      </c>
      <c r="F58" s="16" t="s">
        <v>3771</v>
      </c>
      <c r="G58" s="19" t="s">
        <v>3772</v>
      </c>
      <c r="H58" s="8" t="s">
        <v>2657</v>
      </c>
      <c r="I58" s="14"/>
      <c r="J58" s="54">
        <f t="shared" si="1"/>
        <v>1</v>
      </c>
      <c r="K58" s="14"/>
      <c r="L58" s="54"/>
      <c r="M58" s="14"/>
      <c r="N58" s="14"/>
      <c r="O58" s="14"/>
      <c r="P58" s="14"/>
      <c r="Q58" s="14"/>
      <c r="R58" s="14"/>
      <c r="S58" s="14"/>
      <c r="T58" s="14"/>
      <c r="U58" s="14"/>
      <c r="V58" s="14"/>
      <c r="W58" s="14"/>
      <c r="X58" s="14"/>
      <c r="Y58" s="14"/>
      <c r="Z58" s="14"/>
      <c r="AA58" s="14"/>
      <c r="AB58" s="14"/>
    </row>
    <row r="59">
      <c r="A59" s="7">
        <v>45090.0</v>
      </c>
      <c r="B59" s="8" t="s">
        <v>3773</v>
      </c>
      <c r="C59" s="9" t="s">
        <v>30</v>
      </c>
      <c r="D59" s="10" t="s">
        <v>3774</v>
      </c>
      <c r="E59" s="11"/>
      <c r="F59" s="16" t="s">
        <v>2125</v>
      </c>
      <c r="G59" s="19" t="s">
        <v>3775</v>
      </c>
      <c r="H59" s="11"/>
      <c r="I59" s="14"/>
      <c r="J59" s="54">
        <f t="shared" si="1"/>
        <v>1</v>
      </c>
      <c r="K59" s="14"/>
      <c r="L59" s="54"/>
      <c r="M59" s="14"/>
      <c r="N59" s="14"/>
      <c r="O59" s="14"/>
      <c r="P59" s="14"/>
      <c r="Q59" s="14"/>
      <c r="R59" s="14"/>
      <c r="S59" s="14"/>
      <c r="T59" s="14"/>
      <c r="U59" s="14"/>
      <c r="V59" s="14"/>
      <c r="W59" s="14"/>
      <c r="X59" s="14"/>
      <c r="Y59" s="14"/>
      <c r="Z59" s="14"/>
      <c r="AA59" s="14"/>
      <c r="AB59" s="14"/>
    </row>
    <row r="60">
      <c r="A60" s="7">
        <v>45090.0</v>
      </c>
      <c r="B60" s="8" t="s">
        <v>3776</v>
      </c>
      <c r="C60" s="9" t="s">
        <v>14</v>
      </c>
      <c r="D60" s="10" t="s">
        <v>3777</v>
      </c>
      <c r="E60" s="11"/>
      <c r="F60" s="16" t="s">
        <v>3778</v>
      </c>
      <c r="G60" s="19" t="s">
        <v>3779</v>
      </c>
      <c r="H60" s="8" t="s">
        <v>3780</v>
      </c>
      <c r="I60" s="14"/>
      <c r="J60" s="54">
        <f t="shared" si="1"/>
        <v>1</v>
      </c>
      <c r="K60" s="14"/>
      <c r="L60" s="54"/>
      <c r="M60" s="14"/>
      <c r="N60" s="14"/>
      <c r="O60" s="14"/>
      <c r="P60" s="14"/>
      <c r="Q60" s="14"/>
      <c r="R60" s="14"/>
      <c r="S60" s="14"/>
      <c r="T60" s="14"/>
      <c r="U60" s="14"/>
      <c r="V60" s="14"/>
      <c r="W60" s="14"/>
      <c r="X60" s="14"/>
      <c r="Y60" s="14"/>
      <c r="Z60" s="14"/>
      <c r="AA60" s="14"/>
      <c r="AB60" s="14"/>
    </row>
    <row r="61">
      <c r="A61" s="7">
        <v>45090.0</v>
      </c>
      <c r="B61" s="8" t="s">
        <v>3781</v>
      </c>
      <c r="C61" s="9" t="s">
        <v>14</v>
      </c>
      <c r="D61" s="15" t="s">
        <v>3782</v>
      </c>
      <c r="E61" s="8" t="s">
        <v>59</v>
      </c>
      <c r="F61" s="16" t="s">
        <v>60</v>
      </c>
      <c r="G61" s="17" t="s">
        <v>3783</v>
      </c>
      <c r="H61" s="8" t="s">
        <v>62</v>
      </c>
      <c r="I61" s="14"/>
      <c r="J61" s="54">
        <f t="shared" si="1"/>
        <v>2</v>
      </c>
      <c r="K61" s="14"/>
      <c r="L61" s="54"/>
      <c r="M61" s="14"/>
      <c r="N61" s="14"/>
      <c r="O61" s="14"/>
      <c r="P61" s="14"/>
      <c r="Q61" s="14"/>
      <c r="R61" s="14"/>
      <c r="S61" s="14"/>
      <c r="T61" s="14"/>
      <c r="U61" s="14"/>
      <c r="V61" s="14"/>
      <c r="W61" s="14"/>
      <c r="X61" s="14"/>
      <c r="Y61" s="14"/>
      <c r="Z61" s="14"/>
      <c r="AA61" s="14"/>
      <c r="AB61" s="14"/>
    </row>
    <row r="62">
      <c r="A62" s="7">
        <v>45090.0</v>
      </c>
      <c r="B62" s="8" t="s">
        <v>3784</v>
      </c>
      <c r="C62" s="9" t="s">
        <v>14</v>
      </c>
      <c r="D62" s="10" t="s">
        <v>3785</v>
      </c>
      <c r="E62" s="8" t="s">
        <v>564</v>
      </c>
      <c r="F62" s="16" t="s">
        <v>3786</v>
      </c>
      <c r="G62" s="19" t="s">
        <v>3787</v>
      </c>
      <c r="H62" s="8" t="s">
        <v>3788</v>
      </c>
      <c r="I62" s="14"/>
      <c r="J62" s="54">
        <f t="shared" si="1"/>
        <v>1</v>
      </c>
      <c r="K62" s="14"/>
      <c r="L62" s="54"/>
      <c r="M62" s="14"/>
      <c r="N62" s="14"/>
      <c r="O62" s="14"/>
      <c r="P62" s="14"/>
      <c r="Q62" s="14"/>
      <c r="R62" s="14"/>
      <c r="S62" s="14"/>
      <c r="T62" s="14"/>
      <c r="U62" s="14"/>
      <c r="V62" s="14"/>
      <c r="W62" s="14"/>
      <c r="X62" s="14"/>
      <c r="Y62" s="14"/>
      <c r="Z62" s="14"/>
      <c r="AA62" s="14"/>
      <c r="AB62" s="14"/>
    </row>
    <row r="63">
      <c r="A63" s="7">
        <v>45082.0</v>
      </c>
      <c r="B63" s="8" t="s">
        <v>3789</v>
      </c>
      <c r="C63" s="9" t="s">
        <v>30</v>
      </c>
      <c r="D63" s="15" t="s">
        <v>3790</v>
      </c>
      <c r="E63" s="8" t="s">
        <v>1041</v>
      </c>
      <c r="F63" s="16" t="s">
        <v>3618</v>
      </c>
      <c r="G63" s="17" t="s">
        <v>3791</v>
      </c>
      <c r="H63" s="8" t="s">
        <v>3620</v>
      </c>
      <c r="I63" s="14"/>
      <c r="J63" s="54">
        <f t="shared" si="1"/>
        <v>3</v>
      </c>
      <c r="K63" s="14"/>
      <c r="L63" s="54"/>
      <c r="M63" s="14"/>
      <c r="N63" s="14"/>
      <c r="O63" s="14"/>
      <c r="P63" s="14"/>
      <c r="Q63" s="14"/>
      <c r="R63" s="14"/>
      <c r="S63" s="14"/>
      <c r="T63" s="14"/>
      <c r="U63" s="14"/>
      <c r="V63" s="14"/>
      <c r="W63" s="14"/>
      <c r="X63" s="14"/>
      <c r="Y63" s="14"/>
      <c r="Z63" s="14"/>
      <c r="AA63" s="14"/>
      <c r="AB63" s="14"/>
    </row>
    <row r="64">
      <c r="A64" s="7">
        <v>45090.0</v>
      </c>
      <c r="B64" s="8" t="s">
        <v>3792</v>
      </c>
      <c r="C64" s="9" t="s">
        <v>10</v>
      </c>
      <c r="D64" s="10" t="s">
        <v>3793</v>
      </c>
      <c r="E64" s="8" t="s">
        <v>32</v>
      </c>
      <c r="F64" s="16" t="s">
        <v>3794</v>
      </c>
      <c r="G64" s="19" t="s">
        <v>3795</v>
      </c>
      <c r="H64" s="8" t="s">
        <v>3796</v>
      </c>
      <c r="I64" s="14"/>
      <c r="J64" s="54">
        <f t="shared" si="1"/>
        <v>1</v>
      </c>
      <c r="K64" s="14"/>
      <c r="L64" s="54"/>
      <c r="M64" s="14"/>
      <c r="N64" s="14"/>
      <c r="O64" s="14"/>
      <c r="P64" s="14"/>
      <c r="Q64" s="14"/>
      <c r="R64" s="14"/>
      <c r="S64" s="14"/>
      <c r="T64" s="14"/>
      <c r="U64" s="14"/>
      <c r="V64" s="14"/>
      <c r="W64" s="14"/>
      <c r="X64" s="14"/>
      <c r="Y64" s="14"/>
      <c r="Z64" s="14"/>
      <c r="AA64" s="14"/>
      <c r="AB64" s="14"/>
    </row>
    <row r="65">
      <c r="A65" s="7">
        <v>45090.0</v>
      </c>
      <c r="B65" s="8" t="s">
        <v>3797</v>
      </c>
      <c r="C65" s="9" t="s">
        <v>10</v>
      </c>
      <c r="D65" s="10" t="s">
        <v>3798</v>
      </c>
      <c r="E65" s="8" t="s">
        <v>40</v>
      </c>
      <c r="F65" s="16" t="s">
        <v>3799</v>
      </c>
      <c r="G65" s="19" t="s">
        <v>3800</v>
      </c>
      <c r="H65" s="11"/>
      <c r="I65" s="14"/>
      <c r="J65" s="54">
        <f t="shared" si="1"/>
        <v>1</v>
      </c>
      <c r="K65" s="14"/>
      <c r="L65" s="54"/>
      <c r="M65" s="14"/>
      <c r="N65" s="14"/>
      <c r="O65" s="14"/>
      <c r="P65" s="14"/>
      <c r="Q65" s="14"/>
      <c r="R65" s="14"/>
      <c r="S65" s="14"/>
      <c r="T65" s="14"/>
      <c r="U65" s="14"/>
      <c r="V65" s="14"/>
      <c r="W65" s="14"/>
      <c r="X65" s="14"/>
      <c r="Y65" s="14"/>
      <c r="Z65" s="14"/>
      <c r="AA65" s="14"/>
      <c r="AB65" s="14"/>
    </row>
    <row r="66">
      <c r="A66" s="7">
        <v>45036.0</v>
      </c>
      <c r="B66" s="8" t="s">
        <v>3801</v>
      </c>
      <c r="C66" s="9" t="s">
        <v>14</v>
      </c>
      <c r="D66" s="10" t="s">
        <v>3802</v>
      </c>
      <c r="E66" s="8" t="s">
        <v>93</v>
      </c>
      <c r="F66" s="16" t="s">
        <v>396</v>
      </c>
      <c r="G66" s="19" t="s">
        <v>3803</v>
      </c>
      <c r="H66" s="8" t="s">
        <v>398</v>
      </c>
      <c r="I66" s="14"/>
      <c r="J66" s="54">
        <f t="shared" si="1"/>
        <v>1</v>
      </c>
      <c r="K66" s="14"/>
      <c r="L66" s="54"/>
      <c r="M66" s="14"/>
      <c r="N66" s="14"/>
      <c r="O66" s="14"/>
      <c r="P66" s="14"/>
      <c r="Q66" s="14"/>
      <c r="R66" s="14"/>
      <c r="S66" s="14"/>
      <c r="T66" s="14"/>
      <c r="U66" s="14"/>
      <c r="V66" s="14"/>
      <c r="W66" s="14"/>
      <c r="X66" s="14"/>
      <c r="Y66" s="14"/>
      <c r="Z66" s="14"/>
      <c r="AA66" s="14"/>
      <c r="AB66" s="14"/>
    </row>
    <row r="67">
      <c r="A67" s="7">
        <v>45090.0</v>
      </c>
      <c r="B67" s="8" t="s">
        <v>3804</v>
      </c>
      <c r="C67" s="9" t="s">
        <v>14</v>
      </c>
      <c r="D67" s="15" t="s">
        <v>3805</v>
      </c>
      <c r="E67" s="8" t="s">
        <v>174</v>
      </c>
      <c r="F67" s="16" t="s">
        <v>3806</v>
      </c>
      <c r="G67" s="55" t="s">
        <v>3807</v>
      </c>
      <c r="H67" s="8" t="s">
        <v>56</v>
      </c>
      <c r="I67" s="14"/>
      <c r="J67" s="54">
        <f t="shared" si="1"/>
        <v>3</v>
      </c>
      <c r="K67" s="14"/>
      <c r="L67" s="54"/>
      <c r="M67" s="14"/>
      <c r="N67" s="14"/>
      <c r="O67" s="14"/>
      <c r="P67" s="14"/>
      <c r="Q67" s="14"/>
      <c r="R67" s="14"/>
      <c r="S67" s="14"/>
      <c r="T67" s="14"/>
      <c r="U67" s="14"/>
      <c r="V67" s="14"/>
      <c r="W67" s="14"/>
      <c r="X67" s="14"/>
      <c r="Y67" s="14"/>
      <c r="Z67" s="14"/>
      <c r="AA67" s="14"/>
      <c r="AB67" s="14"/>
    </row>
    <row r="68">
      <c r="A68" s="7">
        <v>45090.0</v>
      </c>
      <c r="B68" s="8" t="s">
        <v>3808</v>
      </c>
      <c r="C68" s="9" t="s">
        <v>30</v>
      </c>
      <c r="D68" s="10" t="s">
        <v>3809</v>
      </c>
      <c r="E68" s="8" t="s">
        <v>32</v>
      </c>
      <c r="F68" s="16" t="s">
        <v>3810</v>
      </c>
      <c r="G68" s="19" t="s">
        <v>3811</v>
      </c>
      <c r="H68" s="11"/>
      <c r="I68" s="14"/>
      <c r="J68" s="54">
        <f t="shared" si="1"/>
        <v>1</v>
      </c>
      <c r="K68" s="14"/>
      <c r="L68" s="54"/>
      <c r="M68" s="14"/>
      <c r="N68" s="14"/>
      <c r="O68" s="14"/>
      <c r="P68" s="14"/>
      <c r="Q68" s="14"/>
      <c r="R68" s="14"/>
      <c r="S68" s="14"/>
      <c r="T68" s="14"/>
      <c r="U68" s="14"/>
      <c r="V68" s="14"/>
      <c r="W68" s="14"/>
      <c r="X68" s="14"/>
      <c r="Y68" s="14"/>
      <c r="Z68" s="14"/>
      <c r="AA68" s="14"/>
      <c r="AB68" s="14"/>
    </row>
    <row r="69">
      <c r="A69" s="7"/>
      <c r="B69" s="8" t="s">
        <v>3812</v>
      </c>
      <c r="C69" s="9" t="s">
        <v>30</v>
      </c>
      <c r="D69" s="10" t="s">
        <v>3813</v>
      </c>
      <c r="E69" s="8" t="s">
        <v>3814</v>
      </c>
      <c r="F69" s="16" t="s">
        <v>3815</v>
      </c>
      <c r="G69" s="19" t="s">
        <v>3816</v>
      </c>
      <c r="H69" s="11"/>
      <c r="I69" s="14"/>
      <c r="J69" s="54">
        <f t="shared" si="1"/>
        <v>1</v>
      </c>
      <c r="K69" s="14"/>
      <c r="L69" s="54"/>
      <c r="M69" s="14"/>
      <c r="N69" s="14"/>
      <c r="O69" s="14"/>
      <c r="P69" s="14"/>
      <c r="Q69" s="14"/>
      <c r="R69" s="14"/>
      <c r="S69" s="14"/>
      <c r="T69" s="14"/>
      <c r="U69" s="14"/>
      <c r="V69" s="14"/>
      <c r="W69" s="14"/>
      <c r="X69" s="14"/>
      <c r="Y69" s="14"/>
      <c r="Z69" s="14"/>
      <c r="AA69" s="14"/>
      <c r="AB69" s="14"/>
    </row>
    <row r="70">
      <c r="A70" s="7">
        <v>45090.0</v>
      </c>
      <c r="B70" s="8" t="s">
        <v>3817</v>
      </c>
      <c r="C70" s="9" t="s">
        <v>14</v>
      </c>
      <c r="D70" s="10" t="s">
        <v>3818</v>
      </c>
      <c r="E70" s="8" t="s">
        <v>3819</v>
      </c>
      <c r="F70" s="16" t="s">
        <v>3820</v>
      </c>
      <c r="G70" s="19" t="s">
        <v>3821</v>
      </c>
      <c r="H70" s="11"/>
      <c r="I70" s="14"/>
      <c r="J70" s="54">
        <f t="shared" si="1"/>
        <v>1</v>
      </c>
      <c r="K70" s="14"/>
      <c r="L70" s="54"/>
      <c r="M70" s="14"/>
      <c r="N70" s="14"/>
      <c r="O70" s="14"/>
      <c r="P70" s="14"/>
      <c r="Q70" s="14"/>
      <c r="R70" s="14"/>
      <c r="S70" s="14"/>
      <c r="T70" s="14"/>
      <c r="U70" s="14"/>
      <c r="V70" s="14"/>
      <c r="W70" s="14"/>
      <c r="X70" s="14"/>
      <c r="Y70" s="14"/>
      <c r="Z70" s="14"/>
      <c r="AA70" s="14"/>
      <c r="AB70" s="14"/>
    </row>
    <row r="71" ht="165.0" customHeight="1">
      <c r="A71" s="7">
        <v>45090.0</v>
      </c>
      <c r="B71" s="8" t="s">
        <v>3822</v>
      </c>
      <c r="C71" s="9" t="s">
        <v>14</v>
      </c>
      <c r="D71" s="10" t="s">
        <v>3823</v>
      </c>
      <c r="E71" s="8" t="s">
        <v>132</v>
      </c>
      <c r="F71" s="16" t="s">
        <v>3824</v>
      </c>
      <c r="G71" s="19" t="s">
        <v>3825</v>
      </c>
      <c r="H71" s="8" t="s">
        <v>3826</v>
      </c>
      <c r="I71" s="14"/>
      <c r="J71" s="54">
        <f t="shared" si="1"/>
        <v>1</v>
      </c>
      <c r="K71" s="14"/>
      <c r="L71" s="54"/>
      <c r="M71" s="14"/>
      <c r="N71" s="14"/>
      <c r="O71" s="14"/>
      <c r="P71" s="14"/>
      <c r="Q71" s="14"/>
      <c r="R71" s="14"/>
      <c r="S71" s="14"/>
      <c r="T71" s="14"/>
      <c r="U71" s="14"/>
      <c r="V71" s="14"/>
      <c r="W71" s="14"/>
      <c r="X71" s="14"/>
      <c r="Y71" s="14"/>
      <c r="Z71" s="14"/>
      <c r="AA71" s="14"/>
      <c r="AB71" s="14"/>
    </row>
    <row r="72" ht="165.0" customHeight="1">
      <c r="A72" s="7">
        <v>45090.0</v>
      </c>
      <c r="B72" s="21" t="s">
        <v>3827</v>
      </c>
      <c r="C72" s="9" t="s">
        <v>14</v>
      </c>
      <c r="D72" s="15" t="s">
        <v>3828</v>
      </c>
      <c r="E72" s="8" t="s">
        <v>3829</v>
      </c>
      <c r="F72" s="11"/>
      <c r="G72" s="13"/>
      <c r="H72" s="8" t="s">
        <v>3830</v>
      </c>
      <c r="I72" s="14"/>
      <c r="J72" s="54">
        <f t="shared" si="1"/>
        <v>0</v>
      </c>
      <c r="K72" s="14"/>
      <c r="L72" s="54"/>
      <c r="M72" s="14"/>
      <c r="N72" s="14"/>
      <c r="O72" s="14"/>
      <c r="P72" s="14"/>
      <c r="Q72" s="14"/>
      <c r="R72" s="14"/>
      <c r="S72" s="14"/>
      <c r="T72" s="14"/>
      <c r="U72" s="14"/>
      <c r="V72" s="14"/>
      <c r="W72" s="14"/>
      <c r="X72" s="14"/>
      <c r="Y72" s="14"/>
      <c r="Z72" s="14"/>
      <c r="AA72" s="14"/>
      <c r="AB72" s="14"/>
    </row>
    <row r="73">
      <c r="A73" s="7">
        <v>45090.0</v>
      </c>
      <c r="B73" s="8" t="s">
        <v>3831</v>
      </c>
      <c r="C73" s="9" t="s">
        <v>14</v>
      </c>
      <c r="D73" s="15" t="s">
        <v>3832</v>
      </c>
      <c r="E73" s="8" t="s">
        <v>123</v>
      </c>
      <c r="F73" s="16" t="s">
        <v>3833</v>
      </c>
      <c r="G73" s="19" t="s">
        <v>3834</v>
      </c>
      <c r="H73" s="11"/>
      <c r="I73" s="14"/>
      <c r="J73" s="54">
        <f t="shared" si="1"/>
        <v>1</v>
      </c>
      <c r="K73" s="14"/>
      <c r="L73" s="54"/>
      <c r="M73" s="14"/>
      <c r="N73" s="14"/>
      <c r="O73" s="14"/>
      <c r="P73" s="14"/>
      <c r="Q73" s="14"/>
      <c r="R73" s="14"/>
      <c r="S73" s="14"/>
      <c r="T73" s="14"/>
      <c r="U73" s="14"/>
      <c r="V73" s="14"/>
      <c r="W73" s="14"/>
      <c r="X73" s="14"/>
      <c r="Y73" s="14"/>
      <c r="Z73" s="14"/>
      <c r="AA73" s="14"/>
      <c r="AB73" s="14"/>
    </row>
    <row r="74">
      <c r="A74" s="7">
        <v>45090.0</v>
      </c>
      <c r="B74" s="8" t="s">
        <v>3835</v>
      </c>
      <c r="C74" s="9" t="s">
        <v>14</v>
      </c>
      <c r="D74" s="10" t="s">
        <v>3836</v>
      </c>
      <c r="E74" s="8" t="s">
        <v>156</v>
      </c>
      <c r="F74" s="16" t="s">
        <v>3837</v>
      </c>
      <c r="G74" s="19" t="s">
        <v>3838</v>
      </c>
      <c r="H74" s="8" t="s">
        <v>3839</v>
      </c>
      <c r="I74" s="14"/>
      <c r="J74" s="54">
        <f t="shared" si="1"/>
        <v>1</v>
      </c>
      <c r="K74" s="14"/>
      <c r="L74" s="54"/>
      <c r="M74" s="14"/>
      <c r="N74" s="14"/>
      <c r="O74" s="14"/>
      <c r="P74" s="14"/>
      <c r="Q74" s="14"/>
      <c r="R74" s="14"/>
      <c r="S74" s="14"/>
      <c r="T74" s="14"/>
      <c r="U74" s="14"/>
      <c r="V74" s="14"/>
      <c r="W74" s="14"/>
      <c r="X74" s="14"/>
      <c r="Y74" s="14"/>
      <c r="Z74" s="14"/>
      <c r="AA74" s="14"/>
      <c r="AB74" s="14"/>
    </row>
    <row r="75">
      <c r="A75" s="7">
        <v>45090.0</v>
      </c>
      <c r="B75" s="8" t="s">
        <v>3840</v>
      </c>
      <c r="C75" s="9" t="s">
        <v>30</v>
      </c>
      <c r="D75" s="10" t="s">
        <v>3841</v>
      </c>
      <c r="E75" s="8" t="s">
        <v>3842</v>
      </c>
      <c r="F75" s="16" t="s">
        <v>3843</v>
      </c>
      <c r="G75" s="19" t="s">
        <v>3844</v>
      </c>
      <c r="H75" s="11"/>
      <c r="I75" s="14"/>
      <c r="J75" s="54">
        <f t="shared" si="1"/>
        <v>1</v>
      </c>
      <c r="K75" s="14"/>
      <c r="L75" s="54"/>
      <c r="M75" s="14"/>
      <c r="N75" s="14"/>
      <c r="O75" s="14"/>
      <c r="P75" s="14"/>
      <c r="Q75" s="14"/>
      <c r="R75" s="14"/>
      <c r="S75" s="14"/>
      <c r="T75" s="14"/>
      <c r="U75" s="14"/>
      <c r="V75" s="14"/>
      <c r="W75" s="14"/>
      <c r="X75" s="14"/>
      <c r="Y75" s="14"/>
      <c r="Z75" s="14"/>
      <c r="AA75" s="14"/>
      <c r="AB75" s="14"/>
    </row>
    <row r="76">
      <c r="A76" s="7">
        <v>45090.0</v>
      </c>
      <c r="B76" s="8" t="s">
        <v>3845</v>
      </c>
      <c r="C76" s="9" t="s">
        <v>14</v>
      </c>
      <c r="D76" s="10" t="s">
        <v>3846</v>
      </c>
      <c r="E76" s="8" t="s">
        <v>109</v>
      </c>
      <c r="F76" s="16" t="s">
        <v>3847</v>
      </c>
      <c r="G76" s="19" t="s">
        <v>3848</v>
      </c>
      <c r="H76" s="8" t="s">
        <v>348</v>
      </c>
      <c r="I76" s="14"/>
      <c r="J76" s="54">
        <f t="shared" si="1"/>
        <v>1</v>
      </c>
      <c r="K76" s="14"/>
      <c r="L76" s="54"/>
      <c r="M76" s="14"/>
      <c r="N76" s="14"/>
      <c r="O76" s="14"/>
      <c r="P76" s="14"/>
      <c r="Q76" s="14"/>
      <c r="R76" s="14"/>
      <c r="S76" s="14"/>
      <c r="T76" s="14"/>
      <c r="U76" s="14"/>
      <c r="V76" s="14"/>
      <c r="W76" s="14"/>
      <c r="X76" s="14"/>
      <c r="Y76" s="14"/>
      <c r="Z76" s="14"/>
      <c r="AA76" s="14"/>
      <c r="AB76" s="14"/>
    </row>
    <row r="77">
      <c r="A77" s="7">
        <v>45090.0</v>
      </c>
      <c r="B77" s="8" t="s">
        <v>3849</v>
      </c>
      <c r="C77" s="9" t="s">
        <v>14</v>
      </c>
      <c r="D77" s="10" t="s">
        <v>3850</v>
      </c>
      <c r="E77" s="8" t="s">
        <v>3851</v>
      </c>
      <c r="F77" s="16" t="s">
        <v>3852</v>
      </c>
      <c r="G77" s="19" t="s">
        <v>3853</v>
      </c>
      <c r="H77" s="11"/>
      <c r="I77" s="14"/>
      <c r="J77" s="54">
        <f t="shared" si="1"/>
        <v>1</v>
      </c>
      <c r="K77" s="14"/>
      <c r="L77" s="54"/>
      <c r="M77" s="14"/>
      <c r="N77" s="14"/>
      <c r="O77" s="14"/>
      <c r="P77" s="14"/>
      <c r="Q77" s="14"/>
      <c r="R77" s="14"/>
      <c r="S77" s="14"/>
      <c r="T77" s="14"/>
      <c r="U77" s="14"/>
      <c r="V77" s="14"/>
      <c r="W77" s="14"/>
      <c r="X77" s="14"/>
      <c r="Y77" s="14"/>
      <c r="Z77" s="14"/>
      <c r="AA77" s="14"/>
      <c r="AB77" s="14"/>
    </row>
    <row r="78">
      <c r="A78" s="7">
        <v>45090.0</v>
      </c>
      <c r="B78" s="8" t="s">
        <v>3854</v>
      </c>
      <c r="C78" s="9" t="s">
        <v>10</v>
      </c>
      <c r="D78" s="15" t="s">
        <v>3855</v>
      </c>
      <c r="E78" s="8" t="s">
        <v>3856</v>
      </c>
      <c r="F78" s="16" t="s">
        <v>3857</v>
      </c>
      <c r="G78" s="17" t="s">
        <v>3858</v>
      </c>
      <c r="H78" s="11"/>
      <c r="I78" s="14"/>
      <c r="J78" s="54">
        <f t="shared" si="1"/>
        <v>2</v>
      </c>
      <c r="K78" s="14"/>
      <c r="L78" s="54"/>
      <c r="M78" s="14"/>
      <c r="N78" s="14"/>
      <c r="O78" s="14"/>
      <c r="P78" s="14"/>
      <c r="Q78" s="14"/>
      <c r="R78" s="14"/>
      <c r="S78" s="14"/>
      <c r="T78" s="14"/>
      <c r="U78" s="14"/>
      <c r="V78" s="14"/>
      <c r="W78" s="14"/>
      <c r="X78" s="14"/>
      <c r="Y78" s="14"/>
      <c r="Z78" s="14"/>
      <c r="AA78" s="14"/>
      <c r="AB78" s="14"/>
    </row>
    <row r="79">
      <c r="A79" s="7">
        <v>45090.0</v>
      </c>
      <c r="B79" s="8" t="s">
        <v>3859</v>
      </c>
      <c r="C79" s="9" t="s">
        <v>14</v>
      </c>
      <c r="D79" s="10" t="s">
        <v>3860</v>
      </c>
      <c r="E79" s="8" t="s">
        <v>3861</v>
      </c>
      <c r="F79" s="16" t="s">
        <v>3862</v>
      </c>
      <c r="G79" s="19" t="s">
        <v>3863</v>
      </c>
      <c r="H79" s="11"/>
      <c r="I79" s="14"/>
      <c r="J79" s="54">
        <f t="shared" si="1"/>
        <v>1</v>
      </c>
      <c r="K79" s="14"/>
      <c r="L79" s="54"/>
      <c r="M79" s="14"/>
      <c r="N79" s="14"/>
      <c r="O79" s="14"/>
      <c r="P79" s="14"/>
      <c r="Q79" s="14"/>
      <c r="R79" s="14"/>
      <c r="S79" s="14"/>
      <c r="T79" s="14"/>
      <c r="U79" s="14"/>
      <c r="V79" s="14"/>
      <c r="W79" s="14"/>
      <c r="X79" s="14"/>
      <c r="Y79" s="14"/>
      <c r="Z79" s="14"/>
      <c r="AA79" s="14"/>
      <c r="AB79" s="14"/>
    </row>
    <row r="80">
      <c r="A80" s="7">
        <v>45090.0</v>
      </c>
      <c r="B80" s="8" t="s">
        <v>3864</v>
      </c>
      <c r="C80" s="9" t="s">
        <v>30</v>
      </c>
      <c r="D80" s="10" t="s">
        <v>3865</v>
      </c>
      <c r="E80" s="8" t="s">
        <v>282</v>
      </c>
      <c r="F80" s="16" t="s">
        <v>3866</v>
      </c>
      <c r="G80" s="19" t="s">
        <v>3867</v>
      </c>
      <c r="H80" s="11"/>
      <c r="I80" s="14"/>
      <c r="J80" s="54">
        <f t="shared" si="1"/>
        <v>1</v>
      </c>
      <c r="K80" s="14"/>
      <c r="L80" s="54"/>
      <c r="M80" s="14"/>
      <c r="N80" s="14"/>
      <c r="O80" s="14"/>
      <c r="P80" s="14"/>
      <c r="Q80" s="14"/>
      <c r="R80" s="14"/>
      <c r="S80" s="14"/>
      <c r="T80" s="14"/>
      <c r="U80" s="14"/>
      <c r="V80" s="14"/>
      <c r="W80" s="14"/>
      <c r="X80" s="14"/>
      <c r="Y80" s="14"/>
      <c r="Z80" s="14"/>
      <c r="AA80" s="14"/>
      <c r="AB80" s="14"/>
    </row>
    <row r="81">
      <c r="A81" s="7">
        <v>45090.0</v>
      </c>
      <c r="B81" s="8" t="s">
        <v>3822</v>
      </c>
      <c r="C81" s="9" t="s">
        <v>14</v>
      </c>
      <c r="D81" s="10" t="s">
        <v>3823</v>
      </c>
      <c r="E81" s="8" t="s">
        <v>132</v>
      </c>
      <c r="F81" s="16" t="s">
        <v>3868</v>
      </c>
      <c r="G81" s="19" t="s">
        <v>3869</v>
      </c>
      <c r="H81" s="11"/>
      <c r="I81" s="14"/>
      <c r="J81" s="54">
        <f t="shared" si="1"/>
        <v>1</v>
      </c>
      <c r="K81" s="14"/>
      <c r="L81" s="54"/>
      <c r="M81" s="14"/>
      <c r="N81" s="14"/>
      <c r="O81" s="14"/>
      <c r="P81" s="14"/>
      <c r="Q81" s="14"/>
      <c r="R81" s="14"/>
      <c r="S81" s="14"/>
      <c r="T81" s="14"/>
      <c r="U81" s="14"/>
      <c r="V81" s="14"/>
      <c r="W81" s="14"/>
      <c r="X81" s="14"/>
      <c r="Y81" s="14"/>
      <c r="Z81" s="14"/>
      <c r="AA81" s="14"/>
      <c r="AB81" s="14"/>
    </row>
    <row r="82">
      <c r="A82" s="7">
        <v>45091.0</v>
      </c>
      <c r="B82" s="8" t="s">
        <v>3870</v>
      </c>
      <c r="C82" s="9" t="s">
        <v>14</v>
      </c>
      <c r="D82" s="10" t="s">
        <v>3871</v>
      </c>
      <c r="E82" s="8" t="s">
        <v>258</v>
      </c>
      <c r="F82" s="16" t="s">
        <v>3872</v>
      </c>
      <c r="G82" s="19" t="s">
        <v>3873</v>
      </c>
      <c r="H82" s="11"/>
      <c r="I82" s="14"/>
      <c r="J82" s="54">
        <f t="shared" si="1"/>
        <v>1</v>
      </c>
      <c r="K82" s="14"/>
      <c r="L82" s="54"/>
      <c r="M82" s="14"/>
      <c r="N82" s="14"/>
      <c r="O82" s="14"/>
      <c r="P82" s="14"/>
      <c r="Q82" s="14"/>
      <c r="R82" s="14"/>
      <c r="S82" s="14"/>
      <c r="T82" s="14"/>
      <c r="U82" s="14"/>
      <c r="V82" s="14"/>
      <c r="W82" s="14"/>
      <c r="X82" s="14"/>
      <c r="Y82" s="14"/>
      <c r="Z82" s="14"/>
      <c r="AA82" s="14"/>
      <c r="AB82" s="14"/>
    </row>
    <row r="83">
      <c r="A83" s="7">
        <v>45091.0</v>
      </c>
      <c r="B83" s="8" t="s">
        <v>3874</v>
      </c>
      <c r="C83" s="9" t="s">
        <v>14</v>
      </c>
      <c r="D83" s="10" t="s">
        <v>3875</v>
      </c>
      <c r="E83" s="8" t="s">
        <v>3876</v>
      </c>
      <c r="F83" s="16" t="s">
        <v>3877</v>
      </c>
      <c r="G83" s="19" t="s">
        <v>3878</v>
      </c>
      <c r="H83" s="11"/>
      <c r="I83" s="14"/>
      <c r="J83" s="54">
        <f t="shared" si="1"/>
        <v>1</v>
      </c>
      <c r="K83" s="14"/>
      <c r="L83" s="54"/>
      <c r="M83" s="14"/>
      <c r="N83" s="14"/>
      <c r="O83" s="14"/>
      <c r="P83" s="14"/>
      <c r="Q83" s="14"/>
      <c r="R83" s="14"/>
      <c r="S83" s="14"/>
      <c r="T83" s="14"/>
      <c r="U83" s="14"/>
      <c r="V83" s="14"/>
      <c r="W83" s="14"/>
      <c r="X83" s="14"/>
      <c r="Y83" s="14"/>
      <c r="Z83" s="14"/>
      <c r="AA83" s="14"/>
      <c r="AB83" s="14"/>
    </row>
    <row r="84">
      <c r="A84" s="7">
        <v>45091.0</v>
      </c>
      <c r="B84" s="8" t="s">
        <v>3879</v>
      </c>
      <c r="C84" s="9" t="s">
        <v>30</v>
      </c>
      <c r="D84" s="10" t="s">
        <v>3880</v>
      </c>
      <c r="E84" s="8" t="s">
        <v>282</v>
      </c>
      <c r="F84" s="16" t="s">
        <v>3881</v>
      </c>
      <c r="G84" s="19" t="s">
        <v>3882</v>
      </c>
      <c r="H84" s="11"/>
      <c r="I84" s="14"/>
      <c r="J84" s="54">
        <f t="shared" si="1"/>
        <v>1</v>
      </c>
      <c r="K84" s="14"/>
      <c r="L84" s="54"/>
      <c r="M84" s="14"/>
      <c r="N84" s="14"/>
      <c r="O84" s="14"/>
      <c r="P84" s="14"/>
      <c r="Q84" s="14"/>
      <c r="R84" s="14"/>
      <c r="S84" s="14"/>
      <c r="T84" s="14"/>
      <c r="U84" s="14"/>
      <c r="V84" s="14"/>
      <c r="W84" s="14"/>
      <c r="X84" s="14"/>
      <c r="Y84" s="14"/>
      <c r="Z84" s="14"/>
      <c r="AA84" s="14"/>
      <c r="AB84" s="14"/>
    </row>
    <row r="85">
      <c r="A85" s="7">
        <v>45091.0</v>
      </c>
      <c r="B85" s="8" t="s">
        <v>3883</v>
      </c>
      <c r="C85" s="9" t="s">
        <v>14</v>
      </c>
      <c r="D85" s="10" t="s">
        <v>3884</v>
      </c>
      <c r="E85" s="8" t="s">
        <v>3885</v>
      </c>
      <c r="F85" s="16" t="s">
        <v>3886</v>
      </c>
      <c r="G85" s="19" t="s">
        <v>3887</v>
      </c>
      <c r="H85" s="11"/>
      <c r="I85" s="14"/>
      <c r="J85" s="54">
        <f t="shared" si="1"/>
        <v>1</v>
      </c>
      <c r="K85" s="14"/>
      <c r="L85" s="54"/>
      <c r="M85" s="14"/>
      <c r="N85" s="14"/>
      <c r="O85" s="14"/>
      <c r="P85" s="14"/>
      <c r="Q85" s="14"/>
      <c r="R85" s="14"/>
      <c r="S85" s="14"/>
      <c r="T85" s="14"/>
      <c r="U85" s="14"/>
      <c r="V85" s="14"/>
      <c r="W85" s="14"/>
      <c r="X85" s="14"/>
      <c r="Y85" s="14"/>
      <c r="Z85" s="14"/>
      <c r="AA85" s="14"/>
      <c r="AB85" s="14"/>
    </row>
    <row r="86">
      <c r="A86" s="7">
        <v>45091.0</v>
      </c>
      <c r="B86" s="8" t="s">
        <v>3888</v>
      </c>
      <c r="C86" s="9" t="s">
        <v>10</v>
      </c>
      <c r="D86" s="10" t="s">
        <v>3889</v>
      </c>
      <c r="E86" s="8" t="s">
        <v>93</v>
      </c>
      <c r="F86" s="16" t="s">
        <v>3890</v>
      </c>
      <c r="G86" s="19" t="s">
        <v>3891</v>
      </c>
      <c r="H86" s="8" t="s">
        <v>3892</v>
      </c>
      <c r="I86" s="14"/>
      <c r="J86" s="54">
        <f t="shared" si="1"/>
        <v>1</v>
      </c>
      <c r="K86" s="14"/>
      <c r="L86" s="54"/>
      <c r="M86" s="14"/>
      <c r="N86" s="14"/>
      <c r="O86" s="14"/>
      <c r="P86" s="14"/>
      <c r="Q86" s="14"/>
      <c r="R86" s="14"/>
      <c r="S86" s="14"/>
      <c r="T86" s="14"/>
      <c r="U86" s="14"/>
      <c r="V86" s="14"/>
      <c r="W86" s="14"/>
      <c r="X86" s="14"/>
      <c r="Y86" s="14"/>
      <c r="Z86" s="14"/>
      <c r="AA86" s="14"/>
      <c r="AB86" s="14"/>
    </row>
    <row r="87">
      <c r="A87" s="7">
        <v>45091.0</v>
      </c>
      <c r="B87" s="8" t="s">
        <v>3893</v>
      </c>
      <c r="C87" s="9" t="s">
        <v>14</v>
      </c>
      <c r="D87" s="10" t="s">
        <v>3894</v>
      </c>
      <c r="E87" s="8" t="s">
        <v>40</v>
      </c>
      <c r="F87" s="16" t="s">
        <v>3895</v>
      </c>
      <c r="G87" s="19" t="s">
        <v>3896</v>
      </c>
      <c r="H87" s="8" t="s">
        <v>3897</v>
      </c>
      <c r="I87" s="14"/>
      <c r="J87" s="54">
        <f t="shared" si="1"/>
        <v>1</v>
      </c>
      <c r="K87" s="14"/>
      <c r="L87" s="54"/>
      <c r="M87" s="14"/>
      <c r="N87" s="14"/>
      <c r="O87" s="14"/>
      <c r="P87" s="14"/>
      <c r="Q87" s="14"/>
      <c r="R87" s="14"/>
      <c r="S87" s="14"/>
      <c r="T87" s="14"/>
      <c r="U87" s="14"/>
      <c r="V87" s="14"/>
      <c r="W87" s="14"/>
      <c r="X87" s="14"/>
      <c r="Y87" s="14"/>
      <c r="Z87" s="14"/>
      <c r="AA87" s="14"/>
      <c r="AB87" s="14"/>
    </row>
    <row r="88">
      <c r="A88" s="7">
        <v>45092.0</v>
      </c>
      <c r="B88" s="8" t="s">
        <v>3898</v>
      </c>
      <c r="C88" s="9" t="s">
        <v>10</v>
      </c>
      <c r="D88" s="10" t="s">
        <v>3899</v>
      </c>
      <c r="E88" s="8"/>
      <c r="F88" s="16" t="s">
        <v>3900</v>
      </c>
      <c r="G88" s="19" t="s">
        <v>3901</v>
      </c>
      <c r="H88" s="8" t="s">
        <v>3902</v>
      </c>
      <c r="I88" s="14"/>
      <c r="J88" s="54">
        <f t="shared" si="1"/>
        <v>1</v>
      </c>
      <c r="K88" s="14"/>
      <c r="L88" s="54"/>
      <c r="M88" s="14"/>
      <c r="N88" s="14"/>
      <c r="O88" s="14"/>
      <c r="P88" s="14"/>
      <c r="Q88" s="14"/>
      <c r="R88" s="14"/>
      <c r="S88" s="14"/>
      <c r="T88" s="14"/>
      <c r="U88" s="14"/>
      <c r="V88" s="14"/>
      <c r="W88" s="14"/>
      <c r="X88" s="14"/>
      <c r="Y88" s="14"/>
      <c r="Z88" s="14"/>
      <c r="AA88" s="14"/>
      <c r="AB88" s="14"/>
    </row>
    <row r="89">
      <c r="A89" s="7">
        <v>45092.0</v>
      </c>
      <c r="B89" s="8" t="s">
        <v>3903</v>
      </c>
      <c r="C89" s="9" t="s">
        <v>14</v>
      </c>
      <c r="D89" s="15" t="s">
        <v>3904</v>
      </c>
      <c r="E89" s="8" t="s">
        <v>165</v>
      </c>
      <c r="F89" s="16" t="s">
        <v>3905</v>
      </c>
      <c r="G89" s="17" t="s">
        <v>3906</v>
      </c>
      <c r="H89" s="8" t="s">
        <v>348</v>
      </c>
      <c r="I89" s="14"/>
      <c r="J89" s="54">
        <f t="shared" si="1"/>
        <v>2</v>
      </c>
      <c r="K89" s="14"/>
      <c r="L89" s="54"/>
      <c r="M89" s="14"/>
      <c r="N89" s="14"/>
      <c r="O89" s="14"/>
      <c r="P89" s="14"/>
      <c r="Q89" s="14"/>
      <c r="R89" s="14"/>
      <c r="S89" s="14"/>
      <c r="T89" s="14"/>
      <c r="U89" s="14"/>
      <c r="V89" s="14"/>
      <c r="W89" s="14"/>
      <c r="X89" s="14"/>
      <c r="Y89" s="14"/>
      <c r="Z89" s="14"/>
      <c r="AA89" s="14"/>
      <c r="AB89" s="14"/>
    </row>
    <row r="90">
      <c r="A90" s="7">
        <v>45092.0</v>
      </c>
      <c r="B90" s="8" t="s">
        <v>3907</v>
      </c>
      <c r="C90" s="9" t="s">
        <v>14</v>
      </c>
      <c r="D90" s="10" t="s">
        <v>3908</v>
      </c>
      <c r="E90" s="8" t="s">
        <v>156</v>
      </c>
      <c r="F90" s="16" t="s">
        <v>3909</v>
      </c>
      <c r="G90" s="19" t="s">
        <v>3910</v>
      </c>
      <c r="H90" s="8" t="s">
        <v>3911</v>
      </c>
      <c r="I90" s="14"/>
      <c r="J90" s="54">
        <f t="shared" si="1"/>
        <v>1</v>
      </c>
      <c r="K90" s="14"/>
      <c r="L90" s="54"/>
      <c r="M90" s="14"/>
      <c r="N90" s="14"/>
      <c r="O90" s="14"/>
      <c r="P90" s="14"/>
      <c r="Q90" s="14"/>
      <c r="R90" s="14"/>
      <c r="S90" s="14"/>
      <c r="T90" s="14"/>
      <c r="U90" s="14"/>
      <c r="V90" s="14"/>
      <c r="W90" s="14"/>
      <c r="X90" s="14"/>
      <c r="Y90" s="14"/>
      <c r="Z90" s="14"/>
      <c r="AA90" s="14"/>
      <c r="AB90" s="14"/>
    </row>
    <row r="91">
      <c r="A91" s="7">
        <v>45092.0</v>
      </c>
      <c r="B91" s="8" t="s">
        <v>3912</v>
      </c>
      <c r="C91" s="9" t="s">
        <v>14</v>
      </c>
      <c r="D91" s="10" t="s">
        <v>3913</v>
      </c>
      <c r="E91" s="8" t="s">
        <v>93</v>
      </c>
      <c r="F91" s="16" t="s">
        <v>3914</v>
      </c>
      <c r="G91" s="19" t="s">
        <v>3915</v>
      </c>
      <c r="H91" s="8" t="s">
        <v>3916</v>
      </c>
      <c r="I91" s="14"/>
      <c r="J91" s="54">
        <f t="shared" si="1"/>
        <v>1</v>
      </c>
      <c r="K91" s="14"/>
      <c r="L91" s="54"/>
      <c r="M91" s="14"/>
      <c r="N91" s="14"/>
      <c r="O91" s="14"/>
      <c r="P91" s="14"/>
      <c r="Q91" s="14"/>
      <c r="R91" s="14"/>
      <c r="S91" s="14"/>
      <c r="T91" s="14"/>
      <c r="U91" s="14"/>
      <c r="V91" s="14"/>
      <c r="W91" s="14"/>
      <c r="X91" s="14"/>
      <c r="Y91" s="14"/>
      <c r="Z91" s="14"/>
      <c r="AA91" s="14"/>
      <c r="AB91" s="14"/>
    </row>
    <row r="92">
      <c r="A92" s="7">
        <v>45092.0</v>
      </c>
      <c r="B92" s="8" t="s">
        <v>3917</v>
      </c>
      <c r="C92" s="9" t="s">
        <v>14</v>
      </c>
      <c r="D92" s="10" t="s">
        <v>3918</v>
      </c>
      <c r="E92" s="8" t="s">
        <v>123</v>
      </c>
      <c r="F92" s="16" t="s">
        <v>3919</v>
      </c>
      <c r="G92" s="19" t="s">
        <v>3920</v>
      </c>
      <c r="H92" s="11"/>
      <c r="I92" s="14"/>
      <c r="J92" s="54">
        <f t="shared" si="1"/>
        <v>1</v>
      </c>
      <c r="K92" s="14"/>
      <c r="L92" s="54"/>
      <c r="M92" s="14"/>
      <c r="N92" s="14"/>
      <c r="O92" s="14"/>
      <c r="P92" s="14"/>
      <c r="Q92" s="14"/>
      <c r="R92" s="14"/>
      <c r="S92" s="14"/>
      <c r="T92" s="14"/>
      <c r="U92" s="14"/>
      <c r="V92" s="14"/>
      <c r="W92" s="14"/>
      <c r="X92" s="14"/>
      <c r="Y92" s="14"/>
      <c r="Z92" s="14"/>
      <c r="AA92" s="14"/>
      <c r="AB92" s="14"/>
    </row>
    <row r="93">
      <c r="A93" s="7">
        <v>45092.0</v>
      </c>
      <c r="B93" s="8" t="s">
        <v>3921</v>
      </c>
      <c r="C93" s="9" t="s">
        <v>10</v>
      </c>
      <c r="D93" s="10" t="s">
        <v>3922</v>
      </c>
      <c r="E93" s="11"/>
      <c r="F93" s="11"/>
      <c r="G93" s="13"/>
      <c r="H93" s="8" t="s">
        <v>3923</v>
      </c>
      <c r="I93" s="14"/>
      <c r="J93" s="54">
        <f t="shared" si="1"/>
        <v>0</v>
      </c>
      <c r="K93" s="14"/>
      <c r="L93" s="54"/>
      <c r="M93" s="14"/>
      <c r="N93" s="14"/>
      <c r="O93" s="14"/>
      <c r="P93" s="14"/>
      <c r="Q93" s="14"/>
      <c r="R93" s="14"/>
      <c r="S93" s="14"/>
      <c r="T93" s="14"/>
      <c r="U93" s="14"/>
      <c r="V93" s="14"/>
      <c r="W93" s="14"/>
      <c r="X93" s="14"/>
      <c r="Y93" s="14"/>
      <c r="Z93" s="14"/>
      <c r="AA93" s="14"/>
      <c r="AB93" s="14"/>
    </row>
    <row r="94">
      <c r="A94" s="7">
        <v>45092.0</v>
      </c>
      <c r="B94" s="8" t="s">
        <v>3924</v>
      </c>
      <c r="C94" s="9" t="s">
        <v>14</v>
      </c>
      <c r="D94" s="10" t="s">
        <v>3925</v>
      </c>
      <c r="E94" s="8" t="s">
        <v>2506</v>
      </c>
      <c r="F94" s="16" t="s">
        <v>3926</v>
      </c>
      <c r="G94" s="19" t="s">
        <v>3927</v>
      </c>
      <c r="H94" s="11"/>
      <c r="I94" s="14"/>
      <c r="J94" s="54">
        <f t="shared" si="1"/>
        <v>1</v>
      </c>
      <c r="K94" s="14"/>
      <c r="L94" s="54"/>
      <c r="M94" s="14"/>
      <c r="N94" s="14"/>
      <c r="O94" s="14"/>
      <c r="P94" s="14"/>
      <c r="Q94" s="14"/>
      <c r="R94" s="14"/>
      <c r="S94" s="14"/>
      <c r="T94" s="14"/>
      <c r="U94" s="14"/>
      <c r="V94" s="14"/>
      <c r="W94" s="14"/>
      <c r="X94" s="14"/>
      <c r="Y94" s="14"/>
      <c r="Z94" s="14"/>
      <c r="AA94" s="14"/>
      <c r="AB94" s="14"/>
    </row>
    <row r="95">
      <c r="A95" s="7">
        <v>45092.0</v>
      </c>
      <c r="B95" s="8" t="s">
        <v>3928</v>
      </c>
      <c r="C95" s="9" t="s">
        <v>14</v>
      </c>
      <c r="D95" s="10" t="s">
        <v>3929</v>
      </c>
      <c r="E95" s="8" t="s">
        <v>199</v>
      </c>
      <c r="F95" s="12"/>
      <c r="G95" s="13"/>
      <c r="H95" s="8" t="s">
        <v>3930</v>
      </c>
      <c r="I95" s="14"/>
      <c r="J95" s="54">
        <f t="shared" si="1"/>
        <v>0</v>
      </c>
      <c r="K95" s="14"/>
      <c r="L95" s="54"/>
      <c r="M95" s="14"/>
      <c r="N95" s="14"/>
      <c r="O95" s="14"/>
      <c r="P95" s="14"/>
      <c r="Q95" s="14"/>
      <c r="R95" s="14"/>
      <c r="S95" s="14"/>
      <c r="T95" s="14"/>
      <c r="U95" s="14"/>
      <c r="V95" s="14"/>
      <c r="W95" s="14"/>
      <c r="X95" s="14"/>
      <c r="Y95" s="14"/>
      <c r="Z95" s="14"/>
      <c r="AA95" s="14"/>
      <c r="AB95" s="14"/>
    </row>
    <row r="96">
      <c r="A96" s="7">
        <v>45092.0</v>
      </c>
      <c r="B96" s="8" t="s">
        <v>3931</v>
      </c>
      <c r="C96" s="9" t="s">
        <v>14</v>
      </c>
      <c r="D96" s="10" t="s">
        <v>3932</v>
      </c>
      <c r="E96" s="8" t="s">
        <v>93</v>
      </c>
      <c r="F96" s="16" t="s">
        <v>3260</v>
      </c>
      <c r="G96" s="19" t="s">
        <v>3933</v>
      </c>
      <c r="H96" s="11"/>
      <c r="I96" s="14"/>
      <c r="J96" s="54">
        <f t="shared" si="1"/>
        <v>1</v>
      </c>
      <c r="K96" s="14"/>
      <c r="L96" s="54"/>
      <c r="M96" s="14"/>
      <c r="N96" s="14"/>
      <c r="O96" s="14"/>
      <c r="P96" s="14"/>
      <c r="Q96" s="14"/>
      <c r="R96" s="14"/>
      <c r="S96" s="14"/>
      <c r="T96" s="14"/>
      <c r="U96" s="14"/>
      <c r="V96" s="14"/>
      <c r="W96" s="14"/>
      <c r="X96" s="14"/>
      <c r="Y96" s="14"/>
      <c r="Z96" s="14"/>
      <c r="AA96" s="14"/>
      <c r="AB96" s="14"/>
    </row>
    <row r="97">
      <c r="A97" s="7">
        <v>45092.0</v>
      </c>
      <c r="B97" s="8" t="s">
        <v>3934</v>
      </c>
      <c r="C97" s="9" t="s">
        <v>10</v>
      </c>
      <c r="D97" s="10" t="s">
        <v>3935</v>
      </c>
      <c r="E97" s="8" t="s">
        <v>40</v>
      </c>
      <c r="F97" s="16" t="s">
        <v>3936</v>
      </c>
      <c r="G97" s="19" t="s">
        <v>3937</v>
      </c>
      <c r="H97" s="11"/>
      <c r="I97" s="14"/>
      <c r="J97" s="54">
        <f t="shared" si="1"/>
        <v>1</v>
      </c>
      <c r="K97" s="14"/>
      <c r="L97" s="54"/>
      <c r="M97" s="14"/>
      <c r="N97" s="14"/>
      <c r="O97" s="14"/>
      <c r="P97" s="14"/>
      <c r="Q97" s="14"/>
      <c r="R97" s="14"/>
      <c r="S97" s="14"/>
      <c r="T97" s="14"/>
      <c r="U97" s="14"/>
      <c r="V97" s="14"/>
      <c r="W97" s="14"/>
      <c r="X97" s="14"/>
      <c r="Y97" s="14"/>
      <c r="Z97" s="14"/>
      <c r="AA97" s="14"/>
      <c r="AB97" s="14"/>
    </row>
    <row r="98">
      <c r="A98" s="7">
        <v>45093.0</v>
      </c>
      <c r="B98" s="8" t="s">
        <v>3938</v>
      </c>
      <c r="C98" s="9" t="s">
        <v>30</v>
      </c>
      <c r="D98" s="10" t="s">
        <v>3939</v>
      </c>
      <c r="E98" s="11"/>
      <c r="F98" s="16" t="s">
        <v>2125</v>
      </c>
      <c r="G98" s="19" t="s">
        <v>3940</v>
      </c>
      <c r="H98" s="11"/>
      <c r="I98" s="14"/>
      <c r="J98" s="54">
        <f t="shared" si="1"/>
        <v>1</v>
      </c>
      <c r="K98" s="14"/>
      <c r="L98" s="54"/>
      <c r="M98" s="14"/>
      <c r="N98" s="14"/>
      <c r="O98" s="14"/>
      <c r="P98" s="14"/>
      <c r="Q98" s="14"/>
      <c r="R98" s="14"/>
      <c r="S98" s="14"/>
      <c r="T98" s="14"/>
      <c r="U98" s="14"/>
      <c r="V98" s="14"/>
      <c r="W98" s="14"/>
      <c r="X98" s="14"/>
      <c r="Y98" s="14"/>
      <c r="Z98" s="14"/>
      <c r="AA98" s="14"/>
      <c r="AB98" s="14"/>
    </row>
    <row r="99">
      <c r="A99" s="7">
        <v>45093.0</v>
      </c>
      <c r="B99" s="8" t="s">
        <v>3941</v>
      </c>
      <c r="C99" s="9" t="s">
        <v>14</v>
      </c>
      <c r="D99" s="10" t="s">
        <v>3942</v>
      </c>
      <c r="E99" s="8" t="s">
        <v>174</v>
      </c>
      <c r="F99" s="16" t="s">
        <v>3943</v>
      </c>
      <c r="G99" s="19" t="s">
        <v>3944</v>
      </c>
      <c r="H99" s="8" t="s">
        <v>348</v>
      </c>
      <c r="I99" s="14"/>
      <c r="J99" s="54">
        <f t="shared" si="1"/>
        <v>1</v>
      </c>
      <c r="K99" s="14"/>
      <c r="L99" s="54"/>
      <c r="M99" s="14"/>
      <c r="N99" s="14"/>
      <c r="O99" s="14"/>
      <c r="P99" s="14"/>
      <c r="Q99" s="14"/>
      <c r="R99" s="14"/>
      <c r="S99" s="14"/>
      <c r="T99" s="14"/>
      <c r="U99" s="14"/>
      <c r="V99" s="14"/>
      <c r="W99" s="14"/>
      <c r="X99" s="14"/>
      <c r="Y99" s="14"/>
      <c r="Z99" s="14"/>
      <c r="AA99" s="14"/>
      <c r="AB99" s="14"/>
    </row>
    <row r="100">
      <c r="A100" s="7">
        <v>45093.0</v>
      </c>
      <c r="B100" s="8" t="s">
        <v>3945</v>
      </c>
      <c r="C100" s="9" t="s">
        <v>14</v>
      </c>
      <c r="D100" s="10" t="s">
        <v>3946</v>
      </c>
      <c r="E100" s="8" t="s">
        <v>3947</v>
      </c>
      <c r="F100" s="16" t="s">
        <v>3948</v>
      </c>
      <c r="G100" s="19" t="s">
        <v>3949</v>
      </c>
      <c r="H100" s="8" t="s">
        <v>348</v>
      </c>
      <c r="I100" s="14"/>
      <c r="J100" s="54">
        <f t="shared" si="1"/>
        <v>1</v>
      </c>
      <c r="K100" s="14"/>
      <c r="L100" s="54"/>
      <c r="M100" s="14"/>
      <c r="N100" s="14"/>
      <c r="O100" s="14"/>
      <c r="P100" s="14"/>
      <c r="Q100" s="14"/>
      <c r="R100" s="14"/>
      <c r="S100" s="14"/>
      <c r="T100" s="14"/>
      <c r="U100" s="14"/>
      <c r="V100" s="14"/>
      <c r="W100" s="14"/>
      <c r="X100" s="14"/>
      <c r="Y100" s="14"/>
      <c r="Z100" s="14"/>
      <c r="AA100" s="14"/>
      <c r="AB100" s="14"/>
    </row>
    <row r="101">
      <c r="A101" s="7">
        <v>45096.0</v>
      </c>
      <c r="B101" s="8" t="s">
        <v>3950</v>
      </c>
      <c r="C101" s="9" t="s">
        <v>14</v>
      </c>
      <c r="D101" s="15" t="s">
        <v>3951</v>
      </c>
      <c r="E101" s="8" t="s">
        <v>156</v>
      </c>
      <c r="F101" s="16" t="s">
        <v>363</v>
      </c>
      <c r="G101" s="17" t="s">
        <v>3952</v>
      </c>
      <c r="H101" s="8" t="s">
        <v>365</v>
      </c>
      <c r="I101" s="14"/>
      <c r="J101" s="54">
        <f t="shared" si="1"/>
        <v>2</v>
      </c>
      <c r="K101" s="14"/>
      <c r="L101" s="54"/>
      <c r="M101" s="14"/>
      <c r="N101" s="14"/>
      <c r="O101" s="14"/>
      <c r="P101" s="14"/>
      <c r="Q101" s="14"/>
      <c r="R101" s="14"/>
      <c r="S101" s="14"/>
      <c r="T101" s="14"/>
      <c r="U101" s="14"/>
      <c r="V101" s="14"/>
      <c r="W101" s="14"/>
      <c r="X101" s="14"/>
      <c r="Y101" s="14"/>
      <c r="Z101" s="14"/>
      <c r="AA101" s="14"/>
      <c r="AB101" s="14"/>
    </row>
    <row r="102">
      <c r="A102" s="7">
        <v>45096.0</v>
      </c>
      <c r="B102" s="8" t="s">
        <v>3953</v>
      </c>
      <c r="C102" s="9" t="s">
        <v>30</v>
      </c>
      <c r="D102" s="10" t="s">
        <v>3954</v>
      </c>
      <c r="E102" s="8" t="s">
        <v>1172</v>
      </c>
      <c r="F102" s="16" t="s">
        <v>3955</v>
      </c>
      <c r="G102" s="19" t="s">
        <v>3956</v>
      </c>
      <c r="H102" s="11"/>
      <c r="I102" s="14"/>
      <c r="J102" s="54">
        <f t="shared" si="1"/>
        <v>1</v>
      </c>
      <c r="K102" s="14"/>
      <c r="L102" s="54"/>
      <c r="M102" s="14"/>
      <c r="N102" s="14"/>
      <c r="O102" s="14"/>
      <c r="P102" s="14"/>
      <c r="Q102" s="14"/>
      <c r="R102" s="14"/>
      <c r="S102" s="14"/>
      <c r="T102" s="14"/>
      <c r="U102" s="14"/>
      <c r="V102" s="14"/>
      <c r="W102" s="14"/>
      <c r="X102" s="14"/>
      <c r="Y102" s="14"/>
      <c r="Z102" s="14"/>
      <c r="AA102" s="14"/>
      <c r="AB102" s="14"/>
    </row>
    <row r="103">
      <c r="A103" s="7">
        <v>45096.0</v>
      </c>
      <c r="B103" s="8" t="s">
        <v>3957</v>
      </c>
      <c r="C103" s="9" t="s">
        <v>14</v>
      </c>
      <c r="D103" s="10" t="s">
        <v>3958</v>
      </c>
      <c r="E103" s="8" t="s">
        <v>165</v>
      </c>
      <c r="F103" s="16" t="s">
        <v>3959</v>
      </c>
      <c r="G103" s="19" t="s">
        <v>3960</v>
      </c>
      <c r="H103" s="11"/>
      <c r="I103" s="14"/>
      <c r="J103" s="54">
        <f t="shared" si="1"/>
        <v>1</v>
      </c>
      <c r="K103" s="14"/>
      <c r="L103" s="54"/>
      <c r="M103" s="14"/>
      <c r="N103" s="14"/>
      <c r="O103" s="14"/>
      <c r="P103" s="14"/>
      <c r="Q103" s="14"/>
      <c r="R103" s="14"/>
      <c r="S103" s="14"/>
      <c r="T103" s="14"/>
      <c r="U103" s="14"/>
      <c r="V103" s="14"/>
      <c r="W103" s="14"/>
      <c r="X103" s="14"/>
      <c r="Y103" s="14"/>
      <c r="Z103" s="14"/>
      <c r="AA103" s="14"/>
      <c r="AB103" s="14"/>
    </row>
    <row r="104">
      <c r="A104" s="7">
        <v>45096.0</v>
      </c>
      <c r="B104" s="8" t="s">
        <v>3961</v>
      </c>
      <c r="C104" s="9" t="s">
        <v>14</v>
      </c>
      <c r="D104" s="15" t="s">
        <v>3962</v>
      </c>
      <c r="E104" s="8" t="s">
        <v>109</v>
      </c>
      <c r="F104" s="16" t="s">
        <v>3963</v>
      </c>
      <c r="G104" s="17" t="s">
        <v>3964</v>
      </c>
      <c r="H104" s="11"/>
      <c r="I104" s="14"/>
      <c r="J104" s="54">
        <f t="shared" si="1"/>
        <v>2</v>
      </c>
      <c r="K104" s="14"/>
      <c r="L104" s="54"/>
      <c r="M104" s="14"/>
      <c r="N104" s="14"/>
      <c r="O104" s="14"/>
      <c r="P104" s="14"/>
      <c r="Q104" s="14"/>
      <c r="R104" s="14"/>
      <c r="S104" s="14"/>
      <c r="T104" s="14"/>
      <c r="U104" s="14"/>
      <c r="V104" s="14"/>
      <c r="W104" s="14"/>
      <c r="X104" s="14"/>
      <c r="Y104" s="14"/>
      <c r="Z104" s="14"/>
      <c r="AA104" s="14"/>
      <c r="AB104" s="14"/>
    </row>
    <row r="105">
      <c r="A105" s="7">
        <v>45096.0</v>
      </c>
      <c r="B105" s="8" t="s">
        <v>3965</v>
      </c>
      <c r="C105" s="9" t="s">
        <v>30</v>
      </c>
      <c r="D105" s="10" t="s">
        <v>3966</v>
      </c>
      <c r="E105" s="8" t="s">
        <v>282</v>
      </c>
      <c r="F105" s="16" t="s">
        <v>3967</v>
      </c>
      <c r="G105" s="19" t="s">
        <v>3968</v>
      </c>
      <c r="H105" s="11"/>
      <c r="I105" s="14"/>
      <c r="J105" s="54">
        <f t="shared" si="1"/>
        <v>1</v>
      </c>
      <c r="K105" s="14"/>
      <c r="L105" s="54"/>
      <c r="M105" s="14"/>
      <c r="N105" s="14"/>
      <c r="O105" s="14"/>
      <c r="P105" s="14"/>
      <c r="Q105" s="14"/>
      <c r="R105" s="14"/>
      <c r="S105" s="14"/>
      <c r="T105" s="14"/>
      <c r="U105" s="14"/>
      <c r="V105" s="14"/>
      <c r="W105" s="14"/>
      <c r="X105" s="14"/>
      <c r="Y105" s="14"/>
      <c r="Z105" s="14"/>
      <c r="AA105" s="14"/>
      <c r="AB105" s="14"/>
    </row>
    <row r="106">
      <c r="A106" s="7">
        <v>45096.0</v>
      </c>
      <c r="B106" s="8" t="s">
        <v>3969</v>
      </c>
      <c r="C106" s="9" t="s">
        <v>10</v>
      </c>
      <c r="D106" s="10" t="s">
        <v>3970</v>
      </c>
      <c r="E106" s="8" t="s">
        <v>524</v>
      </c>
      <c r="F106" s="16" t="s">
        <v>3971</v>
      </c>
      <c r="G106" s="19" t="s">
        <v>3972</v>
      </c>
      <c r="H106" s="11"/>
      <c r="I106" s="14"/>
      <c r="J106" s="54">
        <f t="shared" si="1"/>
        <v>1</v>
      </c>
      <c r="K106" s="14"/>
      <c r="L106" s="54"/>
      <c r="M106" s="14"/>
      <c r="N106" s="14"/>
      <c r="O106" s="14"/>
      <c r="P106" s="14"/>
      <c r="Q106" s="14"/>
      <c r="R106" s="14"/>
      <c r="S106" s="14"/>
      <c r="T106" s="14"/>
      <c r="U106" s="14"/>
      <c r="V106" s="14"/>
      <c r="W106" s="14"/>
      <c r="X106" s="14"/>
      <c r="Y106" s="14"/>
      <c r="Z106" s="14"/>
      <c r="AA106" s="14"/>
      <c r="AB106" s="14"/>
    </row>
    <row r="107">
      <c r="A107" s="7">
        <v>45096.0</v>
      </c>
      <c r="B107" s="8" t="s">
        <v>3973</v>
      </c>
      <c r="C107" s="9" t="s">
        <v>14</v>
      </c>
      <c r="D107" s="10" t="s">
        <v>3974</v>
      </c>
      <c r="E107" s="8" t="s">
        <v>1102</v>
      </c>
      <c r="F107" s="16" t="s">
        <v>3975</v>
      </c>
      <c r="G107" s="19" t="s">
        <v>3976</v>
      </c>
      <c r="H107" s="11"/>
      <c r="I107" s="14"/>
      <c r="J107" s="54">
        <f t="shared" si="1"/>
        <v>1</v>
      </c>
      <c r="K107" s="14"/>
      <c r="L107" s="54"/>
      <c r="M107" s="14"/>
      <c r="N107" s="14"/>
      <c r="O107" s="14"/>
      <c r="P107" s="14"/>
      <c r="Q107" s="14"/>
      <c r="R107" s="14"/>
      <c r="S107" s="14"/>
      <c r="T107" s="14"/>
      <c r="U107" s="14"/>
      <c r="V107" s="14"/>
      <c r="W107" s="14"/>
      <c r="X107" s="14"/>
      <c r="Y107" s="14"/>
      <c r="Z107" s="14"/>
      <c r="AA107" s="14"/>
      <c r="AB107" s="14"/>
    </row>
    <row r="108">
      <c r="A108" s="7">
        <v>45096.0</v>
      </c>
      <c r="B108" s="8" t="s">
        <v>3977</v>
      </c>
      <c r="C108" s="9" t="s">
        <v>10</v>
      </c>
      <c r="D108" s="10" t="s">
        <v>3978</v>
      </c>
      <c r="E108" s="8" t="s">
        <v>199</v>
      </c>
      <c r="F108" s="8" t="s">
        <v>3979</v>
      </c>
      <c r="G108" s="13"/>
      <c r="H108" s="8" t="s">
        <v>3980</v>
      </c>
      <c r="I108" s="14"/>
      <c r="J108" s="54">
        <f t="shared" si="1"/>
        <v>0</v>
      </c>
      <c r="K108" s="14"/>
      <c r="L108" s="54"/>
      <c r="M108" s="14"/>
      <c r="N108" s="14"/>
      <c r="O108" s="14"/>
      <c r="P108" s="14"/>
      <c r="Q108" s="14"/>
      <c r="R108" s="14"/>
      <c r="S108" s="14"/>
      <c r="T108" s="14"/>
      <c r="U108" s="14"/>
      <c r="V108" s="14"/>
      <c r="W108" s="14"/>
      <c r="X108" s="14"/>
      <c r="Y108" s="14"/>
      <c r="Z108" s="14"/>
      <c r="AA108" s="14"/>
      <c r="AB108" s="14"/>
    </row>
    <row r="109">
      <c r="A109" s="7">
        <v>45097.0</v>
      </c>
      <c r="B109" s="8" t="s">
        <v>3981</v>
      </c>
      <c r="C109" s="9" t="s">
        <v>14</v>
      </c>
      <c r="D109" s="15" t="s">
        <v>3982</v>
      </c>
      <c r="E109" s="8" t="s">
        <v>156</v>
      </c>
      <c r="F109" s="16" t="s">
        <v>885</v>
      </c>
      <c r="G109" s="17" t="s">
        <v>3983</v>
      </c>
      <c r="H109" s="8" t="s">
        <v>348</v>
      </c>
      <c r="I109" s="14"/>
      <c r="J109" s="54">
        <f t="shared" si="1"/>
        <v>2</v>
      </c>
      <c r="K109" s="14"/>
      <c r="L109" s="54"/>
      <c r="M109" s="14"/>
      <c r="N109" s="14"/>
      <c r="O109" s="14"/>
      <c r="P109" s="14"/>
      <c r="Q109" s="14"/>
      <c r="R109" s="14"/>
      <c r="S109" s="14"/>
      <c r="T109" s="14"/>
      <c r="U109" s="14"/>
      <c r="V109" s="14"/>
      <c r="W109" s="14"/>
      <c r="X109" s="14"/>
      <c r="Y109" s="14"/>
      <c r="Z109" s="14"/>
      <c r="AA109" s="14"/>
      <c r="AB109" s="14"/>
    </row>
    <row r="110">
      <c r="A110" s="7">
        <v>45097.0</v>
      </c>
      <c r="B110" s="8" t="s">
        <v>3984</v>
      </c>
      <c r="C110" s="9" t="s">
        <v>10</v>
      </c>
      <c r="D110" s="10" t="s">
        <v>3985</v>
      </c>
      <c r="E110" s="8" t="s">
        <v>40</v>
      </c>
      <c r="F110" s="16" t="s">
        <v>3986</v>
      </c>
      <c r="G110" s="19" t="s">
        <v>3987</v>
      </c>
      <c r="H110" s="8" t="s">
        <v>348</v>
      </c>
      <c r="I110" s="14"/>
      <c r="J110" s="54">
        <f t="shared" si="1"/>
        <v>1</v>
      </c>
      <c r="K110" s="14"/>
      <c r="L110" s="54"/>
      <c r="M110" s="14"/>
      <c r="N110" s="14"/>
      <c r="O110" s="14"/>
      <c r="P110" s="14"/>
      <c r="Q110" s="14"/>
      <c r="R110" s="14"/>
      <c r="S110" s="14"/>
      <c r="T110" s="14"/>
      <c r="U110" s="14"/>
      <c r="V110" s="14"/>
      <c r="W110" s="14"/>
      <c r="X110" s="14"/>
      <c r="Y110" s="14"/>
      <c r="Z110" s="14"/>
      <c r="AA110" s="14"/>
      <c r="AB110" s="14"/>
    </row>
    <row r="111">
      <c r="A111" s="7">
        <v>45097.0</v>
      </c>
      <c r="B111" s="8" t="s">
        <v>3988</v>
      </c>
      <c r="C111" s="9" t="s">
        <v>14</v>
      </c>
      <c r="D111" s="10" t="s">
        <v>3989</v>
      </c>
      <c r="E111" s="8" t="s">
        <v>174</v>
      </c>
      <c r="F111" s="16" t="s">
        <v>3990</v>
      </c>
      <c r="G111" s="19" t="s">
        <v>3991</v>
      </c>
      <c r="H111" s="8" t="s">
        <v>348</v>
      </c>
      <c r="I111" s="14"/>
      <c r="J111" s="54">
        <f t="shared" si="1"/>
        <v>1</v>
      </c>
      <c r="K111" s="14"/>
      <c r="L111" s="54"/>
      <c r="M111" s="14"/>
      <c r="N111" s="14"/>
      <c r="O111" s="14"/>
      <c r="P111" s="14"/>
      <c r="Q111" s="14"/>
      <c r="R111" s="14"/>
      <c r="S111" s="14"/>
      <c r="T111" s="14"/>
      <c r="U111" s="14"/>
      <c r="V111" s="14"/>
      <c r="W111" s="14"/>
      <c r="X111" s="14"/>
      <c r="Y111" s="14"/>
      <c r="Z111" s="14"/>
      <c r="AA111" s="14"/>
      <c r="AB111" s="14"/>
    </row>
    <row r="112">
      <c r="A112" s="7">
        <v>45097.0</v>
      </c>
      <c r="B112" s="8" t="s">
        <v>3992</v>
      </c>
      <c r="C112" s="9" t="s">
        <v>14</v>
      </c>
      <c r="D112" s="15" t="s">
        <v>3993</v>
      </c>
      <c r="E112" s="8" t="s">
        <v>53</v>
      </c>
      <c r="F112" s="16" t="s">
        <v>3994</v>
      </c>
      <c r="G112" s="19" t="s">
        <v>3995</v>
      </c>
      <c r="H112" s="11"/>
      <c r="I112" s="14"/>
      <c r="J112" s="54">
        <f t="shared" si="1"/>
        <v>1</v>
      </c>
      <c r="K112" s="14"/>
      <c r="L112" s="54"/>
      <c r="M112" s="14"/>
      <c r="N112" s="14"/>
      <c r="O112" s="14"/>
      <c r="P112" s="14"/>
      <c r="Q112" s="14"/>
      <c r="R112" s="14"/>
      <c r="S112" s="14"/>
      <c r="T112" s="14"/>
      <c r="U112" s="14"/>
      <c r="V112" s="14"/>
      <c r="W112" s="14"/>
      <c r="X112" s="14"/>
      <c r="Y112" s="14"/>
      <c r="Z112" s="14"/>
      <c r="AA112" s="14"/>
      <c r="AB112" s="14"/>
    </row>
    <row r="113">
      <c r="A113" s="7">
        <v>45097.0</v>
      </c>
      <c r="B113" s="8" t="s">
        <v>3996</v>
      </c>
      <c r="C113" s="9" t="s">
        <v>10</v>
      </c>
      <c r="D113" s="10" t="s">
        <v>3997</v>
      </c>
      <c r="E113" s="8" t="s">
        <v>40</v>
      </c>
      <c r="F113" s="16" t="s">
        <v>3998</v>
      </c>
      <c r="G113" s="19" t="s">
        <v>3999</v>
      </c>
      <c r="H113" s="11"/>
      <c r="I113" s="14"/>
      <c r="J113" s="54">
        <f t="shared" si="1"/>
        <v>1</v>
      </c>
      <c r="K113" s="14"/>
      <c r="L113" s="54"/>
      <c r="M113" s="14"/>
      <c r="N113" s="14"/>
      <c r="O113" s="14"/>
      <c r="P113" s="14"/>
      <c r="Q113" s="14"/>
      <c r="R113" s="14"/>
      <c r="S113" s="14"/>
      <c r="T113" s="14"/>
      <c r="U113" s="14"/>
      <c r="V113" s="14"/>
      <c r="W113" s="14"/>
      <c r="X113" s="14"/>
      <c r="Y113" s="14"/>
      <c r="Z113" s="14"/>
      <c r="AA113" s="14"/>
      <c r="AB113" s="14"/>
    </row>
    <row r="114">
      <c r="A114" s="7">
        <v>45097.0</v>
      </c>
      <c r="B114" s="8" t="s">
        <v>4000</v>
      </c>
      <c r="C114" s="9" t="s">
        <v>14</v>
      </c>
      <c r="D114" s="10" t="s">
        <v>4001</v>
      </c>
      <c r="E114" s="8" t="s">
        <v>156</v>
      </c>
      <c r="F114" s="16" t="s">
        <v>4002</v>
      </c>
      <c r="G114" s="19" t="s">
        <v>4003</v>
      </c>
      <c r="H114" s="8" t="s">
        <v>348</v>
      </c>
      <c r="I114" s="14"/>
      <c r="J114" s="54">
        <f t="shared" si="1"/>
        <v>1</v>
      </c>
      <c r="K114" s="14"/>
      <c r="L114" s="54"/>
      <c r="M114" s="14"/>
      <c r="N114" s="14"/>
      <c r="O114" s="14"/>
      <c r="P114" s="14"/>
      <c r="Q114" s="14"/>
      <c r="R114" s="14"/>
      <c r="S114" s="14"/>
      <c r="T114" s="14"/>
      <c r="U114" s="14"/>
      <c r="V114" s="14"/>
      <c r="W114" s="14"/>
      <c r="X114" s="14"/>
      <c r="Y114" s="14"/>
      <c r="Z114" s="14"/>
      <c r="AA114" s="14"/>
      <c r="AB114" s="14"/>
    </row>
    <row r="115">
      <c r="A115" s="7">
        <v>45097.0</v>
      </c>
      <c r="B115" s="8" t="s">
        <v>4004</v>
      </c>
      <c r="C115" s="9" t="s">
        <v>14</v>
      </c>
      <c r="D115" s="10" t="s">
        <v>4005</v>
      </c>
      <c r="E115" s="8" t="s">
        <v>156</v>
      </c>
      <c r="F115" s="16" t="s">
        <v>4006</v>
      </c>
      <c r="G115" s="19" t="s">
        <v>4007</v>
      </c>
      <c r="H115" s="8" t="s">
        <v>348</v>
      </c>
      <c r="I115" s="14"/>
      <c r="J115" s="54">
        <f t="shared" si="1"/>
        <v>1</v>
      </c>
      <c r="K115" s="14"/>
      <c r="L115" s="54"/>
      <c r="M115" s="14"/>
      <c r="N115" s="14"/>
      <c r="O115" s="14"/>
      <c r="P115" s="14"/>
      <c r="Q115" s="14"/>
      <c r="R115" s="14"/>
      <c r="S115" s="14"/>
      <c r="T115" s="14"/>
      <c r="U115" s="14"/>
      <c r="V115" s="14"/>
      <c r="W115" s="14"/>
      <c r="X115" s="14"/>
      <c r="Y115" s="14"/>
      <c r="Z115" s="14"/>
      <c r="AA115" s="14"/>
      <c r="AB115" s="14"/>
    </row>
    <row r="116">
      <c r="A116" s="7">
        <v>45097.0</v>
      </c>
      <c r="B116" s="8" t="s">
        <v>4008</v>
      </c>
      <c r="C116" s="9" t="s">
        <v>30</v>
      </c>
      <c r="D116" s="15" t="s">
        <v>4009</v>
      </c>
      <c r="E116" s="8" t="s">
        <v>156</v>
      </c>
      <c r="F116" s="16" t="s">
        <v>4010</v>
      </c>
      <c r="G116" s="19" t="s">
        <v>4011</v>
      </c>
      <c r="H116" s="11"/>
      <c r="I116" s="14"/>
      <c r="J116" s="54">
        <f t="shared" si="1"/>
        <v>1</v>
      </c>
      <c r="K116" s="14"/>
      <c r="L116" s="54"/>
      <c r="M116" s="14"/>
      <c r="N116" s="14"/>
      <c r="O116" s="14"/>
      <c r="P116" s="14"/>
      <c r="Q116" s="14"/>
      <c r="R116" s="14"/>
      <c r="S116" s="14"/>
      <c r="T116" s="14"/>
      <c r="U116" s="14"/>
      <c r="V116" s="14"/>
      <c r="W116" s="14"/>
      <c r="X116" s="14"/>
      <c r="Y116" s="14"/>
      <c r="Z116" s="14"/>
      <c r="AA116" s="14"/>
      <c r="AB116" s="14"/>
    </row>
    <row r="117">
      <c r="A117" s="7">
        <v>45098.0</v>
      </c>
      <c r="B117" s="8" t="s">
        <v>4012</v>
      </c>
      <c r="C117" s="9" t="s">
        <v>14</v>
      </c>
      <c r="D117" s="15" t="s">
        <v>4013</v>
      </c>
      <c r="E117" s="8" t="s">
        <v>156</v>
      </c>
      <c r="F117" s="16" t="s">
        <v>4014</v>
      </c>
      <c r="G117" s="17" t="s">
        <v>4015</v>
      </c>
      <c r="H117" s="11"/>
      <c r="I117" s="14"/>
      <c r="J117" s="54">
        <f t="shared" si="1"/>
        <v>2</v>
      </c>
      <c r="K117" s="14"/>
      <c r="L117" s="54"/>
      <c r="M117" s="14"/>
      <c r="N117" s="14"/>
      <c r="O117" s="14"/>
      <c r="P117" s="14"/>
      <c r="Q117" s="14"/>
      <c r="R117" s="14"/>
      <c r="S117" s="14"/>
      <c r="T117" s="14"/>
      <c r="U117" s="14"/>
      <c r="V117" s="14"/>
      <c r="W117" s="14"/>
      <c r="X117" s="14"/>
      <c r="Y117" s="14"/>
      <c r="Z117" s="14"/>
      <c r="AA117" s="14"/>
      <c r="AB117" s="14"/>
    </row>
    <row r="118" ht="190.5" customHeight="1">
      <c r="A118" s="7">
        <v>45098.0</v>
      </c>
      <c r="B118" s="21" t="s">
        <v>4016</v>
      </c>
      <c r="C118" s="9" t="s">
        <v>30</v>
      </c>
      <c r="D118" s="10" t="s">
        <v>4017</v>
      </c>
      <c r="E118" s="8" t="s">
        <v>132</v>
      </c>
      <c r="F118" s="16" t="s">
        <v>4018</v>
      </c>
      <c r="G118" s="19" t="s">
        <v>4019</v>
      </c>
      <c r="H118" s="8" t="s">
        <v>4020</v>
      </c>
      <c r="I118" s="14"/>
      <c r="J118" s="54">
        <f t="shared" si="1"/>
        <v>1</v>
      </c>
      <c r="K118" s="14"/>
      <c r="L118" s="54"/>
      <c r="M118" s="14"/>
      <c r="N118" s="14"/>
      <c r="O118" s="14"/>
      <c r="P118" s="14"/>
      <c r="Q118" s="14"/>
      <c r="R118" s="14"/>
      <c r="S118" s="14"/>
      <c r="T118" s="14"/>
      <c r="U118" s="14"/>
      <c r="V118" s="14"/>
      <c r="W118" s="14"/>
      <c r="X118" s="14"/>
      <c r="Y118" s="14"/>
      <c r="Z118" s="14"/>
      <c r="AA118" s="14"/>
      <c r="AB118" s="14"/>
    </row>
    <row r="119">
      <c r="A119" s="7">
        <v>45098.0</v>
      </c>
      <c r="B119" s="8" t="s">
        <v>4021</v>
      </c>
      <c r="C119" s="9" t="s">
        <v>14</v>
      </c>
      <c r="D119" s="10" t="s">
        <v>4022</v>
      </c>
      <c r="E119" s="8" t="s">
        <v>4023</v>
      </c>
      <c r="F119" s="16" t="s">
        <v>4024</v>
      </c>
      <c r="G119" s="19" t="s">
        <v>4025</v>
      </c>
      <c r="H119" s="11"/>
      <c r="I119" s="14"/>
      <c r="J119" s="54">
        <f t="shared" si="1"/>
        <v>1</v>
      </c>
      <c r="K119" s="14"/>
      <c r="L119" s="54"/>
      <c r="M119" s="14"/>
      <c r="N119" s="14"/>
      <c r="O119" s="14"/>
      <c r="P119" s="14"/>
      <c r="Q119" s="14"/>
      <c r="R119" s="14"/>
      <c r="S119" s="14"/>
      <c r="T119" s="14"/>
      <c r="U119" s="14"/>
      <c r="V119" s="14"/>
      <c r="W119" s="14"/>
      <c r="X119" s="14"/>
      <c r="Y119" s="14"/>
      <c r="Z119" s="14"/>
      <c r="AA119" s="14"/>
      <c r="AB119" s="14"/>
    </row>
    <row r="120">
      <c r="A120" s="7">
        <v>45098.0</v>
      </c>
      <c r="B120" s="8" t="s">
        <v>4026</v>
      </c>
      <c r="C120" s="9" t="s">
        <v>14</v>
      </c>
      <c r="D120" s="10" t="s">
        <v>4027</v>
      </c>
      <c r="E120" s="8" t="s">
        <v>524</v>
      </c>
      <c r="F120" s="16" t="s">
        <v>4028</v>
      </c>
      <c r="G120" s="19" t="s">
        <v>4029</v>
      </c>
      <c r="H120" s="8" t="s">
        <v>348</v>
      </c>
      <c r="I120" s="14"/>
      <c r="J120" s="54">
        <f t="shared" si="1"/>
        <v>1</v>
      </c>
      <c r="K120" s="14"/>
      <c r="L120" s="54"/>
      <c r="M120" s="14"/>
      <c r="N120" s="14"/>
      <c r="O120" s="14"/>
      <c r="P120" s="14"/>
      <c r="Q120" s="14"/>
      <c r="R120" s="14"/>
      <c r="S120" s="14"/>
      <c r="T120" s="14"/>
      <c r="U120" s="14"/>
      <c r="V120" s="14"/>
      <c r="W120" s="14"/>
      <c r="X120" s="14"/>
      <c r="Y120" s="14"/>
      <c r="Z120" s="14"/>
      <c r="AA120" s="14"/>
      <c r="AB120" s="14"/>
    </row>
    <row r="121">
      <c r="A121" s="7">
        <v>45098.0</v>
      </c>
      <c r="B121" s="8" t="s">
        <v>4030</v>
      </c>
      <c r="C121" s="9" t="s">
        <v>14</v>
      </c>
      <c r="D121" s="10" t="s">
        <v>4031</v>
      </c>
      <c r="E121" s="8" t="s">
        <v>174</v>
      </c>
      <c r="F121" s="16" t="s">
        <v>4032</v>
      </c>
      <c r="G121" s="19" t="s">
        <v>4033</v>
      </c>
      <c r="H121" s="21" t="s">
        <v>4034</v>
      </c>
      <c r="I121" s="14"/>
      <c r="J121" s="54">
        <f t="shared" si="1"/>
        <v>1</v>
      </c>
      <c r="K121" s="14"/>
      <c r="L121" s="54"/>
      <c r="M121" s="14"/>
      <c r="N121" s="14"/>
      <c r="O121" s="14"/>
      <c r="P121" s="14"/>
      <c r="Q121" s="14"/>
      <c r="R121" s="14"/>
      <c r="S121" s="14"/>
      <c r="T121" s="14"/>
      <c r="U121" s="14"/>
      <c r="V121" s="14"/>
      <c r="W121" s="14"/>
      <c r="X121" s="14"/>
      <c r="Y121" s="14"/>
      <c r="Z121" s="14"/>
      <c r="AA121" s="14"/>
      <c r="AB121" s="14"/>
    </row>
    <row r="122">
      <c r="A122" s="7">
        <v>45098.0</v>
      </c>
      <c r="B122" s="8" t="s">
        <v>4035</v>
      </c>
      <c r="C122" s="9" t="s">
        <v>14</v>
      </c>
      <c r="D122" s="15" t="s">
        <v>4036</v>
      </c>
      <c r="E122" s="8" t="s">
        <v>53</v>
      </c>
      <c r="F122" s="16" t="s">
        <v>4037</v>
      </c>
      <c r="G122" s="19" t="s">
        <v>4038</v>
      </c>
      <c r="H122" s="8" t="s">
        <v>4039</v>
      </c>
      <c r="I122" s="14"/>
      <c r="J122" s="54">
        <f t="shared" si="1"/>
        <v>1</v>
      </c>
      <c r="K122" s="14"/>
      <c r="L122" s="54"/>
      <c r="M122" s="14"/>
      <c r="N122" s="14"/>
      <c r="O122" s="14"/>
      <c r="P122" s="14"/>
      <c r="Q122" s="14"/>
      <c r="R122" s="14"/>
      <c r="S122" s="14"/>
      <c r="T122" s="14"/>
      <c r="U122" s="14"/>
      <c r="V122" s="14"/>
      <c r="W122" s="14"/>
      <c r="X122" s="14"/>
      <c r="Y122" s="14"/>
      <c r="Z122" s="14"/>
      <c r="AA122" s="14"/>
      <c r="AB122" s="14"/>
    </row>
    <row r="123">
      <c r="A123" s="7">
        <v>45098.0</v>
      </c>
      <c r="B123" s="8" t="s">
        <v>4040</v>
      </c>
      <c r="C123" s="9" t="s">
        <v>14</v>
      </c>
      <c r="D123" s="10" t="s">
        <v>4041</v>
      </c>
      <c r="E123" s="8" t="s">
        <v>1102</v>
      </c>
      <c r="F123" s="16" t="s">
        <v>4042</v>
      </c>
      <c r="G123" s="19" t="s">
        <v>4043</v>
      </c>
      <c r="H123" s="8" t="s">
        <v>348</v>
      </c>
      <c r="I123" s="14"/>
      <c r="J123" s="54">
        <f t="shared" si="1"/>
        <v>1</v>
      </c>
      <c r="K123" s="14"/>
      <c r="L123" s="54"/>
      <c r="M123" s="14"/>
      <c r="N123" s="14"/>
      <c r="O123" s="14"/>
      <c r="P123" s="14"/>
      <c r="Q123" s="14"/>
      <c r="R123" s="14"/>
      <c r="S123" s="14"/>
      <c r="T123" s="14"/>
      <c r="U123" s="14"/>
      <c r="V123" s="14"/>
      <c r="W123" s="14"/>
      <c r="X123" s="14"/>
      <c r="Y123" s="14"/>
      <c r="Z123" s="14"/>
      <c r="AA123" s="14"/>
      <c r="AB123" s="14"/>
    </row>
    <row r="124" ht="201.75" customHeight="1">
      <c r="A124" s="7">
        <v>45098.0</v>
      </c>
      <c r="B124" s="8" t="s">
        <v>4044</v>
      </c>
      <c r="C124" s="9" t="s">
        <v>30</v>
      </c>
      <c r="D124" s="10" t="s">
        <v>4045</v>
      </c>
      <c r="E124" s="11"/>
      <c r="F124" s="16" t="s">
        <v>4046</v>
      </c>
      <c r="G124" s="19" t="s">
        <v>4047</v>
      </c>
      <c r="H124" s="11"/>
      <c r="I124" s="14"/>
      <c r="J124" s="54">
        <f t="shared" si="1"/>
        <v>1</v>
      </c>
      <c r="K124" s="14"/>
      <c r="L124" s="54"/>
      <c r="M124" s="14"/>
      <c r="N124" s="14"/>
      <c r="O124" s="14"/>
      <c r="P124" s="14"/>
      <c r="Q124" s="14"/>
      <c r="R124" s="14"/>
      <c r="S124" s="14"/>
      <c r="T124" s="14"/>
      <c r="U124" s="14"/>
      <c r="V124" s="14"/>
      <c r="W124" s="14"/>
      <c r="X124" s="14"/>
      <c r="Y124" s="14"/>
      <c r="Z124" s="14"/>
      <c r="AA124" s="14"/>
      <c r="AB124" s="14"/>
    </row>
    <row r="125">
      <c r="A125" s="7">
        <v>45098.0</v>
      </c>
      <c r="B125" s="8" t="s">
        <v>4048</v>
      </c>
      <c r="C125" s="9" t="s">
        <v>14</v>
      </c>
      <c r="D125" s="10" t="s">
        <v>4049</v>
      </c>
      <c r="E125" s="8" t="s">
        <v>1608</v>
      </c>
      <c r="F125" s="16" t="s">
        <v>4050</v>
      </c>
      <c r="G125" s="19" t="s">
        <v>4051</v>
      </c>
      <c r="H125" s="8" t="s">
        <v>56</v>
      </c>
      <c r="I125" s="14"/>
      <c r="J125" s="54">
        <f t="shared" si="1"/>
        <v>1</v>
      </c>
      <c r="K125" s="14"/>
      <c r="L125" s="54"/>
      <c r="M125" s="14"/>
      <c r="N125" s="14"/>
      <c r="O125" s="14"/>
      <c r="P125" s="14"/>
      <c r="Q125" s="14"/>
      <c r="R125" s="14"/>
      <c r="S125" s="14"/>
      <c r="T125" s="14"/>
      <c r="U125" s="14"/>
      <c r="V125" s="14"/>
      <c r="W125" s="14"/>
      <c r="X125" s="14"/>
      <c r="Y125" s="14"/>
      <c r="Z125" s="14"/>
      <c r="AA125" s="14"/>
      <c r="AB125" s="14"/>
    </row>
    <row r="126">
      <c r="A126" s="7">
        <v>45099.0</v>
      </c>
      <c r="B126" s="8" t="s">
        <v>4052</v>
      </c>
      <c r="C126" s="9" t="s">
        <v>14</v>
      </c>
      <c r="D126" s="10" t="s">
        <v>4053</v>
      </c>
      <c r="E126" s="8" t="s">
        <v>524</v>
      </c>
      <c r="F126" s="16" t="s">
        <v>4054</v>
      </c>
      <c r="G126" s="19" t="s">
        <v>4055</v>
      </c>
      <c r="H126" s="8" t="s">
        <v>4056</v>
      </c>
      <c r="I126" s="14"/>
      <c r="J126" s="54">
        <f t="shared" si="1"/>
        <v>1</v>
      </c>
      <c r="K126" s="14"/>
      <c r="L126" s="54"/>
      <c r="M126" s="14"/>
      <c r="N126" s="14"/>
      <c r="O126" s="14"/>
      <c r="P126" s="14"/>
      <c r="Q126" s="14"/>
      <c r="R126" s="14"/>
      <c r="S126" s="14"/>
      <c r="T126" s="14"/>
      <c r="U126" s="14"/>
      <c r="V126" s="14"/>
      <c r="W126" s="14"/>
      <c r="X126" s="14"/>
      <c r="Y126" s="14"/>
      <c r="Z126" s="14"/>
      <c r="AA126" s="14"/>
      <c r="AB126" s="14"/>
    </row>
    <row r="127">
      <c r="A127" s="7">
        <v>45099.0</v>
      </c>
      <c r="B127" s="8" t="s">
        <v>4057</v>
      </c>
      <c r="C127" s="9" t="s">
        <v>14</v>
      </c>
      <c r="D127" s="10" t="s">
        <v>4001</v>
      </c>
      <c r="E127" s="8" t="s">
        <v>165</v>
      </c>
      <c r="F127" s="16" t="s">
        <v>4058</v>
      </c>
      <c r="G127" s="18" t="s">
        <v>4059</v>
      </c>
      <c r="H127" s="8" t="s">
        <v>4060</v>
      </c>
      <c r="I127" s="14"/>
      <c r="J127" s="54">
        <f t="shared" si="1"/>
        <v>1</v>
      </c>
      <c r="K127" s="14"/>
      <c r="L127" s="54"/>
      <c r="M127" s="14"/>
      <c r="N127" s="14"/>
      <c r="O127" s="14"/>
      <c r="P127" s="14"/>
      <c r="Q127" s="14"/>
      <c r="R127" s="14"/>
      <c r="S127" s="14"/>
      <c r="T127" s="14"/>
      <c r="U127" s="14"/>
      <c r="V127" s="14"/>
      <c r="W127" s="14"/>
      <c r="X127" s="14"/>
      <c r="Y127" s="14"/>
      <c r="Z127" s="14"/>
      <c r="AA127" s="14"/>
      <c r="AB127" s="14"/>
    </row>
    <row r="128">
      <c r="A128" s="7">
        <v>45099.0</v>
      </c>
      <c r="B128" s="8" t="s">
        <v>4061</v>
      </c>
      <c r="C128" s="9" t="s">
        <v>30</v>
      </c>
      <c r="D128" s="10" t="s">
        <v>4062</v>
      </c>
      <c r="E128" s="11"/>
      <c r="F128" s="16" t="s">
        <v>308</v>
      </c>
      <c r="G128" s="19" t="s">
        <v>4063</v>
      </c>
      <c r="H128" s="11"/>
      <c r="I128" s="14"/>
      <c r="J128" s="54">
        <f t="shared" si="1"/>
        <v>1</v>
      </c>
      <c r="K128" s="14"/>
      <c r="L128" s="54"/>
      <c r="M128" s="14"/>
      <c r="N128" s="14"/>
      <c r="O128" s="14"/>
      <c r="P128" s="14"/>
      <c r="Q128" s="14"/>
      <c r="R128" s="14"/>
      <c r="S128" s="14"/>
      <c r="T128" s="14"/>
      <c r="U128" s="14"/>
      <c r="V128" s="14"/>
      <c r="W128" s="14"/>
      <c r="X128" s="14"/>
      <c r="Y128" s="14"/>
      <c r="Z128" s="14"/>
      <c r="AA128" s="14"/>
      <c r="AB128" s="14"/>
    </row>
    <row r="129">
      <c r="A129" s="7">
        <v>45099.0</v>
      </c>
      <c r="B129" s="8" t="s">
        <v>4064</v>
      </c>
      <c r="C129" s="9" t="s">
        <v>10</v>
      </c>
      <c r="D129" s="10" t="s">
        <v>4065</v>
      </c>
      <c r="E129" s="8" t="s">
        <v>1102</v>
      </c>
      <c r="F129" s="16" t="s">
        <v>4066</v>
      </c>
      <c r="G129" s="19" t="s">
        <v>4067</v>
      </c>
      <c r="H129" s="11"/>
      <c r="I129" s="14"/>
      <c r="J129" s="54">
        <f t="shared" si="1"/>
        <v>1</v>
      </c>
      <c r="K129" s="14"/>
      <c r="L129" s="54"/>
      <c r="M129" s="14"/>
      <c r="N129" s="14"/>
      <c r="O129" s="14"/>
      <c r="P129" s="14"/>
      <c r="Q129" s="14"/>
      <c r="R129" s="14"/>
      <c r="S129" s="14"/>
      <c r="T129" s="14"/>
      <c r="U129" s="14"/>
      <c r="V129" s="14"/>
      <c r="W129" s="14"/>
      <c r="X129" s="14"/>
      <c r="Y129" s="14"/>
      <c r="Z129" s="14"/>
      <c r="AA129" s="14"/>
      <c r="AB129" s="14"/>
    </row>
    <row r="130">
      <c r="A130" s="7">
        <v>45099.0</v>
      </c>
      <c r="B130" s="8" t="s">
        <v>4068</v>
      </c>
      <c r="C130" s="9" t="s">
        <v>14</v>
      </c>
      <c r="D130" s="10" t="s">
        <v>4069</v>
      </c>
      <c r="E130" s="8" t="s">
        <v>1338</v>
      </c>
      <c r="F130" s="16" t="s">
        <v>4070</v>
      </c>
      <c r="G130" s="19" t="s">
        <v>4071</v>
      </c>
      <c r="H130" s="11"/>
      <c r="I130" s="14"/>
      <c r="J130" s="54">
        <f t="shared" si="1"/>
        <v>1</v>
      </c>
      <c r="K130" s="14"/>
      <c r="L130" s="54"/>
      <c r="M130" s="14"/>
      <c r="N130" s="14"/>
      <c r="O130" s="14"/>
      <c r="P130" s="14"/>
      <c r="Q130" s="14"/>
      <c r="R130" s="14"/>
      <c r="S130" s="14"/>
      <c r="T130" s="14"/>
      <c r="U130" s="14"/>
      <c r="V130" s="14"/>
      <c r="W130" s="14"/>
      <c r="X130" s="14"/>
      <c r="Y130" s="14"/>
      <c r="Z130" s="14"/>
      <c r="AA130" s="14"/>
      <c r="AB130" s="14"/>
    </row>
    <row r="131">
      <c r="A131" s="7">
        <v>45099.0</v>
      </c>
      <c r="B131" s="8" t="s">
        <v>4072</v>
      </c>
      <c r="C131" s="9" t="s">
        <v>10</v>
      </c>
      <c r="D131" s="10" t="s">
        <v>4073</v>
      </c>
      <c r="E131" s="8" t="s">
        <v>1956</v>
      </c>
      <c r="F131" s="16" t="s">
        <v>4074</v>
      </c>
      <c r="G131" s="19" t="s">
        <v>4075</v>
      </c>
      <c r="H131" s="11"/>
      <c r="I131" s="14"/>
      <c r="J131" s="54">
        <f t="shared" si="1"/>
        <v>1</v>
      </c>
      <c r="K131" s="14"/>
      <c r="L131" s="54"/>
      <c r="M131" s="14"/>
      <c r="N131" s="14"/>
      <c r="O131" s="14"/>
      <c r="P131" s="14"/>
      <c r="Q131" s="14"/>
      <c r="R131" s="14"/>
      <c r="S131" s="14"/>
      <c r="T131" s="14"/>
      <c r="U131" s="14"/>
      <c r="V131" s="14"/>
      <c r="W131" s="14"/>
      <c r="X131" s="14"/>
      <c r="Y131" s="14"/>
      <c r="Z131" s="14"/>
      <c r="AA131" s="14"/>
      <c r="AB131" s="14"/>
    </row>
    <row r="132">
      <c r="A132" s="7">
        <v>45099.0</v>
      </c>
      <c r="B132" s="21" t="s">
        <v>4076</v>
      </c>
      <c r="C132" s="9" t="s">
        <v>10</v>
      </c>
      <c r="D132" s="10" t="s">
        <v>4077</v>
      </c>
      <c r="E132" s="8" t="s">
        <v>68</v>
      </c>
      <c r="F132" s="16" t="s">
        <v>4078</v>
      </c>
      <c r="G132" s="19" t="s">
        <v>4079</v>
      </c>
      <c r="H132" s="11"/>
      <c r="I132" s="14"/>
      <c r="J132" s="54">
        <f t="shared" si="1"/>
        <v>1</v>
      </c>
      <c r="K132" s="14"/>
      <c r="L132" s="54"/>
      <c r="M132" s="14"/>
      <c r="N132" s="14"/>
      <c r="O132" s="14"/>
      <c r="P132" s="14"/>
      <c r="Q132" s="14"/>
      <c r="R132" s="14"/>
      <c r="S132" s="14"/>
      <c r="T132" s="14"/>
      <c r="U132" s="14"/>
      <c r="V132" s="14"/>
      <c r="W132" s="14"/>
      <c r="X132" s="14"/>
      <c r="Y132" s="14"/>
      <c r="Z132" s="14"/>
      <c r="AA132" s="14"/>
      <c r="AB132" s="14"/>
    </row>
    <row r="133">
      <c r="A133" s="7">
        <v>45097.0</v>
      </c>
      <c r="B133" s="8" t="s">
        <v>4080</v>
      </c>
      <c r="C133" s="9" t="s">
        <v>14</v>
      </c>
      <c r="D133" s="15" t="s">
        <v>4081</v>
      </c>
      <c r="E133" s="8" t="s">
        <v>156</v>
      </c>
      <c r="F133" s="16" t="s">
        <v>885</v>
      </c>
      <c r="G133" s="17" t="s">
        <v>4082</v>
      </c>
      <c r="H133" s="8" t="s">
        <v>4083</v>
      </c>
      <c r="I133" s="14"/>
      <c r="J133" s="54">
        <f t="shared" si="1"/>
        <v>3</v>
      </c>
      <c r="K133" s="14"/>
      <c r="L133" s="54"/>
      <c r="M133" s="14"/>
      <c r="N133" s="14"/>
      <c r="O133" s="14"/>
      <c r="P133" s="14"/>
      <c r="Q133" s="14"/>
      <c r="R133" s="14"/>
      <c r="S133" s="14"/>
      <c r="T133" s="14"/>
      <c r="U133" s="14"/>
      <c r="V133" s="14"/>
      <c r="W133" s="14"/>
      <c r="X133" s="14"/>
      <c r="Y133" s="14"/>
      <c r="Z133" s="14"/>
      <c r="AA133" s="14"/>
      <c r="AB133" s="14"/>
    </row>
    <row r="134">
      <c r="A134" s="7">
        <v>45099.0</v>
      </c>
      <c r="B134" s="8" t="s">
        <v>4084</v>
      </c>
      <c r="C134" s="9" t="s">
        <v>30</v>
      </c>
      <c r="D134" s="10" t="s">
        <v>4085</v>
      </c>
      <c r="E134" s="11"/>
      <c r="F134" s="16" t="s">
        <v>4086</v>
      </c>
      <c r="G134" s="19" t="s">
        <v>4087</v>
      </c>
      <c r="H134" s="11"/>
      <c r="I134" s="14"/>
      <c r="J134" s="54">
        <f t="shared" si="1"/>
        <v>1</v>
      </c>
      <c r="K134" s="14"/>
      <c r="L134" s="54"/>
      <c r="M134" s="14"/>
      <c r="N134" s="14"/>
      <c r="O134" s="14"/>
      <c r="P134" s="14"/>
      <c r="Q134" s="14"/>
      <c r="R134" s="14"/>
      <c r="S134" s="14"/>
      <c r="T134" s="14"/>
      <c r="U134" s="14"/>
      <c r="V134" s="14"/>
      <c r="W134" s="14"/>
      <c r="X134" s="14"/>
      <c r="Y134" s="14"/>
      <c r="Z134" s="14"/>
      <c r="AA134" s="14"/>
      <c r="AB134" s="14"/>
    </row>
    <row r="135">
      <c r="A135" s="7">
        <v>45099.0</v>
      </c>
      <c r="B135" s="8" t="s">
        <v>4088</v>
      </c>
      <c r="C135" s="9" t="s">
        <v>14</v>
      </c>
      <c r="D135" s="10" t="s">
        <v>4089</v>
      </c>
      <c r="E135" s="8" t="s">
        <v>4090</v>
      </c>
      <c r="F135" s="16" t="s">
        <v>4091</v>
      </c>
      <c r="G135" s="19" t="s">
        <v>4092</v>
      </c>
      <c r="H135" s="11"/>
      <c r="I135" s="14"/>
      <c r="J135" s="54">
        <f t="shared" si="1"/>
        <v>1</v>
      </c>
      <c r="K135" s="14"/>
      <c r="L135" s="54"/>
      <c r="M135" s="14"/>
      <c r="N135" s="14"/>
      <c r="O135" s="14"/>
      <c r="P135" s="14"/>
      <c r="Q135" s="14"/>
      <c r="R135" s="14"/>
      <c r="S135" s="14"/>
      <c r="T135" s="14"/>
      <c r="U135" s="14"/>
      <c r="V135" s="14"/>
      <c r="W135" s="14"/>
      <c r="X135" s="14"/>
      <c r="Y135" s="14"/>
      <c r="Z135" s="14"/>
      <c r="AA135" s="14"/>
      <c r="AB135" s="14"/>
    </row>
    <row r="136">
      <c r="A136" s="7">
        <v>45099.0</v>
      </c>
      <c r="B136" s="8" t="s">
        <v>4093</v>
      </c>
      <c r="C136" s="9" t="s">
        <v>14</v>
      </c>
      <c r="D136" s="10" t="s">
        <v>4094</v>
      </c>
      <c r="E136" s="8" t="s">
        <v>4095</v>
      </c>
      <c r="F136" s="16" t="s">
        <v>4096</v>
      </c>
      <c r="G136" s="19" t="s">
        <v>4097</v>
      </c>
      <c r="H136" s="11"/>
      <c r="I136" s="14"/>
      <c r="J136" s="54">
        <f t="shared" si="1"/>
        <v>1</v>
      </c>
      <c r="K136" s="14"/>
      <c r="L136" s="54"/>
      <c r="M136" s="14"/>
      <c r="N136" s="14"/>
      <c r="O136" s="14"/>
      <c r="P136" s="14"/>
      <c r="Q136" s="14"/>
      <c r="R136" s="14"/>
      <c r="S136" s="14"/>
      <c r="T136" s="14"/>
      <c r="U136" s="14"/>
      <c r="V136" s="14"/>
      <c r="W136" s="14"/>
      <c r="X136" s="14"/>
      <c r="Y136" s="14"/>
      <c r="Z136" s="14"/>
      <c r="AA136" s="14"/>
      <c r="AB136" s="14"/>
    </row>
    <row r="137">
      <c r="A137" s="7">
        <v>45100.0</v>
      </c>
      <c r="B137" s="21" t="s">
        <v>4098</v>
      </c>
      <c r="C137" s="9" t="s">
        <v>14</v>
      </c>
      <c r="D137" s="10" t="s">
        <v>4099</v>
      </c>
      <c r="E137" s="8" t="s">
        <v>123</v>
      </c>
      <c r="F137" s="16" t="s">
        <v>4100</v>
      </c>
      <c r="G137" s="19" t="s">
        <v>4101</v>
      </c>
      <c r="H137" s="8" t="s">
        <v>4102</v>
      </c>
      <c r="I137" s="14"/>
      <c r="J137" s="54">
        <f t="shared" si="1"/>
        <v>1</v>
      </c>
      <c r="K137" s="14"/>
      <c r="L137" s="54"/>
      <c r="M137" s="14"/>
      <c r="N137" s="14"/>
      <c r="O137" s="14"/>
      <c r="P137" s="14"/>
      <c r="Q137" s="14"/>
      <c r="R137" s="14"/>
      <c r="S137" s="14"/>
      <c r="T137" s="14"/>
      <c r="U137" s="14"/>
      <c r="V137" s="14"/>
      <c r="W137" s="14"/>
      <c r="X137" s="14"/>
      <c r="Y137" s="14"/>
      <c r="Z137" s="14"/>
      <c r="AA137" s="14"/>
      <c r="AB137" s="14"/>
    </row>
    <row r="138">
      <c r="A138" s="7">
        <v>45100.0</v>
      </c>
      <c r="B138" s="8" t="s">
        <v>4103</v>
      </c>
      <c r="C138" s="9" t="s">
        <v>14</v>
      </c>
      <c r="D138" s="10" t="s">
        <v>4104</v>
      </c>
      <c r="E138" s="8" t="s">
        <v>722</v>
      </c>
      <c r="F138" s="16" t="s">
        <v>4105</v>
      </c>
      <c r="G138" s="19" t="s">
        <v>4106</v>
      </c>
      <c r="H138" s="8" t="s">
        <v>4107</v>
      </c>
      <c r="I138" s="14"/>
      <c r="J138" s="54">
        <f t="shared" si="1"/>
        <v>1</v>
      </c>
      <c r="K138" s="14"/>
      <c r="L138" s="54"/>
      <c r="M138" s="14"/>
      <c r="N138" s="14"/>
      <c r="O138" s="14"/>
      <c r="P138" s="14"/>
      <c r="Q138" s="14"/>
      <c r="R138" s="14"/>
      <c r="S138" s="14"/>
      <c r="T138" s="14"/>
      <c r="U138" s="14"/>
      <c r="V138" s="14"/>
      <c r="W138" s="14"/>
      <c r="X138" s="14"/>
      <c r="Y138" s="14"/>
      <c r="Z138" s="14"/>
      <c r="AA138" s="14"/>
      <c r="AB138" s="14"/>
    </row>
    <row r="139">
      <c r="A139" s="7">
        <v>45100.0</v>
      </c>
      <c r="B139" s="21" t="s">
        <v>4108</v>
      </c>
      <c r="C139" s="9" t="s">
        <v>30</v>
      </c>
      <c r="D139" s="10" t="s">
        <v>4109</v>
      </c>
      <c r="E139" s="8" t="s">
        <v>1710</v>
      </c>
      <c r="F139" s="16" t="s">
        <v>2518</v>
      </c>
      <c r="G139" s="19" t="s">
        <v>4110</v>
      </c>
      <c r="H139" s="11"/>
      <c r="I139" s="14"/>
      <c r="J139" s="54">
        <f t="shared" si="1"/>
        <v>1</v>
      </c>
      <c r="K139" s="14"/>
      <c r="L139" s="54"/>
      <c r="M139" s="14"/>
      <c r="N139" s="14"/>
      <c r="O139" s="14"/>
      <c r="P139" s="14"/>
      <c r="Q139" s="14"/>
      <c r="R139" s="14"/>
      <c r="S139" s="14"/>
      <c r="T139" s="14"/>
      <c r="U139" s="14"/>
      <c r="V139" s="14"/>
      <c r="W139" s="14"/>
      <c r="X139" s="14"/>
      <c r="Y139" s="14"/>
      <c r="Z139" s="14"/>
      <c r="AA139" s="14"/>
      <c r="AB139" s="14"/>
    </row>
    <row r="140">
      <c r="A140" s="7">
        <v>45100.0</v>
      </c>
      <c r="B140" s="8" t="s">
        <v>4111</v>
      </c>
      <c r="C140" s="9" t="s">
        <v>14</v>
      </c>
      <c r="D140" s="15" t="s">
        <v>4112</v>
      </c>
      <c r="E140" s="8" t="s">
        <v>1028</v>
      </c>
      <c r="F140" s="16" t="s">
        <v>4113</v>
      </c>
      <c r="G140" s="17" t="s">
        <v>4114</v>
      </c>
      <c r="H140" s="8" t="s">
        <v>348</v>
      </c>
      <c r="I140" s="14"/>
      <c r="J140" s="54">
        <f t="shared" si="1"/>
        <v>4</v>
      </c>
      <c r="K140" s="14"/>
      <c r="L140" s="54"/>
      <c r="M140" s="14"/>
      <c r="N140" s="14"/>
      <c r="O140" s="14"/>
      <c r="P140" s="14"/>
      <c r="Q140" s="14"/>
      <c r="R140" s="14"/>
      <c r="S140" s="14"/>
      <c r="T140" s="14"/>
      <c r="U140" s="14"/>
      <c r="V140" s="14"/>
      <c r="W140" s="14"/>
      <c r="X140" s="14"/>
      <c r="Y140" s="14"/>
      <c r="Z140" s="14"/>
      <c r="AA140" s="14"/>
      <c r="AB140" s="14"/>
    </row>
    <row r="141">
      <c r="A141" s="7">
        <v>45100.0</v>
      </c>
      <c r="B141" s="8" t="s">
        <v>4115</v>
      </c>
      <c r="C141" s="9" t="s">
        <v>10</v>
      </c>
      <c r="D141" s="10" t="s">
        <v>4116</v>
      </c>
      <c r="E141" s="11"/>
      <c r="F141" s="16" t="s">
        <v>4117</v>
      </c>
      <c r="G141" s="19" t="s">
        <v>4118</v>
      </c>
      <c r="H141" s="8" t="s">
        <v>4119</v>
      </c>
      <c r="I141" s="14"/>
      <c r="J141" s="54">
        <f t="shared" si="1"/>
        <v>1</v>
      </c>
      <c r="K141" s="14"/>
      <c r="L141" s="54"/>
      <c r="M141" s="14"/>
      <c r="N141" s="14"/>
      <c r="O141" s="14"/>
      <c r="P141" s="14"/>
      <c r="Q141" s="14"/>
      <c r="R141" s="14"/>
      <c r="S141" s="14"/>
      <c r="T141" s="14"/>
      <c r="U141" s="14"/>
      <c r="V141" s="14"/>
      <c r="W141" s="14"/>
      <c r="X141" s="14"/>
      <c r="Y141" s="14"/>
      <c r="Z141" s="14"/>
      <c r="AA141" s="14"/>
      <c r="AB141" s="14"/>
    </row>
    <row r="142">
      <c r="A142" s="7">
        <v>45100.0</v>
      </c>
      <c r="B142" s="8" t="s">
        <v>4120</v>
      </c>
      <c r="C142" s="9" t="s">
        <v>30</v>
      </c>
      <c r="D142" s="15" t="s">
        <v>4121</v>
      </c>
      <c r="E142" s="8" t="s">
        <v>32</v>
      </c>
      <c r="F142" s="16" t="s">
        <v>4122</v>
      </c>
      <c r="G142" s="17" t="s">
        <v>4123</v>
      </c>
      <c r="H142" s="11"/>
      <c r="I142" s="14"/>
      <c r="J142" s="54">
        <f t="shared" si="1"/>
        <v>2</v>
      </c>
      <c r="K142" s="14"/>
      <c r="L142" s="54"/>
      <c r="M142" s="14"/>
      <c r="N142" s="14"/>
      <c r="O142" s="14"/>
      <c r="P142" s="14"/>
      <c r="Q142" s="14"/>
      <c r="R142" s="14"/>
      <c r="S142" s="14"/>
      <c r="T142" s="14"/>
      <c r="U142" s="14"/>
      <c r="V142" s="14"/>
      <c r="W142" s="14"/>
      <c r="X142" s="14"/>
      <c r="Y142" s="14"/>
      <c r="Z142" s="14"/>
      <c r="AA142" s="14"/>
      <c r="AB142" s="14"/>
    </row>
    <row r="143">
      <c r="A143" s="7">
        <v>45100.0</v>
      </c>
      <c r="B143" s="8" t="s">
        <v>4124</v>
      </c>
      <c r="C143" s="9" t="s">
        <v>14</v>
      </c>
      <c r="D143" s="10" t="s">
        <v>4125</v>
      </c>
      <c r="E143" s="8" t="s">
        <v>156</v>
      </c>
      <c r="F143" s="16" t="s">
        <v>4126</v>
      </c>
      <c r="G143" s="19" t="s">
        <v>4127</v>
      </c>
      <c r="H143" s="8" t="s">
        <v>348</v>
      </c>
      <c r="I143" s="14"/>
      <c r="J143" s="54">
        <f t="shared" si="1"/>
        <v>1</v>
      </c>
      <c r="K143" s="14"/>
      <c r="L143" s="54"/>
      <c r="M143" s="14"/>
      <c r="N143" s="14"/>
      <c r="O143" s="14"/>
      <c r="P143" s="14"/>
      <c r="Q143" s="14"/>
      <c r="R143" s="14"/>
      <c r="S143" s="14"/>
      <c r="T143" s="14"/>
      <c r="U143" s="14"/>
      <c r="V143" s="14"/>
      <c r="W143" s="14"/>
      <c r="X143" s="14"/>
      <c r="Y143" s="14"/>
      <c r="Z143" s="14"/>
      <c r="AA143" s="14"/>
      <c r="AB143" s="14"/>
    </row>
    <row r="144">
      <c r="A144" s="7">
        <v>45103.0</v>
      </c>
      <c r="B144" s="8" t="s">
        <v>4128</v>
      </c>
      <c r="C144" s="9" t="s">
        <v>14</v>
      </c>
      <c r="D144" s="10" t="s">
        <v>4129</v>
      </c>
      <c r="E144" s="8" t="s">
        <v>132</v>
      </c>
      <c r="F144" s="16" t="s">
        <v>4130</v>
      </c>
      <c r="G144" s="19" t="s">
        <v>4131</v>
      </c>
      <c r="H144" s="8" t="s">
        <v>348</v>
      </c>
      <c r="I144" s="14"/>
      <c r="J144" s="54">
        <f t="shared" si="1"/>
        <v>1</v>
      </c>
      <c r="K144" s="14"/>
      <c r="L144" s="54"/>
      <c r="M144" s="14"/>
      <c r="N144" s="14"/>
      <c r="O144" s="14"/>
      <c r="P144" s="14"/>
      <c r="Q144" s="14"/>
      <c r="R144" s="14"/>
      <c r="S144" s="14"/>
      <c r="T144" s="14"/>
      <c r="U144" s="14"/>
      <c r="V144" s="14"/>
      <c r="W144" s="14"/>
      <c r="X144" s="14"/>
      <c r="Y144" s="14"/>
      <c r="Z144" s="14"/>
      <c r="AA144" s="14"/>
      <c r="AB144" s="14"/>
    </row>
    <row r="145">
      <c r="A145" s="7">
        <v>45103.0</v>
      </c>
      <c r="B145" s="8" t="s">
        <v>4132</v>
      </c>
      <c r="C145" s="9" t="s">
        <v>30</v>
      </c>
      <c r="D145" s="15" t="s">
        <v>4133</v>
      </c>
      <c r="E145" s="8" t="s">
        <v>4134</v>
      </c>
      <c r="F145" s="16" t="s">
        <v>4135</v>
      </c>
      <c r="G145" s="17" t="s">
        <v>4136</v>
      </c>
      <c r="H145" s="11"/>
      <c r="I145" s="14"/>
      <c r="J145" s="54">
        <f t="shared" si="1"/>
        <v>4</v>
      </c>
      <c r="K145" s="14"/>
      <c r="L145" s="54"/>
      <c r="M145" s="14"/>
      <c r="N145" s="14"/>
      <c r="O145" s="14"/>
      <c r="P145" s="14"/>
      <c r="Q145" s="14"/>
      <c r="R145" s="14"/>
      <c r="S145" s="14"/>
      <c r="T145" s="14"/>
      <c r="U145" s="14"/>
      <c r="V145" s="14"/>
      <c r="W145" s="14"/>
      <c r="X145" s="14"/>
      <c r="Y145" s="14"/>
      <c r="Z145" s="14"/>
      <c r="AA145" s="14"/>
      <c r="AB145" s="14"/>
    </row>
    <row r="146" ht="162.75" customHeight="1">
      <c r="A146" s="7">
        <v>45103.0</v>
      </c>
      <c r="B146" s="8" t="s">
        <v>3203</v>
      </c>
      <c r="C146" s="9" t="s">
        <v>10</v>
      </c>
      <c r="D146" s="10" t="s">
        <v>4137</v>
      </c>
      <c r="E146" s="8" t="s">
        <v>40</v>
      </c>
      <c r="F146" s="16" t="s">
        <v>4138</v>
      </c>
      <c r="G146" s="19" t="s">
        <v>4139</v>
      </c>
      <c r="H146" s="11"/>
      <c r="I146" s="14"/>
      <c r="J146" s="54">
        <f t="shared" si="1"/>
        <v>1</v>
      </c>
      <c r="K146" s="14"/>
      <c r="L146" s="54"/>
      <c r="M146" s="14"/>
      <c r="N146" s="14"/>
      <c r="O146" s="14"/>
      <c r="P146" s="14"/>
      <c r="Q146" s="14"/>
      <c r="R146" s="14"/>
      <c r="S146" s="14"/>
      <c r="T146" s="14"/>
      <c r="U146" s="14"/>
      <c r="V146" s="14"/>
      <c r="W146" s="14"/>
      <c r="X146" s="14"/>
      <c r="Y146" s="14"/>
      <c r="Z146" s="14"/>
      <c r="AA146" s="14"/>
      <c r="AB146" s="14"/>
    </row>
    <row r="147" ht="162.75" customHeight="1">
      <c r="A147" s="7">
        <v>45103.0</v>
      </c>
      <c r="B147" s="8" t="s">
        <v>3203</v>
      </c>
      <c r="C147" s="9" t="s">
        <v>10</v>
      </c>
      <c r="D147" s="53" t="s">
        <v>4140</v>
      </c>
      <c r="E147" s="8" t="s">
        <v>40</v>
      </c>
      <c r="F147" s="16" t="s">
        <v>3205</v>
      </c>
      <c r="G147" s="19" t="s">
        <v>4141</v>
      </c>
      <c r="H147" s="8" t="s">
        <v>4142</v>
      </c>
      <c r="I147" s="14"/>
      <c r="J147" s="54">
        <f t="shared" si="1"/>
        <v>1</v>
      </c>
      <c r="K147" s="14"/>
      <c r="L147" s="54"/>
      <c r="M147" s="14"/>
      <c r="N147" s="14"/>
      <c r="O147" s="14"/>
      <c r="P147" s="14"/>
      <c r="Q147" s="14"/>
      <c r="R147" s="14"/>
      <c r="S147" s="14"/>
      <c r="T147" s="14"/>
      <c r="U147" s="14"/>
      <c r="V147" s="14"/>
      <c r="W147" s="14"/>
      <c r="X147" s="14"/>
      <c r="Y147" s="14"/>
      <c r="Z147" s="14"/>
      <c r="AA147" s="14"/>
      <c r="AB147" s="14"/>
    </row>
    <row r="148">
      <c r="A148" s="7">
        <v>45103.0</v>
      </c>
      <c r="B148" s="8" t="s">
        <v>4143</v>
      </c>
      <c r="C148" s="9" t="s">
        <v>30</v>
      </c>
      <c r="D148" s="10" t="s">
        <v>4144</v>
      </c>
      <c r="E148" s="8" t="s">
        <v>40</v>
      </c>
      <c r="F148" s="16" t="s">
        <v>4145</v>
      </c>
      <c r="G148" s="19" t="s">
        <v>4146</v>
      </c>
      <c r="H148" s="8" t="s">
        <v>4147</v>
      </c>
      <c r="I148" s="14"/>
      <c r="J148" s="54">
        <f t="shared" si="1"/>
        <v>1</v>
      </c>
      <c r="K148" s="14"/>
      <c r="L148" s="54"/>
      <c r="M148" s="14"/>
      <c r="N148" s="14"/>
      <c r="O148" s="14"/>
      <c r="P148" s="14"/>
      <c r="Q148" s="14"/>
      <c r="R148" s="14"/>
      <c r="S148" s="14"/>
      <c r="T148" s="14"/>
      <c r="U148" s="14"/>
      <c r="V148" s="14"/>
      <c r="W148" s="14"/>
      <c r="X148" s="14"/>
      <c r="Y148" s="14"/>
      <c r="Z148" s="14"/>
      <c r="AA148" s="14"/>
      <c r="AB148" s="14"/>
    </row>
    <row r="149">
      <c r="A149" s="7">
        <v>45103.0</v>
      </c>
      <c r="B149" s="8" t="s">
        <v>4148</v>
      </c>
      <c r="C149" s="9" t="s">
        <v>14</v>
      </c>
      <c r="D149" s="10" t="s">
        <v>4149</v>
      </c>
      <c r="E149" s="8" t="s">
        <v>93</v>
      </c>
      <c r="F149" s="16" t="s">
        <v>4150</v>
      </c>
      <c r="G149" s="19" t="s">
        <v>4151</v>
      </c>
      <c r="H149" s="8" t="s">
        <v>1908</v>
      </c>
      <c r="I149" s="14"/>
      <c r="J149" s="54">
        <f t="shared" si="1"/>
        <v>1</v>
      </c>
      <c r="K149" s="14"/>
      <c r="L149" s="54"/>
      <c r="M149" s="14"/>
      <c r="N149" s="14"/>
      <c r="O149" s="14"/>
      <c r="P149" s="14"/>
      <c r="Q149" s="14"/>
      <c r="R149" s="14"/>
      <c r="S149" s="14"/>
      <c r="T149" s="14"/>
      <c r="U149" s="14"/>
      <c r="V149" s="14"/>
      <c r="W149" s="14"/>
      <c r="X149" s="14"/>
      <c r="Y149" s="14"/>
      <c r="Z149" s="14"/>
      <c r="AA149" s="14"/>
      <c r="AB149" s="14"/>
    </row>
    <row r="150">
      <c r="A150" s="7">
        <v>45103.0</v>
      </c>
      <c r="B150" s="8" t="s">
        <v>4152</v>
      </c>
      <c r="C150" s="9" t="s">
        <v>14</v>
      </c>
      <c r="D150" s="15" t="s">
        <v>4153</v>
      </c>
      <c r="E150" s="8" t="s">
        <v>132</v>
      </c>
      <c r="F150" s="16" t="s">
        <v>4154</v>
      </c>
      <c r="G150" s="19" t="s">
        <v>4155</v>
      </c>
      <c r="H150" s="11"/>
      <c r="I150" s="14"/>
      <c r="J150" s="54">
        <f t="shared" si="1"/>
        <v>1</v>
      </c>
      <c r="K150" s="14"/>
      <c r="L150" s="54"/>
      <c r="M150" s="14"/>
      <c r="N150" s="14"/>
      <c r="O150" s="14"/>
      <c r="P150" s="14"/>
      <c r="Q150" s="14"/>
      <c r="R150" s="14"/>
      <c r="S150" s="14"/>
      <c r="T150" s="14"/>
      <c r="U150" s="14"/>
      <c r="V150" s="14"/>
      <c r="W150" s="14"/>
      <c r="X150" s="14"/>
      <c r="Y150" s="14"/>
      <c r="Z150" s="14"/>
      <c r="AA150" s="14"/>
      <c r="AB150" s="14"/>
    </row>
    <row r="151">
      <c r="A151" s="7">
        <v>45103.0</v>
      </c>
      <c r="B151" s="8" t="s">
        <v>4156</v>
      </c>
      <c r="C151" s="9" t="s">
        <v>10</v>
      </c>
      <c r="D151" s="10" t="s">
        <v>4157</v>
      </c>
      <c r="E151" s="8" t="s">
        <v>871</v>
      </c>
      <c r="F151" s="16" t="s">
        <v>4158</v>
      </c>
      <c r="G151" s="19" t="s">
        <v>4159</v>
      </c>
      <c r="H151" s="11"/>
      <c r="I151" s="14"/>
      <c r="J151" s="54">
        <f t="shared" si="1"/>
        <v>1</v>
      </c>
      <c r="K151" s="14"/>
      <c r="L151" s="54"/>
      <c r="M151" s="14"/>
      <c r="N151" s="14"/>
      <c r="O151" s="14"/>
      <c r="P151" s="14"/>
      <c r="Q151" s="14"/>
      <c r="R151" s="14"/>
      <c r="S151" s="14"/>
      <c r="T151" s="14"/>
      <c r="U151" s="14"/>
      <c r="V151" s="14"/>
      <c r="W151" s="14"/>
      <c r="X151" s="14"/>
      <c r="Y151" s="14"/>
      <c r="Z151" s="14"/>
      <c r="AA151" s="14"/>
      <c r="AB151" s="14"/>
    </row>
    <row r="152">
      <c r="A152" s="7">
        <v>45103.0</v>
      </c>
      <c r="B152" s="8" t="s">
        <v>4160</v>
      </c>
      <c r="C152" s="9" t="s">
        <v>14</v>
      </c>
      <c r="D152" s="10" t="s">
        <v>4161</v>
      </c>
      <c r="E152" s="8" t="s">
        <v>4162</v>
      </c>
      <c r="F152" s="12"/>
      <c r="G152" s="13"/>
      <c r="H152" s="8" t="s">
        <v>2515</v>
      </c>
      <c r="I152" s="14"/>
      <c r="J152" s="54">
        <f t="shared" si="1"/>
        <v>0</v>
      </c>
      <c r="K152" s="14"/>
      <c r="L152" s="54"/>
      <c r="M152" s="14"/>
      <c r="N152" s="14"/>
      <c r="O152" s="14"/>
      <c r="P152" s="14"/>
      <c r="Q152" s="14"/>
      <c r="R152" s="14"/>
      <c r="S152" s="14"/>
      <c r="T152" s="14"/>
      <c r="U152" s="14"/>
      <c r="V152" s="14"/>
      <c r="W152" s="14"/>
      <c r="X152" s="14"/>
      <c r="Y152" s="14"/>
      <c r="Z152" s="14"/>
      <c r="AA152" s="14"/>
      <c r="AB152" s="14"/>
    </row>
    <row r="153">
      <c r="A153" s="7">
        <v>45103.0</v>
      </c>
      <c r="B153" s="8" t="s">
        <v>4163</v>
      </c>
      <c r="C153" s="9" t="s">
        <v>14</v>
      </c>
      <c r="D153" s="15" t="s">
        <v>4164</v>
      </c>
      <c r="E153" s="8" t="s">
        <v>123</v>
      </c>
      <c r="F153" s="16" t="s">
        <v>4165</v>
      </c>
      <c r="G153" s="19" t="s">
        <v>4166</v>
      </c>
      <c r="H153" s="11"/>
      <c r="I153" s="14"/>
      <c r="J153" s="54">
        <f t="shared" si="1"/>
        <v>1</v>
      </c>
      <c r="K153" s="14"/>
      <c r="L153" s="54"/>
      <c r="M153" s="14"/>
      <c r="N153" s="14"/>
      <c r="O153" s="14"/>
      <c r="P153" s="14"/>
      <c r="Q153" s="14"/>
      <c r="R153" s="14"/>
      <c r="S153" s="14"/>
      <c r="T153" s="14"/>
      <c r="U153" s="14"/>
      <c r="V153" s="14"/>
      <c r="W153" s="14"/>
      <c r="X153" s="14"/>
      <c r="Y153" s="14"/>
      <c r="Z153" s="14"/>
      <c r="AA153" s="14"/>
      <c r="AB153" s="14"/>
    </row>
    <row r="154">
      <c r="A154" s="7">
        <v>45103.0</v>
      </c>
      <c r="B154" s="8" t="s">
        <v>4167</v>
      </c>
      <c r="C154" s="9" t="s">
        <v>30</v>
      </c>
      <c r="D154" s="10" t="s">
        <v>4168</v>
      </c>
      <c r="E154" s="8" t="s">
        <v>282</v>
      </c>
      <c r="F154" s="16" t="s">
        <v>4169</v>
      </c>
      <c r="G154" s="19" t="s">
        <v>4170</v>
      </c>
      <c r="H154" s="11"/>
      <c r="I154" s="14"/>
      <c r="J154" s="54">
        <f t="shared" si="1"/>
        <v>1</v>
      </c>
      <c r="K154" s="14"/>
      <c r="L154" s="54"/>
      <c r="M154" s="14"/>
      <c r="N154" s="14"/>
      <c r="O154" s="14"/>
      <c r="P154" s="14"/>
      <c r="Q154" s="14"/>
      <c r="R154" s="14"/>
      <c r="S154" s="14"/>
      <c r="T154" s="14"/>
      <c r="U154" s="14"/>
      <c r="V154" s="14"/>
      <c r="W154" s="14"/>
      <c r="X154" s="14"/>
      <c r="Y154" s="14"/>
      <c r="Z154" s="14"/>
      <c r="AA154" s="14"/>
      <c r="AB154" s="14"/>
    </row>
    <row r="155">
      <c r="A155" s="7">
        <v>45103.0</v>
      </c>
      <c r="B155" s="8" t="s">
        <v>4171</v>
      </c>
      <c r="C155" s="9" t="s">
        <v>14</v>
      </c>
      <c r="D155" s="10" t="s">
        <v>4172</v>
      </c>
      <c r="E155" s="8" t="s">
        <v>258</v>
      </c>
      <c r="F155" s="16" t="s">
        <v>4173</v>
      </c>
      <c r="G155" s="19" t="s">
        <v>4174</v>
      </c>
      <c r="H155" s="11"/>
      <c r="I155" s="14"/>
      <c r="J155" s="54">
        <f t="shared" si="1"/>
        <v>1</v>
      </c>
      <c r="K155" s="14"/>
      <c r="L155" s="54"/>
      <c r="M155" s="14"/>
      <c r="N155" s="14"/>
      <c r="O155" s="14"/>
      <c r="P155" s="14"/>
      <c r="Q155" s="14"/>
      <c r="R155" s="14"/>
      <c r="S155" s="14"/>
      <c r="T155" s="14"/>
      <c r="U155" s="14"/>
      <c r="V155" s="14"/>
      <c r="W155" s="14"/>
      <c r="X155" s="14"/>
      <c r="Y155" s="14"/>
      <c r="Z155" s="14"/>
      <c r="AA155" s="14"/>
      <c r="AB155" s="14"/>
    </row>
    <row r="156">
      <c r="A156" s="7">
        <v>45103.0</v>
      </c>
      <c r="B156" s="8" t="s">
        <v>4175</v>
      </c>
      <c r="C156" s="9" t="s">
        <v>14</v>
      </c>
      <c r="D156" s="15" t="s">
        <v>4176</v>
      </c>
      <c r="E156" s="8" t="s">
        <v>685</v>
      </c>
      <c r="F156" s="16" t="s">
        <v>686</v>
      </c>
      <c r="G156" s="17" t="s">
        <v>4177</v>
      </c>
      <c r="H156" s="11"/>
      <c r="I156" s="14"/>
      <c r="J156" s="54">
        <f t="shared" si="1"/>
        <v>3</v>
      </c>
      <c r="K156" s="14"/>
      <c r="L156" s="54"/>
      <c r="M156" s="14"/>
      <c r="N156" s="14"/>
      <c r="O156" s="14"/>
      <c r="P156" s="14"/>
      <c r="Q156" s="14"/>
      <c r="R156" s="14"/>
      <c r="S156" s="14"/>
      <c r="T156" s="14"/>
      <c r="U156" s="14"/>
      <c r="V156" s="14"/>
      <c r="W156" s="14"/>
      <c r="X156" s="14"/>
      <c r="Y156" s="14"/>
      <c r="Z156" s="14"/>
      <c r="AA156" s="14"/>
      <c r="AB156" s="14"/>
    </row>
    <row r="157">
      <c r="A157" s="7">
        <v>45104.0</v>
      </c>
      <c r="B157" s="8" t="s">
        <v>4178</v>
      </c>
      <c r="C157" s="9" t="s">
        <v>30</v>
      </c>
      <c r="D157" s="10" t="s">
        <v>4179</v>
      </c>
      <c r="E157" s="11"/>
      <c r="F157" s="16" t="s">
        <v>170</v>
      </c>
      <c r="G157" s="17" t="s">
        <v>4180</v>
      </c>
      <c r="H157" s="11"/>
      <c r="I157" s="14"/>
      <c r="J157" s="54">
        <f t="shared" si="1"/>
        <v>1</v>
      </c>
      <c r="K157" s="14"/>
      <c r="L157" s="54"/>
      <c r="M157" s="14"/>
      <c r="N157" s="14"/>
      <c r="O157" s="14"/>
      <c r="P157" s="14"/>
      <c r="Q157" s="14"/>
      <c r="R157" s="14"/>
      <c r="S157" s="14"/>
      <c r="T157" s="14"/>
      <c r="U157" s="14"/>
      <c r="V157" s="14"/>
      <c r="W157" s="14"/>
      <c r="X157" s="14"/>
      <c r="Y157" s="14"/>
      <c r="Z157" s="14"/>
      <c r="AA157" s="14"/>
      <c r="AB157" s="14"/>
    </row>
    <row r="158">
      <c r="A158" s="7">
        <v>45104.0</v>
      </c>
      <c r="B158" s="8" t="s">
        <v>4181</v>
      </c>
      <c r="C158" s="9" t="s">
        <v>10</v>
      </c>
      <c r="D158" s="10" t="s">
        <v>4182</v>
      </c>
      <c r="E158" s="8" t="s">
        <v>40</v>
      </c>
      <c r="F158" s="16" t="s">
        <v>4183</v>
      </c>
      <c r="G158" s="19" t="s">
        <v>4184</v>
      </c>
      <c r="H158" s="8" t="s">
        <v>348</v>
      </c>
      <c r="I158" s="14"/>
      <c r="J158" s="54">
        <f t="shared" si="1"/>
        <v>1</v>
      </c>
      <c r="K158" s="14"/>
      <c r="L158" s="54"/>
      <c r="M158" s="14"/>
      <c r="N158" s="14"/>
      <c r="O158" s="14"/>
      <c r="P158" s="14"/>
      <c r="Q158" s="14"/>
      <c r="R158" s="14"/>
      <c r="S158" s="14"/>
      <c r="T158" s="14"/>
      <c r="U158" s="14"/>
      <c r="V158" s="14"/>
      <c r="W158" s="14"/>
      <c r="X158" s="14"/>
      <c r="Y158" s="14"/>
      <c r="Z158" s="14"/>
      <c r="AA158" s="14"/>
      <c r="AB158" s="14"/>
    </row>
    <row r="159">
      <c r="A159" s="7">
        <v>45104.0</v>
      </c>
      <c r="B159" s="8" t="s">
        <v>4185</v>
      </c>
      <c r="C159" s="9" t="s">
        <v>14</v>
      </c>
      <c r="D159" s="10" t="s">
        <v>4186</v>
      </c>
      <c r="E159" s="8" t="s">
        <v>109</v>
      </c>
      <c r="F159" s="16" t="s">
        <v>4187</v>
      </c>
      <c r="G159" s="19" t="s">
        <v>4188</v>
      </c>
      <c r="H159" s="11"/>
      <c r="I159" s="14"/>
      <c r="J159" s="54">
        <f t="shared" si="1"/>
        <v>1</v>
      </c>
      <c r="K159" s="14"/>
      <c r="L159" s="54"/>
      <c r="M159" s="14"/>
      <c r="N159" s="14"/>
      <c r="O159" s="14"/>
      <c r="P159" s="14"/>
      <c r="Q159" s="14"/>
      <c r="R159" s="14"/>
      <c r="S159" s="14"/>
      <c r="T159" s="14"/>
      <c r="U159" s="14"/>
      <c r="V159" s="14"/>
      <c r="W159" s="14"/>
      <c r="X159" s="14"/>
      <c r="Y159" s="14"/>
      <c r="Z159" s="14"/>
      <c r="AA159" s="14"/>
      <c r="AB159" s="14"/>
    </row>
    <row r="160">
      <c r="A160" s="7">
        <v>45104.0</v>
      </c>
      <c r="B160" s="8" t="s">
        <v>4189</v>
      </c>
      <c r="C160" s="9" t="s">
        <v>14</v>
      </c>
      <c r="D160" s="10" t="s">
        <v>4190</v>
      </c>
      <c r="E160" s="8" t="s">
        <v>258</v>
      </c>
      <c r="F160" s="16" t="s">
        <v>4191</v>
      </c>
      <c r="G160" s="19" t="s">
        <v>4192</v>
      </c>
      <c r="H160" s="8" t="s">
        <v>348</v>
      </c>
      <c r="I160" s="14"/>
      <c r="J160" s="54">
        <f t="shared" si="1"/>
        <v>1</v>
      </c>
      <c r="K160" s="14"/>
      <c r="L160" s="54"/>
      <c r="M160" s="14"/>
      <c r="N160" s="14"/>
      <c r="O160" s="14"/>
      <c r="P160" s="14"/>
      <c r="Q160" s="14"/>
      <c r="R160" s="14"/>
      <c r="S160" s="14"/>
      <c r="T160" s="14"/>
      <c r="U160" s="14"/>
      <c r="V160" s="14"/>
      <c r="W160" s="14"/>
      <c r="X160" s="14"/>
      <c r="Y160" s="14"/>
      <c r="Z160" s="14"/>
      <c r="AA160" s="14"/>
      <c r="AB160" s="14"/>
    </row>
    <row r="161">
      <c r="A161" s="7">
        <v>45104.0</v>
      </c>
      <c r="B161" s="8" t="s">
        <v>4193</v>
      </c>
      <c r="C161" s="9" t="s">
        <v>14</v>
      </c>
      <c r="D161" s="10" t="s">
        <v>4194</v>
      </c>
      <c r="E161" s="8" t="s">
        <v>258</v>
      </c>
      <c r="F161" s="16" t="s">
        <v>4195</v>
      </c>
      <c r="G161" s="19" t="s">
        <v>4196</v>
      </c>
      <c r="H161" s="8" t="s">
        <v>348</v>
      </c>
      <c r="I161" s="14"/>
      <c r="J161" s="54">
        <f t="shared" si="1"/>
        <v>1</v>
      </c>
      <c r="K161" s="14"/>
      <c r="L161" s="54"/>
      <c r="M161" s="14"/>
      <c r="N161" s="14"/>
      <c r="O161" s="14"/>
      <c r="P161" s="14"/>
      <c r="Q161" s="14"/>
      <c r="R161" s="14"/>
      <c r="S161" s="14"/>
      <c r="T161" s="14"/>
      <c r="U161" s="14"/>
      <c r="V161" s="14"/>
      <c r="W161" s="14"/>
      <c r="X161" s="14"/>
      <c r="Y161" s="14"/>
      <c r="Z161" s="14"/>
      <c r="AA161" s="14"/>
      <c r="AB161" s="14"/>
    </row>
    <row r="162">
      <c r="A162" s="7">
        <v>45104.0</v>
      </c>
      <c r="B162" s="21" t="s">
        <v>4197</v>
      </c>
      <c r="C162" s="9" t="s">
        <v>10</v>
      </c>
      <c r="D162" s="10" t="s">
        <v>4198</v>
      </c>
      <c r="E162" s="8" t="s">
        <v>97</v>
      </c>
      <c r="F162" s="11"/>
      <c r="G162" s="13"/>
      <c r="H162" s="8" t="s">
        <v>4199</v>
      </c>
      <c r="I162" s="14"/>
      <c r="J162" s="54">
        <f t="shared" si="1"/>
        <v>0</v>
      </c>
      <c r="K162" s="14"/>
      <c r="L162" s="54"/>
      <c r="M162" s="14"/>
      <c r="N162" s="14"/>
      <c r="O162" s="14"/>
      <c r="P162" s="14"/>
      <c r="Q162" s="14"/>
      <c r="R162" s="14"/>
      <c r="S162" s="14"/>
      <c r="T162" s="14"/>
      <c r="U162" s="14"/>
      <c r="V162" s="14"/>
      <c r="W162" s="14"/>
      <c r="X162" s="14"/>
      <c r="Y162" s="14"/>
      <c r="Z162" s="14"/>
      <c r="AA162" s="14"/>
      <c r="AB162" s="14"/>
    </row>
    <row r="163" ht="101.25" customHeight="1">
      <c r="A163" s="7">
        <v>45104.0</v>
      </c>
      <c r="B163" s="8" t="s">
        <v>4200</v>
      </c>
      <c r="C163" s="9" t="s">
        <v>14</v>
      </c>
      <c r="D163" s="10" t="s">
        <v>4201</v>
      </c>
      <c r="E163" s="8" t="s">
        <v>2001</v>
      </c>
      <c r="F163" s="16" t="s">
        <v>4202</v>
      </c>
      <c r="G163" s="19" t="s">
        <v>4203</v>
      </c>
      <c r="H163" s="11"/>
      <c r="I163" s="14"/>
      <c r="J163" s="54">
        <f t="shared" si="1"/>
        <v>1</v>
      </c>
      <c r="K163" s="14"/>
      <c r="L163" s="54"/>
      <c r="M163" s="14"/>
      <c r="N163" s="14"/>
      <c r="O163" s="14"/>
      <c r="P163" s="14"/>
      <c r="Q163" s="14"/>
      <c r="R163" s="14"/>
      <c r="S163" s="14"/>
      <c r="T163" s="14"/>
      <c r="U163" s="14"/>
      <c r="V163" s="14"/>
      <c r="W163" s="14"/>
      <c r="X163" s="14"/>
      <c r="Y163" s="14"/>
      <c r="Z163" s="14"/>
      <c r="AA163" s="14"/>
      <c r="AB163" s="14"/>
    </row>
    <row r="164" ht="165.75" customHeight="1">
      <c r="A164" s="7">
        <v>45104.0</v>
      </c>
      <c r="B164" s="8" t="s">
        <v>4204</v>
      </c>
      <c r="C164" s="9" t="s">
        <v>30</v>
      </c>
      <c r="D164" s="10" t="s">
        <v>4205</v>
      </c>
      <c r="E164" s="8" t="s">
        <v>32</v>
      </c>
      <c r="F164" s="16" t="s">
        <v>4206</v>
      </c>
      <c r="G164" s="19" t="s">
        <v>4207</v>
      </c>
      <c r="H164" s="11"/>
      <c r="I164" s="14"/>
      <c r="J164" s="54">
        <f t="shared" si="1"/>
        <v>1</v>
      </c>
      <c r="K164" s="14"/>
      <c r="L164" s="54"/>
      <c r="M164" s="14"/>
      <c r="N164" s="14"/>
      <c r="O164" s="14"/>
      <c r="P164" s="14"/>
      <c r="Q164" s="14"/>
      <c r="R164" s="14"/>
      <c r="S164" s="14"/>
      <c r="T164" s="14"/>
      <c r="U164" s="14"/>
      <c r="V164" s="14"/>
      <c r="W164" s="14"/>
      <c r="X164" s="14"/>
      <c r="Y164" s="14"/>
      <c r="Z164" s="14"/>
      <c r="AA164" s="14"/>
      <c r="AB164" s="14"/>
    </row>
    <row r="165">
      <c r="A165" s="7">
        <v>45105.0</v>
      </c>
      <c r="B165" s="8" t="s">
        <v>4208</v>
      </c>
      <c r="C165" s="9" t="s">
        <v>10</v>
      </c>
      <c r="D165" s="15" t="s">
        <v>4209</v>
      </c>
      <c r="E165" s="11"/>
      <c r="F165" s="16" t="s">
        <v>4210</v>
      </c>
      <c r="G165" s="19" t="s">
        <v>4211</v>
      </c>
      <c r="H165" s="11"/>
      <c r="I165" s="14"/>
      <c r="J165" s="54">
        <f t="shared" si="1"/>
        <v>1</v>
      </c>
      <c r="K165" s="14"/>
      <c r="L165" s="54"/>
      <c r="M165" s="14"/>
      <c r="N165" s="14"/>
      <c r="O165" s="14"/>
      <c r="P165" s="14"/>
      <c r="Q165" s="14"/>
      <c r="R165" s="14"/>
      <c r="S165" s="14"/>
      <c r="T165" s="14"/>
      <c r="U165" s="14"/>
      <c r="V165" s="14"/>
      <c r="W165" s="14"/>
      <c r="X165" s="14"/>
      <c r="Y165" s="14"/>
      <c r="Z165" s="14"/>
      <c r="AA165" s="14"/>
      <c r="AB165" s="14"/>
    </row>
    <row r="166">
      <c r="A166" s="7">
        <v>45105.0</v>
      </c>
      <c r="B166" s="8" t="s">
        <v>4212</v>
      </c>
      <c r="C166" s="9" t="s">
        <v>30</v>
      </c>
      <c r="D166" s="15" t="s">
        <v>4213</v>
      </c>
      <c r="E166" s="11"/>
      <c r="F166" s="16" t="s">
        <v>170</v>
      </c>
      <c r="G166" s="19" t="s">
        <v>4214</v>
      </c>
      <c r="H166" s="11"/>
      <c r="I166" s="14"/>
      <c r="J166" s="54">
        <f t="shared" si="1"/>
        <v>1</v>
      </c>
      <c r="K166" s="14"/>
      <c r="L166" s="54"/>
      <c r="M166" s="14"/>
      <c r="N166" s="14"/>
      <c r="O166" s="14"/>
      <c r="P166" s="14"/>
      <c r="Q166" s="14"/>
      <c r="R166" s="14"/>
      <c r="S166" s="14"/>
      <c r="T166" s="14"/>
      <c r="U166" s="14"/>
      <c r="V166" s="14"/>
      <c r="W166" s="14"/>
      <c r="X166" s="14"/>
      <c r="Y166" s="14"/>
      <c r="Z166" s="14"/>
      <c r="AA166" s="14"/>
      <c r="AB166" s="14"/>
    </row>
    <row r="167">
      <c r="A167" s="7">
        <v>45105.0</v>
      </c>
      <c r="B167" s="8" t="s">
        <v>4215</v>
      </c>
      <c r="C167" s="9" t="s">
        <v>14</v>
      </c>
      <c r="D167" s="15" t="s">
        <v>4216</v>
      </c>
      <c r="E167" s="8" t="s">
        <v>132</v>
      </c>
      <c r="F167" s="16" t="s">
        <v>4217</v>
      </c>
      <c r="G167" s="17" t="s">
        <v>4218</v>
      </c>
      <c r="H167" s="11"/>
      <c r="I167" s="14"/>
      <c r="J167" s="54">
        <f t="shared" si="1"/>
        <v>2</v>
      </c>
      <c r="K167" s="14"/>
      <c r="L167" s="54"/>
      <c r="M167" s="14"/>
      <c r="N167" s="14"/>
      <c r="O167" s="14"/>
      <c r="P167" s="14"/>
      <c r="Q167" s="14"/>
      <c r="R167" s="14"/>
      <c r="S167" s="14"/>
      <c r="T167" s="14"/>
      <c r="U167" s="14"/>
      <c r="V167" s="14"/>
      <c r="W167" s="14"/>
      <c r="X167" s="14"/>
      <c r="Y167" s="14"/>
      <c r="Z167" s="14"/>
      <c r="AA167" s="14"/>
      <c r="AB167" s="14"/>
    </row>
    <row r="168" ht="294.75" customHeight="1">
      <c r="A168" s="7">
        <v>45105.0</v>
      </c>
      <c r="B168" s="8" t="s">
        <v>4219</v>
      </c>
      <c r="C168" s="9" t="s">
        <v>14</v>
      </c>
      <c r="D168" s="15" t="s">
        <v>4220</v>
      </c>
      <c r="E168" s="8" t="s">
        <v>132</v>
      </c>
      <c r="F168" s="16" t="s">
        <v>1785</v>
      </c>
      <c r="G168" s="17" t="s">
        <v>4221</v>
      </c>
      <c r="H168" s="8" t="s">
        <v>1787</v>
      </c>
      <c r="I168" s="14"/>
      <c r="J168" s="54">
        <f t="shared" si="1"/>
        <v>2</v>
      </c>
      <c r="K168" s="14"/>
      <c r="L168" s="54"/>
      <c r="M168" s="14"/>
      <c r="N168" s="14"/>
      <c r="O168" s="14"/>
      <c r="P168" s="14"/>
      <c r="Q168" s="14"/>
      <c r="R168" s="14"/>
      <c r="S168" s="14"/>
      <c r="T168" s="14"/>
      <c r="U168" s="14"/>
      <c r="V168" s="14"/>
      <c r="W168" s="14"/>
      <c r="X168" s="14"/>
      <c r="Y168" s="14"/>
      <c r="Z168" s="14"/>
      <c r="AA168" s="14"/>
      <c r="AB168" s="14"/>
    </row>
    <row r="169">
      <c r="A169" s="7">
        <v>45105.0</v>
      </c>
      <c r="B169" s="8" t="s">
        <v>4222</v>
      </c>
      <c r="C169" s="9" t="s">
        <v>10</v>
      </c>
      <c r="D169" s="15" t="s">
        <v>4223</v>
      </c>
      <c r="E169" s="8" t="s">
        <v>32</v>
      </c>
      <c r="F169" s="16" t="s">
        <v>4224</v>
      </c>
      <c r="G169" s="19" t="s">
        <v>4225</v>
      </c>
      <c r="H169" s="11"/>
      <c r="I169" s="14"/>
      <c r="J169" s="54">
        <f t="shared" si="1"/>
        <v>1</v>
      </c>
      <c r="K169" s="14"/>
      <c r="L169" s="54"/>
      <c r="M169" s="14"/>
      <c r="N169" s="14"/>
      <c r="O169" s="14"/>
      <c r="P169" s="14"/>
      <c r="Q169" s="14"/>
      <c r="R169" s="14"/>
      <c r="S169" s="14"/>
      <c r="T169" s="14"/>
      <c r="U169" s="14"/>
      <c r="V169" s="14"/>
      <c r="W169" s="14"/>
      <c r="X169" s="14"/>
      <c r="Y169" s="14"/>
      <c r="Z169" s="14"/>
      <c r="AA169" s="14"/>
      <c r="AB169" s="14"/>
    </row>
    <row r="170">
      <c r="A170" s="7">
        <v>45106.0</v>
      </c>
      <c r="B170" s="8" t="s">
        <v>4226</v>
      </c>
      <c r="C170" s="9" t="s">
        <v>10</v>
      </c>
      <c r="D170" s="10" t="s">
        <v>4227</v>
      </c>
      <c r="E170" s="8" t="s">
        <v>40</v>
      </c>
      <c r="F170" s="16" t="s">
        <v>4228</v>
      </c>
      <c r="G170" s="19" t="s">
        <v>4229</v>
      </c>
      <c r="H170" s="11"/>
      <c r="I170" s="14"/>
      <c r="J170" s="54">
        <f t="shared" si="1"/>
        <v>1</v>
      </c>
      <c r="K170" s="14"/>
      <c r="L170" s="54"/>
      <c r="M170" s="14"/>
      <c r="N170" s="14"/>
      <c r="O170" s="14"/>
      <c r="P170" s="14"/>
      <c r="Q170" s="14"/>
      <c r="R170" s="14"/>
      <c r="S170" s="14"/>
      <c r="T170" s="14"/>
      <c r="U170" s="14"/>
      <c r="V170" s="14"/>
      <c r="W170" s="14"/>
      <c r="X170" s="14"/>
      <c r="Y170" s="14"/>
      <c r="Z170" s="14"/>
      <c r="AA170" s="14"/>
      <c r="AB170" s="14"/>
    </row>
    <row r="171">
      <c r="A171" s="7">
        <v>45107.0</v>
      </c>
      <c r="B171" s="8" t="s">
        <v>4230</v>
      </c>
      <c r="C171" s="9" t="s">
        <v>10</v>
      </c>
      <c r="D171" s="10" t="s">
        <v>4231</v>
      </c>
      <c r="E171" s="11"/>
      <c r="F171" s="16" t="s">
        <v>4232</v>
      </c>
      <c r="G171" s="19" t="s">
        <v>4233</v>
      </c>
      <c r="H171" s="8" t="s">
        <v>4234</v>
      </c>
      <c r="I171" s="14"/>
      <c r="J171" s="54">
        <f t="shared" si="1"/>
        <v>1</v>
      </c>
      <c r="K171" s="14"/>
      <c r="L171" s="54"/>
      <c r="M171" s="14"/>
      <c r="N171" s="14"/>
      <c r="O171" s="14"/>
      <c r="P171" s="14"/>
      <c r="Q171" s="14"/>
      <c r="R171" s="14"/>
      <c r="S171" s="14"/>
      <c r="T171" s="14"/>
      <c r="U171" s="14"/>
      <c r="V171" s="14"/>
      <c r="W171" s="14"/>
      <c r="X171" s="14"/>
      <c r="Y171" s="14"/>
      <c r="Z171" s="14"/>
      <c r="AA171" s="14"/>
      <c r="AB171" s="14"/>
    </row>
    <row r="172">
      <c r="A172" s="7">
        <v>45107.0</v>
      </c>
      <c r="B172" s="8" t="s">
        <v>4235</v>
      </c>
      <c r="C172" s="9" t="s">
        <v>30</v>
      </c>
      <c r="D172" s="10" t="s">
        <v>4236</v>
      </c>
      <c r="E172" s="8" t="s">
        <v>4237</v>
      </c>
      <c r="F172" s="16" t="s">
        <v>2628</v>
      </c>
      <c r="G172" s="19" t="s">
        <v>4238</v>
      </c>
      <c r="H172" s="11"/>
      <c r="I172" s="14"/>
      <c r="J172" s="54">
        <f t="shared" si="1"/>
        <v>1</v>
      </c>
      <c r="K172" s="14"/>
      <c r="L172" s="54"/>
      <c r="M172" s="14"/>
      <c r="N172" s="14"/>
      <c r="O172" s="14"/>
      <c r="P172" s="14"/>
      <c r="Q172" s="14"/>
      <c r="R172" s="14"/>
      <c r="S172" s="14"/>
      <c r="T172" s="14"/>
      <c r="U172" s="14"/>
      <c r="V172" s="14"/>
      <c r="W172" s="14"/>
      <c r="X172" s="14"/>
      <c r="Y172" s="14"/>
      <c r="Z172" s="14"/>
      <c r="AA172" s="14"/>
      <c r="AB172" s="14"/>
    </row>
    <row r="173">
      <c r="A173" s="7">
        <v>45107.0</v>
      </c>
      <c r="B173" s="8" t="s">
        <v>4239</v>
      </c>
      <c r="C173" s="9" t="s">
        <v>14</v>
      </c>
      <c r="D173" s="15" t="s">
        <v>4240</v>
      </c>
      <c r="E173" s="8" t="s">
        <v>4241</v>
      </c>
      <c r="F173" s="16" t="s">
        <v>4242</v>
      </c>
      <c r="G173" s="17" t="s">
        <v>4243</v>
      </c>
      <c r="H173" s="8" t="s">
        <v>4244</v>
      </c>
      <c r="I173" s="14"/>
      <c r="J173" s="54">
        <f t="shared" si="1"/>
        <v>2</v>
      </c>
      <c r="K173" s="14"/>
      <c r="L173" s="54"/>
      <c r="M173" s="14"/>
      <c r="N173" s="14"/>
      <c r="O173" s="14"/>
      <c r="P173" s="14"/>
      <c r="Q173" s="14"/>
      <c r="R173" s="14"/>
      <c r="S173" s="14"/>
      <c r="T173" s="14"/>
      <c r="U173" s="14"/>
      <c r="V173" s="14"/>
      <c r="W173" s="14"/>
      <c r="X173" s="14"/>
      <c r="Y173" s="14"/>
      <c r="Z173" s="14"/>
      <c r="AA173" s="14"/>
      <c r="AB173" s="14"/>
    </row>
    <row r="174">
      <c r="A174" s="7">
        <v>45107.0</v>
      </c>
      <c r="B174" s="8" t="s">
        <v>4245</v>
      </c>
      <c r="C174" s="9" t="s">
        <v>10</v>
      </c>
      <c r="D174" s="10" t="s">
        <v>4246</v>
      </c>
      <c r="E174" s="8" t="s">
        <v>32</v>
      </c>
      <c r="F174" s="16" t="s">
        <v>4247</v>
      </c>
      <c r="G174" s="19" t="s">
        <v>4248</v>
      </c>
      <c r="H174" s="11"/>
      <c r="I174" s="14"/>
      <c r="J174" s="54">
        <f t="shared" si="1"/>
        <v>1</v>
      </c>
      <c r="K174" s="14"/>
      <c r="L174" s="54"/>
      <c r="M174" s="14"/>
      <c r="N174" s="14"/>
      <c r="O174" s="14"/>
      <c r="P174" s="14"/>
      <c r="Q174" s="14"/>
      <c r="R174" s="14"/>
      <c r="S174" s="14"/>
      <c r="T174" s="14"/>
      <c r="U174" s="14"/>
      <c r="V174" s="14"/>
      <c r="W174" s="14"/>
      <c r="X174" s="14"/>
      <c r="Y174" s="14"/>
      <c r="Z174" s="14"/>
      <c r="AA174" s="14"/>
      <c r="AB174" s="14"/>
    </row>
    <row r="175">
      <c r="A175" s="7">
        <v>45107.0</v>
      </c>
      <c r="B175" s="8" t="s">
        <v>3059</v>
      </c>
      <c r="C175" s="9" t="s">
        <v>14</v>
      </c>
      <c r="D175" s="15" t="s">
        <v>4249</v>
      </c>
      <c r="E175" s="8" t="s">
        <v>156</v>
      </c>
      <c r="F175" s="16" t="s">
        <v>4250</v>
      </c>
      <c r="G175" s="17" t="s">
        <v>4251</v>
      </c>
      <c r="H175" s="11"/>
      <c r="I175" s="14"/>
      <c r="J175" s="54">
        <f t="shared" si="1"/>
        <v>2</v>
      </c>
      <c r="K175" s="14"/>
      <c r="L175" s="54"/>
      <c r="M175" s="14"/>
      <c r="N175" s="14"/>
      <c r="O175" s="14"/>
      <c r="P175" s="14"/>
      <c r="Q175" s="14"/>
      <c r="R175" s="14"/>
      <c r="S175" s="14"/>
      <c r="T175" s="14"/>
      <c r="U175" s="14"/>
      <c r="V175" s="14"/>
      <c r="W175" s="14"/>
      <c r="X175" s="14"/>
      <c r="Y175" s="14"/>
      <c r="Z175" s="14"/>
      <c r="AA175" s="14"/>
      <c r="AB175" s="14"/>
    </row>
    <row r="176">
      <c r="A176" s="7">
        <v>45107.0</v>
      </c>
      <c r="B176" s="8" t="s">
        <v>4252</v>
      </c>
      <c r="C176" s="9" t="s">
        <v>10</v>
      </c>
      <c r="D176" s="10" t="s">
        <v>4253</v>
      </c>
      <c r="E176" s="8" t="s">
        <v>109</v>
      </c>
      <c r="F176" s="16" t="s">
        <v>4254</v>
      </c>
      <c r="G176" s="19" t="s">
        <v>4255</v>
      </c>
      <c r="H176" s="11"/>
      <c r="I176" s="14"/>
      <c r="J176" s="54">
        <f t="shared" si="1"/>
        <v>1</v>
      </c>
      <c r="K176" s="14"/>
      <c r="L176" s="54"/>
      <c r="M176" s="14"/>
      <c r="N176" s="14"/>
      <c r="O176" s="14"/>
      <c r="P176" s="14"/>
      <c r="Q176" s="14"/>
      <c r="R176" s="14"/>
      <c r="S176" s="14"/>
      <c r="T176" s="14"/>
      <c r="U176" s="14"/>
      <c r="V176" s="14"/>
      <c r="W176" s="14"/>
      <c r="X176" s="14"/>
      <c r="Y176" s="14"/>
      <c r="Z176" s="14"/>
      <c r="AA176" s="14"/>
      <c r="AB176" s="14"/>
    </row>
    <row r="177">
      <c r="A177" s="7">
        <v>45107.0</v>
      </c>
      <c r="B177" s="8" t="s">
        <v>4256</v>
      </c>
      <c r="C177" s="9" t="s">
        <v>14</v>
      </c>
      <c r="D177" s="10" t="s">
        <v>4257</v>
      </c>
      <c r="E177" s="8" t="s">
        <v>93</v>
      </c>
      <c r="F177" s="16" t="s">
        <v>4258</v>
      </c>
      <c r="G177" s="19" t="s">
        <v>4259</v>
      </c>
      <c r="H177" s="8" t="s">
        <v>4260</v>
      </c>
      <c r="I177" s="14"/>
      <c r="J177" s="54">
        <f t="shared" si="1"/>
        <v>1</v>
      </c>
      <c r="K177" s="14"/>
      <c r="L177" s="54"/>
      <c r="M177" s="14"/>
      <c r="N177" s="14"/>
      <c r="O177" s="14"/>
      <c r="P177" s="14"/>
      <c r="Q177" s="14"/>
      <c r="R177" s="14"/>
      <c r="S177" s="14"/>
      <c r="T177" s="14"/>
      <c r="U177" s="14"/>
      <c r="V177" s="14"/>
      <c r="W177" s="14"/>
      <c r="X177" s="14"/>
      <c r="Y177" s="14"/>
      <c r="Z177" s="14"/>
      <c r="AA177" s="14"/>
      <c r="AB177" s="14"/>
    </row>
    <row r="178">
      <c r="A178" s="7">
        <v>45107.0</v>
      </c>
      <c r="B178" s="8" t="s">
        <v>4261</v>
      </c>
      <c r="C178" s="9" t="s">
        <v>14</v>
      </c>
      <c r="D178" s="10" t="s">
        <v>4262</v>
      </c>
      <c r="E178" s="8" t="s">
        <v>109</v>
      </c>
      <c r="F178" s="16" t="s">
        <v>4263</v>
      </c>
      <c r="G178" s="19" t="s">
        <v>4264</v>
      </c>
      <c r="H178" s="8" t="s">
        <v>348</v>
      </c>
      <c r="I178" s="14"/>
      <c r="J178" s="54">
        <f t="shared" si="1"/>
        <v>1</v>
      </c>
      <c r="K178" s="14"/>
      <c r="L178" s="54"/>
      <c r="M178" s="14"/>
      <c r="N178" s="14"/>
      <c r="O178" s="14"/>
      <c r="P178" s="14"/>
      <c r="Q178" s="14"/>
      <c r="R178" s="14"/>
      <c r="S178" s="14"/>
      <c r="T178" s="14"/>
      <c r="U178" s="14"/>
      <c r="V178" s="14"/>
      <c r="W178" s="14"/>
      <c r="X178" s="14"/>
      <c r="Y178" s="14"/>
      <c r="Z178" s="14"/>
      <c r="AA178" s="14"/>
      <c r="AB178" s="14"/>
    </row>
    <row r="179">
      <c r="A179" s="7">
        <v>45107.0</v>
      </c>
      <c r="B179" s="8" t="s">
        <v>4265</v>
      </c>
      <c r="C179" s="9" t="s">
        <v>14</v>
      </c>
      <c r="D179" s="10" t="s">
        <v>4266</v>
      </c>
      <c r="E179" s="8" t="s">
        <v>93</v>
      </c>
      <c r="F179" s="16" t="s">
        <v>4267</v>
      </c>
      <c r="G179" s="19" t="s">
        <v>4268</v>
      </c>
      <c r="H179" s="11"/>
      <c r="I179" s="14"/>
      <c r="J179" s="54">
        <f t="shared" si="1"/>
        <v>1</v>
      </c>
      <c r="K179" s="14"/>
      <c r="L179" s="54"/>
      <c r="M179" s="14"/>
      <c r="N179" s="14"/>
      <c r="O179" s="14"/>
      <c r="P179" s="14"/>
      <c r="Q179" s="14"/>
      <c r="R179" s="14"/>
      <c r="S179" s="14"/>
      <c r="T179" s="14"/>
      <c r="U179" s="14"/>
      <c r="V179" s="14"/>
      <c r="W179" s="14"/>
      <c r="X179" s="14"/>
      <c r="Y179" s="14"/>
      <c r="Z179" s="14"/>
      <c r="AA179" s="14"/>
      <c r="AB179" s="14"/>
    </row>
    <row r="180">
      <c r="A180" s="7">
        <v>45107.0</v>
      </c>
      <c r="B180" s="8" t="s">
        <v>4269</v>
      </c>
      <c r="C180" s="9" t="s">
        <v>14</v>
      </c>
      <c r="D180" s="10" t="s">
        <v>4270</v>
      </c>
      <c r="E180" s="8" t="s">
        <v>4271</v>
      </c>
      <c r="F180" s="16" t="s">
        <v>4272</v>
      </c>
      <c r="G180" s="19" t="s">
        <v>4273</v>
      </c>
      <c r="H180" s="11"/>
      <c r="I180" s="14"/>
      <c r="J180" s="54">
        <f t="shared" si="1"/>
        <v>1</v>
      </c>
      <c r="K180" s="14"/>
      <c r="L180" s="54"/>
      <c r="M180" s="14"/>
      <c r="N180" s="14"/>
      <c r="O180" s="14"/>
      <c r="P180" s="14"/>
      <c r="Q180" s="14"/>
      <c r="R180" s="14"/>
      <c r="S180" s="14"/>
      <c r="T180" s="14"/>
      <c r="U180" s="14"/>
      <c r="V180" s="14"/>
      <c r="W180" s="14"/>
      <c r="X180" s="14"/>
      <c r="Y180" s="14"/>
      <c r="Z180" s="14"/>
      <c r="AA180" s="14"/>
      <c r="AB180" s="14"/>
    </row>
    <row r="181">
      <c r="A181" s="7">
        <v>45107.0</v>
      </c>
      <c r="B181" s="8" t="s">
        <v>4274</v>
      </c>
      <c r="C181" s="9" t="s">
        <v>14</v>
      </c>
      <c r="D181" s="10" t="s">
        <v>4275</v>
      </c>
      <c r="E181" s="8" t="s">
        <v>132</v>
      </c>
      <c r="F181" s="16" t="s">
        <v>4276</v>
      </c>
      <c r="G181" s="19" t="s">
        <v>4277</v>
      </c>
      <c r="H181" s="8" t="s">
        <v>4278</v>
      </c>
      <c r="I181" s="14"/>
      <c r="J181" s="54">
        <f t="shared" si="1"/>
        <v>1</v>
      </c>
      <c r="K181" s="14"/>
      <c r="L181" s="54"/>
      <c r="M181" s="14"/>
      <c r="N181" s="14"/>
      <c r="O181" s="14"/>
      <c r="P181" s="14"/>
      <c r="Q181" s="14"/>
      <c r="R181" s="14"/>
      <c r="S181" s="14"/>
      <c r="T181" s="14"/>
      <c r="U181" s="14"/>
      <c r="V181" s="14"/>
      <c r="W181" s="14"/>
      <c r="X181" s="14"/>
      <c r="Y181" s="14"/>
      <c r="Z181" s="14"/>
      <c r="AA181" s="14"/>
      <c r="AB181" s="14"/>
    </row>
    <row r="182">
      <c r="A182" s="7">
        <v>45107.0</v>
      </c>
      <c r="B182" s="8" t="s">
        <v>4279</v>
      </c>
      <c r="C182" s="9" t="s">
        <v>14</v>
      </c>
      <c r="D182" s="53" t="s">
        <v>4280</v>
      </c>
      <c r="E182" s="8" t="s">
        <v>123</v>
      </c>
      <c r="F182" s="16" t="s">
        <v>4281</v>
      </c>
      <c r="G182" s="17" t="s">
        <v>4282</v>
      </c>
      <c r="H182" s="11"/>
      <c r="I182" s="14"/>
      <c r="J182" s="54">
        <f t="shared" si="1"/>
        <v>3</v>
      </c>
      <c r="K182" s="14"/>
      <c r="L182" s="54"/>
      <c r="M182" s="14"/>
      <c r="N182" s="14"/>
      <c r="O182" s="14"/>
      <c r="P182" s="14"/>
      <c r="Q182" s="14"/>
      <c r="R182" s="14"/>
      <c r="S182" s="14"/>
      <c r="T182" s="14"/>
      <c r="U182" s="14"/>
      <c r="V182" s="14"/>
      <c r="W182" s="14"/>
      <c r="X182" s="14"/>
      <c r="Y182" s="14"/>
      <c r="Z182" s="14"/>
      <c r="AA182" s="14"/>
      <c r="AB182" s="14"/>
    </row>
    <row r="183">
      <c r="A183" s="7">
        <v>45107.0</v>
      </c>
      <c r="B183" s="8" t="s">
        <v>4283</v>
      </c>
      <c r="C183" s="9" t="s">
        <v>14</v>
      </c>
      <c r="D183" s="15" t="s">
        <v>4284</v>
      </c>
      <c r="E183" s="8" t="s">
        <v>59</v>
      </c>
      <c r="F183" s="16" t="s">
        <v>60</v>
      </c>
      <c r="G183" s="17" t="s">
        <v>4285</v>
      </c>
      <c r="H183" s="8" t="s">
        <v>62</v>
      </c>
      <c r="I183" s="14"/>
      <c r="J183" s="54">
        <f t="shared" si="1"/>
        <v>3</v>
      </c>
      <c r="K183" s="14"/>
      <c r="L183" s="54"/>
      <c r="M183" s="14"/>
      <c r="N183" s="14"/>
      <c r="O183" s="14"/>
      <c r="P183" s="14"/>
      <c r="Q183" s="14"/>
      <c r="R183" s="14"/>
      <c r="S183" s="14"/>
      <c r="T183" s="14"/>
      <c r="U183" s="14"/>
      <c r="V183" s="14"/>
      <c r="W183" s="14"/>
      <c r="X183" s="14"/>
      <c r="Y183" s="14"/>
      <c r="Z183" s="14"/>
      <c r="AA183" s="14"/>
      <c r="AB183" s="14"/>
    </row>
    <row r="184">
      <c r="A184" s="7">
        <v>45107.0</v>
      </c>
      <c r="B184" s="8" t="s">
        <v>4286</v>
      </c>
      <c r="C184" s="9" t="s">
        <v>30</v>
      </c>
      <c r="D184" s="10" t="s">
        <v>4287</v>
      </c>
      <c r="E184" s="8" t="s">
        <v>156</v>
      </c>
      <c r="F184" s="16" t="s">
        <v>4288</v>
      </c>
      <c r="G184" s="17" t="s">
        <v>4289</v>
      </c>
      <c r="H184" s="11"/>
      <c r="I184" s="14"/>
      <c r="J184" s="54">
        <f t="shared" si="1"/>
        <v>1</v>
      </c>
      <c r="K184" s="14"/>
      <c r="L184" s="54"/>
      <c r="M184" s="14"/>
      <c r="N184" s="14"/>
      <c r="O184" s="14"/>
      <c r="P184" s="14"/>
      <c r="Q184" s="14"/>
      <c r="R184" s="14"/>
      <c r="S184" s="14"/>
      <c r="T184" s="14"/>
      <c r="U184" s="14"/>
      <c r="V184" s="14"/>
      <c r="W184" s="14"/>
      <c r="X184" s="14"/>
      <c r="Y184" s="14"/>
      <c r="Z184" s="14"/>
      <c r="AA184" s="14"/>
      <c r="AB184" s="14"/>
    </row>
    <row r="185">
      <c r="A185" s="7">
        <v>45107.0</v>
      </c>
      <c r="B185" s="8" t="s">
        <v>4290</v>
      </c>
      <c r="C185" s="9" t="s">
        <v>14</v>
      </c>
      <c r="D185" s="15" t="s">
        <v>4291</v>
      </c>
      <c r="E185" s="8" t="s">
        <v>156</v>
      </c>
      <c r="F185" s="16" t="s">
        <v>4292</v>
      </c>
      <c r="G185" s="17" t="s">
        <v>4293</v>
      </c>
      <c r="H185" s="8" t="s">
        <v>348</v>
      </c>
      <c r="I185" s="14"/>
      <c r="J185" s="54">
        <f t="shared" si="1"/>
        <v>2</v>
      </c>
      <c r="K185" s="14"/>
      <c r="L185" s="54"/>
      <c r="M185" s="14"/>
      <c r="N185" s="14"/>
      <c r="O185" s="14"/>
      <c r="P185" s="14"/>
      <c r="Q185" s="14"/>
      <c r="R185" s="14"/>
      <c r="S185" s="14"/>
      <c r="T185" s="14"/>
      <c r="U185" s="14"/>
      <c r="V185" s="14"/>
      <c r="W185" s="14"/>
      <c r="X185" s="14"/>
      <c r="Y185" s="14"/>
      <c r="Z185" s="14"/>
      <c r="AA185" s="14"/>
      <c r="AB185" s="14"/>
    </row>
    <row r="186">
      <c r="A186" s="7">
        <v>45107.0</v>
      </c>
      <c r="B186" s="8" t="s">
        <v>4294</v>
      </c>
      <c r="C186" s="9" t="s">
        <v>14</v>
      </c>
      <c r="D186" s="10" t="s">
        <v>4295</v>
      </c>
      <c r="E186" s="8" t="s">
        <v>156</v>
      </c>
      <c r="F186" s="16" t="s">
        <v>4296</v>
      </c>
      <c r="G186" s="19" t="s">
        <v>4297</v>
      </c>
      <c r="H186" s="8" t="s">
        <v>4298</v>
      </c>
      <c r="I186" s="14"/>
      <c r="J186" s="54">
        <f t="shared" si="1"/>
        <v>1</v>
      </c>
      <c r="K186" s="14"/>
      <c r="L186" s="54"/>
      <c r="M186" s="14"/>
      <c r="N186" s="14"/>
      <c r="O186" s="14"/>
      <c r="P186" s="14"/>
      <c r="Q186" s="14"/>
      <c r="R186" s="14"/>
      <c r="S186" s="14"/>
      <c r="T186" s="14"/>
      <c r="U186" s="14"/>
      <c r="V186" s="14"/>
      <c r="W186" s="14"/>
      <c r="X186" s="14"/>
      <c r="Y186" s="14"/>
      <c r="Z186" s="14"/>
      <c r="AA186" s="14"/>
      <c r="AB186" s="14"/>
    </row>
    <row r="187">
      <c r="A187" s="7">
        <v>45107.0</v>
      </c>
      <c r="B187" s="8" t="s">
        <v>4299</v>
      </c>
      <c r="C187" s="9" t="s">
        <v>14</v>
      </c>
      <c r="D187" s="10" t="s">
        <v>4300</v>
      </c>
      <c r="E187" s="8" t="s">
        <v>4301</v>
      </c>
      <c r="F187" s="16" t="s">
        <v>4302</v>
      </c>
      <c r="G187" s="19" t="s">
        <v>4303</v>
      </c>
      <c r="H187" s="8" t="s">
        <v>4304</v>
      </c>
      <c r="I187" s="14"/>
      <c r="J187" s="54">
        <f t="shared" si="1"/>
        <v>1</v>
      </c>
      <c r="K187" s="14"/>
      <c r="L187" s="54"/>
      <c r="M187" s="14"/>
      <c r="N187" s="14"/>
      <c r="O187" s="14"/>
      <c r="P187" s="14"/>
      <c r="Q187" s="14"/>
      <c r="R187" s="14"/>
      <c r="S187" s="14"/>
      <c r="T187" s="14"/>
      <c r="U187" s="14"/>
      <c r="V187" s="14"/>
      <c r="W187" s="14"/>
      <c r="X187" s="14"/>
      <c r="Y187" s="14"/>
      <c r="Z187" s="14"/>
      <c r="AA187" s="14"/>
      <c r="AB187" s="14"/>
    </row>
    <row r="188">
      <c r="A188" s="7"/>
      <c r="B188" s="11"/>
      <c r="C188" s="9"/>
      <c r="D188" s="22"/>
      <c r="E188" s="11"/>
      <c r="F188" s="11"/>
      <c r="G188" s="13"/>
      <c r="H188" s="11"/>
      <c r="I188" s="14"/>
      <c r="J188" s="54">
        <f>SUM(J2:J187)</f>
        <v>215</v>
      </c>
      <c r="K188" s="14"/>
      <c r="M188" s="14"/>
      <c r="N188" s="14"/>
      <c r="O188" s="14"/>
      <c r="P188" s="14"/>
      <c r="Q188" s="14"/>
      <c r="R188" s="14"/>
      <c r="S188" s="14"/>
      <c r="T188" s="14"/>
      <c r="U188" s="14"/>
      <c r="V188" s="14"/>
      <c r="W188" s="14"/>
      <c r="X188" s="14"/>
      <c r="Y188" s="14"/>
      <c r="Z188" s="14"/>
      <c r="AA188" s="14"/>
      <c r="AB188" s="14"/>
    </row>
    <row r="189">
      <c r="A189" s="7"/>
      <c r="B189" s="11"/>
      <c r="C189" s="9"/>
      <c r="D189" s="22"/>
      <c r="E189" s="11"/>
      <c r="F189" s="11"/>
      <c r="G189" s="13"/>
      <c r="H189" s="11"/>
      <c r="I189" s="14"/>
      <c r="J189" s="54"/>
      <c r="K189" s="14"/>
      <c r="L189" s="54"/>
      <c r="M189" s="14"/>
      <c r="N189" s="14"/>
      <c r="O189" s="14"/>
      <c r="P189" s="14"/>
      <c r="Q189" s="14"/>
      <c r="R189" s="14"/>
      <c r="S189" s="14"/>
      <c r="T189" s="14"/>
      <c r="U189" s="14"/>
      <c r="V189" s="14"/>
      <c r="W189" s="14"/>
      <c r="X189" s="14"/>
      <c r="Y189" s="14"/>
      <c r="Z189" s="14"/>
      <c r="AA189" s="14"/>
      <c r="AB189" s="14"/>
    </row>
    <row r="190">
      <c r="A190" s="7"/>
      <c r="B190" s="11"/>
      <c r="C190" s="9"/>
      <c r="D190" s="22"/>
      <c r="E190" s="11"/>
      <c r="F190" s="11"/>
      <c r="G190" s="13"/>
      <c r="H190" s="11"/>
      <c r="I190" s="14"/>
      <c r="J190" s="54"/>
      <c r="K190" s="14"/>
      <c r="L190" s="54"/>
      <c r="M190" s="14"/>
      <c r="N190" s="14"/>
      <c r="O190" s="14"/>
      <c r="P190" s="14"/>
      <c r="Q190" s="14"/>
      <c r="R190" s="14"/>
      <c r="S190" s="14"/>
      <c r="T190" s="14"/>
      <c r="U190" s="14"/>
      <c r="V190" s="14"/>
      <c r="W190" s="14"/>
      <c r="X190" s="14"/>
      <c r="Y190" s="14"/>
      <c r="Z190" s="14"/>
      <c r="AA190" s="14"/>
      <c r="AB190" s="14"/>
    </row>
    <row r="191">
      <c r="A191" s="7"/>
      <c r="B191" s="11"/>
      <c r="C191" s="9"/>
      <c r="D191" s="22"/>
      <c r="E191" s="11"/>
      <c r="F191" s="11"/>
      <c r="G191" s="13"/>
      <c r="H191" s="11"/>
      <c r="I191" s="14"/>
      <c r="J191" s="54"/>
      <c r="K191" s="14"/>
      <c r="L191" s="54"/>
      <c r="M191" s="14"/>
      <c r="N191" s="14"/>
      <c r="O191" s="14"/>
      <c r="P191" s="14"/>
      <c r="Q191" s="14"/>
      <c r="R191" s="14"/>
      <c r="S191" s="14"/>
      <c r="T191" s="14"/>
      <c r="U191" s="14"/>
      <c r="V191" s="14"/>
      <c r="W191" s="14"/>
      <c r="X191" s="14"/>
      <c r="Y191" s="14"/>
      <c r="Z191" s="14"/>
      <c r="AA191" s="14"/>
      <c r="AB191" s="14"/>
    </row>
    <row r="192">
      <c r="A192" s="7"/>
      <c r="B192" s="11"/>
      <c r="C192" s="9"/>
      <c r="D192" s="22"/>
      <c r="E192" s="11"/>
      <c r="F192" s="11"/>
      <c r="G192" s="13"/>
      <c r="H192" s="11"/>
      <c r="I192" s="14"/>
      <c r="J192" s="54"/>
      <c r="K192" s="14"/>
      <c r="L192" s="54"/>
      <c r="M192" s="14"/>
      <c r="N192" s="14"/>
      <c r="O192" s="14"/>
      <c r="P192" s="14"/>
      <c r="Q192" s="14"/>
      <c r="R192" s="14"/>
      <c r="S192" s="14"/>
      <c r="T192" s="14"/>
      <c r="U192" s="14"/>
      <c r="V192" s="14"/>
      <c r="W192" s="14"/>
      <c r="X192" s="14"/>
      <c r="Y192" s="14"/>
      <c r="Z192" s="14"/>
      <c r="AA192" s="14"/>
      <c r="AB192" s="14"/>
    </row>
    <row r="193">
      <c r="A193" s="7"/>
      <c r="B193" s="11"/>
      <c r="C193" s="9"/>
      <c r="D193" s="22"/>
      <c r="E193" s="11"/>
      <c r="F193" s="11"/>
      <c r="G193" s="13"/>
      <c r="H193" s="11"/>
      <c r="I193" s="14"/>
      <c r="J193" s="54"/>
      <c r="K193" s="14"/>
      <c r="L193" s="54"/>
      <c r="M193" s="14"/>
      <c r="N193" s="14"/>
      <c r="O193" s="14"/>
      <c r="P193" s="14"/>
      <c r="Q193" s="14"/>
      <c r="R193" s="14"/>
      <c r="S193" s="14"/>
      <c r="T193" s="14"/>
      <c r="U193" s="14"/>
      <c r="V193" s="14"/>
      <c r="W193" s="14"/>
      <c r="X193" s="14"/>
      <c r="Y193" s="14"/>
      <c r="Z193" s="14"/>
      <c r="AA193" s="14"/>
      <c r="AB193" s="14"/>
    </row>
    <row r="194">
      <c r="A194" s="7"/>
      <c r="B194" s="11"/>
      <c r="C194" s="9"/>
      <c r="D194" s="22"/>
      <c r="E194" s="11"/>
      <c r="F194" s="11"/>
      <c r="G194" s="13"/>
      <c r="H194" s="11"/>
      <c r="I194" s="14"/>
      <c r="J194" s="54"/>
      <c r="K194" s="14"/>
      <c r="L194" s="54"/>
      <c r="M194" s="14"/>
      <c r="N194" s="14"/>
      <c r="O194" s="14"/>
      <c r="P194" s="14"/>
      <c r="Q194" s="14"/>
      <c r="R194" s="14"/>
      <c r="S194" s="14"/>
      <c r="T194" s="14"/>
      <c r="U194" s="14"/>
      <c r="V194" s="14"/>
      <c r="W194" s="14"/>
      <c r="X194" s="14"/>
      <c r="Y194" s="14"/>
      <c r="Z194" s="14"/>
      <c r="AA194" s="14"/>
      <c r="AB194" s="14"/>
    </row>
    <row r="195">
      <c r="A195" s="7"/>
      <c r="B195" s="11"/>
      <c r="C195" s="9"/>
      <c r="D195" s="22"/>
      <c r="E195" s="11"/>
      <c r="F195" s="11"/>
      <c r="G195" s="13"/>
      <c r="H195" s="11"/>
      <c r="I195" s="14"/>
      <c r="J195" s="54"/>
      <c r="K195" s="14"/>
      <c r="L195" s="54"/>
      <c r="M195" s="14"/>
      <c r="N195" s="14"/>
      <c r="O195" s="14"/>
      <c r="P195" s="14"/>
      <c r="Q195" s="14"/>
      <c r="R195" s="14"/>
      <c r="S195" s="14"/>
      <c r="T195" s="14"/>
      <c r="U195" s="14"/>
      <c r="V195" s="14"/>
      <c r="W195" s="14"/>
      <c r="X195" s="14"/>
      <c r="Y195" s="14"/>
      <c r="Z195" s="14"/>
      <c r="AA195" s="14"/>
      <c r="AB195" s="14"/>
    </row>
    <row r="196">
      <c r="A196" s="7"/>
      <c r="B196" s="11"/>
      <c r="C196" s="9"/>
      <c r="D196" s="22"/>
      <c r="E196" s="11"/>
      <c r="F196" s="11"/>
      <c r="G196" s="13"/>
      <c r="H196" s="11"/>
      <c r="I196" s="14"/>
      <c r="J196" s="54"/>
      <c r="K196" s="14"/>
      <c r="L196" s="54"/>
      <c r="M196" s="14"/>
      <c r="N196" s="14"/>
      <c r="O196" s="14"/>
      <c r="P196" s="14"/>
      <c r="Q196" s="14"/>
      <c r="R196" s="14"/>
      <c r="S196" s="14"/>
      <c r="T196" s="14"/>
      <c r="U196" s="14"/>
      <c r="V196" s="14"/>
      <c r="W196" s="14"/>
      <c r="X196" s="14"/>
      <c r="Y196" s="14"/>
      <c r="Z196" s="14"/>
      <c r="AA196" s="14"/>
      <c r="AB196" s="14"/>
    </row>
    <row r="197">
      <c r="A197" s="7"/>
      <c r="B197" s="11"/>
      <c r="C197" s="9"/>
      <c r="D197" s="22"/>
      <c r="E197" s="11"/>
      <c r="F197" s="11"/>
      <c r="G197" s="13"/>
      <c r="H197" s="11"/>
      <c r="I197" s="14"/>
      <c r="J197" s="14"/>
      <c r="K197" s="14"/>
      <c r="L197" s="54"/>
      <c r="M197" s="14"/>
      <c r="N197" s="14"/>
      <c r="O197" s="14"/>
      <c r="P197" s="14"/>
      <c r="Q197" s="14"/>
      <c r="R197" s="14"/>
      <c r="S197" s="14"/>
      <c r="T197" s="14"/>
      <c r="U197" s="14"/>
      <c r="V197" s="14"/>
      <c r="W197" s="14"/>
      <c r="X197" s="14"/>
      <c r="Y197" s="14"/>
      <c r="Z197" s="14"/>
      <c r="AA197" s="14"/>
      <c r="AB197" s="14"/>
    </row>
    <row r="198">
      <c r="A198" s="7"/>
      <c r="B198" s="11"/>
      <c r="C198" s="9"/>
      <c r="D198" s="22"/>
      <c r="E198" s="11"/>
      <c r="F198" s="11"/>
      <c r="G198" s="13"/>
      <c r="H198" s="11"/>
      <c r="I198" s="14"/>
      <c r="J198" s="14"/>
      <c r="K198" s="14"/>
      <c r="L198" s="54"/>
      <c r="M198" s="14"/>
      <c r="N198" s="14"/>
      <c r="O198" s="14"/>
      <c r="P198" s="14"/>
      <c r="Q198" s="14"/>
      <c r="R198" s="14"/>
      <c r="S198" s="14"/>
      <c r="T198" s="14"/>
      <c r="U198" s="14"/>
      <c r="V198" s="14"/>
      <c r="W198" s="14"/>
      <c r="X198" s="14"/>
      <c r="Y198" s="14"/>
      <c r="Z198" s="14"/>
      <c r="AA198" s="14"/>
      <c r="AB198" s="14"/>
    </row>
    <row r="199">
      <c r="A199" s="7"/>
      <c r="B199" s="11"/>
      <c r="C199" s="9"/>
      <c r="D199" s="22"/>
      <c r="E199" s="11"/>
      <c r="F199" s="11"/>
      <c r="G199" s="13"/>
      <c r="H199" s="11"/>
      <c r="I199" s="14"/>
      <c r="J199" s="14"/>
      <c r="K199" s="14"/>
      <c r="L199" s="54"/>
      <c r="M199" s="14"/>
      <c r="N199" s="14"/>
      <c r="O199" s="14"/>
      <c r="P199" s="14"/>
      <c r="Q199" s="14"/>
      <c r="R199" s="14"/>
      <c r="S199" s="14"/>
      <c r="T199" s="14"/>
      <c r="U199" s="14"/>
      <c r="V199" s="14"/>
      <c r="W199" s="14"/>
      <c r="X199" s="14"/>
      <c r="Y199" s="14"/>
      <c r="Z199" s="14"/>
      <c r="AA199" s="14"/>
      <c r="AB199" s="14"/>
    </row>
    <row r="200">
      <c r="A200" s="7"/>
      <c r="B200" s="11"/>
      <c r="C200" s="9"/>
      <c r="D200" s="22"/>
      <c r="E200" s="11"/>
      <c r="F200" s="11"/>
      <c r="G200" s="13"/>
      <c r="H200" s="11"/>
      <c r="I200" s="14"/>
      <c r="J200" s="14"/>
      <c r="K200" s="14"/>
      <c r="L200" s="14"/>
      <c r="M200" s="14"/>
      <c r="N200" s="14"/>
      <c r="O200" s="14"/>
      <c r="P200" s="14"/>
      <c r="Q200" s="14"/>
      <c r="R200" s="14"/>
      <c r="S200" s="14"/>
      <c r="T200" s="14"/>
      <c r="U200" s="14"/>
      <c r="V200" s="14"/>
      <c r="W200" s="14"/>
      <c r="X200" s="14"/>
      <c r="Y200" s="14"/>
      <c r="Z200" s="14"/>
      <c r="AA200" s="14"/>
      <c r="AB200" s="14"/>
    </row>
    <row r="201">
      <c r="A201" s="7"/>
      <c r="B201" s="11"/>
      <c r="C201" s="9"/>
      <c r="D201" s="22"/>
      <c r="E201" s="11"/>
      <c r="F201" s="11"/>
      <c r="G201" s="13"/>
      <c r="H201" s="11"/>
      <c r="I201" s="14"/>
      <c r="J201" s="14"/>
      <c r="K201" s="14"/>
      <c r="L201" s="14"/>
      <c r="M201" s="14"/>
      <c r="N201" s="14"/>
      <c r="O201" s="14"/>
      <c r="P201" s="14"/>
      <c r="Q201" s="14"/>
      <c r="R201" s="14"/>
      <c r="S201" s="14"/>
      <c r="T201" s="14"/>
      <c r="U201" s="14"/>
      <c r="V201" s="14"/>
      <c r="W201" s="14"/>
      <c r="X201" s="14"/>
      <c r="Y201" s="14"/>
      <c r="Z201" s="14"/>
      <c r="AA201" s="14"/>
      <c r="AB201" s="14"/>
    </row>
    <row r="202">
      <c r="A202" s="7"/>
      <c r="B202" s="11"/>
      <c r="C202" s="9"/>
      <c r="D202" s="22"/>
      <c r="E202" s="11"/>
      <c r="F202" s="11"/>
      <c r="G202" s="13"/>
      <c r="H202" s="11"/>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3"/>
      <c r="H203" s="11"/>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3"/>
      <c r="H204" s="11"/>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3"/>
      <c r="H205" s="11"/>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3"/>
      <c r="H206" s="11"/>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3"/>
      <c r="H207" s="11"/>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3"/>
      <c r="H208" s="11"/>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3"/>
      <c r="H209" s="11"/>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3"/>
      <c r="H210" s="11"/>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3"/>
      <c r="H211" s="11"/>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3"/>
      <c r="H212" s="11"/>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3"/>
      <c r="H213" s="11"/>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3"/>
      <c r="H214" s="11"/>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3"/>
      <c r="H215" s="11"/>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3"/>
      <c r="H216" s="11"/>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3"/>
      <c r="H217" s="11"/>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3"/>
      <c r="H218" s="11"/>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3"/>
      <c r="H219" s="11"/>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3"/>
      <c r="H220" s="11"/>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3"/>
      <c r="H221" s="11"/>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3"/>
      <c r="H222" s="11"/>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3"/>
      <c r="H223" s="11"/>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3"/>
      <c r="H224" s="11"/>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3"/>
      <c r="H225" s="11"/>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3"/>
      <c r="H226" s="11"/>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3"/>
      <c r="H227" s="11"/>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3"/>
      <c r="H228" s="11"/>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3"/>
      <c r="H229" s="11"/>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3"/>
      <c r="H230" s="11"/>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3"/>
      <c r="H231" s="11"/>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3"/>
      <c r="H232" s="11"/>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3"/>
      <c r="H233" s="11"/>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3"/>
      <c r="H234" s="11"/>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3"/>
      <c r="H235" s="11"/>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3"/>
      <c r="H236" s="11"/>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3"/>
      <c r="H237" s="11"/>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3"/>
      <c r="H238" s="11"/>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3"/>
      <c r="H239" s="11"/>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3"/>
      <c r="H240" s="11"/>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3"/>
      <c r="H241" s="11"/>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3"/>
      <c r="H242" s="11"/>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3"/>
      <c r="H243" s="11"/>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3"/>
      <c r="H244" s="11"/>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3"/>
      <c r="H245" s="11"/>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3"/>
      <c r="H246" s="11"/>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3"/>
      <c r="H247" s="11"/>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3"/>
      <c r="H248" s="11"/>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3"/>
      <c r="H249" s="11"/>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3"/>
      <c r="H250" s="11"/>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3"/>
      <c r="H251" s="11"/>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3"/>
      <c r="H252" s="11"/>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3"/>
      <c r="H253" s="11"/>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3"/>
      <c r="H254" s="11"/>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3"/>
      <c r="H255" s="11"/>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3"/>
      <c r="H256" s="11"/>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3"/>
      <c r="H257" s="11"/>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3"/>
      <c r="H258" s="11"/>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3"/>
      <c r="H259" s="11"/>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3"/>
      <c r="H260" s="11"/>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3"/>
      <c r="H261" s="11"/>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3"/>
      <c r="H262" s="11"/>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3"/>
      <c r="H263" s="11"/>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3"/>
      <c r="H264" s="11"/>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3"/>
      <c r="H265" s="11"/>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3"/>
      <c r="H266" s="11"/>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3"/>
      <c r="H267" s="11"/>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3"/>
      <c r="H268" s="11"/>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3"/>
      <c r="H269" s="11"/>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3"/>
      <c r="H270" s="11"/>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3"/>
      <c r="H271" s="11"/>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3"/>
      <c r="H272" s="11"/>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3"/>
      <c r="H273" s="11"/>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3"/>
      <c r="H274" s="11"/>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3"/>
      <c r="H275" s="11"/>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3"/>
      <c r="H276" s="11"/>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3"/>
      <c r="H277" s="11"/>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3"/>
      <c r="H278" s="11"/>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3"/>
      <c r="H279" s="11"/>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3"/>
      <c r="H280" s="11"/>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3"/>
      <c r="H281" s="11"/>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3"/>
      <c r="H282" s="11"/>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3"/>
      <c r="H283" s="11"/>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3"/>
      <c r="H284" s="11"/>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3"/>
      <c r="H285" s="11"/>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3"/>
      <c r="H286" s="11"/>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3"/>
      <c r="H287" s="11"/>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3"/>
      <c r="H288" s="11"/>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3"/>
      <c r="H289" s="11"/>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3"/>
      <c r="H290" s="11"/>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3"/>
      <c r="H291" s="11"/>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3"/>
      <c r="H292" s="11"/>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3"/>
      <c r="H293" s="11"/>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3"/>
      <c r="H294" s="11"/>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3"/>
      <c r="H295" s="11"/>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3"/>
      <c r="H296" s="11"/>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3"/>
      <c r="H297" s="11"/>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3"/>
      <c r="H298" s="11"/>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3"/>
      <c r="H299" s="11"/>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3"/>
      <c r="H300" s="11"/>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3"/>
      <c r="H301" s="11"/>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3"/>
      <c r="H302" s="11"/>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3"/>
      <c r="H303" s="11"/>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3"/>
      <c r="H304" s="11"/>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3"/>
      <c r="H305" s="11"/>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3"/>
      <c r="H306" s="11"/>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3"/>
      <c r="H307" s="11"/>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3"/>
      <c r="H308" s="11"/>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3"/>
      <c r="H309" s="11"/>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3"/>
      <c r="H310" s="11"/>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3"/>
      <c r="H311" s="11"/>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3"/>
      <c r="H312" s="11"/>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3"/>
      <c r="H313" s="11"/>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3"/>
      <c r="H314" s="11"/>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3"/>
      <c r="H315" s="11"/>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3"/>
      <c r="H316" s="11"/>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3"/>
      <c r="H317" s="11"/>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3"/>
      <c r="H318" s="11"/>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3"/>
      <c r="H319" s="11"/>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3"/>
      <c r="H320" s="11"/>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3"/>
      <c r="H321" s="11"/>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3"/>
      <c r="H322" s="11"/>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3"/>
      <c r="H323" s="11"/>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3"/>
      <c r="H324" s="11"/>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3"/>
      <c r="H325" s="11"/>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3"/>
      <c r="H326" s="11"/>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3"/>
      <c r="H327" s="11"/>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3"/>
      <c r="H328" s="11"/>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3"/>
      <c r="H329" s="11"/>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3"/>
      <c r="H330" s="11"/>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3"/>
      <c r="H331" s="11"/>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3"/>
      <c r="H332" s="11"/>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3"/>
      <c r="H333" s="11"/>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3"/>
      <c r="H334" s="11"/>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3"/>
      <c r="H335" s="11"/>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3"/>
      <c r="H336" s="11"/>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3"/>
      <c r="H337" s="11"/>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3"/>
      <c r="H338" s="11"/>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3"/>
      <c r="H339" s="11"/>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3"/>
      <c r="H340" s="11"/>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3"/>
      <c r="H341" s="11"/>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3"/>
      <c r="H342" s="11"/>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3"/>
      <c r="H343" s="11"/>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3"/>
      <c r="H344" s="11"/>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3"/>
      <c r="H345" s="11"/>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3"/>
      <c r="H346" s="11"/>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3"/>
      <c r="H347" s="11"/>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3"/>
      <c r="H348" s="11"/>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3"/>
      <c r="H349" s="11"/>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3"/>
      <c r="H350" s="11"/>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3"/>
      <c r="H351" s="11"/>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3"/>
      <c r="H352" s="11"/>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3"/>
      <c r="H353" s="11"/>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3"/>
      <c r="H354" s="11"/>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3"/>
      <c r="H355" s="11"/>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3"/>
      <c r="H356" s="11"/>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3"/>
      <c r="H357" s="11"/>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3"/>
      <c r="H358" s="11"/>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3"/>
      <c r="H359" s="11"/>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3"/>
      <c r="H360" s="11"/>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3"/>
      <c r="H361" s="11"/>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3"/>
      <c r="H362" s="11"/>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3"/>
      <c r="H363" s="11"/>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3"/>
      <c r="H364" s="11"/>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3"/>
      <c r="H365" s="11"/>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3"/>
      <c r="H366" s="11"/>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3"/>
      <c r="H367" s="11"/>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3"/>
      <c r="H368" s="11"/>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3"/>
      <c r="H369" s="11"/>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3"/>
      <c r="H370" s="11"/>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3"/>
      <c r="H371" s="11"/>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3"/>
      <c r="H372" s="11"/>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3"/>
      <c r="H373" s="11"/>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3"/>
      <c r="H374" s="11"/>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3"/>
      <c r="H375" s="11"/>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3"/>
      <c r="H376" s="11"/>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3"/>
      <c r="H377" s="11"/>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3"/>
      <c r="H378" s="11"/>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3"/>
      <c r="H379" s="11"/>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3"/>
      <c r="H380" s="11"/>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3"/>
      <c r="H381" s="11"/>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3"/>
      <c r="H382" s="11"/>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3"/>
      <c r="H383" s="11"/>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3"/>
      <c r="H384" s="11"/>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3"/>
      <c r="H385" s="11"/>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3"/>
      <c r="H386" s="11"/>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3"/>
      <c r="H387" s="11"/>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3"/>
      <c r="H388" s="11"/>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3"/>
      <c r="H389" s="11"/>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3"/>
      <c r="H390" s="11"/>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3"/>
      <c r="H391" s="11"/>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3"/>
      <c r="H392" s="11"/>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3"/>
      <c r="H393" s="11"/>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3"/>
      <c r="H394" s="11"/>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3"/>
      <c r="H395" s="11"/>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3"/>
      <c r="H396" s="11"/>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3"/>
      <c r="H397" s="11"/>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3"/>
      <c r="H398" s="11"/>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3"/>
      <c r="H399" s="11"/>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3"/>
      <c r="H400" s="11"/>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3"/>
      <c r="H401" s="11"/>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3"/>
      <c r="H402" s="11"/>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3"/>
      <c r="H403" s="11"/>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3"/>
      <c r="H404" s="11"/>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3"/>
      <c r="H405" s="11"/>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3"/>
      <c r="H406" s="11"/>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3"/>
      <c r="H407" s="11"/>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3"/>
      <c r="H408" s="11"/>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3"/>
      <c r="H409" s="11"/>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3"/>
      <c r="H410" s="11"/>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3"/>
      <c r="H411" s="11"/>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3"/>
      <c r="H412" s="11"/>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3"/>
      <c r="H413" s="11"/>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3"/>
      <c r="H414" s="11"/>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3"/>
      <c r="H415" s="11"/>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3"/>
      <c r="H416" s="11"/>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3"/>
      <c r="H417" s="11"/>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3"/>
      <c r="H418" s="11"/>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3"/>
      <c r="H419" s="11"/>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3"/>
      <c r="H420" s="11"/>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3"/>
      <c r="H421" s="11"/>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3"/>
      <c r="H422" s="11"/>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3"/>
      <c r="H423" s="11"/>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3"/>
      <c r="H424" s="11"/>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3"/>
      <c r="H425" s="11"/>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3"/>
      <c r="H426" s="11"/>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3"/>
      <c r="H427" s="11"/>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3"/>
      <c r="H428" s="11"/>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3"/>
      <c r="H429" s="11"/>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3"/>
      <c r="H430" s="11"/>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3"/>
      <c r="H431" s="11"/>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3"/>
      <c r="H432" s="11"/>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3"/>
      <c r="H433" s="11"/>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3"/>
      <c r="H434" s="11"/>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3"/>
      <c r="H435" s="11"/>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3"/>
      <c r="H436" s="11"/>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3"/>
      <c r="H437" s="11"/>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3"/>
      <c r="H438" s="11"/>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3"/>
      <c r="H439" s="11"/>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3"/>
      <c r="H440" s="11"/>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3"/>
      <c r="H441" s="11"/>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3"/>
      <c r="H442" s="11"/>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3"/>
      <c r="H443" s="11"/>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3"/>
      <c r="H444" s="11"/>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3"/>
      <c r="H445" s="11"/>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3"/>
      <c r="H446" s="11"/>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3"/>
      <c r="H447" s="11"/>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3"/>
      <c r="H448" s="11"/>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3"/>
      <c r="H449" s="11"/>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3"/>
      <c r="H450" s="11"/>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3"/>
      <c r="H451" s="11"/>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3"/>
      <c r="H452" s="11"/>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3"/>
      <c r="H453" s="11"/>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3"/>
      <c r="H454" s="11"/>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3"/>
      <c r="H455" s="11"/>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3"/>
      <c r="H456" s="11"/>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3"/>
      <c r="H457" s="11"/>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3"/>
      <c r="H458" s="11"/>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3"/>
      <c r="H459" s="11"/>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3"/>
      <c r="H460" s="11"/>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3"/>
      <c r="H461" s="11"/>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3"/>
      <c r="H462" s="11"/>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3"/>
      <c r="H463" s="11"/>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3"/>
      <c r="H464" s="11"/>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3"/>
      <c r="H465" s="11"/>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3"/>
      <c r="H466" s="11"/>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3"/>
      <c r="H467" s="11"/>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3"/>
      <c r="H468" s="11"/>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3"/>
      <c r="H469" s="11"/>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3"/>
      <c r="H470" s="11"/>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3"/>
      <c r="H471" s="11"/>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3"/>
      <c r="H472" s="11"/>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3"/>
      <c r="H473" s="11"/>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3"/>
      <c r="H474" s="11"/>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3"/>
      <c r="H475" s="11"/>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3"/>
      <c r="H476" s="11"/>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3"/>
      <c r="H477" s="11"/>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3"/>
      <c r="H478" s="11"/>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3"/>
      <c r="H479" s="11"/>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3"/>
      <c r="H480" s="11"/>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3"/>
      <c r="H481" s="11"/>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3"/>
      <c r="H482" s="11"/>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3"/>
      <c r="H483" s="11"/>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3"/>
      <c r="H484" s="11"/>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3"/>
      <c r="H485" s="11"/>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3"/>
      <c r="H486" s="11"/>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3"/>
      <c r="H487" s="11"/>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3"/>
      <c r="H488" s="11"/>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3"/>
      <c r="H489" s="11"/>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3"/>
      <c r="H490" s="11"/>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3"/>
      <c r="H491" s="11"/>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3"/>
      <c r="H492" s="11"/>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3"/>
      <c r="H493" s="11"/>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3"/>
      <c r="H494" s="11"/>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3"/>
      <c r="H495" s="11"/>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3"/>
      <c r="H496" s="11"/>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3"/>
      <c r="H497" s="11"/>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3"/>
      <c r="H498" s="11"/>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3"/>
      <c r="H499" s="11"/>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3"/>
      <c r="H500" s="11"/>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3"/>
      <c r="H501" s="11"/>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3"/>
      <c r="H502" s="11"/>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3"/>
      <c r="H503" s="11"/>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3"/>
      <c r="H504" s="11"/>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3"/>
      <c r="H505" s="11"/>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3"/>
      <c r="H506" s="11"/>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3"/>
      <c r="H507" s="11"/>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3"/>
      <c r="H508" s="11"/>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3"/>
      <c r="H509" s="11"/>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3"/>
      <c r="H510" s="11"/>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3"/>
      <c r="H511" s="11"/>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3"/>
      <c r="H512" s="11"/>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3"/>
      <c r="H513" s="11"/>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3"/>
      <c r="H514" s="11"/>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3"/>
      <c r="H515" s="11"/>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3"/>
      <c r="H516" s="11"/>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3"/>
      <c r="H517" s="11"/>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3"/>
      <c r="H518" s="11"/>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3"/>
      <c r="H519" s="11"/>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3"/>
      <c r="H520" s="11"/>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3"/>
      <c r="H521" s="11"/>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3"/>
      <c r="H522" s="11"/>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3"/>
      <c r="H523" s="11"/>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3"/>
      <c r="H524" s="11"/>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3"/>
      <c r="H525" s="11"/>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3"/>
      <c r="H526" s="11"/>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3"/>
      <c r="H527" s="11"/>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3"/>
      <c r="H528" s="11"/>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3"/>
      <c r="H529" s="11"/>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3"/>
      <c r="H530" s="11"/>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3"/>
      <c r="H531" s="11"/>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3"/>
      <c r="H532" s="11"/>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3"/>
      <c r="H533" s="11"/>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3"/>
      <c r="H534" s="11"/>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3"/>
      <c r="H535" s="11"/>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3"/>
      <c r="H536" s="11"/>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3"/>
      <c r="H537" s="11"/>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3"/>
      <c r="H538" s="11"/>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3"/>
      <c r="H539" s="11"/>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3"/>
      <c r="H540" s="11"/>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3"/>
      <c r="H541" s="11"/>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3"/>
      <c r="H542" s="11"/>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3"/>
      <c r="H543" s="11"/>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3"/>
      <c r="H544" s="11"/>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3"/>
      <c r="H545" s="11"/>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3"/>
      <c r="H546" s="11"/>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3"/>
      <c r="H547" s="11"/>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3"/>
      <c r="H548" s="11"/>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3"/>
      <c r="H549" s="11"/>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3"/>
      <c r="H550" s="11"/>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3"/>
      <c r="H551" s="11"/>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3"/>
      <c r="H552" s="11"/>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3"/>
      <c r="H553" s="11"/>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3"/>
      <c r="H554" s="11"/>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3"/>
      <c r="H555" s="11"/>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3"/>
      <c r="H556" s="11"/>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3"/>
      <c r="H557" s="11"/>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3"/>
      <c r="H558" s="11"/>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3"/>
      <c r="H559" s="11"/>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3"/>
      <c r="H560" s="11"/>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3"/>
      <c r="H561" s="11"/>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3"/>
      <c r="H562" s="11"/>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3"/>
      <c r="H563" s="11"/>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3"/>
      <c r="H564" s="11"/>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3"/>
      <c r="H565" s="11"/>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3"/>
      <c r="H566" s="11"/>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3"/>
      <c r="H567" s="11"/>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3"/>
      <c r="H568" s="11"/>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3"/>
      <c r="H569" s="11"/>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3"/>
      <c r="H570" s="11"/>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3"/>
      <c r="H571" s="11"/>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3"/>
      <c r="H572" s="11"/>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3"/>
      <c r="H573" s="11"/>
      <c r="I573" s="14"/>
      <c r="J573" s="14"/>
      <c r="K573" s="14"/>
      <c r="L573" s="14"/>
      <c r="M573" s="14"/>
      <c r="N573" s="14"/>
      <c r="O573" s="14"/>
      <c r="P573" s="14"/>
      <c r="Q573" s="14"/>
      <c r="R573" s="14"/>
      <c r="S573" s="14"/>
      <c r="T573" s="14"/>
      <c r="U573" s="14"/>
      <c r="V573" s="14"/>
      <c r="W573" s="14"/>
      <c r="X573" s="14"/>
      <c r="Y573" s="14"/>
      <c r="Z573" s="14"/>
      <c r="AA573" s="14"/>
      <c r="AB573" s="14"/>
    </row>
    <row r="574">
      <c r="A574" s="7"/>
      <c r="B574" s="11"/>
      <c r="C574" s="9"/>
      <c r="D574" s="22"/>
      <c r="E574" s="11"/>
      <c r="F574" s="11"/>
      <c r="G574" s="13"/>
      <c r="H574" s="11"/>
      <c r="I574" s="14"/>
      <c r="J574" s="14"/>
      <c r="K574" s="14"/>
      <c r="L574" s="14"/>
      <c r="M574" s="14"/>
      <c r="N574" s="14"/>
      <c r="O574" s="14"/>
      <c r="P574" s="14"/>
      <c r="Q574" s="14"/>
      <c r="R574" s="14"/>
      <c r="S574" s="14"/>
      <c r="T574" s="14"/>
      <c r="U574" s="14"/>
      <c r="V574" s="14"/>
      <c r="W574" s="14"/>
      <c r="X574" s="14"/>
      <c r="Y574" s="14"/>
      <c r="Z574" s="14"/>
      <c r="AA574" s="14"/>
      <c r="AB574" s="14"/>
    </row>
    <row r="575">
      <c r="A575" s="7"/>
      <c r="B575" s="11"/>
      <c r="C575" s="9"/>
      <c r="D575" s="22"/>
      <c r="E575" s="11"/>
      <c r="F575" s="11"/>
      <c r="G575" s="13"/>
      <c r="H575" s="11"/>
      <c r="I575" s="14"/>
      <c r="J575" s="14"/>
      <c r="K575" s="14"/>
      <c r="L575" s="14"/>
      <c r="M575" s="14"/>
      <c r="N575" s="14"/>
      <c r="O575" s="14"/>
      <c r="P575" s="14"/>
      <c r="Q575" s="14"/>
      <c r="R575" s="14"/>
      <c r="S575" s="14"/>
      <c r="T575" s="14"/>
      <c r="U575" s="14"/>
      <c r="V575" s="14"/>
      <c r="W575" s="14"/>
      <c r="X575" s="14"/>
      <c r="Y575" s="14"/>
      <c r="Z575" s="14"/>
      <c r="AA575" s="14"/>
      <c r="AB575" s="14"/>
    </row>
    <row r="576">
      <c r="A576" s="7"/>
      <c r="B576" s="11"/>
      <c r="C576" s="9"/>
      <c r="D576" s="22"/>
      <c r="E576" s="11"/>
      <c r="F576" s="11"/>
      <c r="G576" s="13"/>
      <c r="H576" s="11"/>
      <c r="I576" s="14"/>
      <c r="J576" s="14"/>
      <c r="K576" s="14"/>
      <c r="L576" s="14"/>
      <c r="M576" s="14"/>
      <c r="N576" s="14"/>
      <c r="O576" s="14"/>
      <c r="P576" s="14"/>
      <c r="Q576" s="14"/>
      <c r="R576" s="14"/>
      <c r="S576" s="14"/>
      <c r="T576" s="14"/>
      <c r="U576" s="14"/>
      <c r="V576" s="14"/>
      <c r="W576" s="14"/>
      <c r="X576" s="14"/>
      <c r="Y576" s="14"/>
      <c r="Z576" s="14"/>
      <c r="AA576" s="14"/>
      <c r="AB576" s="14"/>
    </row>
    <row r="577">
      <c r="A577" s="7"/>
      <c r="B577" s="11"/>
      <c r="C577" s="9"/>
      <c r="D577" s="22"/>
      <c r="E577" s="11"/>
      <c r="F577" s="11"/>
      <c r="G577" s="13"/>
      <c r="H577" s="11"/>
      <c r="I577" s="14"/>
      <c r="J577" s="14"/>
      <c r="K577" s="14"/>
      <c r="L577" s="14"/>
      <c r="M577" s="14"/>
      <c r="N577" s="14"/>
      <c r="O577" s="14"/>
      <c r="P577" s="14"/>
      <c r="Q577" s="14"/>
      <c r="R577" s="14"/>
      <c r="S577" s="14"/>
      <c r="T577" s="14"/>
      <c r="U577" s="14"/>
      <c r="V577" s="14"/>
      <c r="W577" s="14"/>
      <c r="X577" s="14"/>
      <c r="Y577" s="14"/>
      <c r="Z577" s="14"/>
      <c r="AA577" s="14"/>
      <c r="AB577" s="14"/>
    </row>
    <row r="578">
      <c r="A578" s="7"/>
      <c r="B578" s="11"/>
      <c r="C578" s="9"/>
      <c r="D578" s="22"/>
      <c r="E578" s="11"/>
      <c r="F578" s="11"/>
      <c r="G578" s="13"/>
      <c r="H578" s="11"/>
      <c r="I578" s="14"/>
      <c r="J578" s="14"/>
      <c r="K578" s="14"/>
      <c r="L578" s="14"/>
      <c r="M578" s="14"/>
      <c r="N578" s="14"/>
      <c r="O578" s="14"/>
      <c r="P578" s="14"/>
      <c r="Q578" s="14"/>
      <c r="R578" s="14"/>
      <c r="S578" s="14"/>
      <c r="T578" s="14"/>
      <c r="U578" s="14"/>
      <c r="V578" s="14"/>
      <c r="W578" s="14"/>
      <c r="X578" s="14"/>
      <c r="Y578" s="14"/>
      <c r="Z578" s="14"/>
      <c r="AA578" s="14"/>
      <c r="AB578" s="14"/>
    </row>
    <row r="579">
      <c r="A579" s="7"/>
      <c r="B579" s="11"/>
      <c r="C579" s="9"/>
      <c r="D579" s="22"/>
      <c r="E579" s="11"/>
      <c r="F579" s="11"/>
      <c r="G579" s="13"/>
      <c r="H579" s="11"/>
      <c r="I579" s="14"/>
      <c r="J579" s="14"/>
      <c r="K579" s="14"/>
      <c r="L579" s="14"/>
      <c r="M579" s="14"/>
      <c r="N579" s="14"/>
      <c r="O579" s="14"/>
      <c r="P579" s="14"/>
      <c r="Q579" s="14"/>
      <c r="R579" s="14"/>
      <c r="S579" s="14"/>
      <c r="T579" s="14"/>
      <c r="U579" s="14"/>
      <c r="V579" s="14"/>
      <c r="W579" s="14"/>
      <c r="X579" s="14"/>
      <c r="Y579" s="14"/>
      <c r="Z579" s="14"/>
      <c r="AA579" s="14"/>
      <c r="AB579" s="14"/>
    </row>
    <row r="580">
      <c r="A580" s="7"/>
      <c r="B580" s="11"/>
      <c r="C580" s="9"/>
      <c r="D580" s="22"/>
      <c r="E580" s="11"/>
      <c r="F580" s="11"/>
      <c r="G580" s="13"/>
      <c r="H580" s="11"/>
      <c r="I580" s="14"/>
      <c r="J580" s="14"/>
      <c r="K580" s="14"/>
      <c r="L580" s="14"/>
      <c r="M580" s="14"/>
      <c r="N580" s="14"/>
      <c r="O580" s="14"/>
      <c r="P580" s="14"/>
      <c r="Q580" s="14"/>
      <c r="R580" s="14"/>
      <c r="S580" s="14"/>
      <c r="T580" s="14"/>
      <c r="U580" s="14"/>
      <c r="V580" s="14"/>
      <c r="W580" s="14"/>
      <c r="X580" s="14"/>
      <c r="Y580" s="14"/>
      <c r="Z580" s="14"/>
      <c r="AA580" s="14"/>
      <c r="AB580" s="14"/>
    </row>
    <row r="581">
      <c r="A581" s="7"/>
      <c r="B581" s="11"/>
      <c r="C581" s="9"/>
      <c r="D581" s="22"/>
      <c r="E581" s="11"/>
      <c r="F581" s="11"/>
      <c r="G581" s="13"/>
      <c r="H581" s="11"/>
      <c r="I581" s="14"/>
      <c r="J581" s="14"/>
      <c r="K581" s="14"/>
      <c r="L581" s="14"/>
      <c r="M581" s="14"/>
      <c r="N581" s="14"/>
      <c r="O581" s="14"/>
      <c r="P581" s="14"/>
      <c r="Q581" s="14"/>
      <c r="R581" s="14"/>
      <c r="S581" s="14"/>
      <c r="T581" s="14"/>
      <c r="U581" s="14"/>
      <c r="V581" s="14"/>
      <c r="W581" s="14"/>
      <c r="X581" s="14"/>
      <c r="Y581" s="14"/>
      <c r="Z581" s="14"/>
      <c r="AA581" s="14"/>
      <c r="AB581" s="14"/>
    </row>
    <row r="582">
      <c r="A582" s="7"/>
      <c r="B582" s="11"/>
      <c r="C582" s="9"/>
      <c r="D582" s="22"/>
      <c r="E582" s="11"/>
      <c r="F582" s="11"/>
      <c r="G582" s="13"/>
      <c r="H582" s="11"/>
      <c r="I582" s="14"/>
      <c r="J582" s="14"/>
      <c r="K582" s="14"/>
      <c r="L582" s="14"/>
      <c r="M582" s="14"/>
      <c r="N582" s="14"/>
      <c r="O582" s="14"/>
      <c r="P582" s="14"/>
      <c r="Q582" s="14"/>
      <c r="R582" s="14"/>
      <c r="S582" s="14"/>
      <c r="T582" s="14"/>
      <c r="U582" s="14"/>
      <c r="V582" s="14"/>
      <c r="W582" s="14"/>
      <c r="X582" s="14"/>
      <c r="Y582" s="14"/>
      <c r="Z582" s="14"/>
      <c r="AA582" s="14"/>
      <c r="AB582" s="14"/>
    </row>
    <row r="583">
      <c r="A583" s="7"/>
      <c r="B583" s="11"/>
      <c r="C583" s="9"/>
      <c r="D583" s="22"/>
      <c r="E583" s="11"/>
      <c r="F583" s="11"/>
      <c r="G583" s="13"/>
      <c r="H583" s="11"/>
      <c r="I583" s="14"/>
      <c r="J583" s="14"/>
      <c r="K583" s="14"/>
      <c r="L583" s="14"/>
      <c r="M583" s="14"/>
      <c r="N583" s="14"/>
      <c r="O583" s="14"/>
      <c r="P583" s="14"/>
      <c r="Q583" s="14"/>
      <c r="R583" s="14"/>
      <c r="S583" s="14"/>
      <c r="T583" s="14"/>
      <c r="U583" s="14"/>
      <c r="V583" s="14"/>
      <c r="W583" s="14"/>
      <c r="X583" s="14"/>
      <c r="Y583" s="14"/>
      <c r="Z583" s="14"/>
      <c r="AA583" s="14"/>
      <c r="AB583" s="14"/>
    </row>
    <row r="584">
      <c r="A584" s="7"/>
      <c r="B584" s="11"/>
      <c r="C584" s="9"/>
      <c r="D584" s="22"/>
      <c r="E584" s="11"/>
      <c r="F584" s="11"/>
      <c r="G584" s="13"/>
      <c r="H584" s="11"/>
      <c r="I584" s="14"/>
      <c r="J584" s="14"/>
      <c r="K584" s="14"/>
      <c r="L584" s="14"/>
      <c r="M584" s="14"/>
      <c r="N584" s="14"/>
      <c r="O584" s="14"/>
      <c r="P584" s="14"/>
      <c r="Q584" s="14"/>
      <c r="R584" s="14"/>
      <c r="S584" s="14"/>
      <c r="T584" s="14"/>
      <c r="U584" s="14"/>
      <c r="V584" s="14"/>
      <c r="W584" s="14"/>
      <c r="X584" s="14"/>
      <c r="Y584" s="14"/>
      <c r="Z584" s="14"/>
      <c r="AA584" s="14"/>
      <c r="AB584" s="14"/>
    </row>
    <row r="585">
      <c r="A585" s="7"/>
      <c r="B585" s="11"/>
      <c r="C585" s="9"/>
      <c r="D585" s="22"/>
      <c r="E585" s="11"/>
      <c r="F585" s="11"/>
      <c r="G585" s="13"/>
      <c r="H585" s="11"/>
      <c r="I585" s="14"/>
      <c r="J585" s="14"/>
      <c r="K585" s="14"/>
      <c r="L585" s="14"/>
      <c r="M585" s="14"/>
      <c r="N585" s="14"/>
      <c r="O585" s="14"/>
      <c r="P585" s="14"/>
      <c r="Q585" s="14"/>
      <c r="R585" s="14"/>
      <c r="S585" s="14"/>
      <c r="T585" s="14"/>
      <c r="U585" s="14"/>
      <c r="V585" s="14"/>
      <c r="W585" s="14"/>
      <c r="X585" s="14"/>
      <c r="Y585" s="14"/>
      <c r="Z585" s="14"/>
      <c r="AA585" s="14"/>
      <c r="AB585" s="14"/>
    </row>
    <row r="586">
      <c r="A586" s="7"/>
      <c r="B586" s="11"/>
      <c r="C586" s="9"/>
      <c r="D586" s="22"/>
      <c r="E586" s="11"/>
      <c r="F586" s="11"/>
      <c r="G586" s="13"/>
      <c r="H586" s="11"/>
      <c r="I586" s="14"/>
      <c r="J586" s="14"/>
      <c r="K586" s="14"/>
      <c r="L586" s="14"/>
      <c r="M586" s="14"/>
      <c r="N586" s="14"/>
      <c r="O586" s="14"/>
      <c r="P586" s="14"/>
      <c r="Q586" s="14"/>
      <c r="R586" s="14"/>
      <c r="S586" s="14"/>
      <c r="T586" s="14"/>
      <c r="U586" s="14"/>
      <c r="V586" s="14"/>
      <c r="W586" s="14"/>
      <c r="X586" s="14"/>
      <c r="Y586" s="14"/>
      <c r="Z586" s="14"/>
      <c r="AA586" s="14"/>
      <c r="AB586" s="14"/>
    </row>
    <row r="587">
      <c r="A587" s="7"/>
      <c r="B587" s="11"/>
      <c r="C587" s="9"/>
      <c r="D587" s="22"/>
      <c r="E587" s="11"/>
      <c r="F587" s="11"/>
      <c r="G587" s="13"/>
      <c r="H587" s="11"/>
      <c r="I587" s="14"/>
      <c r="J587" s="14"/>
      <c r="K587" s="14"/>
      <c r="L587" s="14"/>
      <c r="M587" s="14"/>
      <c r="N587" s="14"/>
      <c r="O587" s="14"/>
      <c r="P587" s="14"/>
      <c r="Q587" s="14"/>
      <c r="R587" s="14"/>
      <c r="S587" s="14"/>
      <c r="T587" s="14"/>
      <c r="U587" s="14"/>
      <c r="V587" s="14"/>
      <c r="W587" s="14"/>
      <c r="X587" s="14"/>
      <c r="Y587" s="14"/>
      <c r="Z587" s="14"/>
      <c r="AA587" s="14"/>
      <c r="AB587" s="14"/>
    </row>
    <row r="588">
      <c r="A588" s="7"/>
      <c r="B588" s="11"/>
      <c r="C588" s="9"/>
      <c r="D588" s="22"/>
      <c r="E588" s="11"/>
      <c r="F588" s="11"/>
      <c r="G588" s="13"/>
      <c r="H588" s="11"/>
      <c r="I588" s="14"/>
      <c r="J588" s="14"/>
      <c r="K588" s="14"/>
      <c r="L588" s="14"/>
      <c r="M588" s="14"/>
      <c r="N588" s="14"/>
      <c r="O588" s="14"/>
      <c r="P588" s="14"/>
      <c r="Q588" s="14"/>
      <c r="R588" s="14"/>
      <c r="S588" s="14"/>
      <c r="T588" s="14"/>
      <c r="U588" s="14"/>
      <c r="V588" s="14"/>
      <c r="W588" s="14"/>
      <c r="X588" s="14"/>
      <c r="Y588" s="14"/>
      <c r="Z588" s="14"/>
      <c r="AA588" s="14"/>
      <c r="AB588" s="14"/>
    </row>
    <row r="589">
      <c r="A589" s="7"/>
      <c r="B589" s="11"/>
      <c r="C589" s="9"/>
      <c r="D589" s="22"/>
      <c r="E589" s="11"/>
      <c r="F589" s="11"/>
      <c r="G589" s="13"/>
      <c r="H589" s="11"/>
      <c r="I589" s="14"/>
      <c r="J589" s="14"/>
      <c r="K589" s="14"/>
      <c r="L589" s="14"/>
      <c r="M589" s="14"/>
      <c r="N589" s="14"/>
      <c r="O589" s="14"/>
      <c r="P589" s="14"/>
      <c r="Q589" s="14"/>
      <c r="R589" s="14"/>
      <c r="S589" s="14"/>
      <c r="T589" s="14"/>
      <c r="U589" s="14"/>
      <c r="V589" s="14"/>
      <c r="W589" s="14"/>
      <c r="X589" s="14"/>
      <c r="Y589" s="14"/>
      <c r="Z589" s="14"/>
      <c r="AA589" s="14"/>
      <c r="AB589" s="14"/>
    </row>
    <row r="590">
      <c r="A590" s="7"/>
      <c r="B590" s="11"/>
      <c r="C590" s="9"/>
      <c r="D590" s="22"/>
      <c r="E590" s="11"/>
      <c r="F590" s="11"/>
      <c r="G590" s="13"/>
      <c r="H590" s="11"/>
      <c r="I590" s="14"/>
      <c r="J590" s="14"/>
      <c r="K590" s="14"/>
      <c r="L590" s="14"/>
      <c r="M590" s="14"/>
      <c r="N590" s="14"/>
      <c r="O590" s="14"/>
      <c r="P590" s="14"/>
      <c r="Q590" s="14"/>
      <c r="R590" s="14"/>
      <c r="S590" s="14"/>
      <c r="T590" s="14"/>
      <c r="U590" s="14"/>
      <c r="V590" s="14"/>
      <c r="W590" s="14"/>
      <c r="X590" s="14"/>
      <c r="Y590" s="14"/>
      <c r="Z590" s="14"/>
      <c r="AA590" s="14"/>
      <c r="AB590" s="14"/>
    </row>
    <row r="591">
      <c r="A591" s="7"/>
      <c r="B591" s="11"/>
      <c r="C591" s="9"/>
      <c r="D591" s="22"/>
      <c r="E591" s="11"/>
      <c r="F591" s="11"/>
      <c r="G591" s="13"/>
      <c r="H591" s="11"/>
      <c r="I591" s="14"/>
      <c r="J591" s="14"/>
      <c r="K591" s="14"/>
      <c r="L591" s="14"/>
      <c r="M591" s="14"/>
      <c r="N591" s="14"/>
      <c r="O591" s="14"/>
      <c r="P591" s="14"/>
      <c r="Q591" s="14"/>
      <c r="R591" s="14"/>
      <c r="S591" s="14"/>
      <c r="T591" s="14"/>
      <c r="U591" s="14"/>
      <c r="V591" s="14"/>
      <c r="W591" s="14"/>
      <c r="X591" s="14"/>
      <c r="Y591" s="14"/>
      <c r="Z591" s="14"/>
      <c r="AA591" s="14"/>
      <c r="AB591" s="14"/>
    </row>
    <row r="592">
      <c r="A592" s="7"/>
      <c r="B592" s="11"/>
      <c r="C592" s="9"/>
      <c r="D592" s="22"/>
      <c r="E592" s="11"/>
      <c r="F592" s="11"/>
      <c r="G592" s="13"/>
      <c r="H592" s="11"/>
      <c r="I592" s="14"/>
      <c r="J592" s="14"/>
      <c r="K592" s="14"/>
      <c r="L592" s="14"/>
      <c r="M592" s="14"/>
      <c r="N592" s="14"/>
      <c r="O592" s="14"/>
      <c r="P592" s="14"/>
      <c r="Q592" s="14"/>
      <c r="R592" s="14"/>
      <c r="S592" s="14"/>
      <c r="T592" s="14"/>
      <c r="U592" s="14"/>
      <c r="V592" s="14"/>
      <c r="W592" s="14"/>
      <c r="X592" s="14"/>
      <c r="Y592" s="14"/>
      <c r="Z592" s="14"/>
      <c r="AA592" s="14"/>
      <c r="AB592" s="14"/>
    </row>
    <row r="593">
      <c r="A593" s="7"/>
      <c r="B593" s="11"/>
      <c r="C593" s="9"/>
      <c r="D593" s="22"/>
      <c r="E593" s="11"/>
      <c r="F593" s="11"/>
      <c r="G593" s="13"/>
      <c r="H593" s="11"/>
      <c r="I593" s="14"/>
      <c r="J593" s="14"/>
      <c r="K593" s="14"/>
      <c r="L593" s="14"/>
      <c r="M593" s="14"/>
      <c r="N593" s="14"/>
      <c r="O593" s="14"/>
      <c r="P593" s="14"/>
      <c r="Q593" s="14"/>
      <c r="R593" s="14"/>
      <c r="S593" s="14"/>
      <c r="T593" s="14"/>
      <c r="U593" s="14"/>
      <c r="V593" s="14"/>
      <c r="W593" s="14"/>
      <c r="X593" s="14"/>
      <c r="Y593" s="14"/>
      <c r="Z593" s="14"/>
      <c r="AA593" s="14"/>
      <c r="AB593" s="14"/>
    </row>
    <row r="594">
      <c r="A594" s="7"/>
      <c r="B594" s="11"/>
      <c r="C594" s="9"/>
      <c r="D594" s="22"/>
      <c r="E594" s="11"/>
      <c r="F594" s="11"/>
      <c r="G594" s="13"/>
      <c r="H594" s="11"/>
      <c r="I594" s="14"/>
      <c r="J594" s="14"/>
      <c r="K594" s="14"/>
      <c r="L594" s="14"/>
      <c r="M594" s="14"/>
      <c r="N594" s="14"/>
      <c r="O594" s="14"/>
      <c r="P594" s="14"/>
      <c r="Q594" s="14"/>
      <c r="R594" s="14"/>
      <c r="S594" s="14"/>
      <c r="T594" s="14"/>
      <c r="U594" s="14"/>
      <c r="V594" s="14"/>
      <c r="W594" s="14"/>
      <c r="X594" s="14"/>
      <c r="Y594" s="14"/>
      <c r="Z594" s="14"/>
      <c r="AA594" s="14"/>
      <c r="AB594" s="14"/>
    </row>
    <row r="595">
      <c r="A595" s="7"/>
      <c r="B595" s="11"/>
      <c r="C595" s="9"/>
      <c r="D595" s="22"/>
      <c r="E595" s="11"/>
      <c r="F595" s="11"/>
      <c r="G595" s="13"/>
      <c r="H595" s="11"/>
      <c r="I595" s="14"/>
      <c r="J595" s="14"/>
      <c r="K595" s="14"/>
      <c r="L595" s="14"/>
      <c r="M595" s="14"/>
      <c r="N595" s="14"/>
      <c r="O595" s="14"/>
      <c r="P595" s="14"/>
      <c r="Q595" s="14"/>
      <c r="R595" s="14"/>
      <c r="S595" s="14"/>
      <c r="T595" s="14"/>
      <c r="U595" s="14"/>
      <c r="V595" s="14"/>
      <c r="W595" s="14"/>
      <c r="X595" s="14"/>
      <c r="Y595" s="14"/>
      <c r="Z595" s="14"/>
      <c r="AA595" s="14"/>
      <c r="AB595" s="14"/>
    </row>
    <row r="596">
      <c r="A596" s="7"/>
      <c r="B596" s="11"/>
      <c r="C596" s="9"/>
      <c r="D596" s="22"/>
      <c r="E596" s="11"/>
      <c r="F596" s="11"/>
      <c r="G596" s="13"/>
      <c r="H596" s="11"/>
      <c r="I596" s="14"/>
      <c r="J596" s="14"/>
      <c r="K596" s="14"/>
      <c r="L596" s="14"/>
      <c r="M596" s="14"/>
      <c r="N596" s="14"/>
      <c r="O596" s="14"/>
      <c r="P596" s="14"/>
      <c r="Q596" s="14"/>
      <c r="R596" s="14"/>
      <c r="S596" s="14"/>
      <c r="T596" s="14"/>
      <c r="U596" s="14"/>
      <c r="V596" s="14"/>
      <c r="W596" s="14"/>
      <c r="X596" s="14"/>
      <c r="Y596" s="14"/>
      <c r="Z596" s="14"/>
      <c r="AA596" s="14"/>
      <c r="AB596" s="14"/>
    </row>
    <row r="597">
      <c r="A597" s="7"/>
      <c r="B597" s="11"/>
      <c r="C597" s="9"/>
      <c r="D597" s="22"/>
      <c r="E597" s="11"/>
      <c r="F597" s="11"/>
      <c r="G597" s="13"/>
      <c r="H597" s="11"/>
      <c r="I597" s="14"/>
      <c r="J597" s="14"/>
      <c r="K597" s="14"/>
      <c r="L597" s="14"/>
      <c r="M597" s="14"/>
      <c r="N597" s="14"/>
      <c r="O597" s="14"/>
      <c r="P597" s="14"/>
      <c r="Q597" s="14"/>
      <c r="R597" s="14"/>
      <c r="S597" s="14"/>
      <c r="T597" s="14"/>
      <c r="U597" s="14"/>
      <c r="V597" s="14"/>
      <c r="W597" s="14"/>
      <c r="X597" s="14"/>
      <c r="Y597" s="14"/>
      <c r="Z597" s="14"/>
      <c r="AA597" s="14"/>
      <c r="AB597" s="14"/>
    </row>
    <row r="598">
      <c r="A598" s="7"/>
      <c r="B598" s="11"/>
      <c r="C598" s="9"/>
      <c r="D598" s="22"/>
      <c r="E598" s="11"/>
      <c r="F598" s="11"/>
      <c r="G598" s="13"/>
      <c r="H598" s="11"/>
      <c r="I598" s="14"/>
      <c r="J598" s="14"/>
      <c r="K598" s="14"/>
      <c r="L598" s="14"/>
      <c r="M598" s="14"/>
      <c r="N598" s="14"/>
      <c r="O598" s="14"/>
      <c r="P598" s="14"/>
      <c r="Q598" s="14"/>
      <c r="R598" s="14"/>
      <c r="S598" s="14"/>
      <c r="T598" s="14"/>
      <c r="U598" s="14"/>
      <c r="V598" s="14"/>
      <c r="W598" s="14"/>
      <c r="X598" s="14"/>
      <c r="Y598" s="14"/>
      <c r="Z598" s="14"/>
      <c r="AA598" s="14"/>
      <c r="AB598" s="14"/>
    </row>
    <row r="599">
      <c r="A599" s="7"/>
      <c r="B599" s="11"/>
      <c r="C599" s="9"/>
      <c r="D599" s="22"/>
      <c r="E599" s="11"/>
      <c r="F599" s="11"/>
      <c r="G599" s="13"/>
      <c r="H599" s="11"/>
      <c r="I599" s="14"/>
      <c r="J599" s="14"/>
      <c r="K599" s="14"/>
      <c r="L599" s="14"/>
      <c r="M599" s="14"/>
      <c r="N599" s="14"/>
      <c r="O599" s="14"/>
      <c r="P599" s="14"/>
      <c r="Q599" s="14"/>
      <c r="R599" s="14"/>
      <c r="S599" s="14"/>
      <c r="T599" s="14"/>
      <c r="U599" s="14"/>
      <c r="V599" s="14"/>
      <c r="W599" s="14"/>
      <c r="X599" s="14"/>
      <c r="Y599" s="14"/>
      <c r="Z599" s="14"/>
      <c r="AA599" s="14"/>
      <c r="AB599" s="14"/>
    </row>
    <row r="600">
      <c r="A600" s="7"/>
      <c r="B600" s="11"/>
      <c r="C600" s="9"/>
      <c r="D600" s="22"/>
      <c r="E600" s="11"/>
      <c r="F600" s="11"/>
      <c r="G600" s="13"/>
      <c r="H600" s="11"/>
      <c r="I600" s="14"/>
      <c r="J600" s="14"/>
      <c r="K600" s="14"/>
      <c r="L600" s="14"/>
      <c r="M600" s="14"/>
      <c r="N600" s="14"/>
      <c r="O600" s="14"/>
      <c r="P600" s="14"/>
      <c r="Q600" s="14"/>
      <c r="R600" s="14"/>
      <c r="S600" s="14"/>
      <c r="T600" s="14"/>
      <c r="U600" s="14"/>
      <c r="V600" s="14"/>
      <c r="W600" s="14"/>
      <c r="X600" s="14"/>
      <c r="Y600" s="14"/>
      <c r="Z600" s="14"/>
      <c r="AA600" s="14"/>
      <c r="AB600" s="14"/>
    </row>
    <row r="601">
      <c r="A601" s="7"/>
      <c r="B601" s="11"/>
      <c r="C601" s="9"/>
      <c r="D601" s="22"/>
      <c r="E601" s="11"/>
      <c r="F601" s="11"/>
      <c r="G601" s="13"/>
      <c r="H601" s="11"/>
      <c r="I601" s="14"/>
      <c r="J601" s="14"/>
      <c r="K601" s="14"/>
      <c r="L601" s="14"/>
      <c r="M601" s="14"/>
      <c r="N601" s="14"/>
      <c r="O601" s="14"/>
      <c r="P601" s="14"/>
      <c r="Q601" s="14"/>
      <c r="R601" s="14"/>
      <c r="S601" s="14"/>
      <c r="T601" s="14"/>
      <c r="U601" s="14"/>
      <c r="V601" s="14"/>
      <c r="W601" s="14"/>
      <c r="X601" s="14"/>
      <c r="Y601" s="14"/>
      <c r="Z601" s="14"/>
      <c r="AA601" s="14"/>
      <c r="AB601" s="14"/>
    </row>
    <row r="602">
      <c r="A602" s="7"/>
      <c r="B602" s="11"/>
      <c r="C602" s="9"/>
      <c r="D602" s="22"/>
      <c r="E602" s="11"/>
      <c r="F602" s="11"/>
      <c r="G602" s="13"/>
      <c r="H602" s="11"/>
      <c r="I602" s="14"/>
      <c r="J602" s="14"/>
      <c r="K602" s="14"/>
      <c r="L602" s="14"/>
      <c r="M602" s="14"/>
      <c r="N602" s="14"/>
      <c r="O602" s="14"/>
      <c r="P602" s="14"/>
      <c r="Q602" s="14"/>
      <c r="R602" s="14"/>
      <c r="S602" s="14"/>
      <c r="T602" s="14"/>
      <c r="U602" s="14"/>
      <c r="V602" s="14"/>
      <c r="W602" s="14"/>
      <c r="X602" s="14"/>
      <c r="Y602" s="14"/>
      <c r="Z602" s="14"/>
      <c r="AA602" s="14"/>
      <c r="AB602" s="14"/>
    </row>
    <row r="603">
      <c r="A603" s="7"/>
      <c r="B603" s="11"/>
      <c r="C603" s="9"/>
      <c r="D603" s="22"/>
      <c r="E603" s="11"/>
      <c r="F603" s="11"/>
      <c r="G603" s="13"/>
      <c r="H603" s="11"/>
      <c r="I603" s="14"/>
      <c r="J603" s="14"/>
      <c r="K603" s="14"/>
      <c r="L603" s="14"/>
      <c r="M603" s="14"/>
      <c r="N603" s="14"/>
      <c r="O603" s="14"/>
      <c r="P603" s="14"/>
      <c r="Q603" s="14"/>
      <c r="R603" s="14"/>
      <c r="S603" s="14"/>
      <c r="T603" s="14"/>
      <c r="U603" s="14"/>
      <c r="V603" s="14"/>
      <c r="W603" s="14"/>
      <c r="X603" s="14"/>
      <c r="Y603" s="14"/>
      <c r="Z603" s="14"/>
      <c r="AA603" s="14"/>
      <c r="AB603" s="14"/>
    </row>
    <row r="604">
      <c r="A604" s="7"/>
      <c r="B604" s="11"/>
      <c r="C604" s="9"/>
      <c r="D604" s="22"/>
      <c r="E604" s="11"/>
      <c r="F604" s="11"/>
      <c r="G604" s="13"/>
      <c r="H604" s="11"/>
      <c r="I604" s="14"/>
      <c r="J604" s="14"/>
      <c r="K604" s="14"/>
      <c r="L604" s="14"/>
      <c r="M604" s="14"/>
      <c r="N604" s="14"/>
      <c r="O604" s="14"/>
      <c r="P604" s="14"/>
      <c r="Q604" s="14"/>
      <c r="R604" s="14"/>
      <c r="S604" s="14"/>
      <c r="T604" s="14"/>
      <c r="U604" s="14"/>
      <c r="V604" s="14"/>
      <c r="W604" s="14"/>
      <c r="X604" s="14"/>
      <c r="Y604" s="14"/>
      <c r="Z604" s="14"/>
      <c r="AA604" s="14"/>
      <c r="AB604" s="14"/>
    </row>
    <row r="605">
      <c r="A605" s="7"/>
      <c r="B605" s="11"/>
      <c r="C605" s="9"/>
      <c r="D605" s="22"/>
      <c r="E605" s="11"/>
      <c r="F605" s="11"/>
      <c r="G605" s="13"/>
      <c r="H605" s="11"/>
      <c r="I605" s="14"/>
      <c r="J605" s="14"/>
      <c r="K605" s="14"/>
      <c r="L605" s="14"/>
      <c r="M605" s="14"/>
      <c r="N605" s="14"/>
      <c r="O605" s="14"/>
      <c r="P605" s="14"/>
      <c r="Q605" s="14"/>
      <c r="R605" s="14"/>
      <c r="S605" s="14"/>
      <c r="T605" s="14"/>
      <c r="U605" s="14"/>
      <c r="V605" s="14"/>
      <c r="W605" s="14"/>
      <c r="X605" s="14"/>
      <c r="Y605" s="14"/>
      <c r="Z605" s="14"/>
      <c r="AA605" s="14"/>
      <c r="AB605" s="14"/>
    </row>
    <row r="606">
      <c r="A606" s="7"/>
      <c r="B606" s="11"/>
      <c r="C606" s="9"/>
      <c r="D606" s="22"/>
      <c r="E606" s="11"/>
      <c r="F606" s="11"/>
      <c r="G606" s="13"/>
      <c r="H606" s="11"/>
      <c r="I606" s="14"/>
      <c r="J606" s="14"/>
      <c r="K606" s="14"/>
      <c r="L606" s="14"/>
      <c r="M606" s="14"/>
      <c r="N606" s="14"/>
      <c r="O606" s="14"/>
      <c r="P606" s="14"/>
      <c r="Q606" s="14"/>
      <c r="R606" s="14"/>
      <c r="S606" s="14"/>
      <c r="T606" s="14"/>
      <c r="U606" s="14"/>
      <c r="V606" s="14"/>
      <c r="W606" s="14"/>
      <c r="X606" s="14"/>
      <c r="Y606" s="14"/>
      <c r="Z606" s="14"/>
      <c r="AA606" s="14"/>
      <c r="AB606" s="14"/>
    </row>
    <row r="607">
      <c r="A607" s="7"/>
      <c r="B607" s="11"/>
      <c r="C607" s="9"/>
      <c r="D607" s="22"/>
      <c r="E607" s="11"/>
      <c r="F607" s="11"/>
      <c r="G607" s="13"/>
      <c r="H607" s="11"/>
      <c r="I607" s="14"/>
      <c r="J607" s="14"/>
      <c r="K607" s="14"/>
      <c r="L607" s="14"/>
      <c r="M607" s="14"/>
      <c r="N607" s="14"/>
      <c r="O607" s="14"/>
      <c r="P607" s="14"/>
      <c r="Q607" s="14"/>
      <c r="R607" s="14"/>
      <c r="S607" s="14"/>
      <c r="T607" s="14"/>
      <c r="U607" s="14"/>
      <c r="V607" s="14"/>
      <c r="W607" s="14"/>
      <c r="X607" s="14"/>
      <c r="Y607" s="14"/>
      <c r="Z607" s="14"/>
      <c r="AA607" s="14"/>
      <c r="AB607" s="14"/>
    </row>
    <row r="608">
      <c r="A608" s="7"/>
      <c r="B608" s="11"/>
      <c r="C608" s="9"/>
      <c r="D608" s="22"/>
      <c r="E608" s="11"/>
      <c r="F608" s="11"/>
      <c r="G608" s="13"/>
      <c r="H608" s="11"/>
      <c r="I608" s="14"/>
      <c r="J608" s="14"/>
      <c r="K608" s="14"/>
      <c r="L608" s="14"/>
      <c r="M608" s="14"/>
      <c r="N608" s="14"/>
      <c r="O608" s="14"/>
      <c r="P608" s="14"/>
      <c r="Q608" s="14"/>
      <c r="R608" s="14"/>
      <c r="S608" s="14"/>
      <c r="T608" s="14"/>
      <c r="U608" s="14"/>
      <c r="V608" s="14"/>
      <c r="W608" s="14"/>
      <c r="X608" s="14"/>
      <c r="Y608" s="14"/>
      <c r="Z608" s="14"/>
      <c r="AA608" s="14"/>
      <c r="AB608" s="14"/>
    </row>
    <row r="609">
      <c r="A609" s="7"/>
      <c r="B609" s="11"/>
      <c r="C609" s="9"/>
      <c r="D609" s="22"/>
      <c r="E609" s="11"/>
      <c r="F609" s="11"/>
      <c r="G609" s="13"/>
      <c r="H609" s="11"/>
      <c r="I609" s="14"/>
      <c r="J609" s="14"/>
      <c r="K609" s="14"/>
      <c r="L609" s="14"/>
      <c r="M609" s="14"/>
      <c r="N609" s="14"/>
      <c r="O609" s="14"/>
      <c r="P609" s="14"/>
      <c r="Q609" s="14"/>
      <c r="R609" s="14"/>
      <c r="S609" s="14"/>
      <c r="T609" s="14"/>
      <c r="U609" s="14"/>
      <c r="V609" s="14"/>
      <c r="W609" s="14"/>
      <c r="X609" s="14"/>
      <c r="Y609" s="14"/>
      <c r="Z609" s="14"/>
      <c r="AA609" s="14"/>
      <c r="AB609" s="14"/>
    </row>
    <row r="610">
      <c r="A610" s="7"/>
      <c r="B610" s="11"/>
      <c r="C610" s="9"/>
      <c r="D610" s="22"/>
      <c r="E610" s="11"/>
      <c r="F610" s="11"/>
      <c r="G610" s="13"/>
      <c r="H610" s="11"/>
      <c r="I610" s="14"/>
      <c r="J610" s="14"/>
      <c r="K610" s="14"/>
      <c r="L610" s="14"/>
      <c r="M610" s="14"/>
      <c r="N610" s="14"/>
      <c r="O610" s="14"/>
      <c r="P610" s="14"/>
      <c r="Q610" s="14"/>
      <c r="R610" s="14"/>
      <c r="S610" s="14"/>
      <c r="T610" s="14"/>
      <c r="U610" s="14"/>
      <c r="V610" s="14"/>
      <c r="W610" s="14"/>
      <c r="X610" s="14"/>
      <c r="Y610" s="14"/>
      <c r="Z610" s="14"/>
      <c r="AA610" s="14"/>
      <c r="AB610" s="14"/>
    </row>
    <row r="611">
      <c r="A611" s="7"/>
      <c r="B611" s="11"/>
      <c r="C611" s="9"/>
      <c r="D611" s="22"/>
      <c r="E611" s="11"/>
      <c r="F611" s="11"/>
      <c r="G611" s="13"/>
      <c r="H611" s="11"/>
      <c r="I611" s="14"/>
      <c r="J611" s="14"/>
      <c r="K611" s="14"/>
      <c r="L611" s="14"/>
      <c r="M611" s="14"/>
      <c r="N611" s="14"/>
      <c r="O611" s="14"/>
      <c r="P611" s="14"/>
      <c r="Q611" s="14"/>
      <c r="R611" s="14"/>
      <c r="S611" s="14"/>
      <c r="T611" s="14"/>
      <c r="U611" s="14"/>
      <c r="V611" s="14"/>
      <c r="W611" s="14"/>
      <c r="X611" s="14"/>
      <c r="Y611" s="14"/>
      <c r="Z611" s="14"/>
      <c r="AA611" s="14"/>
      <c r="AB611" s="14"/>
    </row>
    <row r="612">
      <c r="A612" s="7"/>
      <c r="B612" s="11"/>
      <c r="C612" s="9"/>
      <c r="D612" s="22"/>
      <c r="E612" s="11"/>
      <c r="F612" s="11"/>
      <c r="G612" s="13"/>
      <c r="H612" s="11"/>
      <c r="I612" s="14"/>
      <c r="J612" s="14"/>
      <c r="K612" s="14"/>
      <c r="L612" s="14"/>
      <c r="M612" s="14"/>
      <c r="N612" s="14"/>
      <c r="O612" s="14"/>
      <c r="P612" s="14"/>
      <c r="Q612" s="14"/>
      <c r="R612" s="14"/>
      <c r="S612" s="14"/>
      <c r="T612" s="14"/>
      <c r="U612" s="14"/>
      <c r="V612" s="14"/>
      <c r="W612" s="14"/>
      <c r="X612" s="14"/>
      <c r="Y612" s="14"/>
      <c r="Z612" s="14"/>
      <c r="AA612" s="14"/>
      <c r="AB612" s="14"/>
    </row>
    <row r="613">
      <c r="A613" s="7"/>
      <c r="B613" s="11"/>
      <c r="C613" s="9"/>
      <c r="D613" s="22"/>
      <c r="E613" s="11"/>
      <c r="F613" s="11"/>
      <c r="G613" s="13"/>
      <c r="H613" s="11"/>
      <c r="I613" s="14"/>
      <c r="J613" s="14"/>
      <c r="K613" s="14"/>
      <c r="L613" s="14"/>
      <c r="M613" s="14"/>
      <c r="N613" s="14"/>
      <c r="O613" s="14"/>
      <c r="P613" s="14"/>
      <c r="Q613" s="14"/>
      <c r="R613" s="14"/>
      <c r="S613" s="14"/>
      <c r="T613" s="14"/>
      <c r="U613" s="14"/>
      <c r="V613" s="14"/>
      <c r="W613" s="14"/>
      <c r="X613" s="14"/>
      <c r="Y613" s="14"/>
      <c r="Z613" s="14"/>
      <c r="AA613" s="14"/>
      <c r="AB613" s="14"/>
    </row>
    <row r="614">
      <c r="A614" s="7"/>
      <c r="B614" s="11"/>
      <c r="C614" s="9"/>
      <c r="D614" s="22"/>
      <c r="E614" s="11"/>
      <c r="F614" s="11"/>
      <c r="G614" s="13"/>
      <c r="H614" s="11"/>
      <c r="I614" s="14"/>
      <c r="J614" s="14"/>
      <c r="K614" s="14"/>
      <c r="L614" s="14"/>
      <c r="M614" s="14"/>
      <c r="N614" s="14"/>
      <c r="O614" s="14"/>
      <c r="P614" s="14"/>
      <c r="Q614" s="14"/>
      <c r="R614" s="14"/>
      <c r="S614" s="14"/>
      <c r="T614" s="14"/>
      <c r="U614" s="14"/>
      <c r="V614" s="14"/>
      <c r="W614" s="14"/>
      <c r="X614" s="14"/>
      <c r="Y614" s="14"/>
      <c r="Z614" s="14"/>
      <c r="AA614" s="14"/>
      <c r="AB614" s="14"/>
    </row>
    <row r="615">
      <c r="A615" s="7"/>
      <c r="B615" s="11"/>
      <c r="C615" s="9"/>
      <c r="D615" s="22"/>
      <c r="E615" s="11"/>
      <c r="F615" s="11"/>
      <c r="G615" s="13"/>
      <c r="H615" s="11"/>
      <c r="I615" s="14"/>
      <c r="J615" s="14"/>
      <c r="K615" s="14"/>
      <c r="L615" s="14"/>
      <c r="M615" s="14"/>
      <c r="N615" s="14"/>
      <c r="O615" s="14"/>
      <c r="P615" s="14"/>
      <c r="Q615" s="14"/>
      <c r="R615" s="14"/>
      <c r="S615" s="14"/>
      <c r="T615" s="14"/>
      <c r="U615" s="14"/>
      <c r="V615" s="14"/>
      <c r="W615" s="14"/>
      <c r="X615" s="14"/>
      <c r="Y615" s="14"/>
      <c r="Z615" s="14"/>
      <c r="AA615" s="14"/>
      <c r="AB615" s="14"/>
    </row>
    <row r="616">
      <c r="A616" s="7"/>
      <c r="B616" s="11"/>
      <c r="C616" s="9"/>
      <c r="D616" s="22"/>
      <c r="E616" s="11"/>
      <c r="F616" s="11"/>
      <c r="G616" s="13"/>
      <c r="H616" s="11"/>
      <c r="I616" s="14"/>
      <c r="J616" s="14"/>
      <c r="K616" s="14"/>
      <c r="L616" s="14"/>
      <c r="M616" s="14"/>
      <c r="N616" s="14"/>
      <c r="O616" s="14"/>
      <c r="P616" s="14"/>
      <c r="Q616" s="14"/>
      <c r="R616" s="14"/>
      <c r="S616" s="14"/>
      <c r="T616" s="14"/>
      <c r="U616" s="14"/>
      <c r="V616" s="14"/>
      <c r="W616" s="14"/>
      <c r="X616" s="14"/>
      <c r="Y616" s="14"/>
      <c r="Z616" s="14"/>
      <c r="AA616" s="14"/>
      <c r="AB616" s="14"/>
    </row>
    <row r="617">
      <c r="A617" s="7"/>
      <c r="B617" s="11"/>
      <c r="C617" s="9"/>
      <c r="D617" s="22"/>
      <c r="E617" s="11"/>
      <c r="F617" s="11"/>
      <c r="G617" s="13"/>
      <c r="H617" s="11"/>
      <c r="I617" s="14"/>
      <c r="J617" s="14"/>
      <c r="K617" s="14"/>
      <c r="L617" s="14"/>
      <c r="M617" s="14"/>
      <c r="N617" s="14"/>
      <c r="O617" s="14"/>
      <c r="P617" s="14"/>
      <c r="Q617" s="14"/>
      <c r="R617" s="14"/>
      <c r="S617" s="14"/>
      <c r="T617" s="14"/>
      <c r="U617" s="14"/>
      <c r="V617" s="14"/>
      <c r="W617" s="14"/>
      <c r="X617" s="14"/>
      <c r="Y617" s="14"/>
      <c r="Z617" s="14"/>
      <c r="AA617" s="14"/>
      <c r="AB617" s="14"/>
    </row>
    <row r="618">
      <c r="A618" s="7"/>
      <c r="B618" s="11"/>
      <c r="C618" s="9"/>
      <c r="D618" s="22"/>
      <c r="E618" s="11"/>
      <c r="F618" s="11"/>
      <c r="G618" s="13"/>
      <c r="H618" s="11"/>
      <c r="I618" s="14"/>
      <c r="J618" s="14"/>
      <c r="K618" s="14"/>
      <c r="L618" s="14"/>
      <c r="M618" s="14"/>
      <c r="N618" s="14"/>
      <c r="O618" s="14"/>
      <c r="P618" s="14"/>
      <c r="Q618" s="14"/>
      <c r="R618" s="14"/>
      <c r="S618" s="14"/>
      <c r="T618" s="14"/>
      <c r="U618" s="14"/>
      <c r="V618" s="14"/>
      <c r="W618" s="14"/>
      <c r="X618" s="14"/>
      <c r="Y618" s="14"/>
      <c r="Z618" s="14"/>
      <c r="AA618" s="14"/>
      <c r="AB618" s="14"/>
    </row>
    <row r="619">
      <c r="A619" s="7"/>
      <c r="B619" s="11"/>
      <c r="C619" s="9"/>
      <c r="D619" s="22"/>
      <c r="E619" s="11"/>
      <c r="F619" s="11"/>
      <c r="G619" s="13"/>
      <c r="H619" s="11"/>
      <c r="I619" s="14"/>
      <c r="J619" s="14"/>
      <c r="K619" s="14"/>
      <c r="L619" s="14"/>
      <c r="M619" s="14"/>
      <c r="N619" s="14"/>
      <c r="O619" s="14"/>
      <c r="P619" s="14"/>
      <c r="Q619" s="14"/>
      <c r="R619" s="14"/>
      <c r="S619" s="14"/>
      <c r="T619" s="14"/>
      <c r="U619" s="14"/>
      <c r="V619" s="14"/>
      <c r="W619" s="14"/>
      <c r="X619" s="14"/>
      <c r="Y619" s="14"/>
      <c r="Z619" s="14"/>
      <c r="AA619" s="14"/>
      <c r="AB619" s="14"/>
    </row>
    <row r="620">
      <c r="A620" s="7"/>
      <c r="B620" s="11"/>
      <c r="C620" s="9"/>
      <c r="D620" s="22"/>
      <c r="E620" s="11"/>
      <c r="F620" s="11"/>
      <c r="G620" s="13"/>
      <c r="H620" s="11"/>
      <c r="I620" s="14"/>
      <c r="J620" s="14"/>
      <c r="K620" s="14"/>
      <c r="L620" s="14"/>
      <c r="M620" s="14"/>
      <c r="N620" s="14"/>
      <c r="O620" s="14"/>
      <c r="P620" s="14"/>
      <c r="Q620" s="14"/>
      <c r="R620" s="14"/>
      <c r="S620" s="14"/>
      <c r="T620" s="14"/>
      <c r="U620" s="14"/>
      <c r="V620" s="14"/>
      <c r="W620" s="14"/>
      <c r="X620" s="14"/>
      <c r="Y620" s="14"/>
      <c r="Z620" s="14"/>
      <c r="AA620" s="14"/>
      <c r="AB620" s="14"/>
    </row>
    <row r="621">
      <c r="A621" s="7"/>
      <c r="B621" s="11"/>
      <c r="C621" s="9"/>
      <c r="D621" s="22"/>
      <c r="E621" s="11"/>
      <c r="F621" s="11"/>
      <c r="G621" s="13"/>
      <c r="H621" s="11"/>
      <c r="I621" s="14"/>
      <c r="J621" s="14"/>
      <c r="K621" s="14"/>
      <c r="L621" s="14"/>
      <c r="M621" s="14"/>
      <c r="N621" s="14"/>
      <c r="O621" s="14"/>
      <c r="P621" s="14"/>
      <c r="Q621" s="14"/>
      <c r="R621" s="14"/>
      <c r="S621" s="14"/>
      <c r="T621" s="14"/>
      <c r="U621" s="14"/>
      <c r="V621" s="14"/>
      <c r="W621" s="14"/>
      <c r="X621" s="14"/>
      <c r="Y621" s="14"/>
      <c r="Z621" s="14"/>
      <c r="AA621" s="14"/>
      <c r="AB621" s="14"/>
    </row>
    <row r="622">
      <c r="A622" s="7"/>
      <c r="B622" s="11"/>
      <c r="C622" s="9"/>
      <c r="D622" s="22"/>
      <c r="E622" s="11"/>
      <c r="F622" s="11"/>
      <c r="G622" s="13"/>
      <c r="H622" s="11"/>
      <c r="I622" s="14"/>
      <c r="J622" s="14"/>
      <c r="K622" s="14"/>
      <c r="L622" s="14"/>
      <c r="M622" s="14"/>
      <c r="N622" s="14"/>
      <c r="O622" s="14"/>
      <c r="P622" s="14"/>
      <c r="Q622" s="14"/>
      <c r="R622" s="14"/>
      <c r="S622" s="14"/>
      <c r="T622" s="14"/>
      <c r="U622" s="14"/>
      <c r="V622" s="14"/>
      <c r="W622" s="14"/>
      <c r="X622" s="14"/>
      <c r="Y622" s="14"/>
      <c r="Z622" s="14"/>
      <c r="AA622" s="14"/>
      <c r="AB622" s="14"/>
    </row>
    <row r="623">
      <c r="A623" s="7"/>
      <c r="B623" s="11"/>
      <c r="C623" s="9"/>
      <c r="D623" s="22"/>
      <c r="E623" s="11"/>
      <c r="F623" s="11"/>
      <c r="G623" s="13"/>
      <c r="H623" s="11"/>
      <c r="I623" s="14"/>
      <c r="J623" s="14"/>
      <c r="K623" s="14"/>
      <c r="L623" s="14"/>
      <c r="M623" s="14"/>
      <c r="N623" s="14"/>
      <c r="O623" s="14"/>
      <c r="P623" s="14"/>
      <c r="Q623" s="14"/>
      <c r="R623" s="14"/>
      <c r="S623" s="14"/>
      <c r="T623" s="14"/>
      <c r="U623" s="14"/>
      <c r="V623" s="14"/>
      <c r="W623" s="14"/>
      <c r="X623" s="14"/>
      <c r="Y623" s="14"/>
      <c r="Z623" s="14"/>
      <c r="AA623" s="14"/>
      <c r="AB623" s="14"/>
    </row>
    <row r="624">
      <c r="A624" s="7"/>
      <c r="B624" s="11"/>
      <c r="C624" s="9"/>
      <c r="D624" s="22"/>
      <c r="E624" s="11"/>
      <c r="F624" s="11"/>
      <c r="G624" s="13"/>
      <c r="H624" s="11"/>
      <c r="I624" s="14"/>
      <c r="J624" s="14"/>
      <c r="K624" s="14"/>
      <c r="L624" s="14"/>
      <c r="M624" s="14"/>
      <c r="N624" s="14"/>
      <c r="O624" s="14"/>
      <c r="P624" s="14"/>
      <c r="Q624" s="14"/>
      <c r="R624" s="14"/>
      <c r="S624" s="14"/>
      <c r="T624" s="14"/>
      <c r="U624" s="14"/>
      <c r="V624" s="14"/>
      <c r="W624" s="14"/>
      <c r="X624" s="14"/>
      <c r="Y624" s="14"/>
      <c r="Z624" s="14"/>
      <c r="AA624" s="14"/>
      <c r="AB624" s="14"/>
    </row>
    <row r="625">
      <c r="A625" s="7"/>
      <c r="B625" s="11"/>
      <c r="C625" s="9"/>
      <c r="D625" s="22"/>
      <c r="E625" s="11"/>
      <c r="F625" s="11"/>
      <c r="G625" s="13"/>
      <c r="H625" s="11"/>
      <c r="I625" s="14"/>
      <c r="J625" s="14"/>
      <c r="K625" s="14"/>
      <c r="L625" s="14"/>
      <c r="M625" s="14"/>
      <c r="N625" s="14"/>
      <c r="O625" s="14"/>
      <c r="P625" s="14"/>
      <c r="Q625" s="14"/>
      <c r="R625" s="14"/>
      <c r="S625" s="14"/>
      <c r="T625" s="14"/>
      <c r="U625" s="14"/>
      <c r="V625" s="14"/>
      <c r="W625" s="14"/>
      <c r="X625" s="14"/>
      <c r="Y625" s="14"/>
      <c r="Z625" s="14"/>
      <c r="AA625" s="14"/>
      <c r="AB625" s="14"/>
    </row>
    <row r="626">
      <c r="A626" s="7"/>
      <c r="B626" s="11"/>
      <c r="C626" s="9"/>
      <c r="D626" s="22"/>
      <c r="E626" s="11"/>
      <c r="F626" s="11"/>
      <c r="G626" s="13"/>
      <c r="H626" s="11"/>
      <c r="I626" s="14"/>
      <c r="J626" s="14"/>
      <c r="K626" s="14"/>
      <c r="L626" s="14"/>
      <c r="M626" s="14"/>
      <c r="N626" s="14"/>
      <c r="O626" s="14"/>
      <c r="P626" s="14"/>
      <c r="Q626" s="14"/>
      <c r="R626" s="14"/>
      <c r="S626" s="14"/>
      <c r="T626" s="14"/>
      <c r="U626" s="14"/>
      <c r="V626" s="14"/>
      <c r="W626" s="14"/>
      <c r="X626" s="14"/>
      <c r="Y626" s="14"/>
      <c r="Z626" s="14"/>
      <c r="AA626" s="14"/>
      <c r="AB626" s="14"/>
    </row>
    <row r="627">
      <c r="A627" s="7"/>
      <c r="B627" s="11"/>
      <c r="C627" s="9"/>
      <c r="D627" s="22"/>
      <c r="E627" s="11"/>
      <c r="F627" s="11"/>
      <c r="G627" s="13"/>
      <c r="H627" s="11"/>
      <c r="I627" s="14"/>
      <c r="J627" s="14"/>
      <c r="K627" s="14"/>
      <c r="L627" s="14"/>
      <c r="M627" s="14"/>
      <c r="N627" s="14"/>
      <c r="O627" s="14"/>
      <c r="P627" s="14"/>
      <c r="Q627" s="14"/>
      <c r="R627" s="14"/>
      <c r="S627" s="14"/>
      <c r="T627" s="14"/>
      <c r="U627" s="14"/>
      <c r="V627" s="14"/>
      <c r="W627" s="14"/>
      <c r="X627" s="14"/>
      <c r="Y627" s="14"/>
      <c r="Z627" s="14"/>
      <c r="AA627" s="14"/>
      <c r="AB627" s="14"/>
    </row>
    <row r="628">
      <c r="A628" s="7"/>
      <c r="B628" s="11"/>
      <c r="C628" s="9"/>
      <c r="D628" s="22"/>
      <c r="E628" s="11"/>
      <c r="F628" s="11"/>
      <c r="G628" s="13"/>
      <c r="H628" s="11"/>
      <c r="I628" s="14"/>
      <c r="J628" s="14"/>
      <c r="K628" s="14"/>
      <c r="L628" s="14"/>
      <c r="M628" s="14"/>
      <c r="N628" s="14"/>
      <c r="O628" s="14"/>
      <c r="P628" s="14"/>
      <c r="Q628" s="14"/>
      <c r="R628" s="14"/>
      <c r="S628" s="14"/>
      <c r="T628" s="14"/>
      <c r="U628" s="14"/>
      <c r="V628" s="14"/>
      <c r="W628" s="14"/>
      <c r="X628" s="14"/>
      <c r="Y628" s="14"/>
      <c r="Z628" s="14"/>
      <c r="AA628" s="14"/>
      <c r="AB628" s="14"/>
    </row>
    <row r="629">
      <c r="A629" s="7"/>
      <c r="B629" s="11"/>
      <c r="C629" s="9"/>
      <c r="D629" s="22"/>
      <c r="E629" s="11"/>
      <c r="F629" s="11"/>
      <c r="G629" s="13"/>
      <c r="H629" s="11"/>
      <c r="I629" s="14"/>
      <c r="J629" s="14"/>
      <c r="K629" s="14"/>
      <c r="L629" s="14"/>
      <c r="M629" s="14"/>
      <c r="N629" s="14"/>
      <c r="O629" s="14"/>
      <c r="P629" s="14"/>
      <c r="Q629" s="14"/>
      <c r="R629" s="14"/>
      <c r="S629" s="14"/>
      <c r="T629" s="14"/>
      <c r="U629" s="14"/>
      <c r="V629" s="14"/>
      <c r="W629" s="14"/>
      <c r="X629" s="14"/>
      <c r="Y629" s="14"/>
      <c r="Z629" s="14"/>
      <c r="AA629" s="14"/>
      <c r="AB629" s="14"/>
    </row>
    <row r="630">
      <c r="A630" s="7"/>
      <c r="B630" s="11"/>
      <c r="C630" s="9"/>
      <c r="D630" s="22"/>
      <c r="E630" s="11"/>
      <c r="F630" s="11"/>
      <c r="G630" s="13"/>
      <c r="H630" s="11"/>
      <c r="I630" s="14"/>
      <c r="J630" s="14"/>
      <c r="K630" s="14"/>
      <c r="L630" s="14"/>
      <c r="M630" s="14"/>
      <c r="N630" s="14"/>
      <c r="O630" s="14"/>
      <c r="P630" s="14"/>
      <c r="Q630" s="14"/>
      <c r="R630" s="14"/>
      <c r="S630" s="14"/>
      <c r="T630" s="14"/>
      <c r="U630" s="14"/>
      <c r="V630" s="14"/>
      <c r="W630" s="14"/>
      <c r="X630" s="14"/>
      <c r="Y630" s="14"/>
      <c r="Z630" s="14"/>
      <c r="AA630" s="14"/>
      <c r="AB630" s="14"/>
    </row>
    <row r="631">
      <c r="A631" s="7"/>
      <c r="B631" s="11"/>
      <c r="C631" s="9"/>
      <c r="D631" s="22"/>
      <c r="E631" s="11"/>
      <c r="F631" s="11"/>
      <c r="G631" s="13"/>
      <c r="H631" s="11"/>
      <c r="I631" s="14"/>
      <c r="J631" s="14"/>
      <c r="K631" s="14"/>
      <c r="L631" s="14"/>
      <c r="M631" s="14"/>
      <c r="N631" s="14"/>
      <c r="O631" s="14"/>
      <c r="P631" s="14"/>
      <c r="Q631" s="14"/>
      <c r="R631" s="14"/>
      <c r="S631" s="14"/>
      <c r="T631" s="14"/>
      <c r="U631" s="14"/>
      <c r="V631" s="14"/>
      <c r="W631" s="14"/>
      <c r="X631" s="14"/>
      <c r="Y631" s="14"/>
      <c r="Z631" s="14"/>
      <c r="AA631" s="14"/>
      <c r="AB631" s="14"/>
    </row>
    <row r="632">
      <c r="A632" s="7"/>
      <c r="B632" s="11"/>
      <c r="C632" s="9"/>
      <c r="D632" s="22"/>
      <c r="E632" s="11"/>
      <c r="F632" s="11"/>
      <c r="G632" s="13"/>
      <c r="H632" s="11"/>
      <c r="I632" s="14"/>
      <c r="J632" s="14"/>
      <c r="K632" s="14"/>
      <c r="L632" s="14"/>
      <c r="M632" s="14"/>
      <c r="N632" s="14"/>
      <c r="O632" s="14"/>
      <c r="P632" s="14"/>
      <c r="Q632" s="14"/>
      <c r="R632" s="14"/>
      <c r="S632" s="14"/>
      <c r="T632" s="14"/>
      <c r="U632" s="14"/>
      <c r="V632" s="14"/>
      <c r="W632" s="14"/>
      <c r="X632" s="14"/>
      <c r="Y632" s="14"/>
      <c r="Z632" s="14"/>
      <c r="AA632" s="14"/>
      <c r="AB632" s="14"/>
    </row>
    <row r="633">
      <c r="A633" s="7"/>
      <c r="B633" s="11"/>
      <c r="C633" s="9"/>
      <c r="D633" s="22"/>
      <c r="E633" s="11"/>
      <c r="F633" s="11"/>
      <c r="G633" s="13"/>
      <c r="H633" s="11"/>
      <c r="I633" s="14"/>
      <c r="J633" s="14"/>
      <c r="K633" s="14"/>
      <c r="L633" s="14"/>
      <c r="M633" s="14"/>
      <c r="N633" s="14"/>
      <c r="O633" s="14"/>
      <c r="P633" s="14"/>
      <c r="Q633" s="14"/>
      <c r="R633" s="14"/>
      <c r="S633" s="14"/>
      <c r="T633" s="14"/>
      <c r="U633" s="14"/>
      <c r="V633" s="14"/>
      <c r="W633" s="14"/>
      <c r="X633" s="14"/>
      <c r="Y633" s="14"/>
      <c r="Z633" s="14"/>
      <c r="AA633" s="14"/>
      <c r="AB633" s="14"/>
    </row>
    <row r="634">
      <c r="A634" s="7"/>
      <c r="B634" s="11"/>
      <c r="C634" s="9"/>
      <c r="D634" s="22"/>
      <c r="E634" s="11"/>
      <c r="F634" s="11"/>
      <c r="G634" s="13"/>
      <c r="H634" s="11"/>
      <c r="I634" s="14"/>
      <c r="J634" s="14"/>
      <c r="K634" s="14"/>
      <c r="L634" s="14"/>
      <c r="M634" s="14"/>
      <c r="N634" s="14"/>
      <c r="O634" s="14"/>
      <c r="P634" s="14"/>
      <c r="Q634" s="14"/>
      <c r="R634" s="14"/>
      <c r="S634" s="14"/>
      <c r="T634" s="14"/>
      <c r="U634" s="14"/>
      <c r="V634" s="14"/>
      <c r="W634" s="14"/>
      <c r="X634" s="14"/>
      <c r="Y634" s="14"/>
      <c r="Z634" s="14"/>
      <c r="AA634" s="14"/>
      <c r="AB634" s="14"/>
    </row>
    <row r="635">
      <c r="A635" s="7"/>
      <c r="B635" s="11"/>
      <c r="C635" s="9"/>
      <c r="D635" s="22"/>
      <c r="E635" s="11"/>
      <c r="F635" s="11"/>
      <c r="G635" s="13"/>
      <c r="H635" s="11"/>
      <c r="I635" s="14"/>
      <c r="J635" s="14"/>
      <c r="K635" s="14"/>
      <c r="L635" s="14"/>
      <c r="M635" s="14"/>
      <c r="N635" s="14"/>
      <c r="O635" s="14"/>
      <c r="P635" s="14"/>
      <c r="Q635" s="14"/>
      <c r="R635" s="14"/>
      <c r="S635" s="14"/>
      <c r="T635" s="14"/>
      <c r="U635" s="14"/>
      <c r="V635" s="14"/>
      <c r="W635" s="14"/>
      <c r="X635" s="14"/>
      <c r="Y635" s="14"/>
      <c r="Z635" s="14"/>
      <c r="AA635" s="14"/>
      <c r="AB635" s="14"/>
    </row>
    <row r="636">
      <c r="A636" s="7"/>
      <c r="B636" s="11"/>
      <c r="C636" s="9"/>
      <c r="D636" s="22"/>
      <c r="E636" s="11"/>
      <c r="F636" s="11"/>
      <c r="G636" s="13"/>
      <c r="H636" s="11"/>
      <c r="I636" s="14"/>
      <c r="J636" s="14"/>
      <c r="K636" s="14"/>
      <c r="L636" s="14"/>
      <c r="M636" s="14"/>
      <c r="N636" s="14"/>
      <c r="O636" s="14"/>
      <c r="P636" s="14"/>
      <c r="Q636" s="14"/>
      <c r="R636" s="14"/>
      <c r="S636" s="14"/>
      <c r="T636" s="14"/>
      <c r="U636" s="14"/>
      <c r="V636" s="14"/>
      <c r="W636" s="14"/>
      <c r="X636" s="14"/>
      <c r="Y636" s="14"/>
      <c r="Z636" s="14"/>
      <c r="AA636" s="14"/>
      <c r="AB636" s="14"/>
    </row>
    <row r="637">
      <c r="A637" s="7"/>
      <c r="B637" s="11"/>
      <c r="C637" s="9"/>
      <c r="D637" s="22"/>
      <c r="E637" s="11"/>
      <c r="F637" s="11"/>
      <c r="G637" s="13"/>
      <c r="H637" s="11"/>
      <c r="I637" s="14"/>
      <c r="J637" s="14"/>
      <c r="K637" s="14"/>
      <c r="L637" s="14"/>
      <c r="M637" s="14"/>
      <c r="N637" s="14"/>
      <c r="O637" s="14"/>
      <c r="P637" s="14"/>
      <c r="Q637" s="14"/>
      <c r="R637" s="14"/>
      <c r="S637" s="14"/>
      <c r="T637" s="14"/>
      <c r="U637" s="14"/>
      <c r="V637" s="14"/>
      <c r="W637" s="14"/>
      <c r="X637" s="14"/>
      <c r="Y637" s="14"/>
      <c r="Z637" s="14"/>
      <c r="AA637" s="14"/>
      <c r="AB637" s="14"/>
    </row>
    <row r="638">
      <c r="A638" s="7"/>
      <c r="B638" s="11"/>
      <c r="C638" s="9"/>
      <c r="D638" s="22"/>
      <c r="E638" s="11"/>
      <c r="F638" s="11"/>
      <c r="G638" s="13"/>
      <c r="H638" s="11"/>
      <c r="I638" s="14"/>
      <c r="J638" s="14"/>
      <c r="K638" s="14"/>
      <c r="L638" s="14"/>
      <c r="M638" s="14"/>
      <c r="N638" s="14"/>
      <c r="O638" s="14"/>
      <c r="P638" s="14"/>
      <c r="Q638" s="14"/>
      <c r="R638" s="14"/>
      <c r="S638" s="14"/>
      <c r="T638" s="14"/>
      <c r="U638" s="14"/>
      <c r="V638" s="14"/>
      <c r="W638" s="14"/>
      <c r="X638" s="14"/>
      <c r="Y638" s="14"/>
      <c r="Z638" s="14"/>
      <c r="AA638" s="14"/>
      <c r="AB638" s="14"/>
    </row>
    <row r="639">
      <c r="A639" s="7"/>
      <c r="B639" s="11"/>
      <c r="C639" s="9"/>
      <c r="D639" s="22"/>
      <c r="E639" s="11"/>
      <c r="F639" s="11"/>
      <c r="G639" s="13"/>
      <c r="H639" s="11"/>
      <c r="I639" s="14"/>
      <c r="J639" s="14"/>
      <c r="K639" s="14"/>
      <c r="L639" s="14"/>
      <c r="M639" s="14"/>
      <c r="N639" s="14"/>
      <c r="O639" s="14"/>
      <c r="P639" s="14"/>
      <c r="Q639" s="14"/>
      <c r="R639" s="14"/>
      <c r="S639" s="14"/>
      <c r="T639" s="14"/>
      <c r="U639" s="14"/>
      <c r="V639" s="14"/>
      <c r="W639" s="14"/>
      <c r="X639" s="14"/>
      <c r="Y639" s="14"/>
      <c r="Z639" s="14"/>
      <c r="AA639" s="14"/>
      <c r="AB639" s="14"/>
    </row>
    <row r="640">
      <c r="A640" s="7"/>
      <c r="B640" s="11"/>
      <c r="C640" s="9"/>
      <c r="D640" s="22"/>
      <c r="E640" s="11"/>
      <c r="F640" s="11"/>
      <c r="G640" s="13"/>
      <c r="H640" s="11"/>
      <c r="I640" s="14"/>
      <c r="J640" s="14"/>
      <c r="K640" s="14"/>
      <c r="L640" s="14"/>
      <c r="M640" s="14"/>
      <c r="N640" s="14"/>
      <c r="O640" s="14"/>
      <c r="P640" s="14"/>
      <c r="Q640" s="14"/>
      <c r="R640" s="14"/>
      <c r="S640" s="14"/>
      <c r="T640" s="14"/>
      <c r="U640" s="14"/>
      <c r="V640" s="14"/>
      <c r="W640" s="14"/>
      <c r="X640" s="14"/>
      <c r="Y640" s="14"/>
      <c r="Z640" s="14"/>
      <c r="AA640" s="14"/>
      <c r="AB640" s="14"/>
    </row>
    <row r="641">
      <c r="A641" s="7"/>
      <c r="B641" s="11"/>
      <c r="C641" s="9"/>
      <c r="D641" s="22"/>
      <c r="E641" s="11"/>
      <c r="F641" s="11"/>
      <c r="G641" s="13"/>
      <c r="H641" s="11"/>
      <c r="I641" s="14"/>
      <c r="J641" s="14"/>
      <c r="K641" s="14"/>
      <c r="L641" s="14"/>
      <c r="M641" s="14"/>
      <c r="N641" s="14"/>
      <c r="O641" s="14"/>
      <c r="P641" s="14"/>
      <c r="Q641" s="14"/>
      <c r="R641" s="14"/>
      <c r="S641" s="14"/>
      <c r="T641" s="14"/>
      <c r="U641" s="14"/>
      <c r="V641" s="14"/>
      <c r="W641" s="14"/>
      <c r="X641" s="14"/>
      <c r="Y641" s="14"/>
      <c r="Z641" s="14"/>
      <c r="AA641" s="14"/>
      <c r="AB641" s="14"/>
    </row>
    <row r="642">
      <c r="A642" s="7"/>
      <c r="B642" s="11"/>
      <c r="C642" s="9"/>
      <c r="D642" s="22"/>
      <c r="E642" s="11"/>
      <c r="F642" s="11"/>
      <c r="G642" s="13"/>
      <c r="H642" s="11"/>
      <c r="I642" s="14"/>
      <c r="J642" s="14"/>
      <c r="K642" s="14"/>
      <c r="L642" s="14"/>
      <c r="M642" s="14"/>
      <c r="N642" s="14"/>
      <c r="O642" s="14"/>
      <c r="P642" s="14"/>
      <c r="Q642" s="14"/>
      <c r="R642" s="14"/>
      <c r="S642" s="14"/>
      <c r="T642" s="14"/>
      <c r="U642" s="14"/>
      <c r="V642" s="14"/>
      <c r="W642" s="14"/>
      <c r="X642" s="14"/>
      <c r="Y642" s="14"/>
      <c r="Z642" s="14"/>
      <c r="AA642" s="14"/>
      <c r="AB642" s="14"/>
    </row>
    <row r="643">
      <c r="A643" s="7"/>
      <c r="B643" s="11"/>
      <c r="C643" s="9"/>
      <c r="D643" s="22"/>
      <c r="E643" s="11"/>
      <c r="F643" s="11"/>
      <c r="G643" s="13"/>
      <c r="H643" s="11"/>
      <c r="I643" s="14"/>
      <c r="J643" s="14"/>
      <c r="K643" s="14"/>
      <c r="L643" s="14"/>
      <c r="M643" s="14"/>
      <c r="N643" s="14"/>
      <c r="O643" s="14"/>
      <c r="P643" s="14"/>
      <c r="Q643" s="14"/>
      <c r="R643" s="14"/>
      <c r="S643" s="14"/>
      <c r="T643" s="14"/>
      <c r="U643" s="14"/>
      <c r="V643" s="14"/>
      <c r="W643" s="14"/>
      <c r="X643" s="14"/>
      <c r="Y643" s="14"/>
      <c r="Z643" s="14"/>
      <c r="AA643" s="14"/>
      <c r="AB643" s="14"/>
    </row>
    <row r="644">
      <c r="A644" s="7"/>
      <c r="B644" s="11"/>
      <c r="C644" s="9"/>
      <c r="D644" s="22"/>
      <c r="E644" s="11"/>
      <c r="F644" s="11"/>
      <c r="G644" s="13"/>
      <c r="H644" s="11"/>
      <c r="I644" s="14"/>
      <c r="J644" s="14"/>
      <c r="K644" s="14"/>
      <c r="L644" s="14"/>
      <c r="M644" s="14"/>
      <c r="N644" s="14"/>
      <c r="O644" s="14"/>
      <c r="P644" s="14"/>
      <c r="Q644" s="14"/>
      <c r="R644" s="14"/>
      <c r="S644" s="14"/>
      <c r="T644" s="14"/>
      <c r="U644" s="14"/>
      <c r="V644" s="14"/>
      <c r="W644" s="14"/>
      <c r="X644" s="14"/>
      <c r="Y644" s="14"/>
      <c r="Z644" s="14"/>
      <c r="AA644" s="14"/>
      <c r="AB644" s="14"/>
    </row>
    <row r="645">
      <c r="A645" s="7"/>
      <c r="B645" s="11"/>
      <c r="C645" s="9"/>
      <c r="D645" s="22"/>
      <c r="E645" s="11"/>
      <c r="F645" s="11"/>
      <c r="G645" s="13"/>
      <c r="H645" s="11"/>
      <c r="I645" s="14"/>
      <c r="J645" s="14"/>
      <c r="K645" s="14"/>
      <c r="L645" s="14"/>
      <c r="M645" s="14"/>
      <c r="N645" s="14"/>
      <c r="O645" s="14"/>
      <c r="P645" s="14"/>
      <c r="Q645" s="14"/>
      <c r="R645" s="14"/>
      <c r="S645" s="14"/>
      <c r="T645" s="14"/>
      <c r="U645" s="14"/>
      <c r="V645" s="14"/>
      <c r="W645" s="14"/>
      <c r="X645" s="14"/>
      <c r="Y645" s="14"/>
      <c r="Z645" s="14"/>
      <c r="AA645" s="14"/>
      <c r="AB645" s="14"/>
    </row>
    <row r="646">
      <c r="A646" s="7"/>
      <c r="B646" s="11"/>
      <c r="C646" s="9"/>
      <c r="D646" s="22"/>
      <c r="E646" s="11"/>
      <c r="F646" s="11"/>
      <c r="G646" s="13"/>
      <c r="H646" s="11"/>
      <c r="I646" s="14"/>
      <c r="J646" s="14"/>
      <c r="K646" s="14"/>
      <c r="L646" s="14"/>
      <c r="M646" s="14"/>
      <c r="N646" s="14"/>
      <c r="O646" s="14"/>
      <c r="P646" s="14"/>
      <c r="Q646" s="14"/>
      <c r="R646" s="14"/>
      <c r="S646" s="14"/>
      <c r="T646" s="14"/>
      <c r="U646" s="14"/>
      <c r="V646" s="14"/>
      <c r="W646" s="14"/>
      <c r="X646" s="14"/>
      <c r="Y646" s="14"/>
      <c r="Z646" s="14"/>
      <c r="AA646" s="14"/>
      <c r="AB646" s="14"/>
    </row>
    <row r="647">
      <c r="A647" s="7"/>
      <c r="B647" s="11"/>
      <c r="C647" s="9"/>
      <c r="D647" s="22"/>
      <c r="E647" s="11"/>
      <c r="F647" s="11"/>
      <c r="G647" s="13"/>
      <c r="H647" s="11"/>
      <c r="I647" s="14"/>
      <c r="J647" s="14"/>
      <c r="K647" s="14"/>
      <c r="L647" s="14"/>
      <c r="M647" s="14"/>
      <c r="N647" s="14"/>
      <c r="O647" s="14"/>
      <c r="P647" s="14"/>
      <c r="Q647" s="14"/>
      <c r="R647" s="14"/>
      <c r="S647" s="14"/>
      <c r="T647" s="14"/>
      <c r="U647" s="14"/>
      <c r="V647" s="14"/>
      <c r="W647" s="14"/>
      <c r="X647" s="14"/>
      <c r="Y647" s="14"/>
      <c r="Z647" s="14"/>
      <c r="AA647" s="14"/>
      <c r="AB647" s="14"/>
    </row>
    <row r="648">
      <c r="A648" s="7"/>
      <c r="B648" s="11"/>
      <c r="C648" s="9"/>
      <c r="D648" s="22"/>
      <c r="E648" s="11"/>
      <c r="F648" s="11"/>
      <c r="G648" s="13"/>
      <c r="H648" s="11"/>
      <c r="I648" s="14"/>
      <c r="J648" s="14"/>
      <c r="K648" s="14"/>
      <c r="L648" s="14"/>
      <c r="M648" s="14"/>
      <c r="N648" s="14"/>
      <c r="O648" s="14"/>
      <c r="P648" s="14"/>
      <c r="Q648" s="14"/>
      <c r="R648" s="14"/>
      <c r="S648" s="14"/>
      <c r="T648" s="14"/>
      <c r="U648" s="14"/>
      <c r="V648" s="14"/>
      <c r="W648" s="14"/>
      <c r="X648" s="14"/>
      <c r="Y648" s="14"/>
      <c r="Z648" s="14"/>
      <c r="AA648" s="14"/>
      <c r="AB648" s="14"/>
    </row>
    <row r="649">
      <c r="A649" s="7"/>
      <c r="B649" s="11"/>
      <c r="C649" s="9"/>
      <c r="D649" s="22"/>
      <c r="E649" s="11"/>
      <c r="F649" s="11"/>
      <c r="G649" s="13"/>
      <c r="H649" s="11"/>
      <c r="I649" s="14"/>
      <c r="J649" s="14"/>
      <c r="K649" s="14"/>
      <c r="L649" s="14"/>
      <c r="M649" s="14"/>
      <c r="N649" s="14"/>
      <c r="O649" s="14"/>
      <c r="P649" s="14"/>
      <c r="Q649" s="14"/>
      <c r="R649" s="14"/>
      <c r="S649" s="14"/>
      <c r="T649" s="14"/>
      <c r="U649" s="14"/>
      <c r="V649" s="14"/>
      <c r="W649" s="14"/>
      <c r="X649" s="14"/>
      <c r="Y649" s="14"/>
      <c r="Z649" s="14"/>
      <c r="AA649" s="14"/>
      <c r="AB649" s="14"/>
    </row>
    <row r="650">
      <c r="A650" s="7"/>
      <c r="B650" s="11"/>
      <c r="C650" s="9"/>
      <c r="D650" s="22"/>
      <c r="E650" s="11"/>
      <c r="F650" s="11"/>
      <c r="G650" s="13"/>
      <c r="H650" s="11"/>
      <c r="I650" s="14"/>
      <c r="J650" s="14"/>
      <c r="K650" s="14"/>
      <c r="L650" s="14"/>
      <c r="M650" s="14"/>
      <c r="N650" s="14"/>
      <c r="O650" s="14"/>
      <c r="P650" s="14"/>
      <c r="Q650" s="14"/>
      <c r="R650" s="14"/>
      <c r="S650" s="14"/>
      <c r="T650" s="14"/>
      <c r="U650" s="14"/>
      <c r="V650" s="14"/>
      <c r="W650" s="14"/>
      <c r="X650" s="14"/>
      <c r="Y650" s="14"/>
      <c r="Z650" s="14"/>
      <c r="AA650" s="14"/>
      <c r="AB650" s="14"/>
    </row>
    <row r="651">
      <c r="A651" s="7"/>
      <c r="B651" s="11"/>
      <c r="C651" s="9"/>
      <c r="D651" s="22"/>
      <c r="E651" s="11"/>
      <c r="F651" s="11"/>
      <c r="G651" s="13"/>
      <c r="H651" s="11"/>
      <c r="I651" s="14"/>
      <c r="J651" s="14"/>
      <c r="K651" s="14"/>
      <c r="L651" s="14"/>
      <c r="M651" s="14"/>
      <c r="N651" s="14"/>
      <c r="O651" s="14"/>
      <c r="P651" s="14"/>
      <c r="Q651" s="14"/>
      <c r="R651" s="14"/>
      <c r="S651" s="14"/>
      <c r="T651" s="14"/>
      <c r="U651" s="14"/>
      <c r="V651" s="14"/>
      <c r="W651" s="14"/>
      <c r="X651" s="14"/>
      <c r="Y651" s="14"/>
      <c r="Z651" s="14"/>
      <c r="AA651" s="14"/>
      <c r="AB651" s="14"/>
    </row>
    <row r="652">
      <c r="A652" s="7"/>
      <c r="B652" s="11"/>
      <c r="C652" s="9"/>
      <c r="D652" s="22"/>
      <c r="E652" s="11"/>
      <c r="F652" s="11"/>
      <c r="G652" s="13"/>
      <c r="H652" s="11"/>
      <c r="I652" s="14"/>
      <c r="J652" s="14"/>
      <c r="K652" s="14"/>
      <c r="L652" s="14"/>
      <c r="M652" s="14"/>
      <c r="N652" s="14"/>
      <c r="O652" s="14"/>
      <c r="P652" s="14"/>
      <c r="Q652" s="14"/>
      <c r="R652" s="14"/>
      <c r="S652" s="14"/>
      <c r="T652" s="14"/>
      <c r="U652" s="14"/>
      <c r="V652" s="14"/>
      <c r="W652" s="14"/>
      <c r="X652" s="14"/>
      <c r="Y652" s="14"/>
      <c r="Z652" s="14"/>
      <c r="AA652" s="14"/>
      <c r="AB652" s="14"/>
    </row>
    <row r="653">
      <c r="A653" s="7"/>
      <c r="B653" s="11"/>
      <c r="C653" s="9"/>
      <c r="D653" s="22"/>
      <c r="E653" s="11"/>
      <c r="F653" s="11"/>
      <c r="G653" s="13"/>
      <c r="H653" s="11"/>
      <c r="I653" s="14"/>
      <c r="J653" s="14"/>
      <c r="K653" s="14"/>
      <c r="L653" s="14"/>
      <c r="M653" s="14"/>
      <c r="N653" s="14"/>
      <c r="O653" s="14"/>
      <c r="P653" s="14"/>
      <c r="Q653" s="14"/>
      <c r="R653" s="14"/>
      <c r="S653" s="14"/>
      <c r="T653" s="14"/>
      <c r="U653" s="14"/>
      <c r="V653" s="14"/>
      <c r="W653" s="14"/>
      <c r="X653" s="14"/>
      <c r="Y653" s="14"/>
      <c r="Z653" s="14"/>
      <c r="AA653" s="14"/>
      <c r="AB653" s="14"/>
    </row>
    <row r="654">
      <c r="A654" s="7"/>
      <c r="B654" s="11"/>
      <c r="C654" s="9"/>
      <c r="D654" s="22"/>
      <c r="E654" s="11"/>
      <c r="F654" s="11"/>
      <c r="G654" s="13"/>
      <c r="H654" s="11"/>
      <c r="I654" s="14"/>
      <c r="J654" s="14"/>
      <c r="K654" s="14"/>
      <c r="L654" s="14"/>
      <c r="M654" s="14"/>
      <c r="N654" s="14"/>
      <c r="O654" s="14"/>
      <c r="P654" s="14"/>
      <c r="Q654" s="14"/>
      <c r="R654" s="14"/>
      <c r="S654" s="14"/>
      <c r="T654" s="14"/>
      <c r="U654" s="14"/>
      <c r="V654" s="14"/>
      <c r="W654" s="14"/>
      <c r="X654" s="14"/>
      <c r="Y654" s="14"/>
      <c r="Z654" s="14"/>
      <c r="AA654" s="14"/>
      <c r="AB654" s="14"/>
    </row>
    <row r="655">
      <c r="A655" s="7"/>
      <c r="B655" s="11"/>
      <c r="C655" s="9"/>
      <c r="D655" s="22"/>
      <c r="E655" s="11"/>
      <c r="F655" s="11"/>
      <c r="G655" s="13"/>
      <c r="H655" s="11"/>
      <c r="I655" s="14"/>
      <c r="J655" s="14"/>
      <c r="K655" s="14"/>
      <c r="L655" s="14"/>
      <c r="M655" s="14"/>
      <c r="N655" s="14"/>
      <c r="O655" s="14"/>
      <c r="P655" s="14"/>
      <c r="Q655" s="14"/>
      <c r="R655" s="14"/>
      <c r="S655" s="14"/>
      <c r="T655" s="14"/>
      <c r="U655" s="14"/>
      <c r="V655" s="14"/>
      <c r="W655" s="14"/>
      <c r="X655" s="14"/>
      <c r="Y655" s="14"/>
      <c r="Z655" s="14"/>
      <c r="AA655" s="14"/>
      <c r="AB655" s="14"/>
    </row>
    <row r="656">
      <c r="A656" s="7"/>
      <c r="B656" s="11"/>
      <c r="C656" s="9"/>
      <c r="D656" s="22"/>
      <c r="E656" s="11"/>
      <c r="F656" s="11"/>
      <c r="G656" s="13"/>
      <c r="H656" s="11"/>
      <c r="I656" s="14"/>
      <c r="J656" s="14"/>
      <c r="K656" s="14"/>
      <c r="L656" s="14"/>
      <c r="M656" s="14"/>
      <c r="N656" s="14"/>
      <c r="O656" s="14"/>
      <c r="P656" s="14"/>
      <c r="Q656" s="14"/>
      <c r="R656" s="14"/>
      <c r="S656" s="14"/>
      <c r="T656" s="14"/>
      <c r="U656" s="14"/>
      <c r="V656" s="14"/>
      <c r="W656" s="14"/>
      <c r="X656" s="14"/>
      <c r="Y656" s="14"/>
      <c r="Z656" s="14"/>
      <c r="AA656" s="14"/>
      <c r="AB656" s="14"/>
    </row>
    <row r="657">
      <c r="A657" s="7"/>
      <c r="B657" s="11"/>
      <c r="C657" s="9"/>
      <c r="D657" s="22"/>
      <c r="E657" s="11"/>
      <c r="F657" s="11"/>
      <c r="G657" s="13"/>
      <c r="H657" s="11"/>
      <c r="I657" s="14"/>
      <c r="J657" s="14"/>
      <c r="K657" s="14"/>
      <c r="L657" s="14"/>
      <c r="M657" s="14"/>
      <c r="N657" s="14"/>
      <c r="O657" s="14"/>
      <c r="P657" s="14"/>
      <c r="Q657" s="14"/>
      <c r="R657" s="14"/>
      <c r="S657" s="14"/>
      <c r="T657" s="14"/>
      <c r="U657" s="14"/>
      <c r="V657" s="14"/>
      <c r="W657" s="14"/>
      <c r="X657" s="14"/>
      <c r="Y657" s="14"/>
      <c r="Z657" s="14"/>
      <c r="AA657" s="14"/>
      <c r="AB657" s="14"/>
    </row>
    <row r="658">
      <c r="A658" s="7"/>
      <c r="B658" s="11"/>
      <c r="C658" s="9"/>
      <c r="D658" s="22"/>
      <c r="E658" s="11"/>
      <c r="F658" s="11"/>
      <c r="G658" s="13"/>
      <c r="H658" s="11"/>
      <c r="I658" s="14"/>
      <c r="J658" s="14"/>
      <c r="K658" s="14"/>
      <c r="L658" s="14"/>
      <c r="M658" s="14"/>
      <c r="N658" s="14"/>
      <c r="O658" s="14"/>
      <c r="P658" s="14"/>
      <c r="Q658" s="14"/>
      <c r="R658" s="14"/>
      <c r="S658" s="14"/>
      <c r="T658" s="14"/>
      <c r="U658" s="14"/>
      <c r="V658" s="14"/>
      <c r="W658" s="14"/>
      <c r="X658" s="14"/>
      <c r="Y658" s="14"/>
      <c r="Z658" s="14"/>
      <c r="AA658" s="14"/>
      <c r="AB658" s="14"/>
    </row>
    <row r="659">
      <c r="A659" s="7"/>
      <c r="B659" s="11"/>
      <c r="C659" s="9"/>
      <c r="D659" s="22"/>
      <c r="E659" s="11"/>
      <c r="F659" s="11"/>
      <c r="G659" s="13"/>
      <c r="H659" s="11"/>
      <c r="I659" s="14"/>
      <c r="J659" s="14"/>
      <c r="K659" s="14"/>
      <c r="L659" s="14"/>
      <c r="M659" s="14"/>
      <c r="N659" s="14"/>
      <c r="O659" s="14"/>
      <c r="P659" s="14"/>
      <c r="Q659" s="14"/>
      <c r="R659" s="14"/>
      <c r="S659" s="14"/>
      <c r="T659" s="14"/>
      <c r="U659" s="14"/>
      <c r="V659" s="14"/>
      <c r="W659" s="14"/>
      <c r="X659" s="14"/>
      <c r="Y659" s="14"/>
      <c r="Z659" s="14"/>
      <c r="AA659" s="14"/>
      <c r="AB659" s="14"/>
    </row>
    <row r="660">
      <c r="A660" s="7"/>
      <c r="B660" s="11"/>
      <c r="C660" s="9"/>
      <c r="D660" s="22"/>
      <c r="E660" s="11"/>
      <c r="F660" s="11"/>
      <c r="G660" s="13"/>
      <c r="H660" s="11"/>
      <c r="I660" s="14"/>
      <c r="J660" s="14"/>
      <c r="K660" s="14"/>
      <c r="L660" s="14"/>
      <c r="M660" s="14"/>
      <c r="N660" s="14"/>
      <c r="O660" s="14"/>
      <c r="P660" s="14"/>
      <c r="Q660" s="14"/>
      <c r="R660" s="14"/>
      <c r="S660" s="14"/>
      <c r="T660" s="14"/>
      <c r="U660" s="14"/>
      <c r="V660" s="14"/>
      <c r="W660" s="14"/>
      <c r="X660" s="14"/>
      <c r="Y660" s="14"/>
      <c r="Z660" s="14"/>
      <c r="AA660" s="14"/>
      <c r="AB660" s="14"/>
    </row>
    <row r="661">
      <c r="A661" s="7"/>
      <c r="B661" s="11"/>
      <c r="C661" s="9"/>
      <c r="D661" s="22"/>
      <c r="E661" s="11"/>
      <c r="F661" s="11"/>
      <c r="G661" s="13"/>
      <c r="H661" s="11"/>
      <c r="I661" s="14"/>
      <c r="J661" s="14"/>
      <c r="K661" s="14"/>
      <c r="L661" s="14"/>
      <c r="M661" s="14"/>
      <c r="N661" s="14"/>
      <c r="O661" s="14"/>
      <c r="P661" s="14"/>
      <c r="Q661" s="14"/>
      <c r="R661" s="14"/>
      <c r="S661" s="14"/>
      <c r="T661" s="14"/>
      <c r="U661" s="14"/>
      <c r="V661" s="14"/>
      <c r="W661" s="14"/>
      <c r="X661" s="14"/>
      <c r="Y661" s="14"/>
      <c r="Z661" s="14"/>
      <c r="AA661" s="14"/>
      <c r="AB661" s="14"/>
    </row>
    <row r="662">
      <c r="A662" s="7"/>
      <c r="B662" s="11"/>
      <c r="C662" s="9"/>
      <c r="D662" s="22"/>
      <c r="E662" s="11"/>
      <c r="F662" s="11"/>
      <c r="G662" s="13"/>
      <c r="H662" s="11"/>
      <c r="I662" s="14"/>
      <c r="J662" s="14"/>
      <c r="K662" s="14"/>
      <c r="L662" s="14"/>
      <c r="M662" s="14"/>
      <c r="N662" s="14"/>
      <c r="O662" s="14"/>
      <c r="P662" s="14"/>
      <c r="Q662" s="14"/>
      <c r="R662" s="14"/>
      <c r="S662" s="14"/>
      <c r="T662" s="14"/>
      <c r="U662" s="14"/>
      <c r="V662" s="14"/>
      <c r="W662" s="14"/>
      <c r="X662" s="14"/>
      <c r="Y662" s="14"/>
      <c r="Z662" s="14"/>
      <c r="AA662" s="14"/>
      <c r="AB662" s="14"/>
    </row>
    <row r="663">
      <c r="A663" s="7"/>
      <c r="B663" s="11"/>
      <c r="C663" s="9"/>
      <c r="D663" s="22"/>
      <c r="E663" s="11"/>
      <c r="F663" s="11"/>
      <c r="G663" s="13"/>
      <c r="H663" s="11"/>
      <c r="I663" s="14"/>
      <c r="J663" s="14"/>
      <c r="K663" s="14"/>
      <c r="L663" s="14"/>
      <c r="M663" s="14"/>
      <c r="N663" s="14"/>
      <c r="O663" s="14"/>
      <c r="P663" s="14"/>
      <c r="Q663" s="14"/>
      <c r="R663" s="14"/>
      <c r="S663" s="14"/>
      <c r="T663" s="14"/>
      <c r="U663" s="14"/>
      <c r="V663" s="14"/>
      <c r="W663" s="14"/>
      <c r="X663" s="14"/>
      <c r="Y663" s="14"/>
      <c r="Z663" s="14"/>
      <c r="AA663" s="14"/>
      <c r="AB663" s="14"/>
    </row>
    <row r="664">
      <c r="A664" s="7"/>
      <c r="B664" s="11"/>
      <c r="C664" s="9"/>
      <c r="D664" s="22"/>
      <c r="E664" s="11"/>
      <c r="F664" s="11"/>
      <c r="G664" s="13"/>
      <c r="H664" s="11"/>
      <c r="I664" s="14"/>
      <c r="J664" s="14"/>
      <c r="K664" s="14"/>
      <c r="L664" s="14"/>
      <c r="M664" s="14"/>
      <c r="N664" s="14"/>
      <c r="O664" s="14"/>
      <c r="P664" s="14"/>
      <c r="Q664" s="14"/>
      <c r="R664" s="14"/>
      <c r="S664" s="14"/>
      <c r="T664" s="14"/>
      <c r="U664" s="14"/>
      <c r="V664" s="14"/>
      <c r="W664" s="14"/>
      <c r="X664" s="14"/>
      <c r="Y664" s="14"/>
      <c r="Z664" s="14"/>
      <c r="AA664" s="14"/>
      <c r="AB664" s="14"/>
    </row>
    <row r="665">
      <c r="A665" s="7"/>
      <c r="B665" s="11"/>
      <c r="C665" s="9"/>
      <c r="D665" s="22"/>
      <c r="E665" s="11"/>
      <c r="F665" s="11"/>
      <c r="G665" s="13"/>
      <c r="H665" s="11"/>
      <c r="I665" s="14"/>
      <c r="J665" s="14"/>
      <c r="K665" s="14"/>
      <c r="L665" s="14"/>
      <c r="M665" s="14"/>
      <c r="N665" s="14"/>
      <c r="O665" s="14"/>
      <c r="P665" s="14"/>
      <c r="Q665" s="14"/>
      <c r="R665" s="14"/>
      <c r="S665" s="14"/>
      <c r="T665" s="14"/>
      <c r="U665" s="14"/>
      <c r="V665" s="14"/>
      <c r="W665" s="14"/>
      <c r="X665" s="14"/>
      <c r="Y665" s="14"/>
      <c r="Z665" s="14"/>
      <c r="AA665" s="14"/>
      <c r="AB665" s="14"/>
    </row>
    <row r="666">
      <c r="A666" s="7"/>
      <c r="B666" s="11"/>
      <c r="C666" s="9"/>
      <c r="D666" s="22"/>
      <c r="E666" s="11"/>
      <c r="F666" s="11"/>
      <c r="G666" s="13"/>
      <c r="H666" s="11"/>
      <c r="I666" s="14"/>
      <c r="J666" s="14"/>
      <c r="K666" s="14"/>
      <c r="L666" s="14"/>
      <c r="M666" s="14"/>
      <c r="N666" s="14"/>
      <c r="O666" s="14"/>
      <c r="P666" s="14"/>
      <c r="Q666" s="14"/>
      <c r="R666" s="14"/>
      <c r="S666" s="14"/>
      <c r="T666" s="14"/>
      <c r="U666" s="14"/>
      <c r="V666" s="14"/>
      <c r="W666" s="14"/>
      <c r="X666" s="14"/>
      <c r="Y666" s="14"/>
      <c r="Z666" s="14"/>
      <c r="AA666" s="14"/>
      <c r="AB666" s="14"/>
    </row>
    <row r="667">
      <c r="A667" s="7"/>
      <c r="B667" s="11"/>
      <c r="C667" s="9"/>
      <c r="D667" s="22"/>
      <c r="E667" s="11"/>
      <c r="F667" s="11"/>
      <c r="G667" s="13"/>
      <c r="H667" s="11"/>
      <c r="I667" s="14"/>
      <c r="J667" s="14"/>
      <c r="K667" s="14"/>
      <c r="L667" s="14"/>
      <c r="M667" s="14"/>
      <c r="N667" s="14"/>
      <c r="O667" s="14"/>
      <c r="P667" s="14"/>
      <c r="Q667" s="14"/>
      <c r="R667" s="14"/>
      <c r="S667" s="14"/>
      <c r="T667" s="14"/>
      <c r="U667" s="14"/>
      <c r="V667" s="14"/>
      <c r="W667" s="14"/>
      <c r="X667" s="14"/>
      <c r="Y667" s="14"/>
      <c r="Z667" s="14"/>
      <c r="AA667" s="14"/>
      <c r="AB667" s="14"/>
    </row>
    <row r="668">
      <c r="A668" s="7"/>
      <c r="B668" s="11"/>
      <c r="C668" s="9"/>
      <c r="D668" s="22"/>
      <c r="E668" s="11"/>
      <c r="F668" s="11"/>
      <c r="G668" s="13"/>
      <c r="H668" s="11"/>
      <c r="I668" s="14"/>
      <c r="J668" s="14"/>
      <c r="K668" s="14"/>
      <c r="L668" s="14"/>
      <c r="M668" s="14"/>
      <c r="N668" s="14"/>
      <c r="O668" s="14"/>
      <c r="P668" s="14"/>
      <c r="Q668" s="14"/>
      <c r="R668" s="14"/>
      <c r="S668" s="14"/>
      <c r="T668" s="14"/>
      <c r="U668" s="14"/>
      <c r="V668" s="14"/>
      <c r="W668" s="14"/>
      <c r="X668" s="14"/>
      <c r="Y668" s="14"/>
      <c r="Z668" s="14"/>
      <c r="AA668" s="14"/>
      <c r="AB668" s="14"/>
    </row>
    <row r="669">
      <c r="A669" s="7"/>
      <c r="B669" s="11"/>
      <c r="C669" s="9"/>
      <c r="D669" s="22"/>
      <c r="E669" s="11"/>
      <c r="F669" s="11"/>
      <c r="G669" s="13"/>
      <c r="H669" s="11"/>
      <c r="I669" s="14"/>
      <c r="J669" s="14"/>
      <c r="K669" s="14"/>
      <c r="L669" s="14"/>
      <c r="M669" s="14"/>
      <c r="N669" s="14"/>
      <c r="O669" s="14"/>
      <c r="P669" s="14"/>
      <c r="Q669" s="14"/>
      <c r="R669" s="14"/>
      <c r="S669" s="14"/>
      <c r="T669" s="14"/>
      <c r="U669" s="14"/>
      <c r="V669" s="14"/>
      <c r="W669" s="14"/>
      <c r="X669" s="14"/>
      <c r="Y669" s="14"/>
      <c r="Z669" s="14"/>
      <c r="AA669" s="14"/>
      <c r="AB669" s="14"/>
    </row>
    <row r="670">
      <c r="A670" s="7"/>
      <c r="B670" s="11"/>
      <c r="C670" s="9"/>
      <c r="D670" s="22"/>
      <c r="E670" s="11"/>
      <c r="F670" s="11"/>
      <c r="G670" s="13"/>
      <c r="H670" s="11"/>
      <c r="I670" s="14"/>
      <c r="J670" s="14"/>
      <c r="K670" s="14"/>
      <c r="L670" s="14"/>
      <c r="M670" s="14"/>
      <c r="N670" s="14"/>
      <c r="O670" s="14"/>
      <c r="P670" s="14"/>
      <c r="Q670" s="14"/>
      <c r="R670" s="14"/>
      <c r="S670" s="14"/>
      <c r="T670" s="14"/>
      <c r="U670" s="14"/>
      <c r="V670" s="14"/>
      <c r="W670" s="14"/>
      <c r="X670" s="14"/>
      <c r="Y670" s="14"/>
      <c r="Z670" s="14"/>
      <c r="AA670" s="14"/>
      <c r="AB670" s="14"/>
    </row>
    <row r="671">
      <c r="A671" s="7"/>
      <c r="B671" s="11"/>
      <c r="C671" s="9"/>
      <c r="D671" s="22"/>
      <c r="E671" s="11"/>
      <c r="F671" s="11"/>
      <c r="G671" s="13"/>
      <c r="H671" s="11"/>
      <c r="I671" s="14"/>
      <c r="J671" s="14"/>
      <c r="K671" s="14"/>
      <c r="L671" s="14"/>
      <c r="M671" s="14"/>
      <c r="N671" s="14"/>
      <c r="O671" s="14"/>
      <c r="P671" s="14"/>
      <c r="Q671" s="14"/>
      <c r="R671" s="14"/>
      <c r="S671" s="14"/>
      <c r="T671" s="14"/>
      <c r="U671" s="14"/>
      <c r="V671" s="14"/>
      <c r="W671" s="14"/>
      <c r="X671" s="14"/>
      <c r="Y671" s="14"/>
      <c r="Z671" s="14"/>
      <c r="AA671" s="14"/>
      <c r="AB671" s="14"/>
    </row>
    <row r="672">
      <c r="A672" s="7"/>
      <c r="B672" s="11"/>
      <c r="C672" s="9"/>
      <c r="D672" s="22"/>
      <c r="E672" s="11"/>
      <c r="F672" s="11"/>
      <c r="G672" s="13"/>
      <c r="H672" s="11"/>
      <c r="I672" s="14"/>
      <c r="J672" s="14"/>
      <c r="K672" s="14"/>
      <c r="L672" s="14"/>
      <c r="M672" s="14"/>
      <c r="N672" s="14"/>
      <c r="O672" s="14"/>
      <c r="P672" s="14"/>
      <c r="Q672" s="14"/>
      <c r="R672" s="14"/>
      <c r="S672" s="14"/>
      <c r="T672" s="14"/>
      <c r="U672" s="14"/>
      <c r="V672" s="14"/>
      <c r="W672" s="14"/>
      <c r="X672" s="14"/>
      <c r="Y672" s="14"/>
      <c r="Z672" s="14"/>
      <c r="AA672" s="14"/>
      <c r="AB672" s="14"/>
    </row>
    <row r="673">
      <c r="A673" s="7"/>
      <c r="B673" s="11"/>
      <c r="C673" s="9"/>
      <c r="D673" s="22"/>
      <c r="E673" s="11"/>
      <c r="F673" s="11"/>
      <c r="G673" s="13"/>
      <c r="H673" s="11"/>
      <c r="I673" s="14"/>
      <c r="J673" s="14"/>
      <c r="K673" s="14"/>
      <c r="L673" s="14"/>
      <c r="M673" s="14"/>
      <c r="N673" s="14"/>
      <c r="O673" s="14"/>
      <c r="P673" s="14"/>
      <c r="Q673" s="14"/>
      <c r="R673" s="14"/>
      <c r="S673" s="14"/>
      <c r="T673" s="14"/>
      <c r="U673" s="14"/>
      <c r="V673" s="14"/>
      <c r="W673" s="14"/>
      <c r="X673" s="14"/>
      <c r="Y673" s="14"/>
      <c r="Z673" s="14"/>
      <c r="AA673" s="14"/>
      <c r="AB673" s="14"/>
    </row>
    <row r="674">
      <c r="A674" s="7"/>
      <c r="B674" s="11"/>
      <c r="C674" s="9"/>
      <c r="D674" s="22"/>
      <c r="E674" s="11"/>
      <c r="F674" s="11"/>
      <c r="G674" s="13"/>
      <c r="H674" s="11"/>
      <c r="I674" s="14"/>
      <c r="J674" s="14"/>
      <c r="K674" s="14"/>
      <c r="L674" s="14"/>
      <c r="M674" s="14"/>
      <c r="N674" s="14"/>
      <c r="O674" s="14"/>
      <c r="P674" s="14"/>
      <c r="Q674" s="14"/>
      <c r="R674" s="14"/>
      <c r="S674" s="14"/>
      <c r="T674" s="14"/>
      <c r="U674" s="14"/>
      <c r="V674" s="14"/>
      <c r="W674" s="14"/>
      <c r="X674" s="14"/>
      <c r="Y674" s="14"/>
      <c r="Z674" s="14"/>
      <c r="AA674" s="14"/>
      <c r="AB674" s="14"/>
    </row>
    <row r="675">
      <c r="A675" s="7"/>
      <c r="B675" s="11"/>
      <c r="C675" s="9"/>
      <c r="D675" s="22"/>
      <c r="E675" s="11"/>
      <c r="F675" s="11"/>
      <c r="G675" s="13"/>
      <c r="H675" s="11"/>
      <c r="I675" s="14"/>
      <c r="J675" s="14"/>
      <c r="K675" s="14"/>
      <c r="L675" s="14"/>
      <c r="M675" s="14"/>
      <c r="N675" s="14"/>
      <c r="O675" s="14"/>
      <c r="P675" s="14"/>
      <c r="Q675" s="14"/>
      <c r="R675" s="14"/>
      <c r="S675" s="14"/>
      <c r="T675" s="14"/>
      <c r="U675" s="14"/>
      <c r="V675" s="14"/>
      <c r="W675" s="14"/>
      <c r="X675" s="14"/>
      <c r="Y675" s="14"/>
      <c r="Z675" s="14"/>
      <c r="AA675" s="14"/>
      <c r="AB675" s="14"/>
    </row>
    <row r="676">
      <c r="A676" s="7"/>
      <c r="B676" s="11"/>
      <c r="C676" s="9"/>
      <c r="D676" s="22"/>
      <c r="E676" s="11"/>
      <c r="F676" s="11"/>
      <c r="G676" s="13"/>
      <c r="H676" s="11"/>
      <c r="I676" s="14"/>
      <c r="J676" s="14"/>
      <c r="K676" s="14"/>
      <c r="L676" s="14"/>
      <c r="M676" s="14"/>
      <c r="N676" s="14"/>
      <c r="O676" s="14"/>
      <c r="P676" s="14"/>
      <c r="Q676" s="14"/>
      <c r="R676" s="14"/>
      <c r="S676" s="14"/>
      <c r="T676" s="14"/>
      <c r="U676" s="14"/>
      <c r="V676" s="14"/>
      <c r="W676" s="14"/>
      <c r="X676" s="14"/>
      <c r="Y676" s="14"/>
      <c r="Z676" s="14"/>
      <c r="AA676" s="14"/>
      <c r="AB676" s="14"/>
    </row>
    <row r="677">
      <c r="A677" s="7"/>
      <c r="B677" s="11"/>
      <c r="C677" s="9"/>
      <c r="D677" s="22"/>
      <c r="E677" s="11"/>
      <c r="F677" s="11"/>
      <c r="G677" s="13"/>
      <c r="H677" s="11"/>
      <c r="I677" s="14"/>
      <c r="J677" s="14"/>
      <c r="K677" s="14"/>
      <c r="L677" s="14"/>
      <c r="M677" s="14"/>
      <c r="N677" s="14"/>
      <c r="O677" s="14"/>
      <c r="P677" s="14"/>
      <c r="Q677" s="14"/>
      <c r="R677" s="14"/>
      <c r="S677" s="14"/>
      <c r="T677" s="14"/>
      <c r="U677" s="14"/>
      <c r="V677" s="14"/>
      <c r="W677" s="14"/>
      <c r="X677" s="14"/>
      <c r="Y677" s="14"/>
      <c r="Z677" s="14"/>
      <c r="AA677" s="14"/>
      <c r="AB677" s="14"/>
    </row>
    <row r="678">
      <c r="A678" s="7"/>
      <c r="B678" s="11"/>
      <c r="C678" s="9"/>
      <c r="D678" s="22"/>
      <c r="E678" s="11"/>
      <c r="F678" s="11"/>
      <c r="G678" s="13"/>
      <c r="H678" s="11"/>
      <c r="I678" s="14"/>
      <c r="J678" s="14"/>
      <c r="K678" s="14"/>
      <c r="L678" s="14"/>
      <c r="M678" s="14"/>
      <c r="N678" s="14"/>
      <c r="O678" s="14"/>
      <c r="P678" s="14"/>
      <c r="Q678" s="14"/>
      <c r="R678" s="14"/>
      <c r="S678" s="14"/>
      <c r="T678" s="14"/>
      <c r="U678" s="14"/>
      <c r="V678" s="14"/>
      <c r="W678" s="14"/>
      <c r="X678" s="14"/>
      <c r="Y678" s="14"/>
      <c r="Z678" s="14"/>
      <c r="AA678" s="14"/>
      <c r="AB678" s="14"/>
    </row>
    <row r="679">
      <c r="A679" s="7"/>
      <c r="B679" s="11"/>
      <c r="C679" s="9"/>
      <c r="D679" s="22"/>
      <c r="E679" s="11"/>
      <c r="F679" s="11"/>
      <c r="G679" s="13"/>
      <c r="H679" s="11"/>
      <c r="I679" s="14"/>
      <c r="J679" s="14"/>
      <c r="K679" s="14"/>
      <c r="L679" s="14"/>
      <c r="M679" s="14"/>
      <c r="N679" s="14"/>
      <c r="O679" s="14"/>
      <c r="P679" s="14"/>
      <c r="Q679" s="14"/>
      <c r="R679" s="14"/>
      <c r="S679" s="14"/>
      <c r="T679" s="14"/>
      <c r="U679" s="14"/>
      <c r="V679" s="14"/>
      <c r="W679" s="14"/>
      <c r="X679" s="14"/>
      <c r="Y679" s="14"/>
      <c r="Z679" s="14"/>
      <c r="AA679" s="14"/>
      <c r="AB679" s="14"/>
    </row>
    <row r="680">
      <c r="A680" s="7"/>
      <c r="B680" s="11"/>
      <c r="C680" s="9"/>
      <c r="D680" s="22"/>
      <c r="E680" s="11"/>
      <c r="F680" s="11"/>
      <c r="G680" s="13"/>
      <c r="H680" s="11"/>
      <c r="I680" s="14"/>
      <c r="J680" s="14"/>
      <c r="K680" s="14"/>
      <c r="L680" s="14"/>
      <c r="M680" s="14"/>
      <c r="N680" s="14"/>
      <c r="O680" s="14"/>
      <c r="P680" s="14"/>
      <c r="Q680" s="14"/>
      <c r="R680" s="14"/>
      <c r="S680" s="14"/>
      <c r="T680" s="14"/>
      <c r="U680" s="14"/>
      <c r="V680" s="14"/>
      <c r="W680" s="14"/>
      <c r="X680" s="14"/>
      <c r="Y680" s="14"/>
      <c r="Z680" s="14"/>
      <c r="AA680" s="14"/>
      <c r="AB680" s="14"/>
    </row>
    <row r="681">
      <c r="A681" s="7"/>
      <c r="B681" s="11"/>
      <c r="C681" s="9"/>
      <c r="D681" s="22"/>
      <c r="E681" s="11"/>
      <c r="F681" s="11"/>
      <c r="G681" s="13"/>
      <c r="H681" s="11"/>
      <c r="I681" s="14"/>
      <c r="J681" s="14"/>
      <c r="K681" s="14"/>
      <c r="L681" s="14"/>
      <c r="M681" s="14"/>
      <c r="N681" s="14"/>
      <c r="O681" s="14"/>
      <c r="P681" s="14"/>
      <c r="Q681" s="14"/>
      <c r="R681" s="14"/>
      <c r="S681" s="14"/>
      <c r="T681" s="14"/>
      <c r="U681" s="14"/>
      <c r="V681" s="14"/>
      <c r="W681" s="14"/>
      <c r="X681" s="14"/>
      <c r="Y681" s="14"/>
      <c r="Z681" s="14"/>
      <c r="AA681" s="14"/>
      <c r="AB681" s="14"/>
    </row>
    <row r="682">
      <c r="A682" s="7"/>
      <c r="B682" s="11"/>
      <c r="C682" s="9"/>
      <c r="D682" s="22"/>
      <c r="E682" s="11"/>
      <c r="F682" s="11"/>
      <c r="G682" s="13"/>
      <c r="H682" s="11"/>
      <c r="I682" s="14"/>
      <c r="J682" s="14"/>
      <c r="K682" s="14"/>
      <c r="L682" s="14"/>
      <c r="M682" s="14"/>
      <c r="N682" s="14"/>
      <c r="O682" s="14"/>
      <c r="P682" s="14"/>
      <c r="Q682" s="14"/>
      <c r="R682" s="14"/>
      <c r="S682" s="14"/>
      <c r="T682" s="14"/>
      <c r="U682" s="14"/>
      <c r="V682" s="14"/>
      <c r="W682" s="14"/>
      <c r="X682" s="14"/>
      <c r="Y682" s="14"/>
      <c r="Z682" s="14"/>
      <c r="AA682" s="14"/>
      <c r="AB682" s="14"/>
    </row>
    <row r="683">
      <c r="A683" s="7"/>
      <c r="B683" s="11"/>
      <c r="C683" s="9"/>
      <c r="D683" s="22"/>
      <c r="E683" s="11"/>
      <c r="F683" s="11"/>
      <c r="G683" s="13"/>
      <c r="H683" s="11"/>
      <c r="I683" s="14"/>
      <c r="J683" s="14"/>
      <c r="K683" s="14"/>
      <c r="L683" s="14"/>
      <c r="M683" s="14"/>
      <c r="N683" s="14"/>
      <c r="O683" s="14"/>
      <c r="P683" s="14"/>
      <c r="Q683" s="14"/>
      <c r="R683" s="14"/>
      <c r="S683" s="14"/>
      <c r="T683" s="14"/>
      <c r="U683" s="14"/>
      <c r="V683" s="14"/>
      <c r="W683" s="14"/>
      <c r="X683" s="14"/>
      <c r="Y683" s="14"/>
      <c r="Z683" s="14"/>
      <c r="AA683" s="14"/>
      <c r="AB683" s="14"/>
    </row>
    <row r="684">
      <c r="A684" s="7"/>
      <c r="B684" s="11"/>
      <c r="C684" s="9"/>
      <c r="D684" s="22"/>
      <c r="E684" s="11"/>
      <c r="F684" s="11"/>
      <c r="G684" s="13"/>
      <c r="H684" s="11"/>
      <c r="I684" s="14"/>
      <c r="J684" s="14"/>
      <c r="K684" s="14"/>
      <c r="L684" s="14"/>
      <c r="M684" s="14"/>
      <c r="N684" s="14"/>
      <c r="O684" s="14"/>
      <c r="P684" s="14"/>
      <c r="Q684" s="14"/>
      <c r="R684" s="14"/>
      <c r="S684" s="14"/>
      <c r="T684" s="14"/>
      <c r="U684" s="14"/>
      <c r="V684" s="14"/>
      <c r="W684" s="14"/>
      <c r="X684" s="14"/>
      <c r="Y684" s="14"/>
      <c r="Z684" s="14"/>
      <c r="AA684" s="14"/>
      <c r="AB684" s="14"/>
    </row>
    <row r="685">
      <c r="A685" s="7"/>
      <c r="B685" s="11"/>
      <c r="C685" s="9"/>
      <c r="D685" s="22"/>
      <c r="E685" s="11"/>
      <c r="F685" s="11"/>
      <c r="G685" s="13"/>
      <c r="H685" s="11"/>
      <c r="I685" s="14"/>
      <c r="J685" s="14"/>
      <c r="K685" s="14"/>
      <c r="L685" s="14"/>
      <c r="M685" s="14"/>
      <c r="N685" s="14"/>
      <c r="O685" s="14"/>
      <c r="P685" s="14"/>
      <c r="Q685" s="14"/>
      <c r="R685" s="14"/>
      <c r="S685" s="14"/>
      <c r="T685" s="14"/>
      <c r="U685" s="14"/>
      <c r="V685" s="14"/>
      <c r="W685" s="14"/>
      <c r="X685" s="14"/>
      <c r="Y685" s="14"/>
      <c r="Z685" s="14"/>
      <c r="AA685" s="14"/>
      <c r="AB685" s="14"/>
    </row>
    <row r="686">
      <c r="A686" s="7"/>
      <c r="B686" s="11"/>
      <c r="C686" s="9"/>
      <c r="D686" s="22"/>
      <c r="E686" s="11"/>
      <c r="F686" s="11"/>
      <c r="G686" s="13"/>
      <c r="H686" s="11"/>
      <c r="I686" s="14"/>
      <c r="J686" s="14"/>
      <c r="K686" s="14"/>
      <c r="L686" s="14"/>
      <c r="M686" s="14"/>
      <c r="N686" s="14"/>
      <c r="O686" s="14"/>
      <c r="P686" s="14"/>
      <c r="Q686" s="14"/>
      <c r="R686" s="14"/>
      <c r="S686" s="14"/>
      <c r="T686" s="14"/>
      <c r="U686" s="14"/>
      <c r="V686" s="14"/>
      <c r="W686" s="14"/>
      <c r="X686" s="14"/>
      <c r="Y686" s="14"/>
      <c r="Z686" s="14"/>
      <c r="AA686" s="14"/>
      <c r="AB686" s="14"/>
    </row>
    <row r="687">
      <c r="A687" s="7"/>
      <c r="B687" s="11"/>
      <c r="C687" s="9"/>
      <c r="D687" s="22"/>
      <c r="E687" s="11"/>
      <c r="F687" s="11"/>
      <c r="G687" s="13"/>
      <c r="H687" s="11"/>
      <c r="I687" s="14"/>
      <c r="J687" s="14"/>
      <c r="K687" s="14"/>
      <c r="L687" s="14"/>
      <c r="M687" s="14"/>
      <c r="N687" s="14"/>
      <c r="O687" s="14"/>
      <c r="P687" s="14"/>
      <c r="Q687" s="14"/>
      <c r="R687" s="14"/>
      <c r="S687" s="14"/>
      <c r="T687" s="14"/>
      <c r="U687" s="14"/>
      <c r="V687" s="14"/>
      <c r="W687" s="14"/>
      <c r="X687" s="14"/>
      <c r="Y687" s="14"/>
      <c r="Z687" s="14"/>
      <c r="AA687" s="14"/>
      <c r="AB687" s="14"/>
    </row>
    <row r="688">
      <c r="A688" s="7"/>
      <c r="B688" s="11"/>
      <c r="C688" s="9"/>
      <c r="D688" s="22"/>
      <c r="E688" s="11"/>
      <c r="F688" s="11"/>
      <c r="G688" s="13"/>
      <c r="H688" s="11"/>
      <c r="I688" s="14"/>
      <c r="J688" s="14"/>
      <c r="K688" s="14"/>
      <c r="L688" s="14"/>
      <c r="M688" s="14"/>
      <c r="N688" s="14"/>
      <c r="O688" s="14"/>
      <c r="P688" s="14"/>
      <c r="Q688" s="14"/>
      <c r="R688" s="14"/>
      <c r="S688" s="14"/>
      <c r="T688" s="14"/>
      <c r="U688" s="14"/>
      <c r="V688" s="14"/>
      <c r="W688" s="14"/>
      <c r="X688" s="14"/>
      <c r="Y688" s="14"/>
      <c r="Z688" s="14"/>
      <c r="AA688" s="14"/>
      <c r="AB688" s="14"/>
    </row>
    <row r="689">
      <c r="A689" s="7"/>
      <c r="B689" s="11"/>
      <c r="C689" s="9"/>
      <c r="D689" s="22"/>
      <c r="E689" s="11"/>
      <c r="F689" s="11"/>
      <c r="G689" s="13"/>
      <c r="H689" s="11"/>
      <c r="I689" s="14"/>
      <c r="J689" s="14"/>
      <c r="K689" s="14"/>
      <c r="L689" s="14"/>
      <c r="M689" s="14"/>
      <c r="N689" s="14"/>
      <c r="O689" s="14"/>
      <c r="P689" s="14"/>
      <c r="Q689" s="14"/>
      <c r="R689" s="14"/>
      <c r="S689" s="14"/>
      <c r="T689" s="14"/>
      <c r="U689" s="14"/>
      <c r="V689" s="14"/>
      <c r="W689" s="14"/>
      <c r="X689" s="14"/>
      <c r="Y689" s="14"/>
      <c r="Z689" s="14"/>
      <c r="AA689" s="14"/>
      <c r="AB689" s="14"/>
    </row>
    <row r="690">
      <c r="A690" s="7"/>
      <c r="B690" s="11"/>
      <c r="C690" s="9"/>
      <c r="D690" s="22"/>
      <c r="E690" s="11"/>
      <c r="F690" s="11"/>
      <c r="G690" s="13"/>
      <c r="H690" s="11"/>
      <c r="I690" s="14"/>
      <c r="J690" s="14"/>
      <c r="K690" s="14"/>
      <c r="L690" s="14"/>
      <c r="M690" s="14"/>
      <c r="N690" s="14"/>
      <c r="O690" s="14"/>
      <c r="P690" s="14"/>
      <c r="Q690" s="14"/>
      <c r="R690" s="14"/>
      <c r="S690" s="14"/>
      <c r="T690" s="14"/>
      <c r="U690" s="14"/>
      <c r="V690" s="14"/>
      <c r="W690" s="14"/>
      <c r="X690" s="14"/>
      <c r="Y690" s="14"/>
      <c r="Z690" s="14"/>
      <c r="AA690" s="14"/>
      <c r="AB690" s="14"/>
    </row>
    <row r="691">
      <c r="A691" s="7"/>
      <c r="B691" s="11"/>
      <c r="C691" s="9"/>
      <c r="D691" s="22"/>
      <c r="E691" s="11"/>
      <c r="F691" s="11"/>
      <c r="G691" s="13"/>
      <c r="H691" s="11"/>
      <c r="I691" s="14"/>
      <c r="J691" s="14"/>
      <c r="K691" s="14"/>
      <c r="L691" s="14"/>
      <c r="M691" s="14"/>
      <c r="N691" s="14"/>
      <c r="O691" s="14"/>
      <c r="P691" s="14"/>
      <c r="Q691" s="14"/>
      <c r="R691" s="14"/>
      <c r="S691" s="14"/>
      <c r="T691" s="14"/>
      <c r="U691" s="14"/>
      <c r="V691" s="14"/>
      <c r="W691" s="14"/>
      <c r="X691" s="14"/>
      <c r="Y691" s="14"/>
      <c r="Z691" s="14"/>
      <c r="AA691" s="14"/>
      <c r="AB691" s="14"/>
    </row>
    <row r="692">
      <c r="A692" s="7"/>
      <c r="B692" s="11"/>
      <c r="C692" s="9"/>
      <c r="D692" s="22"/>
      <c r="E692" s="11"/>
      <c r="F692" s="11"/>
      <c r="G692" s="13"/>
      <c r="H692" s="11"/>
      <c r="I692" s="14"/>
      <c r="J692" s="14"/>
      <c r="K692" s="14"/>
      <c r="L692" s="14"/>
      <c r="M692" s="14"/>
      <c r="N692" s="14"/>
      <c r="O692" s="14"/>
      <c r="P692" s="14"/>
      <c r="Q692" s="14"/>
      <c r="R692" s="14"/>
      <c r="S692" s="14"/>
      <c r="T692" s="14"/>
      <c r="U692" s="14"/>
      <c r="V692" s="14"/>
      <c r="W692" s="14"/>
      <c r="X692" s="14"/>
      <c r="Y692" s="14"/>
      <c r="Z692" s="14"/>
      <c r="AA692" s="14"/>
      <c r="AB692" s="14"/>
    </row>
    <row r="693">
      <c r="A693" s="7"/>
      <c r="B693" s="11"/>
      <c r="C693" s="9"/>
      <c r="D693" s="22"/>
      <c r="E693" s="11"/>
      <c r="F693" s="11"/>
      <c r="G693" s="13"/>
      <c r="H693" s="11"/>
      <c r="I693" s="14"/>
      <c r="J693" s="14"/>
      <c r="K693" s="14"/>
      <c r="L693" s="14"/>
      <c r="M693" s="14"/>
      <c r="N693" s="14"/>
      <c r="O693" s="14"/>
      <c r="P693" s="14"/>
      <c r="Q693" s="14"/>
      <c r="R693" s="14"/>
      <c r="S693" s="14"/>
      <c r="T693" s="14"/>
      <c r="U693" s="14"/>
      <c r="V693" s="14"/>
      <c r="W693" s="14"/>
      <c r="X693" s="14"/>
      <c r="Y693" s="14"/>
      <c r="Z693" s="14"/>
      <c r="AA693" s="14"/>
      <c r="AB693" s="14"/>
    </row>
    <row r="694">
      <c r="A694" s="7"/>
      <c r="B694" s="11"/>
      <c r="C694" s="9"/>
      <c r="D694" s="22"/>
      <c r="E694" s="11"/>
      <c r="F694" s="11"/>
      <c r="G694" s="13"/>
      <c r="H694" s="11"/>
      <c r="I694" s="14"/>
      <c r="J694" s="14"/>
      <c r="K694" s="14"/>
      <c r="L694" s="14"/>
      <c r="M694" s="14"/>
      <c r="N694" s="14"/>
      <c r="O694" s="14"/>
      <c r="P694" s="14"/>
      <c r="Q694" s="14"/>
      <c r="R694" s="14"/>
      <c r="S694" s="14"/>
      <c r="T694" s="14"/>
      <c r="U694" s="14"/>
      <c r="V694" s="14"/>
      <c r="W694" s="14"/>
      <c r="X694" s="14"/>
      <c r="Y694" s="14"/>
      <c r="Z694" s="14"/>
      <c r="AA694" s="14"/>
      <c r="AB694" s="14"/>
    </row>
    <row r="695">
      <c r="A695" s="7"/>
      <c r="B695" s="11"/>
      <c r="C695" s="9"/>
      <c r="D695" s="22"/>
      <c r="E695" s="11"/>
      <c r="F695" s="11"/>
      <c r="G695" s="13"/>
      <c r="H695" s="11"/>
      <c r="I695" s="14"/>
      <c r="J695" s="14"/>
      <c r="K695" s="14"/>
      <c r="L695" s="14"/>
      <c r="M695" s="14"/>
      <c r="N695" s="14"/>
      <c r="O695" s="14"/>
      <c r="P695" s="14"/>
      <c r="Q695" s="14"/>
      <c r="R695" s="14"/>
      <c r="S695" s="14"/>
      <c r="T695" s="14"/>
      <c r="U695" s="14"/>
      <c r="V695" s="14"/>
      <c r="W695" s="14"/>
      <c r="X695" s="14"/>
      <c r="Y695" s="14"/>
      <c r="Z695" s="14"/>
      <c r="AA695" s="14"/>
      <c r="AB695" s="14"/>
    </row>
    <row r="696">
      <c r="A696" s="7"/>
      <c r="B696" s="11"/>
      <c r="C696" s="9"/>
      <c r="D696" s="22"/>
      <c r="E696" s="11"/>
      <c r="F696" s="11"/>
      <c r="G696" s="13"/>
      <c r="H696" s="11"/>
      <c r="I696" s="14"/>
      <c r="J696" s="14"/>
      <c r="K696" s="14"/>
      <c r="L696" s="14"/>
      <c r="M696" s="14"/>
      <c r="N696" s="14"/>
      <c r="O696" s="14"/>
      <c r="P696" s="14"/>
      <c r="Q696" s="14"/>
      <c r="R696" s="14"/>
      <c r="S696" s="14"/>
      <c r="T696" s="14"/>
      <c r="U696" s="14"/>
      <c r="V696" s="14"/>
      <c r="W696" s="14"/>
      <c r="X696" s="14"/>
      <c r="Y696" s="14"/>
      <c r="Z696" s="14"/>
      <c r="AA696" s="14"/>
      <c r="AB696" s="14"/>
    </row>
    <row r="697">
      <c r="A697" s="7"/>
      <c r="B697" s="11"/>
      <c r="C697" s="9"/>
      <c r="D697" s="22"/>
      <c r="E697" s="11"/>
      <c r="F697" s="11"/>
      <c r="G697" s="13"/>
      <c r="H697" s="11"/>
      <c r="I697" s="14"/>
      <c r="J697" s="14"/>
      <c r="K697" s="14"/>
      <c r="L697" s="14"/>
      <c r="M697" s="14"/>
      <c r="N697" s="14"/>
      <c r="O697" s="14"/>
      <c r="P697" s="14"/>
      <c r="Q697" s="14"/>
      <c r="R697" s="14"/>
      <c r="S697" s="14"/>
      <c r="T697" s="14"/>
      <c r="U697" s="14"/>
      <c r="V697" s="14"/>
      <c r="W697" s="14"/>
      <c r="X697" s="14"/>
      <c r="Y697" s="14"/>
      <c r="Z697" s="14"/>
      <c r="AA697" s="14"/>
      <c r="AB697" s="14"/>
    </row>
    <row r="698">
      <c r="A698" s="7"/>
      <c r="B698" s="11"/>
      <c r="C698" s="9"/>
      <c r="D698" s="22"/>
      <c r="E698" s="11"/>
      <c r="F698" s="11"/>
      <c r="G698" s="13"/>
      <c r="H698" s="11"/>
      <c r="I698" s="14"/>
      <c r="J698" s="14"/>
      <c r="K698" s="14"/>
      <c r="L698" s="14"/>
      <c r="M698" s="14"/>
      <c r="N698" s="14"/>
      <c r="O698" s="14"/>
      <c r="P698" s="14"/>
      <c r="Q698" s="14"/>
      <c r="R698" s="14"/>
      <c r="S698" s="14"/>
      <c r="T698" s="14"/>
      <c r="U698" s="14"/>
      <c r="V698" s="14"/>
      <c r="W698" s="14"/>
      <c r="X698" s="14"/>
      <c r="Y698" s="14"/>
      <c r="Z698" s="14"/>
      <c r="AA698" s="14"/>
      <c r="AB698" s="14"/>
    </row>
    <row r="699">
      <c r="A699" s="7"/>
      <c r="B699" s="11"/>
      <c r="C699" s="9"/>
      <c r="D699" s="22"/>
      <c r="E699" s="11"/>
      <c r="F699" s="11"/>
      <c r="G699" s="13"/>
      <c r="H699" s="11"/>
      <c r="I699" s="14"/>
      <c r="J699" s="14"/>
      <c r="K699" s="14"/>
      <c r="L699" s="14"/>
      <c r="M699" s="14"/>
      <c r="N699" s="14"/>
      <c r="O699" s="14"/>
      <c r="P699" s="14"/>
      <c r="Q699" s="14"/>
      <c r="R699" s="14"/>
      <c r="S699" s="14"/>
      <c r="T699" s="14"/>
      <c r="U699" s="14"/>
      <c r="V699" s="14"/>
      <c r="W699" s="14"/>
      <c r="X699" s="14"/>
      <c r="Y699" s="14"/>
      <c r="Z699" s="14"/>
      <c r="AA699" s="14"/>
      <c r="AB699" s="14"/>
    </row>
    <row r="700">
      <c r="A700" s="7"/>
      <c r="B700" s="11"/>
      <c r="C700" s="9"/>
      <c r="D700" s="22"/>
      <c r="E700" s="11"/>
      <c r="F700" s="11"/>
      <c r="G700" s="13"/>
      <c r="H700" s="11"/>
      <c r="I700" s="14"/>
      <c r="J700" s="14"/>
      <c r="K700" s="14"/>
      <c r="L700" s="14"/>
      <c r="M700" s="14"/>
      <c r="N700" s="14"/>
      <c r="O700" s="14"/>
      <c r="P700" s="14"/>
      <c r="Q700" s="14"/>
      <c r="R700" s="14"/>
      <c r="S700" s="14"/>
      <c r="T700" s="14"/>
      <c r="U700" s="14"/>
      <c r="V700" s="14"/>
      <c r="W700" s="14"/>
      <c r="X700" s="14"/>
      <c r="Y700" s="14"/>
      <c r="Z700" s="14"/>
      <c r="AA700" s="14"/>
      <c r="AB700" s="14"/>
    </row>
    <row r="701">
      <c r="A701" s="7"/>
      <c r="B701" s="11"/>
      <c r="C701" s="9"/>
      <c r="D701" s="22"/>
      <c r="E701" s="11"/>
      <c r="F701" s="11"/>
      <c r="G701" s="13"/>
      <c r="H701" s="11"/>
      <c r="I701" s="14"/>
      <c r="J701" s="14"/>
      <c r="K701" s="14"/>
      <c r="L701" s="14"/>
      <c r="M701" s="14"/>
      <c r="N701" s="14"/>
      <c r="O701" s="14"/>
      <c r="P701" s="14"/>
      <c r="Q701" s="14"/>
      <c r="R701" s="14"/>
      <c r="S701" s="14"/>
      <c r="T701" s="14"/>
      <c r="U701" s="14"/>
      <c r="V701" s="14"/>
      <c r="W701" s="14"/>
      <c r="X701" s="14"/>
      <c r="Y701" s="14"/>
      <c r="Z701" s="14"/>
      <c r="AA701" s="14"/>
      <c r="AB701" s="14"/>
    </row>
    <row r="702">
      <c r="A702" s="7"/>
      <c r="B702" s="11"/>
      <c r="C702" s="9"/>
      <c r="D702" s="22"/>
      <c r="E702" s="11"/>
      <c r="F702" s="11"/>
      <c r="G702" s="13"/>
      <c r="H702" s="11"/>
      <c r="I702" s="14"/>
      <c r="J702" s="14"/>
      <c r="K702" s="14"/>
      <c r="L702" s="14"/>
      <c r="M702" s="14"/>
      <c r="N702" s="14"/>
      <c r="O702" s="14"/>
      <c r="P702" s="14"/>
      <c r="Q702" s="14"/>
      <c r="R702" s="14"/>
      <c r="S702" s="14"/>
      <c r="T702" s="14"/>
      <c r="U702" s="14"/>
      <c r="V702" s="14"/>
      <c r="W702" s="14"/>
      <c r="X702" s="14"/>
      <c r="Y702" s="14"/>
      <c r="Z702" s="14"/>
      <c r="AA702" s="14"/>
      <c r="AB702" s="14"/>
    </row>
    <row r="703">
      <c r="A703" s="7"/>
      <c r="B703" s="11"/>
      <c r="C703" s="9"/>
      <c r="D703" s="22"/>
      <c r="E703" s="11"/>
      <c r="F703" s="11"/>
      <c r="G703" s="13"/>
      <c r="H703" s="11"/>
      <c r="I703" s="14"/>
      <c r="J703" s="14"/>
      <c r="K703" s="14"/>
      <c r="L703" s="14"/>
      <c r="M703" s="14"/>
      <c r="N703" s="14"/>
      <c r="O703" s="14"/>
      <c r="P703" s="14"/>
      <c r="Q703" s="14"/>
      <c r="R703" s="14"/>
      <c r="S703" s="14"/>
      <c r="T703" s="14"/>
      <c r="U703" s="14"/>
      <c r="V703" s="14"/>
      <c r="W703" s="14"/>
      <c r="X703" s="14"/>
      <c r="Y703" s="14"/>
      <c r="Z703" s="14"/>
      <c r="AA703" s="14"/>
      <c r="AB703" s="14"/>
    </row>
    <row r="704">
      <c r="A704" s="7"/>
      <c r="B704" s="11"/>
      <c r="C704" s="9"/>
      <c r="D704" s="22"/>
      <c r="E704" s="11"/>
      <c r="F704" s="11"/>
      <c r="G704" s="13"/>
      <c r="H704" s="11"/>
      <c r="I704" s="14"/>
      <c r="J704" s="14"/>
      <c r="K704" s="14"/>
      <c r="L704" s="14"/>
      <c r="M704" s="14"/>
      <c r="N704" s="14"/>
      <c r="O704" s="14"/>
      <c r="P704" s="14"/>
      <c r="Q704" s="14"/>
      <c r="R704" s="14"/>
      <c r="S704" s="14"/>
      <c r="T704" s="14"/>
      <c r="U704" s="14"/>
      <c r="V704" s="14"/>
      <c r="W704" s="14"/>
      <c r="X704" s="14"/>
      <c r="Y704" s="14"/>
      <c r="Z704" s="14"/>
      <c r="AA704" s="14"/>
      <c r="AB704" s="14"/>
    </row>
    <row r="705">
      <c r="A705" s="7"/>
      <c r="B705" s="11"/>
      <c r="C705" s="9"/>
      <c r="D705" s="22"/>
      <c r="E705" s="11"/>
      <c r="F705" s="11"/>
      <c r="G705" s="13"/>
      <c r="H705" s="11"/>
      <c r="I705" s="14"/>
      <c r="J705" s="14"/>
      <c r="K705" s="14"/>
      <c r="L705" s="14"/>
      <c r="M705" s="14"/>
      <c r="N705" s="14"/>
      <c r="O705" s="14"/>
      <c r="P705" s="14"/>
      <c r="Q705" s="14"/>
      <c r="R705" s="14"/>
      <c r="S705" s="14"/>
      <c r="T705" s="14"/>
      <c r="U705" s="14"/>
      <c r="V705" s="14"/>
      <c r="W705" s="14"/>
      <c r="X705" s="14"/>
      <c r="Y705" s="14"/>
      <c r="Z705" s="14"/>
      <c r="AA705" s="14"/>
      <c r="AB705" s="14"/>
    </row>
    <row r="706">
      <c r="A706" s="7"/>
      <c r="B706" s="11"/>
      <c r="C706" s="9"/>
      <c r="D706" s="22"/>
      <c r="E706" s="11"/>
      <c r="F706" s="11"/>
      <c r="G706" s="13"/>
      <c r="H706" s="11"/>
      <c r="I706" s="14"/>
      <c r="J706" s="14"/>
      <c r="K706" s="14"/>
      <c r="L706" s="14"/>
      <c r="M706" s="14"/>
      <c r="N706" s="14"/>
      <c r="O706" s="14"/>
      <c r="P706" s="14"/>
      <c r="Q706" s="14"/>
      <c r="R706" s="14"/>
      <c r="S706" s="14"/>
      <c r="T706" s="14"/>
      <c r="U706" s="14"/>
      <c r="V706" s="14"/>
      <c r="W706" s="14"/>
      <c r="X706" s="14"/>
      <c r="Y706" s="14"/>
      <c r="Z706" s="14"/>
      <c r="AA706" s="14"/>
      <c r="AB706" s="14"/>
    </row>
    <row r="707">
      <c r="A707" s="7"/>
      <c r="B707" s="11"/>
      <c r="C707" s="9"/>
      <c r="D707" s="22"/>
      <c r="E707" s="11"/>
      <c r="F707" s="11"/>
      <c r="G707" s="13"/>
      <c r="H707" s="11"/>
      <c r="I707" s="14"/>
      <c r="J707" s="14"/>
      <c r="K707" s="14"/>
      <c r="L707" s="14"/>
      <c r="M707" s="14"/>
      <c r="N707" s="14"/>
      <c r="O707" s="14"/>
      <c r="P707" s="14"/>
      <c r="Q707" s="14"/>
      <c r="R707" s="14"/>
      <c r="S707" s="14"/>
      <c r="T707" s="14"/>
      <c r="U707" s="14"/>
      <c r="V707" s="14"/>
      <c r="W707" s="14"/>
      <c r="X707" s="14"/>
      <c r="Y707" s="14"/>
      <c r="Z707" s="14"/>
      <c r="AA707" s="14"/>
      <c r="AB707" s="14"/>
    </row>
    <row r="708">
      <c r="A708" s="7"/>
      <c r="B708" s="11"/>
      <c r="C708" s="9"/>
      <c r="D708" s="22"/>
      <c r="E708" s="11"/>
      <c r="F708" s="11"/>
      <c r="G708" s="13"/>
      <c r="H708" s="11"/>
      <c r="I708" s="14"/>
      <c r="J708" s="14"/>
      <c r="K708" s="14"/>
      <c r="L708" s="14"/>
      <c r="M708" s="14"/>
      <c r="N708" s="14"/>
      <c r="O708" s="14"/>
      <c r="P708" s="14"/>
      <c r="Q708" s="14"/>
      <c r="R708" s="14"/>
      <c r="S708" s="14"/>
      <c r="T708" s="14"/>
      <c r="U708" s="14"/>
      <c r="V708" s="14"/>
      <c r="W708" s="14"/>
      <c r="X708" s="14"/>
      <c r="Y708" s="14"/>
      <c r="Z708" s="14"/>
      <c r="AA708" s="14"/>
      <c r="AB708" s="14"/>
    </row>
    <row r="709">
      <c r="A709" s="7"/>
      <c r="B709" s="11"/>
      <c r="C709" s="9"/>
      <c r="D709" s="22"/>
      <c r="E709" s="11"/>
      <c r="F709" s="11"/>
      <c r="G709" s="13"/>
      <c r="H709" s="11"/>
      <c r="I709" s="14"/>
      <c r="J709" s="14"/>
      <c r="K709" s="14"/>
      <c r="L709" s="14"/>
      <c r="M709" s="14"/>
      <c r="N709" s="14"/>
      <c r="O709" s="14"/>
      <c r="P709" s="14"/>
      <c r="Q709" s="14"/>
      <c r="R709" s="14"/>
      <c r="S709" s="14"/>
      <c r="T709" s="14"/>
      <c r="U709" s="14"/>
      <c r="V709" s="14"/>
      <c r="W709" s="14"/>
      <c r="X709" s="14"/>
      <c r="Y709" s="14"/>
      <c r="Z709" s="14"/>
      <c r="AA709" s="14"/>
      <c r="AB709" s="14"/>
    </row>
    <row r="710">
      <c r="A710" s="7"/>
      <c r="B710" s="11"/>
      <c r="C710" s="9"/>
      <c r="D710" s="22"/>
      <c r="E710" s="11"/>
      <c r="F710" s="11"/>
      <c r="G710" s="13"/>
      <c r="H710" s="11"/>
      <c r="I710" s="14"/>
      <c r="J710" s="14"/>
      <c r="K710" s="14"/>
      <c r="L710" s="14"/>
      <c r="M710" s="14"/>
      <c r="N710" s="14"/>
      <c r="O710" s="14"/>
      <c r="P710" s="14"/>
      <c r="Q710" s="14"/>
      <c r="R710" s="14"/>
      <c r="S710" s="14"/>
      <c r="T710" s="14"/>
      <c r="U710" s="14"/>
      <c r="V710" s="14"/>
      <c r="W710" s="14"/>
      <c r="X710" s="14"/>
      <c r="Y710" s="14"/>
      <c r="Z710" s="14"/>
      <c r="AA710" s="14"/>
      <c r="AB710" s="14"/>
    </row>
    <row r="711">
      <c r="A711" s="7"/>
      <c r="B711" s="11"/>
      <c r="C711" s="9"/>
      <c r="D711" s="22"/>
      <c r="E711" s="11"/>
      <c r="F711" s="11"/>
      <c r="G711" s="13"/>
      <c r="H711" s="11"/>
      <c r="I711" s="14"/>
      <c r="J711" s="14"/>
      <c r="K711" s="14"/>
      <c r="L711" s="14"/>
      <c r="M711" s="14"/>
      <c r="N711" s="14"/>
      <c r="O711" s="14"/>
      <c r="P711" s="14"/>
      <c r="Q711" s="14"/>
      <c r="R711" s="14"/>
      <c r="S711" s="14"/>
      <c r="T711" s="14"/>
      <c r="U711" s="14"/>
      <c r="V711" s="14"/>
      <c r="W711" s="14"/>
      <c r="X711" s="14"/>
      <c r="Y711" s="14"/>
      <c r="Z711" s="14"/>
      <c r="AA711" s="14"/>
      <c r="AB711" s="14"/>
    </row>
    <row r="712">
      <c r="A712" s="7"/>
      <c r="B712" s="11"/>
      <c r="C712" s="9"/>
      <c r="D712" s="22"/>
      <c r="E712" s="11"/>
      <c r="F712" s="11"/>
      <c r="G712" s="13"/>
      <c r="H712" s="11"/>
      <c r="I712" s="14"/>
      <c r="J712" s="14"/>
      <c r="K712" s="14"/>
      <c r="L712" s="14"/>
      <c r="M712" s="14"/>
      <c r="N712" s="14"/>
      <c r="O712" s="14"/>
      <c r="P712" s="14"/>
      <c r="Q712" s="14"/>
      <c r="R712" s="14"/>
      <c r="S712" s="14"/>
      <c r="T712" s="14"/>
      <c r="U712" s="14"/>
      <c r="V712" s="14"/>
      <c r="W712" s="14"/>
      <c r="X712" s="14"/>
      <c r="Y712" s="14"/>
      <c r="Z712" s="14"/>
      <c r="AA712" s="14"/>
      <c r="AB712" s="14"/>
    </row>
    <row r="713">
      <c r="A713" s="7"/>
      <c r="B713" s="11"/>
      <c r="C713" s="9"/>
      <c r="D713" s="22"/>
      <c r="E713" s="11"/>
      <c r="F713" s="11"/>
      <c r="G713" s="13"/>
      <c r="H713" s="11"/>
      <c r="I713" s="14"/>
      <c r="J713" s="14"/>
      <c r="K713" s="14"/>
      <c r="L713" s="14"/>
      <c r="M713" s="14"/>
      <c r="N713" s="14"/>
      <c r="O713" s="14"/>
      <c r="P713" s="14"/>
      <c r="Q713" s="14"/>
      <c r="R713" s="14"/>
      <c r="S713" s="14"/>
      <c r="T713" s="14"/>
      <c r="U713" s="14"/>
      <c r="V713" s="14"/>
      <c r="W713" s="14"/>
      <c r="X713" s="14"/>
      <c r="Y713" s="14"/>
      <c r="Z713" s="14"/>
      <c r="AA713" s="14"/>
      <c r="AB713" s="14"/>
    </row>
    <row r="714">
      <c r="A714" s="7"/>
      <c r="B714" s="11"/>
      <c r="C714" s="9"/>
      <c r="D714" s="22"/>
      <c r="E714" s="11"/>
      <c r="F714" s="11"/>
      <c r="G714" s="13"/>
      <c r="H714" s="11"/>
      <c r="I714" s="14"/>
      <c r="J714" s="14"/>
      <c r="K714" s="14"/>
      <c r="L714" s="14"/>
      <c r="M714" s="14"/>
      <c r="N714" s="14"/>
      <c r="O714" s="14"/>
      <c r="P714" s="14"/>
      <c r="Q714" s="14"/>
      <c r="R714" s="14"/>
      <c r="S714" s="14"/>
      <c r="T714" s="14"/>
      <c r="U714" s="14"/>
      <c r="V714" s="14"/>
      <c r="W714" s="14"/>
      <c r="X714" s="14"/>
      <c r="Y714" s="14"/>
      <c r="Z714" s="14"/>
      <c r="AA714" s="14"/>
      <c r="AB714" s="14"/>
    </row>
    <row r="715">
      <c r="A715" s="7"/>
      <c r="B715" s="11"/>
      <c r="C715" s="9"/>
      <c r="D715" s="22"/>
      <c r="E715" s="11"/>
      <c r="F715" s="11"/>
      <c r="G715" s="13"/>
      <c r="H715" s="11"/>
      <c r="I715" s="14"/>
      <c r="J715" s="14"/>
      <c r="K715" s="14"/>
      <c r="L715" s="14"/>
      <c r="M715" s="14"/>
      <c r="N715" s="14"/>
      <c r="O715" s="14"/>
      <c r="P715" s="14"/>
      <c r="Q715" s="14"/>
      <c r="R715" s="14"/>
      <c r="S715" s="14"/>
      <c r="T715" s="14"/>
      <c r="U715" s="14"/>
      <c r="V715" s="14"/>
      <c r="W715" s="14"/>
      <c r="X715" s="14"/>
      <c r="Y715" s="14"/>
      <c r="Z715" s="14"/>
      <c r="AA715" s="14"/>
      <c r="AB715" s="14"/>
    </row>
    <row r="716">
      <c r="A716" s="7"/>
      <c r="B716" s="11"/>
      <c r="C716" s="9"/>
      <c r="D716" s="22"/>
      <c r="E716" s="11"/>
      <c r="F716" s="11"/>
      <c r="G716" s="13"/>
      <c r="H716" s="11"/>
      <c r="I716" s="14"/>
      <c r="J716" s="14"/>
      <c r="K716" s="14"/>
      <c r="L716" s="14"/>
      <c r="M716" s="14"/>
      <c r="N716" s="14"/>
      <c r="O716" s="14"/>
      <c r="P716" s="14"/>
      <c r="Q716" s="14"/>
      <c r="R716" s="14"/>
      <c r="S716" s="14"/>
      <c r="T716" s="14"/>
      <c r="U716" s="14"/>
      <c r="V716" s="14"/>
      <c r="W716" s="14"/>
      <c r="X716" s="14"/>
      <c r="Y716" s="14"/>
      <c r="Z716" s="14"/>
      <c r="AA716" s="14"/>
      <c r="AB716" s="14"/>
    </row>
    <row r="717">
      <c r="A717" s="7"/>
      <c r="B717" s="11"/>
      <c r="C717" s="9"/>
      <c r="D717" s="22"/>
      <c r="E717" s="11"/>
      <c r="F717" s="11"/>
      <c r="G717" s="13"/>
      <c r="H717" s="11"/>
      <c r="I717" s="14"/>
      <c r="J717" s="14"/>
      <c r="K717" s="14"/>
      <c r="L717" s="14"/>
      <c r="M717" s="14"/>
      <c r="N717" s="14"/>
      <c r="O717" s="14"/>
      <c r="P717" s="14"/>
      <c r="Q717" s="14"/>
      <c r="R717" s="14"/>
      <c r="S717" s="14"/>
      <c r="T717" s="14"/>
      <c r="U717" s="14"/>
      <c r="V717" s="14"/>
      <c r="W717" s="14"/>
      <c r="X717" s="14"/>
      <c r="Y717" s="14"/>
      <c r="Z717" s="14"/>
      <c r="AA717" s="14"/>
      <c r="AB717" s="14"/>
    </row>
    <row r="718">
      <c r="A718" s="7"/>
      <c r="B718" s="11"/>
      <c r="C718" s="9"/>
      <c r="D718" s="22"/>
      <c r="E718" s="11"/>
      <c r="F718" s="11"/>
      <c r="G718" s="13"/>
      <c r="H718" s="11"/>
      <c r="I718" s="14"/>
      <c r="J718" s="14"/>
      <c r="K718" s="14"/>
      <c r="L718" s="14"/>
      <c r="M718" s="14"/>
      <c r="N718" s="14"/>
      <c r="O718" s="14"/>
      <c r="P718" s="14"/>
      <c r="Q718" s="14"/>
      <c r="R718" s="14"/>
      <c r="S718" s="14"/>
      <c r="T718" s="14"/>
      <c r="U718" s="14"/>
      <c r="V718" s="14"/>
      <c r="W718" s="14"/>
      <c r="X718" s="14"/>
      <c r="Y718" s="14"/>
      <c r="Z718" s="14"/>
      <c r="AA718" s="14"/>
      <c r="AB718" s="14"/>
    </row>
    <row r="719">
      <c r="A719" s="7"/>
      <c r="B719" s="11"/>
      <c r="C719" s="9"/>
      <c r="D719" s="22"/>
      <c r="E719" s="11"/>
      <c r="F719" s="11"/>
      <c r="G719" s="13"/>
      <c r="H719" s="11"/>
      <c r="I719" s="14"/>
      <c r="J719" s="14"/>
      <c r="K719" s="14"/>
      <c r="L719" s="14"/>
      <c r="M719" s="14"/>
      <c r="N719" s="14"/>
      <c r="O719" s="14"/>
      <c r="P719" s="14"/>
      <c r="Q719" s="14"/>
      <c r="R719" s="14"/>
      <c r="S719" s="14"/>
      <c r="T719" s="14"/>
      <c r="U719" s="14"/>
      <c r="V719" s="14"/>
      <c r="W719" s="14"/>
      <c r="X719" s="14"/>
      <c r="Y719" s="14"/>
      <c r="Z719" s="14"/>
      <c r="AA719" s="14"/>
      <c r="AB719" s="14"/>
    </row>
    <row r="720">
      <c r="A720" s="7"/>
      <c r="B720" s="11"/>
      <c r="C720" s="9"/>
      <c r="D720" s="22"/>
      <c r="E720" s="11"/>
      <c r="F720" s="11"/>
      <c r="G720" s="13"/>
      <c r="H720" s="11"/>
      <c r="I720" s="14"/>
      <c r="J720" s="14"/>
      <c r="K720" s="14"/>
      <c r="L720" s="14"/>
      <c r="M720" s="14"/>
      <c r="N720" s="14"/>
      <c r="O720" s="14"/>
      <c r="P720" s="14"/>
      <c r="Q720" s="14"/>
      <c r="R720" s="14"/>
      <c r="S720" s="14"/>
      <c r="T720" s="14"/>
      <c r="U720" s="14"/>
      <c r="V720" s="14"/>
      <c r="W720" s="14"/>
      <c r="X720" s="14"/>
      <c r="Y720" s="14"/>
      <c r="Z720" s="14"/>
      <c r="AA720" s="14"/>
      <c r="AB720" s="14"/>
    </row>
    <row r="721">
      <c r="A721" s="7"/>
      <c r="B721" s="11"/>
      <c r="C721" s="9"/>
      <c r="D721" s="22"/>
      <c r="E721" s="11"/>
      <c r="F721" s="11"/>
      <c r="G721" s="13"/>
      <c r="H721" s="11"/>
      <c r="I721" s="14"/>
      <c r="J721" s="14"/>
      <c r="K721" s="14"/>
      <c r="L721" s="14"/>
      <c r="M721" s="14"/>
      <c r="N721" s="14"/>
      <c r="O721" s="14"/>
      <c r="P721" s="14"/>
      <c r="Q721" s="14"/>
      <c r="R721" s="14"/>
      <c r="S721" s="14"/>
      <c r="T721" s="14"/>
      <c r="U721" s="14"/>
      <c r="V721" s="14"/>
      <c r="W721" s="14"/>
      <c r="X721" s="14"/>
      <c r="Y721" s="14"/>
      <c r="Z721" s="14"/>
      <c r="AA721" s="14"/>
      <c r="AB721" s="14"/>
    </row>
    <row r="722">
      <c r="A722" s="7"/>
      <c r="B722" s="11"/>
      <c r="C722" s="9"/>
      <c r="D722" s="22"/>
      <c r="E722" s="11"/>
      <c r="F722" s="11"/>
      <c r="G722" s="13"/>
      <c r="H722" s="11"/>
      <c r="I722" s="14"/>
      <c r="J722" s="14"/>
      <c r="K722" s="14"/>
      <c r="L722" s="14"/>
      <c r="M722" s="14"/>
      <c r="N722" s="14"/>
      <c r="O722" s="14"/>
      <c r="P722" s="14"/>
      <c r="Q722" s="14"/>
      <c r="R722" s="14"/>
      <c r="S722" s="14"/>
      <c r="T722" s="14"/>
      <c r="U722" s="14"/>
      <c r="V722" s="14"/>
      <c r="W722" s="14"/>
      <c r="X722" s="14"/>
      <c r="Y722" s="14"/>
      <c r="Z722" s="14"/>
      <c r="AA722" s="14"/>
      <c r="AB722" s="14"/>
    </row>
    <row r="723">
      <c r="A723" s="7"/>
      <c r="B723" s="11"/>
      <c r="C723" s="9"/>
      <c r="D723" s="22"/>
      <c r="E723" s="11"/>
      <c r="F723" s="11"/>
      <c r="G723" s="13"/>
      <c r="H723" s="11"/>
      <c r="I723" s="14"/>
      <c r="J723" s="14"/>
      <c r="K723" s="14"/>
      <c r="L723" s="14"/>
      <c r="M723" s="14"/>
      <c r="N723" s="14"/>
      <c r="O723" s="14"/>
      <c r="P723" s="14"/>
      <c r="Q723" s="14"/>
      <c r="R723" s="14"/>
      <c r="S723" s="14"/>
      <c r="T723" s="14"/>
      <c r="U723" s="14"/>
      <c r="V723" s="14"/>
      <c r="W723" s="14"/>
      <c r="X723" s="14"/>
      <c r="Y723" s="14"/>
      <c r="Z723" s="14"/>
      <c r="AA723" s="14"/>
      <c r="AB723" s="14"/>
    </row>
    <row r="724">
      <c r="A724" s="7"/>
      <c r="B724" s="11"/>
      <c r="C724" s="9"/>
      <c r="D724" s="22"/>
      <c r="E724" s="11"/>
      <c r="F724" s="11"/>
      <c r="G724" s="13"/>
      <c r="H724" s="11"/>
      <c r="I724" s="14"/>
      <c r="J724" s="14"/>
      <c r="K724" s="14"/>
      <c r="L724" s="14"/>
      <c r="M724" s="14"/>
      <c r="N724" s="14"/>
      <c r="O724" s="14"/>
      <c r="P724" s="14"/>
      <c r="Q724" s="14"/>
      <c r="R724" s="14"/>
      <c r="S724" s="14"/>
      <c r="T724" s="14"/>
      <c r="U724" s="14"/>
      <c r="V724" s="14"/>
      <c r="W724" s="14"/>
      <c r="X724" s="14"/>
      <c r="Y724" s="14"/>
      <c r="Z724" s="14"/>
      <c r="AA724" s="14"/>
      <c r="AB724" s="14"/>
    </row>
    <row r="725">
      <c r="A725" s="7"/>
      <c r="B725" s="11"/>
      <c r="C725" s="9"/>
      <c r="D725" s="22"/>
      <c r="E725" s="11"/>
      <c r="F725" s="11"/>
      <c r="G725" s="13"/>
      <c r="H725" s="11"/>
      <c r="I725" s="14"/>
      <c r="J725" s="14"/>
      <c r="K725" s="14"/>
      <c r="L725" s="14"/>
      <c r="M725" s="14"/>
      <c r="N725" s="14"/>
      <c r="O725" s="14"/>
      <c r="P725" s="14"/>
      <c r="Q725" s="14"/>
      <c r="R725" s="14"/>
      <c r="S725" s="14"/>
      <c r="T725" s="14"/>
      <c r="U725" s="14"/>
      <c r="V725" s="14"/>
      <c r="W725" s="14"/>
      <c r="X725" s="14"/>
      <c r="Y725" s="14"/>
      <c r="Z725" s="14"/>
      <c r="AA725" s="14"/>
      <c r="AB725" s="14"/>
    </row>
    <row r="726">
      <c r="A726" s="7"/>
      <c r="B726" s="11"/>
      <c r="C726" s="9"/>
      <c r="D726" s="22"/>
      <c r="E726" s="11"/>
      <c r="F726" s="11"/>
      <c r="G726" s="13"/>
      <c r="H726" s="11"/>
      <c r="I726" s="14"/>
      <c r="J726" s="14"/>
      <c r="K726" s="14"/>
      <c r="L726" s="14"/>
      <c r="M726" s="14"/>
      <c r="N726" s="14"/>
      <c r="O726" s="14"/>
      <c r="P726" s="14"/>
      <c r="Q726" s="14"/>
      <c r="R726" s="14"/>
      <c r="S726" s="14"/>
      <c r="T726" s="14"/>
      <c r="U726" s="14"/>
      <c r="V726" s="14"/>
      <c r="W726" s="14"/>
      <c r="X726" s="14"/>
      <c r="Y726" s="14"/>
      <c r="Z726" s="14"/>
      <c r="AA726" s="14"/>
      <c r="AB726" s="14"/>
    </row>
    <row r="727">
      <c r="A727" s="7"/>
      <c r="B727" s="11"/>
      <c r="C727" s="9"/>
      <c r="D727" s="22"/>
      <c r="E727" s="11"/>
      <c r="F727" s="11"/>
      <c r="G727" s="13"/>
      <c r="H727" s="11"/>
      <c r="I727" s="14"/>
      <c r="J727" s="14"/>
      <c r="K727" s="14"/>
      <c r="L727" s="14"/>
      <c r="M727" s="14"/>
      <c r="N727" s="14"/>
      <c r="O727" s="14"/>
      <c r="P727" s="14"/>
      <c r="Q727" s="14"/>
      <c r="R727" s="14"/>
      <c r="S727" s="14"/>
      <c r="T727" s="14"/>
      <c r="U727" s="14"/>
      <c r="V727" s="14"/>
      <c r="W727" s="14"/>
      <c r="X727" s="14"/>
      <c r="Y727" s="14"/>
      <c r="Z727" s="14"/>
      <c r="AA727" s="14"/>
      <c r="AB727" s="14"/>
    </row>
    <row r="728">
      <c r="A728" s="7"/>
      <c r="B728" s="11"/>
      <c r="C728" s="9"/>
      <c r="D728" s="22"/>
      <c r="E728" s="11"/>
      <c r="F728" s="11"/>
      <c r="G728" s="13"/>
      <c r="H728" s="11"/>
      <c r="I728" s="14"/>
      <c r="J728" s="14"/>
      <c r="K728" s="14"/>
      <c r="L728" s="14"/>
      <c r="M728" s="14"/>
      <c r="N728" s="14"/>
      <c r="O728" s="14"/>
      <c r="P728" s="14"/>
      <c r="Q728" s="14"/>
      <c r="R728" s="14"/>
      <c r="S728" s="14"/>
      <c r="T728" s="14"/>
      <c r="U728" s="14"/>
      <c r="V728" s="14"/>
      <c r="W728" s="14"/>
      <c r="X728" s="14"/>
      <c r="Y728" s="14"/>
      <c r="Z728" s="14"/>
      <c r="AA728" s="14"/>
      <c r="AB728" s="14"/>
    </row>
    <row r="729">
      <c r="A729" s="7"/>
      <c r="B729" s="11"/>
      <c r="C729" s="9"/>
      <c r="D729" s="22"/>
      <c r="E729" s="11"/>
      <c r="F729" s="11"/>
      <c r="G729" s="13"/>
      <c r="H729" s="11"/>
      <c r="I729" s="14"/>
      <c r="J729" s="14"/>
      <c r="K729" s="14"/>
      <c r="L729" s="14"/>
      <c r="M729" s="14"/>
      <c r="N729" s="14"/>
      <c r="O729" s="14"/>
      <c r="P729" s="14"/>
      <c r="Q729" s="14"/>
      <c r="R729" s="14"/>
      <c r="S729" s="14"/>
      <c r="T729" s="14"/>
      <c r="U729" s="14"/>
      <c r="V729" s="14"/>
      <c r="W729" s="14"/>
      <c r="X729" s="14"/>
      <c r="Y729" s="14"/>
      <c r="Z729" s="14"/>
      <c r="AA729" s="14"/>
      <c r="AB729" s="14"/>
    </row>
    <row r="730">
      <c r="A730" s="7"/>
      <c r="B730" s="11"/>
      <c r="C730" s="9"/>
      <c r="D730" s="22"/>
      <c r="E730" s="11"/>
      <c r="F730" s="11"/>
      <c r="G730" s="13"/>
      <c r="H730" s="11"/>
      <c r="I730" s="14"/>
      <c r="J730" s="14"/>
      <c r="K730" s="14"/>
      <c r="L730" s="14"/>
      <c r="M730" s="14"/>
      <c r="N730" s="14"/>
      <c r="O730" s="14"/>
      <c r="P730" s="14"/>
      <c r="Q730" s="14"/>
      <c r="R730" s="14"/>
      <c r="S730" s="14"/>
      <c r="T730" s="14"/>
      <c r="U730" s="14"/>
      <c r="V730" s="14"/>
      <c r="W730" s="14"/>
      <c r="X730" s="14"/>
      <c r="Y730" s="14"/>
      <c r="Z730" s="14"/>
      <c r="AA730" s="14"/>
      <c r="AB730" s="14"/>
    </row>
    <row r="731">
      <c r="A731" s="7"/>
      <c r="B731" s="11"/>
      <c r="C731" s="9"/>
      <c r="D731" s="22"/>
      <c r="E731" s="11"/>
      <c r="F731" s="11"/>
      <c r="G731" s="13"/>
      <c r="H731" s="11"/>
      <c r="I731" s="14"/>
      <c r="J731" s="14"/>
      <c r="K731" s="14"/>
      <c r="L731" s="14"/>
      <c r="M731" s="14"/>
      <c r="N731" s="14"/>
      <c r="O731" s="14"/>
      <c r="P731" s="14"/>
      <c r="Q731" s="14"/>
      <c r="R731" s="14"/>
      <c r="S731" s="14"/>
      <c r="T731" s="14"/>
      <c r="U731" s="14"/>
      <c r="V731" s="14"/>
      <c r="W731" s="14"/>
      <c r="X731" s="14"/>
      <c r="Y731" s="14"/>
      <c r="Z731" s="14"/>
      <c r="AA731" s="14"/>
      <c r="AB731" s="14"/>
    </row>
    <row r="732">
      <c r="A732" s="7"/>
      <c r="B732" s="11"/>
      <c r="C732" s="9"/>
      <c r="D732" s="22"/>
      <c r="E732" s="11"/>
      <c r="F732" s="11"/>
      <c r="G732" s="13"/>
      <c r="H732" s="11"/>
      <c r="I732" s="14"/>
      <c r="J732" s="14"/>
      <c r="K732" s="14"/>
      <c r="L732" s="14"/>
      <c r="M732" s="14"/>
      <c r="N732" s="14"/>
      <c r="O732" s="14"/>
      <c r="P732" s="14"/>
      <c r="Q732" s="14"/>
      <c r="R732" s="14"/>
      <c r="S732" s="14"/>
      <c r="T732" s="14"/>
      <c r="U732" s="14"/>
      <c r="V732" s="14"/>
      <c r="W732" s="14"/>
      <c r="X732" s="14"/>
      <c r="Y732" s="14"/>
      <c r="Z732" s="14"/>
      <c r="AA732" s="14"/>
      <c r="AB732" s="14"/>
    </row>
    <row r="733">
      <c r="A733" s="7"/>
      <c r="B733" s="11"/>
      <c r="C733" s="9"/>
      <c r="D733" s="22"/>
      <c r="E733" s="11"/>
      <c r="F733" s="11"/>
      <c r="G733" s="13"/>
      <c r="H733" s="11"/>
      <c r="I733" s="14"/>
      <c r="J733" s="14"/>
      <c r="K733" s="14"/>
      <c r="L733" s="14"/>
      <c r="M733" s="14"/>
      <c r="N733" s="14"/>
      <c r="O733" s="14"/>
      <c r="P733" s="14"/>
      <c r="Q733" s="14"/>
      <c r="R733" s="14"/>
      <c r="S733" s="14"/>
      <c r="T733" s="14"/>
      <c r="U733" s="14"/>
      <c r="V733" s="14"/>
      <c r="W733" s="14"/>
      <c r="X733" s="14"/>
      <c r="Y733" s="14"/>
      <c r="Z733" s="14"/>
      <c r="AA733" s="14"/>
      <c r="AB733" s="14"/>
    </row>
    <row r="734">
      <c r="A734" s="7"/>
      <c r="B734" s="11"/>
      <c r="C734" s="9"/>
      <c r="D734" s="22"/>
      <c r="E734" s="11"/>
      <c r="F734" s="11"/>
      <c r="G734" s="13"/>
      <c r="H734" s="11"/>
      <c r="I734" s="14"/>
      <c r="J734" s="14"/>
      <c r="K734" s="14"/>
      <c r="L734" s="14"/>
      <c r="M734" s="14"/>
      <c r="N734" s="14"/>
      <c r="O734" s="14"/>
      <c r="P734" s="14"/>
      <c r="Q734" s="14"/>
      <c r="R734" s="14"/>
      <c r="S734" s="14"/>
      <c r="T734" s="14"/>
      <c r="U734" s="14"/>
      <c r="V734" s="14"/>
      <c r="W734" s="14"/>
      <c r="X734" s="14"/>
      <c r="Y734" s="14"/>
      <c r="Z734" s="14"/>
      <c r="AA734" s="14"/>
      <c r="AB734" s="14"/>
    </row>
    <row r="735">
      <c r="A735" s="7"/>
      <c r="B735" s="11"/>
      <c r="C735" s="9"/>
      <c r="D735" s="22"/>
      <c r="E735" s="11"/>
      <c r="F735" s="11"/>
      <c r="G735" s="13"/>
      <c r="H735" s="11"/>
      <c r="I735" s="14"/>
      <c r="J735" s="14"/>
      <c r="K735" s="14"/>
      <c r="L735" s="14"/>
      <c r="M735" s="14"/>
      <c r="N735" s="14"/>
      <c r="O735" s="14"/>
      <c r="P735" s="14"/>
      <c r="Q735" s="14"/>
      <c r="R735" s="14"/>
      <c r="S735" s="14"/>
      <c r="T735" s="14"/>
      <c r="U735" s="14"/>
      <c r="V735" s="14"/>
      <c r="W735" s="14"/>
      <c r="X735" s="14"/>
      <c r="Y735" s="14"/>
      <c r="Z735" s="14"/>
      <c r="AA735" s="14"/>
      <c r="AB735" s="14"/>
    </row>
    <row r="736">
      <c r="A736" s="7"/>
      <c r="B736" s="11"/>
      <c r="C736" s="9"/>
      <c r="D736" s="22"/>
      <c r="E736" s="11"/>
      <c r="F736" s="11"/>
      <c r="G736" s="13"/>
      <c r="H736" s="11"/>
      <c r="I736" s="14"/>
      <c r="J736" s="14"/>
      <c r="K736" s="14"/>
      <c r="L736" s="14"/>
      <c r="M736" s="14"/>
      <c r="N736" s="14"/>
      <c r="O736" s="14"/>
      <c r="P736" s="14"/>
      <c r="Q736" s="14"/>
      <c r="R736" s="14"/>
      <c r="S736" s="14"/>
      <c r="T736" s="14"/>
      <c r="U736" s="14"/>
      <c r="V736" s="14"/>
      <c r="W736" s="14"/>
      <c r="X736" s="14"/>
      <c r="Y736" s="14"/>
      <c r="Z736" s="14"/>
      <c r="AA736" s="14"/>
      <c r="AB736" s="14"/>
    </row>
    <row r="737">
      <c r="A737" s="7"/>
      <c r="B737" s="11"/>
      <c r="C737" s="9"/>
      <c r="D737" s="22"/>
      <c r="E737" s="11"/>
      <c r="F737" s="11"/>
      <c r="G737" s="13"/>
      <c r="H737" s="11"/>
      <c r="I737" s="14"/>
      <c r="J737" s="14"/>
      <c r="K737" s="14"/>
      <c r="L737" s="14"/>
      <c r="M737" s="14"/>
      <c r="N737" s="14"/>
      <c r="O737" s="14"/>
      <c r="P737" s="14"/>
      <c r="Q737" s="14"/>
      <c r="R737" s="14"/>
      <c r="S737" s="14"/>
      <c r="T737" s="14"/>
      <c r="U737" s="14"/>
      <c r="V737" s="14"/>
      <c r="W737" s="14"/>
      <c r="X737" s="14"/>
      <c r="Y737" s="14"/>
      <c r="Z737" s="14"/>
      <c r="AA737" s="14"/>
      <c r="AB737" s="14"/>
    </row>
    <row r="738">
      <c r="A738" s="7"/>
      <c r="B738" s="11"/>
      <c r="C738" s="9"/>
      <c r="D738" s="22"/>
      <c r="E738" s="11"/>
      <c r="F738" s="11"/>
      <c r="G738" s="13"/>
      <c r="H738" s="11"/>
      <c r="I738" s="14"/>
      <c r="J738" s="14"/>
      <c r="K738" s="14"/>
      <c r="L738" s="14"/>
      <c r="M738" s="14"/>
      <c r="N738" s="14"/>
      <c r="O738" s="14"/>
      <c r="P738" s="14"/>
      <c r="Q738" s="14"/>
      <c r="R738" s="14"/>
      <c r="S738" s="14"/>
      <c r="T738" s="14"/>
      <c r="U738" s="14"/>
      <c r="V738" s="14"/>
      <c r="W738" s="14"/>
      <c r="X738" s="14"/>
      <c r="Y738" s="14"/>
      <c r="Z738" s="14"/>
      <c r="AA738" s="14"/>
      <c r="AB738" s="14"/>
    </row>
    <row r="739">
      <c r="A739" s="7"/>
      <c r="B739" s="11"/>
      <c r="C739" s="9"/>
      <c r="D739" s="22"/>
      <c r="E739" s="11"/>
      <c r="F739" s="11"/>
      <c r="G739" s="13"/>
      <c r="H739" s="11"/>
      <c r="I739" s="14"/>
      <c r="J739" s="14"/>
      <c r="K739" s="14"/>
      <c r="L739" s="14"/>
      <c r="M739" s="14"/>
      <c r="N739" s="14"/>
      <c r="O739" s="14"/>
      <c r="P739" s="14"/>
      <c r="Q739" s="14"/>
      <c r="R739" s="14"/>
      <c r="S739" s="14"/>
      <c r="T739" s="14"/>
      <c r="U739" s="14"/>
      <c r="V739" s="14"/>
      <c r="W739" s="14"/>
      <c r="X739" s="14"/>
      <c r="Y739" s="14"/>
      <c r="Z739" s="14"/>
      <c r="AA739" s="14"/>
      <c r="AB739" s="14"/>
    </row>
    <row r="740">
      <c r="A740" s="7"/>
      <c r="B740" s="11"/>
      <c r="C740" s="9"/>
      <c r="D740" s="22"/>
      <c r="E740" s="11"/>
      <c r="F740" s="11"/>
      <c r="G740" s="13"/>
      <c r="H740" s="11"/>
      <c r="I740" s="14"/>
      <c r="J740" s="14"/>
      <c r="K740" s="14"/>
      <c r="L740" s="14"/>
      <c r="M740" s="14"/>
      <c r="N740" s="14"/>
      <c r="O740" s="14"/>
      <c r="P740" s="14"/>
      <c r="Q740" s="14"/>
      <c r="R740" s="14"/>
      <c r="S740" s="14"/>
      <c r="T740" s="14"/>
      <c r="U740" s="14"/>
      <c r="V740" s="14"/>
      <c r="W740" s="14"/>
      <c r="X740" s="14"/>
      <c r="Y740" s="14"/>
      <c r="Z740" s="14"/>
      <c r="AA740" s="14"/>
      <c r="AB740" s="14"/>
    </row>
    <row r="741">
      <c r="A741" s="7"/>
      <c r="B741" s="11"/>
      <c r="C741" s="9"/>
      <c r="D741" s="22"/>
      <c r="E741" s="11"/>
      <c r="F741" s="11"/>
      <c r="G741" s="13"/>
      <c r="H741" s="11"/>
      <c r="I741" s="14"/>
      <c r="J741" s="14"/>
      <c r="K741" s="14"/>
      <c r="L741" s="14"/>
      <c r="M741" s="14"/>
      <c r="N741" s="14"/>
      <c r="O741" s="14"/>
      <c r="P741" s="14"/>
      <c r="Q741" s="14"/>
      <c r="R741" s="14"/>
      <c r="S741" s="14"/>
      <c r="T741" s="14"/>
      <c r="U741" s="14"/>
      <c r="V741" s="14"/>
      <c r="W741" s="14"/>
      <c r="X741" s="14"/>
      <c r="Y741" s="14"/>
      <c r="Z741" s="14"/>
      <c r="AA741" s="14"/>
      <c r="AB741" s="14"/>
    </row>
    <row r="742">
      <c r="A742" s="7"/>
      <c r="B742" s="11"/>
      <c r="C742" s="9"/>
      <c r="D742" s="22"/>
      <c r="E742" s="11"/>
      <c r="F742" s="11"/>
      <c r="G742" s="13"/>
      <c r="H742" s="11"/>
      <c r="I742" s="14"/>
      <c r="J742" s="14"/>
      <c r="K742" s="14"/>
      <c r="L742" s="14"/>
      <c r="M742" s="14"/>
      <c r="N742" s="14"/>
      <c r="O742" s="14"/>
      <c r="P742" s="14"/>
      <c r="Q742" s="14"/>
      <c r="R742" s="14"/>
      <c r="S742" s="14"/>
      <c r="T742" s="14"/>
      <c r="U742" s="14"/>
      <c r="V742" s="14"/>
      <c r="W742" s="14"/>
      <c r="X742" s="14"/>
      <c r="Y742" s="14"/>
      <c r="Z742" s="14"/>
      <c r="AA742" s="14"/>
      <c r="AB742" s="14"/>
    </row>
    <row r="743">
      <c r="A743" s="7"/>
      <c r="B743" s="11"/>
      <c r="C743" s="9"/>
      <c r="D743" s="22"/>
      <c r="E743" s="11"/>
      <c r="F743" s="11"/>
      <c r="G743" s="13"/>
      <c r="H743" s="11"/>
      <c r="I743" s="14"/>
      <c r="J743" s="14"/>
      <c r="K743" s="14"/>
      <c r="L743" s="14"/>
      <c r="M743" s="14"/>
      <c r="N743" s="14"/>
      <c r="O743" s="14"/>
      <c r="P743" s="14"/>
      <c r="Q743" s="14"/>
      <c r="R743" s="14"/>
      <c r="S743" s="14"/>
      <c r="T743" s="14"/>
      <c r="U743" s="14"/>
      <c r="V743" s="14"/>
      <c r="W743" s="14"/>
      <c r="X743" s="14"/>
      <c r="Y743" s="14"/>
      <c r="Z743" s="14"/>
      <c r="AA743" s="14"/>
      <c r="AB743" s="14"/>
    </row>
    <row r="744">
      <c r="A744" s="7"/>
      <c r="B744" s="11"/>
      <c r="C744" s="9"/>
      <c r="D744" s="22"/>
      <c r="E744" s="11"/>
      <c r="F744" s="11"/>
      <c r="G744" s="13"/>
      <c r="H744" s="11"/>
      <c r="I744" s="14"/>
      <c r="J744" s="14"/>
      <c r="K744" s="14"/>
      <c r="L744" s="14"/>
      <c r="M744" s="14"/>
      <c r="N744" s="14"/>
      <c r="O744" s="14"/>
      <c r="P744" s="14"/>
      <c r="Q744" s="14"/>
      <c r="R744" s="14"/>
      <c r="S744" s="14"/>
      <c r="T744" s="14"/>
      <c r="U744" s="14"/>
      <c r="V744" s="14"/>
      <c r="W744" s="14"/>
      <c r="X744" s="14"/>
      <c r="Y744" s="14"/>
      <c r="Z744" s="14"/>
      <c r="AA744" s="14"/>
      <c r="AB744" s="14"/>
    </row>
    <row r="745">
      <c r="A745" s="7"/>
      <c r="B745" s="11"/>
      <c r="C745" s="9"/>
      <c r="D745" s="22"/>
      <c r="E745" s="11"/>
      <c r="F745" s="11"/>
      <c r="G745" s="13"/>
      <c r="H745" s="11"/>
      <c r="I745" s="14"/>
      <c r="J745" s="14"/>
      <c r="K745" s="14"/>
      <c r="L745" s="14"/>
      <c r="M745" s="14"/>
      <c r="N745" s="14"/>
      <c r="O745" s="14"/>
      <c r="P745" s="14"/>
      <c r="Q745" s="14"/>
      <c r="R745" s="14"/>
      <c r="S745" s="14"/>
      <c r="T745" s="14"/>
      <c r="U745" s="14"/>
      <c r="V745" s="14"/>
      <c r="W745" s="14"/>
      <c r="X745" s="14"/>
      <c r="Y745" s="14"/>
      <c r="Z745" s="14"/>
      <c r="AA745" s="14"/>
      <c r="AB745" s="14"/>
    </row>
    <row r="746">
      <c r="A746" s="7"/>
      <c r="B746" s="11"/>
      <c r="C746" s="9"/>
      <c r="D746" s="22"/>
      <c r="E746" s="11"/>
      <c r="F746" s="11"/>
      <c r="G746" s="13"/>
      <c r="H746" s="11"/>
      <c r="I746" s="14"/>
      <c r="J746" s="14"/>
      <c r="K746" s="14"/>
      <c r="L746" s="14"/>
      <c r="M746" s="14"/>
      <c r="N746" s="14"/>
      <c r="O746" s="14"/>
      <c r="P746" s="14"/>
      <c r="Q746" s="14"/>
      <c r="R746" s="14"/>
      <c r="S746" s="14"/>
      <c r="T746" s="14"/>
      <c r="U746" s="14"/>
      <c r="V746" s="14"/>
      <c r="W746" s="14"/>
      <c r="X746" s="14"/>
      <c r="Y746" s="14"/>
      <c r="Z746" s="14"/>
      <c r="AA746" s="14"/>
      <c r="AB746" s="14"/>
    </row>
    <row r="747">
      <c r="A747" s="7"/>
      <c r="B747" s="11"/>
      <c r="C747" s="9"/>
      <c r="D747" s="22"/>
      <c r="E747" s="11"/>
      <c r="F747" s="11"/>
      <c r="G747" s="13"/>
      <c r="H747" s="11"/>
      <c r="I747" s="14"/>
      <c r="J747" s="14"/>
      <c r="K747" s="14"/>
      <c r="L747" s="14"/>
      <c r="M747" s="14"/>
      <c r="N747" s="14"/>
      <c r="O747" s="14"/>
      <c r="P747" s="14"/>
      <c r="Q747" s="14"/>
      <c r="R747" s="14"/>
      <c r="S747" s="14"/>
      <c r="T747" s="14"/>
      <c r="U747" s="14"/>
      <c r="V747" s="14"/>
      <c r="W747" s="14"/>
      <c r="X747" s="14"/>
      <c r="Y747" s="14"/>
      <c r="Z747" s="14"/>
      <c r="AA747" s="14"/>
      <c r="AB747" s="14"/>
    </row>
    <row r="748">
      <c r="A748" s="7"/>
      <c r="B748" s="11"/>
      <c r="C748" s="9"/>
      <c r="D748" s="22"/>
      <c r="E748" s="11"/>
      <c r="F748" s="11"/>
      <c r="G748" s="13"/>
      <c r="H748" s="11"/>
      <c r="I748" s="14"/>
      <c r="J748" s="14"/>
      <c r="K748" s="14"/>
      <c r="L748" s="14"/>
      <c r="M748" s="14"/>
      <c r="N748" s="14"/>
      <c r="O748" s="14"/>
      <c r="P748" s="14"/>
      <c r="Q748" s="14"/>
      <c r="R748" s="14"/>
      <c r="S748" s="14"/>
      <c r="T748" s="14"/>
      <c r="U748" s="14"/>
      <c r="V748" s="14"/>
      <c r="W748" s="14"/>
      <c r="X748" s="14"/>
      <c r="Y748" s="14"/>
      <c r="Z748" s="14"/>
      <c r="AA748" s="14"/>
      <c r="AB748" s="14"/>
    </row>
    <row r="749">
      <c r="A749" s="7"/>
      <c r="B749" s="11"/>
      <c r="C749" s="9"/>
      <c r="D749" s="22"/>
      <c r="E749" s="11"/>
      <c r="F749" s="11"/>
      <c r="G749" s="13"/>
      <c r="H749" s="11"/>
      <c r="I749" s="14"/>
      <c r="J749" s="14"/>
      <c r="K749" s="14"/>
      <c r="L749" s="14"/>
      <c r="M749" s="14"/>
      <c r="N749" s="14"/>
      <c r="O749" s="14"/>
      <c r="P749" s="14"/>
      <c r="Q749" s="14"/>
      <c r="R749" s="14"/>
      <c r="S749" s="14"/>
      <c r="T749" s="14"/>
      <c r="U749" s="14"/>
      <c r="V749" s="14"/>
      <c r="W749" s="14"/>
      <c r="X749" s="14"/>
      <c r="Y749" s="14"/>
      <c r="Z749" s="14"/>
      <c r="AA749" s="14"/>
      <c r="AB749" s="14"/>
    </row>
    <row r="750">
      <c r="A750" s="7"/>
      <c r="B750" s="11"/>
      <c r="C750" s="9"/>
      <c r="D750" s="22"/>
      <c r="E750" s="11"/>
      <c r="F750" s="11"/>
      <c r="G750" s="13"/>
      <c r="H750" s="11"/>
      <c r="I750" s="14"/>
      <c r="J750" s="14"/>
      <c r="K750" s="14"/>
      <c r="L750" s="14"/>
      <c r="M750" s="14"/>
      <c r="N750" s="14"/>
      <c r="O750" s="14"/>
      <c r="P750" s="14"/>
      <c r="Q750" s="14"/>
      <c r="R750" s="14"/>
      <c r="S750" s="14"/>
      <c r="T750" s="14"/>
      <c r="U750" s="14"/>
      <c r="V750" s="14"/>
      <c r="W750" s="14"/>
      <c r="X750" s="14"/>
      <c r="Y750" s="14"/>
      <c r="Z750" s="14"/>
      <c r="AA750" s="14"/>
      <c r="AB750" s="14"/>
    </row>
    <row r="751">
      <c r="A751" s="7"/>
      <c r="B751" s="11"/>
      <c r="C751" s="9"/>
      <c r="D751" s="22"/>
      <c r="E751" s="11"/>
      <c r="F751" s="11"/>
      <c r="G751" s="13"/>
      <c r="H751" s="11"/>
      <c r="I751" s="14"/>
      <c r="J751" s="14"/>
      <c r="K751" s="14"/>
      <c r="L751" s="14"/>
      <c r="M751" s="14"/>
      <c r="N751" s="14"/>
      <c r="O751" s="14"/>
      <c r="P751" s="14"/>
      <c r="Q751" s="14"/>
      <c r="R751" s="14"/>
      <c r="S751" s="14"/>
      <c r="T751" s="14"/>
      <c r="U751" s="14"/>
      <c r="V751" s="14"/>
      <c r="W751" s="14"/>
      <c r="X751" s="14"/>
      <c r="Y751" s="14"/>
      <c r="Z751" s="14"/>
      <c r="AA751" s="14"/>
      <c r="AB751" s="14"/>
    </row>
    <row r="752">
      <c r="A752" s="7"/>
      <c r="B752" s="11"/>
      <c r="C752" s="9"/>
      <c r="D752" s="22"/>
      <c r="E752" s="11"/>
      <c r="F752" s="11"/>
      <c r="G752" s="13"/>
      <c r="H752" s="11"/>
      <c r="I752" s="14"/>
      <c r="J752" s="14"/>
      <c r="K752" s="14"/>
      <c r="L752" s="14"/>
      <c r="M752" s="14"/>
      <c r="N752" s="14"/>
      <c r="O752" s="14"/>
      <c r="P752" s="14"/>
      <c r="Q752" s="14"/>
      <c r="R752" s="14"/>
      <c r="S752" s="14"/>
      <c r="T752" s="14"/>
      <c r="U752" s="14"/>
      <c r="V752" s="14"/>
      <c r="W752" s="14"/>
      <c r="X752" s="14"/>
      <c r="Y752" s="14"/>
      <c r="Z752" s="14"/>
      <c r="AA752" s="14"/>
      <c r="AB752" s="14"/>
    </row>
    <row r="753">
      <c r="A753" s="7"/>
      <c r="B753" s="11"/>
      <c r="C753" s="9"/>
      <c r="D753" s="22"/>
      <c r="E753" s="11"/>
      <c r="F753" s="11"/>
      <c r="G753" s="13"/>
      <c r="H753" s="11"/>
      <c r="I753" s="14"/>
      <c r="J753" s="14"/>
      <c r="K753" s="14"/>
      <c r="L753" s="14"/>
      <c r="M753" s="14"/>
      <c r="N753" s="14"/>
      <c r="O753" s="14"/>
      <c r="P753" s="14"/>
      <c r="Q753" s="14"/>
      <c r="R753" s="14"/>
      <c r="S753" s="14"/>
      <c r="T753" s="14"/>
      <c r="U753" s="14"/>
      <c r="V753" s="14"/>
      <c r="W753" s="14"/>
      <c r="X753" s="14"/>
      <c r="Y753" s="14"/>
      <c r="Z753" s="14"/>
      <c r="AA753" s="14"/>
      <c r="AB753" s="14"/>
    </row>
    <row r="754">
      <c r="A754" s="7"/>
      <c r="B754" s="11"/>
      <c r="C754" s="9"/>
      <c r="D754" s="22"/>
      <c r="E754" s="11"/>
      <c r="F754" s="11"/>
      <c r="G754" s="13"/>
      <c r="H754" s="11"/>
      <c r="I754" s="14"/>
      <c r="J754" s="14"/>
      <c r="K754" s="14"/>
      <c r="L754" s="14"/>
      <c r="M754" s="14"/>
      <c r="N754" s="14"/>
      <c r="O754" s="14"/>
      <c r="P754" s="14"/>
      <c r="Q754" s="14"/>
      <c r="R754" s="14"/>
      <c r="S754" s="14"/>
      <c r="T754" s="14"/>
      <c r="U754" s="14"/>
      <c r="V754" s="14"/>
      <c r="W754" s="14"/>
      <c r="X754" s="14"/>
      <c r="Y754" s="14"/>
      <c r="Z754" s="14"/>
      <c r="AA754" s="14"/>
      <c r="AB754" s="14"/>
    </row>
    <row r="755">
      <c r="A755" s="7"/>
      <c r="B755" s="11"/>
      <c r="C755" s="9"/>
      <c r="D755" s="22"/>
      <c r="E755" s="11"/>
      <c r="F755" s="11"/>
      <c r="G755" s="13"/>
      <c r="H755" s="11"/>
      <c r="I755" s="14"/>
      <c r="J755" s="14"/>
      <c r="K755" s="14"/>
      <c r="L755" s="14"/>
      <c r="M755" s="14"/>
      <c r="N755" s="14"/>
      <c r="O755" s="14"/>
      <c r="P755" s="14"/>
      <c r="Q755" s="14"/>
      <c r="R755" s="14"/>
      <c r="S755" s="14"/>
      <c r="T755" s="14"/>
      <c r="U755" s="14"/>
      <c r="V755" s="14"/>
      <c r="W755" s="14"/>
      <c r="X755" s="14"/>
      <c r="Y755" s="14"/>
      <c r="Z755" s="14"/>
      <c r="AA755" s="14"/>
      <c r="AB755" s="14"/>
    </row>
    <row r="756">
      <c r="A756" s="7"/>
      <c r="B756" s="11"/>
      <c r="C756" s="9"/>
      <c r="D756" s="22"/>
      <c r="E756" s="11"/>
      <c r="F756" s="11"/>
      <c r="G756" s="13"/>
      <c r="H756" s="11"/>
      <c r="I756" s="14"/>
      <c r="J756" s="14"/>
      <c r="K756" s="14"/>
      <c r="L756" s="14"/>
      <c r="M756" s="14"/>
      <c r="N756" s="14"/>
      <c r="O756" s="14"/>
      <c r="P756" s="14"/>
      <c r="Q756" s="14"/>
      <c r="R756" s="14"/>
      <c r="S756" s="14"/>
      <c r="T756" s="14"/>
      <c r="U756" s="14"/>
      <c r="V756" s="14"/>
      <c r="W756" s="14"/>
      <c r="X756" s="14"/>
      <c r="Y756" s="14"/>
      <c r="Z756" s="14"/>
      <c r="AA756" s="14"/>
      <c r="AB756" s="14"/>
    </row>
    <row r="757">
      <c r="A757" s="7"/>
      <c r="B757" s="11"/>
      <c r="C757" s="9"/>
      <c r="D757" s="22"/>
      <c r="E757" s="11"/>
      <c r="F757" s="11"/>
      <c r="G757" s="13"/>
      <c r="H757" s="11"/>
      <c r="I757" s="14"/>
      <c r="J757" s="14"/>
      <c r="K757" s="14"/>
      <c r="L757" s="14"/>
      <c r="M757" s="14"/>
      <c r="N757" s="14"/>
      <c r="O757" s="14"/>
      <c r="P757" s="14"/>
      <c r="Q757" s="14"/>
      <c r="R757" s="14"/>
      <c r="S757" s="14"/>
      <c r="T757" s="14"/>
      <c r="U757" s="14"/>
      <c r="V757" s="14"/>
      <c r="W757" s="14"/>
      <c r="X757" s="14"/>
      <c r="Y757" s="14"/>
      <c r="Z757" s="14"/>
      <c r="AA757" s="14"/>
      <c r="AB757" s="14"/>
    </row>
    <row r="758">
      <c r="A758" s="7"/>
      <c r="B758" s="11"/>
      <c r="C758" s="9"/>
      <c r="D758" s="22"/>
      <c r="E758" s="11"/>
      <c r="F758" s="11"/>
      <c r="G758" s="13"/>
      <c r="H758" s="11"/>
      <c r="I758" s="14"/>
      <c r="J758" s="14"/>
      <c r="K758" s="14"/>
      <c r="L758" s="14"/>
      <c r="M758" s="14"/>
      <c r="N758" s="14"/>
      <c r="O758" s="14"/>
      <c r="P758" s="14"/>
      <c r="Q758" s="14"/>
      <c r="R758" s="14"/>
      <c r="S758" s="14"/>
      <c r="T758" s="14"/>
      <c r="U758" s="14"/>
      <c r="V758" s="14"/>
      <c r="W758" s="14"/>
      <c r="X758" s="14"/>
      <c r="Y758" s="14"/>
      <c r="Z758" s="14"/>
      <c r="AA758" s="14"/>
      <c r="AB758" s="14"/>
    </row>
    <row r="759">
      <c r="A759" s="7"/>
      <c r="B759" s="11"/>
      <c r="C759" s="9"/>
      <c r="D759" s="22"/>
      <c r="E759" s="11"/>
      <c r="F759" s="11"/>
      <c r="G759" s="13"/>
      <c r="H759" s="11"/>
      <c r="I759" s="14"/>
      <c r="J759" s="14"/>
      <c r="K759" s="14"/>
      <c r="L759" s="14"/>
      <c r="M759" s="14"/>
      <c r="N759" s="14"/>
      <c r="O759" s="14"/>
      <c r="P759" s="14"/>
      <c r="Q759" s="14"/>
      <c r="R759" s="14"/>
      <c r="S759" s="14"/>
      <c r="T759" s="14"/>
      <c r="U759" s="14"/>
      <c r="V759" s="14"/>
      <c r="W759" s="14"/>
      <c r="X759" s="14"/>
      <c r="Y759" s="14"/>
      <c r="Z759" s="14"/>
      <c r="AA759" s="14"/>
      <c r="AB759" s="14"/>
    </row>
    <row r="760">
      <c r="A760" s="7"/>
      <c r="B760" s="11"/>
      <c r="C760" s="9"/>
      <c r="D760" s="22"/>
      <c r="E760" s="11"/>
      <c r="F760" s="11"/>
      <c r="G760" s="13"/>
      <c r="H760" s="11"/>
      <c r="I760" s="14"/>
      <c r="J760" s="14"/>
      <c r="K760" s="14"/>
      <c r="L760" s="14"/>
      <c r="M760" s="14"/>
      <c r="N760" s="14"/>
      <c r="O760" s="14"/>
      <c r="P760" s="14"/>
      <c r="Q760" s="14"/>
      <c r="R760" s="14"/>
      <c r="S760" s="14"/>
      <c r="T760" s="14"/>
      <c r="U760" s="14"/>
      <c r="V760" s="14"/>
      <c r="W760" s="14"/>
      <c r="X760" s="14"/>
      <c r="Y760" s="14"/>
      <c r="Z760" s="14"/>
      <c r="AA760" s="14"/>
      <c r="AB760" s="14"/>
    </row>
    <row r="761">
      <c r="A761" s="7"/>
      <c r="B761" s="11"/>
      <c r="C761" s="9"/>
      <c r="D761" s="22"/>
      <c r="E761" s="11"/>
      <c r="F761" s="11"/>
      <c r="G761" s="13"/>
      <c r="H761" s="11"/>
      <c r="I761" s="14"/>
      <c r="J761" s="14"/>
      <c r="K761" s="14"/>
      <c r="L761" s="14"/>
      <c r="M761" s="14"/>
      <c r="N761" s="14"/>
      <c r="O761" s="14"/>
      <c r="P761" s="14"/>
      <c r="Q761" s="14"/>
      <c r="R761" s="14"/>
      <c r="S761" s="14"/>
      <c r="T761" s="14"/>
      <c r="U761" s="14"/>
      <c r="V761" s="14"/>
      <c r="W761" s="14"/>
      <c r="X761" s="14"/>
      <c r="Y761" s="14"/>
      <c r="Z761" s="14"/>
      <c r="AA761" s="14"/>
      <c r="AB761" s="14"/>
    </row>
    <row r="762">
      <c r="A762" s="7"/>
      <c r="B762" s="11"/>
      <c r="C762" s="9"/>
      <c r="D762" s="22"/>
      <c r="E762" s="11"/>
      <c r="F762" s="11"/>
      <c r="G762" s="13"/>
      <c r="H762" s="11"/>
      <c r="I762" s="14"/>
      <c r="J762" s="14"/>
      <c r="K762" s="14"/>
      <c r="L762" s="14"/>
      <c r="M762" s="14"/>
      <c r="N762" s="14"/>
      <c r="O762" s="14"/>
      <c r="P762" s="14"/>
      <c r="Q762" s="14"/>
      <c r="R762" s="14"/>
      <c r="S762" s="14"/>
      <c r="T762" s="14"/>
      <c r="U762" s="14"/>
      <c r="V762" s="14"/>
      <c r="W762" s="14"/>
      <c r="X762" s="14"/>
      <c r="Y762" s="14"/>
      <c r="Z762" s="14"/>
      <c r="AA762" s="14"/>
      <c r="AB762" s="14"/>
    </row>
    <row r="763">
      <c r="A763" s="7"/>
      <c r="B763" s="11"/>
      <c r="C763" s="9"/>
      <c r="D763" s="22"/>
      <c r="E763" s="11"/>
      <c r="F763" s="11"/>
      <c r="G763" s="13"/>
      <c r="H763" s="11"/>
      <c r="I763" s="14"/>
      <c r="J763" s="14"/>
      <c r="K763" s="14"/>
      <c r="L763" s="14"/>
      <c r="M763" s="14"/>
      <c r="N763" s="14"/>
      <c r="O763" s="14"/>
      <c r="P763" s="14"/>
      <c r="Q763" s="14"/>
      <c r="R763" s="14"/>
      <c r="S763" s="14"/>
      <c r="T763" s="14"/>
      <c r="U763" s="14"/>
      <c r="V763" s="14"/>
      <c r="W763" s="14"/>
      <c r="X763" s="14"/>
      <c r="Y763" s="14"/>
      <c r="Z763" s="14"/>
      <c r="AA763" s="14"/>
      <c r="AB763" s="14"/>
    </row>
    <row r="764">
      <c r="A764" s="7"/>
      <c r="B764" s="11"/>
      <c r="C764" s="9"/>
      <c r="D764" s="22"/>
      <c r="E764" s="11"/>
      <c r="F764" s="11"/>
      <c r="G764" s="13"/>
      <c r="H764" s="11"/>
      <c r="I764" s="14"/>
      <c r="J764" s="14"/>
      <c r="K764" s="14"/>
      <c r="L764" s="14"/>
      <c r="M764" s="14"/>
      <c r="N764" s="14"/>
      <c r="O764" s="14"/>
      <c r="P764" s="14"/>
      <c r="Q764" s="14"/>
      <c r="R764" s="14"/>
      <c r="S764" s="14"/>
      <c r="T764" s="14"/>
      <c r="U764" s="14"/>
      <c r="V764" s="14"/>
      <c r="W764" s="14"/>
      <c r="X764" s="14"/>
      <c r="Y764" s="14"/>
      <c r="Z764" s="14"/>
      <c r="AA764" s="14"/>
      <c r="AB764" s="14"/>
    </row>
    <row r="765">
      <c r="A765" s="7"/>
      <c r="B765" s="11"/>
      <c r="C765" s="9"/>
      <c r="D765" s="22"/>
      <c r="E765" s="11"/>
      <c r="F765" s="11"/>
      <c r="G765" s="13"/>
      <c r="H765" s="11"/>
      <c r="I765" s="14"/>
      <c r="J765" s="14"/>
      <c r="K765" s="14"/>
      <c r="L765" s="14"/>
      <c r="M765" s="14"/>
      <c r="N765" s="14"/>
      <c r="O765" s="14"/>
      <c r="P765" s="14"/>
      <c r="Q765" s="14"/>
      <c r="R765" s="14"/>
      <c r="S765" s="14"/>
      <c r="T765" s="14"/>
      <c r="U765" s="14"/>
      <c r="V765" s="14"/>
      <c r="W765" s="14"/>
      <c r="X765" s="14"/>
      <c r="Y765" s="14"/>
      <c r="Z765" s="14"/>
      <c r="AA765" s="14"/>
      <c r="AB765" s="14"/>
    </row>
    <row r="766">
      <c r="A766" s="7"/>
      <c r="B766" s="11"/>
      <c r="C766" s="9"/>
      <c r="D766" s="22"/>
      <c r="E766" s="11"/>
      <c r="F766" s="11"/>
      <c r="G766" s="13"/>
      <c r="H766" s="11"/>
      <c r="I766" s="14"/>
      <c r="J766" s="14"/>
      <c r="K766" s="14"/>
      <c r="L766" s="14"/>
      <c r="M766" s="14"/>
      <c r="N766" s="14"/>
      <c r="O766" s="14"/>
      <c r="P766" s="14"/>
      <c r="Q766" s="14"/>
      <c r="R766" s="14"/>
      <c r="S766" s="14"/>
      <c r="T766" s="14"/>
      <c r="U766" s="14"/>
      <c r="V766" s="14"/>
      <c r="W766" s="14"/>
      <c r="X766" s="14"/>
      <c r="Y766" s="14"/>
      <c r="Z766" s="14"/>
      <c r="AA766" s="14"/>
      <c r="AB766" s="14"/>
    </row>
    <row r="767">
      <c r="A767" s="7"/>
      <c r="B767" s="11"/>
      <c r="C767" s="9"/>
      <c r="D767" s="22"/>
      <c r="E767" s="11"/>
      <c r="F767" s="11"/>
      <c r="G767" s="13"/>
      <c r="H767" s="11"/>
      <c r="I767" s="14"/>
      <c r="J767" s="14"/>
      <c r="K767" s="14"/>
      <c r="L767" s="14"/>
      <c r="M767" s="14"/>
      <c r="N767" s="14"/>
      <c r="O767" s="14"/>
      <c r="P767" s="14"/>
      <c r="Q767" s="14"/>
      <c r="R767" s="14"/>
      <c r="S767" s="14"/>
      <c r="T767" s="14"/>
      <c r="U767" s="14"/>
      <c r="V767" s="14"/>
      <c r="W767" s="14"/>
      <c r="X767" s="14"/>
      <c r="Y767" s="14"/>
      <c r="Z767" s="14"/>
      <c r="AA767" s="14"/>
      <c r="AB767" s="14"/>
    </row>
    <row r="768">
      <c r="A768" s="7"/>
      <c r="B768" s="11"/>
      <c r="C768" s="9"/>
      <c r="D768" s="22"/>
      <c r="E768" s="11"/>
      <c r="F768" s="11"/>
      <c r="G768" s="13"/>
      <c r="H768" s="11"/>
      <c r="I768" s="14"/>
      <c r="J768" s="14"/>
      <c r="K768" s="14"/>
      <c r="L768" s="14"/>
      <c r="M768" s="14"/>
      <c r="N768" s="14"/>
      <c r="O768" s="14"/>
      <c r="P768" s="14"/>
      <c r="Q768" s="14"/>
      <c r="R768" s="14"/>
      <c r="S768" s="14"/>
      <c r="T768" s="14"/>
      <c r="U768" s="14"/>
      <c r="V768" s="14"/>
      <c r="W768" s="14"/>
      <c r="X768" s="14"/>
      <c r="Y768" s="14"/>
      <c r="Z768" s="14"/>
      <c r="AA768" s="14"/>
      <c r="AB768" s="14"/>
    </row>
    <row r="769">
      <c r="A769" s="7"/>
      <c r="B769" s="11"/>
      <c r="C769" s="9"/>
      <c r="D769" s="22"/>
      <c r="E769" s="11"/>
      <c r="F769" s="11"/>
      <c r="G769" s="13"/>
      <c r="H769" s="11"/>
      <c r="I769" s="14"/>
      <c r="J769" s="14"/>
      <c r="K769" s="14"/>
      <c r="L769" s="14"/>
      <c r="M769" s="14"/>
      <c r="N769" s="14"/>
      <c r="O769" s="14"/>
      <c r="P769" s="14"/>
      <c r="Q769" s="14"/>
      <c r="R769" s="14"/>
      <c r="S769" s="14"/>
      <c r="T769" s="14"/>
      <c r="U769" s="14"/>
      <c r="V769" s="14"/>
      <c r="W769" s="14"/>
      <c r="X769" s="14"/>
      <c r="Y769" s="14"/>
      <c r="Z769" s="14"/>
      <c r="AA769" s="14"/>
      <c r="AB769" s="14"/>
    </row>
    <row r="770">
      <c r="A770" s="7"/>
      <c r="B770" s="11"/>
      <c r="C770" s="9"/>
      <c r="D770" s="22"/>
      <c r="E770" s="11"/>
      <c r="F770" s="11"/>
      <c r="G770" s="13"/>
      <c r="H770" s="11"/>
      <c r="I770" s="14"/>
      <c r="J770" s="14"/>
      <c r="K770" s="14"/>
      <c r="L770" s="14"/>
      <c r="M770" s="14"/>
      <c r="N770" s="14"/>
      <c r="O770" s="14"/>
      <c r="P770" s="14"/>
      <c r="Q770" s="14"/>
      <c r="R770" s="14"/>
      <c r="S770" s="14"/>
      <c r="T770" s="14"/>
      <c r="U770" s="14"/>
      <c r="V770" s="14"/>
      <c r="W770" s="14"/>
      <c r="X770" s="14"/>
      <c r="Y770" s="14"/>
      <c r="Z770" s="14"/>
      <c r="AA770" s="14"/>
      <c r="AB770" s="14"/>
    </row>
    <row r="771">
      <c r="A771" s="7"/>
      <c r="B771" s="11"/>
      <c r="C771" s="9"/>
      <c r="D771" s="22"/>
      <c r="E771" s="11"/>
      <c r="F771" s="11"/>
      <c r="G771" s="13"/>
      <c r="H771" s="11"/>
      <c r="I771" s="14"/>
      <c r="J771" s="14"/>
      <c r="K771" s="14"/>
      <c r="L771" s="14"/>
      <c r="M771" s="14"/>
      <c r="N771" s="14"/>
      <c r="O771" s="14"/>
      <c r="P771" s="14"/>
      <c r="Q771" s="14"/>
      <c r="R771" s="14"/>
      <c r="S771" s="14"/>
      <c r="T771" s="14"/>
      <c r="U771" s="14"/>
      <c r="V771" s="14"/>
      <c r="W771" s="14"/>
      <c r="X771" s="14"/>
      <c r="Y771" s="14"/>
      <c r="Z771" s="14"/>
      <c r="AA771" s="14"/>
      <c r="AB771" s="14"/>
    </row>
    <row r="772">
      <c r="A772" s="7"/>
      <c r="B772" s="11"/>
      <c r="C772" s="9"/>
      <c r="D772" s="22"/>
      <c r="E772" s="11"/>
      <c r="F772" s="11"/>
      <c r="G772" s="13"/>
      <c r="H772" s="11"/>
      <c r="I772" s="14"/>
      <c r="J772" s="14"/>
      <c r="K772" s="14"/>
      <c r="L772" s="14"/>
      <c r="M772" s="14"/>
      <c r="N772" s="14"/>
      <c r="O772" s="14"/>
      <c r="P772" s="14"/>
      <c r="Q772" s="14"/>
      <c r="R772" s="14"/>
      <c r="S772" s="14"/>
      <c r="T772" s="14"/>
      <c r="U772" s="14"/>
      <c r="V772" s="14"/>
      <c r="W772" s="14"/>
      <c r="X772" s="14"/>
      <c r="Y772" s="14"/>
      <c r="Z772" s="14"/>
      <c r="AA772" s="14"/>
      <c r="AB772" s="14"/>
    </row>
    <row r="773">
      <c r="A773" s="7"/>
      <c r="B773" s="11"/>
      <c r="C773" s="9"/>
      <c r="D773" s="22"/>
      <c r="E773" s="11"/>
      <c r="F773" s="11"/>
      <c r="G773" s="13"/>
      <c r="H773" s="11"/>
      <c r="I773" s="14"/>
      <c r="J773" s="14"/>
      <c r="K773" s="14"/>
      <c r="L773" s="14"/>
      <c r="M773" s="14"/>
      <c r="N773" s="14"/>
      <c r="O773" s="14"/>
      <c r="P773" s="14"/>
      <c r="Q773" s="14"/>
      <c r="R773" s="14"/>
      <c r="S773" s="14"/>
      <c r="T773" s="14"/>
      <c r="U773" s="14"/>
      <c r="V773" s="14"/>
      <c r="W773" s="14"/>
      <c r="X773" s="14"/>
      <c r="Y773" s="14"/>
      <c r="Z773" s="14"/>
      <c r="AA773" s="14"/>
      <c r="AB773" s="14"/>
    </row>
    <row r="774">
      <c r="A774" s="7"/>
      <c r="B774" s="11"/>
      <c r="C774" s="9"/>
      <c r="D774" s="22"/>
      <c r="E774" s="11"/>
      <c r="F774" s="11"/>
      <c r="G774" s="13"/>
      <c r="H774" s="11"/>
      <c r="I774" s="14"/>
      <c r="J774" s="14"/>
      <c r="K774" s="14"/>
      <c r="L774" s="14"/>
      <c r="M774" s="14"/>
      <c r="N774" s="14"/>
      <c r="O774" s="14"/>
      <c r="P774" s="14"/>
      <c r="Q774" s="14"/>
      <c r="R774" s="14"/>
      <c r="S774" s="14"/>
      <c r="T774" s="14"/>
      <c r="U774" s="14"/>
      <c r="V774" s="14"/>
      <c r="W774" s="14"/>
      <c r="X774" s="14"/>
      <c r="Y774" s="14"/>
      <c r="Z774" s="14"/>
      <c r="AA774" s="14"/>
      <c r="AB774" s="14"/>
    </row>
    <row r="775">
      <c r="A775" s="7"/>
      <c r="B775" s="11"/>
      <c r="C775" s="9"/>
      <c r="D775" s="22"/>
      <c r="E775" s="11"/>
      <c r="F775" s="11"/>
      <c r="G775" s="13"/>
      <c r="H775" s="11"/>
      <c r="I775" s="14"/>
      <c r="J775" s="14"/>
      <c r="K775" s="14"/>
      <c r="L775" s="14"/>
      <c r="M775" s="14"/>
      <c r="N775" s="14"/>
      <c r="O775" s="14"/>
      <c r="P775" s="14"/>
      <c r="Q775" s="14"/>
      <c r="R775" s="14"/>
      <c r="S775" s="14"/>
      <c r="T775" s="14"/>
      <c r="U775" s="14"/>
      <c r="V775" s="14"/>
      <c r="W775" s="14"/>
      <c r="X775" s="14"/>
      <c r="Y775" s="14"/>
      <c r="Z775" s="14"/>
      <c r="AA775" s="14"/>
      <c r="AB775" s="14"/>
    </row>
    <row r="776">
      <c r="A776" s="7"/>
      <c r="B776" s="11"/>
      <c r="C776" s="9"/>
      <c r="D776" s="22"/>
      <c r="E776" s="11"/>
      <c r="F776" s="11"/>
      <c r="G776" s="13"/>
      <c r="H776" s="11"/>
      <c r="I776" s="14"/>
      <c r="J776" s="14"/>
      <c r="K776" s="14"/>
      <c r="L776" s="14"/>
      <c r="M776" s="14"/>
      <c r="N776" s="14"/>
      <c r="O776" s="14"/>
      <c r="P776" s="14"/>
      <c r="Q776" s="14"/>
      <c r="R776" s="14"/>
      <c r="S776" s="14"/>
      <c r="T776" s="14"/>
      <c r="U776" s="14"/>
      <c r="V776" s="14"/>
      <c r="W776" s="14"/>
      <c r="X776" s="14"/>
      <c r="Y776" s="14"/>
      <c r="Z776" s="14"/>
      <c r="AA776" s="14"/>
      <c r="AB776" s="14"/>
    </row>
    <row r="777">
      <c r="A777" s="7"/>
      <c r="B777" s="11"/>
      <c r="C777" s="9"/>
      <c r="D777" s="22"/>
      <c r="E777" s="11"/>
      <c r="F777" s="11"/>
      <c r="G777" s="13"/>
      <c r="H777" s="11"/>
      <c r="I777" s="14"/>
      <c r="J777" s="14"/>
      <c r="K777" s="14"/>
      <c r="L777" s="14"/>
      <c r="M777" s="14"/>
      <c r="N777" s="14"/>
      <c r="O777" s="14"/>
      <c r="P777" s="14"/>
      <c r="Q777" s="14"/>
      <c r="R777" s="14"/>
      <c r="S777" s="14"/>
      <c r="T777" s="14"/>
      <c r="U777" s="14"/>
      <c r="V777" s="14"/>
      <c r="W777" s="14"/>
      <c r="X777" s="14"/>
      <c r="Y777" s="14"/>
      <c r="Z777" s="14"/>
      <c r="AA777" s="14"/>
      <c r="AB777" s="14"/>
    </row>
    <row r="778">
      <c r="A778" s="7"/>
      <c r="B778" s="11"/>
      <c r="C778" s="9"/>
      <c r="D778" s="22"/>
      <c r="E778" s="11"/>
      <c r="F778" s="11"/>
      <c r="G778" s="13"/>
      <c r="H778" s="11"/>
      <c r="I778" s="14"/>
      <c r="J778" s="14"/>
      <c r="K778" s="14"/>
      <c r="L778" s="14"/>
      <c r="M778" s="14"/>
      <c r="N778" s="14"/>
      <c r="O778" s="14"/>
      <c r="P778" s="14"/>
      <c r="Q778" s="14"/>
      <c r="R778" s="14"/>
      <c r="S778" s="14"/>
      <c r="T778" s="14"/>
      <c r="U778" s="14"/>
      <c r="V778" s="14"/>
      <c r="W778" s="14"/>
      <c r="X778" s="14"/>
      <c r="Y778" s="14"/>
      <c r="Z778" s="14"/>
      <c r="AA778" s="14"/>
      <c r="AB778" s="14"/>
    </row>
    <row r="779">
      <c r="A779" s="7"/>
      <c r="B779" s="11"/>
      <c r="C779" s="9"/>
      <c r="D779" s="22"/>
      <c r="E779" s="11"/>
      <c r="F779" s="11"/>
      <c r="G779" s="13"/>
      <c r="H779" s="11"/>
      <c r="I779" s="14"/>
      <c r="J779" s="14"/>
      <c r="K779" s="14"/>
      <c r="L779" s="14"/>
      <c r="M779" s="14"/>
      <c r="N779" s="14"/>
      <c r="O779" s="14"/>
      <c r="P779" s="14"/>
      <c r="Q779" s="14"/>
      <c r="R779" s="14"/>
      <c r="S779" s="14"/>
      <c r="T779" s="14"/>
      <c r="U779" s="14"/>
      <c r="V779" s="14"/>
      <c r="W779" s="14"/>
      <c r="X779" s="14"/>
      <c r="Y779" s="14"/>
      <c r="Z779" s="14"/>
      <c r="AA779" s="14"/>
      <c r="AB779" s="14"/>
    </row>
    <row r="780">
      <c r="A780" s="7"/>
      <c r="B780" s="11"/>
      <c r="C780" s="9"/>
      <c r="D780" s="22"/>
      <c r="E780" s="11"/>
      <c r="F780" s="11"/>
      <c r="G780" s="13"/>
      <c r="H780" s="11"/>
      <c r="I780" s="14"/>
      <c r="J780" s="14"/>
      <c r="K780" s="14"/>
      <c r="L780" s="14"/>
      <c r="M780" s="14"/>
      <c r="N780" s="14"/>
      <c r="O780" s="14"/>
      <c r="P780" s="14"/>
      <c r="Q780" s="14"/>
      <c r="R780" s="14"/>
      <c r="S780" s="14"/>
      <c r="T780" s="14"/>
      <c r="U780" s="14"/>
      <c r="V780" s="14"/>
      <c r="W780" s="14"/>
      <c r="X780" s="14"/>
      <c r="Y780" s="14"/>
      <c r="Z780" s="14"/>
      <c r="AA780" s="14"/>
      <c r="AB780" s="14"/>
    </row>
    <row r="781">
      <c r="A781" s="7"/>
      <c r="B781" s="11"/>
      <c r="C781" s="9"/>
      <c r="D781" s="22"/>
      <c r="E781" s="11"/>
      <c r="F781" s="11"/>
      <c r="G781" s="13"/>
      <c r="H781" s="11"/>
      <c r="I781" s="14"/>
      <c r="J781" s="14"/>
      <c r="K781" s="14"/>
      <c r="L781" s="14"/>
      <c r="M781" s="14"/>
      <c r="N781" s="14"/>
      <c r="O781" s="14"/>
      <c r="P781" s="14"/>
      <c r="Q781" s="14"/>
      <c r="R781" s="14"/>
      <c r="S781" s="14"/>
      <c r="T781" s="14"/>
      <c r="U781" s="14"/>
      <c r="V781" s="14"/>
      <c r="W781" s="14"/>
      <c r="X781" s="14"/>
      <c r="Y781" s="14"/>
      <c r="Z781" s="14"/>
      <c r="AA781" s="14"/>
      <c r="AB781" s="14"/>
    </row>
    <row r="782">
      <c r="A782" s="7"/>
      <c r="B782" s="11"/>
      <c r="C782" s="9"/>
      <c r="D782" s="22"/>
      <c r="E782" s="11"/>
      <c r="F782" s="11"/>
      <c r="G782" s="13"/>
      <c r="H782" s="11"/>
      <c r="I782" s="14"/>
      <c r="J782" s="14"/>
      <c r="K782" s="14"/>
      <c r="L782" s="14"/>
      <c r="M782" s="14"/>
      <c r="N782" s="14"/>
      <c r="O782" s="14"/>
      <c r="P782" s="14"/>
      <c r="Q782" s="14"/>
      <c r="R782" s="14"/>
      <c r="S782" s="14"/>
      <c r="T782" s="14"/>
      <c r="U782" s="14"/>
      <c r="V782" s="14"/>
      <c r="W782" s="14"/>
      <c r="X782" s="14"/>
      <c r="Y782" s="14"/>
      <c r="Z782" s="14"/>
      <c r="AA782" s="14"/>
      <c r="AB782" s="14"/>
    </row>
    <row r="783">
      <c r="A783" s="7"/>
      <c r="B783" s="11"/>
      <c r="C783" s="9"/>
      <c r="D783" s="22"/>
      <c r="E783" s="11"/>
      <c r="F783" s="11"/>
      <c r="G783" s="13"/>
      <c r="H783" s="11"/>
      <c r="I783" s="14"/>
      <c r="J783" s="14"/>
      <c r="K783" s="14"/>
      <c r="L783" s="14"/>
      <c r="M783" s="14"/>
      <c r="N783" s="14"/>
      <c r="O783" s="14"/>
      <c r="P783" s="14"/>
      <c r="Q783" s="14"/>
      <c r="R783" s="14"/>
      <c r="S783" s="14"/>
      <c r="T783" s="14"/>
      <c r="U783" s="14"/>
      <c r="V783" s="14"/>
      <c r="W783" s="14"/>
      <c r="X783" s="14"/>
      <c r="Y783" s="14"/>
      <c r="Z783" s="14"/>
      <c r="AA783" s="14"/>
      <c r="AB783" s="14"/>
    </row>
    <row r="784">
      <c r="A784" s="7"/>
      <c r="B784" s="11"/>
      <c r="C784" s="9"/>
      <c r="D784" s="22"/>
      <c r="E784" s="11"/>
      <c r="F784" s="11"/>
      <c r="G784" s="13"/>
      <c r="H784" s="11"/>
      <c r="I784" s="14"/>
      <c r="J784" s="14"/>
      <c r="K784" s="14"/>
      <c r="L784" s="14"/>
      <c r="M784" s="14"/>
      <c r="N784" s="14"/>
      <c r="O784" s="14"/>
      <c r="P784" s="14"/>
      <c r="Q784" s="14"/>
      <c r="R784" s="14"/>
      <c r="S784" s="14"/>
      <c r="T784" s="14"/>
      <c r="U784" s="14"/>
      <c r="V784" s="14"/>
      <c r="W784" s="14"/>
      <c r="X784" s="14"/>
      <c r="Y784" s="14"/>
      <c r="Z784" s="14"/>
      <c r="AA784" s="14"/>
      <c r="AB784" s="14"/>
    </row>
    <row r="785">
      <c r="A785" s="7"/>
      <c r="B785" s="11"/>
      <c r="C785" s="9"/>
      <c r="D785" s="22"/>
      <c r="E785" s="11"/>
      <c r="F785" s="11"/>
      <c r="G785" s="13"/>
      <c r="H785" s="11"/>
      <c r="I785" s="14"/>
      <c r="J785" s="14"/>
      <c r="K785" s="14"/>
      <c r="L785" s="14"/>
      <c r="M785" s="14"/>
      <c r="N785" s="14"/>
      <c r="O785" s="14"/>
      <c r="P785" s="14"/>
      <c r="Q785" s="14"/>
      <c r="R785" s="14"/>
      <c r="S785" s="14"/>
      <c r="T785" s="14"/>
      <c r="U785" s="14"/>
      <c r="V785" s="14"/>
      <c r="W785" s="14"/>
      <c r="X785" s="14"/>
      <c r="Y785" s="14"/>
      <c r="Z785" s="14"/>
      <c r="AA785" s="14"/>
      <c r="AB785" s="14"/>
    </row>
    <row r="786">
      <c r="A786" s="7"/>
      <c r="B786" s="11"/>
      <c r="C786" s="9"/>
      <c r="D786" s="22"/>
      <c r="E786" s="11"/>
      <c r="F786" s="11"/>
      <c r="G786" s="13"/>
      <c r="H786" s="11"/>
      <c r="I786" s="14"/>
      <c r="J786" s="14"/>
      <c r="K786" s="14"/>
      <c r="L786" s="14"/>
      <c r="M786" s="14"/>
      <c r="N786" s="14"/>
      <c r="O786" s="14"/>
      <c r="P786" s="14"/>
      <c r="Q786" s="14"/>
      <c r="R786" s="14"/>
      <c r="S786" s="14"/>
      <c r="T786" s="14"/>
      <c r="U786" s="14"/>
      <c r="V786" s="14"/>
      <c r="W786" s="14"/>
      <c r="X786" s="14"/>
      <c r="Y786" s="14"/>
      <c r="Z786" s="14"/>
      <c r="AA786" s="14"/>
      <c r="AB786" s="14"/>
    </row>
    <row r="787">
      <c r="A787" s="7"/>
      <c r="B787" s="11"/>
      <c r="C787" s="9"/>
      <c r="D787" s="22"/>
      <c r="E787" s="11"/>
      <c r="F787" s="11"/>
      <c r="G787" s="13"/>
      <c r="H787" s="11"/>
      <c r="I787" s="14"/>
      <c r="J787" s="14"/>
      <c r="K787" s="14"/>
      <c r="L787" s="14"/>
      <c r="M787" s="14"/>
      <c r="N787" s="14"/>
      <c r="O787" s="14"/>
      <c r="P787" s="14"/>
      <c r="Q787" s="14"/>
      <c r="R787" s="14"/>
      <c r="S787" s="14"/>
      <c r="T787" s="14"/>
      <c r="U787" s="14"/>
      <c r="V787" s="14"/>
      <c r="W787" s="14"/>
      <c r="X787" s="14"/>
      <c r="Y787" s="14"/>
      <c r="Z787" s="14"/>
      <c r="AA787" s="14"/>
      <c r="AB787" s="14"/>
    </row>
    <row r="788">
      <c r="A788" s="7"/>
      <c r="B788" s="11"/>
      <c r="C788" s="9"/>
      <c r="D788" s="22"/>
      <c r="E788" s="11"/>
      <c r="F788" s="11"/>
      <c r="G788" s="13"/>
      <c r="H788" s="11"/>
      <c r="I788" s="14"/>
      <c r="J788" s="14"/>
      <c r="K788" s="14"/>
      <c r="L788" s="14"/>
      <c r="M788" s="14"/>
      <c r="N788" s="14"/>
      <c r="O788" s="14"/>
      <c r="P788" s="14"/>
      <c r="Q788" s="14"/>
      <c r="R788" s="14"/>
      <c r="S788" s="14"/>
      <c r="T788" s="14"/>
      <c r="U788" s="14"/>
      <c r="V788" s="14"/>
      <c r="W788" s="14"/>
      <c r="X788" s="14"/>
      <c r="Y788" s="14"/>
      <c r="Z788" s="14"/>
      <c r="AA788" s="14"/>
      <c r="AB788" s="14"/>
    </row>
    <row r="789">
      <c r="A789" s="7"/>
      <c r="B789" s="11"/>
      <c r="C789" s="9"/>
      <c r="D789" s="22"/>
      <c r="E789" s="11"/>
      <c r="F789" s="11"/>
      <c r="G789" s="13"/>
      <c r="H789" s="11"/>
      <c r="I789" s="14"/>
      <c r="J789" s="14"/>
      <c r="K789" s="14"/>
      <c r="L789" s="14"/>
      <c r="M789" s="14"/>
      <c r="N789" s="14"/>
      <c r="O789" s="14"/>
      <c r="P789" s="14"/>
      <c r="Q789" s="14"/>
      <c r="R789" s="14"/>
      <c r="S789" s="14"/>
      <c r="T789" s="14"/>
      <c r="U789" s="14"/>
      <c r="V789" s="14"/>
      <c r="W789" s="14"/>
      <c r="X789" s="14"/>
      <c r="Y789" s="14"/>
      <c r="Z789" s="14"/>
      <c r="AA789" s="14"/>
      <c r="AB789" s="14"/>
    </row>
    <row r="790">
      <c r="A790" s="7"/>
      <c r="B790" s="11"/>
      <c r="C790" s="9"/>
      <c r="D790" s="22"/>
      <c r="E790" s="11"/>
      <c r="F790" s="11"/>
      <c r="G790" s="13"/>
      <c r="H790" s="11"/>
      <c r="I790" s="14"/>
      <c r="J790" s="14"/>
      <c r="K790" s="14"/>
      <c r="L790" s="14"/>
      <c r="M790" s="14"/>
      <c r="N790" s="14"/>
      <c r="O790" s="14"/>
      <c r="P790" s="14"/>
      <c r="Q790" s="14"/>
      <c r="R790" s="14"/>
      <c r="S790" s="14"/>
      <c r="T790" s="14"/>
      <c r="U790" s="14"/>
      <c r="V790" s="14"/>
      <c r="W790" s="14"/>
      <c r="X790" s="14"/>
      <c r="Y790" s="14"/>
      <c r="Z790" s="14"/>
      <c r="AA790" s="14"/>
      <c r="AB790" s="14"/>
    </row>
    <row r="791">
      <c r="A791" s="7"/>
      <c r="B791" s="11"/>
      <c r="C791" s="9"/>
      <c r="D791" s="22"/>
      <c r="E791" s="11"/>
      <c r="F791" s="11"/>
      <c r="G791" s="13"/>
      <c r="H791" s="11"/>
      <c r="I791" s="14"/>
      <c r="J791" s="14"/>
      <c r="K791" s="14"/>
      <c r="L791" s="14"/>
      <c r="M791" s="14"/>
      <c r="N791" s="14"/>
      <c r="O791" s="14"/>
      <c r="P791" s="14"/>
      <c r="Q791" s="14"/>
      <c r="R791" s="14"/>
      <c r="S791" s="14"/>
      <c r="T791" s="14"/>
      <c r="U791" s="14"/>
      <c r="V791" s="14"/>
      <c r="W791" s="14"/>
      <c r="X791" s="14"/>
      <c r="Y791" s="14"/>
      <c r="Z791" s="14"/>
      <c r="AA791" s="14"/>
      <c r="AB791" s="14"/>
    </row>
    <row r="792">
      <c r="A792" s="7"/>
      <c r="B792" s="11"/>
      <c r="C792" s="9"/>
      <c r="D792" s="22"/>
      <c r="E792" s="11"/>
      <c r="F792" s="11"/>
      <c r="G792" s="13"/>
      <c r="H792" s="11"/>
      <c r="I792" s="14"/>
      <c r="J792" s="14"/>
      <c r="K792" s="14"/>
      <c r="L792" s="14"/>
      <c r="M792" s="14"/>
      <c r="N792" s="14"/>
      <c r="O792" s="14"/>
      <c r="P792" s="14"/>
      <c r="Q792" s="14"/>
      <c r="R792" s="14"/>
      <c r="S792" s="14"/>
      <c r="T792" s="14"/>
      <c r="U792" s="14"/>
      <c r="V792" s="14"/>
      <c r="W792" s="14"/>
      <c r="X792" s="14"/>
      <c r="Y792" s="14"/>
      <c r="Z792" s="14"/>
      <c r="AA792" s="14"/>
      <c r="AB792" s="14"/>
    </row>
    <row r="793">
      <c r="A793" s="7"/>
      <c r="B793" s="11"/>
      <c r="C793" s="9"/>
      <c r="D793" s="22"/>
      <c r="E793" s="11"/>
      <c r="F793" s="11"/>
      <c r="G793" s="13"/>
      <c r="H793" s="11"/>
      <c r="I793" s="14"/>
      <c r="J793" s="14"/>
      <c r="K793" s="14"/>
      <c r="L793" s="14"/>
      <c r="M793" s="14"/>
      <c r="N793" s="14"/>
      <c r="O793" s="14"/>
      <c r="P793" s="14"/>
      <c r="Q793" s="14"/>
      <c r="R793" s="14"/>
      <c r="S793" s="14"/>
      <c r="T793" s="14"/>
      <c r="U793" s="14"/>
      <c r="V793" s="14"/>
      <c r="W793" s="14"/>
      <c r="X793" s="14"/>
      <c r="Y793" s="14"/>
      <c r="Z793" s="14"/>
      <c r="AA793" s="14"/>
      <c r="AB793" s="14"/>
    </row>
    <row r="794">
      <c r="A794" s="7"/>
      <c r="B794" s="11"/>
      <c r="C794" s="9"/>
      <c r="D794" s="22"/>
      <c r="E794" s="11"/>
      <c r="F794" s="11"/>
      <c r="G794" s="13"/>
      <c r="H794" s="11"/>
      <c r="I794" s="14"/>
      <c r="J794" s="14"/>
      <c r="K794" s="14"/>
      <c r="L794" s="14"/>
      <c r="M794" s="14"/>
      <c r="N794" s="14"/>
      <c r="O794" s="14"/>
      <c r="P794" s="14"/>
      <c r="Q794" s="14"/>
      <c r="R794" s="14"/>
      <c r="S794" s="14"/>
      <c r="T794" s="14"/>
      <c r="U794" s="14"/>
      <c r="V794" s="14"/>
      <c r="W794" s="14"/>
      <c r="X794" s="14"/>
      <c r="Y794" s="14"/>
      <c r="Z794" s="14"/>
      <c r="AA794" s="14"/>
      <c r="AB794" s="14"/>
    </row>
    <row r="795">
      <c r="A795" s="7"/>
      <c r="B795" s="11"/>
      <c r="C795" s="9"/>
      <c r="D795" s="22"/>
      <c r="E795" s="11"/>
      <c r="F795" s="11"/>
      <c r="G795" s="13"/>
      <c r="H795" s="11"/>
      <c r="I795" s="14"/>
      <c r="J795" s="14"/>
      <c r="K795" s="14"/>
      <c r="L795" s="14"/>
      <c r="M795" s="14"/>
      <c r="N795" s="14"/>
      <c r="O795" s="14"/>
      <c r="P795" s="14"/>
      <c r="Q795" s="14"/>
      <c r="R795" s="14"/>
      <c r="S795" s="14"/>
      <c r="T795" s="14"/>
      <c r="U795" s="14"/>
      <c r="V795" s="14"/>
      <c r="W795" s="14"/>
      <c r="X795" s="14"/>
      <c r="Y795" s="14"/>
      <c r="Z795" s="14"/>
      <c r="AA795" s="14"/>
      <c r="AB795" s="14"/>
    </row>
    <row r="796">
      <c r="A796" s="7"/>
      <c r="B796" s="11"/>
      <c r="C796" s="9"/>
      <c r="D796" s="22"/>
      <c r="E796" s="11"/>
      <c r="F796" s="11"/>
      <c r="G796" s="13"/>
      <c r="H796" s="11"/>
      <c r="I796" s="14"/>
      <c r="J796" s="14"/>
      <c r="K796" s="14"/>
      <c r="L796" s="14"/>
      <c r="M796" s="14"/>
      <c r="N796" s="14"/>
      <c r="O796" s="14"/>
      <c r="P796" s="14"/>
      <c r="Q796" s="14"/>
      <c r="R796" s="14"/>
      <c r="S796" s="14"/>
      <c r="T796" s="14"/>
      <c r="U796" s="14"/>
      <c r="V796" s="14"/>
      <c r="W796" s="14"/>
      <c r="X796" s="14"/>
      <c r="Y796" s="14"/>
      <c r="Z796" s="14"/>
      <c r="AA796" s="14"/>
      <c r="AB796" s="14"/>
    </row>
    <row r="797">
      <c r="A797" s="7"/>
      <c r="B797" s="11"/>
      <c r="C797" s="9"/>
      <c r="D797" s="22"/>
      <c r="E797" s="11"/>
      <c r="F797" s="11"/>
      <c r="G797" s="13"/>
      <c r="H797" s="11"/>
      <c r="I797" s="14"/>
      <c r="J797" s="14"/>
      <c r="K797" s="14"/>
      <c r="L797" s="14"/>
      <c r="M797" s="14"/>
      <c r="N797" s="14"/>
      <c r="O797" s="14"/>
      <c r="P797" s="14"/>
      <c r="Q797" s="14"/>
      <c r="R797" s="14"/>
      <c r="S797" s="14"/>
      <c r="T797" s="14"/>
      <c r="U797" s="14"/>
      <c r="V797" s="14"/>
      <c r="W797" s="14"/>
      <c r="X797" s="14"/>
      <c r="Y797" s="14"/>
      <c r="Z797" s="14"/>
      <c r="AA797" s="14"/>
      <c r="AB797" s="14"/>
    </row>
    <row r="798">
      <c r="A798" s="7"/>
      <c r="B798" s="11"/>
      <c r="C798" s="9"/>
      <c r="D798" s="22"/>
      <c r="E798" s="11"/>
      <c r="F798" s="11"/>
      <c r="G798" s="13"/>
      <c r="H798" s="11"/>
      <c r="I798" s="14"/>
      <c r="J798" s="14"/>
      <c r="K798" s="14"/>
      <c r="L798" s="14"/>
      <c r="M798" s="14"/>
      <c r="N798" s="14"/>
      <c r="O798" s="14"/>
      <c r="P798" s="14"/>
      <c r="Q798" s="14"/>
      <c r="R798" s="14"/>
      <c r="S798" s="14"/>
      <c r="T798" s="14"/>
      <c r="U798" s="14"/>
      <c r="V798" s="14"/>
      <c r="W798" s="14"/>
      <c r="X798" s="14"/>
      <c r="Y798" s="14"/>
      <c r="Z798" s="14"/>
      <c r="AA798" s="14"/>
      <c r="AB798" s="14"/>
    </row>
    <row r="799">
      <c r="A799" s="7"/>
      <c r="B799" s="11"/>
      <c r="C799" s="9"/>
      <c r="D799" s="22"/>
      <c r="E799" s="11"/>
      <c r="F799" s="11"/>
      <c r="G799" s="13"/>
      <c r="H799" s="11"/>
      <c r="I799" s="14"/>
      <c r="J799" s="14"/>
      <c r="K799" s="14"/>
      <c r="L799" s="14"/>
      <c r="M799" s="14"/>
      <c r="N799" s="14"/>
      <c r="O799" s="14"/>
      <c r="P799" s="14"/>
      <c r="Q799" s="14"/>
      <c r="R799" s="14"/>
      <c r="S799" s="14"/>
      <c r="T799" s="14"/>
      <c r="U799" s="14"/>
      <c r="V799" s="14"/>
      <c r="W799" s="14"/>
      <c r="X799" s="14"/>
      <c r="Y799" s="14"/>
      <c r="Z799" s="14"/>
      <c r="AA799" s="14"/>
      <c r="AB799" s="14"/>
    </row>
    <row r="800">
      <c r="A800" s="7"/>
      <c r="B800" s="11"/>
      <c r="C800" s="9"/>
      <c r="D800" s="22"/>
      <c r="E800" s="11"/>
      <c r="F800" s="11"/>
      <c r="G800" s="13"/>
      <c r="H800" s="11"/>
      <c r="I800" s="14"/>
      <c r="J800" s="14"/>
      <c r="K800" s="14"/>
      <c r="L800" s="14"/>
      <c r="M800" s="14"/>
      <c r="N800" s="14"/>
      <c r="O800" s="14"/>
      <c r="P800" s="14"/>
      <c r="Q800" s="14"/>
      <c r="R800" s="14"/>
      <c r="S800" s="14"/>
      <c r="T800" s="14"/>
      <c r="U800" s="14"/>
      <c r="V800" s="14"/>
      <c r="W800" s="14"/>
      <c r="X800" s="14"/>
      <c r="Y800" s="14"/>
      <c r="Z800" s="14"/>
      <c r="AA800" s="14"/>
      <c r="AB800" s="14"/>
    </row>
    <row r="801">
      <c r="A801" s="7"/>
      <c r="B801" s="11"/>
      <c r="C801" s="9"/>
      <c r="D801" s="22"/>
      <c r="E801" s="11"/>
      <c r="F801" s="11"/>
      <c r="G801" s="13"/>
      <c r="H801" s="11"/>
      <c r="I801" s="14"/>
      <c r="J801" s="14"/>
      <c r="K801" s="14"/>
      <c r="L801" s="14"/>
      <c r="M801" s="14"/>
      <c r="N801" s="14"/>
      <c r="O801" s="14"/>
      <c r="P801" s="14"/>
      <c r="Q801" s="14"/>
      <c r="R801" s="14"/>
      <c r="S801" s="14"/>
      <c r="T801" s="14"/>
      <c r="U801" s="14"/>
      <c r="V801" s="14"/>
      <c r="W801" s="14"/>
      <c r="X801" s="14"/>
      <c r="Y801" s="14"/>
      <c r="Z801" s="14"/>
      <c r="AA801" s="14"/>
      <c r="AB801" s="14"/>
    </row>
    <row r="802">
      <c r="A802" s="7"/>
      <c r="B802" s="11"/>
      <c r="C802" s="9"/>
      <c r="D802" s="22"/>
      <c r="E802" s="11"/>
      <c r="F802" s="11"/>
      <c r="G802" s="13"/>
      <c r="H802" s="11"/>
      <c r="I802" s="14"/>
      <c r="J802" s="14"/>
      <c r="K802" s="14"/>
      <c r="L802" s="14"/>
      <c r="M802" s="14"/>
      <c r="N802" s="14"/>
      <c r="O802" s="14"/>
      <c r="P802" s="14"/>
      <c r="Q802" s="14"/>
      <c r="R802" s="14"/>
      <c r="S802" s="14"/>
      <c r="T802" s="14"/>
      <c r="U802" s="14"/>
      <c r="V802" s="14"/>
      <c r="W802" s="14"/>
      <c r="X802" s="14"/>
      <c r="Y802" s="14"/>
      <c r="Z802" s="14"/>
      <c r="AA802" s="14"/>
      <c r="AB802" s="14"/>
    </row>
    <row r="803">
      <c r="A803" s="7"/>
      <c r="B803" s="11"/>
      <c r="C803" s="9"/>
      <c r="D803" s="22"/>
      <c r="E803" s="11"/>
      <c r="F803" s="11"/>
      <c r="G803" s="13"/>
      <c r="H803" s="11"/>
      <c r="I803" s="14"/>
      <c r="J803" s="14"/>
      <c r="K803" s="14"/>
      <c r="L803" s="14"/>
      <c r="M803" s="14"/>
      <c r="N803" s="14"/>
      <c r="O803" s="14"/>
      <c r="P803" s="14"/>
      <c r="Q803" s="14"/>
      <c r="R803" s="14"/>
      <c r="S803" s="14"/>
      <c r="T803" s="14"/>
      <c r="U803" s="14"/>
      <c r="V803" s="14"/>
      <c r="W803" s="14"/>
      <c r="X803" s="14"/>
      <c r="Y803" s="14"/>
      <c r="Z803" s="14"/>
      <c r="AA803" s="14"/>
      <c r="AB803" s="14"/>
    </row>
    <row r="804">
      <c r="A804" s="7"/>
      <c r="B804" s="11"/>
      <c r="C804" s="9"/>
      <c r="D804" s="22"/>
      <c r="E804" s="11"/>
      <c r="F804" s="11"/>
      <c r="G804" s="13"/>
      <c r="H804" s="11"/>
      <c r="I804" s="14"/>
      <c r="J804" s="14"/>
      <c r="K804" s="14"/>
      <c r="L804" s="14"/>
      <c r="M804" s="14"/>
      <c r="N804" s="14"/>
      <c r="O804" s="14"/>
      <c r="P804" s="14"/>
      <c r="Q804" s="14"/>
      <c r="R804" s="14"/>
      <c r="S804" s="14"/>
      <c r="T804" s="14"/>
      <c r="U804" s="14"/>
      <c r="V804" s="14"/>
      <c r="W804" s="14"/>
      <c r="X804" s="14"/>
      <c r="Y804" s="14"/>
      <c r="Z804" s="14"/>
      <c r="AA804" s="14"/>
      <c r="AB804" s="14"/>
    </row>
    <row r="805">
      <c r="A805" s="7"/>
      <c r="B805" s="11"/>
      <c r="C805" s="9"/>
      <c r="D805" s="22"/>
      <c r="E805" s="11"/>
      <c r="F805" s="11"/>
      <c r="G805" s="13"/>
      <c r="H805" s="11"/>
      <c r="I805" s="14"/>
      <c r="J805" s="14"/>
      <c r="K805" s="14"/>
      <c r="L805" s="14"/>
      <c r="M805" s="14"/>
      <c r="N805" s="14"/>
      <c r="O805" s="14"/>
      <c r="P805" s="14"/>
      <c r="Q805" s="14"/>
      <c r="R805" s="14"/>
      <c r="S805" s="14"/>
      <c r="T805" s="14"/>
      <c r="U805" s="14"/>
      <c r="V805" s="14"/>
      <c r="W805" s="14"/>
      <c r="X805" s="14"/>
      <c r="Y805" s="14"/>
      <c r="Z805" s="14"/>
      <c r="AA805" s="14"/>
      <c r="AB805" s="14"/>
    </row>
    <row r="806">
      <c r="A806" s="7"/>
      <c r="B806" s="11"/>
      <c r="C806" s="9"/>
      <c r="D806" s="22"/>
      <c r="E806" s="11"/>
      <c r="F806" s="11"/>
      <c r="G806" s="13"/>
      <c r="H806" s="11"/>
      <c r="I806" s="14"/>
      <c r="J806" s="14"/>
      <c r="K806" s="14"/>
      <c r="L806" s="14"/>
      <c r="M806" s="14"/>
      <c r="N806" s="14"/>
      <c r="O806" s="14"/>
      <c r="P806" s="14"/>
      <c r="Q806" s="14"/>
      <c r="R806" s="14"/>
      <c r="S806" s="14"/>
      <c r="T806" s="14"/>
      <c r="U806" s="14"/>
      <c r="V806" s="14"/>
      <c r="W806" s="14"/>
      <c r="X806" s="14"/>
      <c r="Y806" s="14"/>
      <c r="Z806" s="14"/>
      <c r="AA806" s="14"/>
      <c r="AB806" s="14"/>
    </row>
    <row r="807">
      <c r="A807" s="7"/>
      <c r="B807" s="11"/>
      <c r="C807" s="9"/>
      <c r="D807" s="22"/>
      <c r="E807" s="11"/>
      <c r="F807" s="11"/>
      <c r="G807" s="13"/>
      <c r="H807" s="11"/>
      <c r="I807" s="14"/>
      <c r="J807" s="14"/>
      <c r="K807" s="14"/>
      <c r="L807" s="14"/>
      <c r="M807" s="14"/>
      <c r="N807" s="14"/>
      <c r="O807" s="14"/>
      <c r="P807" s="14"/>
      <c r="Q807" s="14"/>
      <c r="R807" s="14"/>
      <c r="S807" s="14"/>
      <c r="T807" s="14"/>
      <c r="U807" s="14"/>
      <c r="V807" s="14"/>
      <c r="W807" s="14"/>
      <c r="X807" s="14"/>
      <c r="Y807" s="14"/>
      <c r="Z807" s="14"/>
      <c r="AA807" s="14"/>
      <c r="AB807" s="14"/>
    </row>
    <row r="808">
      <c r="A808" s="7"/>
      <c r="B808" s="11"/>
      <c r="C808" s="9"/>
      <c r="D808" s="22"/>
      <c r="E808" s="11"/>
      <c r="F808" s="11"/>
      <c r="G808" s="13"/>
      <c r="H808" s="11"/>
      <c r="I808" s="14"/>
      <c r="J808" s="14"/>
      <c r="K808" s="14"/>
      <c r="L808" s="14"/>
      <c r="M808" s="14"/>
      <c r="N808" s="14"/>
      <c r="O808" s="14"/>
      <c r="P808" s="14"/>
      <c r="Q808" s="14"/>
      <c r="R808" s="14"/>
      <c r="S808" s="14"/>
      <c r="T808" s="14"/>
      <c r="U808" s="14"/>
      <c r="V808" s="14"/>
      <c r="W808" s="14"/>
      <c r="X808" s="14"/>
      <c r="Y808" s="14"/>
      <c r="Z808" s="14"/>
      <c r="AA808" s="14"/>
      <c r="AB808" s="14"/>
    </row>
    <row r="809">
      <c r="A809" s="7"/>
      <c r="B809" s="11"/>
      <c r="C809" s="9"/>
      <c r="D809" s="22"/>
      <c r="E809" s="11"/>
      <c r="F809" s="11"/>
      <c r="G809" s="13"/>
      <c r="H809" s="11"/>
      <c r="I809" s="14"/>
      <c r="J809" s="14"/>
      <c r="K809" s="14"/>
      <c r="L809" s="14"/>
      <c r="M809" s="14"/>
      <c r="N809" s="14"/>
      <c r="O809" s="14"/>
      <c r="P809" s="14"/>
      <c r="Q809" s="14"/>
      <c r="R809" s="14"/>
      <c r="S809" s="14"/>
      <c r="T809" s="14"/>
      <c r="U809" s="14"/>
      <c r="V809" s="14"/>
      <c r="W809" s="14"/>
      <c r="X809" s="14"/>
      <c r="Y809" s="14"/>
      <c r="Z809" s="14"/>
      <c r="AA809" s="14"/>
      <c r="AB809" s="14"/>
    </row>
    <row r="810">
      <c r="A810" s="7"/>
      <c r="B810" s="11"/>
      <c r="C810" s="9"/>
      <c r="D810" s="22"/>
      <c r="E810" s="11"/>
      <c r="F810" s="11"/>
      <c r="G810" s="13"/>
      <c r="H810" s="11"/>
      <c r="I810" s="14"/>
      <c r="J810" s="14"/>
      <c r="K810" s="14"/>
      <c r="L810" s="14"/>
      <c r="M810" s="14"/>
      <c r="N810" s="14"/>
      <c r="O810" s="14"/>
      <c r="P810" s="14"/>
      <c r="Q810" s="14"/>
      <c r="R810" s="14"/>
      <c r="S810" s="14"/>
      <c r="T810" s="14"/>
      <c r="U810" s="14"/>
      <c r="V810" s="14"/>
      <c r="W810" s="14"/>
      <c r="X810" s="14"/>
      <c r="Y810" s="14"/>
      <c r="Z810" s="14"/>
      <c r="AA810" s="14"/>
      <c r="AB810" s="14"/>
    </row>
    <row r="811">
      <c r="A811" s="7"/>
      <c r="B811" s="11"/>
      <c r="C811" s="9"/>
      <c r="D811" s="22"/>
      <c r="E811" s="11"/>
      <c r="F811" s="11"/>
      <c r="G811" s="13"/>
      <c r="H811" s="11"/>
      <c r="I811" s="14"/>
      <c r="J811" s="14"/>
      <c r="K811" s="14"/>
      <c r="L811" s="14"/>
      <c r="M811" s="14"/>
      <c r="N811" s="14"/>
      <c r="O811" s="14"/>
      <c r="P811" s="14"/>
      <c r="Q811" s="14"/>
      <c r="R811" s="14"/>
      <c r="S811" s="14"/>
      <c r="T811" s="14"/>
      <c r="U811" s="14"/>
      <c r="V811" s="14"/>
      <c r="W811" s="14"/>
      <c r="X811" s="14"/>
      <c r="Y811" s="14"/>
      <c r="Z811" s="14"/>
      <c r="AA811" s="14"/>
      <c r="AB811" s="14"/>
    </row>
    <row r="812">
      <c r="A812" s="7"/>
      <c r="B812" s="11"/>
      <c r="C812" s="9"/>
      <c r="D812" s="22"/>
      <c r="E812" s="11"/>
      <c r="F812" s="11"/>
      <c r="G812" s="13"/>
      <c r="H812" s="11"/>
      <c r="I812" s="14"/>
      <c r="J812" s="14"/>
      <c r="K812" s="14"/>
      <c r="L812" s="14"/>
      <c r="M812" s="14"/>
      <c r="N812" s="14"/>
      <c r="O812" s="14"/>
      <c r="P812" s="14"/>
      <c r="Q812" s="14"/>
      <c r="R812" s="14"/>
      <c r="S812" s="14"/>
      <c r="T812" s="14"/>
      <c r="U812" s="14"/>
      <c r="V812" s="14"/>
      <c r="W812" s="14"/>
      <c r="X812" s="14"/>
      <c r="Y812" s="14"/>
      <c r="Z812" s="14"/>
      <c r="AA812" s="14"/>
      <c r="AB812" s="14"/>
    </row>
    <row r="813">
      <c r="A813" s="7"/>
      <c r="B813" s="11"/>
      <c r="C813" s="9"/>
      <c r="D813" s="22"/>
      <c r="E813" s="11"/>
      <c r="F813" s="11"/>
      <c r="G813" s="13"/>
      <c r="H813" s="11"/>
      <c r="I813" s="14"/>
      <c r="J813" s="14"/>
      <c r="K813" s="14"/>
      <c r="L813" s="14"/>
      <c r="M813" s="14"/>
      <c r="N813" s="14"/>
      <c r="O813" s="14"/>
      <c r="P813" s="14"/>
      <c r="Q813" s="14"/>
      <c r="R813" s="14"/>
      <c r="S813" s="14"/>
      <c r="T813" s="14"/>
      <c r="U813" s="14"/>
      <c r="V813" s="14"/>
      <c r="W813" s="14"/>
      <c r="X813" s="14"/>
      <c r="Y813" s="14"/>
      <c r="Z813" s="14"/>
      <c r="AA813" s="14"/>
      <c r="AB813" s="14"/>
    </row>
    <row r="814">
      <c r="A814" s="7"/>
      <c r="B814" s="11"/>
      <c r="C814" s="9"/>
      <c r="D814" s="22"/>
      <c r="E814" s="11"/>
      <c r="F814" s="11"/>
      <c r="G814" s="13"/>
      <c r="H814" s="11"/>
      <c r="I814" s="14"/>
      <c r="J814" s="14"/>
      <c r="K814" s="14"/>
      <c r="L814" s="14"/>
      <c r="M814" s="14"/>
      <c r="N814" s="14"/>
      <c r="O814" s="14"/>
      <c r="P814" s="14"/>
      <c r="Q814" s="14"/>
      <c r="R814" s="14"/>
      <c r="S814" s="14"/>
      <c r="T814" s="14"/>
      <c r="U814" s="14"/>
      <c r="V814" s="14"/>
      <c r="W814" s="14"/>
      <c r="X814" s="14"/>
      <c r="Y814" s="14"/>
      <c r="Z814" s="14"/>
      <c r="AA814" s="14"/>
      <c r="AB814" s="14"/>
    </row>
    <row r="815">
      <c r="A815" s="7"/>
      <c r="B815" s="11"/>
      <c r="C815" s="9"/>
      <c r="D815" s="22"/>
      <c r="E815" s="11"/>
      <c r="F815" s="11"/>
      <c r="G815" s="13"/>
      <c r="H815" s="11"/>
      <c r="I815" s="14"/>
      <c r="J815" s="14"/>
      <c r="K815" s="14"/>
      <c r="L815" s="14"/>
      <c r="M815" s="14"/>
      <c r="N815" s="14"/>
      <c r="O815" s="14"/>
      <c r="P815" s="14"/>
      <c r="Q815" s="14"/>
      <c r="R815" s="14"/>
      <c r="S815" s="14"/>
      <c r="T815" s="14"/>
      <c r="U815" s="14"/>
      <c r="V815" s="14"/>
      <c r="W815" s="14"/>
      <c r="X815" s="14"/>
      <c r="Y815" s="14"/>
      <c r="Z815" s="14"/>
      <c r="AA815" s="14"/>
      <c r="AB815" s="14"/>
    </row>
    <row r="816">
      <c r="A816" s="7"/>
      <c r="B816" s="11"/>
      <c r="C816" s="9"/>
      <c r="D816" s="22"/>
      <c r="E816" s="11"/>
      <c r="F816" s="11"/>
      <c r="G816" s="13"/>
      <c r="H816" s="11"/>
      <c r="I816" s="14"/>
      <c r="J816" s="14"/>
      <c r="K816" s="14"/>
      <c r="L816" s="14"/>
      <c r="M816" s="14"/>
      <c r="N816" s="14"/>
      <c r="O816" s="14"/>
      <c r="P816" s="14"/>
      <c r="Q816" s="14"/>
      <c r="R816" s="14"/>
      <c r="S816" s="14"/>
      <c r="T816" s="14"/>
      <c r="U816" s="14"/>
      <c r="V816" s="14"/>
      <c r="W816" s="14"/>
      <c r="X816" s="14"/>
      <c r="Y816" s="14"/>
      <c r="Z816" s="14"/>
      <c r="AA816" s="14"/>
      <c r="AB816" s="14"/>
    </row>
    <row r="817">
      <c r="A817" s="7"/>
      <c r="B817" s="11"/>
      <c r="C817" s="9"/>
      <c r="D817" s="22"/>
      <c r="E817" s="11"/>
      <c r="F817" s="11"/>
      <c r="G817" s="13"/>
      <c r="H817" s="11"/>
      <c r="I817" s="14"/>
      <c r="J817" s="14"/>
      <c r="K817" s="14"/>
      <c r="L817" s="14"/>
      <c r="M817" s="14"/>
      <c r="N817" s="14"/>
      <c r="O817" s="14"/>
      <c r="P817" s="14"/>
      <c r="Q817" s="14"/>
      <c r="R817" s="14"/>
      <c r="S817" s="14"/>
      <c r="T817" s="14"/>
      <c r="U817" s="14"/>
      <c r="V817" s="14"/>
      <c r="W817" s="14"/>
      <c r="X817" s="14"/>
      <c r="Y817" s="14"/>
      <c r="Z817" s="14"/>
      <c r="AA817" s="14"/>
      <c r="AB817" s="14"/>
    </row>
    <row r="818">
      <c r="A818" s="7"/>
      <c r="B818" s="11"/>
      <c r="C818" s="9"/>
      <c r="D818" s="22"/>
      <c r="E818" s="11"/>
      <c r="F818" s="11"/>
      <c r="G818" s="13"/>
      <c r="H818" s="11"/>
      <c r="I818" s="14"/>
      <c r="J818" s="14"/>
      <c r="K818" s="14"/>
      <c r="L818" s="14"/>
      <c r="M818" s="14"/>
      <c r="N818" s="14"/>
      <c r="O818" s="14"/>
      <c r="P818" s="14"/>
      <c r="Q818" s="14"/>
      <c r="R818" s="14"/>
      <c r="S818" s="14"/>
      <c r="T818" s="14"/>
      <c r="U818" s="14"/>
      <c r="V818" s="14"/>
      <c r="W818" s="14"/>
      <c r="X818" s="14"/>
      <c r="Y818" s="14"/>
      <c r="Z818" s="14"/>
      <c r="AA818" s="14"/>
      <c r="AB818" s="14"/>
    </row>
    <row r="819">
      <c r="A819" s="7"/>
      <c r="B819" s="11"/>
      <c r="C819" s="9"/>
      <c r="D819" s="22"/>
      <c r="E819" s="11"/>
      <c r="F819" s="11"/>
      <c r="G819" s="13"/>
      <c r="H819" s="11"/>
      <c r="I819" s="14"/>
      <c r="J819" s="14"/>
      <c r="K819" s="14"/>
      <c r="L819" s="14"/>
      <c r="M819" s="14"/>
      <c r="N819" s="14"/>
      <c r="O819" s="14"/>
      <c r="P819" s="14"/>
      <c r="Q819" s="14"/>
      <c r="R819" s="14"/>
      <c r="S819" s="14"/>
      <c r="T819" s="14"/>
      <c r="U819" s="14"/>
      <c r="V819" s="14"/>
      <c r="W819" s="14"/>
      <c r="X819" s="14"/>
      <c r="Y819" s="14"/>
      <c r="Z819" s="14"/>
      <c r="AA819" s="14"/>
      <c r="AB819" s="14"/>
    </row>
    <row r="820">
      <c r="A820" s="7"/>
      <c r="B820" s="11"/>
      <c r="C820" s="9"/>
      <c r="D820" s="22"/>
      <c r="E820" s="11"/>
      <c r="F820" s="11"/>
      <c r="G820" s="13"/>
      <c r="H820" s="11"/>
      <c r="I820" s="14"/>
      <c r="J820" s="14"/>
      <c r="K820" s="14"/>
      <c r="L820" s="14"/>
      <c r="M820" s="14"/>
      <c r="N820" s="14"/>
      <c r="O820" s="14"/>
      <c r="P820" s="14"/>
      <c r="Q820" s="14"/>
      <c r="R820" s="14"/>
      <c r="S820" s="14"/>
      <c r="T820" s="14"/>
      <c r="U820" s="14"/>
      <c r="V820" s="14"/>
      <c r="W820" s="14"/>
      <c r="X820" s="14"/>
      <c r="Y820" s="14"/>
      <c r="Z820" s="14"/>
      <c r="AA820" s="14"/>
      <c r="AB820" s="14"/>
    </row>
    <row r="821">
      <c r="A821" s="7"/>
      <c r="B821" s="11"/>
      <c r="C821" s="9"/>
      <c r="D821" s="22"/>
      <c r="E821" s="11"/>
      <c r="F821" s="11"/>
      <c r="G821" s="13"/>
      <c r="H821" s="11"/>
      <c r="I821" s="14"/>
      <c r="J821" s="14"/>
      <c r="K821" s="14"/>
      <c r="L821" s="14"/>
      <c r="M821" s="14"/>
      <c r="N821" s="14"/>
      <c r="O821" s="14"/>
      <c r="P821" s="14"/>
      <c r="Q821" s="14"/>
      <c r="R821" s="14"/>
      <c r="S821" s="14"/>
      <c r="T821" s="14"/>
      <c r="U821" s="14"/>
      <c r="V821" s="14"/>
      <c r="W821" s="14"/>
      <c r="X821" s="14"/>
      <c r="Y821" s="14"/>
      <c r="Z821" s="14"/>
      <c r="AA821" s="14"/>
      <c r="AB821" s="14"/>
    </row>
    <row r="822">
      <c r="A822" s="7"/>
      <c r="B822" s="11"/>
      <c r="C822" s="9"/>
      <c r="D822" s="22"/>
      <c r="E822" s="11"/>
      <c r="F822" s="11"/>
      <c r="G822" s="13"/>
      <c r="H822" s="11"/>
      <c r="I822" s="14"/>
      <c r="J822" s="14"/>
      <c r="K822" s="14"/>
      <c r="L822" s="14"/>
      <c r="M822" s="14"/>
      <c r="N822" s="14"/>
      <c r="O822" s="14"/>
      <c r="P822" s="14"/>
      <c r="Q822" s="14"/>
      <c r="R822" s="14"/>
      <c r="S822" s="14"/>
      <c r="T822" s="14"/>
      <c r="U822" s="14"/>
      <c r="V822" s="14"/>
      <c r="W822" s="14"/>
      <c r="X822" s="14"/>
      <c r="Y822" s="14"/>
      <c r="Z822" s="14"/>
      <c r="AA822" s="14"/>
      <c r="AB822" s="14"/>
    </row>
    <row r="823">
      <c r="A823" s="7"/>
      <c r="B823" s="11"/>
      <c r="C823" s="9"/>
      <c r="D823" s="22"/>
      <c r="E823" s="11"/>
      <c r="F823" s="11"/>
      <c r="G823" s="13"/>
      <c r="H823" s="11"/>
      <c r="I823" s="14"/>
      <c r="J823" s="14"/>
      <c r="K823" s="14"/>
      <c r="L823" s="14"/>
      <c r="M823" s="14"/>
      <c r="N823" s="14"/>
      <c r="O823" s="14"/>
      <c r="P823" s="14"/>
      <c r="Q823" s="14"/>
      <c r="R823" s="14"/>
      <c r="S823" s="14"/>
      <c r="T823" s="14"/>
      <c r="U823" s="14"/>
      <c r="V823" s="14"/>
      <c r="W823" s="14"/>
      <c r="X823" s="14"/>
      <c r="Y823" s="14"/>
      <c r="Z823" s="14"/>
      <c r="AA823" s="14"/>
      <c r="AB823" s="14"/>
    </row>
    <row r="824">
      <c r="A824" s="7"/>
      <c r="B824" s="11"/>
      <c r="C824" s="9"/>
      <c r="D824" s="22"/>
      <c r="E824" s="11"/>
      <c r="F824" s="11"/>
      <c r="G824" s="13"/>
      <c r="H824" s="11"/>
      <c r="I824" s="14"/>
      <c r="J824" s="14"/>
      <c r="K824" s="14"/>
      <c r="L824" s="14"/>
      <c r="M824" s="14"/>
      <c r="N824" s="14"/>
      <c r="O824" s="14"/>
      <c r="P824" s="14"/>
      <c r="Q824" s="14"/>
      <c r="R824" s="14"/>
      <c r="S824" s="14"/>
      <c r="T824" s="14"/>
      <c r="U824" s="14"/>
      <c r="V824" s="14"/>
      <c r="W824" s="14"/>
      <c r="X824" s="14"/>
      <c r="Y824" s="14"/>
      <c r="Z824" s="14"/>
      <c r="AA824" s="14"/>
      <c r="AB824" s="14"/>
    </row>
    <row r="825">
      <c r="A825" s="7"/>
      <c r="B825" s="11"/>
      <c r="C825" s="9"/>
      <c r="D825" s="22"/>
      <c r="E825" s="11"/>
      <c r="F825" s="11"/>
      <c r="G825" s="13"/>
      <c r="H825" s="11"/>
      <c r="I825" s="14"/>
      <c r="J825" s="14"/>
      <c r="K825" s="14"/>
      <c r="L825" s="14"/>
      <c r="M825" s="14"/>
      <c r="N825" s="14"/>
      <c r="O825" s="14"/>
      <c r="P825" s="14"/>
      <c r="Q825" s="14"/>
      <c r="R825" s="14"/>
      <c r="S825" s="14"/>
      <c r="T825" s="14"/>
      <c r="U825" s="14"/>
      <c r="V825" s="14"/>
      <c r="W825" s="14"/>
      <c r="X825" s="14"/>
      <c r="Y825" s="14"/>
      <c r="Z825" s="14"/>
      <c r="AA825" s="14"/>
      <c r="AB825" s="14"/>
    </row>
    <row r="826">
      <c r="A826" s="7"/>
      <c r="B826" s="11"/>
      <c r="C826" s="9"/>
      <c r="D826" s="22"/>
      <c r="E826" s="11"/>
      <c r="F826" s="11"/>
      <c r="G826" s="13"/>
      <c r="H826" s="11"/>
      <c r="I826" s="14"/>
      <c r="J826" s="14"/>
      <c r="K826" s="14"/>
      <c r="L826" s="14"/>
      <c r="M826" s="14"/>
      <c r="N826" s="14"/>
      <c r="O826" s="14"/>
      <c r="P826" s="14"/>
      <c r="Q826" s="14"/>
      <c r="R826" s="14"/>
      <c r="S826" s="14"/>
      <c r="T826" s="14"/>
      <c r="U826" s="14"/>
      <c r="V826" s="14"/>
      <c r="W826" s="14"/>
      <c r="X826" s="14"/>
      <c r="Y826" s="14"/>
      <c r="Z826" s="14"/>
      <c r="AA826" s="14"/>
      <c r="AB826" s="14"/>
    </row>
  </sheetData>
  <customSheetViews>
    <customSheetView guid="{993D4EE8-5364-4779-AF39-87D9C36F3FA7}" filter="1" showAutoFilter="1">
      <autoFilter ref="$A$1:$AB$826">
        <filterColumn colId="2">
          <filters>
            <filter val="позитив"/>
          </filters>
        </filterColumn>
      </autoFilter>
    </customSheetView>
  </customSheetViews>
  <conditionalFormatting sqref="H2:H826">
    <cfRule type="containsText" dxfId="0" priority="1" operator="containsText" text="Валер">
      <formula>NOT(ISERROR(SEARCH(("Валер"),(H2))))</formula>
    </cfRule>
  </conditionalFormatting>
  <dataValidations>
    <dataValidation type="custom" allowBlank="1" showDropDown="1" sqref="A2:A826">
      <formula1>OR(NOT(ISERROR(DATEVALUE(A2))), AND(ISNUMBER(A2), LEFT(CELL("format", A2))="D"))</formula1>
    </dataValidation>
    <dataValidation type="list" allowBlank="1" sqref="C2:C826">
      <formula1>"позитив,негатив,нейтрал"</formula1>
    </dataValidation>
  </dataValidations>
  <hyperlinks>
    <hyperlink r:id="rId1" ref="D2"/>
    <hyperlink r:id="rId2" ref="G2"/>
    <hyperlink r:id="rId3" ref="D3"/>
    <hyperlink r:id="rId4" ref="G3"/>
    <hyperlink r:id="rId5" ref="D4"/>
    <hyperlink r:id="rId6" ref="G4"/>
    <hyperlink r:id="rId7" ref="D5"/>
    <hyperlink r:id="rId8" ref="G5"/>
    <hyperlink r:id="rId9" ref="D6"/>
    <hyperlink r:id="rId10" ref="G6"/>
    <hyperlink r:id="rId11" ref="D7"/>
    <hyperlink r:id="rId12" ref="G7"/>
    <hyperlink r:id="rId13" ref="D8"/>
    <hyperlink r:id="rId14" ref="G8"/>
    <hyperlink r:id="rId15" ref="D9"/>
    <hyperlink r:id="rId16" ref="G9"/>
    <hyperlink r:id="rId17" ref="D10"/>
    <hyperlink r:id="rId18" ref="G10"/>
    <hyperlink r:id="rId19" location="comment_1684352174" ref="D11"/>
    <hyperlink r:id="rId20" ref="G11"/>
    <hyperlink r:id="rId21" ref="D12"/>
    <hyperlink r:id="rId22" ref="G12"/>
    <hyperlink r:id="rId23" ref="D13"/>
    <hyperlink r:id="rId24" ref="G13"/>
    <hyperlink r:id="rId25" location="comment_1684829144" ref="D14"/>
    <hyperlink r:id="rId26" ref="G14"/>
    <hyperlink r:id="rId27" ref="D15"/>
    <hyperlink r:id="rId28" ref="G15"/>
    <hyperlink r:id="rId29" ref="D16"/>
    <hyperlink r:id="rId30" ref="G16"/>
    <hyperlink r:id="rId31" ref="D17"/>
    <hyperlink r:id="rId32" ref="G17"/>
    <hyperlink r:id="rId33" ref="D18"/>
    <hyperlink r:id="rId34" ref="G18"/>
    <hyperlink r:id="rId35" ref="B19"/>
    <hyperlink r:id="rId36" ref="D19"/>
    <hyperlink r:id="rId37" ref="G19"/>
    <hyperlink r:id="rId38" ref="D20"/>
    <hyperlink r:id="rId39" ref="G20"/>
    <hyperlink r:id="rId40" ref="D21"/>
    <hyperlink r:id="rId41" ref="G21"/>
    <hyperlink r:id="rId42" ref="D22"/>
    <hyperlink r:id="rId43" ref="G22"/>
    <hyperlink r:id="rId44" location="post7179000" ref="D23"/>
    <hyperlink r:id="rId45" ref="G23"/>
    <hyperlink r:id="rId46" ref="B24"/>
    <hyperlink r:id="rId47" ref="D24"/>
    <hyperlink r:id="rId48" ref="D25"/>
    <hyperlink r:id="rId49" ref="G25"/>
    <hyperlink r:id="rId50" ref="D26"/>
    <hyperlink r:id="rId51" ref="G26"/>
    <hyperlink r:id="rId52" ref="D27"/>
    <hyperlink r:id="rId53" ref="G27"/>
    <hyperlink r:id="rId54" ref="D28"/>
    <hyperlink r:id="rId55" ref="G28"/>
    <hyperlink r:id="rId56" ref="D29"/>
    <hyperlink r:id="rId57" ref="G29"/>
    <hyperlink r:id="rId58" ref="D30"/>
    <hyperlink r:id="rId59" ref="G30"/>
    <hyperlink r:id="rId60" ref="D31"/>
    <hyperlink r:id="rId61" ref="G31"/>
    <hyperlink r:id="rId62" ref="D32"/>
    <hyperlink r:id="rId63" ref="G32"/>
    <hyperlink r:id="rId64" ref="D33"/>
    <hyperlink r:id="rId65" ref="G33"/>
    <hyperlink r:id="rId66" ref="D34"/>
    <hyperlink r:id="rId67" ref="D35"/>
    <hyperlink r:id="rId68" ref="G35"/>
    <hyperlink r:id="rId69" ref="D36"/>
    <hyperlink r:id="rId70" ref="G36"/>
    <hyperlink r:id="rId71" ref="D37"/>
    <hyperlink r:id="rId72" ref="G37"/>
    <hyperlink r:id="rId73" ref="D38"/>
    <hyperlink r:id="rId74" ref="G38"/>
    <hyperlink r:id="rId75" ref="D39"/>
    <hyperlink r:id="rId76" ref="G39"/>
    <hyperlink r:id="rId77" ref="D40"/>
    <hyperlink r:id="rId78" ref="G40"/>
    <hyperlink r:id="rId79" location="comment_1696614763" ref="D41"/>
    <hyperlink r:id="rId80" ref="G41"/>
    <hyperlink r:id="rId81" ref="D42"/>
    <hyperlink r:id="rId82" ref="G42"/>
    <hyperlink r:id="rId83" ref="D43"/>
    <hyperlink r:id="rId84" ref="G43"/>
    <hyperlink r:id="rId85" ref="D44"/>
    <hyperlink r:id="rId86" ref="G44"/>
    <hyperlink r:id="rId87" ref="D45"/>
    <hyperlink r:id="rId88" ref="G45"/>
    <hyperlink r:id="rId89" ref="D46"/>
    <hyperlink r:id="rId90" ref="G46"/>
    <hyperlink r:id="rId91" ref="D47"/>
    <hyperlink r:id="rId92" ref="G47"/>
    <hyperlink r:id="rId93" ref="D48"/>
    <hyperlink r:id="rId94" ref="G48"/>
    <hyperlink r:id="rId95" ref="D49"/>
    <hyperlink r:id="rId96" ref="G49"/>
    <hyperlink r:id="rId97" ref="D50"/>
    <hyperlink r:id="rId98" ref="G50"/>
    <hyperlink r:id="rId99" ref="D51"/>
    <hyperlink r:id="rId100" ref="G51"/>
    <hyperlink r:id="rId101" ref="D52"/>
    <hyperlink r:id="rId102" location="post7179663" ref="D53"/>
    <hyperlink r:id="rId103" ref="G53"/>
    <hyperlink r:id="rId104" ref="D54"/>
    <hyperlink r:id="rId105" ref="G54"/>
    <hyperlink r:id="rId106" ref="D55"/>
    <hyperlink r:id="rId107" ref="G55"/>
    <hyperlink r:id="rId108" ref="D56"/>
    <hyperlink r:id="rId109" ref="G56"/>
    <hyperlink r:id="rId110" ref="D57"/>
    <hyperlink r:id="rId111" ref="G57"/>
    <hyperlink r:id="rId112" ref="D58"/>
    <hyperlink r:id="rId113" ref="G58"/>
    <hyperlink r:id="rId114" ref="D59"/>
    <hyperlink r:id="rId115" ref="G59"/>
    <hyperlink r:id="rId116" ref="D60"/>
    <hyperlink r:id="rId117" ref="G60"/>
    <hyperlink r:id="rId118" ref="D61"/>
    <hyperlink r:id="rId119" ref="G61"/>
    <hyperlink r:id="rId120" ref="D62"/>
    <hyperlink r:id="rId121" ref="G62"/>
    <hyperlink r:id="rId122" ref="D63"/>
    <hyperlink r:id="rId123" ref="G63"/>
    <hyperlink r:id="rId124" ref="D64"/>
    <hyperlink r:id="rId125" ref="G64"/>
    <hyperlink r:id="rId126" ref="D65"/>
    <hyperlink r:id="rId127" ref="G65"/>
    <hyperlink r:id="rId128" ref="D66"/>
    <hyperlink r:id="rId129" ref="G66"/>
    <hyperlink r:id="rId130" ref="D67"/>
    <hyperlink r:id="rId131" ref="G67"/>
    <hyperlink r:id="rId132" ref="D68"/>
    <hyperlink r:id="rId133" ref="G68"/>
    <hyperlink r:id="rId134" ref="D69"/>
    <hyperlink r:id="rId135" ref="G69"/>
    <hyperlink r:id="rId136" ref="D70"/>
    <hyperlink r:id="rId137" ref="G70"/>
    <hyperlink r:id="rId138" location="post7180304" ref="D71"/>
    <hyperlink r:id="rId139" ref="G71"/>
    <hyperlink r:id="rId140" ref="B72"/>
    <hyperlink r:id="rId141" ref="D72"/>
    <hyperlink r:id="rId142" ref="D73"/>
    <hyperlink r:id="rId143" ref="G73"/>
    <hyperlink r:id="rId144" ref="D74"/>
    <hyperlink r:id="rId145" ref="G74"/>
    <hyperlink r:id="rId146" ref="D75"/>
    <hyperlink r:id="rId147" ref="G75"/>
    <hyperlink r:id="rId148" ref="D76"/>
    <hyperlink r:id="rId149" ref="G76"/>
    <hyperlink r:id="rId150" ref="D77"/>
    <hyperlink r:id="rId151" ref="G77"/>
    <hyperlink r:id="rId152" ref="D78"/>
    <hyperlink r:id="rId153" ref="G78"/>
    <hyperlink r:id="rId154" ref="D79"/>
    <hyperlink r:id="rId155" ref="G79"/>
    <hyperlink r:id="rId156" ref="D80"/>
    <hyperlink r:id="rId157" ref="G80"/>
    <hyperlink r:id="rId158" location="post7180304" ref="D81"/>
    <hyperlink r:id="rId159" ref="G81"/>
    <hyperlink r:id="rId160" ref="D82"/>
    <hyperlink r:id="rId161" ref="G82"/>
    <hyperlink r:id="rId162" ref="D83"/>
    <hyperlink r:id="rId163" ref="G83"/>
    <hyperlink r:id="rId164" ref="D84"/>
    <hyperlink r:id="rId165" ref="G84"/>
    <hyperlink r:id="rId166" ref="D85"/>
    <hyperlink r:id="rId167" ref="G85"/>
    <hyperlink r:id="rId168" ref="D86"/>
    <hyperlink r:id="rId169" ref="G86"/>
    <hyperlink r:id="rId170" ref="D87"/>
    <hyperlink r:id="rId171" ref="G87"/>
    <hyperlink r:id="rId172" ref="D88"/>
    <hyperlink r:id="rId173" ref="G88"/>
    <hyperlink r:id="rId174" ref="D89"/>
    <hyperlink r:id="rId175" ref="G89"/>
    <hyperlink r:id="rId176" ref="D90"/>
    <hyperlink r:id="rId177" ref="G90"/>
    <hyperlink r:id="rId178" ref="D91"/>
    <hyperlink r:id="rId179" ref="G91"/>
    <hyperlink r:id="rId180" location="comment_1707783943" ref="D92"/>
    <hyperlink r:id="rId181" ref="G92"/>
    <hyperlink r:id="rId182" ref="D93"/>
    <hyperlink r:id="rId183" ref="D94"/>
    <hyperlink r:id="rId184" ref="G94"/>
    <hyperlink r:id="rId185" location="post7180500" ref="D95"/>
    <hyperlink r:id="rId186" ref="D96"/>
    <hyperlink r:id="rId187" ref="G96"/>
    <hyperlink r:id="rId188" location="comment_1701477891" ref="D97"/>
    <hyperlink r:id="rId189" ref="G97"/>
    <hyperlink r:id="rId190" location="comment_1710010963&amp;comments_data=n_reply" ref="D98"/>
    <hyperlink r:id="rId191" ref="G98"/>
    <hyperlink r:id="rId192" ref="D99"/>
    <hyperlink r:id="rId193" ref="G99"/>
    <hyperlink r:id="rId194" ref="D100"/>
    <hyperlink r:id="rId195" ref="G100"/>
    <hyperlink r:id="rId196" ref="D101"/>
    <hyperlink r:id="rId197" ref="G101"/>
    <hyperlink r:id="rId198" ref="D102"/>
    <hyperlink r:id="rId199" ref="G102"/>
    <hyperlink r:id="rId200" ref="D103"/>
    <hyperlink r:id="rId201" ref="G103"/>
    <hyperlink r:id="rId202" ref="D104"/>
    <hyperlink r:id="rId203" ref="G104"/>
    <hyperlink r:id="rId204" ref="D105"/>
    <hyperlink r:id="rId205" ref="G105"/>
    <hyperlink r:id="rId206" ref="D106"/>
    <hyperlink r:id="rId207" ref="G106"/>
    <hyperlink r:id="rId208" ref="D107"/>
    <hyperlink r:id="rId209" ref="G107"/>
    <hyperlink r:id="rId210" ref="D108"/>
    <hyperlink r:id="rId211" ref="D109"/>
    <hyperlink r:id="rId212" ref="G109"/>
    <hyperlink r:id="rId213" ref="D110"/>
    <hyperlink r:id="rId214" ref="G110"/>
    <hyperlink r:id="rId215" ref="D111"/>
    <hyperlink r:id="rId216" ref="G111"/>
    <hyperlink r:id="rId217" ref="D112"/>
    <hyperlink r:id="rId218" ref="G112"/>
    <hyperlink r:id="rId219" ref="D113"/>
    <hyperlink r:id="rId220" ref="G113"/>
    <hyperlink r:id="rId221" ref="D114"/>
    <hyperlink r:id="rId222" ref="G114"/>
    <hyperlink r:id="rId223" ref="D115"/>
    <hyperlink r:id="rId224" ref="G115"/>
    <hyperlink r:id="rId225" ref="D116"/>
    <hyperlink r:id="rId226" ref="G116"/>
    <hyperlink r:id="rId227" ref="D117"/>
    <hyperlink r:id="rId228" ref="G117"/>
    <hyperlink r:id="rId229" ref="B118"/>
    <hyperlink r:id="rId230" ref="D118"/>
    <hyperlink r:id="rId231" ref="G118"/>
    <hyperlink r:id="rId232" ref="D119"/>
    <hyperlink r:id="rId233" ref="G119"/>
    <hyperlink r:id="rId234" ref="D120"/>
    <hyperlink r:id="rId235" ref="G120"/>
    <hyperlink r:id="rId236" ref="D121"/>
    <hyperlink r:id="rId237" ref="G121"/>
    <hyperlink r:id="rId238" ref="H121"/>
    <hyperlink r:id="rId239" ref="D122"/>
    <hyperlink r:id="rId240" ref="G122"/>
    <hyperlink r:id="rId241" ref="D123"/>
    <hyperlink r:id="rId242" ref="G123"/>
    <hyperlink r:id="rId243" ref="D124"/>
    <hyperlink r:id="rId244" ref="G124"/>
    <hyperlink r:id="rId245" ref="D125"/>
    <hyperlink r:id="rId246" ref="G125"/>
    <hyperlink r:id="rId247" ref="D126"/>
    <hyperlink r:id="rId248" ref="G126"/>
    <hyperlink r:id="rId249" ref="D127"/>
    <hyperlink r:id="rId250" ref="D128"/>
    <hyperlink r:id="rId251" ref="G128"/>
    <hyperlink r:id="rId252" ref="D129"/>
    <hyperlink r:id="rId253" ref="G129"/>
    <hyperlink r:id="rId254" ref="D130"/>
    <hyperlink r:id="rId255" ref="G130"/>
    <hyperlink r:id="rId256" location="post7182079" ref="D131"/>
    <hyperlink r:id="rId257" ref="G131"/>
    <hyperlink r:id="rId258" ref="B132"/>
    <hyperlink r:id="rId259" ref="D132"/>
    <hyperlink r:id="rId260" ref="G132"/>
    <hyperlink r:id="rId261" ref="D133"/>
    <hyperlink r:id="rId262" ref="G133"/>
    <hyperlink r:id="rId263" ref="D134"/>
    <hyperlink r:id="rId264" ref="G134"/>
    <hyperlink r:id="rId265" ref="D135"/>
    <hyperlink r:id="rId266" ref="G135"/>
    <hyperlink r:id="rId267" ref="D136"/>
    <hyperlink r:id="rId268" ref="G136"/>
    <hyperlink r:id="rId269" ref="B137"/>
    <hyperlink r:id="rId270" ref="D137"/>
    <hyperlink r:id="rId271" ref="G137"/>
    <hyperlink r:id="rId272" ref="D138"/>
    <hyperlink r:id="rId273" ref="G138"/>
    <hyperlink r:id="rId274" ref="B139"/>
    <hyperlink r:id="rId275" ref="D139"/>
    <hyperlink r:id="rId276" ref="G139"/>
    <hyperlink r:id="rId277" ref="D140"/>
    <hyperlink r:id="rId278" ref="G140"/>
    <hyperlink r:id="rId279" ref="D141"/>
    <hyperlink r:id="rId280" ref="G141"/>
    <hyperlink r:id="rId281" ref="D142"/>
    <hyperlink r:id="rId282" ref="G142"/>
    <hyperlink r:id="rId283" ref="D143"/>
    <hyperlink r:id="rId284" ref="G143"/>
    <hyperlink r:id="rId285" ref="D144"/>
    <hyperlink r:id="rId286" ref="G144"/>
    <hyperlink r:id="rId287" ref="D145"/>
    <hyperlink r:id="rId288" ref="G145"/>
    <hyperlink r:id="rId289" ref="D146"/>
    <hyperlink r:id="rId290" ref="G146"/>
    <hyperlink r:id="rId291" ref="D147"/>
    <hyperlink r:id="rId292" ref="G147"/>
    <hyperlink r:id="rId293" ref="D148"/>
    <hyperlink r:id="rId294" ref="G148"/>
    <hyperlink r:id="rId295" ref="D149"/>
    <hyperlink r:id="rId296" ref="G149"/>
    <hyperlink r:id="rId297" ref="D150"/>
    <hyperlink r:id="rId298" ref="G150"/>
    <hyperlink r:id="rId299" ref="D151"/>
    <hyperlink r:id="rId300" ref="G151"/>
    <hyperlink r:id="rId301" ref="D152"/>
    <hyperlink r:id="rId302" ref="D153"/>
    <hyperlink r:id="rId303" ref="G153"/>
    <hyperlink r:id="rId304" ref="D154"/>
    <hyperlink r:id="rId305" ref="G154"/>
    <hyperlink r:id="rId306" ref="D155"/>
    <hyperlink r:id="rId307" ref="G155"/>
    <hyperlink r:id="rId308" ref="D156"/>
    <hyperlink r:id="rId309" ref="G156"/>
    <hyperlink r:id="rId310" ref="D157"/>
    <hyperlink r:id="rId311" ref="G157"/>
    <hyperlink r:id="rId312" ref="D158"/>
    <hyperlink r:id="rId313" ref="G158"/>
    <hyperlink r:id="rId314" ref="D159"/>
    <hyperlink r:id="rId315" ref="G159"/>
    <hyperlink r:id="rId316" ref="D160"/>
    <hyperlink r:id="rId317" ref="G160"/>
    <hyperlink r:id="rId318" ref="D161"/>
    <hyperlink r:id="rId319" ref="G161"/>
    <hyperlink r:id="rId320" ref="B162"/>
    <hyperlink r:id="rId321" location="posts/31593868/" ref="D162"/>
    <hyperlink r:id="rId322" ref="D163"/>
    <hyperlink r:id="rId323" ref="G163"/>
    <hyperlink r:id="rId324" ref="D164"/>
    <hyperlink r:id="rId325" ref="G164"/>
    <hyperlink r:id="rId326" ref="D165"/>
    <hyperlink r:id="rId327" ref="G165"/>
    <hyperlink r:id="rId328" ref="D166"/>
    <hyperlink r:id="rId329" ref="G166"/>
    <hyperlink r:id="rId330" ref="D167"/>
    <hyperlink r:id="rId331" ref="G167"/>
    <hyperlink r:id="rId332" ref="D168"/>
    <hyperlink r:id="rId333" ref="G168"/>
    <hyperlink r:id="rId334" ref="D169"/>
    <hyperlink r:id="rId335" ref="G169"/>
    <hyperlink r:id="rId336" ref="D170"/>
    <hyperlink r:id="rId337" ref="G170"/>
    <hyperlink r:id="rId338" ref="D171"/>
    <hyperlink r:id="rId339" ref="G171"/>
    <hyperlink r:id="rId340" ref="D172"/>
    <hyperlink r:id="rId341" ref="G172"/>
    <hyperlink r:id="rId342" ref="D173"/>
    <hyperlink r:id="rId343" ref="G173"/>
    <hyperlink r:id="rId344" ref="D174"/>
    <hyperlink r:id="rId345" ref="G174"/>
    <hyperlink r:id="rId346" ref="D175"/>
    <hyperlink r:id="rId347" ref="G175"/>
    <hyperlink r:id="rId348" ref="D176"/>
    <hyperlink r:id="rId349" ref="G176"/>
    <hyperlink r:id="rId350" ref="D177"/>
    <hyperlink r:id="rId351" ref="G177"/>
    <hyperlink r:id="rId352" ref="D178"/>
    <hyperlink r:id="rId353" ref="G178"/>
    <hyperlink r:id="rId354" ref="D179"/>
    <hyperlink r:id="rId355" ref="G179"/>
    <hyperlink r:id="rId356" ref="D180"/>
    <hyperlink r:id="rId357" ref="G180"/>
    <hyperlink r:id="rId358" ref="D181"/>
    <hyperlink r:id="rId359" ref="G181"/>
    <hyperlink r:id="rId360" ref="D182"/>
    <hyperlink r:id="rId361" ref="G182"/>
    <hyperlink r:id="rId362" ref="D183"/>
    <hyperlink r:id="rId363" ref="G183"/>
    <hyperlink r:id="rId364" ref="D184"/>
    <hyperlink r:id="rId365" ref="G184"/>
    <hyperlink r:id="rId366" ref="D185"/>
    <hyperlink r:id="rId367" ref="G185"/>
    <hyperlink r:id="rId368" ref="D186"/>
    <hyperlink r:id="rId369" ref="G186"/>
    <hyperlink r:id="rId370" ref="D187"/>
    <hyperlink r:id="rId371" ref="G187"/>
  </hyperlinks>
  <drawing r:id="rId37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75"/>
    <col customWidth="1" min="2" max="2" width="58.38"/>
    <col customWidth="1" min="3" max="3" width="11.63"/>
    <col customWidth="1" min="4" max="4" width="12.38"/>
    <col customWidth="1" min="5" max="5" width="8.75"/>
    <col customWidth="1" min="6" max="6" width="59.88"/>
    <col customWidth="1" min="7" max="7" width="26.5"/>
    <col customWidth="1" min="8" max="8" width="22.75"/>
    <col customWidth="1" min="9" max="9" width="54.88"/>
    <col customWidth="1" min="10" max="10" width="13.63"/>
  </cols>
  <sheetData>
    <row r="1">
      <c r="A1" s="56" t="s">
        <v>0</v>
      </c>
      <c r="B1" s="2" t="s">
        <v>1</v>
      </c>
      <c r="C1" s="2" t="s">
        <v>2</v>
      </c>
      <c r="D1" s="3" t="s">
        <v>3</v>
      </c>
      <c r="E1" s="2" t="s">
        <v>4</v>
      </c>
      <c r="F1" s="4" t="s">
        <v>5</v>
      </c>
      <c r="G1" s="2" t="s">
        <v>6</v>
      </c>
      <c r="H1" s="2" t="s">
        <v>7</v>
      </c>
      <c r="I1" s="5"/>
      <c r="J1" s="6" t="s">
        <v>8</v>
      </c>
      <c r="K1" s="5"/>
      <c r="L1" s="5"/>
      <c r="M1" s="5"/>
      <c r="N1" s="5"/>
      <c r="O1" s="5"/>
      <c r="P1" s="5"/>
      <c r="Q1" s="5"/>
      <c r="R1" s="5"/>
      <c r="S1" s="5"/>
      <c r="T1" s="5"/>
      <c r="U1" s="5"/>
      <c r="V1" s="5"/>
      <c r="W1" s="5"/>
      <c r="X1" s="5"/>
      <c r="Y1" s="5"/>
      <c r="Z1" s="5"/>
      <c r="AA1" s="5"/>
      <c r="AB1" s="5"/>
    </row>
    <row r="2">
      <c r="A2" s="7">
        <v>45097.0</v>
      </c>
      <c r="B2" s="8" t="s">
        <v>4305</v>
      </c>
      <c r="C2" s="9" t="s">
        <v>14</v>
      </c>
      <c r="D2" s="10" t="s">
        <v>4306</v>
      </c>
      <c r="E2" s="11"/>
      <c r="F2" s="12"/>
      <c r="G2" s="13"/>
      <c r="H2" s="11"/>
      <c r="I2" s="14"/>
      <c r="J2" s="14">
        <f t="shared" ref="J2:J25" si="1">IF(ISBLANK(G2),0,LEN(G2)-LEN(SUBSTITUTE(G2,CHAR(10),""))+1)</f>
        <v>0</v>
      </c>
      <c r="K2" s="14"/>
      <c r="L2" s="14"/>
      <c r="M2" s="14"/>
      <c r="N2" s="14"/>
      <c r="O2" s="14"/>
      <c r="P2" s="14"/>
      <c r="Q2" s="14"/>
      <c r="R2" s="14"/>
      <c r="S2" s="14"/>
      <c r="T2" s="14"/>
      <c r="U2" s="14"/>
      <c r="V2" s="14"/>
      <c r="W2" s="14"/>
      <c r="X2" s="14"/>
      <c r="Y2" s="14"/>
      <c r="Z2" s="14"/>
      <c r="AA2" s="14"/>
      <c r="AB2" s="14"/>
    </row>
    <row r="3">
      <c r="A3" s="7">
        <v>45097.0</v>
      </c>
      <c r="B3" s="8" t="s">
        <v>4307</v>
      </c>
      <c r="C3" s="9" t="s">
        <v>14</v>
      </c>
      <c r="D3" s="10" t="s">
        <v>4308</v>
      </c>
      <c r="E3" s="11"/>
      <c r="F3" s="12"/>
      <c r="G3" s="13"/>
      <c r="H3" s="11"/>
      <c r="I3" s="14"/>
      <c r="J3" s="14">
        <f t="shared" si="1"/>
        <v>0</v>
      </c>
      <c r="K3" s="14"/>
      <c r="L3" s="14"/>
      <c r="M3" s="14"/>
      <c r="N3" s="14"/>
      <c r="O3" s="14"/>
      <c r="P3" s="14"/>
      <c r="Q3" s="14"/>
      <c r="R3" s="14"/>
      <c r="S3" s="14"/>
      <c r="T3" s="14"/>
      <c r="U3" s="14"/>
      <c r="V3" s="14"/>
      <c r="W3" s="14"/>
      <c r="X3" s="14"/>
      <c r="Y3" s="14"/>
      <c r="Z3" s="14"/>
      <c r="AA3" s="14"/>
      <c r="AB3" s="14"/>
    </row>
    <row r="4">
      <c r="A4" s="7">
        <v>45097.0</v>
      </c>
      <c r="B4" s="8" t="s">
        <v>4309</v>
      </c>
      <c r="C4" s="9" t="s">
        <v>14</v>
      </c>
      <c r="D4" s="10" t="s">
        <v>4310</v>
      </c>
      <c r="E4" s="11"/>
      <c r="F4" s="12"/>
      <c r="G4" s="13"/>
      <c r="H4" s="11"/>
      <c r="I4" s="14"/>
      <c r="J4" s="14">
        <f t="shared" si="1"/>
        <v>0</v>
      </c>
      <c r="K4" s="14"/>
      <c r="L4" s="14"/>
      <c r="M4" s="14"/>
      <c r="N4" s="14"/>
      <c r="O4" s="14"/>
      <c r="P4" s="14"/>
      <c r="Q4" s="14"/>
      <c r="R4" s="14"/>
      <c r="S4" s="14"/>
      <c r="T4" s="14"/>
      <c r="U4" s="14"/>
      <c r="V4" s="14"/>
      <c r="W4" s="14"/>
      <c r="X4" s="14"/>
      <c r="Y4" s="14"/>
      <c r="Z4" s="14"/>
      <c r="AA4" s="14"/>
      <c r="AB4" s="14"/>
    </row>
    <row r="5">
      <c r="A5" s="7">
        <v>45097.0</v>
      </c>
      <c r="B5" s="8" t="s">
        <v>4311</v>
      </c>
      <c r="C5" s="9" t="s">
        <v>14</v>
      </c>
      <c r="D5" s="10" t="s">
        <v>4312</v>
      </c>
      <c r="E5" s="11"/>
      <c r="F5" s="57" t="s">
        <v>4313</v>
      </c>
      <c r="G5" s="17" t="s">
        <v>4314</v>
      </c>
      <c r="H5" s="11"/>
      <c r="I5" s="14"/>
      <c r="J5" s="14">
        <f t="shared" si="1"/>
        <v>1</v>
      </c>
      <c r="K5" s="14"/>
      <c r="L5" s="14"/>
      <c r="M5" s="14"/>
      <c r="N5" s="14"/>
      <c r="O5" s="14"/>
      <c r="P5" s="14"/>
      <c r="Q5" s="14"/>
      <c r="R5" s="14"/>
      <c r="S5" s="14"/>
      <c r="T5" s="14"/>
      <c r="U5" s="14"/>
      <c r="V5" s="14"/>
      <c r="W5" s="14"/>
      <c r="X5" s="14"/>
      <c r="Y5" s="14"/>
      <c r="Z5" s="14"/>
      <c r="AA5" s="14"/>
      <c r="AB5" s="14"/>
    </row>
    <row r="6">
      <c r="A6" s="7">
        <v>45097.0</v>
      </c>
      <c r="B6" s="8" t="s">
        <v>4315</v>
      </c>
      <c r="C6" s="9" t="s">
        <v>14</v>
      </c>
      <c r="D6" s="15" t="s">
        <v>4316</v>
      </c>
      <c r="E6" s="11"/>
      <c r="F6" s="58" t="s">
        <v>4317</v>
      </c>
      <c r="G6" s="17" t="s">
        <v>4318</v>
      </c>
      <c r="H6" s="11"/>
      <c r="I6" s="14"/>
      <c r="J6" s="14">
        <f t="shared" si="1"/>
        <v>1</v>
      </c>
      <c r="K6" s="14"/>
      <c r="L6" s="14"/>
      <c r="M6" s="14"/>
      <c r="N6" s="14"/>
      <c r="O6" s="14"/>
      <c r="P6" s="14"/>
      <c r="Q6" s="14"/>
      <c r="R6" s="14"/>
      <c r="S6" s="14"/>
      <c r="T6" s="14"/>
      <c r="U6" s="14"/>
      <c r="V6" s="14"/>
      <c r="W6" s="14"/>
      <c r="X6" s="14"/>
      <c r="Y6" s="14"/>
      <c r="Z6" s="14"/>
      <c r="AA6" s="14"/>
      <c r="AB6" s="14"/>
    </row>
    <row r="7">
      <c r="A7" s="7">
        <v>45097.0</v>
      </c>
      <c r="B7" s="8" t="s">
        <v>4319</v>
      </c>
      <c r="C7" s="9" t="s">
        <v>14</v>
      </c>
      <c r="D7" s="15" t="s">
        <v>4316</v>
      </c>
      <c r="E7" s="11"/>
      <c r="F7" s="16" t="s">
        <v>4320</v>
      </c>
      <c r="G7" s="19" t="s">
        <v>4321</v>
      </c>
      <c r="H7" s="8" t="s">
        <v>4322</v>
      </c>
      <c r="I7" s="14"/>
      <c r="J7" s="14">
        <f t="shared" si="1"/>
        <v>1</v>
      </c>
      <c r="K7" s="14"/>
      <c r="L7" s="14"/>
      <c r="M7" s="14"/>
      <c r="N7" s="14"/>
      <c r="O7" s="14"/>
      <c r="P7" s="14"/>
      <c r="Q7" s="14"/>
      <c r="R7" s="14"/>
      <c r="S7" s="14"/>
      <c r="T7" s="14"/>
      <c r="U7" s="14"/>
      <c r="V7" s="14"/>
      <c r="W7" s="14"/>
      <c r="X7" s="14"/>
      <c r="Y7" s="14"/>
      <c r="Z7" s="14"/>
      <c r="AA7" s="14"/>
      <c r="AB7" s="14"/>
    </row>
    <row r="8">
      <c r="A8" s="7">
        <v>45097.0</v>
      </c>
      <c r="B8" s="21" t="s">
        <v>4323</v>
      </c>
      <c r="C8" s="9" t="s">
        <v>14</v>
      </c>
      <c r="D8" s="10" t="s">
        <v>4324</v>
      </c>
      <c r="E8" s="11"/>
      <c r="F8" s="16" t="s">
        <v>4325</v>
      </c>
      <c r="G8" s="17" t="s">
        <v>4326</v>
      </c>
      <c r="H8" s="8" t="s">
        <v>4327</v>
      </c>
      <c r="I8" s="14"/>
      <c r="J8" s="14">
        <f t="shared" si="1"/>
        <v>1</v>
      </c>
      <c r="K8" s="14"/>
      <c r="L8" s="14"/>
      <c r="M8" s="14"/>
      <c r="N8" s="14"/>
      <c r="O8" s="14"/>
      <c r="P8" s="14"/>
      <c r="Q8" s="14"/>
      <c r="R8" s="14"/>
      <c r="S8" s="14"/>
      <c r="T8" s="14"/>
      <c r="U8" s="14"/>
      <c r="V8" s="14"/>
      <c r="W8" s="14"/>
      <c r="X8" s="14"/>
      <c r="Y8" s="14"/>
      <c r="Z8" s="14"/>
      <c r="AA8" s="14"/>
      <c r="AB8" s="14"/>
    </row>
    <row r="9">
      <c r="A9" s="7">
        <v>45097.0</v>
      </c>
      <c r="B9" s="8" t="s">
        <v>4328</v>
      </c>
      <c r="C9" s="9" t="s">
        <v>14</v>
      </c>
      <c r="D9" s="10" t="s">
        <v>4329</v>
      </c>
      <c r="E9" s="11"/>
      <c r="F9" s="16" t="s">
        <v>4330</v>
      </c>
      <c r="G9" s="19" t="s">
        <v>4331</v>
      </c>
      <c r="H9" s="11"/>
      <c r="I9" s="14"/>
      <c r="J9" s="14">
        <f t="shared" si="1"/>
        <v>1</v>
      </c>
      <c r="K9" s="14"/>
      <c r="L9" s="14"/>
      <c r="M9" s="14"/>
      <c r="N9" s="14"/>
      <c r="O9" s="14"/>
      <c r="P9" s="14"/>
      <c r="Q9" s="14"/>
      <c r="R9" s="14"/>
      <c r="S9" s="14"/>
      <c r="T9" s="14"/>
      <c r="U9" s="14"/>
      <c r="V9" s="14"/>
      <c r="W9" s="14"/>
      <c r="X9" s="14"/>
      <c r="Y9" s="14"/>
      <c r="Z9" s="14"/>
      <c r="AA9" s="14"/>
      <c r="AB9" s="14"/>
    </row>
    <row r="10">
      <c r="A10" s="7">
        <v>45097.0</v>
      </c>
      <c r="B10" s="8" t="s">
        <v>4332</v>
      </c>
      <c r="C10" s="9" t="s">
        <v>14</v>
      </c>
      <c r="D10" s="10" t="s">
        <v>4333</v>
      </c>
      <c r="E10" s="11"/>
      <c r="F10" s="57" t="s">
        <v>4334</v>
      </c>
      <c r="G10" s="17" t="s">
        <v>4335</v>
      </c>
      <c r="H10" s="11"/>
      <c r="I10" s="14"/>
      <c r="J10" s="14">
        <f t="shared" si="1"/>
        <v>1</v>
      </c>
      <c r="K10" s="14"/>
      <c r="L10" s="14"/>
      <c r="M10" s="14"/>
      <c r="N10" s="14"/>
      <c r="O10" s="14"/>
      <c r="P10" s="14"/>
      <c r="Q10" s="14"/>
      <c r="R10" s="14"/>
      <c r="S10" s="14"/>
      <c r="T10" s="14"/>
      <c r="U10" s="14"/>
      <c r="V10" s="14"/>
      <c r="W10" s="14"/>
      <c r="X10" s="14"/>
      <c r="Y10" s="14"/>
      <c r="Z10" s="14"/>
      <c r="AA10" s="14"/>
      <c r="AB10" s="14"/>
    </row>
    <row r="11">
      <c r="A11" s="7">
        <v>45097.0</v>
      </c>
      <c r="B11" s="8" t="s">
        <v>4336</v>
      </c>
      <c r="C11" s="9" t="s">
        <v>14</v>
      </c>
      <c r="D11" s="10" t="s">
        <v>4337</v>
      </c>
      <c r="E11" s="11"/>
      <c r="F11" s="57" t="s">
        <v>4338</v>
      </c>
      <c r="G11" s="17" t="s">
        <v>4339</v>
      </c>
      <c r="H11" s="8" t="s">
        <v>4340</v>
      </c>
      <c r="I11" s="14"/>
      <c r="J11" s="14">
        <f t="shared" si="1"/>
        <v>1</v>
      </c>
      <c r="K11" s="14"/>
      <c r="L11" s="14"/>
      <c r="M11" s="14"/>
      <c r="N11" s="14"/>
      <c r="O11" s="14"/>
      <c r="P11" s="14"/>
      <c r="Q11" s="14"/>
      <c r="R11" s="14"/>
      <c r="S11" s="14"/>
      <c r="T11" s="14"/>
      <c r="U11" s="14"/>
      <c r="V11" s="14"/>
      <c r="W11" s="14"/>
      <c r="X11" s="14"/>
      <c r="Y11" s="14"/>
      <c r="Z11" s="14"/>
      <c r="AA11" s="14"/>
      <c r="AB11" s="14"/>
    </row>
    <row r="12">
      <c r="A12" s="7"/>
      <c r="B12" s="8" t="s">
        <v>4341</v>
      </c>
      <c r="C12" s="9" t="s">
        <v>14</v>
      </c>
      <c r="D12" s="15" t="s">
        <v>4342</v>
      </c>
      <c r="E12" s="11"/>
      <c r="F12" s="58" t="s">
        <v>4343</v>
      </c>
      <c r="G12" s="17" t="s">
        <v>4344</v>
      </c>
      <c r="H12" s="8" t="s">
        <v>4340</v>
      </c>
      <c r="I12" s="14"/>
      <c r="J12" s="14">
        <f t="shared" si="1"/>
        <v>1</v>
      </c>
      <c r="K12" s="14"/>
      <c r="L12" s="14"/>
      <c r="M12" s="14"/>
      <c r="N12" s="14"/>
      <c r="O12" s="14"/>
      <c r="P12" s="14"/>
      <c r="Q12" s="14"/>
      <c r="R12" s="14"/>
      <c r="S12" s="14"/>
      <c r="T12" s="14"/>
      <c r="U12" s="14"/>
      <c r="V12" s="14"/>
      <c r="W12" s="14"/>
      <c r="X12" s="14"/>
      <c r="Y12" s="14"/>
      <c r="Z12" s="14"/>
      <c r="AA12" s="14"/>
      <c r="AB12" s="14"/>
    </row>
    <row r="13">
      <c r="A13" s="7"/>
      <c r="B13" s="8" t="s">
        <v>4345</v>
      </c>
      <c r="C13" s="9"/>
      <c r="D13" s="15" t="s">
        <v>4346</v>
      </c>
      <c r="E13" s="11"/>
      <c r="F13" s="16" t="s">
        <v>4347</v>
      </c>
      <c r="G13" s="19" t="s">
        <v>4348</v>
      </c>
      <c r="H13" s="8" t="s">
        <v>4340</v>
      </c>
      <c r="I13" s="14"/>
      <c r="J13" s="14">
        <f t="shared" si="1"/>
        <v>1</v>
      </c>
      <c r="K13" s="14"/>
      <c r="L13" s="14"/>
      <c r="M13" s="14"/>
      <c r="N13" s="14"/>
      <c r="O13" s="14"/>
      <c r="P13" s="14"/>
      <c r="Q13" s="14"/>
      <c r="R13" s="14"/>
      <c r="S13" s="14"/>
      <c r="T13" s="14"/>
      <c r="U13" s="14"/>
      <c r="V13" s="14"/>
      <c r="W13" s="14"/>
      <c r="X13" s="14"/>
      <c r="Y13" s="14"/>
      <c r="Z13" s="14"/>
      <c r="AA13" s="14"/>
      <c r="AB13" s="14"/>
    </row>
    <row r="14">
      <c r="A14" s="7"/>
      <c r="B14" s="8" t="s">
        <v>4349</v>
      </c>
      <c r="C14" s="9"/>
      <c r="D14" s="15" t="s">
        <v>4350</v>
      </c>
      <c r="E14" s="11"/>
      <c r="F14" s="57" t="s">
        <v>4351</v>
      </c>
      <c r="G14" s="17" t="s">
        <v>4352</v>
      </c>
      <c r="H14" s="8" t="s">
        <v>4340</v>
      </c>
      <c r="I14" s="14"/>
      <c r="J14" s="14">
        <f t="shared" si="1"/>
        <v>1</v>
      </c>
      <c r="K14" s="14"/>
      <c r="L14" s="14"/>
      <c r="M14" s="14"/>
      <c r="N14" s="14"/>
      <c r="O14" s="14"/>
      <c r="P14" s="14"/>
      <c r="Q14" s="14"/>
      <c r="R14" s="14"/>
      <c r="S14" s="14"/>
      <c r="T14" s="14"/>
      <c r="U14" s="14"/>
      <c r="V14" s="14"/>
      <c r="W14" s="14"/>
      <c r="X14" s="14"/>
      <c r="Y14" s="14"/>
      <c r="Z14" s="14"/>
      <c r="AA14" s="14"/>
      <c r="AB14" s="14"/>
    </row>
    <row r="15">
      <c r="A15" s="7">
        <v>45097.0</v>
      </c>
      <c r="B15" s="8" t="s">
        <v>4353</v>
      </c>
      <c r="C15" s="9" t="s">
        <v>14</v>
      </c>
      <c r="D15" s="10" t="s">
        <v>4354</v>
      </c>
      <c r="E15" s="11"/>
      <c r="F15" s="57" t="s">
        <v>4355</v>
      </c>
      <c r="G15" s="19" t="s">
        <v>4356</v>
      </c>
      <c r="H15" s="8" t="s">
        <v>4357</v>
      </c>
      <c r="I15" s="14"/>
      <c r="J15" s="14">
        <f t="shared" si="1"/>
        <v>1</v>
      </c>
      <c r="K15" s="14"/>
      <c r="L15" s="14"/>
      <c r="M15" s="14"/>
      <c r="N15" s="14"/>
      <c r="O15" s="14"/>
      <c r="P15" s="14"/>
      <c r="Q15" s="14"/>
      <c r="R15" s="14"/>
      <c r="S15" s="14"/>
      <c r="T15" s="14"/>
      <c r="U15" s="14"/>
      <c r="V15" s="14"/>
      <c r="W15" s="14"/>
      <c r="X15" s="14"/>
      <c r="Y15" s="14"/>
      <c r="Z15" s="14"/>
      <c r="AA15" s="14"/>
      <c r="AB15" s="14"/>
    </row>
    <row r="16">
      <c r="A16" s="7"/>
      <c r="B16" s="8" t="s">
        <v>4358</v>
      </c>
      <c r="C16" s="9" t="s">
        <v>30</v>
      </c>
      <c r="D16" s="15" t="s">
        <v>4359</v>
      </c>
      <c r="E16" s="11"/>
      <c r="F16" s="57" t="s">
        <v>170</v>
      </c>
      <c r="G16" s="17" t="s">
        <v>4360</v>
      </c>
      <c r="H16" s="8" t="s">
        <v>4361</v>
      </c>
      <c r="I16" s="14"/>
      <c r="J16" s="14">
        <f t="shared" si="1"/>
        <v>1</v>
      </c>
      <c r="K16" s="14"/>
      <c r="L16" s="14"/>
      <c r="M16" s="14"/>
      <c r="N16" s="14"/>
      <c r="O16" s="14"/>
      <c r="P16" s="14"/>
      <c r="Q16" s="14"/>
      <c r="R16" s="14"/>
      <c r="S16" s="14"/>
      <c r="T16" s="14"/>
      <c r="U16" s="14"/>
      <c r="V16" s="14"/>
      <c r="W16" s="14"/>
      <c r="X16" s="14"/>
      <c r="Y16" s="14"/>
      <c r="Z16" s="14"/>
      <c r="AA16" s="14"/>
      <c r="AB16" s="14"/>
    </row>
    <row r="17">
      <c r="A17" s="7">
        <v>45097.0</v>
      </c>
      <c r="B17" s="8" t="s">
        <v>4362</v>
      </c>
      <c r="C17" s="9" t="s">
        <v>14</v>
      </c>
      <c r="D17" s="10" t="s">
        <v>4363</v>
      </c>
      <c r="E17" s="11"/>
      <c r="F17" s="57" t="s">
        <v>4364</v>
      </c>
      <c r="G17" s="17" t="s">
        <v>4365</v>
      </c>
      <c r="H17" s="11"/>
      <c r="I17" s="14"/>
      <c r="J17" s="14">
        <f t="shared" si="1"/>
        <v>1</v>
      </c>
      <c r="K17" s="14"/>
      <c r="L17" s="14"/>
      <c r="M17" s="14"/>
      <c r="N17" s="14"/>
      <c r="O17" s="14"/>
      <c r="P17" s="14"/>
      <c r="Q17" s="14"/>
      <c r="R17" s="14"/>
      <c r="S17" s="14"/>
      <c r="T17" s="14"/>
      <c r="U17" s="14"/>
      <c r="V17" s="14"/>
      <c r="W17" s="14"/>
      <c r="X17" s="14"/>
      <c r="Y17" s="14"/>
      <c r="Z17" s="14"/>
      <c r="AA17" s="14"/>
      <c r="AB17" s="14"/>
    </row>
    <row r="18">
      <c r="A18" s="7">
        <v>45097.0</v>
      </c>
      <c r="B18" s="8" t="s">
        <v>4366</v>
      </c>
      <c r="C18" s="9" t="s">
        <v>14</v>
      </c>
      <c r="D18" s="10" t="s">
        <v>4367</v>
      </c>
      <c r="E18" s="11"/>
      <c r="F18" s="57" t="s">
        <v>4368</v>
      </c>
      <c r="G18" s="17" t="s">
        <v>4369</v>
      </c>
      <c r="H18" s="8" t="s">
        <v>4370</v>
      </c>
      <c r="I18" s="14"/>
      <c r="J18" s="14">
        <f t="shared" si="1"/>
        <v>1</v>
      </c>
      <c r="K18" s="14"/>
      <c r="L18" s="14"/>
      <c r="M18" s="14"/>
      <c r="N18" s="14"/>
      <c r="O18" s="14"/>
      <c r="P18" s="14"/>
      <c r="Q18" s="14"/>
      <c r="R18" s="14"/>
      <c r="S18" s="14"/>
      <c r="T18" s="14"/>
      <c r="U18" s="14"/>
      <c r="V18" s="14"/>
      <c r="W18" s="14"/>
      <c r="X18" s="14"/>
      <c r="Y18" s="14"/>
      <c r="Z18" s="14"/>
      <c r="AA18" s="14"/>
      <c r="AB18" s="14"/>
    </row>
    <row r="19">
      <c r="A19" s="7">
        <v>45097.0</v>
      </c>
      <c r="B19" s="8" t="s">
        <v>4371</v>
      </c>
      <c r="C19" s="9" t="s">
        <v>30</v>
      </c>
      <c r="D19" s="15" t="s">
        <v>4372</v>
      </c>
      <c r="E19" s="11"/>
      <c r="F19" s="57" t="s">
        <v>544</v>
      </c>
      <c r="G19" s="17" t="s">
        <v>4373</v>
      </c>
      <c r="H19" s="8" t="s">
        <v>4374</v>
      </c>
      <c r="I19" s="14"/>
      <c r="J19" s="14">
        <f t="shared" si="1"/>
        <v>1</v>
      </c>
      <c r="K19" s="14"/>
      <c r="L19" s="14"/>
      <c r="M19" s="14"/>
      <c r="N19" s="14"/>
      <c r="O19" s="14"/>
      <c r="P19" s="14"/>
      <c r="Q19" s="14"/>
      <c r="R19" s="14"/>
      <c r="S19" s="14"/>
      <c r="T19" s="14"/>
      <c r="U19" s="14"/>
      <c r="V19" s="14"/>
      <c r="W19" s="14"/>
      <c r="X19" s="14"/>
      <c r="Y19" s="14"/>
      <c r="Z19" s="14"/>
      <c r="AA19" s="14"/>
      <c r="AB19" s="14"/>
    </row>
    <row r="20">
      <c r="A20" s="7">
        <v>45097.0</v>
      </c>
      <c r="B20" s="8" t="s">
        <v>4375</v>
      </c>
      <c r="C20" s="9" t="s">
        <v>14</v>
      </c>
      <c r="D20" s="10" t="s">
        <v>4376</v>
      </c>
      <c r="E20" s="11"/>
      <c r="F20" s="57" t="s">
        <v>4377</v>
      </c>
      <c r="G20" s="17" t="s">
        <v>4378</v>
      </c>
      <c r="H20" s="11"/>
      <c r="I20" s="14"/>
      <c r="J20" s="14">
        <f t="shared" si="1"/>
        <v>1</v>
      </c>
      <c r="K20" s="14"/>
      <c r="L20" s="14"/>
      <c r="M20" s="14"/>
      <c r="N20" s="14"/>
      <c r="O20" s="14"/>
      <c r="P20" s="14"/>
      <c r="Q20" s="14"/>
      <c r="R20" s="14"/>
      <c r="S20" s="14"/>
      <c r="T20" s="14"/>
      <c r="U20" s="14"/>
      <c r="V20" s="14"/>
      <c r="W20" s="14"/>
      <c r="X20" s="14"/>
      <c r="Y20" s="14"/>
      <c r="Z20" s="14"/>
      <c r="AA20" s="14"/>
      <c r="AB20" s="14"/>
    </row>
    <row r="21">
      <c r="A21" s="7">
        <v>45097.0</v>
      </c>
      <c r="B21" s="8" t="s">
        <v>4379</v>
      </c>
      <c r="C21" s="9" t="s">
        <v>14</v>
      </c>
      <c r="D21" s="10" t="s">
        <v>4380</v>
      </c>
      <c r="E21" s="11"/>
      <c r="F21" s="16" t="s">
        <v>4381</v>
      </c>
      <c r="G21" s="19" t="s">
        <v>4382</v>
      </c>
      <c r="H21" s="11"/>
      <c r="I21" s="14"/>
      <c r="J21" s="14">
        <f t="shared" si="1"/>
        <v>1</v>
      </c>
      <c r="K21" s="14"/>
      <c r="L21" s="14"/>
      <c r="M21" s="14"/>
      <c r="N21" s="14"/>
      <c r="O21" s="14"/>
      <c r="P21" s="14"/>
      <c r="Q21" s="14"/>
      <c r="R21" s="14"/>
      <c r="S21" s="14"/>
      <c r="T21" s="14"/>
      <c r="U21" s="14"/>
      <c r="V21" s="14"/>
      <c r="W21" s="14"/>
      <c r="X21" s="14"/>
      <c r="Y21" s="14"/>
      <c r="Z21" s="14"/>
      <c r="AA21" s="14"/>
      <c r="AB21" s="14"/>
    </row>
    <row r="22">
      <c r="A22" s="7">
        <v>45097.0</v>
      </c>
      <c r="B22" s="8" t="s">
        <v>4383</v>
      </c>
      <c r="C22" s="9" t="s">
        <v>14</v>
      </c>
      <c r="D22" s="10" t="s">
        <v>4384</v>
      </c>
      <c r="E22" s="11"/>
      <c r="F22" s="57" t="s">
        <v>4385</v>
      </c>
      <c r="G22" s="19" t="s">
        <v>4386</v>
      </c>
      <c r="H22" s="11"/>
      <c r="I22" s="14"/>
      <c r="J22" s="14">
        <f t="shared" si="1"/>
        <v>1</v>
      </c>
      <c r="K22" s="14"/>
      <c r="L22" s="14"/>
      <c r="M22" s="14"/>
      <c r="N22" s="14"/>
      <c r="O22" s="14"/>
      <c r="P22" s="14"/>
      <c r="Q22" s="14"/>
      <c r="R22" s="14"/>
      <c r="S22" s="14"/>
      <c r="T22" s="14"/>
      <c r="U22" s="14"/>
      <c r="V22" s="14"/>
      <c r="W22" s="14"/>
      <c r="X22" s="14"/>
      <c r="Y22" s="14"/>
      <c r="Z22" s="14"/>
      <c r="AA22" s="14"/>
      <c r="AB22" s="14"/>
    </row>
    <row r="23">
      <c r="A23" s="7">
        <v>45097.0</v>
      </c>
      <c r="B23" s="8" t="s">
        <v>4387</v>
      </c>
      <c r="C23" s="9" t="s">
        <v>14</v>
      </c>
      <c r="D23" s="10" t="s">
        <v>4388</v>
      </c>
      <c r="E23" s="11"/>
      <c r="F23" s="16" t="s">
        <v>4389</v>
      </c>
      <c r="G23" s="19" t="s">
        <v>4390</v>
      </c>
      <c r="H23" s="11"/>
      <c r="I23" s="14"/>
      <c r="J23" s="14">
        <f t="shared" si="1"/>
        <v>1</v>
      </c>
      <c r="K23" s="14"/>
      <c r="L23" s="14"/>
      <c r="M23" s="14"/>
      <c r="N23" s="14"/>
      <c r="O23" s="14"/>
      <c r="P23" s="14"/>
      <c r="Q23" s="14"/>
      <c r="R23" s="14"/>
      <c r="S23" s="14"/>
      <c r="T23" s="14"/>
      <c r="U23" s="14"/>
      <c r="V23" s="14"/>
      <c r="W23" s="14"/>
      <c r="X23" s="14"/>
      <c r="Y23" s="14"/>
      <c r="Z23" s="14"/>
      <c r="AA23" s="14"/>
      <c r="AB23" s="14"/>
    </row>
    <row r="24">
      <c r="A24" s="7">
        <v>45097.0</v>
      </c>
      <c r="B24" s="8" t="s">
        <v>4391</v>
      </c>
      <c r="C24" s="9" t="s">
        <v>14</v>
      </c>
      <c r="D24" s="10" t="s">
        <v>4388</v>
      </c>
      <c r="E24" s="11"/>
      <c r="F24" s="16" t="s">
        <v>4392</v>
      </c>
      <c r="G24" s="19" t="s">
        <v>4393</v>
      </c>
      <c r="H24" s="8" t="s">
        <v>4394</v>
      </c>
      <c r="I24" s="14"/>
      <c r="J24" s="14">
        <f t="shared" si="1"/>
        <v>1</v>
      </c>
      <c r="K24" s="14"/>
      <c r="L24" s="14"/>
      <c r="M24" s="14"/>
      <c r="N24" s="14"/>
      <c r="O24" s="14"/>
      <c r="P24" s="14"/>
      <c r="Q24" s="14"/>
      <c r="R24" s="14"/>
      <c r="S24" s="14"/>
      <c r="T24" s="14"/>
      <c r="U24" s="14"/>
      <c r="V24" s="14"/>
      <c r="W24" s="14"/>
      <c r="X24" s="14"/>
      <c r="Y24" s="14"/>
      <c r="Z24" s="14"/>
      <c r="AA24" s="14"/>
      <c r="AB24" s="14"/>
    </row>
    <row r="25">
      <c r="A25" s="7">
        <v>45097.0</v>
      </c>
      <c r="B25" s="8" t="s">
        <v>4395</v>
      </c>
      <c r="C25" s="9" t="s">
        <v>14</v>
      </c>
      <c r="D25" s="15" t="s">
        <v>4396</v>
      </c>
      <c r="E25" s="11"/>
      <c r="F25" s="16" t="s">
        <v>4397</v>
      </c>
      <c r="G25" s="17" t="s">
        <v>4398</v>
      </c>
      <c r="H25" s="8" t="s">
        <v>4399</v>
      </c>
      <c r="I25" s="14"/>
      <c r="J25" s="14">
        <f t="shared" si="1"/>
        <v>1</v>
      </c>
      <c r="K25" s="14"/>
      <c r="L25" s="14"/>
      <c r="M25" s="14"/>
      <c r="N25" s="14"/>
      <c r="O25" s="14"/>
      <c r="P25" s="14"/>
      <c r="Q25" s="14"/>
      <c r="R25" s="14"/>
      <c r="S25" s="14"/>
      <c r="T25" s="14"/>
      <c r="U25" s="14"/>
      <c r="V25" s="14"/>
      <c r="W25" s="14"/>
      <c r="X25" s="14"/>
      <c r="Y25" s="14"/>
      <c r="Z25" s="14"/>
      <c r="AA25" s="14"/>
      <c r="AB25" s="14"/>
    </row>
    <row r="26">
      <c r="A26" s="7">
        <v>45097.0</v>
      </c>
      <c r="B26" s="11"/>
      <c r="C26" s="9" t="s">
        <v>14</v>
      </c>
      <c r="D26" s="22"/>
      <c r="E26" s="11"/>
      <c r="F26" s="11"/>
      <c r="G26" s="13"/>
      <c r="H26" s="11"/>
      <c r="I26" s="14"/>
      <c r="J26" s="14">
        <f>SUM(J2:J25)</f>
        <v>21</v>
      </c>
      <c r="K26" s="14"/>
      <c r="L26" s="14"/>
      <c r="M26" s="14"/>
      <c r="N26" s="14"/>
      <c r="O26" s="14"/>
      <c r="P26" s="14"/>
      <c r="Q26" s="14"/>
      <c r="R26" s="14"/>
      <c r="S26" s="14"/>
      <c r="T26" s="14"/>
      <c r="U26" s="14"/>
      <c r="V26" s="14"/>
      <c r="W26" s="14"/>
      <c r="X26" s="14"/>
      <c r="Y26" s="14"/>
      <c r="Z26" s="14"/>
      <c r="AA26" s="14"/>
      <c r="AB26" s="14"/>
    </row>
    <row r="27">
      <c r="A27" s="7">
        <v>45097.0</v>
      </c>
      <c r="B27" s="11"/>
      <c r="C27" s="9" t="s">
        <v>14</v>
      </c>
      <c r="D27" s="22"/>
      <c r="E27" s="11"/>
      <c r="F27" s="11"/>
      <c r="G27" s="13"/>
      <c r="H27" s="11"/>
      <c r="I27" s="14"/>
      <c r="J27" s="14"/>
      <c r="K27" s="14"/>
      <c r="L27" s="14"/>
      <c r="M27" s="14"/>
      <c r="N27" s="14"/>
      <c r="O27" s="14"/>
      <c r="P27" s="14"/>
      <c r="Q27" s="14"/>
      <c r="R27" s="14"/>
      <c r="S27" s="14"/>
      <c r="T27" s="14"/>
      <c r="U27" s="14"/>
      <c r="V27" s="14"/>
      <c r="W27" s="14"/>
      <c r="X27" s="14"/>
      <c r="Y27" s="14"/>
      <c r="Z27" s="14"/>
      <c r="AA27" s="14"/>
      <c r="AB27" s="14"/>
    </row>
    <row r="28">
      <c r="A28" s="7">
        <v>45097.0</v>
      </c>
      <c r="B28" s="11"/>
      <c r="C28" s="9" t="s">
        <v>14</v>
      </c>
      <c r="D28" s="22"/>
      <c r="E28" s="11"/>
      <c r="F28" s="11"/>
      <c r="G28" s="13"/>
      <c r="H28" s="11"/>
      <c r="I28" s="14"/>
      <c r="J28" s="14"/>
      <c r="K28" s="14"/>
      <c r="L28" s="14"/>
      <c r="M28" s="14"/>
      <c r="N28" s="14"/>
      <c r="O28" s="14"/>
      <c r="P28" s="14"/>
      <c r="Q28" s="14"/>
      <c r="R28" s="14"/>
      <c r="S28" s="14"/>
      <c r="T28" s="14"/>
      <c r="U28" s="14"/>
      <c r="V28" s="14"/>
      <c r="W28" s="14"/>
      <c r="X28" s="14"/>
      <c r="Y28" s="14"/>
      <c r="Z28" s="14"/>
      <c r="AA28" s="14"/>
      <c r="AB28" s="14"/>
    </row>
    <row r="29">
      <c r="A29" s="7">
        <v>45097.0</v>
      </c>
      <c r="B29" s="11"/>
      <c r="C29" s="9" t="s">
        <v>14</v>
      </c>
      <c r="D29" s="22"/>
      <c r="E29" s="11"/>
      <c r="F29" s="11"/>
      <c r="G29" s="13"/>
      <c r="H29" s="11"/>
      <c r="I29" s="14"/>
      <c r="J29" s="14"/>
      <c r="K29" s="14"/>
      <c r="L29" s="14"/>
      <c r="M29" s="14"/>
      <c r="N29" s="14"/>
      <c r="O29" s="14"/>
      <c r="P29" s="14"/>
      <c r="Q29" s="14"/>
      <c r="R29" s="14"/>
      <c r="S29" s="14"/>
      <c r="T29" s="14"/>
      <c r="U29" s="14"/>
      <c r="V29" s="14"/>
      <c r="W29" s="14"/>
      <c r="X29" s="14"/>
      <c r="Y29" s="14"/>
      <c r="Z29" s="14"/>
      <c r="AA29" s="14"/>
      <c r="AB29" s="14"/>
    </row>
    <row r="30">
      <c r="A30" s="7">
        <v>45097.0</v>
      </c>
      <c r="B30" s="11"/>
      <c r="C30" s="9" t="s">
        <v>14</v>
      </c>
      <c r="D30" s="22"/>
      <c r="E30" s="11"/>
      <c r="F30" s="11"/>
      <c r="G30" s="13"/>
      <c r="H30" s="11"/>
      <c r="I30" s="14"/>
      <c r="J30" s="14"/>
      <c r="K30" s="14"/>
      <c r="L30" s="14"/>
      <c r="M30" s="14"/>
      <c r="N30" s="14"/>
      <c r="O30" s="14"/>
      <c r="P30" s="14"/>
      <c r="Q30" s="14"/>
      <c r="R30" s="14"/>
      <c r="S30" s="14"/>
      <c r="T30" s="14"/>
      <c r="U30" s="14"/>
      <c r="V30" s="14"/>
      <c r="W30" s="14"/>
      <c r="X30" s="14"/>
      <c r="Y30" s="14"/>
      <c r="Z30" s="14"/>
      <c r="AA30" s="14"/>
      <c r="AB30" s="14"/>
    </row>
    <row r="31">
      <c r="A31" s="7">
        <v>45097.0</v>
      </c>
      <c r="B31" s="11"/>
      <c r="C31" s="9" t="s">
        <v>14</v>
      </c>
      <c r="D31" s="22"/>
      <c r="E31" s="11"/>
      <c r="F31" s="11"/>
      <c r="G31" s="13"/>
      <c r="H31" s="11"/>
      <c r="I31" s="14"/>
      <c r="J31" s="14"/>
      <c r="K31" s="14"/>
      <c r="L31" s="14"/>
      <c r="M31" s="14"/>
      <c r="N31" s="14"/>
      <c r="O31" s="14"/>
      <c r="P31" s="14"/>
      <c r="Q31" s="14"/>
      <c r="R31" s="14"/>
      <c r="S31" s="14"/>
      <c r="T31" s="14"/>
      <c r="U31" s="14"/>
      <c r="V31" s="14"/>
      <c r="W31" s="14"/>
      <c r="X31" s="14"/>
      <c r="Y31" s="14"/>
      <c r="Z31" s="14"/>
      <c r="AA31" s="14"/>
      <c r="AB31" s="14"/>
    </row>
    <row r="32">
      <c r="A32" s="7">
        <v>45097.0</v>
      </c>
      <c r="B32" s="11"/>
      <c r="C32" s="9" t="s">
        <v>14</v>
      </c>
      <c r="D32" s="22"/>
      <c r="E32" s="11"/>
      <c r="F32" s="11"/>
      <c r="G32" s="13"/>
      <c r="H32" s="11"/>
      <c r="I32" s="14"/>
      <c r="J32" s="14"/>
      <c r="K32" s="14"/>
      <c r="L32" s="14"/>
      <c r="M32" s="14"/>
      <c r="N32" s="14"/>
      <c r="O32" s="14"/>
      <c r="P32" s="14"/>
      <c r="Q32" s="14"/>
      <c r="R32" s="14"/>
      <c r="S32" s="14"/>
      <c r="T32" s="14"/>
      <c r="U32" s="14"/>
      <c r="V32" s="14"/>
      <c r="W32" s="14"/>
      <c r="X32" s="14"/>
      <c r="Y32" s="14"/>
      <c r="Z32" s="14"/>
      <c r="AA32" s="14"/>
      <c r="AB32" s="14"/>
    </row>
    <row r="33">
      <c r="A33" s="7"/>
      <c r="B33" s="11"/>
      <c r="C33" s="9"/>
      <c r="D33" s="22"/>
      <c r="E33" s="11"/>
      <c r="F33" s="11"/>
      <c r="G33" s="13"/>
      <c r="H33" s="11"/>
      <c r="I33" s="14"/>
      <c r="J33" s="14"/>
      <c r="K33" s="14"/>
      <c r="L33" s="14"/>
      <c r="M33" s="14"/>
      <c r="N33" s="14"/>
      <c r="O33" s="14"/>
      <c r="P33" s="14"/>
      <c r="Q33" s="14"/>
      <c r="R33" s="14"/>
      <c r="S33" s="14"/>
      <c r="T33" s="14"/>
      <c r="U33" s="14"/>
      <c r="V33" s="14"/>
      <c r="W33" s="14"/>
      <c r="X33" s="14"/>
      <c r="Y33" s="14"/>
      <c r="Z33" s="14"/>
      <c r="AA33" s="14"/>
      <c r="AB33" s="14"/>
    </row>
    <row r="34">
      <c r="A34" s="7"/>
      <c r="B34" s="11"/>
      <c r="C34" s="9"/>
      <c r="D34" s="22"/>
      <c r="E34" s="11"/>
      <c r="F34" s="11"/>
      <c r="G34" s="13"/>
      <c r="H34" s="11"/>
      <c r="I34" s="14"/>
      <c r="J34" s="14"/>
      <c r="K34" s="14"/>
      <c r="L34" s="14"/>
      <c r="M34" s="14"/>
      <c r="N34" s="14"/>
      <c r="O34" s="14"/>
      <c r="P34" s="14"/>
      <c r="Q34" s="14"/>
      <c r="R34" s="14"/>
      <c r="S34" s="14"/>
      <c r="T34" s="14"/>
      <c r="U34" s="14"/>
      <c r="V34" s="14"/>
      <c r="W34" s="14"/>
      <c r="X34" s="14"/>
      <c r="Y34" s="14"/>
      <c r="Z34" s="14"/>
      <c r="AA34" s="14"/>
      <c r="AB34" s="14"/>
    </row>
    <row r="35">
      <c r="A35" s="7"/>
      <c r="B35" s="11"/>
      <c r="C35" s="9"/>
      <c r="D35" s="22"/>
      <c r="E35" s="11"/>
      <c r="F35" s="11"/>
      <c r="G35" s="13"/>
      <c r="H35" s="11"/>
      <c r="I35" s="14"/>
      <c r="J35" s="14"/>
      <c r="K35" s="14"/>
      <c r="L35" s="14"/>
      <c r="M35" s="14"/>
      <c r="N35" s="14"/>
      <c r="O35" s="14"/>
      <c r="P35" s="14"/>
      <c r="Q35" s="14"/>
      <c r="R35" s="14"/>
      <c r="S35" s="14"/>
      <c r="T35" s="14"/>
      <c r="U35" s="14"/>
      <c r="V35" s="14"/>
      <c r="W35" s="14"/>
      <c r="X35" s="14"/>
      <c r="Y35" s="14"/>
      <c r="Z35" s="14"/>
      <c r="AA35" s="14"/>
      <c r="AB35" s="14"/>
    </row>
    <row r="36">
      <c r="A36" s="7"/>
      <c r="B36" s="11"/>
      <c r="C36" s="9"/>
      <c r="D36" s="22"/>
      <c r="E36" s="11"/>
      <c r="F36" s="11"/>
      <c r="G36" s="13"/>
      <c r="H36" s="11"/>
      <c r="I36" s="14"/>
      <c r="J36" s="14"/>
      <c r="K36" s="14"/>
      <c r="L36" s="14"/>
      <c r="M36" s="14"/>
      <c r="N36" s="14"/>
      <c r="O36" s="14"/>
      <c r="P36" s="14"/>
      <c r="Q36" s="14"/>
      <c r="R36" s="14"/>
      <c r="S36" s="14"/>
      <c r="T36" s="14"/>
      <c r="U36" s="14"/>
      <c r="V36" s="14"/>
      <c r="W36" s="14"/>
      <c r="X36" s="14"/>
      <c r="Y36" s="14"/>
      <c r="Z36" s="14"/>
      <c r="AA36" s="14"/>
      <c r="AB36" s="14"/>
    </row>
    <row r="37">
      <c r="A37" s="7"/>
      <c r="B37" s="11"/>
      <c r="C37" s="9"/>
      <c r="D37" s="22"/>
      <c r="E37" s="11"/>
      <c r="F37" s="11"/>
      <c r="G37" s="13"/>
      <c r="H37" s="11"/>
      <c r="I37" s="14"/>
      <c r="J37" s="14"/>
      <c r="K37" s="14"/>
      <c r="L37" s="14"/>
      <c r="M37" s="14"/>
      <c r="N37" s="14"/>
      <c r="O37" s="14"/>
      <c r="P37" s="14"/>
      <c r="Q37" s="14"/>
      <c r="R37" s="14"/>
      <c r="S37" s="14"/>
      <c r="T37" s="14"/>
      <c r="U37" s="14"/>
      <c r="V37" s="14"/>
      <c r="W37" s="14"/>
      <c r="X37" s="14"/>
      <c r="Y37" s="14"/>
      <c r="Z37" s="14"/>
      <c r="AA37" s="14"/>
      <c r="AB37" s="14"/>
    </row>
    <row r="38">
      <c r="A38" s="7"/>
      <c r="B38" s="11"/>
      <c r="C38" s="9"/>
      <c r="D38" s="22"/>
      <c r="E38" s="11"/>
      <c r="F38" s="11"/>
      <c r="G38" s="13"/>
      <c r="H38" s="11"/>
      <c r="I38" s="14"/>
      <c r="J38" s="14"/>
      <c r="K38" s="14"/>
      <c r="L38" s="14"/>
      <c r="M38" s="14"/>
      <c r="N38" s="14"/>
      <c r="O38" s="14"/>
      <c r="P38" s="14"/>
      <c r="Q38" s="14"/>
      <c r="R38" s="14"/>
      <c r="S38" s="14"/>
      <c r="T38" s="14"/>
      <c r="U38" s="14"/>
      <c r="V38" s="14"/>
      <c r="W38" s="14"/>
      <c r="X38" s="14"/>
      <c r="Y38" s="14"/>
      <c r="Z38" s="14"/>
      <c r="AA38" s="14"/>
      <c r="AB38" s="14"/>
    </row>
    <row r="39">
      <c r="A39" s="7"/>
      <c r="B39" s="11"/>
      <c r="C39" s="9"/>
      <c r="D39" s="22"/>
      <c r="E39" s="11"/>
      <c r="F39" s="11"/>
      <c r="G39" s="13"/>
      <c r="H39" s="11"/>
      <c r="I39" s="14"/>
      <c r="J39" s="14"/>
      <c r="K39" s="14"/>
      <c r="L39" s="14"/>
      <c r="M39" s="14"/>
      <c r="N39" s="14"/>
      <c r="O39" s="14"/>
      <c r="P39" s="14"/>
      <c r="Q39" s="14"/>
      <c r="R39" s="14"/>
      <c r="S39" s="14"/>
      <c r="T39" s="14"/>
      <c r="U39" s="14"/>
      <c r="V39" s="14"/>
      <c r="W39" s="14"/>
      <c r="X39" s="14"/>
      <c r="Y39" s="14"/>
      <c r="Z39" s="14"/>
      <c r="AA39" s="14"/>
      <c r="AB39" s="14"/>
    </row>
    <row r="40">
      <c r="A40" s="7"/>
      <c r="B40" s="11"/>
      <c r="C40" s="9"/>
      <c r="D40" s="22"/>
      <c r="E40" s="11"/>
      <c r="F40" s="11"/>
      <c r="G40" s="13"/>
      <c r="H40" s="11"/>
      <c r="I40" s="14"/>
      <c r="J40" s="14"/>
      <c r="K40" s="14"/>
      <c r="L40" s="14"/>
      <c r="M40" s="14"/>
      <c r="N40" s="14"/>
      <c r="O40" s="14"/>
      <c r="P40" s="14"/>
      <c r="Q40" s="14"/>
      <c r="R40" s="14"/>
      <c r="S40" s="14"/>
      <c r="T40" s="14"/>
      <c r="U40" s="14"/>
      <c r="V40" s="14"/>
      <c r="W40" s="14"/>
      <c r="X40" s="14"/>
      <c r="Y40" s="14"/>
      <c r="Z40" s="14"/>
      <c r="AA40" s="14"/>
      <c r="AB40" s="14"/>
    </row>
    <row r="41">
      <c r="A41" s="7"/>
      <c r="B41" s="11"/>
      <c r="C41" s="9"/>
      <c r="D41" s="22"/>
      <c r="E41" s="11"/>
      <c r="F41" s="11"/>
      <c r="G41" s="13"/>
      <c r="H41" s="11"/>
      <c r="I41" s="14"/>
      <c r="J41" s="14"/>
      <c r="K41" s="14"/>
      <c r="L41" s="14"/>
      <c r="M41" s="14"/>
      <c r="N41" s="14"/>
      <c r="O41" s="14"/>
      <c r="P41" s="14"/>
      <c r="Q41" s="14"/>
      <c r="R41" s="14"/>
      <c r="S41" s="14"/>
      <c r="T41" s="14"/>
      <c r="U41" s="14"/>
      <c r="V41" s="14"/>
      <c r="W41" s="14"/>
      <c r="X41" s="14"/>
      <c r="Y41" s="14"/>
      <c r="Z41" s="14"/>
      <c r="AA41" s="14"/>
      <c r="AB41" s="14"/>
    </row>
    <row r="42">
      <c r="A42" s="7"/>
      <c r="B42" s="11"/>
      <c r="C42" s="9"/>
      <c r="D42" s="22"/>
      <c r="E42" s="11"/>
      <c r="F42" s="11"/>
      <c r="G42" s="13"/>
      <c r="H42" s="11"/>
      <c r="I42" s="14"/>
      <c r="J42" s="14"/>
      <c r="K42" s="14"/>
      <c r="L42" s="14"/>
      <c r="M42" s="14"/>
      <c r="N42" s="14"/>
      <c r="O42" s="14"/>
      <c r="P42" s="14"/>
      <c r="Q42" s="14"/>
      <c r="R42" s="14"/>
      <c r="S42" s="14"/>
      <c r="T42" s="14"/>
      <c r="U42" s="14"/>
      <c r="V42" s="14"/>
      <c r="W42" s="14"/>
      <c r="X42" s="14"/>
      <c r="Y42" s="14"/>
      <c r="Z42" s="14"/>
      <c r="AA42" s="14"/>
      <c r="AB42" s="14"/>
    </row>
    <row r="43">
      <c r="A43" s="7"/>
      <c r="B43" s="11"/>
      <c r="C43" s="9"/>
      <c r="D43" s="22"/>
      <c r="E43" s="11"/>
      <c r="F43" s="11"/>
      <c r="G43" s="13"/>
      <c r="H43" s="11"/>
      <c r="I43" s="14"/>
      <c r="J43" s="14"/>
      <c r="K43" s="14"/>
      <c r="L43" s="14"/>
      <c r="M43" s="14"/>
      <c r="N43" s="14"/>
      <c r="O43" s="14"/>
      <c r="P43" s="14"/>
      <c r="Q43" s="14"/>
      <c r="R43" s="14"/>
      <c r="S43" s="14"/>
      <c r="T43" s="14"/>
      <c r="U43" s="14"/>
      <c r="V43" s="14"/>
      <c r="W43" s="14"/>
      <c r="X43" s="14"/>
      <c r="Y43" s="14"/>
      <c r="Z43" s="14"/>
      <c r="AA43" s="14"/>
      <c r="AB43" s="14"/>
    </row>
    <row r="44">
      <c r="A44" s="7"/>
      <c r="B44" s="11"/>
      <c r="C44" s="9"/>
      <c r="D44" s="22"/>
      <c r="E44" s="11"/>
      <c r="F44" s="11"/>
      <c r="G44" s="13"/>
      <c r="H44" s="11"/>
      <c r="I44" s="14"/>
      <c r="J44" s="14"/>
      <c r="K44" s="14"/>
      <c r="L44" s="14"/>
      <c r="M44" s="14"/>
      <c r="N44" s="14"/>
      <c r="O44" s="14"/>
      <c r="P44" s="14"/>
      <c r="Q44" s="14"/>
      <c r="R44" s="14"/>
      <c r="S44" s="14"/>
      <c r="T44" s="14"/>
      <c r="U44" s="14"/>
      <c r="V44" s="14"/>
      <c r="W44" s="14"/>
      <c r="X44" s="14"/>
      <c r="Y44" s="14"/>
      <c r="Z44" s="14"/>
      <c r="AA44" s="14"/>
      <c r="AB44" s="14"/>
    </row>
    <row r="45">
      <c r="A45" s="7"/>
      <c r="B45" s="11"/>
      <c r="C45" s="9"/>
      <c r="D45" s="22"/>
      <c r="E45" s="11"/>
      <c r="F45" s="11"/>
      <c r="G45" s="13"/>
      <c r="H45" s="11"/>
      <c r="I45" s="14"/>
      <c r="J45" s="14"/>
      <c r="K45" s="14"/>
      <c r="L45" s="14"/>
      <c r="M45" s="14"/>
      <c r="N45" s="14"/>
      <c r="O45" s="14"/>
      <c r="P45" s="14"/>
      <c r="Q45" s="14"/>
      <c r="R45" s="14"/>
      <c r="S45" s="14"/>
      <c r="T45" s="14"/>
      <c r="U45" s="14"/>
      <c r="V45" s="14"/>
      <c r="W45" s="14"/>
      <c r="X45" s="14"/>
      <c r="Y45" s="14"/>
      <c r="Z45" s="14"/>
      <c r="AA45" s="14"/>
      <c r="AB45" s="14"/>
    </row>
    <row r="46">
      <c r="A46" s="7"/>
      <c r="B46" s="11"/>
      <c r="C46" s="9"/>
      <c r="D46" s="22"/>
      <c r="E46" s="11"/>
      <c r="F46" s="11"/>
      <c r="G46" s="13"/>
      <c r="H46" s="11"/>
      <c r="I46" s="14"/>
      <c r="J46" s="14"/>
      <c r="K46" s="14"/>
      <c r="L46" s="14"/>
      <c r="M46" s="14"/>
      <c r="N46" s="14"/>
      <c r="O46" s="14"/>
      <c r="P46" s="14"/>
      <c r="Q46" s="14"/>
      <c r="R46" s="14"/>
      <c r="S46" s="14"/>
      <c r="T46" s="14"/>
      <c r="U46" s="14"/>
      <c r="V46" s="14"/>
      <c r="W46" s="14"/>
      <c r="X46" s="14"/>
      <c r="Y46" s="14"/>
      <c r="Z46" s="14"/>
      <c r="AA46" s="14"/>
      <c r="AB46" s="14"/>
    </row>
    <row r="47">
      <c r="A47" s="7"/>
      <c r="B47" s="11"/>
      <c r="C47" s="9"/>
      <c r="D47" s="22"/>
      <c r="E47" s="11"/>
      <c r="F47" s="11"/>
      <c r="G47" s="13"/>
      <c r="H47" s="11"/>
      <c r="I47" s="14"/>
      <c r="J47" s="14"/>
      <c r="K47" s="14"/>
      <c r="L47" s="14"/>
      <c r="M47" s="14"/>
      <c r="N47" s="14"/>
      <c r="O47" s="14"/>
      <c r="P47" s="14"/>
      <c r="Q47" s="14"/>
      <c r="R47" s="14"/>
      <c r="S47" s="14"/>
      <c r="T47" s="14"/>
      <c r="U47" s="14"/>
      <c r="V47" s="14"/>
      <c r="W47" s="14"/>
      <c r="X47" s="14"/>
      <c r="Y47" s="14"/>
      <c r="Z47" s="14"/>
      <c r="AA47" s="14"/>
      <c r="AB47" s="14"/>
    </row>
    <row r="48">
      <c r="A48" s="7"/>
      <c r="B48" s="11"/>
      <c r="C48" s="9"/>
      <c r="D48" s="22"/>
      <c r="E48" s="11"/>
      <c r="F48" s="11"/>
      <c r="G48" s="13"/>
      <c r="H48" s="11"/>
      <c r="I48" s="14"/>
      <c r="J48" s="14"/>
      <c r="K48" s="14"/>
      <c r="L48" s="14"/>
      <c r="M48" s="14"/>
      <c r="N48" s="14"/>
      <c r="O48" s="14"/>
      <c r="P48" s="14"/>
      <c r="Q48" s="14"/>
      <c r="R48" s="14"/>
      <c r="S48" s="14"/>
      <c r="T48" s="14"/>
      <c r="U48" s="14"/>
      <c r="V48" s="14"/>
      <c r="W48" s="14"/>
      <c r="X48" s="14"/>
      <c r="Y48" s="14"/>
      <c r="Z48" s="14"/>
      <c r="AA48" s="14"/>
      <c r="AB48" s="14"/>
    </row>
    <row r="49">
      <c r="A49" s="7"/>
      <c r="B49" s="11"/>
      <c r="C49" s="9"/>
      <c r="D49" s="22"/>
      <c r="E49" s="11"/>
      <c r="F49" s="11"/>
      <c r="G49" s="13"/>
      <c r="H49" s="11"/>
      <c r="I49" s="14"/>
      <c r="J49" s="14"/>
      <c r="K49" s="14"/>
      <c r="L49" s="14"/>
      <c r="M49" s="14"/>
      <c r="N49" s="14"/>
      <c r="O49" s="14"/>
      <c r="P49" s="14"/>
      <c r="Q49" s="14"/>
      <c r="R49" s="14"/>
      <c r="S49" s="14"/>
      <c r="T49" s="14"/>
      <c r="U49" s="14"/>
      <c r="V49" s="14"/>
      <c r="W49" s="14"/>
      <c r="X49" s="14"/>
      <c r="Y49" s="14"/>
      <c r="Z49" s="14"/>
      <c r="AA49" s="14"/>
      <c r="AB49" s="14"/>
    </row>
    <row r="50">
      <c r="A50" s="7"/>
      <c r="B50" s="11"/>
      <c r="C50" s="9"/>
      <c r="D50" s="22"/>
      <c r="E50" s="11"/>
      <c r="F50" s="11"/>
      <c r="G50" s="13"/>
      <c r="H50" s="11"/>
      <c r="I50" s="14"/>
      <c r="J50" s="14"/>
      <c r="K50" s="14"/>
      <c r="L50" s="14"/>
      <c r="M50" s="14"/>
      <c r="N50" s="14"/>
      <c r="O50" s="14"/>
      <c r="P50" s="14"/>
      <c r="Q50" s="14"/>
      <c r="R50" s="14"/>
      <c r="S50" s="14"/>
      <c r="T50" s="14"/>
      <c r="U50" s="14"/>
      <c r="V50" s="14"/>
      <c r="W50" s="14"/>
      <c r="X50" s="14"/>
      <c r="Y50" s="14"/>
      <c r="Z50" s="14"/>
      <c r="AA50" s="14"/>
      <c r="AB50" s="14"/>
    </row>
    <row r="51">
      <c r="A51" s="7"/>
      <c r="B51" s="11"/>
      <c r="C51" s="9"/>
      <c r="D51" s="22"/>
      <c r="E51" s="11"/>
      <c r="F51" s="11"/>
      <c r="G51" s="13"/>
      <c r="H51" s="11"/>
      <c r="I51" s="14"/>
      <c r="J51" s="14"/>
      <c r="K51" s="14"/>
      <c r="L51" s="14"/>
      <c r="M51" s="14"/>
      <c r="N51" s="14"/>
      <c r="O51" s="14"/>
      <c r="P51" s="14"/>
      <c r="Q51" s="14"/>
      <c r="R51" s="14"/>
      <c r="S51" s="14"/>
      <c r="T51" s="14"/>
      <c r="U51" s="14"/>
      <c r="V51" s="14"/>
      <c r="W51" s="14"/>
      <c r="X51" s="14"/>
      <c r="Y51" s="14"/>
      <c r="Z51" s="14"/>
      <c r="AA51" s="14"/>
      <c r="AB51" s="14"/>
    </row>
    <row r="52">
      <c r="A52" s="7"/>
      <c r="B52" s="11"/>
      <c r="C52" s="9"/>
      <c r="D52" s="22"/>
      <c r="E52" s="11"/>
      <c r="F52" s="11"/>
      <c r="G52" s="13"/>
      <c r="H52" s="11"/>
      <c r="I52" s="14"/>
      <c r="J52" s="14"/>
      <c r="K52" s="14"/>
      <c r="L52" s="14"/>
      <c r="M52" s="14"/>
      <c r="N52" s="14"/>
      <c r="O52" s="14"/>
      <c r="P52" s="14"/>
      <c r="Q52" s="14"/>
      <c r="R52" s="14"/>
      <c r="S52" s="14"/>
      <c r="T52" s="14"/>
      <c r="U52" s="14"/>
      <c r="V52" s="14"/>
      <c r="W52" s="14"/>
      <c r="X52" s="14"/>
      <c r="Y52" s="14"/>
      <c r="Z52" s="14"/>
      <c r="AA52" s="14"/>
      <c r="AB52" s="14"/>
    </row>
    <row r="53">
      <c r="A53" s="7"/>
      <c r="B53" s="11"/>
      <c r="C53" s="9"/>
      <c r="D53" s="22"/>
      <c r="E53" s="11"/>
      <c r="F53" s="11"/>
      <c r="G53" s="13"/>
      <c r="H53" s="11"/>
      <c r="I53" s="14"/>
      <c r="J53" s="14"/>
      <c r="K53" s="14"/>
      <c r="L53" s="14"/>
      <c r="M53" s="14"/>
      <c r="N53" s="14"/>
      <c r="O53" s="14"/>
      <c r="P53" s="14"/>
      <c r="Q53" s="14"/>
      <c r="R53" s="14"/>
      <c r="S53" s="14"/>
      <c r="T53" s="14"/>
      <c r="U53" s="14"/>
      <c r="V53" s="14"/>
      <c r="W53" s="14"/>
      <c r="X53" s="14"/>
      <c r="Y53" s="14"/>
      <c r="Z53" s="14"/>
      <c r="AA53" s="14"/>
      <c r="AB53" s="14"/>
    </row>
    <row r="54">
      <c r="A54" s="7"/>
      <c r="B54" s="11"/>
      <c r="C54" s="9"/>
      <c r="D54" s="22"/>
      <c r="E54" s="11"/>
      <c r="F54" s="11"/>
      <c r="G54" s="13"/>
      <c r="H54" s="11"/>
      <c r="I54" s="14"/>
      <c r="J54" s="14"/>
      <c r="K54" s="14"/>
      <c r="L54" s="14"/>
      <c r="M54" s="14"/>
      <c r="N54" s="14"/>
      <c r="O54" s="14"/>
      <c r="P54" s="14"/>
      <c r="Q54" s="14"/>
      <c r="R54" s="14"/>
      <c r="S54" s="14"/>
      <c r="T54" s="14"/>
      <c r="U54" s="14"/>
      <c r="V54" s="14"/>
      <c r="W54" s="14"/>
      <c r="X54" s="14"/>
      <c r="Y54" s="14"/>
      <c r="Z54" s="14"/>
      <c r="AA54" s="14"/>
      <c r="AB54" s="14"/>
    </row>
    <row r="55">
      <c r="A55" s="7"/>
      <c r="B55" s="11"/>
      <c r="C55" s="9"/>
      <c r="D55" s="22"/>
      <c r="E55" s="11"/>
      <c r="F55" s="11"/>
      <c r="G55" s="13"/>
      <c r="H55" s="11"/>
      <c r="I55" s="14"/>
      <c r="J55" s="14"/>
      <c r="K55" s="14"/>
      <c r="L55" s="14"/>
      <c r="M55" s="14"/>
      <c r="N55" s="14"/>
      <c r="O55" s="14"/>
      <c r="P55" s="14"/>
      <c r="Q55" s="14"/>
      <c r="R55" s="14"/>
      <c r="S55" s="14"/>
      <c r="T55" s="14"/>
      <c r="U55" s="14"/>
      <c r="V55" s="14"/>
      <c r="W55" s="14"/>
      <c r="X55" s="14"/>
      <c r="Y55" s="14"/>
      <c r="Z55" s="14"/>
      <c r="AA55" s="14"/>
      <c r="AB55" s="14"/>
    </row>
    <row r="56">
      <c r="A56" s="7"/>
      <c r="B56" s="11"/>
      <c r="C56" s="9"/>
      <c r="D56" s="22"/>
      <c r="E56" s="11"/>
      <c r="F56" s="11"/>
      <c r="G56" s="13"/>
      <c r="H56" s="11"/>
      <c r="I56" s="14"/>
      <c r="J56" s="14"/>
      <c r="K56" s="14"/>
      <c r="L56" s="14"/>
      <c r="M56" s="14"/>
      <c r="N56" s="14"/>
      <c r="O56" s="14"/>
      <c r="P56" s="14"/>
      <c r="Q56" s="14"/>
      <c r="R56" s="14"/>
      <c r="S56" s="14"/>
      <c r="T56" s="14"/>
      <c r="U56" s="14"/>
      <c r="V56" s="14"/>
      <c r="W56" s="14"/>
      <c r="X56" s="14"/>
      <c r="Y56" s="14"/>
      <c r="Z56" s="14"/>
      <c r="AA56" s="14"/>
      <c r="AB56" s="14"/>
    </row>
    <row r="57">
      <c r="A57" s="7"/>
      <c r="B57" s="11"/>
      <c r="C57" s="9"/>
      <c r="D57" s="22"/>
      <c r="E57" s="11"/>
      <c r="F57" s="11"/>
      <c r="G57" s="13"/>
      <c r="H57" s="11"/>
      <c r="I57" s="14"/>
      <c r="J57" s="14"/>
      <c r="K57" s="14"/>
      <c r="L57" s="14"/>
      <c r="M57" s="14"/>
      <c r="N57" s="14"/>
      <c r="O57" s="14"/>
      <c r="P57" s="14"/>
      <c r="Q57" s="14"/>
      <c r="R57" s="14"/>
      <c r="S57" s="14"/>
      <c r="T57" s="14"/>
      <c r="U57" s="14"/>
      <c r="V57" s="14"/>
      <c r="W57" s="14"/>
      <c r="X57" s="14"/>
      <c r="Y57" s="14"/>
      <c r="Z57" s="14"/>
      <c r="AA57" s="14"/>
      <c r="AB57" s="14"/>
    </row>
    <row r="58">
      <c r="A58" s="7"/>
      <c r="B58" s="11"/>
      <c r="C58" s="9"/>
      <c r="D58" s="22"/>
      <c r="E58" s="11"/>
      <c r="F58" s="11"/>
      <c r="G58" s="13"/>
      <c r="H58" s="11"/>
      <c r="I58" s="14"/>
      <c r="J58" s="14"/>
      <c r="K58" s="14"/>
      <c r="L58" s="14"/>
      <c r="M58" s="14"/>
      <c r="N58" s="14"/>
      <c r="O58" s="14"/>
      <c r="P58" s="14"/>
      <c r="Q58" s="14"/>
      <c r="R58" s="14"/>
      <c r="S58" s="14"/>
      <c r="T58" s="14"/>
      <c r="U58" s="14"/>
      <c r="V58" s="14"/>
      <c r="W58" s="14"/>
      <c r="X58" s="14"/>
      <c r="Y58" s="14"/>
      <c r="Z58" s="14"/>
      <c r="AA58" s="14"/>
      <c r="AB58" s="14"/>
    </row>
    <row r="59">
      <c r="A59" s="7"/>
      <c r="B59" s="11"/>
      <c r="C59" s="9"/>
      <c r="D59" s="22"/>
      <c r="E59" s="11"/>
      <c r="F59" s="11"/>
      <c r="G59" s="13"/>
      <c r="H59" s="11"/>
      <c r="I59" s="14"/>
      <c r="J59" s="14"/>
      <c r="K59" s="14"/>
      <c r="L59" s="14"/>
      <c r="M59" s="14"/>
      <c r="N59" s="14"/>
      <c r="O59" s="14"/>
      <c r="P59" s="14"/>
      <c r="Q59" s="14"/>
      <c r="R59" s="14"/>
      <c r="S59" s="14"/>
      <c r="T59" s="14"/>
      <c r="U59" s="14"/>
      <c r="V59" s="14"/>
      <c r="W59" s="14"/>
      <c r="X59" s="14"/>
      <c r="Y59" s="14"/>
      <c r="Z59" s="14"/>
      <c r="AA59" s="14"/>
      <c r="AB59" s="14"/>
    </row>
    <row r="60">
      <c r="A60" s="7"/>
      <c r="B60" s="11"/>
      <c r="C60" s="9"/>
      <c r="D60" s="22"/>
      <c r="E60" s="11"/>
      <c r="F60" s="11"/>
      <c r="G60" s="13"/>
      <c r="H60" s="11"/>
      <c r="I60" s="14"/>
      <c r="J60" s="14"/>
      <c r="K60" s="14"/>
      <c r="L60" s="14"/>
      <c r="M60" s="14"/>
      <c r="N60" s="14"/>
      <c r="O60" s="14"/>
      <c r="P60" s="14"/>
      <c r="Q60" s="14"/>
      <c r="R60" s="14"/>
      <c r="S60" s="14"/>
      <c r="T60" s="14"/>
      <c r="U60" s="14"/>
      <c r="V60" s="14"/>
      <c r="W60" s="14"/>
      <c r="X60" s="14"/>
      <c r="Y60" s="14"/>
      <c r="Z60" s="14"/>
      <c r="AA60" s="14"/>
      <c r="AB60" s="14"/>
    </row>
    <row r="61">
      <c r="A61" s="7"/>
      <c r="B61" s="11"/>
      <c r="C61" s="9"/>
      <c r="D61" s="22"/>
      <c r="E61" s="11"/>
      <c r="F61" s="11"/>
      <c r="G61" s="13"/>
      <c r="H61" s="11"/>
      <c r="I61" s="14"/>
      <c r="J61" s="14"/>
      <c r="K61" s="14"/>
      <c r="L61" s="14"/>
      <c r="M61" s="14"/>
      <c r="N61" s="14"/>
      <c r="O61" s="14"/>
      <c r="P61" s="14"/>
      <c r="Q61" s="14"/>
      <c r="R61" s="14"/>
      <c r="S61" s="14"/>
      <c r="T61" s="14"/>
      <c r="U61" s="14"/>
      <c r="V61" s="14"/>
      <c r="W61" s="14"/>
      <c r="X61" s="14"/>
      <c r="Y61" s="14"/>
      <c r="Z61" s="14"/>
      <c r="AA61" s="14"/>
      <c r="AB61" s="14"/>
    </row>
    <row r="62">
      <c r="A62" s="7"/>
      <c r="B62" s="11"/>
      <c r="C62" s="9"/>
      <c r="D62" s="22"/>
      <c r="E62" s="11"/>
      <c r="F62" s="11"/>
      <c r="G62" s="13"/>
      <c r="H62" s="11"/>
      <c r="I62" s="14"/>
      <c r="J62" s="14"/>
      <c r="K62" s="14"/>
      <c r="L62" s="14"/>
      <c r="M62" s="14"/>
      <c r="N62" s="14"/>
      <c r="O62" s="14"/>
      <c r="P62" s="14"/>
      <c r="Q62" s="14"/>
      <c r="R62" s="14"/>
      <c r="S62" s="14"/>
      <c r="T62" s="14"/>
      <c r="U62" s="14"/>
      <c r="V62" s="14"/>
      <c r="W62" s="14"/>
      <c r="X62" s="14"/>
      <c r="Y62" s="14"/>
      <c r="Z62" s="14"/>
      <c r="AA62" s="14"/>
      <c r="AB62" s="14"/>
    </row>
    <row r="63">
      <c r="A63" s="7"/>
      <c r="B63" s="11"/>
      <c r="C63" s="9"/>
      <c r="D63" s="22"/>
      <c r="E63" s="11"/>
      <c r="F63" s="11"/>
      <c r="G63" s="13"/>
      <c r="H63" s="11"/>
      <c r="I63" s="14"/>
      <c r="J63" s="14"/>
      <c r="K63" s="14"/>
      <c r="L63" s="14"/>
      <c r="M63" s="14"/>
      <c r="N63" s="14"/>
      <c r="O63" s="14"/>
      <c r="P63" s="14"/>
      <c r="Q63" s="14"/>
      <c r="R63" s="14"/>
      <c r="S63" s="14"/>
      <c r="T63" s="14"/>
      <c r="U63" s="14"/>
      <c r="V63" s="14"/>
      <c r="W63" s="14"/>
      <c r="X63" s="14"/>
      <c r="Y63" s="14"/>
      <c r="Z63" s="14"/>
      <c r="AA63" s="14"/>
      <c r="AB63" s="14"/>
    </row>
    <row r="64">
      <c r="A64" s="7"/>
      <c r="B64" s="11"/>
      <c r="C64" s="9"/>
      <c r="D64" s="22"/>
      <c r="E64" s="11"/>
      <c r="F64" s="11"/>
      <c r="G64" s="13"/>
      <c r="H64" s="11"/>
      <c r="I64" s="14"/>
      <c r="J64" s="14"/>
      <c r="K64" s="14"/>
      <c r="L64" s="14"/>
      <c r="M64" s="14"/>
      <c r="N64" s="14"/>
      <c r="O64" s="14"/>
      <c r="P64" s="14"/>
      <c r="Q64" s="14"/>
      <c r="R64" s="14"/>
      <c r="S64" s="14"/>
      <c r="T64" s="14"/>
      <c r="U64" s="14"/>
      <c r="V64" s="14"/>
      <c r="W64" s="14"/>
      <c r="X64" s="14"/>
      <c r="Y64" s="14"/>
      <c r="Z64" s="14"/>
      <c r="AA64" s="14"/>
      <c r="AB64" s="14"/>
    </row>
    <row r="65">
      <c r="A65" s="7"/>
      <c r="B65" s="11"/>
      <c r="C65" s="9"/>
      <c r="D65" s="22"/>
      <c r="E65" s="11"/>
      <c r="F65" s="11"/>
      <c r="G65" s="13"/>
      <c r="H65" s="11"/>
      <c r="I65" s="14"/>
      <c r="J65" s="14"/>
      <c r="K65" s="14"/>
      <c r="L65" s="14"/>
      <c r="M65" s="14"/>
      <c r="N65" s="14"/>
      <c r="O65" s="14"/>
      <c r="P65" s="14"/>
      <c r="Q65" s="14"/>
      <c r="R65" s="14"/>
      <c r="S65" s="14"/>
      <c r="T65" s="14"/>
      <c r="U65" s="14"/>
      <c r="V65" s="14"/>
      <c r="W65" s="14"/>
      <c r="X65" s="14"/>
      <c r="Y65" s="14"/>
      <c r="Z65" s="14"/>
      <c r="AA65" s="14"/>
      <c r="AB65" s="14"/>
    </row>
    <row r="66">
      <c r="A66" s="7"/>
      <c r="B66" s="11"/>
      <c r="C66" s="9"/>
      <c r="D66" s="22"/>
      <c r="E66" s="11"/>
      <c r="F66" s="11"/>
      <c r="G66" s="13"/>
      <c r="H66" s="11"/>
      <c r="I66" s="14"/>
      <c r="J66" s="14"/>
      <c r="K66" s="14"/>
      <c r="L66" s="14"/>
      <c r="M66" s="14"/>
      <c r="N66" s="14"/>
      <c r="O66" s="14"/>
      <c r="P66" s="14"/>
      <c r="Q66" s="14"/>
      <c r="R66" s="14"/>
      <c r="S66" s="14"/>
      <c r="T66" s="14"/>
      <c r="U66" s="14"/>
      <c r="V66" s="14"/>
      <c r="W66" s="14"/>
      <c r="X66" s="14"/>
      <c r="Y66" s="14"/>
      <c r="Z66" s="14"/>
      <c r="AA66" s="14"/>
      <c r="AB66" s="14"/>
    </row>
    <row r="67">
      <c r="A67" s="7"/>
      <c r="B67" s="11"/>
      <c r="C67" s="9"/>
      <c r="D67" s="22"/>
      <c r="E67" s="11"/>
      <c r="F67" s="11"/>
      <c r="G67" s="13"/>
      <c r="H67" s="11"/>
      <c r="I67" s="14"/>
      <c r="J67" s="14"/>
      <c r="K67" s="14"/>
      <c r="L67" s="14"/>
      <c r="M67" s="14"/>
      <c r="N67" s="14"/>
      <c r="O67" s="14"/>
      <c r="P67" s="14"/>
      <c r="Q67" s="14"/>
      <c r="R67" s="14"/>
      <c r="S67" s="14"/>
      <c r="T67" s="14"/>
      <c r="U67" s="14"/>
      <c r="V67" s="14"/>
      <c r="W67" s="14"/>
      <c r="X67" s="14"/>
      <c r="Y67" s="14"/>
      <c r="Z67" s="14"/>
      <c r="AA67" s="14"/>
      <c r="AB67" s="14"/>
    </row>
    <row r="68">
      <c r="A68" s="7"/>
      <c r="B68" s="11"/>
      <c r="C68" s="9"/>
      <c r="D68" s="22"/>
      <c r="E68" s="11"/>
      <c r="F68" s="11"/>
      <c r="G68" s="13"/>
      <c r="H68" s="11"/>
      <c r="I68" s="14"/>
      <c r="J68" s="14"/>
      <c r="K68" s="14"/>
      <c r="L68" s="14"/>
      <c r="M68" s="14"/>
      <c r="N68" s="14"/>
      <c r="O68" s="14"/>
      <c r="P68" s="14"/>
      <c r="Q68" s="14"/>
      <c r="R68" s="14"/>
      <c r="S68" s="14"/>
      <c r="T68" s="14"/>
      <c r="U68" s="14"/>
      <c r="V68" s="14"/>
      <c r="W68" s="14"/>
      <c r="X68" s="14"/>
      <c r="Y68" s="14"/>
      <c r="Z68" s="14"/>
      <c r="AA68" s="14"/>
      <c r="AB68" s="14"/>
    </row>
    <row r="69">
      <c r="A69" s="7"/>
      <c r="B69" s="11"/>
      <c r="C69" s="9"/>
      <c r="D69" s="22"/>
      <c r="E69" s="11"/>
      <c r="F69" s="11"/>
      <c r="G69" s="13"/>
      <c r="H69" s="11"/>
      <c r="I69" s="14"/>
      <c r="J69" s="14"/>
      <c r="K69" s="14"/>
      <c r="L69" s="14"/>
      <c r="M69" s="14"/>
      <c r="N69" s="14"/>
      <c r="O69" s="14"/>
      <c r="P69" s="14"/>
      <c r="Q69" s="14"/>
      <c r="R69" s="14"/>
      <c r="S69" s="14"/>
      <c r="T69" s="14"/>
      <c r="U69" s="14"/>
      <c r="V69" s="14"/>
      <c r="W69" s="14"/>
      <c r="X69" s="14"/>
      <c r="Y69" s="14"/>
      <c r="Z69" s="14"/>
      <c r="AA69" s="14"/>
      <c r="AB69" s="14"/>
    </row>
    <row r="70">
      <c r="A70" s="7"/>
      <c r="B70" s="11"/>
      <c r="C70" s="9"/>
      <c r="D70" s="22"/>
      <c r="E70" s="11"/>
      <c r="F70" s="11"/>
      <c r="G70" s="13"/>
      <c r="H70" s="11"/>
      <c r="I70" s="14"/>
      <c r="J70" s="14"/>
      <c r="K70" s="14"/>
      <c r="L70" s="14"/>
      <c r="M70" s="14"/>
      <c r="N70" s="14"/>
      <c r="O70" s="14"/>
      <c r="P70" s="14"/>
      <c r="Q70" s="14"/>
      <c r="R70" s="14"/>
      <c r="S70" s="14"/>
      <c r="T70" s="14"/>
      <c r="U70" s="14"/>
      <c r="V70" s="14"/>
      <c r="W70" s="14"/>
      <c r="X70" s="14"/>
      <c r="Y70" s="14"/>
      <c r="Z70" s="14"/>
      <c r="AA70" s="14"/>
      <c r="AB70" s="14"/>
    </row>
    <row r="71">
      <c r="A71" s="7"/>
      <c r="B71" s="11"/>
      <c r="C71" s="9"/>
      <c r="D71" s="22"/>
      <c r="E71" s="11"/>
      <c r="F71" s="11"/>
      <c r="G71" s="13"/>
      <c r="H71" s="11"/>
      <c r="I71" s="14"/>
      <c r="J71" s="14"/>
      <c r="K71" s="14"/>
      <c r="L71" s="14"/>
      <c r="M71" s="14"/>
      <c r="N71" s="14"/>
      <c r="O71" s="14"/>
      <c r="P71" s="14"/>
      <c r="Q71" s="14"/>
      <c r="R71" s="14"/>
      <c r="S71" s="14"/>
      <c r="T71" s="14"/>
      <c r="U71" s="14"/>
      <c r="V71" s="14"/>
      <c r="W71" s="14"/>
      <c r="X71" s="14"/>
      <c r="Y71" s="14"/>
      <c r="Z71" s="14"/>
      <c r="AA71" s="14"/>
      <c r="AB71" s="14"/>
    </row>
    <row r="72">
      <c r="A72" s="7"/>
      <c r="B72" s="11"/>
      <c r="C72" s="9"/>
      <c r="D72" s="22"/>
      <c r="E72" s="11"/>
      <c r="F72" s="11"/>
      <c r="G72" s="13"/>
      <c r="H72" s="11"/>
      <c r="I72" s="14"/>
      <c r="J72" s="14"/>
      <c r="K72" s="14"/>
      <c r="L72" s="14"/>
      <c r="M72" s="14"/>
      <c r="N72" s="14"/>
      <c r="O72" s="14"/>
      <c r="P72" s="14"/>
      <c r="Q72" s="14"/>
      <c r="R72" s="14"/>
      <c r="S72" s="14"/>
      <c r="T72" s="14"/>
      <c r="U72" s="14"/>
      <c r="V72" s="14"/>
      <c r="W72" s="14"/>
      <c r="X72" s="14"/>
      <c r="Y72" s="14"/>
      <c r="Z72" s="14"/>
      <c r="AA72" s="14"/>
      <c r="AB72" s="14"/>
    </row>
    <row r="73">
      <c r="A73" s="7"/>
      <c r="B73" s="11"/>
      <c r="C73" s="9"/>
      <c r="D73" s="22"/>
      <c r="E73" s="11"/>
      <c r="F73" s="11"/>
      <c r="G73" s="13"/>
      <c r="H73" s="11"/>
      <c r="I73" s="14"/>
      <c r="J73" s="14"/>
      <c r="K73" s="14"/>
      <c r="L73" s="14"/>
      <c r="M73" s="14"/>
      <c r="N73" s="14"/>
      <c r="O73" s="14"/>
      <c r="P73" s="14"/>
      <c r="Q73" s="14"/>
      <c r="R73" s="14"/>
      <c r="S73" s="14"/>
      <c r="T73" s="14"/>
      <c r="U73" s="14"/>
      <c r="V73" s="14"/>
      <c r="W73" s="14"/>
      <c r="X73" s="14"/>
      <c r="Y73" s="14"/>
      <c r="Z73" s="14"/>
      <c r="AA73" s="14"/>
      <c r="AB73" s="14"/>
    </row>
    <row r="74">
      <c r="A74" s="7"/>
      <c r="B74" s="11"/>
      <c r="C74" s="9"/>
      <c r="D74" s="22"/>
      <c r="E74" s="11"/>
      <c r="F74" s="11"/>
      <c r="G74" s="13"/>
      <c r="H74" s="11"/>
      <c r="I74" s="14"/>
      <c r="J74" s="14"/>
      <c r="K74" s="14"/>
      <c r="L74" s="14"/>
      <c r="M74" s="14"/>
      <c r="N74" s="14"/>
      <c r="O74" s="14"/>
      <c r="P74" s="14"/>
      <c r="Q74" s="14"/>
      <c r="R74" s="14"/>
      <c r="S74" s="14"/>
      <c r="T74" s="14"/>
      <c r="U74" s="14"/>
      <c r="V74" s="14"/>
      <c r="W74" s="14"/>
      <c r="X74" s="14"/>
      <c r="Y74" s="14"/>
      <c r="Z74" s="14"/>
      <c r="AA74" s="14"/>
      <c r="AB74" s="14"/>
    </row>
    <row r="75">
      <c r="A75" s="7"/>
      <c r="B75" s="11"/>
      <c r="C75" s="9"/>
      <c r="D75" s="22"/>
      <c r="E75" s="11"/>
      <c r="F75" s="11"/>
      <c r="G75" s="13"/>
      <c r="H75" s="11"/>
      <c r="I75" s="14"/>
      <c r="J75" s="14"/>
      <c r="K75" s="14"/>
      <c r="L75" s="14"/>
      <c r="M75" s="14"/>
      <c r="N75" s="14"/>
      <c r="O75" s="14"/>
      <c r="P75" s="14"/>
      <c r="Q75" s="14"/>
      <c r="R75" s="14"/>
      <c r="S75" s="14"/>
      <c r="T75" s="14"/>
      <c r="U75" s="14"/>
      <c r="V75" s="14"/>
      <c r="W75" s="14"/>
      <c r="X75" s="14"/>
      <c r="Y75" s="14"/>
      <c r="Z75" s="14"/>
      <c r="AA75" s="14"/>
      <c r="AB75" s="14"/>
    </row>
    <row r="76">
      <c r="A76" s="7"/>
      <c r="B76" s="11"/>
      <c r="C76" s="9"/>
      <c r="D76" s="22"/>
      <c r="E76" s="11"/>
      <c r="F76" s="11"/>
      <c r="G76" s="13"/>
      <c r="H76" s="11"/>
      <c r="I76" s="14"/>
      <c r="J76" s="14"/>
      <c r="K76" s="14"/>
      <c r="L76" s="14"/>
      <c r="M76" s="14"/>
      <c r="N76" s="14"/>
      <c r="O76" s="14"/>
      <c r="P76" s="14"/>
      <c r="Q76" s="14"/>
      <c r="R76" s="14"/>
      <c r="S76" s="14"/>
      <c r="T76" s="14"/>
      <c r="U76" s="14"/>
      <c r="V76" s="14"/>
      <c r="W76" s="14"/>
      <c r="X76" s="14"/>
      <c r="Y76" s="14"/>
      <c r="Z76" s="14"/>
      <c r="AA76" s="14"/>
      <c r="AB76" s="14"/>
    </row>
    <row r="77">
      <c r="A77" s="7"/>
      <c r="B77" s="11"/>
      <c r="C77" s="9"/>
      <c r="D77" s="22"/>
      <c r="E77" s="11"/>
      <c r="F77" s="11"/>
      <c r="G77" s="13"/>
      <c r="H77" s="11"/>
      <c r="I77" s="14"/>
      <c r="J77" s="14"/>
      <c r="K77" s="14"/>
      <c r="L77" s="14"/>
      <c r="M77" s="14"/>
      <c r="N77" s="14"/>
      <c r="O77" s="14"/>
      <c r="P77" s="14"/>
      <c r="Q77" s="14"/>
      <c r="R77" s="14"/>
      <c r="S77" s="14"/>
      <c r="T77" s="14"/>
      <c r="U77" s="14"/>
      <c r="V77" s="14"/>
      <c r="W77" s="14"/>
      <c r="X77" s="14"/>
      <c r="Y77" s="14"/>
      <c r="Z77" s="14"/>
      <c r="AA77" s="14"/>
      <c r="AB77" s="14"/>
    </row>
    <row r="78">
      <c r="A78" s="7"/>
      <c r="B78" s="11"/>
      <c r="C78" s="9"/>
      <c r="D78" s="22"/>
      <c r="E78" s="11"/>
      <c r="F78" s="11"/>
      <c r="G78" s="13"/>
      <c r="H78" s="11"/>
      <c r="I78" s="14"/>
      <c r="J78" s="14"/>
      <c r="K78" s="14"/>
      <c r="L78" s="14"/>
      <c r="M78" s="14"/>
      <c r="N78" s="14"/>
      <c r="O78" s="14"/>
      <c r="P78" s="14"/>
      <c r="Q78" s="14"/>
      <c r="R78" s="14"/>
      <c r="S78" s="14"/>
      <c r="T78" s="14"/>
      <c r="U78" s="14"/>
      <c r="V78" s="14"/>
      <c r="W78" s="14"/>
      <c r="X78" s="14"/>
      <c r="Y78" s="14"/>
      <c r="Z78" s="14"/>
      <c r="AA78" s="14"/>
      <c r="AB78" s="14"/>
    </row>
    <row r="79">
      <c r="A79" s="7"/>
      <c r="B79" s="11"/>
      <c r="C79" s="9"/>
      <c r="D79" s="22"/>
      <c r="E79" s="11"/>
      <c r="F79" s="11"/>
      <c r="G79" s="13"/>
      <c r="H79" s="11"/>
      <c r="I79" s="14"/>
      <c r="J79" s="14"/>
      <c r="K79" s="14"/>
      <c r="L79" s="14"/>
      <c r="M79" s="14"/>
      <c r="N79" s="14"/>
      <c r="O79" s="14"/>
      <c r="P79" s="14"/>
      <c r="Q79" s="14"/>
      <c r="R79" s="14"/>
      <c r="S79" s="14"/>
      <c r="T79" s="14"/>
      <c r="U79" s="14"/>
      <c r="V79" s="14"/>
      <c r="W79" s="14"/>
      <c r="X79" s="14"/>
      <c r="Y79" s="14"/>
      <c r="Z79" s="14"/>
      <c r="AA79" s="14"/>
      <c r="AB79" s="14"/>
    </row>
    <row r="80">
      <c r="A80" s="7"/>
      <c r="B80" s="11"/>
      <c r="C80" s="9"/>
      <c r="D80" s="22"/>
      <c r="E80" s="11"/>
      <c r="F80" s="11"/>
      <c r="G80" s="13"/>
      <c r="H80" s="11"/>
      <c r="I80" s="14"/>
      <c r="J80" s="14"/>
      <c r="K80" s="14"/>
      <c r="L80" s="14"/>
      <c r="M80" s="14"/>
      <c r="N80" s="14"/>
      <c r="O80" s="14"/>
      <c r="P80" s="14"/>
      <c r="Q80" s="14"/>
      <c r="R80" s="14"/>
      <c r="S80" s="14"/>
      <c r="T80" s="14"/>
      <c r="U80" s="14"/>
      <c r="V80" s="14"/>
      <c r="W80" s="14"/>
      <c r="X80" s="14"/>
      <c r="Y80" s="14"/>
      <c r="Z80" s="14"/>
      <c r="AA80" s="14"/>
      <c r="AB80" s="14"/>
    </row>
    <row r="81">
      <c r="A81" s="7"/>
      <c r="B81" s="11"/>
      <c r="C81" s="9"/>
      <c r="D81" s="22"/>
      <c r="E81" s="11"/>
      <c r="F81" s="11"/>
      <c r="G81" s="13"/>
      <c r="H81" s="11"/>
      <c r="I81" s="14"/>
      <c r="J81" s="14"/>
      <c r="K81" s="14"/>
      <c r="L81" s="14"/>
      <c r="M81" s="14"/>
      <c r="N81" s="14"/>
      <c r="O81" s="14"/>
      <c r="P81" s="14"/>
      <c r="Q81" s="14"/>
      <c r="R81" s="14"/>
      <c r="S81" s="14"/>
      <c r="T81" s="14"/>
      <c r="U81" s="14"/>
      <c r="V81" s="14"/>
      <c r="W81" s="14"/>
      <c r="X81" s="14"/>
      <c r="Y81" s="14"/>
      <c r="Z81" s="14"/>
      <c r="AA81" s="14"/>
      <c r="AB81" s="14"/>
    </row>
    <row r="82">
      <c r="A82" s="7"/>
      <c r="B82" s="11"/>
      <c r="C82" s="9"/>
      <c r="D82" s="22"/>
      <c r="E82" s="11"/>
      <c r="F82" s="11"/>
      <c r="G82" s="13"/>
      <c r="H82" s="11"/>
      <c r="I82" s="14"/>
      <c r="J82" s="14"/>
      <c r="K82" s="14"/>
      <c r="L82" s="14"/>
      <c r="M82" s="14"/>
      <c r="N82" s="14"/>
      <c r="O82" s="14"/>
      <c r="P82" s="14"/>
      <c r="Q82" s="14"/>
      <c r="R82" s="14"/>
      <c r="S82" s="14"/>
      <c r="T82" s="14"/>
      <c r="U82" s="14"/>
      <c r="V82" s="14"/>
      <c r="W82" s="14"/>
      <c r="X82" s="14"/>
      <c r="Y82" s="14"/>
      <c r="Z82" s="14"/>
      <c r="AA82" s="14"/>
      <c r="AB82" s="14"/>
    </row>
    <row r="83">
      <c r="A83" s="7"/>
      <c r="B83" s="11"/>
      <c r="C83" s="9"/>
      <c r="D83" s="22"/>
      <c r="E83" s="11"/>
      <c r="F83" s="11"/>
      <c r="G83" s="13"/>
      <c r="H83" s="11"/>
      <c r="I83" s="14"/>
      <c r="J83" s="14"/>
      <c r="K83" s="14"/>
      <c r="L83" s="14"/>
      <c r="M83" s="14"/>
      <c r="N83" s="14"/>
      <c r="O83" s="14"/>
      <c r="P83" s="14"/>
      <c r="Q83" s="14"/>
      <c r="R83" s="14"/>
      <c r="S83" s="14"/>
      <c r="T83" s="14"/>
      <c r="U83" s="14"/>
      <c r="V83" s="14"/>
      <c r="W83" s="14"/>
      <c r="X83" s="14"/>
      <c r="Y83" s="14"/>
      <c r="Z83" s="14"/>
      <c r="AA83" s="14"/>
      <c r="AB83" s="14"/>
    </row>
    <row r="84">
      <c r="A84" s="7"/>
      <c r="B84" s="11"/>
      <c r="C84" s="9"/>
      <c r="D84" s="22"/>
      <c r="E84" s="11"/>
      <c r="F84" s="11"/>
      <c r="G84" s="13"/>
      <c r="H84" s="11"/>
      <c r="I84" s="14"/>
      <c r="J84" s="14"/>
      <c r="K84" s="14"/>
      <c r="L84" s="14"/>
      <c r="M84" s="14"/>
      <c r="N84" s="14"/>
      <c r="O84" s="14"/>
      <c r="P84" s="14"/>
      <c r="Q84" s="14"/>
      <c r="R84" s="14"/>
      <c r="S84" s="14"/>
      <c r="T84" s="14"/>
      <c r="U84" s="14"/>
      <c r="V84" s="14"/>
      <c r="W84" s="14"/>
      <c r="X84" s="14"/>
      <c r="Y84" s="14"/>
      <c r="Z84" s="14"/>
      <c r="AA84" s="14"/>
      <c r="AB84" s="14"/>
    </row>
    <row r="85">
      <c r="A85" s="7"/>
      <c r="B85" s="11"/>
      <c r="C85" s="9"/>
      <c r="D85" s="22"/>
      <c r="E85" s="11"/>
      <c r="F85" s="11"/>
      <c r="G85" s="13"/>
      <c r="H85" s="11"/>
      <c r="I85" s="14"/>
      <c r="J85" s="14"/>
      <c r="K85" s="14"/>
      <c r="L85" s="14"/>
      <c r="M85" s="14"/>
      <c r="N85" s="14"/>
      <c r="O85" s="14"/>
      <c r="P85" s="14"/>
      <c r="Q85" s="14"/>
      <c r="R85" s="14"/>
      <c r="S85" s="14"/>
      <c r="T85" s="14"/>
      <c r="U85" s="14"/>
      <c r="V85" s="14"/>
      <c r="W85" s="14"/>
      <c r="X85" s="14"/>
      <c r="Y85" s="14"/>
      <c r="Z85" s="14"/>
      <c r="AA85" s="14"/>
      <c r="AB85" s="14"/>
    </row>
    <row r="86">
      <c r="A86" s="7"/>
      <c r="B86" s="11"/>
      <c r="C86" s="9"/>
      <c r="D86" s="22"/>
      <c r="E86" s="11"/>
      <c r="F86" s="11"/>
      <c r="G86" s="13"/>
      <c r="H86" s="11"/>
      <c r="I86" s="14"/>
      <c r="J86" s="14"/>
      <c r="K86" s="14"/>
      <c r="L86" s="14"/>
      <c r="M86" s="14"/>
      <c r="N86" s="14"/>
      <c r="O86" s="14"/>
      <c r="P86" s="14"/>
      <c r="Q86" s="14"/>
      <c r="R86" s="14"/>
      <c r="S86" s="14"/>
      <c r="T86" s="14"/>
      <c r="U86" s="14"/>
      <c r="V86" s="14"/>
      <c r="W86" s="14"/>
      <c r="X86" s="14"/>
      <c r="Y86" s="14"/>
      <c r="Z86" s="14"/>
      <c r="AA86" s="14"/>
      <c r="AB86" s="14"/>
    </row>
    <row r="87">
      <c r="A87" s="7"/>
      <c r="B87" s="11"/>
      <c r="C87" s="9"/>
      <c r="D87" s="22"/>
      <c r="E87" s="11"/>
      <c r="F87" s="11"/>
      <c r="G87" s="13"/>
      <c r="H87" s="11"/>
      <c r="I87" s="14"/>
      <c r="J87" s="14"/>
      <c r="K87" s="14"/>
      <c r="L87" s="14"/>
      <c r="M87" s="14"/>
      <c r="N87" s="14"/>
      <c r="O87" s="14"/>
      <c r="P87" s="14"/>
      <c r="Q87" s="14"/>
      <c r="R87" s="14"/>
      <c r="S87" s="14"/>
      <c r="T87" s="14"/>
      <c r="U87" s="14"/>
      <c r="V87" s="14"/>
      <c r="W87" s="14"/>
      <c r="X87" s="14"/>
      <c r="Y87" s="14"/>
      <c r="Z87" s="14"/>
      <c r="AA87" s="14"/>
      <c r="AB87" s="14"/>
    </row>
    <row r="88">
      <c r="A88" s="7"/>
      <c r="B88" s="11"/>
      <c r="C88" s="9"/>
      <c r="D88" s="22"/>
      <c r="E88" s="11"/>
      <c r="F88" s="11"/>
      <c r="G88" s="13"/>
      <c r="H88" s="11"/>
      <c r="I88" s="14"/>
      <c r="J88" s="14"/>
      <c r="K88" s="14"/>
      <c r="L88" s="14"/>
      <c r="M88" s="14"/>
      <c r="N88" s="14"/>
      <c r="O88" s="14"/>
      <c r="P88" s="14"/>
      <c r="Q88" s="14"/>
      <c r="R88" s="14"/>
      <c r="S88" s="14"/>
      <c r="T88" s="14"/>
      <c r="U88" s="14"/>
      <c r="V88" s="14"/>
      <c r="W88" s="14"/>
      <c r="X88" s="14"/>
      <c r="Y88" s="14"/>
      <c r="Z88" s="14"/>
      <c r="AA88" s="14"/>
      <c r="AB88" s="14"/>
    </row>
    <row r="89">
      <c r="A89" s="7"/>
      <c r="B89" s="11"/>
      <c r="C89" s="9"/>
      <c r="D89" s="22"/>
      <c r="E89" s="11"/>
      <c r="F89" s="11"/>
      <c r="G89" s="13"/>
      <c r="H89" s="11"/>
      <c r="I89" s="14"/>
      <c r="J89" s="14"/>
      <c r="K89" s="14"/>
      <c r="L89" s="14"/>
      <c r="M89" s="14"/>
      <c r="N89" s="14"/>
      <c r="O89" s="14"/>
      <c r="P89" s="14"/>
      <c r="Q89" s="14"/>
      <c r="R89" s="14"/>
      <c r="S89" s="14"/>
      <c r="T89" s="14"/>
      <c r="U89" s="14"/>
      <c r="V89" s="14"/>
      <c r="W89" s="14"/>
      <c r="X89" s="14"/>
      <c r="Y89" s="14"/>
      <c r="Z89" s="14"/>
      <c r="AA89" s="14"/>
      <c r="AB89" s="14"/>
    </row>
    <row r="90">
      <c r="A90" s="7"/>
      <c r="B90" s="11"/>
      <c r="C90" s="9"/>
      <c r="D90" s="22"/>
      <c r="E90" s="11"/>
      <c r="F90" s="11"/>
      <c r="G90" s="13"/>
      <c r="H90" s="11"/>
      <c r="I90" s="14"/>
      <c r="J90" s="14"/>
      <c r="K90" s="14"/>
      <c r="L90" s="14"/>
      <c r="M90" s="14"/>
      <c r="N90" s="14"/>
      <c r="O90" s="14"/>
      <c r="P90" s="14"/>
      <c r="Q90" s="14"/>
      <c r="R90" s="14"/>
      <c r="S90" s="14"/>
      <c r="T90" s="14"/>
      <c r="U90" s="14"/>
      <c r="V90" s="14"/>
      <c r="W90" s="14"/>
      <c r="X90" s="14"/>
      <c r="Y90" s="14"/>
      <c r="Z90" s="14"/>
      <c r="AA90" s="14"/>
      <c r="AB90" s="14"/>
    </row>
    <row r="91">
      <c r="A91" s="7"/>
      <c r="B91" s="11"/>
      <c r="C91" s="9"/>
      <c r="D91" s="22"/>
      <c r="E91" s="11"/>
      <c r="F91" s="11"/>
      <c r="G91" s="13"/>
      <c r="H91" s="11"/>
      <c r="I91" s="14"/>
      <c r="J91" s="14"/>
      <c r="K91" s="14"/>
      <c r="L91" s="14"/>
      <c r="M91" s="14"/>
      <c r="N91" s="14"/>
      <c r="O91" s="14"/>
      <c r="P91" s="14"/>
      <c r="Q91" s="14"/>
      <c r="R91" s="14"/>
      <c r="S91" s="14"/>
      <c r="T91" s="14"/>
      <c r="U91" s="14"/>
      <c r="V91" s="14"/>
      <c r="W91" s="14"/>
      <c r="X91" s="14"/>
      <c r="Y91" s="14"/>
      <c r="Z91" s="14"/>
      <c r="AA91" s="14"/>
      <c r="AB91" s="14"/>
    </row>
    <row r="92">
      <c r="A92" s="7"/>
      <c r="B92" s="11"/>
      <c r="C92" s="9"/>
      <c r="D92" s="22"/>
      <c r="E92" s="11"/>
      <c r="F92" s="11"/>
      <c r="G92" s="13"/>
      <c r="H92" s="11"/>
      <c r="I92" s="14"/>
      <c r="J92" s="14"/>
      <c r="K92" s="14"/>
      <c r="L92" s="14"/>
      <c r="M92" s="14"/>
      <c r="N92" s="14"/>
      <c r="O92" s="14"/>
      <c r="P92" s="14"/>
      <c r="Q92" s="14"/>
      <c r="R92" s="14"/>
      <c r="S92" s="14"/>
      <c r="T92" s="14"/>
      <c r="U92" s="14"/>
      <c r="V92" s="14"/>
      <c r="W92" s="14"/>
      <c r="X92" s="14"/>
      <c r="Y92" s="14"/>
      <c r="Z92" s="14"/>
      <c r="AA92" s="14"/>
      <c r="AB92" s="14"/>
    </row>
    <row r="93">
      <c r="A93" s="7"/>
      <c r="B93" s="11"/>
      <c r="C93" s="9"/>
      <c r="D93" s="22"/>
      <c r="E93" s="11"/>
      <c r="F93" s="11"/>
      <c r="G93" s="13"/>
      <c r="H93" s="11"/>
      <c r="I93" s="14"/>
      <c r="J93" s="14"/>
      <c r="K93" s="14"/>
      <c r="L93" s="14"/>
      <c r="M93" s="14"/>
      <c r="N93" s="14"/>
      <c r="O93" s="14"/>
      <c r="P93" s="14"/>
      <c r="Q93" s="14"/>
      <c r="R93" s="14"/>
      <c r="S93" s="14"/>
      <c r="T93" s="14"/>
      <c r="U93" s="14"/>
      <c r="V93" s="14"/>
      <c r="W93" s="14"/>
      <c r="X93" s="14"/>
      <c r="Y93" s="14"/>
      <c r="Z93" s="14"/>
      <c r="AA93" s="14"/>
      <c r="AB93" s="14"/>
    </row>
    <row r="94">
      <c r="A94" s="7"/>
      <c r="B94" s="11"/>
      <c r="C94" s="9"/>
      <c r="D94" s="22"/>
      <c r="E94" s="11"/>
      <c r="F94" s="11"/>
      <c r="G94" s="13"/>
      <c r="H94" s="11"/>
      <c r="I94" s="14"/>
      <c r="J94" s="14"/>
      <c r="K94" s="14"/>
      <c r="L94" s="14"/>
      <c r="M94" s="14"/>
      <c r="N94" s="14"/>
      <c r="O94" s="14"/>
      <c r="P94" s="14"/>
      <c r="Q94" s="14"/>
      <c r="R94" s="14"/>
      <c r="S94" s="14"/>
      <c r="T94" s="14"/>
      <c r="U94" s="14"/>
      <c r="V94" s="14"/>
      <c r="W94" s="14"/>
      <c r="X94" s="14"/>
      <c r="Y94" s="14"/>
      <c r="Z94" s="14"/>
      <c r="AA94" s="14"/>
      <c r="AB94" s="14"/>
    </row>
    <row r="95">
      <c r="A95" s="7"/>
      <c r="B95" s="11"/>
      <c r="C95" s="9"/>
      <c r="D95" s="22"/>
      <c r="E95" s="11"/>
      <c r="F95" s="11"/>
      <c r="G95" s="13"/>
      <c r="H95" s="11"/>
      <c r="I95" s="14"/>
      <c r="J95" s="14"/>
      <c r="K95" s="14"/>
      <c r="L95" s="14"/>
      <c r="M95" s="14"/>
      <c r="N95" s="14"/>
      <c r="O95" s="14"/>
      <c r="P95" s="14"/>
      <c r="Q95" s="14"/>
      <c r="R95" s="14"/>
      <c r="S95" s="14"/>
      <c r="T95" s="14"/>
      <c r="U95" s="14"/>
      <c r="V95" s="14"/>
      <c r="W95" s="14"/>
      <c r="X95" s="14"/>
      <c r="Y95" s="14"/>
      <c r="Z95" s="14"/>
      <c r="AA95" s="14"/>
      <c r="AB95" s="14"/>
    </row>
    <row r="96">
      <c r="A96" s="7"/>
      <c r="B96" s="11"/>
      <c r="C96" s="9"/>
      <c r="D96" s="22"/>
      <c r="E96" s="11"/>
      <c r="F96" s="11"/>
      <c r="G96" s="13"/>
      <c r="H96" s="11"/>
      <c r="I96" s="14"/>
      <c r="J96" s="14"/>
      <c r="K96" s="14"/>
      <c r="L96" s="14"/>
      <c r="M96" s="14"/>
      <c r="N96" s="14"/>
      <c r="O96" s="14"/>
      <c r="P96" s="14"/>
      <c r="Q96" s="14"/>
      <c r="R96" s="14"/>
      <c r="S96" s="14"/>
      <c r="T96" s="14"/>
      <c r="U96" s="14"/>
      <c r="V96" s="14"/>
      <c r="W96" s="14"/>
      <c r="X96" s="14"/>
      <c r="Y96" s="14"/>
      <c r="Z96" s="14"/>
      <c r="AA96" s="14"/>
      <c r="AB96" s="14"/>
    </row>
    <row r="97">
      <c r="A97" s="7"/>
      <c r="B97" s="11"/>
      <c r="C97" s="9"/>
      <c r="D97" s="22"/>
      <c r="E97" s="11"/>
      <c r="F97" s="11"/>
      <c r="G97" s="13"/>
      <c r="H97" s="11"/>
      <c r="I97" s="14"/>
      <c r="J97" s="14"/>
      <c r="K97" s="14"/>
      <c r="L97" s="14"/>
      <c r="M97" s="14"/>
      <c r="N97" s="14"/>
      <c r="O97" s="14"/>
      <c r="P97" s="14"/>
      <c r="Q97" s="14"/>
      <c r="R97" s="14"/>
      <c r="S97" s="14"/>
      <c r="T97" s="14"/>
      <c r="U97" s="14"/>
      <c r="V97" s="14"/>
      <c r="W97" s="14"/>
      <c r="X97" s="14"/>
      <c r="Y97" s="14"/>
      <c r="Z97" s="14"/>
      <c r="AA97" s="14"/>
      <c r="AB97" s="14"/>
    </row>
    <row r="98">
      <c r="A98" s="7"/>
      <c r="B98" s="11"/>
      <c r="C98" s="9"/>
      <c r="D98" s="22"/>
      <c r="E98" s="11"/>
      <c r="F98" s="11"/>
      <c r="G98" s="13"/>
      <c r="H98" s="11"/>
      <c r="I98" s="14"/>
      <c r="J98" s="14"/>
      <c r="K98" s="14"/>
      <c r="L98" s="14"/>
      <c r="M98" s="14"/>
      <c r="N98" s="14"/>
      <c r="O98" s="14"/>
      <c r="P98" s="14"/>
      <c r="Q98" s="14"/>
      <c r="R98" s="14"/>
      <c r="S98" s="14"/>
      <c r="T98" s="14"/>
      <c r="U98" s="14"/>
      <c r="V98" s="14"/>
      <c r="W98" s="14"/>
      <c r="X98" s="14"/>
      <c r="Y98" s="14"/>
      <c r="Z98" s="14"/>
      <c r="AA98" s="14"/>
      <c r="AB98" s="14"/>
    </row>
    <row r="99">
      <c r="A99" s="7"/>
      <c r="B99" s="11"/>
      <c r="C99" s="9"/>
      <c r="D99" s="22"/>
      <c r="E99" s="11"/>
      <c r="F99" s="11"/>
      <c r="G99" s="13"/>
      <c r="H99" s="11"/>
      <c r="I99" s="14"/>
      <c r="J99" s="14"/>
      <c r="K99" s="14"/>
      <c r="L99" s="14"/>
      <c r="M99" s="14"/>
      <c r="N99" s="14"/>
      <c r="O99" s="14"/>
      <c r="P99" s="14"/>
      <c r="Q99" s="14"/>
      <c r="R99" s="14"/>
      <c r="S99" s="14"/>
      <c r="T99" s="14"/>
      <c r="U99" s="14"/>
      <c r="V99" s="14"/>
      <c r="W99" s="14"/>
      <c r="X99" s="14"/>
      <c r="Y99" s="14"/>
      <c r="Z99" s="14"/>
      <c r="AA99" s="14"/>
      <c r="AB99" s="14"/>
    </row>
    <row r="100">
      <c r="A100" s="7"/>
      <c r="B100" s="11"/>
      <c r="C100" s="9"/>
      <c r="D100" s="22"/>
      <c r="E100" s="11"/>
      <c r="F100" s="11"/>
      <c r="G100" s="13"/>
      <c r="H100" s="11"/>
      <c r="I100" s="14"/>
      <c r="J100" s="14"/>
      <c r="K100" s="14"/>
      <c r="L100" s="14"/>
      <c r="M100" s="14"/>
      <c r="N100" s="14"/>
      <c r="O100" s="14"/>
      <c r="P100" s="14"/>
      <c r="Q100" s="14"/>
      <c r="R100" s="14"/>
      <c r="S100" s="14"/>
      <c r="T100" s="14"/>
      <c r="U100" s="14"/>
      <c r="V100" s="14"/>
      <c r="W100" s="14"/>
      <c r="X100" s="14"/>
      <c r="Y100" s="14"/>
      <c r="Z100" s="14"/>
      <c r="AA100" s="14"/>
      <c r="AB100" s="14"/>
    </row>
    <row r="101">
      <c r="A101" s="7"/>
      <c r="B101" s="11"/>
      <c r="C101" s="9"/>
      <c r="D101" s="22"/>
      <c r="E101" s="11"/>
      <c r="F101" s="11"/>
      <c r="G101" s="13"/>
      <c r="H101" s="11"/>
      <c r="I101" s="14"/>
      <c r="J101" s="14"/>
      <c r="K101" s="14"/>
      <c r="L101" s="14"/>
      <c r="M101" s="14"/>
      <c r="N101" s="14"/>
      <c r="O101" s="14"/>
      <c r="P101" s="14"/>
      <c r="Q101" s="14"/>
      <c r="R101" s="14"/>
      <c r="S101" s="14"/>
      <c r="T101" s="14"/>
      <c r="U101" s="14"/>
      <c r="V101" s="14"/>
      <c r="W101" s="14"/>
      <c r="X101" s="14"/>
      <c r="Y101" s="14"/>
      <c r="Z101" s="14"/>
      <c r="AA101" s="14"/>
      <c r="AB101" s="14"/>
    </row>
    <row r="102">
      <c r="A102" s="7"/>
      <c r="B102" s="11"/>
      <c r="C102" s="9"/>
      <c r="D102" s="22"/>
      <c r="E102" s="11"/>
      <c r="F102" s="11"/>
      <c r="G102" s="13"/>
      <c r="H102" s="11"/>
      <c r="I102" s="14"/>
      <c r="J102" s="14"/>
      <c r="K102" s="14"/>
      <c r="L102" s="14"/>
      <c r="M102" s="14"/>
      <c r="N102" s="14"/>
      <c r="O102" s="14"/>
      <c r="P102" s="14"/>
      <c r="Q102" s="14"/>
      <c r="R102" s="14"/>
      <c r="S102" s="14"/>
      <c r="T102" s="14"/>
      <c r="U102" s="14"/>
      <c r="V102" s="14"/>
      <c r="W102" s="14"/>
      <c r="X102" s="14"/>
      <c r="Y102" s="14"/>
      <c r="Z102" s="14"/>
      <c r="AA102" s="14"/>
      <c r="AB102" s="14"/>
    </row>
    <row r="103">
      <c r="A103" s="7"/>
      <c r="B103" s="11"/>
      <c r="C103" s="9"/>
      <c r="D103" s="22"/>
      <c r="E103" s="11"/>
      <c r="F103" s="11"/>
      <c r="G103" s="13"/>
      <c r="H103" s="11"/>
      <c r="I103" s="14"/>
      <c r="J103" s="14"/>
      <c r="K103" s="14"/>
      <c r="L103" s="14"/>
      <c r="M103" s="14"/>
      <c r="N103" s="14"/>
      <c r="O103" s="14"/>
      <c r="P103" s="14"/>
      <c r="Q103" s="14"/>
      <c r="R103" s="14"/>
      <c r="S103" s="14"/>
      <c r="T103" s="14"/>
      <c r="U103" s="14"/>
      <c r="V103" s="14"/>
      <c r="W103" s="14"/>
      <c r="X103" s="14"/>
      <c r="Y103" s="14"/>
      <c r="Z103" s="14"/>
      <c r="AA103" s="14"/>
      <c r="AB103" s="14"/>
    </row>
    <row r="104">
      <c r="A104" s="7"/>
      <c r="B104" s="11"/>
      <c r="C104" s="9"/>
      <c r="D104" s="22"/>
      <c r="E104" s="11"/>
      <c r="F104" s="11"/>
      <c r="G104" s="13"/>
      <c r="H104" s="11"/>
      <c r="I104" s="14"/>
      <c r="J104" s="14"/>
      <c r="K104" s="14"/>
      <c r="L104" s="14"/>
      <c r="M104" s="14"/>
      <c r="N104" s="14"/>
      <c r="O104" s="14"/>
      <c r="P104" s="14"/>
      <c r="Q104" s="14"/>
      <c r="R104" s="14"/>
      <c r="S104" s="14"/>
      <c r="T104" s="14"/>
      <c r="U104" s="14"/>
      <c r="V104" s="14"/>
      <c r="W104" s="14"/>
      <c r="X104" s="14"/>
      <c r="Y104" s="14"/>
      <c r="Z104" s="14"/>
      <c r="AA104" s="14"/>
      <c r="AB104" s="14"/>
    </row>
    <row r="105">
      <c r="A105" s="7"/>
      <c r="B105" s="11"/>
      <c r="C105" s="9"/>
      <c r="D105" s="22"/>
      <c r="E105" s="11"/>
      <c r="F105" s="11"/>
      <c r="G105" s="13"/>
      <c r="H105" s="11"/>
      <c r="I105" s="14"/>
      <c r="J105" s="14"/>
      <c r="K105" s="14"/>
      <c r="L105" s="14"/>
      <c r="M105" s="14"/>
      <c r="N105" s="14"/>
      <c r="O105" s="14"/>
      <c r="P105" s="14"/>
      <c r="Q105" s="14"/>
      <c r="R105" s="14"/>
      <c r="S105" s="14"/>
      <c r="T105" s="14"/>
      <c r="U105" s="14"/>
      <c r="V105" s="14"/>
      <c r="W105" s="14"/>
      <c r="X105" s="14"/>
      <c r="Y105" s="14"/>
      <c r="Z105" s="14"/>
      <c r="AA105" s="14"/>
      <c r="AB105" s="14"/>
    </row>
    <row r="106">
      <c r="A106" s="7"/>
      <c r="B106" s="11"/>
      <c r="C106" s="9"/>
      <c r="D106" s="22"/>
      <c r="E106" s="11"/>
      <c r="F106" s="11"/>
      <c r="G106" s="13"/>
      <c r="H106" s="11"/>
      <c r="I106" s="14"/>
      <c r="J106" s="14"/>
      <c r="K106" s="14"/>
      <c r="L106" s="14"/>
      <c r="M106" s="14"/>
      <c r="N106" s="14"/>
      <c r="O106" s="14"/>
      <c r="P106" s="14"/>
      <c r="Q106" s="14"/>
      <c r="R106" s="14"/>
      <c r="S106" s="14"/>
      <c r="T106" s="14"/>
      <c r="U106" s="14"/>
      <c r="V106" s="14"/>
      <c r="W106" s="14"/>
      <c r="X106" s="14"/>
      <c r="Y106" s="14"/>
      <c r="Z106" s="14"/>
      <c r="AA106" s="14"/>
      <c r="AB106" s="14"/>
    </row>
    <row r="107">
      <c r="A107" s="7"/>
      <c r="B107" s="11"/>
      <c r="C107" s="9"/>
      <c r="D107" s="22"/>
      <c r="E107" s="11"/>
      <c r="F107" s="11"/>
      <c r="G107" s="13"/>
      <c r="H107" s="11"/>
      <c r="I107" s="14"/>
      <c r="J107" s="14"/>
      <c r="K107" s="14"/>
      <c r="L107" s="14"/>
      <c r="M107" s="14"/>
      <c r="N107" s="14"/>
      <c r="O107" s="14"/>
      <c r="P107" s="14"/>
      <c r="Q107" s="14"/>
      <c r="R107" s="14"/>
      <c r="S107" s="14"/>
      <c r="T107" s="14"/>
      <c r="U107" s="14"/>
      <c r="V107" s="14"/>
      <c r="W107" s="14"/>
      <c r="X107" s="14"/>
      <c r="Y107" s="14"/>
      <c r="Z107" s="14"/>
      <c r="AA107" s="14"/>
      <c r="AB107" s="14"/>
    </row>
    <row r="108">
      <c r="A108" s="7"/>
      <c r="B108" s="11"/>
      <c r="C108" s="9"/>
      <c r="D108" s="22"/>
      <c r="E108" s="11"/>
      <c r="F108" s="11"/>
      <c r="G108" s="13"/>
      <c r="H108" s="11"/>
      <c r="I108" s="14"/>
      <c r="J108" s="14"/>
      <c r="K108" s="14"/>
      <c r="L108" s="14"/>
      <c r="M108" s="14"/>
      <c r="N108" s="14"/>
      <c r="O108" s="14"/>
      <c r="P108" s="14"/>
      <c r="Q108" s="14"/>
      <c r="R108" s="14"/>
      <c r="S108" s="14"/>
      <c r="T108" s="14"/>
      <c r="U108" s="14"/>
      <c r="V108" s="14"/>
      <c r="W108" s="14"/>
      <c r="X108" s="14"/>
      <c r="Y108" s="14"/>
      <c r="Z108" s="14"/>
      <c r="AA108" s="14"/>
      <c r="AB108" s="14"/>
    </row>
    <row r="109">
      <c r="A109" s="7"/>
      <c r="B109" s="11"/>
      <c r="C109" s="9"/>
      <c r="D109" s="22"/>
      <c r="E109" s="11"/>
      <c r="F109" s="11"/>
      <c r="G109" s="13"/>
      <c r="H109" s="11"/>
      <c r="I109" s="14"/>
      <c r="J109" s="14"/>
      <c r="K109" s="14"/>
      <c r="L109" s="14"/>
      <c r="M109" s="14"/>
      <c r="N109" s="14"/>
      <c r="O109" s="14"/>
      <c r="P109" s="14"/>
      <c r="Q109" s="14"/>
      <c r="R109" s="14"/>
      <c r="S109" s="14"/>
      <c r="T109" s="14"/>
      <c r="U109" s="14"/>
      <c r="V109" s="14"/>
      <c r="W109" s="14"/>
      <c r="X109" s="14"/>
      <c r="Y109" s="14"/>
      <c r="Z109" s="14"/>
      <c r="AA109" s="14"/>
      <c r="AB109" s="14"/>
    </row>
    <row r="110">
      <c r="A110" s="7"/>
      <c r="B110" s="11"/>
      <c r="C110" s="9"/>
      <c r="D110" s="22"/>
      <c r="E110" s="11"/>
      <c r="F110" s="11"/>
      <c r="G110" s="13"/>
      <c r="H110" s="11"/>
      <c r="I110" s="14"/>
      <c r="J110" s="14"/>
      <c r="K110" s="14"/>
      <c r="L110" s="14"/>
      <c r="M110" s="14"/>
      <c r="N110" s="14"/>
      <c r="O110" s="14"/>
      <c r="P110" s="14"/>
      <c r="Q110" s="14"/>
      <c r="R110" s="14"/>
      <c r="S110" s="14"/>
      <c r="T110" s="14"/>
      <c r="U110" s="14"/>
      <c r="V110" s="14"/>
      <c r="W110" s="14"/>
      <c r="X110" s="14"/>
      <c r="Y110" s="14"/>
      <c r="Z110" s="14"/>
      <c r="AA110" s="14"/>
      <c r="AB110" s="14"/>
    </row>
    <row r="111">
      <c r="A111" s="7"/>
      <c r="B111" s="11"/>
      <c r="C111" s="9"/>
      <c r="D111" s="22"/>
      <c r="E111" s="11"/>
      <c r="F111" s="11"/>
      <c r="G111" s="13"/>
      <c r="H111" s="11"/>
      <c r="I111" s="14"/>
      <c r="J111" s="14"/>
      <c r="K111" s="14"/>
      <c r="L111" s="14"/>
      <c r="M111" s="14"/>
      <c r="N111" s="14"/>
      <c r="O111" s="14"/>
      <c r="P111" s="14"/>
      <c r="Q111" s="14"/>
      <c r="R111" s="14"/>
      <c r="S111" s="14"/>
      <c r="T111" s="14"/>
      <c r="U111" s="14"/>
      <c r="V111" s="14"/>
      <c r="W111" s="14"/>
      <c r="X111" s="14"/>
      <c r="Y111" s="14"/>
      <c r="Z111" s="14"/>
      <c r="AA111" s="14"/>
      <c r="AB111" s="14"/>
    </row>
    <row r="112">
      <c r="A112" s="7"/>
      <c r="B112" s="11"/>
      <c r="C112" s="9"/>
      <c r="D112" s="22"/>
      <c r="E112" s="11"/>
      <c r="F112" s="11"/>
      <c r="G112" s="13"/>
      <c r="H112" s="11"/>
      <c r="I112" s="14"/>
      <c r="J112" s="14"/>
      <c r="K112" s="14"/>
      <c r="L112" s="14"/>
      <c r="M112" s="14"/>
      <c r="N112" s="14"/>
      <c r="O112" s="14"/>
      <c r="P112" s="14"/>
      <c r="Q112" s="14"/>
      <c r="R112" s="14"/>
      <c r="S112" s="14"/>
      <c r="T112" s="14"/>
      <c r="U112" s="14"/>
      <c r="V112" s="14"/>
      <c r="W112" s="14"/>
      <c r="X112" s="14"/>
      <c r="Y112" s="14"/>
      <c r="Z112" s="14"/>
      <c r="AA112" s="14"/>
      <c r="AB112" s="14"/>
    </row>
    <row r="113">
      <c r="A113" s="7"/>
      <c r="B113" s="11"/>
      <c r="C113" s="9"/>
      <c r="D113" s="22"/>
      <c r="E113" s="11"/>
      <c r="F113" s="11"/>
      <c r="G113" s="13"/>
      <c r="H113" s="11"/>
      <c r="I113" s="14"/>
      <c r="J113" s="14"/>
      <c r="K113" s="14"/>
      <c r="L113" s="14"/>
      <c r="M113" s="14"/>
      <c r="N113" s="14"/>
      <c r="O113" s="14"/>
      <c r="P113" s="14"/>
      <c r="Q113" s="14"/>
      <c r="R113" s="14"/>
      <c r="S113" s="14"/>
      <c r="T113" s="14"/>
      <c r="U113" s="14"/>
      <c r="V113" s="14"/>
      <c r="W113" s="14"/>
      <c r="X113" s="14"/>
      <c r="Y113" s="14"/>
      <c r="Z113" s="14"/>
      <c r="AA113" s="14"/>
      <c r="AB113" s="14"/>
    </row>
    <row r="114">
      <c r="A114" s="7"/>
      <c r="B114" s="11"/>
      <c r="C114" s="9"/>
      <c r="D114" s="22"/>
      <c r="E114" s="11"/>
      <c r="F114" s="11"/>
      <c r="G114" s="13"/>
      <c r="H114" s="11"/>
      <c r="I114" s="14"/>
      <c r="J114" s="14"/>
      <c r="K114" s="14"/>
      <c r="L114" s="14"/>
      <c r="M114" s="14"/>
      <c r="N114" s="14"/>
      <c r="O114" s="14"/>
      <c r="P114" s="14"/>
      <c r="Q114" s="14"/>
      <c r="R114" s="14"/>
      <c r="S114" s="14"/>
      <c r="T114" s="14"/>
      <c r="U114" s="14"/>
      <c r="V114" s="14"/>
      <c r="W114" s="14"/>
      <c r="X114" s="14"/>
      <c r="Y114" s="14"/>
      <c r="Z114" s="14"/>
      <c r="AA114" s="14"/>
      <c r="AB114" s="14"/>
    </row>
    <row r="115">
      <c r="A115" s="7"/>
      <c r="B115" s="11"/>
      <c r="C115" s="9"/>
      <c r="D115" s="22"/>
      <c r="E115" s="11"/>
      <c r="F115" s="11"/>
      <c r="G115" s="13"/>
      <c r="H115" s="11"/>
      <c r="I115" s="14"/>
      <c r="J115" s="14"/>
      <c r="K115" s="14"/>
      <c r="L115" s="14"/>
      <c r="M115" s="14"/>
      <c r="N115" s="14"/>
      <c r="O115" s="14"/>
      <c r="P115" s="14"/>
      <c r="Q115" s="14"/>
      <c r="R115" s="14"/>
      <c r="S115" s="14"/>
      <c r="T115" s="14"/>
      <c r="U115" s="14"/>
      <c r="V115" s="14"/>
      <c r="W115" s="14"/>
      <c r="X115" s="14"/>
      <c r="Y115" s="14"/>
      <c r="Z115" s="14"/>
      <c r="AA115" s="14"/>
      <c r="AB115" s="14"/>
    </row>
    <row r="116">
      <c r="A116" s="7"/>
      <c r="B116" s="11"/>
      <c r="C116" s="9"/>
      <c r="D116" s="22"/>
      <c r="E116" s="11"/>
      <c r="F116" s="11"/>
      <c r="G116" s="13"/>
      <c r="H116" s="11"/>
      <c r="I116" s="14"/>
      <c r="J116" s="14"/>
      <c r="K116" s="14"/>
      <c r="L116" s="14"/>
      <c r="M116" s="14"/>
      <c r="N116" s="14"/>
      <c r="O116" s="14"/>
      <c r="P116" s="14"/>
      <c r="Q116" s="14"/>
      <c r="R116" s="14"/>
      <c r="S116" s="14"/>
      <c r="T116" s="14"/>
      <c r="U116" s="14"/>
      <c r="V116" s="14"/>
      <c r="W116" s="14"/>
      <c r="X116" s="14"/>
      <c r="Y116" s="14"/>
      <c r="Z116" s="14"/>
      <c r="AA116" s="14"/>
      <c r="AB116" s="14"/>
    </row>
    <row r="117">
      <c r="A117" s="7"/>
      <c r="B117" s="11"/>
      <c r="C117" s="9"/>
      <c r="D117" s="22"/>
      <c r="E117" s="11"/>
      <c r="F117" s="11"/>
      <c r="G117" s="13"/>
      <c r="H117" s="11"/>
      <c r="I117" s="14"/>
      <c r="J117" s="14"/>
      <c r="K117" s="14"/>
      <c r="L117" s="14"/>
      <c r="M117" s="14"/>
      <c r="N117" s="14"/>
      <c r="O117" s="14"/>
      <c r="P117" s="14"/>
      <c r="Q117" s="14"/>
      <c r="R117" s="14"/>
      <c r="S117" s="14"/>
      <c r="T117" s="14"/>
      <c r="U117" s="14"/>
      <c r="V117" s="14"/>
      <c r="W117" s="14"/>
      <c r="X117" s="14"/>
      <c r="Y117" s="14"/>
      <c r="Z117" s="14"/>
      <c r="AA117" s="14"/>
      <c r="AB117" s="14"/>
    </row>
    <row r="118">
      <c r="A118" s="7"/>
      <c r="B118" s="11"/>
      <c r="C118" s="9"/>
      <c r="D118" s="22"/>
      <c r="E118" s="11"/>
      <c r="F118" s="11"/>
      <c r="G118" s="13"/>
      <c r="H118" s="11"/>
      <c r="I118" s="14"/>
      <c r="J118" s="14"/>
      <c r="K118" s="14"/>
      <c r="L118" s="14"/>
      <c r="M118" s="14"/>
      <c r="N118" s="14"/>
      <c r="O118" s="14"/>
      <c r="P118" s="14"/>
      <c r="Q118" s="14"/>
      <c r="R118" s="14"/>
      <c r="S118" s="14"/>
      <c r="T118" s="14"/>
      <c r="U118" s="14"/>
      <c r="V118" s="14"/>
      <c r="W118" s="14"/>
      <c r="X118" s="14"/>
      <c r="Y118" s="14"/>
      <c r="Z118" s="14"/>
      <c r="AA118" s="14"/>
      <c r="AB118" s="14"/>
    </row>
    <row r="119">
      <c r="A119" s="7"/>
      <c r="B119" s="11"/>
      <c r="C119" s="9"/>
      <c r="D119" s="22"/>
      <c r="E119" s="11"/>
      <c r="F119" s="11"/>
      <c r="G119" s="13"/>
      <c r="H119" s="11"/>
      <c r="I119" s="14"/>
      <c r="J119" s="14"/>
      <c r="K119" s="14"/>
      <c r="L119" s="14"/>
      <c r="M119" s="14"/>
      <c r="N119" s="14"/>
      <c r="O119" s="14"/>
      <c r="P119" s="14"/>
      <c r="Q119" s="14"/>
      <c r="R119" s="14"/>
      <c r="S119" s="14"/>
      <c r="T119" s="14"/>
      <c r="U119" s="14"/>
      <c r="V119" s="14"/>
      <c r="W119" s="14"/>
      <c r="X119" s="14"/>
      <c r="Y119" s="14"/>
      <c r="Z119" s="14"/>
      <c r="AA119" s="14"/>
      <c r="AB119" s="14"/>
    </row>
    <row r="120">
      <c r="A120" s="7"/>
      <c r="B120" s="11"/>
      <c r="C120" s="9"/>
      <c r="D120" s="22"/>
      <c r="E120" s="11"/>
      <c r="F120" s="11"/>
      <c r="G120" s="13"/>
      <c r="H120" s="11"/>
      <c r="I120" s="14"/>
      <c r="J120" s="14"/>
      <c r="K120" s="14"/>
      <c r="L120" s="14"/>
      <c r="M120" s="14"/>
      <c r="N120" s="14"/>
      <c r="O120" s="14"/>
      <c r="P120" s="14"/>
      <c r="Q120" s="14"/>
      <c r="R120" s="14"/>
      <c r="S120" s="14"/>
      <c r="T120" s="14"/>
      <c r="U120" s="14"/>
      <c r="V120" s="14"/>
      <c r="W120" s="14"/>
      <c r="X120" s="14"/>
      <c r="Y120" s="14"/>
      <c r="Z120" s="14"/>
      <c r="AA120" s="14"/>
      <c r="AB120" s="14"/>
    </row>
    <row r="121">
      <c r="A121" s="7"/>
      <c r="B121" s="11"/>
      <c r="C121" s="9"/>
      <c r="D121" s="22"/>
      <c r="E121" s="11"/>
      <c r="F121" s="11"/>
      <c r="G121" s="13"/>
      <c r="H121" s="11"/>
      <c r="I121" s="14"/>
      <c r="J121" s="14"/>
      <c r="K121" s="14"/>
      <c r="L121" s="14"/>
      <c r="M121" s="14"/>
      <c r="N121" s="14"/>
      <c r="O121" s="14"/>
      <c r="P121" s="14"/>
      <c r="Q121" s="14"/>
      <c r="R121" s="14"/>
      <c r="S121" s="14"/>
      <c r="T121" s="14"/>
      <c r="U121" s="14"/>
      <c r="V121" s="14"/>
      <c r="W121" s="14"/>
      <c r="X121" s="14"/>
      <c r="Y121" s="14"/>
      <c r="Z121" s="14"/>
      <c r="AA121" s="14"/>
      <c r="AB121" s="14"/>
    </row>
    <row r="122">
      <c r="A122" s="7"/>
      <c r="B122" s="11"/>
      <c r="C122" s="9"/>
      <c r="D122" s="22"/>
      <c r="E122" s="11"/>
      <c r="F122" s="11"/>
      <c r="G122" s="13"/>
      <c r="H122" s="11"/>
      <c r="I122" s="14"/>
      <c r="J122" s="14"/>
      <c r="K122" s="14"/>
      <c r="L122" s="14"/>
      <c r="M122" s="14"/>
      <c r="N122" s="14"/>
      <c r="O122" s="14"/>
      <c r="P122" s="14"/>
      <c r="Q122" s="14"/>
      <c r="R122" s="14"/>
      <c r="S122" s="14"/>
      <c r="T122" s="14"/>
      <c r="U122" s="14"/>
      <c r="V122" s="14"/>
      <c r="W122" s="14"/>
      <c r="X122" s="14"/>
      <c r="Y122" s="14"/>
      <c r="Z122" s="14"/>
      <c r="AA122" s="14"/>
      <c r="AB122" s="14"/>
    </row>
    <row r="123">
      <c r="A123" s="7"/>
      <c r="B123" s="11"/>
      <c r="C123" s="9"/>
      <c r="D123" s="22"/>
      <c r="E123" s="11"/>
      <c r="F123" s="11"/>
      <c r="G123" s="13"/>
      <c r="H123" s="11"/>
      <c r="I123" s="14"/>
      <c r="J123" s="14"/>
      <c r="K123" s="14"/>
      <c r="L123" s="14"/>
      <c r="M123" s="14"/>
      <c r="N123" s="14"/>
      <c r="O123" s="14"/>
      <c r="P123" s="14"/>
      <c r="Q123" s="14"/>
      <c r="R123" s="14"/>
      <c r="S123" s="14"/>
      <c r="T123" s="14"/>
      <c r="U123" s="14"/>
      <c r="V123" s="14"/>
      <c r="W123" s="14"/>
      <c r="X123" s="14"/>
      <c r="Y123" s="14"/>
      <c r="Z123" s="14"/>
      <c r="AA123" s="14"/>
      <c r="AB123" s="14"/>
    </row>
    <row r="124">
      <c r="A124" s="7"/>
      <c r="B124" s="11"/>
      <c r="C124" s="9"/>
      <c r="D124" s="22"/>
      <c r="E124" s="11"/>
      <c r="F124" s="11"/>
      <c r="G124" s="13"/>
      <c r="H124" s="11"/>
      <c r="I124" s="14"/>
      <c r="J124" s="14"/>
      <c r="K124" s="14"/>
      <c r="L124" s="14"/>
      <c r="M124" s="14"/>
      <c r="N124" s="14"/>
      <c r="O124" s="14"/>
      <c r="P124" s="14"/>
      <c r="Q124" s="14"/>
      <c r="R124" s="14"/>
      <c r="S124" s="14"/>
      <c r="T124" s="14"/>
      <c r="U124" s="14"/>
      <c r="V124" s="14"/>
      <c r="W124" s="14"/>
      <c r="X124" s="14"/>
      <c r="Y124" s="14"/>
      <c r="Z124" s="14"/>
      <c r="AA124" s="14"/>
      <c r="AB124" s="14"/>
    </row>
    <row r="125">
      <c r="A125" s="7"/>
      <c r="B125" s="11"/>
      <c r="C125" s="9"/>
      <c r="D125" s="22"/>
      <c r="E125" s="11"/>
      <c r="F125" s="11"/>
      <c r="G125" s="13"/>
      <c r="H125" s="11"/>
      <c r="I125" s="14"/>
      <c r="J125" s="14"/>
      <c r="K125" s="14"/>
      <c r="L125" s="14"/>
      <c r="M125" s="14"/>
      <c r="N125" s="14"/>
      <c r="O125" s="14"/>
      <c r="P125" s="14"/>
      <c r="Q125" s="14"/>
      <c r="R125" s="14"/>
      <c r="S125" s="14"/>
      <c r="T125" s="14"/>
      <c r="U125" s="14"/>
      <c r="V125" s="14"/>
      <c r="W125" s="14"/>
      <c r="X125" s="14"/>
      <c r="Y125" s="14"/>
      <c r="Z125" s="14"/>
      <c r="AA125" s="14"/>
      <c r="AB125" s="14"/>
    </row>
    <row r="126">
      <c r="A126" s="7"/>
      <c r="B126" s="11"/>
      <c r="C126" s="9"/>
      <c r="D126" s="22"/>
      <c r="E126" s="11"/>
      <c r="F126" s="11"/>
      <c r="G126" s="13"/>
      <c r="H126" s="11"/>
      <c r="I126" s="14"/>
      <c r="J126" s="14"/>
      <c r="K126" s="14"/>
      <c r="L126" s="14"/>
      <c r="M126" s="14"/>
      <c r="N126" s="14"/>
      <c r="O126" s="14"/>
      <c r="P126" s="14"/>
      <c r="Q126" s="14"/>
      <c r="R126" s="14"/>
      <c r="S126" s="14"/>
      <c r="T126" s="14"/>
      <c r="U126" s="14"/>
      <c r="V126" s="14"/>
      <c r="W126" s="14"/>
      <c r="X126" s="14"/>
      <c r="Y126" s="14"/>
      <c r="Z126" s="14"/>
      <c r="AA126" s="14"/>
      <c r="AB126" s="14"/>
    </row>
    <row r="127">
      <c r="A127" s="7"/>
      <c r="B127" s="11"/>
      <c r="C127" s="9"/>
      <c r="D127" s="22"/>
      <c r="E127" s="11"/>
      <c r="F127" s="11"/>
      <c r="G127" s="13"/>
      <c r="H127" s="11"/>
      <c r="I127" s="14"/>
      <c r="J127" s="14"/>
      <c r="K127" s="14"/>
      <c r="L127" s="14"/>
      <c r="M127" s="14"/>
      <c r="N127" s="14"/>
      <c r="O127" s="14"/>
      <c r="P127" s="14"/>
      <c r="Q127" s="14"/>
      <c r="R127" s="14"/>
      <c r="S127" s="14"/>
      <c r="T127" s="14"/>
      <c r="U127" s="14"/>
      <c r="V127" s="14"/>
      <c r="W127" s="14"/>
      <c r="X127" s="14"/>
      <c r="Y127" s="14"/>
      <c r="Z127" s="14"/>
      <c r="AA127" s="14"/>
      <c r="AB127" s="14"/>
    </row>
    <row r="128">
      <c r="A128" s="7"/>
      <c r="B128" s="11"/>
      <c r="C128" s="9"/>
      <c r="D128" s="22"/>
      <c r="E128" s="11"/>
      <c r="F128" s="11"/>
      <c r="G128" s="13"/>
      <c r="H128" s="11"/>
      <c r="I128" s="14"/>
      <c r="J128" s="14"/>
      <c r="K128" s="14"/>
      <c r="L128" s="14"/>
      <c r="M128" s="14"/>
      <c r="N128" s="14"/>
      <c r="O128" s="14"/>
      <c r="P128" s="14"/>
      <c r="Q128" s="14"/>
      <c r="R128" s="14"/>
      <c r="S128" s="14"/>
      <c r="T128" s="14"/>
      <c r="U128" s="14"/>
      <c r="V128" s="14"/>
      <c r="W128" s="14"/>
      <c r="X128" s="14"/>
      <c r="Y128" s="14"/>
      <c r="Z128" s="14"/>
      <c r="AA128" s="14"/>
      <c r="AB128" s="14"/>
    </row>
    <row r="129">
      <c r="A129" s="7"/>
      <c r="B129" s="11"/>
      <c r="C129" s="9"/>
      <c r="D129" s="22"/>
      <c r="E129" s="11"/>
      <c r="F129" s="11"/>
      <c r="G129" s="13"/>
      <c r="H129" s="11"/>
      <c r="I129" s="14"/>
      <c r="J129" s="14"/>
      <c r="K129" s="14"/>
      <c r="L129" s="14"/>
      <c r="M129" s="14"/>
      <c r="N129" s="14"/>
      <c r="O129" s="14"/>
      <c r="P129" s="14"/>
      <c r="Q129" s="14"/>
      <c r="R129" s="14"/>
      <c r="S129" s="14"/>
      <c r="T129" s="14"/>
      <c r="U129" s="14"/>
      <c r="V129" s="14"/>
      <c r="W129" s="14"/>
      <c r="X129" s="14"/>
      <c r="Y129" s="14"/>
      <c r="Z129" s="14"/>
      <c r="AA129" s="14"/>
      <c r="AB129" s="14"/>
    </row>
    <row r="130">
      <c r="A130" s="7"/>
      <c r="B130" s="11"/>
      <c r="C130" s="9"/>
      <c r="D130" s="22"/>
      <c r="E130" s="11"/>
      <c r="F130" s="11"/>
      <c r="G130" s="13"/>
      <c r="H130" s="11"/>
      <c r="I130" s="14"/>
      <c r="J130" s="14"/>
      <c r="K130" s="14"/>
      <c r="L130" s="14"/>
      <c r="M130" s="14"/>
      <c r="N130" s="14"/>
      <c r="O130" s="14"/>
      <c r="P130" s="14"/>
      <c r="Q130" s="14"/>
      <c r="R130" s="14"/>
      <c r="S130" s="14"/>
      <c r="T130" s="14"/>
      <c r="U130" s="14"/>
      <c r="V130" s="14"/>
      <c r="W130" s="14"/>
      <c r="X130" s="14"/>
      <c r="Y130" s="14"/>
      <c r="Z130" s="14"/>
      <c r="AA130" s="14"/>
      <c r="AB130" s="14"/>
    </row>
    <row r="131">
      <c r="A131" s="7"/>
      <c r="B131" s="11"/>
      <c r="C131" s="9"/>
      <c r="D131" s="22"/>
      <c r="E131" s="11"/>
      <c r="F131" s="11"/>
      <c r="G131" s="13"/>
      <c r="H131" s="11"/>
      <c r="I131" s="14"/>
      <c r="J131" s="14"/>
      <c r="K131" s="14"/>
      <c r="L131" s="14"/>
      <c r="M131" s="14"/>
      <c r="N131" s="14"/>
      <c r="O131" s="14"/>
      <c r="P131" s="14"/>
      <c r="Q131" s="14"/>
      <c r="R131" s="14"/>
      <c r="S131" s="14"/>
      <c r="T131" s="14"/>
      <c r="U131" s="14"/>
      <c r="V131" s="14"/>
      <c r="W131" s="14"/>
      <c r="X131" s="14"/>
      <c r="Y131" s="14"/>
      <c r="Z131" s="14"/>
      <c r="AA131" s="14"/>
      <c r="AB131" s="14"/>
    </row>
    <row r="132">
      <c r="A132" s="7"/>
      <c r="B132" s="11"/>
      <c r="C132" s="9"/>
      <c r="D132" s="22"/>
      <c r="E132" s="11"/>
      <c r="F132" s="11"/>
      <c r="G132" s="13"/>
      <c r="H132" s="11"/>
      <c r="I132" s="14"/>
      <c r="J132" s="14"/>
      <c r="K132" s="14"/>
      <c r="L132" s="14"/>
      <c r="M132" s="14"/>
      <c r="N132" s="14"/>
      <c r="O132" s="14"/>
      <c r="P132" s="14"/>
      <c r="Q132" s="14"/>
      <c r="R132" s="14"/>
      <c r="S132" s="14"/>
      <c r="T132" s="14"/>
      <c r="U132" s="14"/>
      <c r="V132" s="14"/>
      <c r="W132" s="14"/>
      <c r="X132" s="14"/>
      <c r="Y132" s="14"/>
      <c r="Z132" s="14"/>
      <c r="AA132" s="14"/>
      <c r="AB132" s="14"/>
    </row>
    <row r="133">
      <c r="A133" s="7"/>
      <c r="B133" s="11"/>
      <c r="C133" s="9"/>
      <c r="D133" s="22"/>
      <c r="E133" s="11"/>
      <c r="F133" s="11"/>
      <c r="G133" s="13"/>
      <c r="H133" s="11"/>
      <c r="I133" s="14"/>
      <c r="J133" s="14"/>
      <c r="K133" s="14"/>
      <c r="L133" s="14"/>
      <c r="M133" s="14"/>
      <c r="N133" s="14"/>
      <c r="O133" s="14"/>
      <c r="P133" s="14"/>
      <c r="Q133" s="14"/>
      <c r="R133" s="14"/>
      <c r="S133" s="14"/>
      <c r="T133" s="14"/>
      <c r="U133" s="14"/>
      <c r="V133" s="14"/>
      <c r="W133" s="14"/>
      <c r="X133" s="14"/>
      <c r="Y133" s="14"/>
      <c r="Z133" s="14"/>
      <c r="AA133" s="14"/>
      <c r="AB133" s="14"/>
    </row>
    <row r="134">
      <c r="A134" s="7"/>
      <c r="B134" s="11"/>
      <c r="C134" s="9"/>
      <c r="D134" s="22"/>
      <c r="E134" s="11"/>
      <c r="F134" s="11"/>
      <c r="G134" s="13"/>
      <c r="H134" s="11"/>
      <c r="I134" s="14"/>
      <c r="J134" s="14"/>
      <c r="K134" s="14"/>
      <c r="L134" s="14"/>
      <c r="M134" s="14"/>
      <c r="N134" s="14"/>
      <c r="O134" s="14"/>
      <c r="P134" s="14"/>
      <c r="Q134" s="14"/>
      <c r="R134" s="14"/>
      <c r="S134" s="14"/>
      <c r="T134" s="14"/>
      <c r="U134" s="14"/>
      <c r="V134" s="14"/>
      <c r="W134" s="14"/>
      <c r="X134" s="14"/>
      <c r="Y134" s="14"/>
      <c r="Z134" s="14"/>
      <c r="AA134" s="14"/>
      <c r="AB134" s="14"/>
    </row>
    <row r="135">
      <c r="A135" s="7"/>
      <c r="B135" s="11"/>
      <c r="C135" s="9"/>
      <c r="D135" s="22"/>
      <c r="E135" s="11"/>
      <c r="F135" s="11"/>
      <c r="G135" s="13"/>
      <c r="H135" s="11"/>
      <c r="I135" s="14"/>
      <c r="J135" s="14"/>
      <c r="K135" s="14"/>
      <c r="L135" s="14"/>
      <c r="M135" s="14"/>
      <c r="N135" s="14"/>
      <c r="O135" s="14"/>
      <c r="P135" s="14"/>
      <c r="Q135" s="14"/>
      <c r="R135" s="14"/>
      <c r="S135" s="14"/>
      <c r="T135" s="14"/>
      <c r="U135" s="14"/>
      <c r="V135" s="14"/>
      <c r="W135" s="14"/>
      <c r="X135" s="14"/>
      <c r="Y135" s="14"/>
      <c r="Z135" s="14"/>
      <c r="AA135" s="14"/>
      <c r="AB135" s="14"/>
    </row>
    <row r="136">
      <c r="A136" s="7"/>
      <c r="B136" s="11"/>
      <c r="C136" s="9"/>
      <c r="D136" s="22"/>
      <c r="E136" s="11"/>
      <c r="F136" s="11"/>
      <c r="G136" s="13"/>
      <c r="H136" s="11"/>
      <c r="I136" s="14"/>
      <c r="J136" s="14"/>
      <c r="K136" s="14"/>
      <c r="L136" s="14"/>
      <c r="M136" s="14"/>
      <c r="N136" s="14"/>
      <c r="O136" s="14"/>
      <c r="P136" s="14"/>
      <c r="Q136" s="14"/>
      <c r="R136" s="14"/>
      <c r="S136" s="14"/>
      <c r="T136" s="14"/>
      <c r="U136" s="14"/>
      <c r="V136" s="14"/>
      <c r="W136" s="14"/>
      <c r="X136" s="14"/>
      <c r="Y136" s="14"/>
      <c r="Z136" s="14"/>
      <c r="AA136" s="14"/>
      <c r="AB136" s="14"/>
    </row>
    <row r="137">
      <c r="A137" s="7"/>
      <c r="B137" s="11"/>
      <c r="C137" s="9"/>
      <c r="D137" s="22"/>
      <c r="E137" s="11"/>
      <c r="F137" s="11"/>
      <c r="G137" s="13"/>
      <c r="H137" s="11"/>
      <c r="I137" s="14"/>
      <c r="J137" s="14"/>
      <c r="K137" s="14"/>
      <c r="L137" s="14"/>
      <c r="M137" s="14"/>
      <c r="N137" s="14"/>
      <c r="O137" s="14"/>
      <c r="P137" s="14"/>
      <c r="Q137" s="14"/>
      <c r="R137" s="14"/>
      <c r="S137" s="14"/>
      <c r="T137" s="14"/>
      <c r="U137" s="14"/>
      <c r="V137" s="14"/>
      <c r="W137" s="14"/>
      <c r="X137" s="14"/>
      <c r="Y137" s="14"/>
      <c r="Z137" s="14"/>
      <c r="AA137" s="14"/>
      <c r="AB137" s="14"/>
    </row>
    <row r="138">
      <c r="A138" s="7"/>
      <c r="B138" s="11"/>
      <c r="C138" s="9"/>
      <c r="D138" s="22"/>
      <c r="E138" s="11"/>
      <c r="F138" s="11"/>
      <c r="G138" s="13"/>
      <c r="H138" s="11"/>
      <c r="I138" s="14"/>
      <c r="J138" s="14"/>
      <c r="K138" s="14"/>
      <c r="L138" s="14"/>
      <c r="M138" s="14"/>
      <c r="N138" s="14"/>
      <c r="O138" s="14"/>
      <c r="P138" s="14"/>
      <c r="Q138" s="14"/>
      <c r="R138" s="14"/>
      <c r="S138" s="14"/>
      <c r="T138" s="14"/>
      <c r="U138" s="14"/>
      <c r="V138" s="14"/>
      <c r="W138" s="14"/>
      <c r="X138" s="14"/>
      <c r="Y138" s="14"/>
      <c r="Z138" s="14"/>
      <c r="AA138" s="14"/>
      <c r="AB138" s="14"/>
    </row>
    <row r="139">
      <c r="A139" s="7"/>
      <c r="B139" s="11"/>
      <c r="C139" s="9"/>
      <c r="D139" s="22"/>
      <c r="E139" s="11"/>
      <c r="F139" s="11"/>
      <c r="G139" s="13"/>
      <c r="H139" s="11"/>
      <c r="I139" s="14"/>
      <c r="J139" s="14"/>
      <c r="K139" s="14"/>
      <c r="L139" s="14"/>
      <c r="M139" s="14"/>
      <c r="N139" s="14"/>
      <c r="O139" s="14"/>
      <c r="P139" s="14"/>
      <c r="Q139" s="14"/>
      <c r="R139" s="14"/>
      <c r="S139" s="14"/>
      <c r="T139" s="14"/>
      <c r="U139" s="14"/>
      <c r="V139" s="14"/>
      <c r="W139" s="14"/>
      <c r="X139" s="14"/>
      <c r="Y139" s="14"/>
      <c r="Z139" s="14"/>
      <c r="AA139" s="14"/>
      <c r="AB139" s="14"/>
    </row>
    <row r="140">
      <c r="A140" s="7"/>
      <c r="B140" s="11"/>
      <c r="C140" s="9"/>
      <c r="D140" s="22"/>
      <c r="E140" s="11"/>
      <c r="F140" s="11"/>
      <c r="G140" s="13"/>
      <c r="H140" s="11"/>
      <c r="I140" s="14"/>
      <c r="J140" s="14"/>
      <c r="K140" s="14"/>
      <c r="L140" s="14"/>
      <c r="M140" s="14"/>
      <c r="N140" s="14"/>
      <c r="O140" s="14"/>
      <c r="P140" s="14"/>
      <c r="Q140" s="14"/>
      <c r="R140" s="14"/>
      <c r="S140" s="14"/>
      <c r="T140" s="14"/>
      <c r="U140" s="14"/>
      <c r="V140" s="14"/>
      <c r="W140" s="14"/>
      <c r="X140" s="14"/>
      <c r="Y140" s="14"/>
      <c r="Z140" s="14"/>
      <c r="AA140" s="14"/>
      <c r="AB140" s="14"/>
    </row>
    <row r="141">
      <c r="A141" s="7"/>
      <c r="B141" s="11"/>
      <c r="C141" s="9"/>
      <c r="D141" s="22"/>
      <c r="E141" s="11"/>
      <c r="F141" s="11"/>
      <c r="G141" s="13"/>
      <c r="H141" s="11"/>
      <c r="I141" s="14"/>
      <c r="J141" s="14"/>
      <c r="K141" s="14"/>
      <c r="L141" s="14"/>
      <c r="M141" s="14"/>
      <c r="N141" s="14"/>
      <c r="O141" s="14"/>
      <c r="P141" s="14"/>
      <c r="Q141" s="14"/>
      <c r="R141" s="14"/>
      <c r="S141" s="14"/>
      <c r="T141" s="14"/>
      <c r="U141" s="14"/>
      <c r="V141" s="14"/>
      <c r="W141" s="14"/>
      <c r="X141" s="14"/>
      <c r="Y141" s="14"/>
      <c r="Z141" s="14"/>
      <c r="AA141" s="14"/>
      <c r="AB141" s="14"/>
    </row>
    <row r="142">
      <c r="A142" s="7"/>
      <c r="B142" s="11"/>
      <c r="C142" s="9"/>
      <c r="D142" s="22"/>
      <c r="E142" s="11"/>
      <c r="F142" s="11"/>
      <c r="G142" s="13"/>
      <c r="H142" s="11"/>
      <c r="I142" s="14"/>
      <c r="J142" s="14"/>
      <c r="K142" s="14"/>
      <c r="L142" s="14"/>
      <c r="M142" s="14"/>
      <c r="N142" s="14"/>
      <c r="O142" s="14"/>
      <c r="P142" s="14"/>
      <c r="Q142" s="14"/>
      <c r="R142" s="14"/>
      <c r="S142" s="14"/>
      <c r="T142" s="14"/>
      <c r="U142" s="14"/>
      <c r="V142" s="14"/>
      <c r="W142" s="14"/>
      <c r="X142" s="14"/>
      <c r="Y142" s="14"/>
      <c r="Z142" s="14"/>
      <c r="AA142" s="14"/>
      <c r="AB142" s="14"/>
    </row>
    <row r="143">
      <c r="A143" s="7"/>
      <c r="B143" s="11"/>
      <c r="C143" s="9"/>
      <c r="D143" s="22"/>
      <c r="E143" s="11"/>
      <c r="F143" s="11"/>
      <c r="G143" s="13"/>
      <c r="H143" s="11"/>
      <c r="I143" s="14"/>
      <c r="J143" s="14"/>
      <c r="K143" s="14"/>
      <c r="L143" s="14"/>
      <c r="M143" s="14"/>
      <c r="N143" s="14"/>
      <c r="O143" s="14"/>
      <c r="P143" s="14"/>
      <c r="Q143" s="14"/>
      <c r="R143" s="14"/>
      <c r="S143" s="14"/>
      <c r="T143" s="14"/>
      <c r="U143" s="14"/>
      <c r="V143" s="14"/>
      <c r="W143" s="14"/>
      <c r="X143" s="14"/>
      <c r="Y143" s="14"/>
      <c r="Z143" s="14"/>
      <c r="AA143" s="14"/>
      <c r="AB143" s="14"/>
    </row>
    <row r="144">
      <c r="A144" s="7"/>
      <c r="B144" s="11"/>
      <c r="C144" s="9"/>
      <c r="D144" s="22"/>
      <c r="E144" s="11"/>
      <c r="F144" s="11"/>
      <c r="G144" s="13"/>
      <c r="H144" s="11"/>
      <c r="I144" s="14"/>
      <c r="J144" s="14"/>
      <c r="K144" s="14"/>
      <c r="L144" s="14"/>
      <c r="M144" s="14"/>
      <c r="N144" s="14"/>
      <c r="O144" s="14"/>
      <c r="P144" s="14"/>
      <c r="Q144" s="14"/>
      <c r="R144" s="14"/>
      <c r="S144" s="14"/>
      <c r="T144" s="14"/>
      <c r="U144" s="14"/>
      <c r="V144" s="14"/>
      <c r="W144" s="14"/>
      <c r="X144" s="14"/>
      <c r="Y144" s="14"/>
      <c r="Z144" s="14"/>
      <c r="AA144" s="14"/>
      <c r="AB144" s="14"/>
    </row>
    <row r="145">
      <c r="A145" s="7"/>
      <c r="B145" s="11"/>
      <c r="C145" s="9"/>
      <c r="D145" s="22"/>
      <c r="E145" s="11"/>
      <c r="F145" s="11"/>
      <c r="G145" s="13"/>
      <c r="H145" s="11"/>
      <c r="I145" s="14"/>
      <c r="J145" s="14"/>
      <c r="K145" s="14"/>
      <c r="L145" s="14"/>
      <c r="M145" s="14"/>
      <c r="N145" s="14"/>
      <c r="O145" s="14"/>
      <c r="P145" s="14"/>
      <c r="Q145" s="14"/>
      <c r="R145" s="14"/>
      <c r="S145" s="14"/>
      <c r="T145" s="14"/>
      <c r="U145" s="14"/>
      <c r="V145" s="14"/>
      <c r="W145" s="14"/>
      <c r="X145" s="14"/>
      <c r="Y145" s="14"/>
      <c r="Z145" s="14"/>
      <c r="AA145" s="14"/>
      <c r="AB145" s="14"/>
    </row>
    <row r="146">
      <c r="A146" s="7"/>
      <c r="B146" s="11"/>
      <c r="C146" s="9"/>
      <c r="D146" s="22"/>
      <c r="E146" s="11"/>
      <c r="F146" s="11"/>
      <c r="G146" s="13"/>
      <c r="H146" s="11"/>
      <c r="I146" s="14"/>
      <c r="J146" s="14"/>
      <c r="K146" s="14"/>
      <c r="L146" s="14"/>
      <c r="M146" s="14"/>
      <c r="N146" s="14"/>
      <c r="O146" s="14"/>
      <c r="P146" s="14"/>
      <c r="Q146" s="14"/>
      <c r="R146" s="14"/>
      <c r="S146" s="14"/>
      <c r="T146" s="14"/>
      <c r="U146" s="14"/>
      <c r="V146" s="14"/>
      <c r="W146" s="14"/>
      <c r="X146" s="14"/>
      <c r="Y146" s="14"/>
      <c r="Z146" s="14"/>
      <c r="AA146" s="14"/>
      <c r="AB146" s="14"/>
    </row>
    <row r="147">
      <c r="A147" s="7"/>
      <c r="B147" s="11"/>
      <c r="C147" s="9"/>
      <c r="D147" s="22"/>
      <c r="E147" s="11"/>
      <c r="F147" s="11"/>
      <c r="G147" s="13"/>
      <c r="H147" s="11"/>
      <c r="I147" s="14"/>
      <c r="J147" s="14"/>
      <c r="K147" s="14"/>
      <c r="L147" s="14"/>
      <c r="M147" s="14"/>
      <c r="N147" s="14"/>
      <c r="O147" s="14"/>
      <c r="P147" s="14"/>
      <c r="Q147" s="14"/>
      <c r="R147" s="14"/>
      <c r="S147" s="14"/>
      <c r="T147" s="14"/>
      <c r="U147" s="14"/>
      <c r="V147" s="14"/>
      <c r="W147" s="14"/>
      <c r="X147" s="14"/>
      <c r="Y147" s="14"/>
      <c r="Z147" s="14"/>
      <c r="AA147" s="14"/>
      <c r="AB147" s="14"/>
    </row>
    <row r="148">
      <c r="A148" s="7"/>
      <c r="B148" s="11"/>
      <c r="C148" s="9"/>
      <c r="D148" s="22"/>
      <c r="E148" s="11"/>
      <c r="F148" s="11"/>
      <c r="G148" s="13"/>
      <c r="H148" s="11"/>
      <c r="I148" s="14"/>
      <c r="J148" s="14"/>
      <c r="K148" s="14"/>
      <c r="L148" s="14"/>
      <c r="M148" s="14"/>
      <c r="N148" s="14"/>
      <c r="O148" s="14"/>
      <c r="P148" s="14"/>
      <c r="Q148" s="14"/>
      <c r="R148" s="14"/>
      <c r="S148" s="14"/>
      <c r="T148" s="14"/>
      <c r="U148" s="14"/>
      <c r="V148" s="14"/>
      <c r="W148" s="14"/>
      <c r="X148" s="14"/>
      <c r="Y148" s="14"/>
      <c r="Z148" s="14"/>
      <c r="AA148" s="14"/>
      <c r="AB148" s="14"/>
    </row>
    <row r="149">
      <c r="A149" s="7"/>
      <c r="B149" s="11"/>
      <c r="C149" s="9"/>
      <c r="D149" s="22"/>
      <c r="E149" s="11"/>
      <c r="F149" s="11"/>
      <c r="G149" s="13"/>
      <c r="H149" s="11"/>
      <c r="I149" s="14"/>
      <c r="J149" s="14"/>
      <c r="K149" s="14"/>
      <c r="L149" s="14"/>
      <c r="M149" s="14"/>
      <c r="N149" s="14"/>
      <c r="O149" s="14"/>
      <c r="P149" s="14"/>
      <c r="Q149" s="14"/>
      <c r="R149" s="14"/>
      <c r="S149" s="14"/>
      <c r="T149" s="14"/>
      <c r="U149" s="14"/>
      <c r="V149" s="14"/>
      <c r="W149" s="14"/>
      <c r="X149" s="14"/>
      <c r="Y149" s="14"/>
      <c r="Z149" s="14"/>
      <c r="AA149" s="14"/>
      <c r="AB149" s="14"/>
    </row>
    <row r="150">
      <c r="A150" s="7"/>
      <c r="B150" s="11"/>
      <c r="C150" s="9"/>
      <c r="D150" s="22"/>
      <c r="E150" s="11"/>
      <c r="F150" s="11"/>
      <c r="G150" s="13"/>
      <c r="H150" s="11"/>
      <c r="I150" s="14"/>
      <c r="J150" s="14"/>
      <c r="K150" s="14"/>
      <c r="L150" s="14"/>
      <c r="M150" s="14"/>
      <c r="N150" s="14"/>
      <c r="O150" s="14"/>
      <c r="P150" s="14"/>
      <c r="Q150" s="14"/>
      <c r="R150" s="14"/>
      <c r="S150" s="14"/>
      <c r="T150" s="14"/>
      <c r="U150" s="14"/>
      <c r="V150" s="14"/>
      <c r="W150" s="14"/>
      <c r="X150" s="14"/>
      <c r="Y150" s="14"/>
      <c r="Z150" s="14"/>
      <c r="AA150" s="14"/>
      <c r="AB150" s="14"/>
    </row>
    <row r="151">
      <c r="A151" s="7"/>
      <c r="B151" s="11"/>
      <c r="C151" s="9"/>
      <c r="D151" s="22"/>
      <c r="E151" s="11"/>
      <c r="F151" s="11"/>
      <c r="G151" s="13"/>
      <c r="H151" s="11"/>
      <c r="I151" s="14"/>
      <c r="J151" s="14"/>
      <c r="K151" s="14"/>
      <c r="L151" s="14"/>
      <c r="M151" s="14"/>
      <c r="N151" s="14"/>
      <c r="O151" s="14"/>
      <c r="P151" s="14"/>
      <c r="Q151" s="14"/>
      <c r="R151" s="14"/>
      <c r="S151" s="14"/>
      <c r="T151" s="14"/>
      <c r="U151" s="14"/>
      <c r="V151" s="14"/>
      <c r="W151" s="14"/>
      <c r="X151" s="14"/>
      <c r="Y151" s="14"/>
      <c r="Z151" s="14"/>
      <c r="AA151" s="14"/>
      <c r="AB151" s="14"/>
    </row>
    <row r="152">
      <c r="A152" s="7"/>
      <c r="B152" s="11"/>
      <c r="C152" s="9"/>
      <c r="D152" s="22"/>
      <c r="E152" s="11"/>
      <c r="F152" s="11"/>
      <c r="G152" s="13"/>
      <c r="H152" s="11"/>
      <c r="I152" s="14"/>
      <c r="J152" s="14"/>
      <c r="K152" s="14"/>
      <c r="L152" s="14"/>
      <c r="M152" s="14"/>
      <c r="N152" s="14"/>
      <c r="O152" s="14"/>
      <c r="P152" s="14"/>
      <c r="Q152" s="14"/>
      <c r="R152" s="14"/>
      <c r="S152" s="14"/>
      <c r="T152" s="14"/>
      <c r="U152" s="14"/>
      <c r="V152" s="14"/>
      <c r="W152" s="14"/>
      <c r="X152" s="14"/>
      <c r="Y152" s="14"/>
      <c r="Z152" s="14"/>
      <c r="AA152" s="14"/>
      <c r="AB152" s="14"/>
    </row>
    <row r="153">
      <c r="A153" s="7"/>
      <c r="B153" s="11"/>
      <c r="C153" s="9"/>
      <c r="D153" s="22"/>
      <c r="E153" s="11"/>
      <c r="F153" s="11"/>
      <c r="G153" s="13"/>
      <c r="H153" s="11"/>
      <c r="I153" s="14"/>
      <c r="J153" s="14"/>
      <c r="K153" s="14"/>
      <c r="L153" s="14"/>
      <c r="M153" s="14"/>
      <c r="N153" s="14"/>
      <c r="O153" s="14"/>
      <c r="P153" s="14"/>
      <c r="Q153" s="14"/>
      <c r="R153" s="14"/>
      <c r="S153" s="14"/>
      <c r="T153" s="14"/>
      <c r="U153" s="14"/>
      <c r="V153" s="14"/>
      <c r="W153" s="14"/>
      <c r="X153" s="14"/>
      <c r="Y153" s="14"/>
      <c r="Z153" s="14"/>
      <c r="AA153" s="14"/>
      <c r="AB153" s="14"/>
    </row>
    <row r="154">
      <c r="A154" s="7"/>
      <c r="B154" s="11"/>
      <c r="C154" s="9"/>
      <c r="D154" s="22"/>
      <c r="E154" s="11"/>
      <c r="F154" s="11"/>
      <c r="G154" s="13"/>
      <c r="H154" s="11"/>
      <c r="I154" s="14"/>
      <c r="J154" s="14"/>
      <c r="K154" s="14"/>
      <c r="L154" s="14"/>
      <c r="M154" s="14"/>
      <c r="N154" s="14"/>
      <c r="O154" s="14"/>
      <c r="P154" s="14"/>
      <c r="Q154" s="14"/>
      <c r="R154" s="14"/>
      <c r="S154" s="14"/>
      <c r="T154" s="14"/>
      <c r="U154" s="14"/>
      <c r="V154" s="14"/>
      <c r="W154" s="14"/>
      <c r="X154" s="14"/>
      <c r="Y154" s="14"/>
      <c r="Z154" s="14"/>
      <c r="AA154" s="14"/>
      <c r="AB154" s="14"/>
    </row>
    <row r="155">
      <c r="A155" s="7"/>
      <c r="B155" s="11"/>
      <c r="C155" s="9"/>
      <c r="D155" s="22"/>
      <c r="E155" s="11"/>
      <c r="F155" s="11"/>
      <c r="G155" s="13"/>
      <c r="H155" s="11"/>
      <c r="I155" s="14"/>
      <c r="J155" s="14"/>
      <c r="K155" s="14"/>
      <c r="L155" s="14"/>
      <c r="M155" s="14"/>
      <c r="N155" s="14"/>
      <c r="O155" s="14"/>
      <c r="P155" s="14"/>
      <c r="Q155" s="14"/>
      <c r="R155" s="14"/>
      <c r="S155" s="14"/>
      <c r="T155" s="14"/>
      <c r="U155" s="14"/>
      <c r="V155" s="14"/>
      <c r="W155" s="14"/>
      <c r="X155" s="14"/>
      <c r="Y155" s="14"/>
      <c r="Z155" s="14"/>
      <c r="AA155" s="14"/>
      <c r="AB155" s="14"/>
    </row>
    <row r="156">
      <c r="A156" s="7"/>
      <c r="B156" s="11"/>
      <c r="C156" s="9"/>
      <c r="D156" s="22"/>
      <c r="E156" s="11"/>
      <c r="F156" s="11"/>
      <c r="G156" s="13"/>
      <c r="H156" s="11"/>
      <c r="I156" s="14"/>
      <c r="J156" s="14"/>
      <c r="K156" s="14"/>
      <c r="L156" s="14"/>
      <c r="M156" s="14"/>
      <c r="N156" s="14"/>
      <c r="O156" s="14"/>
      <c r="P156" s="14"/>
      <c r="Q156" s="14"/>
      <c r="R156" s="14"/>
      <c r="S156" s="14"/>
      <c r="T156" s="14"/>
      <c r="U156" s="14"/>
      <c r="V156" s="14"/>
      <c r="W156" s="14"/>
      <c r="X156" s="14"/>
      <c r="Y156" s="14"/>
      <c r="Z156" s="14"/>
      <c r="AA156" s="14"/>
      <c r="AB156" s="14"/>
    </row>
    <row r="157">
      <c r="A157" s="7"/>
      <c r="B157" s="11"/>
      <c r="C157" s="9"/>
      <c r="D157" s="22"/>
      <c r="E157" s="11"/>
      <c r="F157" s="11"/>
      <c r="G157" s="13"/>
      <c r="H157" s="11"/>
      <c r="I157" s="14"/>
      <c r="J157" s="14"/>
      <c r="K157" s="14"/>
      <c r="L157" s="14"/>
      <c r="M157" s="14"/>
      <c r="N157" s="14"/>
      <c r="O157" s="14"/>
      <c r="P157" s="14"/>
      <c r="Q157" s="14"/>
      <c r="R157" s="14"/>
      <c r="S157" s="14"/>
      <c r="T157" s="14"/>
      <c r="U157" s="14"/>
      <c r="V157" s="14"/>
      <c r="W157" s="14"/>
      <c r="X157" s="14"/>
      <c r="Y157" s="14"/>
      <c r="Z157" s="14"/>
      <c r="AA157" s="14"/>
      <c r="AB157" s="14"/>
    </row>
    <row r="158">
      <c r="A158" s="7"/>
      <c r="B158" s="11"/>
      <c r="C158" s="9"/>
      <c r="D158" s="22"/>
      <c r="E158" s="11"/>
      <c r="F158" s="11"/>
      <c r="G158" s="13"/>
      <c r="H158" s="11"/>
      <c r="I158" s="14"/>
      <c r="J158" s="14"/>
      <c r="K158" s="14"/>
      <c r="L158" s="14"/>
      <c r="M158" s="14"/>
      <c r="N158" s="14"/>
      <c r="O158" s="14"/>
      <c r="P158" s="14"/>
      <c r="Q158" s="14"/>
      <c r="R158" s="14"/>
      <c r="S158" s="14"/>
      <c r="T158" s="14"/>
      <c r="U158" s="14"/>
      <c r="V158" s="14"/>
      <c r="W158" s="14"/>
      <c r="X158" s="14"/>
      <c r="Y158" s="14"/>
      <c r="Z158" s="14"/>
      <c r="AA158" s="14"/>
      <c r="AB158" s="14"/>
    </row>
    <row r="159">
      <c r="A159" s="7"/>
      <c r="B159" s="11"/>
      <c r="C159" s="9"/>
      <c r="D159" s="22"/>
      <c r="E159" s="11"/>
      <c r="F159" s="11"/>
      <c r="G159" s="13"/>
      <c r="H159" s="11"/>
      <c r="I159" s="14"/>
      <c r="J159" s="14"/>
      <c r="K159" s="14"/>
      <c r="L159" s="14"/>
      <c r="M159" s="14"/>
      <c r="N159" s="14"/>
      <c r="O159" s="14"/>
      <c r="P159" s="14"/>
      <c r="Q159" s="14"/>
      <c r="R159" s="14"/>
      <c r="S159" s="14"/>
      <c r="T159" s="14"/>
      <c r="U159" s="14"/>
      <c r="V159" s="14"/>
      <c r="W159" s="14"/>
      <c r="X159" s="14"/>
      <c r="Y159" s="14"/>
      <c r="Z159" s="14"/>
      <c r="AA159" s="14"/>
      <c r="AB159" s="14"/>
    </row>
    <row r="160">
      <c r="A160" s="7"/>
      <c r="B160" s="11"/>
      <c r="C160" s="9"/>
      <c r="D160" s="22"/>
      <c r="E160" s="11"/>
      <c r="F160" s="11"/>
      <c r="G160" s="13"/>
      <c r="H160" s="11"/>
      <c r="I160" s="14"/>
      <c r="J160" s="14"/>
      <c r="K160" s="14"/>
      <c r="L160" s="14"/>
      <c r="M160" s="14"/>
      <c r="N160" s="14"/>
      <c r="O160" s="14"/>
      <c r="P160" s="14"/>
      <c r="Q160" s="14"/>
      <c r="R160" s="14"/>
      <c r="S160" s="14"/>
      <c r="T160" s="14"/>
      <c r="U160" s="14"/>
      <c r="V160" s="14"/>
      <c r="W160" s="14"/>
      <c r="X160" s="14"/>
      <c r="Y160" s="14"/>
      <c r="Z160" s="14"/>
      <c r="AA160" s="14"/>
      <c r="AB160" s="14"/>
    </row>
    <row r="161">
      <c r="A161" s="7"/>
      <c r="B161" s="11"/>
      <c r="C161" s="9"/>
      <c r="D161" s="22"/>
      <c r="E161" s="11"/>
      <c r="F161" s="11"/>
      <c r="G161" s="13"/>
      <c r="H161" s="11"/>
      <c r="I161" s="14"/>
      <c r="J161" s="14"/>
      <c r="K161" s="14"/>
      <c r="L161" s="14"/>
      <c r="M161" s="14"/>
      <c r="N161" s="14"/>
      <c r="O161" s="14"/>
      <c r="P161" s="14"/>
      <c r="Q161" s="14"/>
      <c r="R161" s="14"/>
      <c r="S161" s="14"/>
      <c r="T161" s="14"/>
      <c r="U161" s="14"/>
      <c r="V161" s="14"/>
      <c r="W161" s="14"/>
      <c r="X161" s="14"/>
      <c r="Y161" s="14"/>
      <c r="Z161" s="14"/>
      <c r="AA161" s="14"/>
      <c r="AB161" s="14"/>
    </row>
    <row r="162">
      <c r="A162" s="7"/>
      <c r="B162" s="11"/>
      <c r="C162" s="9"/>
      <c r="D162" s="22"/>
      <c r="E162" s="11"/>
      <c r="F162" s="11"/>
      <c r="G162" s="13"/>
      <c r="H162" s="11"/>
      <c r="I162" s="14"/>
      <c r="J162" s="14"/>
      <c r="K162" s="14"/>
      <c r="L162" s="14"/>
      <c r="M162" s="14"/>
      <c r="N162" s="14"/>
      <c r="O162" s="14"/>
      <c r="P162" s="14"/>
      <c r="Q162" s="14"/>
      <c r="R162" s="14"/>
      <c r="S162" s="14"/>
      <c r="T162" s="14"/>
      <c r="U162" s="14"/>
      <c r="V162" s="14"/>
      <c r="W162" s="14"/>
      <c r="X162" s="14"/>
      <c r="Y162" s="14"/>
      <c r="Z162" s="14"/>
      <c r="AA162" s="14"/>
      <c r="AB162" s="14"/>
    </row>
    <row r="163">
      <c r="A163" s="7"/>
      <c r="B163" s="11"/>
      <c r="C163" s="9"/>
      <c r="D163" s="22"/>
      <c r="E163" s="11"/>
      <c r="F163" s="11"/>
      <c r="G163" s="13"/>
      <c r="H163" s="11"/>
      <c r="I163" s="14"/>
      <c r="J163" s="14"/>
      <c r="K163" s="14"/>
      <c r="L163" s="14"/>
      <c r="M163" s="14"/>
      <c r="N163" s="14"/>
      <c r="O163" s="14"/>
      <c r="P163" s="14"/>
      <c r="Q163" s="14"/>
      <c r="R163" s="14"/>
      <c r="S163" s="14"/>
      <c r="T163" s="14"/>
      <c r="U163" s="14"/>
      <c r="V163" s="14"/>
      <c r="W163" s="14"/>
      <c r="X163" s="14"/>
      <c r="Y163" s="14"/>
      <c r="Z163" s="14"/>
      <c r="AA163" s="14"/>
      <c r="AB163" s="14"/>
    </row>
    <row r="164">
      <c r="A164" s="7"/>
      <c r="B164" s="11"/>
      <c r="C164" s="9"/>
      <c r="D164" s="22"/>
      <c r="E164" s="11"/>
      <c r="F164" s="11"/>
      <c r="G164" s="13"/>
      <c r="H164" s="11"/>
      <c r="I164" s="14"/>
      <c r="J164" s="14"/>
      <c r="K164" s="14"/>
      <c r="L164" s="14"/>
      <c r="M164" s="14"/>
      <c r="N164" s="14"/>
      <c r="O164" s="14"/>
      <c r="P164" s="14"/>
      <c r="Q164" s="14"/>
      <c r="R164" s="14"/>
      <c r="S164" s="14"/>
      <c r="T164" s="14"/>
      <c r="U164" s="14"/>
      <c r="V164" s="14"/>
      <c r="W164" s="14"/>
      <c r="X164" s="14"/>
      <c r="Y164" s="14"/>
      <c r="Z164" s="14"/>
      <c r="AA164" s="14"/>
      <c r="AB164" s="14"/>
    </row>
    <row r="165">
      <c r="A165" s="7"/>
      <c r="B165" s="11"/>
      <c r="C165" s="9"/>
      <c r="D165" s="22"/>
      <c r="E165" s="11"/>
      <c r="F165" s="11"/>
      <c r="G165" s="13"/>
      <c r="H165" s="11"/>
      <c r="I165" s="14"/>
      <c r="J165" s="14"/>
      <c r="K165" s="14"/>
      <c r="L165" s="14"/>
      <c r="M165" s="14"/>
      <c r="N165" s="14"/>
      <c r="O165" s="14"/>
      <c r="P165" s="14"/>
      <c r="Q165" s="14"/>
      <c r="R165" s="14"/>
      <c r="S165" s="14"/>
      <c r="T165" s="14"/>
      <c r="U165" s="14"/>
      <c r="V165" s="14"/>
      <c r="W165" s="14"/>
      <c r="X165" s="14"/>
      <c r="Y165" s="14"/>
      <c r="Z165" s="14"/>
      <c r="AA165" s="14"/>
      <c r="AB165" s="14"/>
    </row>
    <row r="166">
      <c r="A166" s="7"/>
      <c r="B166" s="11"/>
      <c r="C166" s="9"/>
      <c r="D166" s="22"/>
      <c r="E166" s="11"/>
      <c r="F166" s="11"/>
      <c r="G166" s="13"/>
      <c r="H166" s="11"/>
      <c r="I166" s="14"/>
      <c r="J166" s="14"/>
      <c r="K166" s="14"/>
      <c r="L166" s="14"/>
      <c r="M166" s="14"/>
      <c r="N166" s="14"/>
      <c r="O166" s="14"/>
      <c r="P166" s="14"/>
      <c r="Q166" s="14"/>
      <c r="R166" s="14"/>
      <c r="S166" s="14"/>
      <c r="T166" s="14"/>
      <c r="U166" s="14"/>
      <c r="V166" s="14"/>
      <c r="W166" s="14"/>
      <c r="X166" s="14"/>
      <c r="Y166" s="14"/>
      <c r="Z166" s="14"/>
      <c r="AA166" s="14"/>
      <c r="AB166" s="14"/>
    </row>
    <row r="167">
      <c r="A167" s="7"/>
      <c r="B167" s="11"/>
      <c r="C167" s="9"/>
      <c r="D167" s="22"/>
      <c r="E167" s="11"/>
      <c r="F167" s="11"/>
      <c r="G167" s="13"/>
      <c r="H167" s="11"/>
      <c r="I167" s="14"/>
      <c r="J167" s="14"/>
      <c r="K167" s="14"/>
      <c r="L167" s="14"/>
      <c r="M167" s="14"/>
      <c r="N167" s="14"/>
      <c r="O167" s="14"/>
      <c r="P167" s="14"/>
      <c r="Q167" s="14"/>
      <c r="R167" s="14"/>
      <c r="S167" s="14"/>
      <c r="T167" s="14"/>
      <c r="U167" s="14"/>
      <c r="V167" s="14"/>
      <c r="W167" s="14"/>
      <c r="X167" s="14"/>
      <c r="Y167" s="14"/>
      <c r="Z167" s="14"/>
      <c r="AA167" s="14"/>
      <c r="AB167" s="14"/>
    </row>
    <row r="168">
      <c r="A168" s="7"/>
      <c r="B168" s="11"/>
      <c r="C168" s="9"/>
      <c r="D168" s="22"/>
      <c r="E168" s="11"/>
      <c r="F168" s="11"/>
      <c r="G168" s="13"/>
      <c r="H168" s="11"/>
      <c r="I168" s="14"/>
      <c r="J168" s="14"/>
      <c r="K168" s="14"/>
      <c r="L168" s="14"/>
      <c r="M168" s="14"/>
      <c r="N168" s="14"/>
      <c r="O168" s="14"/>
      <c r="P168" s="14"/>
      <c r="Q168" s="14"/>
      <c r="R168" s="14"/>
      <c r="S168" s="14"/>
      <c r="T168" s="14"/>
      <c r="U168" s="14"/>
      <c r="V168" s="14"/>
      <c r="W168" s="14"/>
      <c r="X168" s="14"/>
      <c r="Y168" s="14"/>
      <c r="Z168" s="14"/>
      <c r="AA168" s="14"/>
      <c r="AB168" s="14"/>
    </row>
    <row r="169">
      <c r="A169" s="7"/>
      <c r="B169" s="11"/>
      <c r="C169" s="9"/>
      <c r="D169" s="22"/>
      <c r="E169" s="11"/>
      <c r="F169" s="11"/>
      <c r="G169" s="13"/>
      <c r="H169" s="11"/>
      <c r="I169" s="14"/>
      <c r="J169" s="14"/>
      <c r="K169" s="14"/>
      <c r="L169" s="14"/>
      <c r="M169" s="14"/>
      <c r="N169" s="14"/>
      <c r="O169" s="14"/>
      <c r="P169" s="14"/>
      <c r="Q169" s="14"/>
      <c r="R169" s="14"/>
      <c r="S169" s="14"/>
      <c r="T169" s="14"/>
      <c r="U169" s="14"/>
      <c r="V169" s="14"/>
      <c r="W169" s="14"/>
      <c r="X169" s="14"/>
      <c r="Y169" s="14"/>
      <c r="Z169" s="14"/>
      <c r="AA169" s="14"/>
      <c r="AB169" s="14"/>
    </row>
    <row r="170">
      <c r="A170" s="7"/>
      <c r="B170" s="11"/>
      <c r="C170" s="9"/>
      <c r="D170" s="22"/>
      <c r="E170" s="11"/>
      <c r="F170" s="11"/>
      <c r="G170" s="13"/>
      <c r="H170" s="11"/>
      <c r="I170" s="14"/>
      <c r="J170" s="14"/>
      <c r="K170" s="14"/>
      <c r="L170" s="14"/>
      <c r="M170" s="14"/>
      <c r="N170" s="14"/>
      <c r="O170" s="14"/>
      <c r="P170" s="14"/>
      <c r="Q170" s="14"/>
      <c r="R170" s="14"/>
      <c r="S170" s="14"/>
      <c r="T170" s="14"/>
      <c r="U170" s="14"/>
      <c r="V170" s="14"/>
      <c r="W170" s="14"/>
      <c r="X170" s="14"/>
      <c r="Y170" s="14"/>
      <c r="Z170" s="14"/>
      <c r="AA170" s="14"/>
      <c r="AB170" s="14"/>
    </row>
    <row r="171">
      <c r="A171" s="7"/>
      <c r="B171" s="11"/>
      <c r="C171" s="9"/>
      <c r="D171" s="22"/>
      <c r="E171" s="11"/>
      <c r="F171" s="11"/>
      <c r="G171" s="13"/>
      <c r="H171" s="11"/>
      <c r="I171" s="14"/>
      <c r="J171" s="14"/>
      <c r="K171" s="14"/>
      <c r="L171" s="14"/>
      <c r="M171" s="14"/>
      <c r="N171" s="14"/>
      <c r="O171" s="14"/>
      <c r="P171" s="14"/>
      <c r="Q171" s="14"/>
      <c r="R171" s="14"/>
      <c r="S171" s="14"/>
      <c r="T171" s="14"/>
      <c r="U171" s="14"/>
      <c r="V171" s="14"/>
      <c r="W171" s="14"/>
      <c r="X171" s="14"/>
      <c r="Y171" s="14"/>
      <c r="Z171" s="14"/>
      <c r="AA171" s="14"/>
      <c r="AB171" s="14"/>
    </row>
    <row r="172">
      <c r="A172" s="7"/>
      <c r="B172" s="11"/>
      <c r="C172" s="9"/>
      <c r="D172" s="22"/>
      <c r="E172" s="11"/>
      <c r="F172" s="11"/>
      <c r="G172" s="13"/>
      <c r="H172" s="11"/>
      <c r="I172" s="14"/>
      <c r="J172" s="14"/>
      <c r="K172" s="14"/>
      <c r="L172" s="14"/>
      <c r="M172" s="14"/>
      <c r="N172" s="14"/>
      <c r="O172" s="14"/>
      <c r="P172" s="14"/>
      <c r="Q172" s="14"/>
      <c r="R172" s="14"/>
      <c r="S172" s="14"/>
      <c r="T172" s="14"/>
      <c r="U172" s="14"/>
      <c r="V172" s="14"/>
      <c r="W172" s="14"/>
      <c r="X172" s="14"/>
      <c r="Y172" s="14"/>
      <c r="Z172" s="14"/>
      <c r="AA172" s="14"/>
      <c r="AB172" s="14"/>
    </row>
    <row r="173">
      <c r="A173" s="7"/>
      <c r="B173" s="11"/>
      <c r="C173" s="9"/>
      <c r="D173" s="22"/>
      <c r="E173" s="11"/>
      <c r="F173" s="11"/>
      <c r="G173" s="13"/>
      <c r="H173" s="11"/>
      <c r="I173" s="14"/>
      <c r="J173" s="14"/>
      <c r="K173" s="14"/>
      <c r="L173" s="14"/>
      <c r="M173" s="14"/>
      <c r="N173" s="14"/>
      <c r="O173" s="14"/>
      <c r="P173" s="14"/>
      <c r="Q173" s="14"/>
      <c r="R173" s="14"/>
      <c r="S173" s="14"/>
      <c r="T173" s="14"/>
      <c r="U173" s="14"/>
      <c r="V173" s="14"/>
      <c r="W173" s="14"/>
      <c r="X173" s="14"/>
      <c r="Y173" s="14"/>
      <c r="Z173" s="14"/>
      <c r="AA173" s="14"/>
      <c r="AB173" s="14"/>
    </row>
    <row r="174">
      <c r="A174" s="7"/>
      <c r="B174" s="11"/>
      <c r="C174" s="9"/>
      <c r="D174" s="22"/>
      <c r="E174" s="11"/>
      <c r="F174" s="11"/>
      <c r="G174" s="13"/>
      <c r="H174" s="11"/>
      <c r="I174" s="14"/>
      <c r="J174" s="14"/>
      <c r="K174" s="14"/>
      <c r="L174" s="14"/>
      <c r="M174" s="14"/>
      <c r="N174" s="14"/>
      <c r="O174" s="14"/>
      <c r="P174" s="14"/>
      <c r="Q174" s="14"/>
      <c r="R174" s="14"/>
      <c r="S174" s="14"/>
      <c r="T174" s="14"/>
      <c r="U174" s="14"/>
      <c r="V174" s="14"/>
      <c r="W174" s="14"/>
      <c r="X174" s="14"/>
      <c r="Y174" s="14"/>
      <c r="Z174" s="14"/>
      <c r="AA174" s="14"/>
      <c r="AB174" s="14"/>
    </row>
    <row r="175">
      <c r="A175" s="7"/>
      <c r="B175" s="11"/>
      <c r="C175" s="9"/>
      <c r="D175" s="22"/>
      <c r="E175" s="11"/>
      <c r="F175" s="11"/>
      <c r="G175" s="13"/>
      <c r="H175" s="11"/>
      <c r="I175" s="14"/>
      <c r="J175" s="14"/>
      <c r="K175" s="14"/>
      <c r="L175" s="14"/>
      <c r="M175" s="14"/>
      <c r="N175" s="14"/>
      <c r="O175" s="14"/>
      <c r="P175" s="14"/>
      <c r="Q175" s="14"/>
      <c r="R175" s="14"/>
      <c r="S175" s="14"/>
      <c r="T175" s="14"/>
      <c r="U175" s="14"/>
      <c r="V175" s="14"/>
      <c r="W175" s="14"/>
      <c r="X175" s="14"/>
      <c r="Y175" s="14"/>
      <c r="Z175" s="14"/>
      <c r="AA175" s="14"/>
      <c r="AB175" s="14"/>
    </row>
    <row r="176">
      <c r="A176" s="7"/>
      <c r="B176" s="11"/>
      <c r="C176" s="9"/>
      <c r="D176" s="22"/>
      <c r="E176" s="11"/>
      <c r="F176" s="11"/>
      <c r="G176" s="13"/>
      <c r="H176" s="11"/>
      <c r="I176" s="14"/>
      <c r="J176" s="14"/>
      <c r="K176" s="14"/>
      <c r="L176" s="14"/>
      <c r="M176" s="14"/>
      <c r="N176" s="14"/>
      <c r="O176" s="14"/>
      <c r="P176" s="14"/>
      <c r="Q176" s="14"/>
      <c r="R176" s="14"/>
      <c r="S176" s="14"/>
      <c r="T176" s="14"/>
      <c r="U176" s="14"/>
      <c r="V176" s="14"/>
      <c r="W176" s="14"/>
      <c r="X176" s="14"/>
      <c r="Y176" s="14"/>
      <c r="Z176" s="14"/>
      <c r="AA176" s="14"/>
      <c r="AB176" s="14"/>
    </row>
    <row r="177">
      <c r="A177" s="7"/>
      <c r="B177" s="11"/>
      <c r="C177" s="9"/>
      <c r="D177" s="22"/>
      <c r="E177" s="11"/>
      <c r="F177" s="11"/>
      <c r="G177" s="13"/>
      <c r="H177" s="11"/>
      <c r="I177" s="14"/>
      <c r="J177" s="14"/>
      <c r="K177" s="14"/>
      <c r="L177" s="14"/>
      <c r="M177" s="14"/>
      <c r="N177" s="14"/>
      <c r="O177" s="14"/>
      <c r="P177" s="14"/>
      <c r="Q177" s="14"/>
      <c r="R177" s="14"/>
      <c r="S177" s="14"/>
      <c r="T177" s="14"/>
      <c r="U177" s="14"/>
      <c r="V177" s="14"/>
      <c r="W177" s="14"/>
      <c r="X177" s="14"/>
      <c r="Y177" s="14"/>
      <c r="Z177" s="14"/>
      <c r="AA177" s="14"/>
      <c r="AB177" s="14"/>
    </row>
    <row r="178">
      <c r="A178" s="7"/>
      <c r="B178" s="11"/>
      <c r="C178" s="9"/>
      <c r="D178" s="22"/>
      <c r="E178" s="11"/>
      <c r="F178" s="11"/>
      <c r="G178" s="13"/>
      <c r="H178" s="11"/>
      <c r="I178" s="14"/>
      <c r="J178" s="14"/>
      <c r="K178" s="14"/>
      <c r="L178" s="14"/>
      <c r="M178" s="14"/>
      <c r="N178" s="14"/>
      <c r="O178" s="14"/>
      <c r="P178" s="14"/>
      <c r="Q178" s="14"/>
      <c r="R178" s="14"/>
      <c r="S178" s="14"/>
      <c r="T178" s="14"/>
      <c r="U178" s="14"/>
      <c r="V178" s="14"/>
      <c r="W178" s="14"/>
      <c r="X178" s="14"/>
      <c r="Y178" s="14"/>
      <c r="Z178" s="14"/>
      <c r="AA178" s="14"/>
      <c r="AB178" s="14"/>
    </row>
    <row r="179">
      <c r="A179" s="7"/>
      <c r="B179" s="11"/>
      <c r="C179" s="9"/>
      <c r="D179" s="22"/>
      <c r="E179" s="11"/>
      <c r="F179" s="11"/>
      <c r="G179" s="13"/>
      <c r="H179" s="11"/>
      <c r="I179" s="14"/>
      <c r="J179" s="14"/>
      <c r="K179" s="14"/>
      <c r="L179" s="14"/>
      <c r="M179" s="14"/>
      <c r="N179" s="14"/>
      <c r="O179" s="14"/>
      <c r="P179" s="14"/>
      <c r="Q179" s="14"/>
      <c r="R179" s="14"/>
      <c r="S179" s="14"/>
      <c r="T179" s="14"/>
      <c r="U179" s="14"/>
      <c r="V179" s="14"/>
      <c r="W179" s="14"/>
      <c r="X179" s="14"/>
      <c r="Y179" s="14"/>
      <c r="Z179" s="14"/>
      <c r="AA179" s="14"/>
      <c r="AB179" s="14"/>
    </row>
    <row r="180">
      <c r="A180" s="7"/>
      <c r="B180" s="11"/>
      <c r="C180" s="9"/>
      <c r="D180" s="22"/>
      <c r="E180" s="11"/>
      <c r="F180" s="11"/>
      <c r="G180" s="13"/>
      <c r="H180" s="11"/>
      <c r="I180" s="14"/>
      <c r="J180" s="14"/>
      <c r="K180" s="14"/>
      <c r="L180" s="14"/>
      <c r="M180" s="14"/>
      <c r="N180" s="14"/>
      <c r="O180" s="14"/>
      <c r="P180" s="14"/>
      <c r="Q180" s="14"/>
      <c r="R180" s="14"/>
      <c r="S180" s="14"/>
      <c r="T180" s="14"/>
      <c r="U180" s="14"/>
      <c r="V180" s="14"/>
      <c r="W180" s="14"/>
      <c r="X180" s="14"/>
      <c r="Y180" s="14"/>
      <c r="Z180" s="14"/>
      <c r="AA180" s="14"/>
      <c r="AB180" s="14"/>
    </row>
    <row r="181">
      <c r="A181" s="7"/>
      <c r="B181" s="11"/>
      <c r="C181" s="9"/>
      <c r="D181" s="22"/>
      <c r="E181" s="11"/>
      <c r="F181" s="11"/>
      <c r="G181" s="13"/>
      <c r="H181" s="11"/>
      <c r="I181" s="14"/>
      <c r="J181" s="14"/>
      <c r="K181" s="14"/>
      <c r="L181" s="14"/>
      <c r="M181" s="14"/>
      <c r="N181" s="14"/>
      <c r="O181" s="14"/>
      <c r="P181" s="14"/>
      <c r="Q181" s="14"/>
      <c r="R181" s="14"/>
      <c r="S181" s="14"/>
      <c r="T181" s="14"/>
      <c r="U181" s="14"/>
      <c r="V181" s="14"/>
      <c r="W181" s="14"/>
      <c r="X181" s="14"/>
      <c r="Y181" s="14"/>
      <c r="Z181" s="14"/>
      <c r="AA181" s="14"/>
      <c r="AB181" s="14"/>
    </row>
    <row r="182">
      <c r="A182" s="7"/>
      <c r="B182" s="11"/>
      <c r="C182" s="9"/>
      <c r="D182" s="22"/>
      <c r="E182" s="11"/>
      <c r="F182" s="11"/>
      <c r="G182" s="13"/>
      <c r="H182" s="11"/>
      <c r="I182" s="14"/>
      <c r="J182" s="14"/>
      <c r="K182" s="14"/>
      <c r="L182" s="14"/>
      <c r="M182" s="14"/>
      <c r="N182" s="14"/>
      <c r="O182" s="14"/>
      <c r="P182" s="14"/>
      <c r="Q182" s="14"/>
      <c r="R182" s="14"/>
      <c r="S182" s="14"/>
      <c r="T182" s="14"/>
      <c r="U182" s="14"/>
      <c r="V182" s="14"/>
      <c r="W182" s="14"/>
      <c r="X182" s="14"/>
      <c r="Y182" s="14"/>
      <c r="Z182" s="14"/>
      <c r="AA182" s="14"/>
      <c r="AB182" s="14"/>
    </row>
    <row r="183">
      <c r="A183" s="7"/>
      <c r="B183" s="11"/>
      <c r="C183" s="9"/>
      <c r="D183" s="22"/>
      <c r="E183" s="11"/>
      <c r="F183" s="11"/>
      <c r="G183" s="13"/>
      <c r="H183" s="11"/>
      <c r="I183" s="14"/>
      <c r="J183" s="14"/>
      <c r="K183" s="14"/>
      <c r="L183" s="14"/>
      <c r="M183" s="14"/>
      <c r="N183" s="14"/>
      <c r="O183" s="14"/>
      <c r="P183" s="14"/>
      <c r="Q183" s="14"/>
      <c r="R183" s="14"/>
      <c r="S183" s="14"/>
      <c r="T183" s="14"/>
      <c r="U183" s="14"/>
      <c r="V183" s="14"/>
      <c r="W183" s="14"/>
      <c r="X183" s="14"/>
      <c r="Y183" s="14"/>
      <c r="Z183" s="14"/>
      <c r="AA183" s="14"/>
      <c r="AB183" s="14"/>
    </row>
    <row r="184">
      <c r="A184" s="7"/>
      <c r="B184" s="11"/>
      <c r="C184" s="9"/>
      <c r="D184" s="22"/>
      <c r="E184" s="11"/>
      <c r="F184" s="11"/>
      <c r="G184" s="13"/>
      <c r="H184" s="11"/>
      <c r="I184" s="14"/>
      <c r="J184" s="14"/>
      <c r="K184" s="14"/>
      <c r="L184" s="14"/>
      <c r="M184" s="14"/>
      <c r="N184" s="14"/>
      <c r="O184" s="14"/>
      <c r="P184" s="14"/>
      <c r="Q184" s="14"/>
      <c r="R184" s="14"/>
      <c r="S184" s="14"/>
      <c r="T184" s="14"/>
      <c r="U184" s="14"/>
      <c r="V184" s="14"/>
      <c r="W184" s="14"/>
      <c r="X184" s="14"/>
      <c r="Y184" s="14"/>
      <c r="Z184" s="14"/>
      <c r="AA184" s="14"/>
      <c r="AB184" s="14"/>
    </row>
    <row r="185">
      <c r="A185" s="7"/>
      <c r="B185" s="11"/>
      <c r="C185" s="9"/>
      <c r="D185" s="22"/>
      <c r="E185" s="11"/>
      <c r="F185" s="11"/>
      <c r="G185" s="13"/>
      <c r="H185" s="11"/>
      <c r="I185" s="14"/>
      <c r="J185" s="14"/>
      <c r="K185" s="14"/>
      <c r="L185" s="14"/>
      <c r="M185" s="14"/>
      <c r="N185" s="14"/>
      <c r="O185" s="14"/>
      <c r="P185" s="14"/>
      <c r="Q185" s="14"/>
      <c r="R185" s="14"/>
      <c r="S185" s="14"/>
      <c r="T185" s="14"/>
      <c r="U185" s="14"/>
      <c r="V185" s="14"/>
      <c r="W185" s="14"/>
      <c r="X185" s="14"/>
      <c r="Y185" s="14"/>
      <c r="Z185" s="14"/>
      <c r="AA185" s="14"/>
      <c r="AB185" s="14"/>
    </row>
    <row r="186">
      <c r="A186" s="7"/>
      <c r="B186" s="11"/>
      <c r="C186" s="9"/>
      <c r="D186" s="22"/>
      <c r="E186" s="11"/>
      <c r="F186" s="11"/>
      <c r="G186" s="13"/>
      <c r="H186" s="11"/>
      <c r="I186" s="14"/>
      <c r="J186" s="14"/>
      <c r="K186" s="14"/>
      <c r="L186" s="14"/>
      <c r="M186" s="14"/>
      <c r="N186" s="14"/>
      <c r="O186" s="14"/>
      <c r="P186" s="14"/>
      <c r="Q186" s="14"/>
      <c r="R186" s="14"/>
      <c r="S186" s="14"/>
      <c r="T186" s="14"/>
      <c r="U186" s="14"/>
      <c r="V186" s="14"/>
      <c r="W186" s="14"/>
      <c r="X186" s="14"/>
      <c r="Y186" s="14"/>
      <c r="Z186" s="14"/>
      <c r="AA186" s="14"/>
      <c r="AB186" s="14"/>
    </row>
    <row r="187">
      <c r="A187" s="7"/>
      <c r="B187" s="11"/>
      <c r="C187" s="9"/>
      <c r="D187" s="22"/>
      <c r="E187" s="11"/>
      <c r="F187" s="11"/>
      <c r="G187" s="13"/>
      <c r="H187" s="11"/>
      <c r="I187" s="14"/>
      <c r="J187" s="14"/>
      <c r="K187" s="14"/>
      <c r="L187" s="14"/>
      <c r="M187" s="14"/>
      <c r="N187" s="14"/>
      <c r="O187" s="14"/>
      <c r="P187" s="14"/>
      <c r="Q187" s="14"/>
      <c r="R187" s="14"/>
      <c r="S187" s="14"/>
      <c r="T187" s="14"/>
      <c r="U187" s="14"/>
      <c r="V187" s="14"/>
      <c r="W187" s="14"/>
      <c r="X187" s="14"/>
      <c r="Y187" s="14"/>
      <c r="Z187" s="14"/>
      <c r="AA187" s="14"/>
      <c r="AB187" s="14"/>
    </row>
    <row r="188">
      <c r="A188" s="7"/>
      <c r="B188" s="11"/>
      <c r="C188" s="9"/>
      <c r="D188" s="22"/>
      <c r="E188" s="11"/>
      <c r="F188" s="11"/>
      <c r="G188" s="13"/>
      <c r="H188" s="11"/>
      <c r="I188" s="14"/>
      <c r="J188" s="14"/>
      <c r="K188" s="14"/>
      <c r="L188" s="14"/>
      <c r="M188" s="14"/>
      <c r="N188" s="14"/>
      <c r="O188" s="14"/>
      <c r="P188" s="14"/>
      <c r="Q188" s="14"/>
      <c r="R188" s="14"/>
      <c r="S188" s="14"/>
      <c r="T188" s="14"/>
      <c r="U188" s="14"/>
      <c r="V188" s="14"/>
      <c r="W188" s="14"/>
      <c r="X188" s="14"/>
      <c r="Y188" s="14"/>
      <c r="Z188" s="14"/>
      <c r="AA188" s="14"/>
      <c r="AB188" s="14"/>
    </row>
    <row r="189">
      <c r="A189" s="7"/>
      <c r="B189" s="11"/>
      <c r="C189" s="9"/>
      <c r="D189" s="22"/>
      <c r="E189" s="11"/>
      <c r="F189" s="11"/>
      <c r="G189" s="13"/>
      <c r="H189" s="11"/>
      <c r="I189" s="14"/>
      <c r="J189" s="14"/>
      <c r="K189" s="14"/>
      <c r="L189" s="14"/>
      <c r="M189" s="14"/>
      <c r="N189" s="14"/>
      <c r="O189" s="14"/>
      <c r="P189" s="14"/>
      <c r="Q189" s="14"/>
      <c r="R189" s="14"/>
      <c r="S189" s="14"/>
      <c r="T189" s="14"/>
      <c r="U189" s="14"/>
      <c r="V189" s="14"/>
      <c r="W189" s="14"/>
      <c r="X189" s="14"/>
      <c r="Y189" s="14"/>
      <c r="Z189" s="14"/>
      <c r="AA189" s="14"/>
      <c r="AB189" s="14"/>
    </row>
    <row r="190">
      <c r="A190" s="7"/>
      <c r="B190" s="11"/>
      <c r="C190" s="9"/>
      <c r="D190" s="22"/>
      <c r="E190" s="11"/>
      <c r="F190" s="11"/>
      <c r="G190" s="13"/>
      <c r="H190" s="11"/>
      <c r="I190" s="14"/>
      <c r="J190" s="14"/>
      <c r="K190" s="14"/>
      <c r="L190" s="14"/>
      <c r="M190" s="14"/>
      <c r="N190" s="14"/>
      <c r="O190" s="14"/>
      <c r="P190" s="14"/>
      <c r="Q190" s="14"/>
      <c r="R190" s="14"/>
      <c r="S190" s="14"/>
      <c r="T190" s="14"/>
      <c r="U190" s="14"/>
      <c r="V190" s="14"/>
      <c r="W190" s="14"/>
      <c r="X190" s="14"/>
      <c r="Y190" s="14"/>
      <c r="Z190" s="14"/>
      <c r="AA190" s="14"/>
      <c r="AB190" s="14"/>
    </row>
    <row r="191">
      <c r="A191" s="7"/>
      <c r="B191" s="11"/>
      <c r="C191" s="9"/>
      <c r="D191" s="22"/>
      <c r="E191" s="11"/>
      <c r="F191" s="11"/>
      <c r="G191" s="13"/>
      <c r="H191" s="11"/>
      <c r="I191" s="14"/>
      <c r="J191" s="14"/>
      <c r="K191" s="14"/>
      <c r="L191" s="14"/>
      <c r="M191" s="14"/>
      <c r="N191" s="14"/>
      <c r="O191" s="14"/>
      <c r="P191" s="14"/>
      <c r="Q191" s="14"/>
      <c r="R191" s="14"/>
      <c r="S191" s="14"/>
      <c r="T191" s="14"/>
      <c r="U191" s="14"/>
      <c r="V191" s="14"/>
      <c r="W191" s="14"/>
      <c r="X191" s="14"/>
      <c r="Y191" s="14"/>
      <c r="Z191" s="14"/>
      <c r="AA191" s="14"/>
      <c r="AB191" s="14"/>
    </row>
    <row r="192">
      <c r="A192" s="7"/>
      <c r="B192" s="11"/>
      <c r="C192" s="9"/>
      <c r="D192" s="22"/>
      <c r="E192" s="11"/>
      <c r="F192" s="11"/>
      <c r="G192" s="13"/>
      <c r="H192" s="11"/>
      <c r="I192" s="14"/>
      <c r="J192" s="14"/>
      <c r="K192" s="14"/>
      <c r="L192" s="14"/>
      <c r="M192" s="14"/>
      <c r="N192" s="14"/>
      <c r="O192" s="14"/>
      <c r="P192" s="14"/>
      <c r="Q192" s="14"/>
      <c r="R192" s="14"/>
      <c r="S192" s="14"/>
      <c r="T192" s="14"/>
      <c r="U192" s="14"/>
      <c r="V192" s="14"/>
      <c r="W192" s="14"/>
      <c r="X192" s="14"/>
      <c r="Y192" s="14"/>
      <c r="Z192" s="14"/>
      <c r="AA192" s="14"/>
      <c r="AB192" s="14"/>
    </row>
    <row r="193">
      <c r="A193" s="7"/>
      <c r="B193" s="11"/>
      <c r="C193" s="9"/>
      <c r="D193" s="22"/>
      <c r="E193" s="11"/>
      <c r="F193" s="11"/>
      <c r="G193" s="13"/>
      <c r="H193" s="11"/>
      <c r="I193" s="14"/>
      <c r="J193" s="14"/>
      <c r="K193" s="14"/>
      <c r="L193" s="14"/>
      <c r="M193" s="14"/>
      <c r="N193" s="14"/>
      <c r="O193" s="14"/>
      <c r="P193" s="14"/>
      <c r="Q193" s="14"/>
      <c r="R193" s="14"/>
      <c r="S193" s="14"/>
      <c r="T193" s="14"/>
      <c r="U193" s="14"/>
      <c r="V193" s="14"/>
      <c r="W193" s="14"/>
      <c r="X193" s="14"/>
      <c r="Y193" s="14"/>
      <c r="Z193" s="14"/>
      <c r="AA193" s="14"/>
      <c r="AB193" s="14"/>
    </row>
    <row r="194">
      <c r="A194" s="7"/>
      <c r="B194" s="11"/>
      <c r="C194" s="9"/>
      <c r="D194" s="22"/>
      <c r="E194" s="11"/>
      <c r="F194" s="11"/>
      <c r="G194" s="13"/>
      <c r="H194" s="11"/>
      <c r="I194" s="14"/>
      <c r="J194" s="14"/>
      <c r="K194" s="14"/>
      <c r="L194" s="14"/>
      <c r="M194" s="14"/>
      <c r="N194" s="14"/>
      <c r="O194" s="14"/>
      <c r="P194" s="14"/>
      <c r="Q194" s="14"/>
      <c r="R194" s="14"/>
      <c r="S194" s="14"/>
      <c r="T194" s="14"/>
      <c r="U194" s="14"/>
      <c r="V194" s="14"/>
      <c r="W194" s="14"/>
      <c r="X194" s="14"/>
      <c r="Y194" s="14"/>
      <c r="Z194" s="14"/>
      <c r="AA194" s="14"/>
      <c r="AB194" s="14"/>
    </row>
    <row r="195">
      <c r="A195" s="7"/>
      <c r="B195" s="11"/>
      <c r="C195" s="9"/>
      <c r="D195" s="22"/>
      <c r="E195" s="11"/>
      <c r="F195" s="11"/>
      <c r="G195" s="13"/>
      <c r="H195" s="11"/>
      <c r="I195" s="14"/>
      <c r="J195" s="14"/>
      <c r="K195" s="14"/>
      <c r="L195" s="14"/>
      <c r="M195" s="14"/>
      <c r="N195" s="14"/>
      <c r="O195" s="14"/>
      <c r="P195" s="14"/>
      <c r="Q195" s="14"/>
      <c r="R195" s="14"/>
      <c r="S195" s="14"/>
      <c r="T195" s="14"/>
      <c r="U195" s="14"/>
      <c r="V195" s="14"/>
      <c r="W195" s="14"/>
      <c r="X195" s="14"/>
      <c r="Y195" s="14"/>
      <c r="Z195" s="14"/>
      <c r="AA195" s="14"/>
      <c r="AB195" s="14"/>
    </row>
    <row r="196">
      <c r="A196" s="7"/>
      <c r="B196" s="11"/>
      <c r="C196" s="9"/>
      <c r="D196" s="22"/>
      <c r="E196" s="11"/>
      <c r="F196" s="11"/>
      <c r="G196" s="13"/>
      <c r="H196" s="11"/>
      <c r="I196" s="14"/>
      <c r="J196" s="14"/>
      <c r="K196" s="14"/>
      <c r="L196" s="14"/>
      <c r="M196" s="14"/>
      <c r="N196" s="14"/>
      <c r="O196" s="14"/>
      <c r="P196" s="14"/>
      <c r="Q196" s="14"/>
      <c r="R196" s="14"/>
      <c r="S196" s="14"/>
      <c r="T196" s="14"/>
      <c r="U196" s="14"/>
      <c r="V196" s="14"/>
      <c r="W196" s="14"/>
      <c r="X196" s="14"/>
      <c r="Y196" s="14"/>
      <c r="Z196" s="14"/>
      <c r="AA196" s="14"/>
      <c r="AB196" s="14"/>
    </row>
    <row r="197">
      <c r="A197" s="7"/>
      <c r="B197" s="11"/>
      <c r="C197" s="9"/>
      <c r="D197" s="22"/>
      <c r="E197" s="11"/>
      <c r="F197" s="11"/>
      <c r="G197" s="13"/>
      <c r="H197" s="11"/>
      <c r="I197" s="14"/>
      <c r="J197" s="14"/>
      <c r="K197" s="14"/>
      <c r="L197" s="14"/>
      <c r="M197" s="14"/>
      <c r="N197" s="14"/>
      <c r="O197" s="14"/>
      <c r="P197" s="14"/>
      <c r="Q197" s="14"/>
      <c r="R197" s="14"/>
      <c r="S197" s="14"/>
      <c r="T197" s="14"/>
      <c r="U197" s="14"/>
      <c r="V197" s="14"/>
      <c r="W197" s="14"/>
      <c r="X197" s="14"/>
      <c r="Y197" s="14"/>
      <c r="Z197" s="14"/>
      <c r="AA197" s="14"/>
      <c r="AB197" s="14"/>
    </row>
    <row r="198">
      <c r="A198" s="7"/>
      <c r="B198" s="11"/>
      <c r="C198" s="9"/>
      <c r="D198" s="22"/>
      <c r="E198" s="11"/>
      <c r="F198" s="11"/>
      <c r="G198" s="13"/>
      <c r="H198" s="11"/>
      <c r="I198" s="14"/>
      <c r="J198" s="14"/>
      <c r="K198" s="14"/>
      <c r="L198" s="14"/>
      <c r="M198" s="14"/>
      <c r="N198" s="14"/>
      <c r="O198" s="14"/>
      <c r="P198" s="14"/>
      <c r="Q198" s="14"/>
      <c r="R198" s="14"/>
      <c r="S198" s="14"/>
      <c r="T198" s="14"/>
      <c r="U198" s="14"/>
      <c r="V198" s="14"/>
      <c r="W198" s="14"/>
      <c r="X198" s="14"/>
      <c r="Y198" s="14"/>
      <c r="Z198" s="14"/>
      <c r="AA198" s="14"/>
      <c r="AB198" s="14"/>
    </row>
    <row r="199">
      <c r="A199" s="7"/>
      <c r="B199" s="11"/>
      <c r="C199" s="9"/>
      <c r="D199" s="22"/>
      <c r="E199" s="11"/>
      <c r="F199" s="11"/>
      <c r="G199" s="13"/>
      <c r="H199" s="11"/>
      <c r="I199" s="14"/>
      <c r="J199" s="14"/>
      <c r="K199" s="14"/>
      <c r="L199" s="14"/>
      <c r="M199" s="14"/>
      <c r="N199" s="14"/>
      <c r="O199" s="14"/>
      <c r="P199" s="14"/>
      <c r="Q199" s="14"/>
      <c r="R199" s="14"/>
      <c r="S199" s="14"/>
      <c r="T199" s="14"/>
      <c r="U199" s="14"/>
      <c r="V199" s="14"/>
      <c r="W199" s="14"/>
      <c r="X199" s="14"/>
      <c r="Y199" s="14"/>
      <c r="Z199" s="14"/>
      <c r="AA199" s="14"/>
      <c r="AB199" s="14"/>
    </row>
    <row r="200">
      <c r="A200" s="7"/>
      <c r="B200" s="11"/>
      <c r="C200" s="9"/>
      <c r="D200" s="22"/>
      <c r="E200" s="11"/>
      <c r="F200" s="11"/>
      <c r="G200" s="13"/>
      <c r="H200" s="11"/>
      <c r="I200" s="14"/>
      <c r="J200" s="14"/>
      <c r="K200" s="14"/>
      <c r="L200" s="14"/>
      <c r="M200" s="14"/>
      <c r="N200" s="14"/>
      <c r="O200" s="14"/>
      <c r="P200" s="14"/>
      <c r="Q200" s="14"/>
      <c r="R200" s="14"/>
      <c r="S200" s="14"/>
      <c r="T200" s="14"/>
      <c r="U200" s="14"/>
      <c r="V200" s="14"/>
      <c r="W200" s="14"/>
      <c r="X200" s="14"/>
      <c r="Y200" s="14"/>
      <c r="Z200" s="14"/>
      <c r="AA200" s="14"/>
      <c r="AB200" s="14"/>
    </row>
    <row r="201">
      <c r="A201" s="7"/>
      <c r="B201" s="11"/>
      <c r="C201" s="9"/>
      <c r="D201" s="22"/>
      <c r="E201" s="11"/>
      <c r="F201" s="11"/>
      <c r="G201" s="13"/>
      <c r="H201" s="11"/>
      <c r="I201" s="14"/>
      <c r="J201" s="14"/>
      <c r="K201" s="14"/>
      <c r="L201" s="14"/>
      <c r="M201" s="14"/>
      <c r="N201" s="14"/>
      <c r="O201" s="14"/>
      <c r="P201" s="14"/>
      <c r="Q201" s="14"/>
      <c r="R201" s="14"/>
      <c r="S201" s="14"/>
      <c r="T201" s="14"/>
      <c r="U201" s="14"/>
      <c r="V201" s="14"/>
      <c r="W201" s="14"/>
      <c r="X201" s="14"/>
      <c r="Y201" s="14"/>
      <c r="Z201" s="14"/>
      <c r="AA201" s="14"/>
      <c r="AB201" s="14"/>
    </row>
    <row r="202">
      <c r="A202" s="7"/>
      <c r="B202" s="11"/>
      <c r="C202" s="9"/>
      <c r="D202" s="22"/>
      <c r="E202" s="11"/>
      <c r="F202" s="11"/>
      <c r="G202" s="13"/>
      <c r="H202" s="11"/>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3"/>
      <c r="H203" s="11"/>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3"/>
      <c r="H204" s="11"/>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3"/>
      <c r="H205" s="11"/>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3"/>
      <c r="H206" s="11"/>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3"/>
      <c r="H207" s="11"/>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3"/>
      <c r="H208" s="11"/>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3"/>
      <c r="H209" s="11"/>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3"/>
      <c r="H210" s="11"/>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3"/>
      <c r="H211" s="11"/>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3"/>
      <c r="H212" s="11"/>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3"/>
      <c r="H213" s="11"/>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3"/>
      <c r="H214" s="11"/>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3"/>
      <c r="H215" s="11"/>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3"/>
      <c r="H216" s="11"/>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3"/>
      <c r="H217" s="11"/>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3"/>
      <c r="H218" s="11"/>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3"/>
      <c r="H219" s="11"/>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3"/>
      <c r="H220" s="11"/>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3"/>
      <c r="H221" s="11"/>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3"/>
      <c r="H222" s="11"/>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3"/>
      <c r="H223" s="11"/>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3"/>
      <c r="H224" s="11"/>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3"/>
      <c r="H225" s="11"/>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3"/>
      <c r="H226" s="11"/>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3"/>
      <c r="H227" s="11"/>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3"/>
      <c r="H228" s="11"/>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3"/>
      <c r="H229" s="11"/>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3"/>
      <c r="H230" s="11"/>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3"/>
      <c r="H231" s="11"/>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3"/>
      <c r="H232" s="11"/>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3"/>
      <c r="H233" s="11"/>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3"/>
      <c r="H234" s="11"/>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3"/>
      <c r="H235" s="11"/>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3"/>
      <c r="H236" s="11"/>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3"/>
      <c r="H237" s="11"/>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3"/>
      <c r="H238" s="11"/>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3"/>
      <c r="H239" s="11"/>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3"/>
      <c r="H240" s="11"/>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3"/>
      <c r="H241" s="11"/>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3"/>
      <c r="H242" s="11"/>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3"/>
      <c r="H243" s="11"/>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3"/>
      <c r="H244" s="11"/>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3"/>
      <c r="H245" s="11"/>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3"/>
      <c r="H246" s="11"/>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3"/>
      <c r="H247" s="11"/>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3"/>
      <c r="H248" s="11"/>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3"/>
      <c r="H249" s="11"/>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3"/>
      <c r="H250" s="11"/>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3"/>
      <c r="H251" s="11"/>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3"/>
      <c r="H252" s="11"/>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3"/>
      <c r="H253" s="11"/>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3"/>
      <c r="H254" s="11"/>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3"/>
      <c r="H255" s="11"/>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3"/>
      <c r="H256" s="11"/>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3"/>
      <c r="H257" s="11"/>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3"/>
      <c r="H258" s="11"/>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3"/>
      <c r="H259" s="11"/>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3"/>
      <c r="H260" s="11"/>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3"/>
      <c r="H261" s="11"/>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3"/>
      <c r="H262" s="11"/>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3"/>
      <c r="H263" s="11"/>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3"/>
      <c r="H264" s="11"/>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3"/>
      <c r="H265" s="11"/>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3"/>
      <c r="H266" s="11"/>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3"/>
      <c r="H267" s="11"/>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3"/>
      <c r="H268" s="11"/>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3"/>
      <c r="H269" s="11"/>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3"/>
      <c r="H270" s="11"/>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3"/>
      <c r="H271" s="11"/>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3"/>
      <c r="H272" s="11"/>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3"/>
      <c r="H273" s="11"/>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3"/>
      <c r="H274" s="11"/>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3"/>
      <c r="H275" s="11"/>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3"/>
      <c r="H276" s="11"/>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3"/>
      <c r="H277" s="11"/>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3"/>
      <c r="H278" s="11"/>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3"/>
      <c r="H279" s="11"/>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3"/>
      <c r="H280" s="11"/>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3"/>
      <c r="H281" s="11"/>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3"/>
      <c r="H282" s="11"/>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3"/>
      <c r="H283" s="11"/>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3"/>
      <c r="H284" s="11"/>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3"/>
      <c r="H285" s="11"/>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3"/>
      <c r="H286" s="11"/>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3"/>
      <c r="H287" s="11"/>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3"/>
      <c r="H288" s="11"/>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3"/>
      <c r="H289" s="11"/>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3"/>
      <c r="H290" s="11"/>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3"/>
      <c r="H291" s="11"/>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3"/>
      <c r="H292" s="11"/>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3"/>
      <c r="H293" s="11"/>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3"/>
      <c r="H294" s="11"/>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3"/>
      <c r="H295" s="11"/>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3"/>
      <c r="H296" s="11"/>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3"/>
      <c r="H297" s="11"/>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3"/>
      <c r="H298" s="11"/>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3"/>
      <c r="H299" s="11"/>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3"/>
      <c r="H300" s="11"/>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3"/>
      <c r="H301" s="11"/>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3"/>
      <c r="H302" s="11"/>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3"/>
      <c r="H303" s="11"/>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3"/>
      <c r="H304" s="11"/>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3"/>
      <c r="H305" s="11"/>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3"/>
      <c r="H306" s="11"/>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3"/>
      <c r="H307" s="11"/>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3"/>
      <c r="H308" s="11"/>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3"/>
      <c r="H309" s="11"/>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3"/>
      <c r="H310" s="11"/>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3"/>
      <c r="H311" s="11"/>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3"/>
      <c r="H312" s="11"/>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3"/>
      <c r="H313" s="11"/>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3"/>
      <c r="H314" s="11"/>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3"/>
      <c r="H315" s="11"/>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3"/>
      <c r="H316" s="11"/>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3"/>
      <c r="H317" s="11"/>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3"/>
      <c r="H318" s="11"/>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3"/>
      <c r="H319" s="11"/>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3"/>
      <c r="H320" s="11"/>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3"/>
      <c r="H321" s="11"/>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3"/>
      <c r="H322" s="11"/>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3"/>
      <c r="H323" s="11"/>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3"/>
      <c r="H324" s="11"/>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3"/>
      <c r="H325" s="11"/>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3"/>
      <c r="H326" s="11"/>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3"/>
      <c r="H327" s="11"/>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3"/>
      <c r="H328" s="11"/>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3"/>
      <c r="H329" s="11"/>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3"/>
      <c r="H330" s="11"/>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3"/>
      <c r="H331" s="11"/>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3"/>
      <c r="H332" s="11"/>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3"/>
      <c r="H333" s="11"/>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3"/>
      <c r="H334" s="11"/>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3"/>
      <c r="H335" s="11"/>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3"/>
      <c r="H336" s="11"/>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3"/>
      <c r="H337" s="11"/>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3"/>
      <c r="H338" s="11"/>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3"/>
      <c r="H339" s="11"/>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3"/>
      <c r="H340" s="11"/>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3"/>
      <c r="H341" s="11"/>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3"/>
      <c r="H342" s="11"/>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3"/>
      <c r="H343" s="11"/>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3"/>
      <c r="H344" s="11"/>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3"/>
      <c r="H345" s="11"/>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3"/>
      <c r="H346" s="11"/>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3"/>
      <c r="H347" s="11"/>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3"/>
      <c r="H348" s="11"/>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3"/>
      <c r="H349" s="11"/>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3"/>
      <c r="H350" s="11"/>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3"/>
      <c r="H351" s="11"/>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3"/>
      <c r="H352" s="11"/>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3"/>
      <c r="H353" s="11"/>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3"/>
      <c r="H354" s="11"/>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3"/>
      <c r="H355" s="11"/>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3"/>
      <c r="H356" s="11"/>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3"/>
      <c r="H357" s="11"/>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3"/>
      <c r="H358" s="11"/>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3"/>
      <c r="H359" s="11"/>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3"/>
      <c r="H360" s="11"/>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3"/>
      <c r="H361" s="11"/>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3"/>
      <c r="H362" s="11"/>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3"/>
      <c r="H363" s="11"/>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3"/>
      <c r="H364" s="11"/>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3"/>
      <c r="H365" s="11"/>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3"/>
      <c r="H366" s="11"/>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3"/>
      <c r="H367" s="11"/>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3"/>
      <c r="H368" s="11"/>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3"/>
      <c r="H369" s="11"/>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3"/>
      <c r="H370" s="11"/>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3"/>
      <c r="H371" s="11"/>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3"/>
      <c r="H372" s="11"/>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3"/>
      <c r="H373" s="11"/>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3"/>
      <c r="H374" s="11"/>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3"/>
      <c r="H375" s="11"/>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3"/>
      <c r="H376" s="11"/>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3"/>
      <c r="H377" s="11"/>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3"/>
      <c r="H378" s="11"/>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3"/>
      <c r="H379" s="11"/>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3"/>
      <c r="H380" s="11"/>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3"/>
      <c r="H381" s="11"/>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3"/>
      <c r="H382" s="11"/>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3"/>
      <c r="H383" s="11"/>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3"/>
      <c r="H384" s="11"/>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3"/>
      <c r="H385" s="11"/>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3"/>
      <c r="H386" s="11"/>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3"/>
      <c r="H387" s="11"/>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3"/>
      <c r="H388" s="11"/>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3"/>
      <c r="H389" s="11"/>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3"/>
      <c r="H390" s="11"/>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3"/>
      <c r="H391" s="11"/>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3"/>
      <c r="H392" s="11"/>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3"/>
      <c r="H393" s="11"/>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3"/>
      <c r="H394" s="11"/>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3"/>
      <c r="H395" s="11"/>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3"/>
      <c r="H396" s="11"/>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3"/>
      <c r="H397" s="11"/>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3"/>
      <c r="H398" s="11"/>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3"/>
      <c r="H399" s="11"/>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3"/>
      <c r="H400" s="11"/>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3"/>
      <c r="H401" s="11"/>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3"/>
      <c r="H402" s="11"/>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3"/>
      <c r="H403" s="11"/>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3"/>
      <c r="H404" s="11"/>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3"/>
      <c r="H405" s="11"/>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3"/>
      <c r="H406" s="11"/>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3"/>
      <c r="H407" s="11"/>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3"/>
      <c r="H408" s="11"/>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3"/>
      <c r="H409" s="11"/>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3"/>
      <c r="H410" s="11"/>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3"/>
      <c r="H411" s="11"/>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3"/>
      <c r="H412" s="11"/>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3"/>
      <c r="H413" s="11"/>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3"/>
      <c r="H414" s="11"/>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3"/>
      <c r="H415" s="11"/>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3"/>
      <c r="H416" s="11"/>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3"/>
      <c r="H417" s="11"/>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3"/>
      <c r="H418" s="11"/>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3"/>
      <c r="H419" s="11"/>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3"/>
      <c r="H420" s="11"/>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3"/>
      <c r="H421" s="11"/>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3"/>
      <c r="H422" s="11"/>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3"/>
      <c r="H423" s="11"/>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3"/>
      <c r="H424" s="11"/>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3"/>
      <c r="H425" s="11"/>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3"/>
      <c r="H426" s="11"/>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3"/>
      <c r="H427" s="11"/>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3"/>
      <c r="H428" s="11"/>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3"/>
      <c r="H429" s="11"/>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3"/>
      <c r="H430" s="11"/>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3"/>
      <c r="H431" s="11"/>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3"/>
      <c r="H432" s="11"/>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3"/>
      <c r="H433" s="11"/>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3"/>
      <c r="H434" s="11"/>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3"/>
      <c r="H435" s="11"/>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3"/>
      <c r="H436" s="11"/>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3"/>
      <c r="H437" s="11"/>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3"/>
      <c r="H438" s="11"/>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3"/>
      <c r="H439" s="11"/>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3"/>
      <c r="H440" s="11"/>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3"/>
      <c r="H441" s="11"/>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3"/>
      <c r="H442" s="11"/>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3"/>
      <c r="H443" s="11"/>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3"/>
      <c r="H444" s="11"/>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3"/>
      <c r="H445" s="11"/>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3"/>
      <c r="H446" s="11"/>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3"/>
      <c r="H447" s="11"/>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3"/>
      <c r="H448" s="11"/>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3"/>
      <c r="H449" s="11"/>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3"/>
      <c r="H450" s="11"/>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3"/>
      <c r="H451" s="11"/>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3"/>
      <c r="H452" s="11"/>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3"/>
      <c r="H453" s="11"/>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3"/>
      <c r="H454" s="11"/>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3"/>
      <c r="H455" s="11"/>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3"/>
      <c r="H456" s="11"/>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3"/>
      <c r="H457" s="11"/>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3"/>
      <c r="H458" s="11"/>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3"/>
      <c r="H459" s="11"/>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3"/>
      <c r="H460" s="11"/>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3"/>
      <c r="H461" s="11"/>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3"/>
      <c r="H462" s="11"/>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3"/>
      <c r="H463" s="11"/>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3"/>
      <c r="H464" s="11"/>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3"/>
      <c r="H465" s="11"/>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3"/>
      <c r="H466" s="11"/>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3"/>
      <c r="H467" s="11"/>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3"/>
      <c r="H468" s="11"/>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3"/>
      <c r="H469" s="11"/>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3"/>
      <c r="H470" s="11"/>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3"/>
      <c r="H471" s="11"/>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3"/>
      <c r="H472" s="11"/>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3"/>
      <c r="H473" s="11"/>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3"/>
      <c r="H474" s="11"/>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3"/>
      <c r="H475" s="11"/>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3"/>
      <c r="H476" s="11"/>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3"/>
      <c r="H477" s="11"/>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3"/>
      <c r="H478" s="11"/>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3"/>
      <c r="H479" s="11"/>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3"/>
      <c r="H480" s="11"/>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3"/>
      <c r="H481" s="11"/>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3"/>
      <c r="H482" s="11"/>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3"/>
      <c r="H483" s="11"/>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3"/>
      <c r="H484" s="11"/>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3"/>
      <c r="H485" s="11"/>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3"/>
      <c r="H486" s="11"/>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3"/>
      <c r="H487" s="11"/>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3"/>
      <c r="H488" s="11"/>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3"/>
      <c r="H489" s="11"/>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3"/>
      <c r="H490" s="11"/>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3"/>
      <c r="H491" s="11"/>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3"/>
      <c r="H492" s="11"/>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3"/>
      <c r="H493" s="11"/>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3"/>
      <c r="H494" s="11"/>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3"/>
      <c r="H495" s="11"/>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3"/>
      <c r="H496" s="11"/>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3"/>
      <c r="H497" s="11"/>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3"/>
      <c r="H498" s="11"/>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3"/>
      <c r="H499" s="11"/>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3"/>
      <c r="H500" s="11"/>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3"/>
      <c r="H501" s="11"/>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3"/>
      <c r="H502" s="11"/>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3"/>
      <c r="H503" s="11"/>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3"/>
      <c r="H504" s="11"/>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3"/>
      <c r="H505" s="11"/>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3"/>
      <c r="H506" s="11"/>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3"/>
      <c r="H507" s="11"/>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3"/>
      <c r="H508" s="11"/>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3"/>
      <c r="H509" s="11"/>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3"/>
      <c r="H510" s="11"/>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3"/>
      <c r="H511" s="11"/>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3"/>
      <c r="H512" s="11"/>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3"/>
      <c r="H513" s="11"/>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3"/>
      <c r="H514" s="11"/>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3"/>
      <c r="H515" s="11"/>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3"/>
      <c r="H516" s="11"/>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3"/>
      <c r="H517" s="11"/>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3"/>
      <c r="H518" s="11"/>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3"/>
      <c r="H519" s="11"/>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3"/>
      <c r="H520" s="11"/>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3"/>
      <c r="H521" s="11"/>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3"/>
      <c r="H522" s="11"/>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3"/>
      <c r="H523" s="11"/>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3"/>
      <c r="H524" s="11"/>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3"/>
      <c r="H525" s="11"/>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3"/>
      <c r="H526" s="11"/>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3"/>
      <c r="H527" s="11"/>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3"/>
      <c r="H528" s="11"/>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3"/>
      <c r="H529" s="11"/>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3"/>
      <c r="H530" s="11"/>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3"/>
      <c r="H531" s="11"/>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3"/>
      <c r="H532" s="11"/>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3"/>
      <c r="H533" s="11"/>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3"/>
      <c r="H534" s="11"/>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3"/>
      <c r="H535" s="11"/>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3"/>
      <c r="H536" s="11"/>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3"/>
      <c r="H537" s="11"/>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3"/>
      <c r="H538" s="11"/>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3"/>
      <c r="H539" s="11"/>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3"/>
      <c r="H540" s="11"/>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3"/>
      <c r="H541" s="11"/>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3"/>
      <c r="H542" s="11"/>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3"/>
      <c r="H543" s="11"/>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3"/>
      <c r="H544" s="11"/>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3"/>
      <c r="H545" s="11"/>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3"/>
      <c r="H546" s="11"/>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3"/>
      <c r="H547" s="11"/>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3"/>
      <c r="H548" s="11"/>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3"/>
      <c r="H549" s="11"/>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3"/>
      <c r="H550" s="11"/>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3"/>
      <c r="H551" s="11"/>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3"/>
      <c r="H552" s="11"/>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3"/>
      <c r="H553" s="11"/>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3"/>
      <c r="H554" s="11"/>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3"/>
      <c r="H555" s="11"/>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3"/>
      <c r="H556" s="11"/>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3"/>
      <c r="H557" s="11"/>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3"/>
      <c r="H558" s="11"/>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3"/>
      <c r="H559" s="11"/>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3"/>
      <c r="H560" s="11"/>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3"/>
      <c r="H561" s="11"/>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3"/>
      <c r="H562" s="11"/>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3"/>
      <c r="H563" s="11"/>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3"/>
      <c r="H564" s="11"/>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3"/>
      <c r="H565" s="11"/>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3"/>
      <c r="H566" s="11"/>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3"/>
      <c r="H567" s="11"/>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3"/>
      <c r="H568" s="11"/>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3"/>
      <c r="H569" s="11"/>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3"/>
      <c r="H570" s="11"/>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3"/>
      <c r="H571" s="11"/>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3"/>
      <c r="H572" s="11"/>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3"/>
      <c r="H573" s="11"/>
      <c r="I573" s="14"/>
      <c r="J573" s="14"/>
      <c r="K573" s="14"/>
      <c r="L573" s="14"/>
      <c r="M573" s="14"/>
      <c r="N573" s="14"/>
      <c r="O573" s="14"/>
      <c r="P573" s="14"/>
      <c r="Q573" s="14"/>
      <c r="R573" s="14"/>
      <c r="S573" s="14"/>
      <c r="T573" s="14"/>
      <c r="U573" s="14"/>
      <c r="V573" s="14"/>
      <c r="W573" s="14"/>
      <c r="X573" s="14"/>
      <c r="Y573" s="14"/>
      <c r="Z573" s="14"/>
      <c r="AA573" s="14"/>
      <c r="AB573" s="14"/>
    </row>
    <row r="574">
      <c r="A574" s="7"/>
      <c r="B574" s="11"/>
      <c r="C574" s="9"/>
      <c r="D574" s="22"/>
      <c r="E574" s="11"/>
      <c r="F574" s="11"/>
      <c r="G574" s="13"/>
      <c r="H574" s="11"/>
      <c r="I574" s="14"/>
      <c r="J574" s="14"/>
      <c r="K574" s="14"/>
      <c r="L574" s="14"/>
      <c r="M574" s="14"/>
      <c r="N574" s="14"/>
      <c r="O574" s="14"/>
      <c r="P574" s="14"/>
      <c r="Q574" s="14"/>
      <c r="R574" s="14"/>
      <c r="S574" s="14"/>
      <c r="T574" s="14"/>
      <c r="U574" s="14"/>
      <c r="V574" s="14"/>
      <c r="W574" s="14"/>
      <c r="X574" s="14"/>
      <c r="Y574" s="14"/>
      <c r="Z574" s="14"/>
      <c r="AA574" s="14"/>
      <c r="AB574" s="14"/>
    </row>
    <row r="575">
      <c r="A575" s="7"/>
      <c r="B575" s="11"/>
      <c r="C575" s="9"/>
      <c r="D575" s="22"/>
      <c r="E575" s="11"/>
      <c r="F575" s="11"/>
      <c r="G575" s="13"/>
      <c r="H575" s="11"/>
      <c r="I575" s="14"/>
      <c r="J575" s="14"/>
      <c r="K575" s="14"/>
      <c r="L575" s="14"/>
      <c r="M575" s="14"/>
      <c r="N575" s="14"/>
      <c r="O575" s="14"/>
      <c r="P575" s="14"/>
      <c r="Q575" s="14"/>
      <c r="R575" s="14"/>
      <c r="S575" s="14"/>
      <c r="T575" s="14"/>
      <c r="U575" s="14"/>
      <c r="V575" s="14"/>
      <c r="W575" s="14"/>
      <c r="X575" s="14"/>
      <c r="Y575" s="14"/>
      <c r="Z575" s="14"/>
      <c r="AA575" s="14"/>
      <c r="AB575" s="14"/>
    </row>
    <row r="576">
      <c r="A576" s="7"/>
      <c r="B576" s="11"/>
      <c r="C576" s="9"/>
      <c r="D576" s="22"/>
      <c r="E576" s="11"/>
      <c r="F576" s="11"/>
      <c r="G576" s="13"/>
      <c r="H576" s="11"/>
      <c r="I576" s="14"/>
      <c r="J576" s="14"/>
      <c r="K576" s="14"/>
      <c r="L576" s="14"/>
      <c r="M576" s="14"/>
      <c r="N576" s="14"/>
      <c r="O576" s="14"/>
      <c r="P576" s="14"/>
      <c r="Q576" s="14"/>
      <c r="R576" s="14"/>
      <c r="S576" s="14"/>
      <c r="T576" s="14"/>
      <c r="U576" s="14"/>
      <c r="V576" s="14"/>
      <c r="W576" s="14"/>
      <c r="X576" s="14"/>
      <c r="Y576" s="14"/>
      <c r="Z576" s="14"/>
      <c r="AA576" s="14"/>
      <c r="AB576" s="14"/>
    </row>
    <row r="577">
      <c r="A577" s="7"/>
      <c r="B577" s="11"/>
      <c r="C577" s="9"/>
      <c r="D577" s="22"/>
      <c r="E577" s="11"/>
      <c r="F577" s="11"/>
      <c r="G577" s="13"/>
      <c r="H577" s="11"/>
      <c r="I577" s="14"/>
      <c r="J577" s="14"/>
      <c r="K577" s="14"/>
      <c r="L577" s="14"/>
      <c r="M577" s="14"/>
      <c r="N577" s="14"/>
      <c r="O577" s="14"/>
      <c r="P577" s="14"/>
      <c r="Q577" s="14"/>
      <c r="R577" s="14"/>
      <c r="S577" s="14"/>
      <c r="T577" s="14"/>
      <c r="U577" s="14"/>
      <c r="V577" s="14"/>
      <c r="W577" s="14"/>
      <c r="X577" s="14"/>
      <c r="Y577" s="14"/>
      <c r="Z577" s="14"/>
      <c r="AA577" s="14"/>
      <c r="AB577" s="14"/>
    </row>
    <row r="578">
      <c r="A578" s="7"/>
      <c r="B578" s="11"/>
      <c r="C578" s="9"/>
      <c r="D578" s="22"/>
      <c r="E578" s="11"/>
      <c r="F578" s="11"/>
      <c r="G578" s="13"/>
      <c r="H578" s="11"/>
      <c r="I578" s="14"/>
      <c r="J578" s="14"/>
      <c r="K578" s="14"/>
      <c r="L578" s="14"/>
      <c r="M578" s="14"/>
      <c r="N578" s="14"/>
      <c r="O578" s="14"/>
      <c r="P578" s="14"/>
      <c r="Q578" s="14"/>
      <c r="R578" s="14"/>
      <c r="S578" s="14"/>
      <c r="T578" s="14"/>
      <c r="U578" s="14"/>
      <c r="V578" s="14"/>
      <c r="W578" s="14"/>
      <c r="X578" s="14"/>
      <c r="Y578" s="14"/>
      <c r="Z578" s="14"/>
      <c r="AA578" s="14"/>
      <c r="AB578" s="14"/>
    </row>
    <row r="579">
      <c r="A579" s="7"/>
      <c r="B579" s="11"/>
      <c r="C579" s="9"/>
      <c r="D579" s="22"/>
      <c r="E579" s="11"/>
      <c r="F579" s="11"/>
      <c r="G579" s="13"/>
      <c r="H579" s="11"/>
      <c r="I579" s="14"/>
      <c r="J579" s="14"/>
      <c r="K579" s="14"/>
      <c r="L579" s="14"/>
      <c r="M579" s="14"/>
      <c r="N579" s="14"/>
      <c r="O579" s="14"/>
      <c r="P579" s="14"/>
      <c r="Q579" s="14"/>
      <c r="R579" s="14"/>
      <c r="S579" s="14"/>
      <c r="T579" s="14"/>
      <c r="U579" s="14"/>
      <c r="V579" s="14"/>
      <c r="W579" s="14"/>
      <c r="X579" s="14"/>
      <c r="Y579" s="14"/>
      <c r="Z579" s="14"/>
      <c r="AA579" s="14"/>
      <c r="AB579" s="14"/>
    </row>
    <row r="580">
      <c r="A580" s="7"/>
      <c r="B580" s="11"/>
      <c r="C580" s="9"/>
      <c r="D580" s="22"/>
      <c r="E580" s="11"/>
      <c r="F580" s="11"/>
      <c r="G580" s="13"/>
      <c r="H580" s="11"/>
      <c r="I580" s="14"/>
      <c r="J580" s="14"/>
      <c r="K580" s="14"/>
      <c r="L580" s="14"/>
      <c r="M580" s="14"/>
      <c r="N580" s="14"/>
      <c r="O580" s="14"/>
      <c r="P580" s="14"/>
      <c r="Q580" s="14"/>
      <c r="R580" s="14"/>
      <c r="S580" s="14"/>
      <c r="T580" s="14"/>
      <c r="U580" s="14"/>
      <c r="V580" s="14"/>
      <c r="W580" s="14"/>
      <c r="X580" s="14"/>
      <c r="Y580" s="14"/>
      <c r="Z580" s="14"/>
      <c r="AA580" s="14"/>
      <c r="AB580" s="14"/>
    </row>
    <row r="581">
      <c r="A581" s="7"/>
      <c r="B581" s="11"/>
      <c r="C581" s="9"/>
      <c r="D581" s="22"/>
      <c r="E581" s="11"/>
      <c r="F581" s="11"/>
      <c r="G581" s="13"/>
      <c r="H581" s="11"/>
      <c r="I581" s="14"/>
      <c r="J581" s="14"/>
      <c r="K581" s="14"/>
      <c r="L581" s="14"/>
      <c r="M581" s="14"/>
      <c r="N581" s="14"/>
      <c r="O581" s="14"/>
      <c r="P581" s="14"/>
      <c r="Q581" s="14"/>
      <c r="R581" s="14"/>
      <c r="S581" s="14"/>
      <c r="T581" s="14"/>
      <c r="U581" s="14"/>
      <c r="V581" s="14"/>
      <c r="W581" s="14"/>
      <c r="X581" s="14"/>
      <c r="Y581" s="14"/>
      <c r="Z581" s="14"/>
      <c r="AA581" s="14"/>
      <c r="AB581" s="14"/>
    </row>
    <row r="582">
      <c r="A582" s="7"/>
      <c r="B582" s="11"/>
      <c r="C582" s="9"/>
      <c r="D582" s="22"/>
      <c r="E582" s="11"/>
      <c r="F582" s="11"/>
      <c r="G582" s="13"/>
      <c r="H582" s="11"/>
      <c r="I582" s="14"/>
      <c r="J582" s="14"/>
      <c r="K582" s="14"/>
      <c r="L582" s="14"/>
      <c r="M582" s="14"/>
      <c r="N582" s="14"/>
      <c r="O582" s="14"/>
      <c r="P582" s="14"/>
      <c r="Q582" s="14"/>
      <c r="R582" s="14"/>
      <c r="S582" s="14"/>
      <c r="T582" s="14"/>
      <c r="U582" s="14"/>
      <c r="V582" s="14"/>
      <c r="W582" s="14"/>
      <c r="X582" s="14"/>
      <c r="Y582" s="14"/>
      <c r="Z582" s="14"/>
      <c r="AA582" s="14"/>
      <c r="AB582" s="14"/>
    </row>
    <row r="583">
      <c r="A583" s="7"/>
      <c r="B583" s="11"/>
      <c r="C583" s="9"/>
      <c r="D583" s="22"/>
      <c r="E583" s="11"/>
      <c r="F583" s="11"/>
      <c r="G583" s="13"/>
      <c r="H583" s="11"/>
      <c r="I583" s="14"/>
      <c r="J583" s="14"/>
      <c r="K583" s="14"/>
      <c r="L583" s="14"/>
      <c r="M583" s="14"/>
      <c r="N583" s="14"/>
      <c r="O583" s="14"/>
      <c r="P583" s="14"/>
      <c r="Q583" s="14"/>
      <c r="R583" s="14"/>
      <c r="S583" s="14"/>
      <c r="T583" s="14"/>
      <c r="U583" s="14"/>
      <c r="V583" s="14"/>
      <c r="W583" s="14"/>
      <c r="X583" s="14"/>
      <c r="Y583" s="14"/>
      <c r="Z583" s="14"/>
      <c r="AA583" s="14"/>
      <c r="AB583" s="14"/>
    </row>
    <row r="584">
      <c r="A584" s="7"/>
      <c r="B584" s="11"/>
      <c r="C584" s="9"/>
      <c r="D584" s="22"/>
      <c r="E584" s="11"/>
      <c r="F584" s="11"/>
      <c r="G584" s="13"/>
      <c r="H584" s="11"/>
      <c r="I584" s="14"/>
      <c r="J584" s="14"/>
      <c r="K584" s="14"/>
      <c r="L584" s="14"/>
      <c r="M584" s="14"/>
      <c r="N584" s="14"/>
      <c r="O584" s="14"/>
      <c r="P584" s="14"/>
      <c r="Q584" s="14"/>
      <c r="R584" s="14"/>
      <c r="S584" s="14"/>
      <c r="T584" s="14"/>
      <c r="U584" s="14"/>
      <c r="V584" s="14"/>
      <c r="W584" s="14"/>
      <c r="X584" s="14"/>
      <c r="Y584" s="14"/>
      <c r="Z584" s="14"/>
      <c r="AA584" s="14"/>
      <c r="AB584" s="14"/>
    </row>
    <row r="585">
      <c r="A585" s="7"/>
      <c r="B585" s="11"/>
      <c r="C585" s="9"/>
      <c r="D585" s="22"/>
      <c r="E585" s="11"/>
      <c r="F585" s="11"/>
      <c r="G585" s="13"/>
      <c r="H585" s="11"/>
      <c r="I585" s="14"/>
      <c r="J585" s="14"/>
      <c r="K585" s="14"/>
      <c r="L585" s="14"/>
      <c r="M585" s="14"/>
      <c r="N585" s="14"/>
      <c r="O585" s="14"/>
      <c r="P585" s="14"/>
      <c r="Q585" s="14"/>
      <c r="R585" s="14"/>
      <c r="S585" s="14"/>
      <c r="T585" s="14"/>
      <c r="U585" s="14"/>
      <c r="V585" s="14"/>
      <c r="W585" s="14"/>
      <c r="X585" s="14"/>
      <c r="Y585" s="14"/>
      <c r="Z585" s="14"/>
      <c r="AA585" s="14"/>
      <c r="AB585" s="14"/>
    </row>
    <row r="586">
      <c r="A586" s="7"/>
      <c r="B586" s="11"/>
      <c r="C586" s="9"/>
      <c r="D586" s="22"/>
      <c r="E586" s="11"/>
      <c r="F586" s="11"/>
      <c r="G586" s="13"/>
      <c r="H586" s="11"/>
      <c r="I586" s="14"/>
      <c r="J586" s="14"/>
      <c r="K586" s="14"/>
      <c r="L586" s="14"/>
      <c r="M586" s="14"/>
      <c r="N586" s="14"/>
      <c r="O586" s="14"/>
      <c r="P586" s="14"/>
      <c r="Q586" s="14"/>
      <c r="R586" s="14"/>
      <c r="S586" s="14"/>
      <c r="T586" s="14"/>
      <c r="U586" s="14"/>
      <c r="V586" s="14"/>
      <c r="W586" s="14"/>
      <c r="X586" s="14"/>
      <c r="Y586" s="14"/>
      <c r="Z586" s="14"/>
      <c r="AA586" s="14"/>
      <c r="AB586" s="14"/>
    </row>
    <row r="587">
      <c r="A587" s="7"/>
      <c r="B587" s="11"/>
      <c r="C587" s="9"/>
      <c r="D587" s="22"/>
      <c r="E587" s="11"/>
      <c r="F587" s="11"/>
      <c r="G587" s="13"/>
      <c r="H587" s="11"/>
      <c r="I587" s="14"/>
      <c r="J587" s="14"/>
      <c r="K587" s="14"/>
      <c r="L587" s="14"/>
      <c r="M587" s="14"/>
      <c r="N587" s="14"/>
      <c r="O587" s="14"/>
      <c r="P587" s="14"/>
      <c r="Q587" s="14"/>
      <c r="R587" s="14"/>
      <c r="S587" s="14"/>
      <c r="T587" s="14"/>
      <c r="U587" s="14"/>
      <c r="V587" s="14"/>
      <c r="W587" s="14"/>
      <c r="X587" s="14"/>
      <c r="Y587" s="14"/>
      <c r="Z587" s="14"/>
      <c r="AA587" s="14"/>
      <c r="AB587" s="14"/>
    </row>
    <row r="588">
      <c r="A588" s="7"/>
      <c r="B588" s="11"/>
      <c r="C588" s="9"/>
      <c r="D588" s="22"/>
      <c r="E588" s="11"/>
      <c r="F588" s="11"/>
      <c r="G588" s="13"/>
      <c r="H588" s="11"/>
      <c r="I588" s="14"/>
      <c r="J588" s="14"/>
      <c r="K588" s="14"/>
      <c r="L588" s="14"/>
      <c r="M588" s="14"/>
      <c r="N588" s="14"/>
      <c r="O588" s="14"/>
      <c r="P588" s="14"/>
      <c r="Q588" s="14"/>
      <c r="R588" s="14"/>
      <c r="S588" s="14"/>
      <c r="T588" s="14"/>
      <c r="U588" s="14"/>
      <c r="V588" s="14"/>
      <c r="W588" s="14"/>
      <c r="X588" s="14"/>
      <c r="Y588" s="14"/>
      <c r="Z588" s="14"/>
      <c r="AA588" s="14"/>
      <c r="AB588" s="14"/>
    </row>
    <row r="589">
      <c r="A589" s="7"/>
      <c r="B589" s="11"/>
      <c r="C589" s="9"/>
      <c r="D589" s="22"/>
      <c r="E589" s="11"/>
      <c r="F589" s="11"/>
      <c r="G589" s="13"/>
      <c r="H589" s="11"/>
      <c r="I589" s="14"/>
      <c r="J589" s="14"/>
      <c r="K589" s="14"/>
      <c r="L589" s="14"/>
      <c r="M589" s="14"/>
      <c r="N589" s="14"/>
      <c r="O589" s="14"/>
      <c r="P589" s="14"/>
      <c r="Q589" s="14"/>
      <c r="R589" s="14"/>
      <c r="S589" s="14"/>
      <c r="T589" s="14"/>
      <c r="U589" s="14"/>
      <c r="V589" s="14"/>
      <c r="W589" s="14"/>
      <c r="X589" s="14"/>
      <c r="Y589" s="14"/>
      <c r="Z589" s="14"/>
      <c r="AA589" s="14"/>
      <c r="AB589" s="14"/>
    </row>
    <row r="590">
      <c r="A590" s="7"/>
      <c r="B590" s="11"/>
      <c r="C590" s="9"/>
      <c r="D590" s="22"/>
      <c r="E590" s="11"/>
      <c r="F590" s="11"/>
      <c r="G590" s="13"/>
      <c r="H590" s="11"/>
      <c r="I590" s="14"/>
      <c r="J590" s="14"/>
      <c r="K590" s="14"/>
      <c r="L590" s="14"/>
      <c r="M590" s="14"/>
      <c r="N590" s="14"/>
      <c r="O590" s="14"/>
      <c r="P590" s="14"/>
      <c r="Q590" s="14"/>
      <c r="R590" s="14"/>
      <c r="S590" s="14"/>
      <c r="T590" s="14"/>
      <c r="U590" s="14"/>
      <c r="V590" s="14"/>
      <c r="W590" s="14"/>
      <c r="X590" s="14"/>
      <c r="Y590" s="14"/>
      <c r="Z590" s="14"/>
      <c r="AA590" s="14"/>
      <c r="AB590" s="14"/>
    </row>
    <row r="591">
      <c r="A591" s="7"/>
      <c r="B591" s="11"/>
      <c r="C591" s="9"/>
      <c r="D591" s="22"/>
      <c r="E591" s="11"/>
      <c r="F591" s="11"/>
      <c r="G591" s="13"/>
      <c r="H591" s="11"/>
      <c r="I591" s="14"/>
      <c r="J591" s="14"/>
      <c r="K591" s="14"/>
      <c r="L591" s="14"/>
      <c r="M591" s="14"/>
      <c r="N591" s="14"/>
      <c r="O591" s="14"/>
      <c r="P591" s="14"/>
      <c r="Q591" s="14"/>
      <c r="R591" s="14"/>
      <c r="S591" s="14"/>
      <c r="T591" s="14"/>
      <c r="U591" s="14"/>
      <c r="V591" s="14"/>
      <c r="W591" s="14"/>
      <c r="X591" s="14"/>
      <c r="Y591" s="14"/>
      <c r="Z591" s="14"/>
      <c r="AA591" s="14"/>
      <c r="AB591" s="14"/>
    </row>
    <row r="592">
      <c r="A592" s="7"/>
      <c r="B592" s="11"/>
      <c r="C592" s="9"/>
      <c r="D592" s="22"/>
      <c r="E592" s="11"/>
      <c r="F592" s="11"/>
      <c r="G592" s="13"/>
      <c r="H592" s="11"/>
      <c r="I592" s="14"/>
      <c r="J592" s="14"/>
      <c r="K592" s="14"/>
      <c r="L592" s="14"/>
      <c r="M592" s="14"/>
      <c r="N592" s="14"/>
      <c r="O592" s="14"/>
      <c r="P592" s="14"/>
      <c r="Q592" s="14"/>
      <c r="R592" s="14"/>
      <c r="S592" s="14"/>
      <c r="T592" s="14"/>
      <c r="U592" s="14"/>
      <c r="V592" s="14"/>
      <c r="W592" s="14"/>
      <c r="X592" s="14"/>
      <c r="Y592" s="14"/>
      <c r="Z592" s="14"/>
      <c r="AA592" s="14"/>
      <c r="AB592" s="14"/>
    </row>
    <row r="593">
      <c r="A593" s="7"/>
      <c r="B593" s="11"/>
      <c r="C593" s="9"/>
      <c r="D593" s="22"/>
      <c r="E593" s="11"/>
      <c r="F593" s="11"/>
      <c r="G593" s="13"/>
      <c r="H593" s="11"/>
      <c r="I593" s="14"/>
      <c r="J593" s="14"/>
      <c r="K593" s="14"/>
      <c r="L593" s="14"/>
      <c r="M593" s="14"/>
      <c r="N593" s="14"/>
      <c r="O593" s="14"/>
      <c r="P593" s="14"/>
      <c r="Q593" s="14"/>
      <c r="R593" s="14"/>
      <c r="S593" s="14"/>
      <c r="T593" s="14"/>
      <c r="U593" s="14"/>
      <c r="V593" s="14"/>
      <c r="W593" s="14"/>
      <c r="X593" s="14"/>
      <c r="Y593" s="14"/>
      <c r="Z593" s="14"/>
      <c r="AA593" s="14"/>
      <c r="AB593" s="14"/>
    </row>
    <row r="594">
      <c r="A594" s="7"/>
      <c r="B594" s="11"/>
      <c r="C594" s="9"/>
      <c r="D594" s="22"/>
      <c r="E594" s="11"/>
      <c r="F594" s="11"/>
      <c r="G594" s="13"/>
      <c r="H594" s="11"/>
      <c r="I594" s="14"/>
      <c r="J594" s="14"/>
      <c r="K594" s="14"/>
      <c r="L594" s="14"/>
      <c r="M594" s="14"/>
      <c r="N594" s="14"/>
      <c r="O594" s="14"/>
      <c r="P594" s="14"/>
      <c r="Q594" s="14"/>
      <c r="R594" s="14"/>
      <c r="S594" s="14"/>
      <c r="T594" s="14"/>
      <c r="U594" s="14"/>
      <c r="V594" s="14"/>
      <c r="W594" s="14"/>
      <c r="X594" s="14"/>
      <c r="Y594" s="14"/>
      <c r="Z594" s="14"/>
      <c r="AA594" s="14"/>
      <c r="AB594" s="14"/>
    </row>
    <row r="595">
      <c r="A595" s="7"/>
      <c r="B595" s="11"/>
      <c r="C595" s="9"/>
      <c r="D595" s="22"/>
      <c r="E595" s="11"/>
      <c r="F595" s="11"/>
      <c r="G595" s="13"/>
      <c r="H595" s="11"/>
      <c r="I595" s="14"/>
      <c r="J595" s="14"/>
      <c r="K595" s="14"/>
      <c r="L595" s="14"/>
      <c r="M595" s="14"/>
      <c r="N595" s="14"/>
      <c r="O595" s="14"/>
      <c r="P595" s="14"/>
      <c r="Q595" s="14"/>
      <c r="R595" s="14"/>
      <c r="S595" s="14"/>
      <c r="T595" s="14"/>
      <c r="U595" s="14"/>
      <c r="V595" s="14"/>
      <c r="W595" s="14"/>
      <c r="X595" s="14"/>
      <c r="Y595" s="14"/>
      <c r="Z595" s="14"/>
      <c r="AA595" s="14"/>
      <c r="AB595" s="14"/>
    </row>
    <row r="596">
      <c r="A596" s="7"/>
      <c r="B596" s="11"/>
      <c r="C596" s="9"/>
      <c r="D596" s="22"/>
      <c r="E596" s="11"/>
      <c r="F596" s="11"/>
      <c r="G596" s="13"/>
      <c r="H596" s="11"/>
      <c r="I596" s="14"/>
      <c r="J596" s="14"/>
      <c r="K596" s="14"/>
      <c r="L596" s="14"/>
      <c r="M596" s="14"/>
      <c r="N596" s="14"/>
      <c r="O596" s="14"/>
      <c r="P596" s="14"/>
      <c r="Q596" s="14"/>
      <c r="R596" s="14"/>
      <c r="S596" s="14"/>
      <c r="T596" s="14"/>
      <c r="U596" s="14"/>
      <c r="V596" s="14"/>
      <c r="W596" s="14"/>
      <c r="X596" s="14"/>
      <c r="Y596" s="14"/>
      <c r="Z596" s="14"/>
      <c r="AA596" s="14"/>
      <c r="AB596" s="14"/>
    </row>
    <row r="597">
      <c r="A597" s="7"/>
      <c r="B597" s="11"/>
      <c r="C597" s="9"/>
      <c r="D597" s="22"/>
      <c r="E597" s="11"/>
      <c r="F597" s="11"/>
      <c r="G597" s="13"/>
      <c r="H597" s="11"/>
      <c r="I597" s="14"/>
      <c r="J597" s="14"/>
      <c r="K597" s="14"/>
      <c r="L597" s="14"/>
      <c r="M597" s="14"/>
      <c r="N597" s="14"/>
      <c r="O597" s="14"/>
      <c r="P597" s="14"/>
      <c r="Q597" s="14"/>
      <c r="R597" s="14"/>
      <c r="S597" s="14"/>
      <c r="T597" s="14"/>
      <c r="U597" s="14"/>
      <c r="V597" s="14"/>
      <c r="W597" s="14"/>
      <c r="X597" s="14"/>
      <c r="Y597" s="14"/>
      <c r="Z597" s="14"/>
      <c r="AA597" s="14"/>
      <c r="AB597" s="14"/>
    </row>
    <row r="598">
      <c r="A598" s="7"/>
      <c r="B598" s="11"/>
      <c r="C598" s="9"/>
      <c r="D598" s="22"/>
      <c r="E598" s="11"/>
      <c r="F598" s="11"/>
      <c r="G598" s="13"/>
      <c r="H598" s="11"/>
      <c r="I598" s="14"/>
      <c r="J598" s="14"/>
      <c r="K598" s="14"/>
      <c r="L598" s="14"/>
      <c r="M598" s="14"/>
      <c r="N598" s="14"/>
      <c r="O598" s="14"/>
      <c r="P598" s="14"/>
      <c r="Q598" s="14"/>
      <c r="R598" s="14"/>
      <c r="S598" s="14"/>
      <c r="T598" s="14"/>
      <c r="U598" s="14"/>
      <c r="V598" s="14"/>
      <c r="W598" s="14"/>
      <c r="X598" s="14"/>
      <c r="Y598" s="14"/>
      <c r="Z598" s="14"/>
      <c r="AA598" s="14"/>
      <c r="AB598" s="14"/>
    </row>
    <row r="599">
      <c r="A599" s="7"/>
      <c r="B599" s="11"/>
      <c r="C599" s="9"/>
      <c r="D599" s="22"/>
      <c r="E599" s="11"/>
      <c r="F599" s="11"/>
      <c r="G599" s="13"/>
      <c r="H599" s="11"/>
      <c r="I599" s="14"/>
      <c r="J599" s="14"/>
      <c r="K599" s="14"/>
      <c r="L599" s="14"/>
      <c r="M599" s="14"/>
      <c r="N599" s="14"/>
      <c r="O599" s="14"/>
      <c r="P599" s="14"/>
      <c r="Q599" s="14"/>
      <c r="R599" s="14"/>
      <c r="S599" s="14"/>
      <c r="T599" s="14"/>
      <c r="U599" s="14"/>
      <c r="V599" s="14"/>
      <c r="W599" s="14"/>
      <c r="X599" s="14"/>
      <c r="Y599" s="14"/>
      <c r="Z599" s="14"/>
      <c r="AA599" s="14"/>
      <c r="AB599" s="14"/>
    </row>
    <row r="600">
      <c r="A600" s="7"/>
      <c r="B600" s="11"/>
      <c r="C600" s="9"/>
      <c r="D600" s="22"/>
      <c r="E600" s="11"/>
      <c r="F600" s="11"/>
      <c r="G600" s="13"/>
      <c r="H600" s="11"/>
      <c r="I600" s="14"/>
      <c r="J600" s="14"/>
      <c r="K600" s="14"/>
      <c r="L600" s="14"/>
      <c r="M600" s="14"/>
      <c r="N600" s="14"/>
      <c r="O600" s="14"/>
      <c r="P600" s="14"/>
      <c r="Q600" s="14"/>
      <c r="R600" s="14"/>
      <c r="S600" s="14"/>
      <c r="T600" s="14"/>
      <c r="U600" s="14"/>
      <c r="V600" s="14"/>
      <c r="W600" s="14"/>
      <c r="X600" s="14"/>
      <c r="Y600" s="14"/>
      <c r="Z600" s="14"/>
      <c r="AA600" s="14"/>
      <c r="AB600" s="14"/>
    </row>
    <row r="601">
      <c r="A601" s="7"/>
      <c r="B601" s="11"/>
      <c r="C601" s="9"/>
      <c r="D601" s="22"/>
      <c r="E601" s="11"/>
      <c r="F601" s="11"/>
      <c r="G601" s="13"/>
      <c r="H601" s="11"/>
      <c r="I601" s="14"/>
      <c r="J601" s="14"/>
      <c r="K601" s="14"/>
      <c r="L601" s="14"/>
      <c r="M601" s="14"/>
      <c r="N601" s="14"/>
      <c r="O601" s="14"/>
      <c r="P601" s="14"/>
      <c r="Q601" s="14"/>
      <c r="R601" s="14"/>
      <c r="S601" s="14"/>
      <c r="T601" s="14"/>
      <c r="U601" s="14"/>
      <c r="V601" s="14"/>
      <c r="W601" s="14"/>
      <c r="X601" s="14"/>
      <c r="Y601" s="14"/>
      <c r="Z601" s="14"/>
      <c r="AA601" s="14"/>
      <c r="AB601" s="14"/>
    </row>
    <row r="602">
      <c r="A602" s="7"/>
      <c r="B602" s="11"/>
      <c r="C602" s="9"/>
      <c r="D602" s="22"/>
      <c r="E602" s="11"/>
      <c r="F602" s="11"/>
      <c r="G602" s="13"/>
      <c r="H602" s="11"/>
      <c r="I602" s="14"/>
      <c r="J602" s="14"/>
      <c r="K602" s="14"/>
      <c r="L602" s="14"/>
      <c r="M602" s="14"/>
      <c r="N602" s="14"/>
      <c r="O602" s="14"/>
      <c r="P602" s="14"/>
      <c r="Q602" s="14"/>
      <c r="R602" s="14"/>
      <c r="S602" s="14"/>
      <c r="T602" s="14"/>
      <c r="U602" s="14"/>
      <c r="V602" s="14"/>
      <c r="W602" s="14"/>
      <c r="X602" s="14"/>
      <c r="Y602" s="14"/>
      <c r="Z602" s="14"/>
      <c r="AA602" s="14"/>
      <c r="AB602" s="14"/>
    </row>
    <row r="603">
      <c r="A603" s="7"/>
      <c r="B603" s="11"/>
      <c r="C603" s="9"/>
      <c r="D603" s="22"/>
      <c r="E603" s="11"/>
      <c r="F603" s="11"/>
      <c r="G603" s="13"/>
      <c r="H603" s="11"/>
      <c r="I603" s="14"/>
      <c r="J603" s="14"/>
      <c r="K603" s="14"/>
      <c r="L603" s="14"/>
      <c r="M603" s="14"/>
      <c r="N603" s="14"/>
      <c r="O603" s="14"/>
      <c r="P603" s="14"/>
      <c r="Q603" s="14"/>
      <c r="R603" s="14"/>
      <c r="S603" s="14"/>
      <c r="T603" s="14"/>
      <c r="U603" s="14"/>
      <c r="V603" s="14"/>
      <c r="W603" s="14"/>
      <c r="X603" s="14"/>
      <c r="Y603" s="14"/>
      <c r="Z603" s="14"/>
      <c r="AA603" s="14"/>
      <c r="AB603" s="14"/>
    </row>
    <row r="604">
      <c r="A604" s="7"/>
      <c r="B604" s="11"/>
      <c r="C604" s="9"/>
      <c r="D604" s="22"/>
      <c r="E604" s="11"/>
      <c r="F604" s="11"/>
      <c r="G604" s="13"/>
      <c r="H604" s="11"/>
      <c r="I604" s="14"/>
      <c r="J604" s="14"/>
      <c r="K604" s="14"/>
      <c r="L604" s="14"/>
      <c r="M604" s="14"/>
      <c r="N604" s="14"/>
      <c r="O604" s="14"/>
      <c r="P604" s="14"/>
      <c r="Q604" s="14"/>
      <c r="R604" s="14"/>
      <c r="S604" s="14"/>
      <c r="T604" s="14"/>
      <c r="U604" s="14"/>
      <c r="V604" s="14"/>
      <c r="W604" s="14"/>
      <c r="X604" s="14"/>
      <c r="Y604" s="14"/>
      <c r="Z604" s="14"/>
      <c r="AA604" s="14"/>
      <c r="AB604" s="14"/>
    </row>
    <row r="605">
      <c r="A605" s="7"/>
      <c r="B605" s="11"/>
      <c r="C605" s="9"/>
      <c r="D605" s="22"/>
      <c r="E605" s="11"/>
      <c r="F605" s="11"/>
      <c r="G605" s="13"/>
      <c r="H605" s="11"/>
      <c r="I605" s="14"/>
      <c r="J605" s="14"/>
      <c r="K605" s="14"/>
      <c r="L605" s="14"/>
      <c r="M605" s="14"/>
      <c r="N605" s="14"/>
      <c r="O605" s="14"/>
      <c r="P605" s="14"/>
      <c r="Q605" s="14"/>
      <c r="R605" s="14"/>
      <c r="S605" s="14"/>
      <c r="T605" s="14"/>
      <c r="U605" s="14"/>
      <c r="V605" s="14"/>
      <c r="W605" s="14"/>
      <c r="X605" s="14"/>
      <c r="Y605" s="14"/>
      <c r="Z605" s="14"/>
      <c r="AA605" s="14"/>
      <c r="AB605" s="14"/>
    </row>
    <row r="606">
      <c r="A606" s="7"/>
      <c r="B606" s="11"/>
      <c r="C606" s="9"/>
      <c r="D606" s="22"/>
      <c r="E606" s="11"/>
      <c r="F606" s="11"/>
      <c r="G606" s="13"/>
      <c r="H606" s="11"/>
      <c r="I606" s="14"/>
      <c r="J606" s="14"/>
      <c r="K606" s="14"/>
      <c r="L606" s="14"/>
      <c r="M606" s="14"/>
      <c r="N606" s="14"/>
      <c r="O606" s="14"/>
      <c r="P606" s="14"/>
      <c r="Q606" s="14"/>
      <c r="R606" s="14"/>
      <c r="S606" s="14"/>
      <c r="T606" s="14"/>
      <c r="U606" s="14"/>
      <c r="V606" s="14"/>
      <c r="W606" s="14"/>
      <c r="X606" s="14"/>
      <c r="Y606" s="14"/>
      <c r="Z606" s="14"/>
      <c r="AA606" s="14"/>
      <c r="AB606" s="14"/>
    </row>
    <row r="607">
      <c r="A607" s="7"/>
      <c r="B607" s="11"/>
      <c r="C607" s="9"/>
      <c r="D607" s="22"/>
      <c r="E607" s="11"/>
      <c r="F607" s="11"/>
      <c r="G607" s="13"/>
      <c r="H607" s="11"/>
      <c r="I607" s="14"/>
      <c r="J607" s="14"/>
      <c r="K607" s="14"/>
      <c r="L607" s="14"/>
      <c r="M607" s="14"/>
      <c r="N607" s="14"/>
      <c r="O607" s="14"/>
      <c r="P607" s="14"/>
      <c r="Q607" s="14"/>
      <c r="R607" s="14"/>
      <c r="S607" s="14"/>
      <c r="T607" s="14"/>
      <c r="U607" s="14"/>
      <c r="V607" s="14"/>
      <c r="W607" s="14"/>
      <c r="X607" s="14"/>
      <c r="Y607" s="14"/>
      <c r="Z607" s="14"/>
      <c r="AA607" s="14"/>
      <c r="AB607" s="14"/>
    </row>
    <row r="608">
      <c r="A608" s="7"/>
      <c r="B608" s="11"/>
      <c r="C608" s="9"/>
      <c r="D608" s="22"/>
      <c r="E608" s="11"/>
      <c r="F608" s="11"/>
      <c r="G608" s="13"/>
      <c r="H608" s="11"/>
      <c r="I608" s="14"/>
      <c r="J608" s="14"/>
      <c r="K608" s="14"/>
      <c r="L608" s="14"/>
      <c r="M608" s="14"/>
      <c r="N608" s="14"/>
      <c r="O608" s="14"/>
      <c r="P608" s="14"/>
      <c r="Q608" s="14"/>
      <c r="R608" s="14"/>
      <c r="S608" s="14"/>
      <c r="T608" s="14"/>
      <c r="U608" s="14"/>
      <c r="V608" s="14"/>
      <c r="W608" s="14"/>
      <c r="X608" s="14"/>
      <c r="Y608" s="14"/>
      <c r="Z608" s="14"/>
      <c r="AA608" s="14"/>
      <c r="AB608" s="14"/>
    </row>
    <row r="609">
      <c r="A609" s="7"/>
      <c r="B609" s="11"/>
      <c r="C609" s="9"/>
      <c r="D609" s="22"/>
      <c r="E609" s="11"/>
      <c r="F609" s="11"/>
      <c r="G609" s="13"/>
      <c r="H609" s="11"/>
      <c r="I609" s="14"/>
      <c r="J609" s="14"/>
      <c r="K609" s="14"/>
      <c r="L609" s="14"/>
      <c r="M609" s="14"/>
      <c r="N609" s="14"/>
      <c r="O609" s="14"/>
      <c r="P609" s="14"/>
      <c r="Q609" s="14"/>
      <c r="R609" s="14"/>
      <c r="S609" s="14"/>
      <c r="T609" s="14"/>
      <c r="U609" s="14"/>
      <c r="V609" s="14"/>
      <c r="W609" s="14"/>
      <c r="X609" s="14"/>
      <c r="Y609" s="14"/>
      <c r="Z609" s="14"/>
      <c r="AA609" s="14"/>
      <c r="AB609" s="14"/>
    </row>
    <row r="610">
      <c r="A610" s="7"/>
      <c r="B610" s="11"/>
      <c r="C610" s="9"/>
      <c r="D610" s="22"/>
      <c r="E610" s="11"/>
      <c r="F610" s="11"/>
      <c r="G610" s="13"/>
      <c r="H610" s="11"/>
      <c r="I610" s="14"/>
      <c r="J610" s="14"/>
      <c r="K610" s="14"/>
      <c r="L610" s="14"/>
      <c r="M610" s="14"/>
      <c r="N610" s="14"/>
      <c r="O610" s="14"/>
      <c r="P610" s="14"/>
      <c r="Q610" s="14"/>
      <c r="R610" s="14"/>
      <c r="S610" s="14"/>
      <c r="T610" s="14"/>
      <c r="U610" s="14"/>
      <c r="V610" s="14"/>
      <c r="W610" s="14"/>
      <c r="X610" s="14"/>
      <c r="Y610" s="14"/>
      <c r="Z610" s="14"/>
      <c r="AA610" s="14"/>
      <c r="AB610" s="14"/>
    </row>
    <row r="611">
      <c r="A611" s="7"/>
      <c r="B611" s="11"/>
      <c r="C611" s="9"/>
      <c r="D611" s="22"/>
      <c r="E611" s="11"/>
      <c r="F611" s="11"/>
      <c r="G611" s="13"/>
      <c r="H611" s="11"/>
      <c r="I611" s="14"/>
      <c r="J611" s="14"/>
      <c r="K611" s="14"/>
      <c r="L611" s="14"/>
      <c r="M611" s="14"/>
      <c r="N611" s="14"/>
      <c r="O611" s="14"/>
      <c r="P611" s="14"/>
      <c r="Q611" s="14"/>
      <c r="R611" s="14"/>
      <c r="S611" s="14"/>
      <c r="T611" s="14"/>
      <c r="U611" s="14"/>
      <c r="V611" s="14"/>
      <c r="W611" s="14"/>
      <c r="X611" s="14"/>
      <c r="Y611" s="14"/>
      <c r="Z611" s="14"/>
      <c r="AA611" s="14"/>
      <c r="AB611" s="14"/>
    </row>
    <row r="612">
      <c r="A612" s="7"/>
      <c r="B612" s="11"/>
      <c r="C612" s="9"/>
      <c r="D612" s="22"/>
      <c r="E612" s="11"/>
      <c r="F612" s="11"/>
      <c r="G612" s="13"/>
      <c r="H612" s="11"/>
      <c r="I612" s="14"/>
      <c r="J612" s="14"/>
      <c r="K612" s="14"/>
      <c r="L612" s="14"/>
      <c r="M612" s="14"/>
      <c r="N612" s="14"/>
      <c r="O612" s="14"/>
      <c r="P612" s="14"/>
      <c r="Q612" s="14"/>
      <c r="R612" s="14"/>
      <c r="S612" s="14"/>
      <c r="T612" s="14"/>
      <c r="U612" s="14"/>
      <c r="V612" s="14"/>
      <c r="W612" s="14"/>
      <c r="X612" s="14"/>
      <c r="Y612" s="14"/>
      <c r="Z612" s="14"/>
      <c r="AA612" s="14"/>
      <c r="AB612" s="14"/>
    </row>
    <row r="613">
      <c r="A613" s="7"/>
      <c r="B613" s="11"/>
      <c r="C613" s="9"/>
      <c r="D613" s="22"/>
      <c r="E613" s="11"/>
      <c r="F613" s="11"/>
      <c r="G613" s="13"/>
      <c r="H613" s="11"/>
      <c r="I613" s="14"/>
      <c r="J613" s="14"/>
      <c r="K613" s="14"/>
      <c r="L613" s="14"/>
      <c r="M613" s="14"/>
      <c r="N613" s="14"/>
      <c r="O613" s="14"/>
      <c r="P613" s="14"/>
      <c r="Q613" s="14"/>
      <c r="R613" s="14"/>
      <c r="S613" s="14"/>
      <c r="T613" s="14"/>
      <c r="U613" s="14"/>
      <c r="V613" s="14"/>
      <c r="W613" s="14"/>
      <c r="X613" s="14"/>
      <c r="Y613" s="14"/>
      <c r="Z613" s="14"/>
      <c r="AA613" s="14"/>
      <c r="AB613" s="14"/>
    </row>
    <row r="614">
      <c r="A614" s="7"/>
      <c r="B614" s="11"/>
      <c r="C614" s="9"/>
      <c r="D614" s="22"/>
      <c r="E614" s="11"/>
      <c r="F614" s="11"/>
      <c r="G614" s="13"/>
      <c r="H614" s="11"/>
      <c r="I614" s="14"/>
      <c r="J614" s="14"/>
      <c r="K614" s="14"/>
      <c r="L614" s="14"/>
      <c r="M614" s="14"/>
      <c r="N614" s="14"/>
      <c r="O614" s="14"/>
      <c r="P614" s="14"/>
      <c r="Q614" s="14"/>
      <c r="R614" s="14"/>
      <c r="S614" s="14"/>
      <c r="T614" s="14"/>
      <c r="U614" s="14"/>
      <c r="V614" s="14"/>
      <c r="W614" s="14"/>
      <c r="X614" s="14"/>
      <c r="Y614" s="14"/>
      <c r="Z614" s="14"/>
      <c r="AA614" s="14"/>
      <c r="AB614" s="14"/>
    </row>
    <row r="615">
      <c r="A615" s="7"/>
      <c r="B615" s="11"/>
      <c r="C615" s="9"/>
      <c r="D615" s="22"/>
      <c r="E615" s="11"/>
      <c r="F615" s="11"/>
      <c r="G615" s="13"/>
      <c r="H615" s="11"/>
      <c r="I615" s="14"/>
      <c r="J615" s="14"/>
      <c r="K615" s="14"/>
      <c r="L615" s="14"/>
      <c r="M615" s="14"/>
      <c r="N615" s="14"/>
      <c r="O615" s="14"/>
      <c r="P615" s="14"/>
      <c r="Q615" s="14"/>
      <c r="R615" s="14"/>
      <c r="S615" s="14"/>
      <c r="T615" s="14"/>
      <c r="U615" s="14"/>
      <c r="V615" s="14"/>
      <c r="W615" s="14"/>
      <c r="X615" s="14"/>
      <c r="Y615" s="14"/>
      <c r="Z615" s="14"/>
      <c r="AA615" s="14"/>
      <c r="AB615" s="14"/>
    </row>
    <row r="616">
      <c r="A616" s="7"/>
      <c r="B616" s="11"/>
      <c r="C616" s="9"/>
      <c r="D616" s="22"/>
      <c r="E616" s="11"/>
      <c r="F616" s="11"/>
      <c r="G616" s="13"/>
      <c r="H616" s="11"/>
      <c r="I616" s="14"/>
      <c r="J616" s="14"/>
      <c r="K616" s="14"/>
      <c r="L616" s="14"/>
      <c r="M616" s="14"/>
      <c r="N616" s="14"/>
      <c r="O616" s="14"/>
      <c r="P616" s="14"/>
      <c r="Q616" s="14"/>
      <c r="R616" s="14"/>
      <c r="S616" s="14"/>
      <c r="T616" s="14"/>
      <c r="U616" s="14"/>
      <c r="V616" s="14"/>
      <c r="W616" s="14"/>
      <c r="X616" s="14"/>
      <c r="Y616" s="14"/>
      <c r="Z616" s="14"/>
      <c r="AA616" s="14"/>
      <c r="AB616" s="14"/>
    </row>
    <row r="617">
      <c r="A617" s="7"/>
      <c r="B617" s="11"/>
      <c r="C617" s="9"/>
      <c r="D617" s="22"/>
      <c r="E617" s="11"/>
      <c r="F617" s="11"/>
      <c r="G617" s="13"/>
      <c r="H617" s="11"/>
      <c r="I617" s="14"/>
      <c r="J617" s="14"/>
      <c r="K617" s="14"/>
      <c r="L617" s="14"/>
      <c r="M617" s="14"/>
      <c r="N617" s="14"/>
      <c r="O617" s="14"/>
      <c r="P617" s="14"/>
      <c r="Q617" s="14"/>
      <c r="R617" s="14"/>
      <c r="S617" s="14"/>
      <c r="T617" s="14"/>
      <c r="U617" s="14"/>
      <c r="V617" s="14"/>
      <c r="W617" s="14"/>
      <c r="X617" s="14"/>
      <c r="Y617" s="14"/>
      <c r="Z617" s="14"/>
      <c r="AA617" s="14"/>
      <c r="AB617" s="14"/>
    </row>
    <row r="618">
      <c r="A618" s="7"/>
      <c r="B618" s="11"/>
      <c r="C618" s="9"/>
      <c r="D618" s="22"/>
      <c r="E618" s="11"/>
      <c r="F618" s="11"/>
      <c r="G618" s="13"/>
      <c r="H618" s="11"/>
      <c r="I618" s="14"/>
      <c r="J618" s="14"/>
      <c r="K618" s="14"/>
      <c r="L618" s="14"/>
      <c r="M618" s="14"/>
      <c r="N618" s="14"/>
      <c r="O618" s="14"/>
      <c r="P618" s="14"/>
      <c r="Q618" s="14"/>
      <c r="R618" s="14"/>
      <c r="S618" s="14"/>
      <c r="T618" s="14"/>
      <c r="U618" s="14"/>
      <c r="V618" s="14"/>
      <c r="W618" s="14"/>
      <c r="X618" s="14"/>
      <c r="Y618" s="14"/>
      <c r="Z618" s="14"/>
      <c r="AA618" s="14"/>
      <c r="AB618" s="14"/>
    </row>
    <row r="619">
      <c r="A619" s="7"/>
      <c r="B619" s="11"/>
      <c r="C619" s="9"/>
      <c r="D619" s="22"/>
      <c r="E619" s="11"/>
      <c r="F619" s="11"/>
      <c r="G619" s="13"/>
      <c r="H619" s="11"/>
      <c r="I619" s="14"/>
      <c r="J619" s="14"/>
      <c r="K619" s="14"/>
      <c r="L619" s="14"/>
      <c r="M619" s="14"/>
      <c r="N619" s="14"/>
      <c r="O619" s="14"/>
      <c r="P619" s="14"/>
      <c r="Q619" s="14"/>
      <c r="R619" s="14"/>
      <c r="S619" s="14"/>
      <c r="T619" s="14"/>
      <c r="U619" s="14"/>
      <c r="V619" s="14"/>
      <c r="W619" s="14"/>
      <c r="X619" s="14"/>
      <c r="Y619" s="14"/>
      <c r="Z619" s="14"/>
      <c r="AA619" s="14"/>
      <c r="AB619" s="14"/>
    </row>
    <row r="620">
      <c r="A620" s="7"/>
      <c r="B620" s="11"/>
      <c r="C620" s="9"/>
      <c r="D620" s="22"/>
      <c r="E620" s="11"/>
      <c r="F620" s="11"/>
      <c r="G620" s="13"/>
      <c r="H620" s="11"/>
      <c r="I620" s="14"/>
      <c r="J620" s="14"/>
      <c r="K620" s="14"/>
      <c r="L620" s="14"/>
      <c r="M620" s="14"/>
      <c r="N620" s="14"/>
      <c r="O620" s="14"/>
      <c r="P620" s="14"/>
      <c r="Q620" s="14"/>
      <c r="R620" s="14"/>
      <c r="S620" s="14"/>
      <c r="T620" s="14"/>
      <c r="U620" s="14"/>
      <c r="V620" s="14"/>
      <c r="W620" s="14"/>
      <c r="X620" s="14"/>
      <c r="Y620" s="14"/>
      <c r="Z620" s="14"/>
      <c r="AA620" s="14"/>
      <c r="AB620" s="14"/>
    </row>
    <row r="621">
      <c r="A621" s="7"/>
      <c r="B621" s="11"/>
      <c r="C621" s="9"/>
      <c r="D621" s="22"/>
      <c r="E621" s="11"/>
      <c r="F621" s="11"/>
      <c r="G621" s="13"/>
      <c r="H621" s="11"/>
      <c r="I621" s="14"/>
      <c r="J621" s="14"/>
      <c r="K621" s="14"/>
      <c r="L621" s="14"/>
      <c r="M621" s="14"/>
      <c r="N621" s="14"/>
      <c r="O621" s="14"/>
      <c r="P621" s="14"/>
      <c r="Q621" s="14"/>
      <c r="R621" s="14"/>
      <c r="S621" s="14"/>
      <c r="T621" s="14"/>
      <c r="U621" s="14"/>
      <c r="V621" s="14"/>
      <c r="W621" s="14"/>
      <c r="X621" s="14"/>
      <c r="Y621" s="14"/>
      <c r="Z621" s="14"/>
      <c r="AA621" s="14"/>
      <c r="AB621" s="14"/>
    </row>
    <row r="622">
      <c r="A622" s="7"/>
      <c r="B622" s="11"/>
      <c r="C622" s="9"/>
      <c r="D622" s="22"/>
      <c r="E622" s="11"/>
      <c r="F622" s="11"/>
      <c r="G622" s="13"/>
      <c r="H622" s="11"/>
      <c r="I622" s="14"/>
      <c r="J622" s="14"/>
      <c r="K622" s="14"/>
      <c r="L622" s="14"/>
      <c r="M622" s="14"/>
      <c r="N622" s="14"/>
      <c r="O622" s="14"/>
      <c r="P622" s="14"/>
      <c r="Q622" s="14"/>
      <c r="R622" s="14"/>
      <c r="S622" s="14"/>
      <c r="T622" s="14"/>
      <c r="U622" s="14"/>
      <c r="V622" s="14"/>
      <c r="W622" s="14"/>
      <c r="X622" s="14"/>
      <c r="Y622" s="14"/>
      <c r="Z622" s="14"/>
      <c r="AA622" s="14"/>
      <c r="AB622" s="14"/>
    </row>
    <row r="623">
      <c r="A623" s="7"/>
      <c r="B623" s="11"/>
      <c r="C623" s="9"/>
      <c r="D623" s="22"/>
      <c r="E623" s="11"/>
      <c r="F623" s="11"/>
      <c r="G623" s="13"/>
      <c r="H623" s="11"/>
      <c r="I623" s="14"/>
      <c r="J623" s="14"/>
      <c r="K623" s="14"/>
      <c r="L623" s="14"/>
      <c r="M623" s="14"/>
      <c r="N623" s="14"/>
      <c r="O623" s="14"/>
      <c r="P623" s="14"/>
      <c r="Q623" s="14"/>
      <c r="R623" s="14"/>
      <c r="S623" s="14"/>
      <c r="T623" s="14"/>
      <c r="U623" s="14"/>
      <c r="V623" s="14"/>
      <c r="W623" s="14"/>
      <c r="X623" s="14"/>
      <c r="Y623" s="14"/>
      <c r="Z623" s="14"/>
      <c r="AA623" s="14"/>
      <c r="AB623" s="14"/>
    </row>
    <row r="624">
      <c r="A624" s="7"/>
      <c r="B624" s="11"/>
      <c r="C624" s="9"/>
      <c r="D624" s="22"/>
      <c r="E624" s="11"/>
      <c r="F624" s="11"/>
      <c r="G624" s="13"/>
      <c r="H624" s="11"/>
      <c r="I624" s="14"/>
      <c r="J624" s="14"/>
      <c r="K624" s="14"/>
      <c r="L624" s="14"/>
      <c r="M624" s="14"/>
      <c r="N624" s="14"/>
      <c r="O624" s="14"/>
      <c r="P624" s="14"/>
      <c r="Q624" s="14"/>
      <c r="R624" s="14"/>
      <c r="S624" s="14"/>
      <c r="T624" s="14"/>
      <c r="U624" s="14"/>
      <c r="V624" s="14"/>
      <c r="W624" s="14"/>
      <c r="X624" s="14"/>
      <c r="Y624" s="14"/>
      <c r="Z624" s="14"/>
      <c r="AA624" s="14"/>
      <c r="AB624" s="14"/>
    </row>
    <row r="625">
      <c r="A625" s="7"/>
      <c r="B625" s="11"/>
      <c r="C625" s="9"/>
      <c r="D625" s="22"/>
      <c r="E625" s="11"/>
      <c r="F625" s="11"/>
      <c r="G625" s="13"/>
      <c r="H625" s="11"/>
      <c r="I625" s="14"/>
      <c r="J625" s="14"/>
      <c r="K625" s="14"/>
      <c r="L625" s="14"/>
      <c r="M625" s="14"/>
      <c r="N625" s="14"/>
      <c r="O625" s="14"/>
      <c r="P625" s="14"/>
      <c r="Q625" s="14"/>
      <c r="R625" s="14"/>
      <c r="S625" s="14"/>
      <c r="T625" s="14"/>
      <c r="U625" s="14"/>
      <c r="V625" s="14"/>
      <c r="W625" s="14"/>
      <c r="X625" s="14"/>
      <c r="Y625" s="14"/>
      <c r="Z625" s="14"/>
      <c r="AA625" s="14"/>
      <c r="AB625" s="14"/>
    </row>
    <row r="626">
      <c r="A626" s="7"/>
      <c r="B626" s="11"/>
      <c r="C626" s="9"/>
      <c r="D626" s="22"/>
      <c r="E626" s="11"/>
      <c r="F626" s="11"/>
      <c r="G626" s="13"/>
      <c r="H626" s="11"/>
      <c r="I626" s="14"/>
      <c r="J626" s="14"/>
      <c r="K626" s="14"/>
      <c r="L626" s="14"/>
      <c r="M626" s="14"/>
      <c r="N626" s="14"/>
      <c r="O626" s="14"/>
      <c r="P626" s="14"/>
      <c r="Q626" s="14"/>
      <c r="R626" s="14"/>
      <c r="S626" s="14"/>
      <c r="T626" s="14"/>
      <c r="U626" s="14"/>
      <c r="V626" s="14"/>
      <c r="W626" s="14"/>
      <c r="X626" s="14"/>
      <c r="Y626" s="14"/>
      <c r="Z626" s="14"/>
      <c r="AA626" s="14"/>
      <c r="AB626" s="14"/>
    </row>
    <row r="627">
      <c r="A627" s="7"/>
      <c r="B627" s="11"/>
      <c r="C627" s="9"/>
      <c r="D627" s="22"/>
      <c r="E627" s="11"/>
      <c r="F627" s="11"/>
      <c r="G627" s="13"/>
      <c r="H627" s="11"/>
      <c r="I627" s="14"/>
      <c r="J627" s="14"/>
      <c r="K627" s="14"/>
      <c r="L627" s="14"/>
      <c r="M627" s="14"/>
      <c r="N627" s="14"/>
      <c r="O627" s="14"/>
      <c r="P627" s="14"/>
      <c r="Q627" s="14"/>
      <c r="R627" s="14"/>
      <c r="S627" s="14"/>
      <c r="T627" s="14"/>
      <c r="U627" s="14"/>
      <c r="V627" s="14"/>
      <c r="W627" s="14"/>
      <c r="X627" s="14"/>
      <c r="Y627" s="14"/>
      <c r="Z627" s="14"/>
      <c r="AA627" s="14"/>
      <c r="AB627" s="14"/>
    </row>
    <row r="628">
      <c r="A628" s="7"/>
      <c r="B628" s="11"/>
      <c r="C628" s="9"/>
      <c r="D628" s="22"/>
      <c r="E628" s="11"/>
      <c r="F628" s="11"/>
      <c r="G628" s="13"/>
      <c r="H628" s="11"/>
      <c r="I628" s="14"/>
      <c r="J628" s="14"/>
      <c r="K628" s="14"/>
      <c r="L628" s="14"/>
      <c r="M628" s="14"/>
      <c r="N628" s="14"/>
      <c r="O628" s="14"/>
      <c r="P628" s="14"/>
      <c r="Q628" s="14"/>
      <c r="R628" s="14"/>
      <c r="S628" s="14"/>
      <c r="T628" s="14"/>
      <c r="U628" s="14"/>
      <c r="V628" s="14"/>
      <c r="W628" s="14"/>
      <c r="X628" s="14"/>
      <c r="Y628" s="14"/>
      <c r="Z628" s="14"/>
      <c r="AA628" s="14"/>
      <c r="AB628" s="14"/>
    </row>
    <row r="629">
      <c r="A629" s="7"/>
      <c r="B629" s="11"/>
      <c r="C629" s="9"/>
      <c r="D629" s="22"/>
      <c r="E629" s="11"/>
      <c r="F629" s="11"/>
      <c r="G629" s="13"/>
      <c r="H629" s="11"/>
      <c r="I629" s="14"/>
      <c r="J629" s="14"/>
      <c r="K629" s="14"/>
      <c r="L629" s="14"/>
      <c r="M629" s="14"/>
      <c r="N629" s="14"/>
      <c r="O629" s="14"/>
      <c r="P629" s="14"/>
      <c r="Q629" s="14"/>
      <c r="R629" s="14"/>
      <c r="S629" s="14"/>
      <c r="T629" s="14"/>
      <c r="U629" s="14"/>
      <c r="V629" s="14"/>
      <c r="W629" s="14"/>
      <c r="X629" s="14"/>
      <c r="Y629" s="14"/>
      <c r="Z629" s="14"/>
      <c r="AA629" s="14"/>
      <c r="AB629" s="14"/>
    </row>
    <row r="630">
      <c r="A630" s="7"/>
      <c r="B630" s="11"/>
      <c r="C630" s="9"/>
      <c r="D630" s="22"/>
      <c r="E630" s="11"/>
      <c r="F630" s="11"/>
      <c r="G630" s="13"/>
      <c r="H630" s="11"/>
      <c r="I630" s="14"/>
      <c r="J630" s="14"/>
      <c r="K630" s="14"/>
      <c r="L630" s="14"/>
      <c r="M630" s="14"/>
      <c r="N630" s="14"/>
      <c r="O630" s="14"/>
      <c r="P630" s="14"/>
      <c r="Q630" s="14"/>
      <c r="R630" s="14"/>
      <c r="S630" s="14"/>
      <c r="T630" s="14"/>
      <c r="U630" s="14"/>
      <c r="V630" s="14"/>
      <c r="W630" s="14"/>
      <c r="X630" s="14"/>
      <c r="Y630" s="14"/>
      <c r="Z630" s="14"/>
      <c r="AA630" s="14"/>
      <c r="AB630" s="14"/>
    </row>
    <row r="631">
      <c r="A631" s="7"/>
      <c r="B631" s="11"/>
      <c r="C631" s="9"/>
      <c r="D631" s="22"/>
      <c r="E631" s="11"/>
      <c r="F631" s="11"/>
      <c r="G631" s="13"/>
      <c r="H631" s="11"/>
      <c r="I631" s="14"/>
      <c r="J631" s="14"/>
      <c r="K631" s="14"/>
      <c r="L631" s="14"/>
      <c r="M631" s="14"/>
      <c r="N631" s="14"/>
      <c r="O631" s="14"/>
      <c r="P631" s="14"/>
      <c r="Q631" s="14"/>
      <c r="R631" s="14"/>
      <c r="S631" s="14"/>
      <c r="T631" s="14"/>
      <c r="U631" s="14"/>
      <c r="V631" s="14"/>
      <c r="W631" s="14"/>
      <c r="X631" s="14"/>
      <c r="Y631" s="14"/>
      <c r="Z631" s="14"/>
      <c r="AA631" s="14"/>
      <c r="AB631" s="14"/>
    </row>
    <row r="632">
      <c r="A632" s="7"/>
      <c r="B632" s="11"/>
      <c r="C632" s="9"/>
      <c r="D632" s="22"/>
      <c r="E632" s="11"/>
      <c r="F632" s="11"/>
      <c r="G632" s="13"/>
      <c r="H632" s="11"/>
      <c r="I632" s="14"/>
      <c r="J632" s="14"/>
      <c r="K632" s="14"/>
      <c r="L632" s="14"/>
      <c r="M632" s="14"/>
      <c r="N632" s="14"/>
      <c r="O632" s="14"/>
      <c r="P632" s="14"/>
      <c r="Q632" s="14"/>
      <c r="R632" s="14"/>
      <c r="S632" s="14"/>
      <c r="T632" s="14"/>
      <c r="U632" s="14"/>
      <c r="V632" s="14"/>
      <c r="W632" s="14"/>
      <c r="X632" s="14"/>
      <c r="Y632" s="14"/>
      <c r="Z632" s="14"/>
      <c r="AA632" s="14"/>
      <c r="AB632" s="14"/>
    </row>
    <row r="633">
      <c r="A633" s="7"/>
      <c r="B633" s="11"/>
      <c r="C633" s="9"/>
      <c r="D633" s="22"/>
      <c r="E633" s="11"/>
      <c r="F633" s="11"/>
      <c r="G633" s="13"/>
      <c r="H633" s="11"/>
      <c r="I633" s="14"/>
      <c r="J633" s="14"/>
      <c r="K633" s="14"/>
      <c r="L633" s="14"/>
      <c r="M633" s="14"/>
      <c r="N633" s="14"/>
      <c r="O633" s="14"/>
      <c r="P633" s="14"/>
      <c r="Q633" s="14"/>
      <c r="R633" s="14"/>
      <c r="S633" s="14"/>
      <c r="T633" s="14"/>
      <c r="U633" s="14"/>
      <c r="V633" s="14"/>
      <c r="W633" s="14"/>
      <c r="X633" s="14"/>
      <c r="Y633" s="14"/>
      <c r="Z633" s="14"/>
      <c r="AA633" s="14"/>
      <c r="AB633" s="14"/>
    </row>
    <row r="634">
      <c r="A634" s="7"/>
      <c r="B634" s="11"/>
      <c r="C634" s="9"/>
      <c r="D634" s="22"/>
      <c r="E634" s="11"/>
      <c r="F634" s="11"/>
      <c r="G634" s="13"/>
      <c r="H634" s="11"/>
      <c r="I634" s="14"/>
      <c r="J634" s="14"/>
      <c r="K634" s="14"/>
      <c r="L634" s="14"/>
      <c r="M634" s="14"/>
      <c r="N634" s="14"/>
      <c r="O634" s="14"/>
      <c r="P634" s="14"/>
      <c r="Q634" s="14"/>
      <c r="R634" s="14"/>
      <c r="S634" s="14"/>
      <c r="T634" s="14"/>
      <c r="U634" s="14"/>
      <c r="V634" s="14"/>
      <c r="W634" s="14"/>
      <c r="X634" s="14"/>
      <c r="Y634" s="14"/>
      <c r="Z634" s="14"/>
      <c r="AA634" s="14"/>
      <c r="AB634" s="14"/>
    </row>
    <row r="635">
      <c r="A635" s="7"/>
      <c r="B635" s="11"/>
      <c r="C635" s="9"/>
      <c r="D635" s="22"/>
      <c r="E635" s="11"/>
      <c r="F635" s="11"/>
      <c r="G635" s="13"/>
      <c r="H635" s="11"/>
      <c r="I635" s="14"/>
      <c r="J635" s="14"/>
      <c r="K635" s="14"/>
      <c r="L635" s="14"/>
      <c r="M635" s="14"/>
      <c r="N635" s="14"/>
      <c r="O635" s="14"/>
      <c r="P635" s="14"/>
      <c r="Q635" s="14"/>
      <c r="R635" s="14"/>
      <c r="S635" s="14"/>
      <c r="T635" s="14"/>
      <c r="U635" s="14"/>
      <c r="V635" s="14"/>
      <c r="W635" s="14"/>
      <c r="X635" s="14"/>
      <c r="Y635" s="14"/>
      <c r="Z635" s="14"/>
      <c r="AA635" s="14"/>
      <c r="AB635" s="14"/>
    </row>
    <row r="636">
      <c r="A636" s="7"/>
      <c r="B636" s="11"/>
      <c r="C636" s="9"/>
      <c r="D636" s="22"/>
      <c r="E636" s="11"/>
      <c r="F636" s="11"/>
      <c r="G636" s="13"/>
      <c r="H636" s="11"/>
      <c r="I636" s="14"/>
      <c r="J636" s="14"/>
      <c r="K636" s="14"/>
      <c r="L636" s="14"/>
      <c r="M636" s="14"/>
      <c r="N636" s="14"/>
      <c r="O636" s="14"/>
      <c r="P636" s="14"/>
      <c r="Q636" s="14"/>
      <c r="R636" s="14"/>
      <c r="S636" s="14"/>
      <c r="T636" s="14"/>
      <c r="U636" s="14"/>
      <c r="V636" s="14"/>
      <c r="W636" s="14"/>
      <c r="X636" s="14"/>
      <c r="Y636" s="14"/>
      <c r="Z636" s="14"/>
      <c r="AA636" s="14"/>
      <c r="AB636" s="14"/>
    </row>
    <row r="637">
      <c r="A637" s="7"/>
      <c r="B637" s="11"/>
      <c r="C637" s="9"/>
      <c r="D637" s="22"/>
      <c r="E637" s="11"/>
      <c r="F637" s="11"/>
      <c r="G637" s="13"/>
      <c r="H637" s="11"/>
      <c r="I637" s="14"/>
      <c r="J637" s="14"/>
      <c r="K637" s="14"/>
      <c r="L637" s="14"/>
      <c r="M637" s="14"/>
      <c r="N637" s="14"/>
      <c r="O637" s="14"/>
      <c r="P637" s="14"/>
      <c r="Q637" s="14"/>
      <c r="R637" s="14"/>
      <c r="S637" s="14"/>
      <c r="T637" s="14"/>
      <c r="U637" s="14"/>
      <c r="V637" s="14"/>
      <c r="W637" s="14"/>
      <c r="X637" s="14"/>
      <c r="Y637" s="14"/>
      <c r="Z637" s="14"/>
      <c r="AA637" s="14"/>
      <c r="AB637" s="14"/>
    </row>
    <row r="638">
      <c r="A638" s="7"/>
      <c r="B638" s="11"/>
      <c r="C638" s="9"/>
      <c r="D638" s="22"/>
      <c r="E638" s="11"/>
      <c r="F638" s="11"/>
      <c r="G638" s="13"/>
      <c r="H638" s="11"/>
      <c r="I638" s="14"/>
      <c r="J638" s="14"/>
      <c r="K638" s="14"/>
      <c r="L638" s="14"/>
      <c r="M638" s="14"/>
      <c r="N638" s="14"/>
      <c r="O638" s="14"/>
      <c r="P638" s="14"/>
      <c r="Q638" s="14"/>
      <c r="R638" s="14"/>
      <c r="S638" s="14"/>
      <c r="T638" s="14"/>
      <c r="U638" s="14"/>
      <c r="V638" s="14"/>
      <c r="W638" s="14"/>
      <c r="X638" s="14"/>
      <c r="Y638" s="14"/>
      <c r="Z638" s="14"/>
      <c r="AA638" s="14"/>
      <c r="AB638" s="14"/>
    </row>
    <row r="639">
      <c r="A639" s="7"/>
      <c r="B639" s="11"/>
      <c r="C639" s="9"/>
      <c r="D639" s="22"/>
      <c r="E639" s="11"/>
      <c r="F639" s="11"/>
      <c r="G639" s="13"/>
      <c r="H639" s="11"/>
      <c r="I639" s="14"/>
      <c r="J639" s="14"/>
      <c r="K639" s="14"/>
      <c r="L639" s="14"/>
      <c r="M639" s="14"/>
      <c r="N639" s="14"/>
      <c r="O639" s="14"/>
      <c r="P639" s="14"/>
      <c r="Q639" s="14"/>
      <c r="R639" s="14"/>
      <c r="S639" s="14"/>
      <c r="T639" s="14"/>
      <c r="U639" s="14"/>
      <c r="V639" s="14"/>
      <c r="W639" s="14"/>
      <c r="X639" s="14"/>
      <c r="Y639" s="14"/>
      <c r="Z639" s="14"/>
      <c r="AA639" s="14"/>
      <c r="AB639" s="14"/>
    </row>
    <row r="640">
      <c r="A640" s="7"/>
      <c r="B640" s="11"/>
      <c r="C640" s="9"/>
      <c r="D640" s="22"/>
      <c r="E640" s="11"/>
      <c r="F640" s="11"/>
      <c r="G640" s="13"/>
      <c r="H640" s="11"/>
      <c r="I640" s="14"/>
      <c r="J640" s="14"/>
      <c r="K640" s="14"/>
      <c r="L640" s="14"/>
      <c r="M640" s="14"/>
      <c r="N640" s="14"/>
      <c r="O640" s="14"/>
      <c r="P640" s="14"/>
      <c r="Q640" s="14"/>
      <c r="R640" s="14"/>
      <c r="S640" s="14"/>
      <c r="T640" s="14"/>
      <c r="U640" s="14"/>
      <c r="V640" s="14"/>
      <c r="W640" s="14"/>
      <c r="X640" s="14"/>
      <c r="Y640" s="14"/>
      <c r="Z640" s="14"/>
      <c r="AA640" s="14"/>
      <c r="AB640" s="14"/>
    </row>
    <row r="641">
      <c r="A641" s="7"/>
      <c r="B641" s="11"/>
      <c r="C641" s="9"/>
      <c r="D641" s="22"/>
      <c r="E641" s="11"/>
      <c r="F641" s="11"/>
      <c r="G641" s="13"/>
      <c r="H641" s="11"/>
      <c r="I641" s="14"/>
      <c r="J641" s="14"/>
      <c r="K641" s="14"/>
      <c r="L641" s="14"/>
      <c r="M641" s="14"/>
      <c r="N641" s="14"/>
      <c r="O641" s="14"/>
      <c r="P641" s="14"/>
      <c r="Q641" s="14"/>
      <c r="R641" s="14"/>
      <c r="S641" s="14"/>
      <c r="T641" s="14"/>
      <c r="U641" s="14"/>
      <c r="V641" s="14"/>
      <c r="W641" s="14"/>
      <c r="X641" s="14"/>
      <c r="Y641" s="14"/>
      <c r="Z641" s="14"/>
      <c r="AA641" s="14"/>
      <c r="AB641" s="14"/>
    </row>
    <row r="642">
      <c r="A642" s="7"/>
      <c r="B642" s="11"/>
      <c r="C642" s="9"/>
      <c r="D642" s="22"/>
      <c r="E642" s="11"/>
      <c r="F642" s="11"/>
      <c r="G642" s="13"/>
      <c r="H642" s="11"/>
      <c r="I642" s="14"/>
      <c r="J642" s="14"/>
      <c r="K642" s="14"/>
      <c r="L642" s="14"/>
      <c r="M642" s="14"/>
      <c r="N642" s="14"/>
      <c r="O642" s="14"/>
      <c r="P642" s="14"/>
      <c r="Q642" s="14"/>
      <c r="R642" s="14"/>
      <c r="S642" s="14"/>
      <c r="T642" s="14"/>
      <c r="U642" s="14"/>
      <c r="V642" s="14"/>
      <c r="W642" s="14"/>
      <c r="X642" s="14"/>
      <c r="Y642" s="14"/>
      <c r="Z642" s="14"/>
      <c r="AA642" s="14"/>
      <c r="AB642" s="14"/>
    </row>
    <row r="643">
      <c r="A643" s="7"/>
      <c r="B643" s="11"/>
      <c r="C643" s="9"/>
      <c r="D643" s="22"/>
      <c r="E643" s="11"/>
      <c r="F643" s="11"/>
      <c r="G643" s="13"/>
      <c r="H643" s="11"/>
      <c r="I643" s="14"/>
      <c r="J643" s="14"/>
      <c r="K643" s="14"/>
      <c r="L643" s="14"/>
      <c r="M643" s="14"/>
      <c r="N643" s="14"/>
      <c r="O643" s="14"/>
      <c r="P643" s="14"/>
      <c r="Q643" s="14"/>
      <c r="R643" s="14"/>
      <c r="S643" s="14"/>
      <c r="T643" s="14"/>
      <c r="U643" s="14"/>
      <c r="V643" s="14"/>
      <c r="W643" s="14"/>
      <c r="X643" s="14"/>
      <c r="Y643" s="14"/>
      <c r="Z643" s="14"/>
      <c r="AA643" s="14"/>
      <c r="AB643" s="14"/>
    </row>
    <row r="644">
      <c r="A644" s="7"/>
      <c r="B644" s="11"/>
      <c r="C644" s="9"/>
      <c r="D644" s="22"/>
      <c r="E644" s="11"/>
      <c r="F644" s="11"/>
      <c r="G644" s="13"/>
      <c r="H644" s="11"/>
      <c r="I644" s="14"/>
      <c r="J644" s="14"/>
      <c r="K644" s="14"/>
      <c r="L644" s="14"/>
      <c r="M644" s="14"/>
      <c r="N644" s="14"/>
      <c r="O644" s="14"/>
      <c r="P644" s="14"/>
      <c r="Q644" s="14"/>
      <c r="R644" s="14"/>
      <c r="S644" s="14"/>
      <c r="T644" s="14"/>
      <c r="U644" s="14"/>
      <c r="V644" s="14"/>
      <c r="W644" s="14"/>
      <c r="X644" s="14"/>
      <c r="Y644" s="14"/>
      <c r="Z644" s="14"/>
      <c r="AA644" s="14"/>
      <c r="AB644" s="14"/>
    </row>
    <row r="645">
      <c r="A645" s="7"/>
      <c r="B645" s="11"/>
      <c r="C645" s="9"/>
      <c r="D645" s="22"/>
      <c r="E645" s="11"/>
      <c r="F645" s="11"/>
      <c r="G645" s="13"/>
      <c r="H645" s="11"/>
      <c r="I645" s="14"/>
      <c r="J645" s="14"/>
      <c r="K645" s="14"/>
      <c r="L645" s="14"/>
      <c r="M645" s="14"/>
      <c r="N645" s="14"/>
      <c r="O645" s="14"/>
      <c r="P645" s="14"/>
      <c r="Q645" s="14"/>
      <c r="R645" s="14"/>
      <c r="S645" s="14"/>
      <c r="T645" s="14"/>
      <c r="U645" s="14"/>
      <c r="V645" s="14"/>
      <c r="W645" s="14"/>
      <c r="X645" s="14"/>
      <c r="Y645" s="14"/>
      <c r="Z645" s="14"/>
      <c r="AA645" s="14"/>
      <c r="AB645" s="14"/>
    </row>
    <row r="646">
      <c r="A646" s="7"/>
      <c r="B646" s="11"/>
      <c r="C646" s="9"/>
      <c r="D646" s="22"/>
      <c r="E646" s="11"/>
      <c r="F646" s="11"/>
      <c r="G646" s="13"/>
      <c r="H646" s="11"/>
      <c r="I646" s="14"/>
      <c r="J646" s="14"/>
      <c r="K646" s="14"/>
      <c r="L646" s="14"/>
      <c r="M646" s="14"/>
      <c r="N646" s="14"/>
      <c r="O646" s="14"/>
      <c r="P646" s="14"/>
      <c r="Q646" s="14"/>
      <c r="R646" s="14"/>
      <c r="S646" s="14"/>
      <c r="T646" s="14"/>
      <c r="U646" s="14"/>
      <c r="V646" s="14"/>
      <c r="W646" s="14"/>
      <c r="X646" s="14"/>
      <c r="Y646" s="14"/>
      <c r="Z646" s="14"/>
      <c r="AA646" s="14"/>
      <c r="AB646" s="14"/>
    </row>
    <row r="647">
      <c r="A647" s="7"/>
      <c r="B647" s="11"/>
      <c r="C647" s="9"/>
      <c r="D647" s="22"/>
      <c r="E647" s="11"/>
      <c r="F647" s="11"/>
      <c r="G647" s="13"/>
      <c r="H647" s="11"/>
      <c r="I647" s="14"/>
      <c r="J647" s="14"/>
      <c r="K647" s="14"/>
      <c r="L647" s="14"/>
      <c r="M647" s="14"/>
      <c r="N647" s="14"/>
      <c r="O647" s="14"/>
      <c r="P647" s="14"/>
      <c r="Q647" s="14"/>
      <c r="R647" s="14"/>
      <c r="S647" s="14"/>
      <c r="T647" s="14"/>
      <c r="U647" s="14"/>
      <c r="V647" s="14"/>
      <c r="W647" s="14"/>
      <c r="X647" s="14"/>
      <c r="Y647" s="14"/>
      <c r="Z647" s="14"/>
      <c r="AA647" s="14"/>
      <c r="AB647" s="14"/>
    </row>
    <row r="648">
      <c r="A648" s="7"/>
      <c r="B648" s="11"/>
      <c r="C648" s="9"/>
      <c r="D648" s="22"/>
      <c r="E648" s="11"/>
      <c r="F648" s="11"/>
      <c r="G648" s="13"/>
      <c r="H648" s="11"/>
      <c r="I648" s="14"/>
      <c r="J648" s="14"/>
      <c r="K648" s="14"/>
      <c r="L648" s="14"/>
      <c r="M648" s="14"/>
      <c r="N648" s="14"/>
      <c r="O648" s="14"/>
      <c r="P648" s="14"/>
      <c r="Q648" s="14"/>
      <c r="R648" s="14"/>
      <c r="S648" s="14"/>
      <c r="T648" s="14"/>
      <c r="U648" s="14"/>
      <c r="V648" s="14"/>
      <c r="W648" s="14"/>
      <c r="X648" s="14"/>
      <c r="Y648" s="14"/>
      <c r="Z648" s="14"/>
      <c r="AA648" s="14"/>
      <c r="AB648" s="14"/>
    </row>
    <row r="649">
      <c r="A649" s="7"/>
      <c r="B649" s="11"/>
      <c r="C649" s="9"/>
      <c r="D649" s="22"/>
      <c r="E649" s="11"/>
      <c r="F649" s="11"/>
      <c r="G649" s="13"/>
      <c r="H649" s="11"/>
      <c r="I649" s="14"/>
      <c r="J649" s="14"/>
      <c r="K649" s="14"/>
      <c r="L649" s="14"/>
      <c r="M649" s="14"/>
      <c r="N649" s="14"/>
      <c r="O649" s="14"/>
      <c r="P649" s="14"/>
      <c r="Q649" s="14"/>
      <c r="R649" s="14"/>
      <c r="S649" s="14"/>
      <c r="T649" s="14"/>
      <c r="U649" s="14"/>
      <c r="V649" s="14"/>
      <c r="W649" s="14"/>
      <c r="X649" s="14"/>
      <c r="Y649" s="14"/>
      <c r="Z649" s="14"/>
      <c r="AA649" s="14"/>
      <c r="AB649" s="14"/>
    </row>
    <row r="650">
      <c r="A650" s="7"/>
      <c r="B650" s="11"/>
      <c r="C650" s="9"/>
      <c r="D650" s="22"/>
      <c r="E650" s="11"/>
      <c r="F650" s="11"/>
      <c r="G650" s="13"/>
      <c r="H650" s="11"/>
      <c r="I650" s="14"/>
      <c r="J650" s="14"/>
      <c r="K650" s="14"/>
      <c r="L650" s="14"/>
      <c r="M650" s="14"/>
      <c r="N650" s="14"/>
      <c r="O650" s="14"/>
      <c r="P650" s="14"/>
      <c r="Q650" s="14"/>
      <c r="R650" s="14"/>
      <c r="S650" s="14"/>
      <c r="T650" s="14"/>
      <c r="U650" s="14"/>
      <c r="V650" s="14"/>
      <c r="W650" s="14"/>
      <c r="X650" s="14"/>
      <c r="Y650" s="14"/>
      <c r="Z650" s="14"/>
      <c r="AA650" s="14"/>
      <c r="AB650" s="14"/>
    </row>
    <row r="651">
      <c r="A651" s="7"/>
      <c r="B651" s="11"/>
      <c r="C651" s="9"/>
      <c r="D651" s="22"/>
      <c r="E651" s="11"/>
      <c r="F651" s="11"/>
      <c r="G651" s="13"/>
      <c r="H651" s="11"/>
      <c r="I651" s="14"/>
      <c r="J651" s="14"/>
      <c r="K651" s="14"/>
      <c r="L651" s="14"/>
      <c r="M651" s="14"/>
      <c r="N651" s="14"/>
      <c r="O651" s="14"/>
      <c r="P651" s="14"/>
      <c r="Q651" s="14"/>
      <c r="R651" s="14"/>
      <c r="S651" s="14"/>
      <c r="T651" s="14"/>
      <c r="U651" s="14"/>
      <c r="V651" s="14"/>
      <c r="W651" s="14"/>
      <c r="X651" s="14"/>
      <c r="Y651" s="14"/>
      <c r="Z651" s="14"/>
      <c r="AA651" s="14"/>
      <c r="AB651" s="14"/>
    </row>
    <row r="652">
      <c r="A652" s="7"/>
      <c r="B652" s="11"/>
      <c r="C652" s="9"/>
      <c r="D652" s="22"/>
      <c r="E652" s="11"/>
      <c r="F652" s="11"/>
      <c r="G652" s="13"/>
      <c r="H652" s="11"/>
      <c r="I652" s="14"/>
      <c r="J652" s="14"/>
      <c r="K652" s="14"/>
      <c r="L652" s="14"/>
      <c r="M652" s="14"/>
      <c r="N652" s="14"/>
      <c r="O652" s="14"/>
      <c r="P652" s="14"/>
      <c r="Q652" s="14"/>
      <c r="R652" s="14"/>
      <c r="S652" s="14"/>
      <c r="T652" s="14"/>
      <c r="U652" s="14"/>
      <c r="V652" s="14"/>
      <c r="W652" s="14"/>
      <c r="X652" s="14"/>
      <c r="Y652" s="14"/>
      <c r="Z652" s="14"/>
      <c r="AA652" s="14"/>
      <c r="AB652" s="14"/>
    </row>
    <row r="653">
      <c r="A653" s="7"/>
      <c r="B653" s="11"/>
      <c r="C653" s="9"/>
      <c r="D653" s="22"/>
      <c r="E653" s="11"/>
      <c r="F653" s="11"/>
      <c r="G653" s="13"/>
      <c r="H653" s="11"/>
      <c r="I653" s="14"/>
      <c r="J653" s="14"/>
      <c r="K653" s="14"/>
      <c r="L653" s="14"/>
      <c r="M653" s="14"/>
      <c r="N653" s="14"/>
      <c r="O653" s="14"/>
      <c r="P653" s="14"/>
      <c r="Q653" s="14"/>
      <c r="R653" s="14"/>
      <c r="S653" s="14"/>
      <c r="T653" s="14"/>
      <c r="U653" s="14"/>
      <c r="V653" s="14"/>
      <c r="W653" s="14"/>
      <c r="X653" s="14"/>
      <c r="Y653" s="14"/>
      <c r="Z653" s="14"/>
      <c r="AA653" s="14"/>
      <c r="AB653" s="14"/>
    </row>
    <row r="654">
      <c r="A654" s="7"/>
      <c r="B654" s="11"/>
      <c r="C654" s="9"/>
      <c r="D654" s="22"/>
      <c r="E654" s="11"/>
      <c r="F654" s="11"/>
      <c r="G654" s="13"/>
      <c r="H654" s="11"/>
      <c r="I654" s="14"/>
      <c r="J654" s="14"/>
      <c r="K654" s="14"/>
      <c r="L654" s="14"/>
      <c r="M654" s="14"/>
      <c r="N654" s="14"/>
      <c r="O654" s="14"/>
      <c r="P654" s="14"/>
      <c r="Q654" s="14"/>
      <c r="R654" s="14"/>
      <c r="S654" s="14"/>
      <c r="T654" s="14"/>
      <c r="U654" s="14"/>
      <c r="V654" s="14"/>
      <c r="W654" s="14"/>
      <c r="X654" s="14"/>
      <c r="Y654" s="14"/>
      <c r="Z654" s="14"/>
      <c r="AA654" s="14"/>
      <c r="AB654" s="14"/>
    </row>
    <row r="655">
      <c r="A655" s="7"/>
      <c r="B655" s="11"/>
      <c r="C655" s="9"/>
      <c r="D655" s="22"/>
      <c r="E655" s="11"/>
      <c r="F655" s="11"/>
      <c r="G655" s="13"/>
      <c r="H655" s="11"/>
      <c r="I655" s="14"/>
      <c r="J655" s="14"/>
      <c r="K655" s="14"/>
      <c r="L655" s="14"/>
      <c r="M655" s="14"/>
      <c r="N655" s="14"/>
      <c r="O655" s="14"/>
      <c r="P655" s="14"/>
      <c r="Q655" s="14"/>
      <c r="R655" s="14"/>
      <c r="S655" s="14"/>
      <c r="T655" s="14"/>
      <c r="U655" s="14"/>
      <c r="V655" s="14"/>
      <c r="W655" s="14"/>
      <c r="X655" s="14"/>
      <c r="Y655" s="14"/>
      <c r="Z655" s="14"/>
      <c r="AA655" s="14"/>
      <c r="AB655" s="14"/>
    </row>
    <row r="656">
      <c r="A656" s="7"/>
      <c r="B656" s="11"/>
      <c r="C656" s="9"/>
      <c r="D656" s="22"/>
      <c r="E656" s="11"/>
      <c r="F656" s="11"/>
      <c r="G656" s="13"/>
      <c r="H656" s="11"/>
      <c r="I656" s="14"/>
      <c r="J656" s="14"/>
      <c r="K656" s="14"/>
      <c r="L656" s="14"/>
      <c r="M656" s="14"/>
      <c r="N656" s="14"/>
      <c r="O656" s="14"/>
      <c r="P656" s="14"/>
      <c r="Q656" s="14"/>
      <c r="R656" s="14"/>
      <c r="S656" s="14"/>
      <c r="T656" s="14"/>
      <c r="U656" s="14"/>
      <c r="V656" s="14"/>
      <c r="W656" s="14"/>
      <c r="X656" s="14"/>
      <c r="Y656" s="14"/>
      <c r="Z656" s="14"/>
      <c r="AA656" s="14"/>
      <c r="AB656" s="14"/>
    </row>
    <row r="657">
      <c r="A657" s="7"/>
      <c r="B657" s="11"/>
      <c r="C657" s="9"/>
      <c r="D657" s="22"/>
      <c r="E657" s="11"/>
      <c r="F657" s="11"/>
      <c r="G657" s="13"/>
      <c r="H657" s="11"/>
      <c r="I657" s="14"/>
      <c r="J657" s="14"/>
      <c r="K657" s="14"/>
      <c r="L657" s="14"/>
      <c r="M657" s="14"/>
      <c r="N657" s="14"/>
      <c r="O657" s="14"/>
      <c r="P657" s="14"/>
      <c r="Q657" s="14"/>
      <c r="R657" s="14"/>
      <c r="S657" s="14"/>
      <c r="T657" s="14"/>
      <c r="U657" s="14"/>
      <c r="V657" s="14"/>
      <c r="W657" s="14"/>
      <c r="X657" s="14"/>
      <c r="Y657" s="14"/>
      <c r="Z657" s="14"/>
      <c r="AA657" s="14"/>
      <c r="AB657" s="14"/>
    </row>
    <row r="658">
      <c r="A658" s="7"/>
      <c r="B658" s="11"/>
      <c r="C658" s="9"/>
      <c r="D658" s="22"/>
      <c r="E658" s="11"/>
      <c r="F658" s="11"/>
      <c r="G658" s="13"/>
      <c r="H658" s="11"/>
      <c r="I658" s="14"/>
      <c r="J658" s="14"/>
      <c r="K658" s="14"/>
      <c r="L658" s="14"/>
      <c r="M658" s="14"/>
      <c r="N658" s="14"/>
      <c r="O658" s="14"/>
      <c r="P658" s="14"/>
      <c r="Q658" s="14"/>
      <c r="R658" s="14"/>
      <c r="S658" s="14"/>
      <c r="T658" s="14"/>
      <c r="U658" s="14"/>
      <c r="V658" s="14"/>
      <c r="W658" s="14"/>
      <c r="X658" s="14"/>
      <c r="Y658" s="14"/>
      <c r="Z658" s="14"/>
      <c r="AA658" s="14"/>
      <c r="AB658" s="14"/>
    </row>
    <row r="659">
      <c r="A659" s="7"/>
      <c r="B659" s="11"/>
      <c r="C659" s="9"/>
      <c r="D659" s="22"/>
      <c r="E659" s="11"/>
      <c r="F659" s="11"/>
      <c r="G659" s="13"/>
      <c r="H659" s="11"/>
      <c r="I659" s="14"/>
      <c r="J659" s="14"/>
      <c r="K659" s="14"/>
      <c r="L659" s="14"/>
      <c r="M659" s="14"/>
      <c r="N659" s="14"/>
      <c r="O659" s="14"/>
      <c r="P659" s="14"/>
      <c r="Q659" s="14"/>
      <c r="R659" s="14"/>
      <c r="S659" s="14"/>
      <c r="T659" s="14"/>
      <c r="U659" s="14"/>
      <c r="V659" s="14"/>
      <c r="W659" s="14"/>
      <c r="X659" s="14"/>
      <c r="Y659" s="14"/>
      <c r="Z659" s="14"/>
      <c r="AA659" s="14"/>
      <c r="AB659" s="14"/>
    </row>
    <row r="660">
      <c r="A660" s="7"/>
      <c r="B660" s="11"/>
      <c r="C660" s="9"/>
      <c r="D660" s="22"/>
      <c r="E660" s="11"/>
      <c r="F660" s="11"/>
      <c r="G660" s="13"/>
      <c r="H660" s="11"/>
      <c r="I660" s="14"/>
      <c r="J660" s="14"/>
      <c r="K660" s="14"/>
      <c r="L660" s="14"/>
      <c r="M660" s="14"/>
      <c r="N660" s="14"/>
      <c r="O660" s="14"/>
      <c r="P660" s="14"/>
      <c r="Q660" s="14"/>
      <c r="R660" s="14"/>
      <c r="S660" s="14"/>
      <c r="T660" s="14"/>
      <c r="U660" s="14"/>
      <c r="V660" s="14"/>
      <c r="W660" s="14"/>
      <c r="X660" s="14"/>
      <c r="Y660" s="14"/>
      <c r="Z660" s="14"/>
      <c r="AA660" s="14"/>
      <c r="AB660" s="14"/>
    </row>
    <row r="661">
      <c r="A661" s="7"/>
      <c r="B661" s="11"/>
      <c r="C661" s="9"/>
      <c r="D661" s="22"/>
      <c r="E661" s="11"/>
      <c r="F661" s="11"/>
      <c r="G661" s="13"/>
      <c r="H661" s="11"/>
      <c r="I661" s="14"/>
      <c r="J661" s="14"/>
      <c r="K661" s="14"/>
      <c r="L661" s="14"/>
      <c r="M661" s="14"/>
      <c r="N661" s="14"/>
      <c r="O661" s="14"/>
      <c r="P661" s="14"/>
      <c r="Q661" s="14"/>
      <c r="R661" s="14"/>
      <c r="S661" s="14"/>
      <c r="T661" s="14"/>
      <c r="U661" s="14"/>
      <c r="V661" s="14"/>
      <c r="W661" s="14"/>
      <c r="X661" s="14"/>
      <c r="Y661" s="14"/>
      <c r="Z661" s="14"/>
      <c r="AA661" s="14"/>
      <c r="AB661" s="14"/>
    </row>
    <row r="662">
      <c r="A662" s="7"/>
      <c r="B662" s="11"/>
      <c r="C662" s="9"/>
      <c r="D662" s="22"/>
      <c r="E662" s="11"/>
      <c r="F662" s="11"/>
      <c r="G662" s="13"/>
      <c r="H662" s="11"/>
      <c r="I662" s="14"/>
      <c r="J662" s="14"/>
      <c r="K662" s="14"/>
      <c r="L662" s="14"/>
      <c r="M662" s="14"/>
      <c r="N662" s="14"/>
      <c r="O662" s="14"/>
      <c r="P662" s="14"/>
      <c r="Q662" s="14"/>
      <c r="R662" s="14"/>
      <c r="S662" s="14"/>
      <c r="T662" s="14"/>
      <c r="U662" s="14"/>
      <c r="V662" s="14"/>
      <c r="W662" s="14"/>
      <c r="X662" s="14"/>
      <c r="Y662" s="14"/>
      <c r="Z662" s="14"/>
      <c r="AA662" s="14"/>
      <c r="AB662" s="14"/>
    </row>
    <row r="663">
      <c r="A663" s="7"/>
      <c r="B663" s="11"/>
      <c r="C663" s="9"/>
      <c r="D663" s="22"/>
      <c r="E663" s="11"/>
      <c r="F663" s="11"/>
      <c r="G663" s="13"/>
      <c r="H663" s="11"/>
      <c r="I663" s="14"/>
      <c r="J663" s="14"/>
      <c r="K663" s="14"/>
      <c r="L663" s="14"/>
      <c r="M663" s="14"/>
      <c r="N663" s="14"/>
      <c r="O663" s="14"/>
      <c r="P663" s="14"/>
      <c r="Q663" s="14"/>
      <c r="R663" s="14"/>
      <c r="S663" s="14"/>
      <c r="T663" s="14"/>
      <c r="U663" s="14"/>
      <c r="V663" s="14"/>
      <c r="W663" s="14"/>
      <c r="X663" s="14"/>
      <c r="Y663" s="14"/>
      <c r="Z663" s="14"/>
      <c r="AA663" s="14"/>
      <c r="AB663" s="14"/>
    </row>
    <row r="664">
      <c r="A664" s="7"/>
      <c r="B664" s="11"/>
      <c r="C664" s="9"/>
      <c r="D664" s="22"/>
      <c r="E664" s="11"/>
      <c r="F664" s="11"/>
      <c r="G664" s="13"/>
      <c r="H664" s="11"/>
      <c r="I664" s="14"/>
      <c r="J664" s="14"/>
      <c r="K664" s="14"/>
      <c r="L664" s="14"/>
      <c r="M664" s="14"/>
      <c r="N664" s="14"/>
      <c r="O664" s="14"/>
      <c r="P664" s="14"/>
      <c r="Q664" s="14"/>
      <c r="R664" s="14"/>
      <c r="S664" s="14"/>
      <c r="T664" s="14"/>
      <c r="U664" s="14"/>
      <c r="V664" s="14"/>
      <c r="W664" s="14"/>
      <c r="X664" s="14"/>
      <c r="Y664" s="14"/>
      <c r="Z664" s="14"/>
      <c r="AA664" s="14"/>
      <c r="AB664" s="14"/>
    </row>
    <row r="665">
      <c r="A665" s="7"/>
      <c r="B665" s="11"/>
      <c r="C665" s="9"/>
      <c r="D665" s="22"/>
      <c r="E665" s="11"/>
      <c r="F665" s="11"/>
      <c r="G665" s="13"/>
      <c r="H665" s="11"/>
      <c r="I665" s="14"/>
      <c r="J665" s="14"/>
      <c r="K665" s="14"/>
      <c r="L665" s="14"/>
      <c r="M665" s="14"/>
      <c r="N665" s="14"/>
      <c r="O665" s="14"/>
      <c r="P665" s="14"/>
      <c r="Q665" s="14"/>
      <c r="R665" s="14"/>
      <c r="S665" s="14"/>
      <c r="T665" s="14"/>
      <c r="U665" s="14"/>
      <c r="V665" s="14"/>
      <c r="W665" s="14"/>
      <c r="X665" s="14"/>
      <c r="Y665" s="14"/>
      <c r="Z665" s="14"/>
      <c r="AA665" s="14"/>
      <c r="AB665" s="14"/>
    </row>
    <row r="666">
      <c r="A666" s="7"/>
      <c r="B666" s="11"/>
      <c r="C666" s="9"/>
      <c r="D666" s="22"/>
      <c r="E666" s="11"/>
      <c r="F666" s="11"/>
      <c r="G666" s="13"/>
      <c r="H666" s="11"/>
      <c r="I666" s="14"/>
      <c r="J666" s="14"/>
      <c r="K666" s="14"/>
      <c r="L666" s="14"/>
      <c r="M666" s="14"/>
      <c r="N666" s="14"/>
      <c r="O666" s="14"/>
      <c r="P666" s="14"/>
      <c r="Q666" s="14"/>
      <c r="R666" s="14"/>
      <c r="S666" s="14"/>
      <c r="T666" s="14"/>
      <c r="U666" s="14"/>
      <c r="V666" s="14"/>
      <c r="W666" s="14"/>
      <c r="X666" s="14"/>
      <c r="Y666" s="14"/>
      <c r="Z666" s="14"/>
      <c r="AA666" s="14"/>
      <c r="AB666" s="14"/>
    </row>
    <row r="667">
      <c r="A667" s="7"/>
      <c r="B667" s="11"/>
      <c r="C667" s="9"/>
      <c r="D667" s="22"/>
      <c r="E667" s="11"/>
      <c r="F667" s="11"/>
      <c r="G667" s="13"/>
      <c r="H667" s="11"/>
      <c r="I667" s="14"/>
      <c r="J667" s="14"/>
      <c r="K667" s="14"/>
      <c r="L667" s="14"/>
      <c r="M667" s="14"/>
      <c r="N667" s="14"/>
      <c r="O667" s="14"/>
      <c r="P667" s="14"/>
      <c r="Q667" s="14"/>
      <c r="R667" s="14"/>
      <c r="S667" s="14"/>
      <c r="T667" s="14"/>
      <c r="U667" s="14"/>
      <c r="V667" s="14"/>
      <c r="W667" s="14"/>
      <c r="X667" s="14"/>
      <c r="Y667" s="14"/>
      <c r="Z667" s="14"/>
      <c r="AA667" s="14"/>
      <c r="AB667" s="14"/>
    </row>
    <row r="668">
      <c r="A668" s="7"/>
      <c r="B668" s="11"/>
      <c r="C668" s="9"/>
      <c r="D668" s="22"/>
      <c r="E668" s="11"/>
      <c r="F668" s="11"/>
      <c r="G668" s="13"/>
      <c r="H668" s="11"/>
      <c r="I668" s="14"/>
      <c r="J668" s="14"/>
      <c r="K668" s="14"/>
      <c r="L668" s="14"/>
      <c r="M668" s="14"/>
      <c r="N668" s="14"/>
      <c r="O668" s="14"/>
      <c r="P668" s="14"/>
      <c r="Q668" s="14"/>
      <c r="R668" s="14"/>
      <c r="S668" s="14"/>
      <c r="T668" s="14"/>
      <c r="U668" s="14"/>
      <c r="V668" s="14"/>
      <c r="W668" s="14"/>
      <c r="X668" s="14"/>
      <c r="Y668" s="14"/>
      <c r="Z668" s="14"/>
      <c r="AA668" s="14"/>
      <c r="AB668" s="14"/>
    </row>
    <row r="669">
      <c r="A669" s="7"/>
      <c r="B669" s="11"/>
      <c r="C669" s="9"/>
      <c r="D669" s="22"/>
      <c r="E669" s="11"/>
      <c r="F669" s="11"/>
      <c r="G669" s="13"/>
      <c r="H669" s="11"/>
      <c r="I669" s="14"/>
      <c r="J669" s="14"/>
      <c r="K669" s="14"/>
      <c r="L669" s="14"/>
      <c r="M669" s="14"/>
      <c r="N669" s="14"/>
      <c r="O669" s="14"/>
      <c r="P669" s="14"/>
      <c r="Q669" s="14"/>
      <c r="R669" s="14"/>
      <c r="S669" s="14"/>
      <c r="T669" s="14"/>
      <c r="U669" s="14"/>
      <c r="V669" s="14"/>
      <c r="W669" s="14"/>
      <c r="X669" s="14"/>
      <c r="Y669" s="14"/>
      <c r="Z669" s="14"/>
      <c r="AA669" s="14"/>
      <c r="AB669" s="14"/>
    </row>
    <row r="670">
      <c r="A670" s="7"/>
      <c r="B670" s="11"/>
      <c r="C670" s="9"/>
      <c r="D670" s="22"/>
      <c r="E670" s="11"/>
      <c r="F670" s="11"/>
      <c r="G670" s="13"/>
      <c r="H670" s="11"/>
      <c r="I670" s="14"/>
      <c r="J670" s="14"/>
      <c r="K670" s="14"/>
      <c r="L670" s="14"/>
      <c r="M670" s="14"/>
      <c r="N670" s="14"/>
      <c r="O670" s="14"/>
      <c r="P670" s="14"/>
      <c r="Q670" s="14"/>
      <c r="R670" s="14"/>
      <c r="S670" s="14"/>
      <c r="T670" s="14"/>
      <c r="U670" s="14"/>
      <c r="V670" s="14"/>
      <c r="W670" s="14"/>
      <c r="X670" s="14"/>
      <c r="Y670" s="14"/>
      <c r="Z670" s="14"/>
      <c r="AA670" s="14"/>
      <c r="AB670" s="14"/>
    </row>
    <row r="671">
      <c r="A671" s="7"/>
      <c r="B671" s="11"/>
      <c r="C671" s="9"/>
      <c r="D671" s="22"/>
      <c r="E671" s="11"/>
      <c r="F671" s="11"/>
      <c r="G671" s="13"/>
      <c r="H671" s="11"/>
      <c r="I671" s="14"/>
      <c r="J671" s="14"/>
      <c r="K671" s="14"/>
      <c r="L671" s="14"/>
      <c r="M671" s="14"/>
      <c r="N671" s="14"/>
      <c r="O671" s="14"/>
      <c r="P671" s="14"/>
      <c r="Q671" s="14"/>
      <c r="R671" s="14"/>
      <c r="S671" s="14"/>
      <c r="T671" s="14"/>
      <c r="U671" s="14"/>
      <c r="V671" s="14"/>
      <c r="W671" s="14"/>
      <c r="X671" s="14"/>
      <c r="Y671" s="14"/>
      <c r="Z671" s="14"/>
      <c r="AA671" s="14"/>
      <c r="AB671" s="14"/>
    </row>
    <row r="672">
      <c r="A672" s="7"/>
      <c r="B672" s="11"/>
      <c r="C672" s="9"/>
      <c r="D672" s="22"/>
      <c r="E672" s="11"/>
      <c r="F672" s="11"/>
      <c r="G672" s="13"/>
      <c r="H672" s="11"/>
      <c r="I672" s="14"/>
      <c r="J672" s="14"/>
      <c r="K672" s="14"/>
      <c r="L672" s="14"/>
      <c r="M672" s="14"/>
      <c r="N672" s="14"/>
      <c r="O672" s="14"/>
      <c r="P672" s="14"/>
      <c r="Q672" s="14"/>
      <c r="R672" s="14"/>
      <c r="S672" s="14"/>
      <c r="T672" s="14"/>
      <c r="U672" s="14"/>
      <c r="V672" s="14"/>
      <c r="W672" s="14"/>
      <c r="X672" s="14"/>
      <c r="Y672" s="14"/>
      <c r="Z672" s="14"/>
      <c r="AA672" s="14"/>
      <c r="AB672" s="14"/>
    </row>
    <row r="673">
      <c r="A673" s="7"/>
      <c r="B673" s="11"/>
      <c r="C673" s="9"/>
      <c r="D673" s="22"/>
      <c r="E673" s="11"/>
      <c r="F673" s="11"/>
      <c r="G673" s="13"/>
      <c r="H673" s="11"/>
      <c r="I673" s="14"/>
      <c r="J673" s="14"/>
      <c r="K673" s="14"/>
      <c r="L673" s="14"/>
      <c r="M673" s="14"/>
      <c r="N673" s="14"/>
      <c r="O673" s="14"/>
      <c r="P673" s="14"/>
      <c r="Q673" s="14"/>
      <c r="R673" s="14"/>
      <c r="S673" s="14"/>
      <c r="T673" s="14"/>
      <c r="U673" s="14"/>
      <c r="V673" s="14"/>
      <c r="W673" s="14"/>
      <c r="X673" s="14"/>
      <c r="Y673" s="14"/>
      <c r="Z673" s="14"/>
      <c r="AA673" s="14"/>
      <c r="AB673" s="14"/>
    </row>
    <row r="674">
      <c r="A674" s="7"/>
      <c r="B674" s="11"/>
      <c r="C674" s="9"/>
      <c r="D674" s="22"/>
      <c r="E674" s="11"/>
      <c r="F674" s="11"/>
      <c r="G674" s="13"/>
      <c r="H674" s="11"/>
      <c r="I674" s="14"/>
      <c r="J674" s="14"/>
      <c r="K674" s="14"/>
      <c r="L674" s="14"/>
      <c r="M674" s="14"/>
      <c r="N674" s="14"/>
      <c r="O674" s="14"/>
      <c r="P674" s="14"/>
      <c r="Q674" s="14"/>
      <c r="R674" s="14"/>
      <c r="S674" s="14"/>
      <c r="T674" s="14"/>
      <c r="U674" s="14"/>
      <c r="V674" s="14"/>
      <c r="W674" s="14"/>
      <c r="X674" s="14"/>
      <c r="Y674" s="14"/>
      <c r="Z674" s="14"/>
      <c r="AA674" s="14"/>
      <c r="AB674" s="14"/>
    </row>
    <row r="675">
      <c r="A675" s="7"/>
      <c r="B675" s="11"/>
      <c r="C675" s="9"/>
      <c r="D675" s="22"/>
      <c r="E675" s="11"/>
      <c r="F675" s="11"/>
      <c r="G675" s="13"/>
      <c r="H675" s="11"/>
      <c r="I675" s="14"/>
      <c r="J675" s="14"/>
      <c r="K675" s="14"/>
      <c r="L675" s="14"/>
      <c r="M675" s="14"/>
      <c r="N675" s="14"/>
      <c r="O675" s="14"/>
      <c r="P675" s="14"/>
      <c r="Q675" s="14"/>
      <c r="R675" s="14"/>
      <c r="S675" s="14"/>
      <c r="T675" s="14"/>
      <c r="U675" s="14"/>
      <c r="V675" s="14"/>
      <c r="W675" s="14"/>
      <c r="X675" s="14"/>
      <c r="Y675" s="14"/>
      <c r="Z675" s="14"/>
      <c r="AA675" s="14"/>
      <c r="AB675" s="14"/>
    </row>
    <row r="676">
      <c r="A676" s="7"/>
      <c r="B676" s="11"/>
      <c r="C676" s="9"/>
      <c r="D676" s="22"/>
      <c r="E676" s="11"/>
      <c r="F676" s="11"/>
      <c r="G676" s="13"/>
      <c r="H676" s="11"/>
      <c r="I676" s="14"/>
      <c r="J676" s="14"/>
      <c r="K676" s="14"/>
      <c r="L676" s="14"/>
      <c r="M676" s="14"/>
      <c r="N676" s="14"/>
      <c r="O676" s="14"/>
      <c r="P676" s="14"/>
      <c r="Q676" s="14"/>
      <c r="R676" s="14"/>
      <c r="S676" s="14"/>
      <c r="T676" s="14"/>
      <c r="U676" s="14"/>
      <c r="V676" s="14"/>
      <c r="W676" s="14"/>
      <c r="X676" s="14"/>
      <c r="Y676" s="14"/>
      <c r="Z676" s="14"/>
      <c r="AA676" s="14"/>
      <c r="AB676" s="14"/>
    </row>
    <row r="677">
      <c r="A677" s="7"/>
      <c r="B677" s="11"/>
      <c r="C677" s="9"/>
      <c r="D677" s="22"/>
      <c r="E677" s="11"/>
      <c r="F677" s="11"/>
      <c r="G677" s="13"/>
      <c r="H677" s="11"/>
      <c r="I677" s="14"/>
      <c r="J677" s="14"/>
      <c r="K677" s="14"/>
      <c r="L677" s="14"/>
      <c r="M677" s="14"/>
      <c r="N677" s="14"/>
      <c r="O677" s="14"/>
      <c r="P677" s="14"/>
      <c r="Q677" s="14"/>
      <c r="R677" s="14"/>
      <c r="S677" s="14"/>
      <c r="T677" s="14"/>
      <c r="U677" s="14"/>
      <c r="V677" s="14"/>
      <c r="W677" s="14"/>
      <c r="X677" s="14"/>
      <c r="Y677" s="14"/>
      <c r="Z677" s="14"/>
      <c r="AA677" s="14"/>
      <c r="AB677" s="14"/>
    </row>
    <row r="678">
      <c r="A678" s="7"/>
      <c r="B678" s="11"/>
      <c r="C678" s="9"/>
      <c r="D678" s="22"/>
      <c r="E678" s="11"/>
      <c r="F678" s="11"/>
      <c r="G678" s="13"/>
      <c r="H678" s="11"/>
      <c r="I678" s="14"/>
      <c r="J678" s="14"/>
      <c r="K678" s="14"/>
      <c r="L678" s="14"/>
      <c r="M678" s="14"/>
      <c r="N678" s="14"/>
      <c r="O678" s="14"/>
      <c r="P678" s="14"/>
      <c r="Q678" s="14"/>
      <c r="R678" s="14"/>
      <c r="S678" s="14"/>
      <c r="T678" s="14"/>
      <c r="U678" s="14"/>
      <c r="V678" s="14"/>
      <c r="W678" s="14"/>
      <c r="X678" s="14"/>
      <c r="Y678" s="14"/>
      <c r="Z678" s="14"/>
      <c r="AA678" s="14"/>
      <c r="AB678" s="14"/>
    </row>
    <row r="679">
      <c r="A679" s="7"/>
      <c r="B679" s="11"/>
      <c r="C679" s="9"/>
      <c r="D679" s="22"/>
      <c r="E679" s="11"/>
      <c r="F679" s="11"/>
      <c r="G679" s="13"/>
      <c r="H679" s="11"/>
      <c r="I679" s="14"/>
      <c r="J679" s="14"/>
      <c r="K679" s="14"/>
      <c r="L679" s="14"/>
      <c r="M679" s="14"/>
      <c r="N679" s="14"/>
      <c r="O679" s="14"/>
      <c r="P679" s="14"/>
      <c r="Q679" s="14"/>
      <c r="R679" s="14"/>
      <c r="S679" s="14"/>
      <c r="T679" s="14"/>
      <c r="U679" s="14"/>
      <c r="V679" s="14"/>
      <c r="W679" s="14"/>
      <c r="X679" s="14"/>
      <c r="Y679" s="14"/>
      <c r="Z679" s="14"/>
      <c r="AA679" s="14"/>
      <c r="AB679" s="14"/>
    </row>
    <row r="680">
      <c r="A680" s="7"/>
      <c r="B680" s="11"/>
      <c r="C680" s="9"/>
      <c r="D680" s="22"/>
      <c r="E680" s="11"/>
      <c r="F680" s="11"/>
      <c r="G680" s="13"/>
      <c r="H680" s="11"/>
      <c r="I680" s="14"/>
      <c r="J680" s="14"/>
      <c r="K680" s="14"/>
      <c r="L680" s="14"/>
      <c r="M680" s="14"/>
      <c r="N680" s="14"/>
      <c r="O680" s="14"/>
      <c r="P680" s="14"/>
      <c r="Q680" s="14"/>
      <c r="R680" s="14"/>
      <c r="S680" s="14"/>
      <c r="T680" s="14"/>
      <c r="U680" s="14"/>
      <c r="V680" s="14"/>
      <c r="W680" s="14"/>
      <c r="X680" s="14"/>
      <c r="Y680" s="14"/>
      <c r="Z680" s="14"/>
      <c r="AA680" s="14"/>
      <c r="AB680" s="14"/>
    </row>
    <row r="681">
      <c r="A681" s="7"/>
      <c r="B681" s="11"/>
      <c r="C681" s="9"/>
      <c r="D681" s="22"/>
      <c r="E681" s="11"/>
      <c r="F681" s="11"/>
      <c r="G681" s="13"/>
      <c r="H681" s="11"/>
      <c r="I681" s="14"/>
      <c r="J681" s="14"/>
      <c r="K681" s="14"/>
      <c r="L681" s="14"/>
      <c r="M681" s="14"/>
      <c r="N681" s="14"/>
      <c r="O681" s="14"/>
      <c r="P681" s="14"/>
      <c r="Q681" s="14"/>
      <c r="R681" s="14"/>
      <c r="S681" s="14"/>
      <c r="T681" s="14"/>
      <c r="U681" s="14"/>
      <c r="V681" s="14"/>
      <c r="W681" s="14"/>
      <c r="X681" s="14"/>
      <c r="Y681" s="14"/>
      <c r="Z681" s="14"/>
      <c r="AA681" s="14"/>
      <c r="AB681" s="14"/>
    </row>
    <row r="682">
      <c r="A682" s="7"/>
      <c r="B682" s="11"/>
      <c r="C682" s="9"/>
      <c r="D682" s="22"/>
      <c r="E682" s="11"/>
      <c r="F682" s="11"/>
      <c r="G682" s="13"/>
      <c r="H682" s="11"/>
      <c r="I682" s="14"/>
      <c r="J682" s="14"/>
      <c r="K682" s="14"/>
      <c r="L682" s="14"/>
      <c r="M682" s="14"/>
      <c r="N682" s="14"/>
      <c r="O682" s="14"/>
      <c r="P682" s="14"/>
      <c r="Q682" s="14"/>
      <c r="R682" s="14"/>
      <c r="S682" s="14"/>
      <c r="T682" s="14"/>
      <c r="U682" s="14"/>
      <c r="V682" s="14"/>
      <c r="W682" s="14"/>
      <c r="X682" s="14"/>
      <c r="Y682" s="14"/>
      <c r="Z682" s="14"/>
      <c r="AA682" s="14"/>
      <c r="AB682" s="14"/>
    </row>
    <row r="683">
      <c r="A683" s="7"/>
      <c r="B683" s="11"/>
      <c r="C683" s="9"/>
      <c r="D683" s="22"/>
      <c r="E683" s="11"/>
      <c r="F683" s="11"/>
      <c r="G683" s="13"/>
      <c r="H683" s="11"/>
      <c r="I683" s="14"/>
      <c r="J683" s="14"/>
      <c r="K683" s="14"/>
      <c r="L683" s="14"/>
      <c r="M683" s="14"/>
      <c r="N683" s="14"/>
      <c r="O683" s="14"/>
      <c r="P683" s="14"/>
      <c r="Q683" s="14"/>
      <c r="R683" s="14"/>
      <c r="S683" s="14"/>
      <c r="T683" s="14"/>
      <c r="U683" s="14"/>
      <c r="V683" s="14"/>
      <c r="W683" s="14"/>
      <c r="X683" s="14"/>
      <c r="Y683" s="14"/>
      <c r="Z683" s="14"/>
      <c r="AA683" s="14"/>
      <c r="AB683" s="14"/>
    </row>
    <row r="684">
      <c r="A684" s="7"/>
      <c r="B684" s="11"/>
      <c r="C684" s="9"/>
      <c r="D684" s="22"/>
      <c r="E684" s="11"/>
      <c r="F684" s="11"/>
      <c r="G684" s="13"/>
      <c r="H684" s="11"/>
      <c r="I684" s="14"/>
      <c r="J684" s="14"/>
      <c r="K684" s="14"/>
      <c r="L684" s="14"/>
      <c r="M684" s="14"/>
      <c r="N684" s="14"/>
      <c r="O684" s="14"/>
      <c r="P684" s="14"/>
      <c r="Q684" s="14"/>
      <c r="R684" s="14"/>
      <c r="S684" s="14"/>
      <c r="T684" s="14"/>
      <c r="U684" s="14"/>
      <c r="V684" s="14"/>
      <c r="W684" s="14"/>
      <c r="X684" s="14"/>
      <c r="Y684" s="14"/>
      <c r="Z684" s="14"/>
      <c r="AA684" s="14"/>
      <c r="AB684" s="14"/>
    </row>
    <row r="685">
      <c r="A685" s="7"/>
      <c r="B685" s="11"/>
      <c r="C685" s="9"/>
      <c r="D685" s="22"/>
      <c r="E685" s="11"/>
      <c r="F685" s="11"/>
      <c r="G685" s="13"/>
      <c r="H685" s="11"/>
      <c r="I685" s="14"/>
      <c r="J685" s="14"/>
      <c r="K685" s="14"/>
      <c r="L685" s="14"/>
      <c r="M685" s="14"/>
      <c r="N685" s="14"/>
      <c r="O685" s="14"/>
      <c r="P685" s="14"/>
      <c r="Q685" s="14"/>
      <c r="R685" s="14"/>
      <c r="S685" s="14"/>
      <c r="T685" s="14"/>
      <c r="U685" s="14"/>
      <c r="V685" s="14"/>
      <c r="W685" s="14"/>
      <c r="X685" s="14"/>
      <c r="Y685" s="14"/>
      <c r="Z685" s="14"/>
      <c r="AA685" s="14"/>
      <c r="AB685" s="14"/>
    </row>
    <row r="686">
      <c r="A686" s="7"/>
      <c r="B686" s="11"/>
      <c r="C686" s="9"/>
      <c r="D686" s="22"/>
      <c r="E686" s="11"/>
      <c r="F686" s="11"/>
      <c r="G686" s="13"/>
      <c r="H686" s="11"/>
      <c r="I686" s="14"/>
      <c r="J686" s="14"/>
      <c r="K686" s="14"/>
      <c r="L686" s="14"/>
      <c r="M686" s="14"/>
      <c r="N686" s="14"/>
      <c r="O686" s="14"/>
      <c r="P686" s="14"/>
      <c r="Q686" s="14"/>
      <c r="R686" s="14"/>
      <c r="S686" s="14"/>
      <c r="T686" s="14"/>
      <c r="U686" s="14"/>
      <c r="V686" s="14"/>
      <c r="W686" s="14"/>
      <c r="X686" s="14"/>
      <c r="Y686" s="14"/>
      <c r="Z686" s="14"/>
      <c r="AA686" s="14"/>
      <c r="AB686" s="14"/>
    </row>
    <row r="687">
      <c r="A687" s="7"/>
      <c r="B687" s="11"/>
      <c r="C687" s="9"/>
      <c r="D687" s="22"/>
      <c r="E687" s="11"/>
      <c r="F687" s="11"/>
      <c r="G687" s="13"/>
      <c r="H687" s="11"/>
      <c r="I687" s="14"/>
      <c r="J687" s="14"/>
      <c r="K687" s="14"/>
      <c r="L687" s="14"/>
      <c r="M687" s="14"/>
      <c r="N687" s="14"/>
      <c r="O687" s="14"/>
      <c r="P687" s="14"/>
      <c r="Q687" s="14"/>
      <c r="R687" s="14"/>
      <c r="S687" s="14"/>
      <c r="T687" s="14"/>
      <c r="U687" s="14"/>
      <c r="V687" s="14"/>
      <c r="W687" s="14"/>
      <c r="X687" s="14"/>
      <c r="Y687" s="14"/>
      <c r="Z687" s="14"/>
      <c r="AA687" s="14"/>
      <c r="AB687" s="14"/>
    </row>
    <row r="688">
      <c r="A688" s="7"/>
      <c r="B688" s="11"/>
      <c r="C688" s="9"/>
      <c r="D688" s="22"/>
      <c r="E688" s="11"/>
      <c r="F688" s="11"/>
      <c r="G688" s="13"/>
      <c r="H688" s="11"/>
      <c r="I688" s="14"/>
      <c r="J688" s="14"/>
      <c r="K688" s="14"/>
      <c r="L688" s="14"/>
      <c r="M688" s="14"/>
      <c r="N688" s="14"/>
      <c r="O688" s="14"/>
      <c r="P688" s="14"/>
      <c r="Q688" s="14"/>
      <c r="R688" s="14"/>
      <c r="S688" s="14"/>
      <c r="T688" s="14"/>
      <c r="U688" s="14"/>
      <c r="V688" s="14"/>
      <c r="W688" s="14"/>
      <c r="X688" s="14"/>
      <c r="Y688" s="14"/>
      <c r="Z688" s="14"/>
      <c r="AA688" s="14"/>
      <c r="AB688" s="14"/>
    </row>
    <row r="689">
      <c r="A689" s="7"/>
      <c r="B689" s="11"/>
      <c r="C689" s="9"/>
      <c r="D689" s="22"/>
      <c r="E689" s="11"/>
      <c r="F689" s="11"/>
      <c r="G689" s="13"/>
      <c r="H689" s="11"/>
      <c r="I689" s="14"/>
      <c r="J689" s="14"/>
      <c r="K689" s="14"/>
      <c r="L689" s="14"/>
      <c r="M689" s="14"/>
      <c r="N689" s="14"/>
      <c r="O689" s="14"/>
      <c r="P689" s="14"/>
      <c r="Q689" s="14"/>
      <c r="R689" s="14"/>
      <c r="S689" s="14"/>
      <c r="T689" s="14"/>
      <c r="U689" s="14"/>
      <c r="V689" s="14"/>
      <c r="W689" s="14"/>
      <c r="X689" s="14"/>
      <c r="Y689" s="14"/>
      <c r="Z689" s="14"/>
      <c r="AA689" s="14"/>
      <c r="AB689" s="14"/>
    </row>
    <row r="690">
      <c r="A690" s="7"/>
      <c r="B690" s="11"/>
      <c r="C690" s="9"/>
      <c r="D690" s="22"/>
      <c r="E690" s="11"/>
      <c r="F690" s="11"/>
      <c r="G690" s="13"/>
      <c r="H690" s="11"/>
      <c r="I690" s="14"/>
      <c r="J690" s="14"/>
      <c r="K690" s="14"/>
      <c r="L690" s="14"/>
      <c r="M690" s="14"/>
      <c r="N690" s="14"/>
      <c r="O690" s="14"/>
      <c r="P690" s="14"/>
      <c r="Q690" s="14"/>
      <c r="R690" s="14"/>
      <c r="S690" s="14"/>
      <c r="T690" s="14"/>
      <c r="U690" s="14"/>
      <c r="V690" s="14"/>
      <c r="W690" s="14"/>
      <c r="X690" s="14"/>
      <c r="Y690" s="14"/>
      <c r="Z690" s="14"/>
      <c r="AA690" s="14"/>
      <c r="AB690" s="14"/>
    </row>
    <row r="691">
      <c r="A691" s="7"/>
      <c r="B691" s="11"/>
      <c r="C691" s="9"/>
      <c r="D691" s="22"/>
      <c r="E691" s="11"/>
      <c r="F691" s="11"/>
      <c r="G691" s="13"/>
      <c r="H691" s="11"/>
      <c r="I691" s="14"/>
      <c r="J691" s="14"/>
      <c r="K691" s="14"/>
      <c r="L691" s="14"/>
      <c r="M691" s="14"/>
      <c r="N691" s="14"/>
      <c r="O691" s="14"/>
      <c r="P691" s="14"/>
      <c r="Q691" s="14"/>
      <c r="R691" s="14"/>
      <c r="S691" s="14"/>
      <c r="T691" s="14"/>
      <c r="U691" s="14"/>
      <c r="V691" s="14"/>
      <c r="W691" s="14"/>
      <c r="X691" s="14"/>
      <c r="Y691" s="14"/>
      <c r="Z691" s="14"/>
      <c r="AA691" s="14"/>
      <c r="AB691" s="14"/>
    </row>
    <row r="692">
      <c r="A692" s="7"/>
      <c r="B692" s="11"/>
      <c r="C692" s="9"/>
      <c r="D692" s="22"/>
      <c r="E692" s="11"/>
      <c r="F692" s="11"/>
      <c r="G692" s="13"/>
      <c r="H692" s="11"/>
      <c r="I692" s="14"/>
      <c r="J692" s="14"/>
      <c r="K692" s="14"/>
      <c r="L692" s="14"/>
      <c r="M692" s="14"/>
      <c r="N692" s="14"/>
      <c r="O692" s="14"/>
      <c r="P692" s="14"/>
      <c r="Q692" s="14"/>
      <c r="R692" s="14"/>
      <c r="S692" s="14"/>
      <c r="T692" s="14"/>
      <c r="U692" s="14"/>
      <c r="V692" s="14"/>
      <c r="W692" s="14"/>
      <c r="X692" s="14"/>
      <c r="Y692" s="14"/>
      <c r="Z692" s="14"/>
      <c r="AA692" s="14"/>
      <c r="AB692" s="14"/>
    </row>
    <row r="693">
      <c r="A693" s="7"/>
      <c r="B693" s="11"/>
      <c r="C693" s="9"/>
      <c r="D693" s="22"/>
      <c r="E693" s="11"/>
      <c r="F693" s="11"/>
      <c r="G693" s="13"/>
      <c r="H693" s="11"/>
      <c r="I693" s="14"/>
      <c r="J693" s="14"/>
      <c r="K693" s="14"/>
      <c r="L693" s="14"/>
      <c r="M693" s="14"/>
      <c r="N693" s="14"/>
      <c r="O693" s="14"/>
      <c r="P693" s="14"/>
      <c r="Q693" s="14"/>
      <c r="R693" s="14"/>
      <c r="S693" s="14"/>
      <c r="T693" s="14"/>
      <c r="U693" s="14"/>
      <c r="V693" s="14"/>
      <c r="W693" s="14"/>
      <c r="X693" s="14"/>
      <c r="Y693" s="14"/>
      <c r="Z693" s="14"/>
      <c r="AA693" s="14"/>
      <c r="AB693" s="14"/>
    </row>
    <row r="694">
      <c r="A694" s="7"/>
      <c r="B694" s="11"/>
      <c r="C694" s="9"/>
      <c r="D694" s="22"/>
      <c r="E694" s="11"/>
      <c r="F694" s="11"/>
      <c r="G694" s="13"/>
      <c r="H694" s="11"/>
      <c r="I694" s="14"/>
      <c r="J694" s="14"/>
      <c r="K694" s="14"/>
      <c r="L694" s="14"/>
      <c r="M694" s="14"/>
      <c r="N694" s="14"/>
      <c r="O694" s="14"/>
      <c r="P694" s="14"/>
      <c r="Q694" s="14"/>
      <c r="R694" s="14"/>
      <c r="S694" s="14"/>
      <c r="T694" s="14"/>
      <c r="U694" s="14"/>
      <c r="V694" s="14"/>
      <c r="W694" s="14"/>
      <c r="X694" s="14"/>
      <c r="Y694" s="14"/>
      <c r="Z694" s="14"/>
      <c r="AA694" s="14"/>
      <c r="AB694" s="14"/>
    </row>
    <row r="695">
      <c r="A695" s="7"/>
      <c r="B695" s="11"/>
      <c r="C695" s="9"/>
      <c r="D695" s="22"/>
      <c r="E695" s="11"/>
      <c r="F695" s="11"/>
      <c r="G695" s="13"/>
      <c r="H695" s="11"/>
      <c r="I695" s="14"/>
      <c r="J695" s="14"/>
      <c r="K695" s="14"/>
      <c r="L695" s="14"/>
      <c r="M695" s="14"/>
      <c r="N695" s="14"/>
      <c r="O695" s="14"/>
      <c r="P695" s="14"/>
      <c r="Q695" s="14"/>
      <c r="R695" s="14"/>
      <c r="S695" s="14"/>
      <c r="T695" s="14"/>
      <c r="U695" s="14"/>
      <c r="V695" s="14"/>
      <c r="W695" s="14"/>
      <c r="X695" s="14"/>
      <c r="Y695" s="14"/>
      <c r="Z695" s="14"/>
      <c r="AA695" s="14"/>
      <c r="AB695" s="14"/>
    </row>
    <row r="696">
      <c r="A696" s="7"/>
      <c r="B696" s="11"/>
      <c r="C696" s="9"/>
      <c r="D696" s="22"/>
      <c r="E696" s="11"/>
      <c r="F696" s="11"/>
      <c r="G696" s="13"/>
      <c r="H696" s="11"/>
      <c r="I696" s="14"/>
      <c r="J696" s="14"/>
      <c r="K696" s="14"/>
      <c r="L696" s="14"/>
      <c r="M696" s="14"/>
      <c r="N696" s="14"/>
      <c r="O696" s="14"/>
      <c r="P696" s="14"/>
      <c r="Q696" s="14"/>
      <c r="R696" s="14"/>
      <c r="S696" s="14"/>
      <c r="T696" s="14"/>
      <c r="U696" s="14"/>
      <c r="V696" s="14"/>
      <c r="W696" s="14"/>
      <c r="X696" s="14"/>
      <c r="Y696" s="14"/>
      <c r="Z696" s="14"/>
      <c r="AA696" s="14"/>
      <c r="AB696" s="14"/>
    </row>
    <row r="697">
      <c r="A697" s="7"/>
      <c r="B697" s="11"/>
      <c r="C697" s="9"/>
      <c r="D697" s="22"/>
      <c r="E697" s="11"/>
      <c r="F697" s="11"/>
      <c r="G697" s="13"/>
      <c r="H697" s="11"/>
      <c r="I697" s="14"/>
      <c r="J697" s="14"/>
      <c r="K697" s="14"/>
      <c r="L697" s="14"/>
      <c r="M697" s="14"/>
      <c r="N697" s="14"/>
      <c r="O697" s="14"/>
      <c r="P697" s="14"/>
      <c r="Q697" s="14"/>
      <c r="R697" s="14"/>
      <c r="S697" s="14"/>
      <c r="T697" s="14"/>
      <c r="U697" s="14"/>
      <c r="V697" s="14"/>
      <c r="W697" s="14"/>
      <c r="X697" s="14"/>
      <c r="Y697" s="14"/>
      <c r="Z697" s="14"/>
      <c r="AA697" s="14"/>
      <c r="AB697" s="14"/>
    </row>
    <row r="698">
      <c r="A698" s="7"/>
      <c r="B698" s="11"/>
      <c r="C698" s="9"/>
      <c r="D698" s="22"/>
      <c r="E698" s="11"/>
      <c r="F698" s="11"/>
      <c r="G698" s="13"/>
      <c r="H698" s="11"/>
      <c r="I698" s="14"/>
      <c r="J698" s="14"/>
      <c r="K698" s="14"/>
      <c r="L698" s="14"/>
      <c r="M698" s="14"/>
      <c r="N698" s="14"/>
      <c r="O698" s="14"/>
      <c r="P698" s="14"/>
      <c r="Q698" s="14"/>
      <c r="R698" s="14"/>
      <c r="S698" s="14"/>
      <c r="T698" s="14"/>
      <c r="U698" s="14"/>
      <c r="V698" s="14"/>
      <c r="W698" s="14"/>
      <c r="X698" s="14"/>
      <c r="Y698" s="14"/>
      <c r="Z698" s="14"/>
      <c r="AA698" s="14"/>
      <c r="AB698" s="14"/>
    </row>
    <row r="699">
      <c r="A699" s="7"/>
      <c r="B699" s="11"/>
      <c r="C699" s="9"/>
      <c r="D699" s="22"/>
      <c r="E699" s="11"/>
      <c r="F699" s="11"/>
      <c r="G699" s="13"/>
      <c r="H699" s="11"/>
      <c r="I699" s="14"/>
      <c r="J699" s="14"/>
      <c r="K699" s="14"/>
      <c r="L699" s="14"/>
      <c r="M699" s="14"/>
      <c r="N699" s="14"/>
      <c r="O699" s="14"/>
      <c r="P699" s="14"/>
      <c r="Q699" s="14"/>
      <c r="R699" s="14"/>
      <c r="S699" s="14"/>
      <c r="T699" s="14"/>
      <c r="U699" s="14"/>
      <c r="V699" s="14"/>
      <c r="W699" s="14"/>
      <c r="X699" s="14"/>
      <c r="Y699" s="14"/>
      <c r="Z699" s="14"/>
      <c r="AA699" s="14"/>
      <c r="AB699" s="14"/>
    </row>
    <row r="700">
      <c r="A700" s="7"/>
      <c r="B700" s="11"/>
      <c r="C700" s="9"/>
      <c r="D700" s="22"/>
      <c r="E700" s="11"/>
      <c r="F700" s="11"/>
      <c r="G700" s="13"/>
      <c r="H700" s="11"/>
      <c r="I700" s="14"/>
      <c r="J700" s="14"/>
      <c r="K700" s="14"/>
      <c r="L700" s="14"/>
      <c r="M700" s="14"/>
      <c r="N700" s="14"/>
      <c r="O700" s="14"/>
      <c r="P700" s="14"/>
      <c r="Q700" s="14"/>
      <c r="R700" s="14"/>
      <c r="S700" s="14"/>
      <c r="T700" s="14"/>
      <c r="U700" s="14"/>
      <c r="V700" s="14"/>
      <c r="W700" s="14"/>
      <c r="X700" s="14"/>
      <c r="Y700" s="14"/>
      <c r="Z700" s="14"/>
      <c r="AA700" s="14"/>
      <c r="AB700" s="14"/>
    </row>
    <row r="701">
      <c r="A701" s="7"/>
      <c r="B701" s="11"/>
      <c r="C701" s="9"/>
      <c r="D701" s="22"/>
      <c r="E701" s="11"/>
      <c r="F701" s="11"/>
      <c r="G701" s="13"/>
      <c r="H701" s="11"/>
      <c r="I701" s="14"/>
      <c r="J701" s="14"/>
      <c r="K701" s="14"/>
      <c r="L701" s="14"/>
      <c r="M701" s="14"/>
      <c r="N701" s="14"/>
      <c r="O701" s="14"/>
      <c r="P701" s="14"/>
      <c r="Q701" s="14"/>
      <c r="R701" s="14"/>
      <c r="S701" s="14"/>
      <c r="T701" s="14"/>
      <c r="U701" s="14"/>
      <c r="V701" s="14"/>
      <c r="W701" s="14"/>
      <c r="X701" s="14"/>
      <c r="Y701" s="14"/>
      <c r="Z701" s="14"/>
      <c r="AA701" s="14"/>
      <c r="AB701" s="14"/>
    </row>
    <row r="702">
      <c r="A702" s="7"/>
      <c r="B702" s="11"/>
      <c r="C702" s="9"/>
      <c r="D702" s="22"/>
      <c r="E702" s="11"/>
      <c r="F702" s="11"/>
      <c r="G702" s="13"/>
      <c r="H702" s="11"/>
      <c r="I702" s="14"/>
      <c r="J702" s="14"/>
      <c r="K702" s="14"/>
      <c r="L702" s="14"/>
      <c r="M702" s="14"/>
      <c r="N702" s="14"/>
      <c r="O702" s="14"/>
      <c r="P702" s="14"/>
      <c r="Q702" s="14"/>
      <c r="R702" s="14"/>
      <c r="S702" s="14"/>
      <c r="T702" s="14"/>
      <c r="U702" s="14"/>
      <c r="V702" s="14"/>
      <c r="W702" s="14"/>
      <c r="X702" s="14"/>
      <c r="Y702" s="14"/>
      <c r="Z702" s="14"/>
      <c r="AA702" s="14"/>
      <c r="AB702" s="14"/>
    </row>
    <row r="703">
      <c r="A703" s="7"/>
      <c r="B703" s="11"/>
      <c r="C703" s="9"/>
      <c r="D703" s="22"/>
      <c r="E703" s="11"/>
      <c r="F703" s="11"/>
      <c r="G703" s="13"/>
      <c r="H703" s="11"/>
      <c r="I703" s="14"/>
      <c r="J703" s="14"/>
      <c r="K703" s="14"/>
      <c r="L703" s="14"/>
      <c r="M703" s="14"/>
      <c r="N703" s="14"/>
      <c r="O703" s="14"/>
      <c r="P703" s="14"/>
      <c r="Q703" s="14"/>
      <c r="R703" s="14"/>
      <c r="S703" s="14"/>
      <c r="T703" s="14"/>
      <c r="U703" s="14"/>
      <c r="V703" s="14"/>
      <c r="W703" s="14"/>
      <c r="X703" s="14"/>
      <c r="Y703" s="14"/>
      <c r="Z703" s="14"/>
      <c r="AA703" s="14"/>
      <c r="AB703" s="14"/>
    </row>
    <row r="704">
      <c r="A704" s="7"/>
      <c r="B704" s="11"/>
      <c r="C704" s="9"/>
      <c r="D704" s="22"/>
      <c r="E704" s="11"/>
      <c r="F704" s="11"/>
      <c r="G704" s="13"/>
      <c r="H704" s="11"/>
      <c r="I704" s="14"/>
      <c r="J704" s="14"/>
      <c r="K704" s="14"/>
      <c r="L704" s="14"/>
      <c r="M704" s="14"/>
      <c r="N704" s="14"/>
      <c r="O704" s="14"/>
      <c r="P704" s="14"/>
      <c r="Q704" s="14"/>
      <c r="R704" s="14"/>
      <c r="S704" s="14"/>
      <c r="T704" s="14"/>
      <c r="U704" s="14"/>
      <c r="V704" s="14"/>
      <c r="W704" s="14"/>
      <c r="X704" s="14"/>
      <c r="Y704" s="14"/>
      <c r="Z704" s="14"/>
      <c r="AA704" s="14"/>
      <c r="AB704" s="14"/>
    </row>
    <row r="705">
      <c r="A705" s="7"/>
      <c r="B705" s="11"/>
      <c r="C705" s="9"/>
      <c r="D705" s="22"/>
      <c r="E705" s="11"/>
      <c r="F705" s="11"/>
      <c r="G705" s="13"/>
      <c r="H705" s="11"/>
      <c r="I705" s="14"/>
      <c r="J705" s="14"/>
      <c r="K705" s="14"/>
      <c r="L705" s="14"/>
      <c r="M705" s="14"/>
      <c r="N705" s="14"/>
      <c r="O705" s="14"/>
      <c r="P705" s="14"/>
      <c r="Q705" s="14"/>
      <c r="R705" s="14"/>
      <c r="S705" s="14"/>
      <c r="T705" s="14"/>
      <c r="U705" s="14"/>
      <c r="V705" s="14"/>
      <c r="W705" s="14"/>
      <c r="X705" s="14"/>
      <c r="Y705" s="14"/>
      <c r="Z705" s="14"/>
      <c r="AA705" s="14"/>
      <c r="AB705" s="14"/>
    </row>
    <row r="706">
      <c r="A706" s="7"/>
      <c r="B706" s="11"/>
      <c r="C706" s="9"/>
      <c r="D706" s="22"/>
      <c r="E706" s="11"/>
      <c r="F706" s="11"/>
      <c r="G706" s="13"/>
      <c r="H706" s="11"/>
      <c r="I706" s="14"/>
      <c r="J706" s="14"/>
      <c r="K706" s="14"/>
      <c r="L706" s="14"/>
      <c r="M706" s="14"/>
      <c r="N706" s="14"/>
      <c r="O706" s="14"/>
      <c r="P706" s="14"/>
      <c r="Q706" s="14"/>
      <c r="R706" s="14"/>
      <c r="S706" s="14"/>
      <c r="T706" s="14"/>
      <c r="U706" s="14"/>
      <c r="V706" s="14"/>
      <c r="W706" s="14"/>
      <c r="X706" s="14"/>
      <c r="Y706" s="14"/>
      <c r="Z706" s="14"/>
      <c r="AA706" s="14"/>
      <c r="AB706" s="14"/>
    </row>
    <row r="707">
      <c r="A707" s="7"/>
      <c r="B707" s="11"/>
      <c r="C707" s="9"/>
      <c r="D707" s="22"/>
      <c r="E707" s="11"/>
      <c r="F707" s="11"/>
      <c r="G707" s="13"/>
      <c r="H707" s="11"/>
      <c r="I707" s="14"/>
      <c r="J707" s="14"/>
      <c r="K707" s="14"/>
      <c r="L707" s="14"/>
      <c r="M707" s="14"/>
      <c r="N707" s="14"/>
      <c r="O707" s="14"/>
      <c r="P707" s="14"/>
      <c r="Q707" s="14"/>
      <c r="R707" s="14"/>
      <c r="S707" s="14"/>
      <c r="T707" s="14"/>
      <c r="U707" s="14"/>
      <c r="V707" s="14"/>
      <c r="W707" s="14"/>
      <c r="X707" s="14"/>
      <c r="Y707" s="14"/>
      <c r="Z707" s="14"/>
      <c r="AA707" s="14"/>
      <c r="AB707" s="14"/>
    </row>
    <row r="708">
      <c r="A708" s="7"/>
      <c r="B708" s="11"/>
      <c r="C708" s="9"/>
      <c r="D708" s="22"/>
      <c r="E708" s="11"/>
      <c r="F708" s="11"/>
      <c r="G708" s="13"/>
      <c r="H708" s="11"/>
      <c r="I708" s="14"/>
      <c r="J708" s="14"/>
      <c r="K708" s="14"/>
      <c r="L708" s="14"/>
      <c r="M708" s="14"/>
      <c r="N708" s="14"/>
      <c r="O708" s="14"/>
      <c r="P708" s="14"/>
      <c r="Q708" s="14"/>
      <c r="R708" s="14"/>
      <c r="S708" s="14"/>
      <c r="T708" s="14"/>
      <c r="U708" s="14"/>
      <c r="V708" s="14"/>
      <c r="W708" s="14"/>
      <c r="X708" s="14"/>
      <c r="Y708" s="14"/>
      <c r="Z708" s="14"/>
      <c r="AA708" s="14"/>
      <c r="AB708" s="14"/>
    </row>
    <row r="709">
      <c r="A709" s="7"/>
      <c r="B709" s="11"/>
      <c r="C709" s="9"/>
      <c r="D709" s="22"/>
      <c r="E709" s="11"/>
      <c r="F709" s="11"/>
      <c r="G709" s="13"/>
      <c r="H709" s="11"/>
      <c r="I709" s="14"/>
      <c r="J709" s="14"/>
      <c r="K709" s="14"/>
      <c r="L709" s="14"/>
      <c r="M709" s="14"/>
      <c r="N709" s="14"/>
      <c r="O709" s="14"/>
      <c r="P709" s="14"/>
      <c r="Q709" s="14"/>
      <c r="R709" s="14"/>
      <c r="S709" s="14"/>
      <c r="T709" s="14"/>
      <c r="U709" s="14"/>
      <c r="V709" s="14"/>
      <c r="W709" s="14"/>
      <c r="X709" s="14"/>
      <c r="Y709" s="14"/>
      <c r="Z709" s="14"/>
      <c r="AA709" s="14"/>
      <c r="AB709" s="14"/>
    </row>
    <row r="710">
      <c r="A710" s="7"/>
      <c r="B710" s="11"/>
      <c r="C710" s="9"/>
      <c r="D710" s="22"/>
      <c r="E710" s="11"/>
      <c r="F710" s="11"/>
      <c r="G710" s="13"/>
      <c r="H710" s="11"/>
      <c r="I710" s="14"/>
      <c r="J710" s="14"/>
      <c r="K710" s="14"/>
      <c r="L710" s="14"/>
      <c r="M710" s="14"/>
      <c r="N710" s="14"/>
      <c r="O710" s="14"/>
      <c r="P710" s="14"/>
      <c r="Q710" s="14"/>
      <c r="R710" s="14"/>
      <c r="S710" s="14"/>
      <c r="T710" s="14"/>
      <c r="U710" s="14"/>
      <c r="V710" s="14"/>
      <c r="W710" s="14"/>
      <c r="X710" s="14"/>
      <c r="Y710" s="14"/>
      <c r="Z710" s="14"/>
      <c r="AA710" s="14"/>
      <c r="AB710" s="14"/>
    </row>
    <row r="711">
      <c r="A711" s="7"/>
      <c r="B711" s="11"/>
      <c r="C711" s="9"/>
      <c r="D711" s="22"/>
      <c r="E711" s="11"/>
      <c r="F711" s="11"/>
      <c r="G711" s="13"/>
      <c r="H711" s="11"/>
      <c r="I711" s="14"/>
      <c r="J711" s="14"/>
      <c r="K711" s="14"/>
      <c r="L711" s="14"/>
      <c r="M711" s="14"/>
      <c r="N711" s="14"/>
      <c r="O711" s="14"/>
      <c r="P711" s="14"/>
      <c r="Q711" s="14"/>
      <c r="R711" s="14"/>
      <c r="S711" s="14"/>
      <c r="T711" s="14"/>
      <c r="U711" s="14"/>
      <c r="V711" s="14"/>
      <c r="W711" s="14"/>
      <c r="X711" s="14"/>
      <c r="Y711" s="14"/>
      <c r="Z711" s="14"/>
      <c r="AA711" s="14"/>
      <c r="AB711" s="14"/>
    </row>
    <row r="712">
      <c r="A712" s="7"/>
      <c r="B712" s="11"/>
      <c r="C712" s="9"/>
      <c r="D712" s="22"/>
      <c r="E712" s="11"/>
      <c r="F712" s="11"/>
      <c r="G712" s="13"/>
      <c r="H712" s="11"/>
      <c r="I712" s="14"/>
      <c r="J712" s="14"/>
      <c r="K712" s="14"/>
      <c r="L712" s="14"/>
      <c r="M712" s="14"/>
      <c r="N712" s="14"/>
      <c r="O712" s="14"/>
      <c r="P712" s="14"/>
      <c r="Q712" s="14"/>
      <c r="R712" s="14"/>
      <c r="S712" s="14"/>
      <c r="T712" s="14"/>
      <c r="U712" s="14"/>
      <c r="V712" s="14"/>
      <c r="W712" s="14"/>
      <c r="X712" s="14"/>
      <c r="Y712" s="14"/>
      <c r="Z712" s="14"/>
      <c r="AA712" s="14"/>
      <c r="AB712" s="14"/>
    </row>
    <row r="713">
      <c r="A713" s="7"/>
      <c r="B713" s="11"/>
      <c r="C713" s="9"/>
      <c r="D713" s="22"/>
      <c r="E713" s="11"/>
      <c r="F713" s="11"/>
      <c r="G713" s="13"/>
      <c r="H713" s="11"/>
      <c r="I713" s="14"/>
      <c r="J713" s="14"/>
      <c r="K713" s="14"/>
      <c r="L713" s="14"/>
      <c r="M713" s="14"/>
      <c r="N713" s="14"/>
      <c r="O713" s="14"/>
      <c r="P713" s="14"/>
      <c r="Q713" s="14"/>
      <c r="R713" s="14"/>
      <c r="S713" s="14"/>
      <c r="T713" s="14"/>
      <c r="U713" s="14"/>
      <c r="V713" s="14"/>
      <c r="W713" s="14"/>
      <c r="X713" s="14"/>
      <c r="Y713" s="14"/>
      <c r="Z713" s="14"/>
      <c r="AA713" s="14"/>
      <c r="AB713" s="14"/>
    </row>
    <row r="714">
      <c r="A714" s="7"/>
      <c r="B714" s="11"/>
      <c r="C714" s="9"/>
      <c r="D714" s="22"/>
      <c r="E714" s="11"/>
      <c r="F714" s="11"/>
      <c r="G714" s="13"/>
      <c r="H714" s="11"/>
      <c r="I714" s="14"/>
      <c r="J714" s="14"/>
      <c r="K714" s="14"/>
      <c r="L714" s="14"/>
      <c r="M714" s="14"/>
      <c r="N714" s="14"/>
      <c r="O714" s="14"/>
      <c r="P714" s="14"/>
      <c r="Q714" s="14"/>
      <c r="R714" s="14"/>
      <c r="S714" s="14"/>
      <c r="T714" s="14"/>
      <c r="U714" s="14"/>
      <c r="V714" s="14"/>
      <c r="W714" s="14"/>
      <c r="X714" s="14"/>
      <c r="Y714" s="14"/>
      <c r="Z714" s="14"/>
      <c r="AA714" s="14"/>
      <c r="AB714" s="14"/>
    </row>
    <row r="715">
      <c r="A715" s="7"/>
      <c r="B715" s="11"/>
      <c r="C715" s="9"/>
      <c r="D715" s="22"/>
      <c r="E715" s="11"/>
      <c r="F715" s="11"/>
      <c r="G715" s="13"/>
      <c r="H715" s="11"/>
      <c r="I715" s="14"/>
      <c r="J715" s="14"/>
      <c r="K715" s="14"/>
      <c r="L715" s="14"/>
      <c r="M715" s="14"/>
      <c r="N715" s="14"/>
      <c r="O715" s="14"/>
      <c r="P715" s="14"/>
      <c r="Q715" s="14"/>
      <c r="R715" s="14"/>
      <c r="S715" s="14"/>
      <c r="T715" s="14"/>
      <c r="U715" s="14"/>
      <c r="V715" s="14"/>
      <c r="W715" s="14"/>
      <c r="X715" s="14"/>
      <c r="Y715" s="14"/>
      <c r="Z715" s="14"/>
      <c r="AA715" s="14"/>
      <c r="AB715" s="14"/>
    </row>
    <row r="716">
      <c r="A716" s="7"/>
      <c r="B716" s="11"/>
      <c r="C716" s="9"/>
      <c r="D716" s="22"/>
      <c r="E716" s="11"/>
      <c r="F716" s="11"/>
      <c r="G716" s="13"/>
      <c r="H716" s="11"/>
      <c r="I716" s="14"/>
      <c r="J716" s="14"/>
      <c r="K716" s="14"/>
      <c r="L716" s="14"/>
      <c r="M716" s="14"/>
      <c r="N716" s="14"/>
      <c r="O716" s="14"/>
      <c r="P716" s="14"/>
      <c r="Q716" s="14"/>
      <c r="R716" s="14"/>
      <c r="S716" s="14"/>
      <c r="T716" s="14"/>
      <c r="U716" s="14"/>
      <c r="V716" s="14"/>
      <c r="W716" s="14"/>
      <c r="X716" s="14"/>
      <c r="Y716" s="14"/>
      <c r="Z716" s="14"/>
      <c r="AA716" s="14"/>
      <c r="AB716" s="14"/>
    </row>
    <row r="717">
      <c r="A717" s="7"/>
      <c r="B717" s="11"/>
      <c r="C717" s="9"/>
      <c r="D717" s="22"/>
      <c r="E717" s="11"/>
      <c r="F717" s="11"/>
      <c r="G717" s="13"/>
      <c r="H717" s="11"/>
      <c r="I717" s="14"/>
      <c r="J717" s="14"/>
      <c r="K717" s="14"/>
      <c r="L717" s="14"/>
      <c r="M717" s="14"/>
      <c r="N717" s="14"/>
      <c r="O717" s="14"/>
      <c r="P717" s="14"/>
      <c r="Q717" s="14"/>
      <c r="R717" s="14"/>
      <c r="S717" s="14"/>
      <c r="T717" s="14"/>
      <c r="U717" s="14"/>
      <c r="V717" s="14"/>
      <c r="W717" s="14"/>
      <c r="X717" s="14"/>
      <c r="Y717" s="14"/>
      <c r="Z717" s="14"/>
      <c r="AA717" s="14"/>
      <c r="AB717" s="14"/>
    </row>
    <row r="718">
      <c r="A718" s="7"/>
      <c r="B718" s="11"/>
      <c r="C718" s="9"/>
      <c r="D718" s="22"/>
      <c r="E718" s="11"/>
      <c r="F718" s="11"/>
      <c r="G718" s="13"/>
      <c r="H718" s="11"/>
      <c r="I718" s="14"/>
      <c r="J718" s="14"/>
      <c r="K718" s="14"/>
      <c r="L718" s="14"/>
      <c r="M718" s="14"/>
      <c r="N718" s="14"/>
      <c r="O718" s="14"/>
      <c r="P718" s="14"/>
      <c r="Q718" s="14"/>
      <c r="R718" s="14"/>
      <c r="S718" s="14"/>
      <c r="T718" s="14"/>
      <c r="U718" s="14"/>
      <c r="V718" s="14"/>
      <c r="W718" s="14"/>
      <c r="X718" s="14"/>
      <c r="Y718" s="14"/>
      <c r="Z718" s="14"/>
      <c r="AA718" s="14"/>
      <c r="AB718" s="14"/>
    </row>
    <row r="719">
      <c r="A719" s="7"/>
      <c r="B719" s="11"/>
      <c r="C719" s="9"/>
      <c r="D719" s="22"/>
      <c r="E719" s="11"/>
      <c r="F719" s="11"/>
      <c r="G719" s="13"/>
      <c r="H719" s="11"/>
      <c r="I719" s="14"/>
      <c r="J719" s="14"/>
      <c r="K719" s="14"/>
      <c r="L719" s="14"/>
      <c r="M719" s="14"/>
      <c r="N719" s="14"/>
      <c r="O719" s="14"/>
      <c r="P719" s="14"/>
      <c r="Q719" s="14"/>
      <c r="R719" s="14"/>
      <c r="S719" s="14"/>
      <c r="T719" s="14"/>
      <c r="U719" s="14"/>
      <c r="V719" s="14"/>
      <c r="W719" s="14"/>
      <c r="X719" s="14"/>
      <c r="Y719" s="14"/>
      <c r="Z719" s="14"/>
      <c r="AA719" s="14"/>
      <c r="AB719" s="14"/>
    </row>
    <row r="720">
      <c r="A720" s="7"/>
      <c r="B720" s="11"/>
      <c r="C720" s="9"/>
      <c r="D720" s="22"/>
      <c r="E720" s="11"/>
      <c r="F720" s="11"/>
      <c r="G720" s="13"/>
      <c r="H720" s="11"/>
      <c r="I720" s="14"/>
      <c r="J720" s="14"/>
      <c r="K720" s="14"/>
      <c r="L720" s="14"/>
      <c r="M720" s="14"/>
      <c r="N720" s="14"/>
      <c r="O720" s="14"/>
      <c r="P720" s="14"/>
      <c r="Q720" s="14"/>
      <c r="R720" s="14"/>
      <c r="S720" s="14"/>
      <c r="T720" s="14"/>
      <c r="U720" s="14"/>
      <c r="V720" s="14"/>
      <c r="W720" s="14"/>
      <c r="X720" s="14"/>
      <c r="Y720" s="14"/>
      <c r="Z720" s="14"/>
      <c r="AA720" s="14"/>
      <c r="AB720" s="14"/>
    </row>
    <row r="721">
      <c r="A721" s="7"/>
      <c r="B721" s="11"/>
      <c r="C721" s="9"/>
      <c r="D721" s="22"/>
      <c r="E721" s="11"/>
      <c r="F721" s="11"/>
      <c r="G721" s="13"/>
      <c r="H721" s="11"/>
      <c r="I721" s="14"/>
      <c r="J721" s="14"/>
      <c r="K721" s="14"/>
      <c r="L721" s="14"/>
      <c r="M721" s="14"/>
      <c r="N721" s="14"/>
      <c r="O721" s="14"/>
      <c r="P721" s="14"/>
      <c r="Q721" s="14"/>
      <c r="R721" s="14"/>
      <c r="S721" s="14"/>
      <c r="T721" s="14"/>
      <c r="U721" s="14"/>
      <c r="V721" s="14"/>
      <c r="W721" s="14"/>
      <c r="X721" s="14"/>
      <c r="Y721" s="14"/>
      <c r="Z721" s="14"/>
      <c r="AA721" s="14"/>
      <c r="AB721" s="14"/>
    </row>
    <row r="722">
      <c r="A722" s="7"/>
      <c r="B722" s="11"/>
      <c r="C722" s="9"/>
      <c r="D722" s="22"/>
      <c r="E722" s="11"/>
      <c r="F722" s="11"/>
      <c r="G722" s="13"/>
      <c r="H722" s="11"/>
      <c r="I722" s="14"/>
      <c r="J722" s="14"/>
      <c r="K722" s="14"/>
      <c r="L722" s="14"/>
      <c r="M722" s="14"/>
      <c r="N722" s="14"/>
      <c r="O722" s="14"/>
      <c r="P722" s="14"/>
      <c r="Q722" s="14"/>
      <c r="R722" s="14"/>
      <c r="S722" s="14"/>
      <c r="T722" s="14"/>
      <c r="U722" s="14"/>
      <c r="V722" s="14"/>
      <c r="W722" s="14"/>
      <c r="X722" s="14"/>
      <c r="Y722" s="14"/>
      <c r="Z722" s="14"/>
      <c r="AA722" s="14"/>
      <c r="AB722" s="14"/>
    </row>
    <row r="723">
      <c r="A723" s="7"/>
      <c r="B723" s="11"/>
      <c r="C723" s="9"/>
      <c r="D723" s="22"/>
      <c r="E723" s="11"/>
      <c r="F723" s="11"/>
      <c r="G723" s="13"/>
      <c r="H723" s="11"/>
      <c r="I723" s="14"/>
      <c r="J723" s="14"/>
      <c r="K723" s="14"/>
      <c r="L723" s="14"/>
      <c r="M723" s="14"/>
      <c r="N723" s="14"/>
      <c r="O723" s="14"/>
      <c r="P723" s="14"/>
      <c r="Q723" s="14"/>
      <c r="R723" s="14"/>
      <c r="S723" s="14"/>
      <c r="T723" s="14"/>
      <c r="U723" s="14"/>
      <c r="V723" s="14"/>
      <c r="W723" s="14"/>
      <c r="X723" s="14"/>
      <c r="Y723" s="14"/>
      <c r="Z723" s="14"/>
      <c r="AA723" s="14"/>
      <c r="AB723" s="14"/>
    </row>
    <row r="724">
      <c r="A724" s="7"/>
      <c r="B724" s="11"/>
      <c r="C724" s="9"/>
      <c r="D724" s="22"/>
      <c r="E724" s="11"/>
      <c r="F724" s="11"/>
      <c r="G724" s="13"/>
      <c r="H724" s="11"/>
      <c r="I724" s="14"/>
      <c r="J724" s="14"/>
      <c r="K724" s="14"/>
      <c r="L724" s="14"/>
      <c r="M724" s="14"/>
      <c r="N724" s="14"/>
      <c r="O724" s="14"/>
      <c r="P724" s="14"/>
      <c r="Q724" s="14"/>
      <c r="R724" s="14"/>
      <c r="S724" s="14"/>
      <c r="T724" s="14"/>
      <c r="U724" s="14"/>
      <c r="V724" s="14"/>
      <c r="W724" s="14"/>
      <c r="X724" s="14"/>
      <c r="Y724" s="14"/>
      <c r="Z724" s="14"/>
      <c r="AA724" s="14"/>
      <c r="AB724" s="14"/>
    </row>
    <row r="725">
      <c r="A725" s="7"/>
      <c r="B725" s="11"/>
      <c r="C725" s="9"/>
      <c r="D725" s="22"/>
      <c r="E725" s="11"/>
      <c r="F725" s="11"/>
      <c r="G725" s="13"/>
      <c r="H725" s="11"/>
      <c r="I725" s="14"/>
      <c r="J725" s="14"/>
      <c r="K725" s="14"/>
      <c r="L725" s="14"/>
      <c r="M725" s="14"/>
      <c r="N725" s="14"/>
      <c r="O725" s="14"/>
      <c r="P725" s="14"/>
      <c r="Q725" s="14"/>
      <c r="R725" s="14"/>
      <c r="S725" s="14"/>
      <c r="T725" s="14"/>
      <c r="U725" s="14"/>
      <c r="V725" s="14"/>
      <c r="W725" s="14"/>
      <c r="X725" s="14"/>
      <c r="Y725" s="14"/>
      <c r="Z725" s="14"/>
      <c r="AA725" s="14"/>
      <c r="AB725" s="14"/>
    </row>
    <row r="726">
      <c r="A726" s="7"/>
      <c r="B726" s="11"/>
      <c r="C726" s="9"/>
      <c r="D726" s="22"/>
      <c r="E726" s="11"/>
      <c r="F726" s="11"/>
      <c r="G726" s="13"/>
      <c r="H726" s="11"/>
      <c r="I726" s="14"/>
      <c r="J726" s="14"/>
      <c r="K726" s="14"/>
      <c r="L726" s="14"/>
      <c r="M726" s="14"/>
      <c r="N726" s="14"/>
      <c r="O726" s="14"/>
      <c r="P726" s="14"/>
      <c r="Q726" s="14"/>
      <c r="R726" s="14"/>
      <c r="S726" s="14"/>
      <c r="T726" s="14"/>
      <c r="U726" s="14"/>
      <c r="V726" s="14"/>
      <c r="W726" s="14"/>
      <c r="X726" s="14"/>
      <c r="Y726" s="14"/>
      <c r="Z726" s="14"/>
      <c r="AA726" s="14"/>
      <c r="AB726" s="14"/>
    </row>
    <row r="727">
      <c r="A727" s="7"/>
      <c r="B727" s="11"/>
      <c r="C727" s="9"/>
      <c r="D727" s="22"/>
      <c r="E727" s="11"/>
      <c r="F727" s="11"/>
      <c r="G727" s="13"/>
      <c r="H727" s="11"/>
      <c r="I727" s="14"/>
      <c r="J727" s="14"/>
      <c r="K727" s="14"/>
      <c r="L727" s="14"/>
      <c r="M727" s="14"/>
      <c r="N727" s="14"/>
      <c r="O727" s="14"/>
      <c r="P727" s="14"/>
      <c r="Q727" s="14"/>
      <c r="R727" s="14"/>
      <c r="S727" s="14"/>
      <c r="T727" s="14"/>
      <c r="U727" s="14"/>
      <c r="V727" s="14"/>
      <c r="W727" s="14"/>
      <c r="X727" s="14"/>
      <c r="Y727" s="14"/>
      <c r="Z727" s="14"/>
      <c r="AA727" s="14"/>
      <c r="AB727" s="14"/>
    </row>
    <row r="728">
      <c r="A728" s="7"/>
      <c r="B728" s="11"/>
      <c r="C728" s="9"/>
      <c r="D728" s="22"/>
      <c r="E728" s="11"/>
      <c r="F728" s="11"/>
      <c r="G728" s="13"/>
      <c r="H728" s="11"/>
      <c r="I728" s="14"/>
      <c r="J728" s="14"/>
      <c r="K728" s="14"/>
      <c r="L728" s="14"/>
      <c r="M728" s="14"/>
      <c r="N728" s="14"/>
      <c r="O728" s="14"/>
      <c r="P728" s="14"/>
      <c r="Q728" s="14"/>
      <c r="R728" s="14"/>
      <c r="S728" s="14"/>
      <c r="T728" s="14"/>
      <c r="U728" s="14"/>
      <c r="V728" s="14"/>
      <c r="W728" s="14"/>
      <c r="X728" s="14"/>
      <c r="Y728" s="14"/>
      <c r="Z728" s="14"/>
      <c r="AA728" s="14"/>
      <c r="AB728" s="14"/>
    </row>
    <row r="729">
      <c r="A729" s="7"/>
      <c r="B729" s="11"/>
      <c r="C729" s="9"/>
      <c r="D729" s="22"/>
      <c r="E729" s="11"/>
      <c r="F729" s="11"/>
      <c r="G729" s="13"/>
      <c r="H729" s="11"/>
      <c r="I729" s="14"/>
      <c r="J729" s="14"/>
      <c r="K729" s="14"/>
      <c r="L729" s="14"/>
      <c r="M729" s="14"/>
      <c r="N729" s="14"/>
      <c r="O729" s="14"/>
      <c r="P729" s="14"/>
      <c r="Q729" s="14"/>
      <c r="R729" s="14"/>
      <c r="S729" s="14"/>
      <c r="T729" s="14"/>
      <c r="U729" s="14"/>
      <c r="V729" s="14"/>
      <c r="W729" s="14"/>
      <c r="X729" s="14"/>
      <c r="Y729" s="14"/>
      <c r="Z729" s="14"/>
      <c r="AA729" s="14"/>
      <c r="AB729" s="14"/>
    </row>
  </sheetData>
  <customSheetViews>
    <customSheetView guid="{993D4EE8-5364-4779-AF39-87D9C36F3FA7}" filter="1" showAutoFilter="1">
      <autoFilter ref="$A$1:$AB$729">
        <filterColumn colId="2">
          <filters>
            <filter val="позитив"/>
          </filters>
        </filterColumn>
      </autoFilter>
    </customSheetView>
  </customSheetViews>
  <conditionalFormatting sqref="H2:H729">
    <cfRule type="containsText" dxfId="0" priority="1" operator="containsText" text="Валер">
      <formula>NOT(ISERROR(SEARCH(("Валер"),(H2))))</formula>
    </cfRule>
  </conditionalFormatting>
  <dataValidations>
    <dataValidation type="custom" allowBlank="1" showDropDown="1" sqref="A2:A729">
      <formula1>OR(NOT(ISERROR(DATEVALUE(A2))), AND(ISNUMBER(A2), LEFT(CELL("format", A2))="D"))</formula1>
    </dataValidation>
    <dataValidation type="list" allowBlank="1" sqref="C2:C729">
      <formula1>"позитив,негатив,нейтрал"</formula1>
    </dataValidation>
  </dataValidations>
  <hyperlinks>
    <hyperlink r:id="rId1" ref="D2"/>
    <hyperlink r:id="rId2" ref="D3"/>
    <hyperlink r:id="rId3" ref="D4"/>
    <hyperlink r:id="rId4" ref="D5"/>
    <hyperlink r:id="rId5" ref="G5"/>
    <hyperlink r:id="rId6" ref="D6"/>
    <hyperlink r:id="rId7" ref="G6"/>
    <hyperlink r:id="rId8" ref="D7"/>
    <hyperlink r:id="rId9" ref="G7"/>
    <hyperlink r:id="rId10" ref="B8"/>
    <hyperlink r:id="rId11" ref="D8"/>
    <hyperlink r:id="rId12" ref="G8"/>
    <hyperlink r:id="rId13" ref="D9"/>
    <hyperlink r:id="rId14" ref="G9"/>
    <hyperlink r:id="rId15" ref="D10"/>
    <hyperlink r:id="rId16" ref="G10"/>
    <hyperlink r:id="rId17" ref="D11"/>
    <hyperlink r:id="rId18" ref="G11"/>
    <hyperlink r:id="rId19" ref="D12"/>
    <hyperlink r:id="rId20" ref="G12"/>
    <hyperlink r:id="rId21" ref="D13"/>
    <hyperlink r:id="rId22" ref="G13"/>
    <hyperlink r:id="rId23" ref="D14"/>
    <hyperlink r:id="rId24" ref="G14"/>
    <hyperlink r:id="rId25" ref="D15"/>
    <hyperlink r:id="rId26" ref="G15"/>
    <hyperlink r:id="rId27" ref="D16"/>
    <hyperlink r:id="rId28" ref="G16"/>
    <hyperlink r:id="rId29" ref="D17"/>
    <hyperlink r:id="rId30" ref="G17"/>
    <hyperlink r:id="rId31" ref="D18"/>
    <hyperlink r:id="rId32" ref="G18"/>
    <hyperlink r:id="rId33" ref="D19"/>
    <hyperlink r:id="rId34" ref="G19"/>
    <hyperlink r:id="rId35" ref="D20"/>
    <hyperlink r:id="rId36" ref="G20"/>
    <hyperlink r:id="rId37" ref="D21"/>
    <hyperlink r:id="rId38" ref="G21"/>
    <hyperlink r:id="rId39" ref="D22"/>
    <hyperlink r:id="rId40" ref="G22"/>
    <hyperlink r:id="rId41" ref="D23"/>
    <hyperlink r:id="rId42" ref="G23"/>
    <hyperlink r:id="rId43" ref="D24"/>
    <hyperlink r:id="rId44" ref="G24"/>
    <hyperlink r:id="rId45" ref="D25"/>
    <hyperlink r:id="rId46" ref="G25"/>
  </hyperlinks>
  <drawing r:id="rId4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0"/>
    <col customWidth="1" min="2" max="2" width="58.38"/>
    <col customWidth="1" min="3" max="3" width="11.63"/>
    <col customWidth="1" min="4" max="4" width="12.38"/>
    <col customWidth="1" min="5" max="5" width="8.75"/>
    <col customWidth="1" min="6" max="6" width="59.88"/>
    <col customWidth="1" min="7" max="7" width="26.5"/>
    <col customWidth="1" min="8" max="8" width="22.75"/>
    <col customWidth="1" min="9" max="9" width="54.88"/>
    <col customWidth="1" min="10" max="10" width="13.63"/>
  </cols>
  <sheetData>
    <row r="1">
      <c r="A1" s="56" t="s">
        <v>0</v>
      </c>
      <c r="B1" s="2" t="s">
        <v>1</v>
      </c>
      <c r="C1" s="2" t="s">
        <v>2</v>
      </c>
      <c r="D1" s="3" t="s">
        <v>3</v>
      </c>
      <c r="E1" s="2" t="s">
        <v>4</v>
      </c>
      <c r="F1" s="4" t="s">
        <v>5</v>
      </c>
      <c r="G1" s="2" t="s">
        <v>6</v>
      </c>
      <c r="H1" s="2" t="s">
        <v>7</v>
      </c>
      <c r="I1" s="5"/>
      <c r="J1" s="6" t="s">
        <v>8</v>
      </c>
      <c r="K1" s="5"/>
      <c r="L1" s="5"/>
      <c r="M1" s="5"/>
      <c r="N1" s="5"/>
      <c r="O1" s="5"/>
      <c r="P1" s="5"/>
      <c r="Q1" s="5"/>
      <c r="R1" s="5"/>
      <c r="S1" s="5"/>
      <c r="T1" s="5"/>
      <c r="U1" s="5"/>
      <c r="V1" s="5"/>
      <c r="W1" s="5"/>
      <c r="X1" s="5"/>
      <c r="Y1" s="5"/>
      <c r="Z1" s="5"/>
      <c r="AA1" s="5"/>
      <c r="AB1" s="5"/>
    </row>
    <row r="2">
      <c r="A2" s="7">
        <v>45048.0</v>
      </c>
      <c r="B2" s="8" t="s">
        <v>4400</v>
      </c>
      <c r="C2" s="9" t="s">
        <v>10</v>
      </c>
      <c r="D2" s="15" t="s">
        <v>4401</v>
      </c>
      <c r="E2" s="8" t="s">
        <v>1474</v>
      </c>
      <c r="F2" s="16" t="s">
        <v>4402</v>
      </c>
      <c r="G2" s="17" t="s">
        <v>4403</v>
      </c>
      <c r="H2" s="8" t="s">
        <v>4404</v>
      </c>
      <c r="I2" s="14"/>
      <c r="J2" s="14"/>
      <c r="K2" s="14">
        <f t="shared" ref="K2:K116" si="1">IF(ISBLANK(F2),0,LEN(G2)-LEN(SUBSTITUTE(G2,CHAR(10),""))+1)</f>
        <v>1</v>
      </c>
      <c r="L2" s="14">
        <f t="shared" ref="L2:L78" si="2">IF(ISBLANK(G2),0,LEN(G2)-LEN(SUBSTITUTE(G2,CHAR(10),""))+1)</f>
        <v>1</v>
      </c>
      <c r="M2" s="14"/>
      <c r="N2" s="14"/>
      <c r="O2" s="14"/>
      <c r="P2" s="14"/>
      <c r="Q2" s="14"/>
      <c r="R2" s="14"/>
      <c r="S2" s="14"/>
      <c r="T2" s="14"/>
      <c r="U2" s="14"/>
      <c r="V2" s="14"/>
      <c r="W2" s="14"/>
      <c r="X2" s="14"/>
      <c r="Y2" s="14"/>
      <c r="Z2" s="14"/>
      <c r="AA2" s="14"/>
      <c r="AB2" s="14"/>
    </row>
    <row r="3">
      <c r="A3" s="7">
        <v>45048.0</v>
      </c>
      <c r="B3" s="8" t="s">
        <v>4405</v>
      </c>
      <c r="C3" s="9" t="s">
        <v>14</v>
      </c>
      <c r="D3" s="15" t="s">
        <v>4406</v>
      </c>
      <c r="E3" s="8" t="s">
        <v>132</v>
      </c>
      <c r="F3" s="16" t="s">
        <v>4407</v>
      </c>
      <c r="G3" s="17" t="s">
        <v>4408</v>
      </c>
      <c r="H3" s="8" t="s">
        <v>4409</v>
      </c>
      <c r="I3" s="14"/>
      <c r="J3" s="14"/>
      <c r="K3" s="14">
        <f t="shared" si="1"/>
        <v>2</v>
      </c>
      <c r="L3" s="14">
        <f t="shared" si="2"/>
        <v>2</v>
      </c>
      <c r="M3" s="14"/>
      <c r="N3" s="14"/>
      <c r="O3" s="14"/>
      <c r="P3" s="14"/>
      <c r="Q3" s="14"/>
      <c r="R3" s="14"/>
      <c r="S3" s="14"/>
      <c r="T3" s="14"/>
      <c r="U3" s="14"/>
      <c r="V3" s="14"/>
      <c r="W3" s="14"/>
      <c r="X3" s="14"/>
      <c r="Y3" s="14"/>
      <c r="Z3" s="14"/>
      <c r="AA3" s="14"/>
      <c r="AB3" s="14"/>
    </row>
    <row r="4" ht="114.0" customHeight="1">
      <c r="A4" s="7">
        <v>45048.0</v>
      </c>
      <c r="B4" s="8" t="s">
        <v>4410</v>
      </c>
      <c r="C4" s="9" t="s">
        <v>14</v>
      </c>
      <c r="D4" s="10" t="s">
        <v>4411</v>
      </c>
      <c r="E4" s="8" t="s">
        <v>1379</v>
      </c>
      <c r="F4" s="16" t="s">
        <v>4412</v>
      </c>
      <c r="G4" s="19" t="s">
        <v>4413</v>
      </c>
      <c r="H4" s="11"/>
      <c r="I4" s="14"/>
      <c r="J4" s="14"/>
      <c r="K4" s="14">
        <f t="shared" si="1"/>
        <v>1</v>
      </c>
      <c r="L4" s="14">
        <f t="shared" si="2"/>
        <v>1</v>
      </c>
      <c r="M4" s="14"/>
      <c r="N4" s="14"/>
      <c r="O4" s="14"/>
      <c r="P4" s="14"/>
      <c r="Q4" s="14"/>
      <c r="R4" s="14"/>
      <c r="S4" s="14"/>
      <c r="T4" s="14"/>
      <c r="U4" s="14"/>
      <c r="V4" s="14"/>
      <c r="W4" s="14"/>
      <c r="X4" s="14"/>
      <c r="Y4" s="14"/>
      <c r="Z4" s="14"/>
      <c r="AA4" s="14"/>
      <c r="AB4" s="14"/>
    </row>
    <row r="5" ht="157.5" customHeight="1">
      <c r="A5" s="7">
        <v>45049.0</v>
      </c>
      <c r="B5" s="9" t="s">
        <v>4414</v>
      </c>
      <c r="C5" s="9" t="s">
        <v>14</v>
      </c>
      <c r="D5" s="24" t="s">
        <v>4415</v>
      </c>
      <c r="E5" s="9" t="s">
        <v>498</v>
      </c>
      <c r="F5" s="16" t="s">
        <v>499</v>
      </c>
      <c r="G5" s="19" t="s">
        <v>4416</v>
      </c>
      <c r="H5" s="8" t="s">
        <v>501</v>
      </c>
      <c r="I5" s="14"/>
      <c r="J5" s="14"/>
      <c r="K5" s="14">
        <f t="shared" si="1"/>
        <v>1</v>
      </c>
      <c r="L5" s="14">
        <f t="shared" si="2"/>
        <v>1</v>
      </c>
      <c r="M5" s="14"/>
      <c r="N5" s="14"/>
      <c r="O5" s="14"/>
      <c r="P5" s="14"/>
      <c r="Q5" s="14"/>
      <c r="R5" s="14"/>
      <c r="S5" s="14"/>
      <c r="T5" s="14"/>
      <c r="U5" s="14"/>
      <c r="V5" s="14"/>
      <c r="W5" s="14"/>
      <c r="X5" s="14"/>
      <c r="Y5" s="14"/>
      <c r="Z5" s="14"/>
      <c r="AA5" s="14"/>
      <c r="AB5" s="14"/>
    </row>
    <row r="6" ht="130.5" customHeight="1">
      <c r="A6" s="7">
        <v>45049.0</v>
      </c>
      <c r="B6" s="8" t="s">
        <v>4417</v>
      </c>
      <c r="C6" s="9" t="s">
        <v>30</v>
      </c>
      <c r="D6" s="15" t="s">
        <v>4418</v>
      </c>
      <c r="E6" s="8" t="s">
        <v>109</v>
      </c>
      <c r="F6" s="16" t="s">
        <v>4419</v>
      </c>
      <c r="G6" s="19" t="s">
        <v>4420</v>
      </c>
      <c r="H6" s="11"/>
      <c r="I6" s="14"/>
      <c r="J6" s="14"/>
      <c r="K6" s="14">
        <f t="shared" si="1"/>
        <v>1</v>
      </c>
      <c r="L6" s="14">
        <f t="shared" si="2"/>
        <v>1</v>
      </c>
      <c r="M6" s="14"/>
      <c r="N6" s="14"/>
      <c r="O6" s="14"/>
      <c r="P6" s="14"/>
      <c r="Q6" s="14"/>
      <c r="R6" s="14"/>
      <c r="S6" s="14"/>
      <c r="T6" s="14"/>
      <c r="U6" s="14"/>
      <c r="V6" s="14"/>
      <c r="W6" s="14"/>
      <c r="X6" s="14"/>
      <c r="Y6" s="14"/>
      <c r="Z6" s="14"/>
      <c r="AA6" s="14"/>
      <c r="AB6" s="14"/>
    </row>
    <row r="7" ht="178.5" customHeight="1">
      <c r="A7" s="7">
        <v>45049.0</v>
      </c>
      <c r="B7" s="8" t="s">
        <v>4421</v>
      </c>
      <c r="C7" s="9" t="s">
        <v>14</v>
      </c>
      <c r="D7" s="10" t="s">
        <v>4422</v>
      </c>
      <c r="E7" s="8" t="s">
        <v>93</v>
      </c>
      <c r="F7" s="16" t="s">
        <v>4423</v>
      </c>
      <c r="G7" s="19" t="s">
        <v>4424</v>
      </c>
      <c r="H7" s="8" t="s">
        <v>348</v>
      </c>
      <c r="I7" s="14"/>
      <c r="J7" s="14"/>
      <c r="K7" s="14">
        <f t="shared" si="1"/>
        <v>1</v>
      </c>
      <c r="L7" s="14">
        <f t="shared" si="2"/>
        <v>1</v>
      </c>
      <c r="M7" s="14"/>
      <c r="N7" s="14"/>
      <c r="O7" s="14"/>
      <c r="P7" s="14"/>
      <c r="Q7" s="14"/>
      <c r="R7" s="14"/>
      <c r="S7" s="14"/>
      <c r="T7" s="14"/>
      <c r="U7" s="14"/>
      <c r="V7" s="14"/>
      <c r="W7" s="14"/>
      <c r="X7" s="14"/>
      <c r="Y7" s="14"/>
      <c r="Z7" s="14"/>
      <c r="AA7" s="14"/>
      <c r="AB7" s="14"/>
    </row>
    <row r="8">
      <c r="A8" s="7">
        <v>45049.0</v>
      </c>
      <c r="B8" s="8" t="s">
        <v>4425</v>
      </c>
      <c r="C8" s="9" t="s">
        <v>10</v>
      </c>
      <c r="D8" s="10" t="s">
        <v>4426</v>
      </c>
      <c r="E8" s="8" t="s">
        <v>1041</v>
      </c>
      <c r="F8" s="12"/>
      <c r="G8" s="13"/>
      <c r="H8" s="8" t="s">
        <v>4427</v>
      </c>
      <c r="I8" s="14"/>
      <c r="J8" s="14"/>
      <c r="K8" s="14">
        <f t="shared" si="1"/>
        <v>0</v>
      </c>
      <c r="L8" s="14">
        <f t="shared" si="2"/>
        <v>0</v>
      </c>
      <c r="M8" s="14"/>
      <c r="N8" s="14"/>
      <c r="O8" s="14"/>
      <c r="P8" s="14"/>
      <c r="Q8" s="14"/>
      <c r="R8" s="14"/>
      <c r="S8" s="14"/>
      <c r="T8" s="14"/>
      <c r="U8" s="14"/>
      <c r="V8" s="14"/>
      <c r="W8" s="14"/>
      <c r="X8" s="14"/>
      <c r="Y8" s="14"/>
      <c r="Z8" s="14"/>
      <c r="AA8" s="14"/>
      <c r="AB8" s="14"/>
    </row>
    <row r="9">
      <c r="A9" s="7">
        <v>45050.0</v>
      </c>
      <c r="B9" s="8" t="s">
        <v>4428</v>
      </c>
      <c r="C9" s="9" t="s">
        <v>14</v>
      </c>
      <c r="D9" s="10" t="s">
        <v>4429</v>
      </c>
      <c r="E9" s="8" t="s">
        <v>132</v>
      </c>
      <c r="F9" s="16" t="s">
        <v>4430</v>
      </c>
      <c r="G9" s="19" t="s">
        <v>4431</v>
      </c>
      <c r="H9" s="8" t="s">
        <v>4432</v>
      </c>
      <c r="I9" s="14"/>
      <c r="J9" s="14"/>
      <c r="K9" s="14">
        <f t="shared" si="1"/>
        <v>1</v>
      </c>
      <c r="L9" s="14">
        <f t="shared" si="2"/>
        <v>1</v>
      </c>
      <c r="M9" s="14"/>
      <c r="N9" s="14"/>
      <c r="O9" s="14"/>
      <c r="P9" s="14"/>
      <c r="Q9" s="14"/>
      <c r="R9" s="14"/>
      <c r="S9" s="14"/>
      <c r="T9" s="14"/>
      <c r="U9" s="14"/>
      <c r="V9" s="14"/>
      <c r="W9" s="14"/>
      <c r="X9" s="14"/>
      <c r="Y9" s="14"/>
      <c r="Z9" s="14"/>
      <c r="AA9" s="14"/>
      <c r="AB9" s="14"/>
    </row>
    <row r="10">
      <c r="A10" s="7">
        <v>45050.0</v>
      </c>
      <c r="B10" s="8" t="s">
        <v>4428</v>
      </c>
      <c r="C10" s="9" t="s">
        <v>14</v>
      </c>
      <c r="D10" s="15" t="s">
        <v>4433</v>
      </c>
      <c r="E10" s="8" t="s">
        <v>132</v>
      </c>
      <c r="F10" s="16" t="s">
        <v>4434</v>
      </c>
      <c r="G10" s="17" t="s">
        <v>4435</v>
      </c>
      <c r="H10" s="8" t="s">
        <v>4436</v>
      </c>
      <c r="I10" s="14"/>
      <c r="J10" s="14"/>
      <c r="K10" s="14">
        <f t="shared" si="1"/>
        <v>2</v>
      </c>
      <c r="L10" s="14">
        <f t="shared" si="2"/>
        <v>2</v>
      </c>
      <c r="M10" s="14"/>
      <c r="N10" s="14"/>
      <c r="O10" s="14"/>
      <c r="P10" s="14"/>
      <c r="Q10" s="14"/>
      <c r="R10" s="14"/>
      <c r="S10" s="14"/>
      <c r="T10" s="14"/>
      <c r="U10" s="14"/>
      <c r="V10" s="14"/>
      <c r="W10" s="14"/>
      <c r="X10" s="14"/>
      <c r="Y10" s="14"/>
      <c r="Z10" s="14"/>
      <c r="AA10" s="14"/>
      <c r="AB10" s="14"/>
    </row>
    <row r="11">
      <c r="A11" s="7">
        <v>45050.0</v>
      </c>
      <c r="B11" s="21" t="s">
        <v>4437</v>
      </c>
      <c r="C11" s="9" t="s">
        <v>10</v>
      </c>
      <c r="D11" s="10" t="s">
        <v>4438</v>
      </c>
      <c r="E11" s="8" t="s">
        <v>1474</v>
      </c>
      <c r="F11" s="16" t="s">
        <v>4439</v>
      </c>
      <c r="G11" s="17" t="s">
        <v>4440</v>
      </c>
      <c r="H11" s="8" t="s">
        <v>4441</v>
      </c>
      <c r="I11" s="14"/>
      <c r="J11" s="14"/>
      <c r="K11" s="14">
        <f t="shared" si="1"/>
        <v>1</v>
      </c>
      <c r="L11" s="14">
        <f t="shared" si="2"/>
        <v>1</v>
      </c>
      <c r="M11" s="14"/>
      <c r="N11" s="14"/>
      <c r="O11" s="14"/>
      <c r="P11" s="14"/>
      <c r="Q11" s="14"/>
      <c r="R11" s="14"/>
      <c r="S11" s="14"/>
      <c r="T11" s="14"/>
      <c r="U11" s="14"/>
      <c r="V11" s="14"/>
      <c r="W11" s="14"/>
      <c r="X11" s="14"/>
      <c r="Y11" s="14"/>
      <c r="Z11" s="14"/>
      <c r="AA11" s="14"/>
      <c r="AB11" s="14"/>
    </row>
    <row r="12">
      <c r="A12" s="7">
        <v>45050.0</v>
      </c>
      <c r="B12" s="8" t="s">
        <v>4442</v>
      </c>
      <c r="C12" s="9" t="s">
        <v>14</v>
      </c>
      <c r="D12" s="10" t="s">
        <v>4443</v>
      </c>
      <c r="E12" s="8" t="s">
        <v>4444</v>
      </c>
      <c r="F12" s="16" t="s">
        <v>4445</v>
      </c>
      <c r="G12" s="19" t="s">
        <v>4446</v>
      </c>
      <c r="H12" s="11"/>
      <c r="I12" s="14"/>
      <c r="J12" s="14"/>
      <c r="K12" s="14">
        <f t="shared" si="1"/>
        <v>1</v>
      </c>
      <c r="L12" s="14">
        <f t="shared" si="2"/>
        <v>1</v>
      </c>
      <c r="M12" s="14"/>
      <c r="N12" s="14"/>
      <c r="O12" s="14"/>
      <c r="P12" s="14"/>
      <c r="Q12" s="14"/>
      <c r="R12" s="14"/>
      <c r="S12" s="14"/>
      <c r="T12" s="14"/>
      <c r="U12" s="14"/>
      <c r="V12" s="14"/>
      <c r="W12" s="14"/>
      <c r="X12" s="14"/>
      <c r="Y12" s="14"/>
      <c r="Z12" s="14"/>
      <c r="AA12" s="14"/>
      <c r="AB12" s="14"/>
    </row>
    <row r="13">
      <c r="A13" s="7">
        <v>45050.0</v>
      </c>
      <c r="B13" s="8" t="s">
        <v>4447</v>
      </c>
      <c r="C13" s="9" t="s">
        <v>14</v>
      </c>
      <c r="D13" s="10" t="s">
        <v>4448</v>
      </c>
      <c r="E13" s="8" t="s">
        <v>4449</v>
      </c>
      <c r="F13" s="16" t="s">
        <v>4450</v>
      </c>
      <c r="G13" s="19" t="s">
        <v>4451</v>
      </c>
      <c r="H13" s="11"/>
      <c r="I13" s="14"/>
      <c r="J13" s="14"/>
      <c r="K13" s="14">
        <f t="shared" si="1"/>
        <v>1</v>
      </c>
      <c r="L13" s="14">
        <f t="shared" si="2"/>
        <v>1</v>
      </c>
      <c r="M13" s="14"/>
      <c r="N13" s="14"/>
      <c r="O13" s="14"/>
      <c r="P13" s="14"/>
      <c r="Q13" s="14"/>
      <c r="R13" s="14"/>
      <c r="S13" s="14"/>
      <c r="T13" s="14"/>
      <c r="U13" s="14"/>
      <c r="V13" s="14"/>
      <c r="W13" s="14"/>
      <c r="X13" s="14"/>
      <c r="Y13" s="14"/>
      <c r="Z13" s="14"/>
      <c r="AA13" s="14"/>
      <c r="AB13" s="14"/>
    </row>
    <row r="14">
      <c r="A14" s="7">
        <v>45050.0</v>
      </c>
      <c r="B14" s="8" t="s">
        <v>4452</v>
      </c>
      <c r="C14" s="9" t="s">
        <v>30</v>
      </c>
      <c r="D14" s="10" t="s">
        <v>4453</v>
      </c>
      <c r="E14" s="8" t="s">
        <v>40</v>
      </c>
      <c r="F14" s="16" t="s">
        <v>4454</v>
      </c>
      <c r="G14" s="19" t="s">
        <v>4455</v>
      </c>
      <c r="H14" s="11"/>
      <c r="I14" s="14"/>
      <c r="J14" s="14"/>
      <c r="K14" s="14">
        <f t="shared" si="1"/>
        <v>1</v>
      </c>
      <c r="L14" s="14">
        <f t="shared" si="2"/>
        <v>1</v>
      </c>
      <c r="M14" s="14"/>
      <c r="N14" s="14"/>
      <c r="O14" s="14"/>
      <c r="P14" s="14"/>
      <c r="Q14" s="14"/>
      <c r="R14" s="14"/>
      <c r="S14" s="14"/>
      <c r="T14" s="14"/>
      <c r="U14" s="14"/>
      <c r="V14" s="14"/>
      <c r="W14" s="14"/>
      <c r="X14" s="14"/>
      <c r="Y14" s="14"/>
      <c r="Z14" s="14"/>
      <c r="AA14" s="14"/>
      <c r="AB14" s="14"/>
    </row>
    <row r="15">
      <c r="A15" s="7">
        <v>45050.0</v>
      </c>
      <c r="B15" s="8" t="s">
        <v>4456</v>
      </c>
      <c r="C15" s="9" t="s">
        <v>14</v>
      </c>
      <c r="D15" s="10" t="s">
        <v>4457</v>
      </c>
      <c r="E15" s="8" t="s">
        <v>156</v>
      </c>
      <c r="F15" s="16" t="s">
        <v>4458</v>
      </c>
      <c r="G15" s="19" t="s">
        <v>4459</v>
      </c>
      <c r="H15" s="11"/>
      <c r="I15" s="14"/>
      <c r="J15" s="14"/>
      <c r="K15" s="14">
        <f t="shared" si="1"/>
        <v>1</v>
      </c>
      <c r="L15" s="14">
        <f t="shared" si="2"/>
        <v>1</v>
      </c>
      <c r="M15" s="14"/>
      <c r="N15" s="14"/>
      <c r="O15" s="14"/>
      <c r="P15" s="14"/>
      <c r="Q15" s="14"/>
      <c r="R15" s="14"/>
      <c r="S15" s="14"/>
      <c r="T15" s="14"/>
      <c r="U15" s="14"/>
      <c r="V15" s="14"/>
      <c r="W15" s="14"/>
      <c r="X15" s="14"/>
      <c r="Y15" s="14"/>
      <c r="Z15" s="14"/>
      <c r="AA15" s="14"/>
      <c r="AB15" s="14"/>
    </row>
    <row r="16">
      <c r="A16" s="7">
        <v>45050.0</v>
      </c>
      <c r="B16" s="8" t="s">
        <v>4460</v>
      </c>
      <c r="C16" s="9" t="s">
        <v>14</v>
      </c>
      <c r="D16" s="15" t="s">
        <v>4461</v>
      </c>
      <c r="E16" s="8" t="s">
        <v>93</v>
      </c>
      <c r="F16" s="16" t="s">
        <v>4462</v>
      </c>
      <c r="G16" s="19" t="s">
        <v>4463</v>
      </c>
      <c r="H16" s="8" t="s">
        <v>4432</v>
      </c>
      <c r="I16" s="14"/>
      <c r="J16" s="14"/>
      <c r="K16" s="14">
        <f t="shared" si="1"/>
        <v>1</v>
      </c>
      <c r="L16" s="14">
        <f t="shared" si="2"/>
        <v>1</v>
      </c>
      <c r="M16" s="14"/>
      <c r="N16" s="14"/>
      <c r="O16" s="14"/>
      <c r="P16" s="14"/>
      <c r="Q16" s="14"/>
      <c r="R16" s="14"/>
      <c r="S16" s="14"/>
      <c r="T16" s="14"/>
      <c r="U16" s="14"/>
      <c r="V16" s="14"/>
      <c r="W16" s="14"/>
      <c r="X16" s="14"/>
      <c r="Y16" s="14"/>
      <c r="Z16" s="14"/>
      <c r="AA16" s="14"/>
      <c r="AB16" s="14"/>
    </row>
    <row r="17">
      <c r="A17" s="7">
        <v>45050.0</v>
      </c>
      <c r="B17" s="8" t="s">
        <v>4464</v>
      </c>
      <c r="C17" s="9" t="s">
        <v>14</v>
      </c>
      <c r="D17" s="10" t="s">
        <v>4465</v>
      </c>
      <c r="E17" s="8" t="s">
        <v>156</v>
      </c>
      <c r="F17" s="16" t="s">
        <v>4466</v>
      </c>
      <c r="G17" s="19" t="s">
        <v>4467</v>
      </c>
      <c r="H17" s="11"/>
      <c r="I17" s="14"/>
      <c r="J17" s="14"/>
      <c r="K17" s="14">
        <f t="shared" si="1"/>
        <v>1</v>
      </c>
      <c r="L17" s="14">
        <f t="shared" si="2"/>
        <v>1</v>
      </c>
      <c r="M17" s="14"/>
      <c r="N17" s="14"/>
      <c r="O17" s="14"/>
      <c r="P17" s="14"/>
      <c r="Q17" s="14"/>
      <c r="R17" s="14"/>
      <c r="S17" s="14"/>
      <c r="T17" s="14"/>
      <c r="U17" s="14"/>
      <c r="V17" s="14"/>
      <c r="W17" s="14"/>
      <c r="X17" s="14"/>
      <c r="Y17" s="14"/>
      <c r="Z17" s="14"/>
      <c r="AA17" s="14"/>
      <c r="AB17" s="14"/>
    </row>
    <row r="18">
      <c r="A18" s="7">
        <v>45051.0</v>
      </c>
      <c r="B18" s="8" t="s">
        <v>4468</v>
      </c>
      <c r="C18" s="9" t="s">
        <v>10</v>
      </c>
      <c r="D18" s="10" t="s">
        <v>4469</v>
      </c>
      <c r="E18" s="8" t="s">
        <v>199</v>
      </c>
      <c r="F18" s="16" t="s">
        <v>4470</v>
      </c>
      <c r="G18" s="19" t="s">
        <v>4471</v>
      </c>
      <c r="H18" s="8" t="s">
        <v>348</v>
      </c>
      <c r="I18" s="14"/>
      <c r="J18" s="14"/>
      <c r="K18" s="14">
        <f t="shared" si="1"/>
        <v>1</v>
      </c>
      <c r="L18" s="14">
        <f t="shared" si="2"/>
        <v>1</v>
      </c>
      <c r="M18" s="14"/>
      <c r="N18" s="14"/>
      <c r="O18" s="14"/>
      <c r="P18" s="14"/>
      <c r="Q18" s="14"/>
      <c r="R18" s="14"/>
      <c r="S18" s="14"/>
      <c r="T18" s="14"/>
      <c r="U18" s="14"/>
      <c r="V18" s="14"/>
      <c r="W18" s="14"/>
      <c r="X18" s="14"/>
      <c r="Y18" s="14"/>
      <c r="Z18" s="14"/>
      <c r="AA18" s="14"/>
      <c r="AB18" s="14"/>
    </row>
    <row r="19">
      <c r="A19" s="7">
        <v>45051.0</v>
      </c>
      <c r="B19" s="8" t="s">
        <v>4472</v>
      </c>
      <c r="C19" s="9" t="s">
        <v>14</v>
      </c>
      <c r="D19" s="10" t="s">
        <v>4473</v>
      </c>
      <c r="E19" s="8" t="s">
        <v>93</v>
      </c>
      <c r="F19" s="16" t="s">
        <v>4474</v>
      </c>
      <c r="G19" s="19" t="s">
        <v>4475</v>
      </c>
      <c r="H19" s="8" t="s">
        <v>4476</v>
      </c>
      <c r="I19" s="14"/>
      <c r="J19" s="14"/>
      <c r="K19" s="14">
        <f t="shared" si="1"/>
        <v>1</v>
      </c>
      <c r="L19" s="14">
        <f t="shared" si="2"/>
        <v>1</v>
      </c>
      <c r="M19" s="14"/>
      <c r="N19" s="14"/>
      <c r="O19" s="14"/>
      <c r="P19" s="14"/>
      <c r="Q19" s="14"/>
      <c r="R19" s="14"/>
      <c r="S19" s="14"/>
      <c r="T19" s="14"/>
      <c r="U19" s="14"/>
      <c r="V19" s="14"/>
      <c r="W19" s="14"/>
      <c r="X19" s="14"/>
      <c r="Y19" s="14"/>
      <c r="Z19" s="14"/>
      <c r="AA19" s="14"/>
      <c r="AB19" s="14"/>
    </row>
    <row r="20">
      <c r="A20" s="7">
        <v>45051.0</v>
      </c>
      <c r="B20" s="8" t="s">
        <v>4477</v>
      </c>
      <c r="C20" s="9" t="s">
        <v>30</v>
      </c>
      <c r="D20" s="10" t="s">
        <v>4478</v>
      </c>
      <c r="E20" s="8" t="s">
        <v>32</v>
      </c>
      <c r="F20" s="16" t="s">
        <v>4479</v>
      </c>
      <c r="G20" s="19" t="s">
        <v>4480</v>
      </c>
      <c r="H20" s="11"/>
      <c r="I20" s="14"/>
      <c r="J20" s="14"/>
      <c r="K20" s="14">
        <f t="shared" si="1"/>
        <v>1</v>
      </c>
      <c r="L20" s="14">
        <f t="shared" si="2"/>
        <v>1</v>
      </c>
      <c r="M20" s="14"/>
      <c r="N20" s="14"/>
      <c r="O20" s="14"/>
      <c r="P20" s="14"/>
      <c r="Q20" s="14"/>
      <c r="R20" s="14"/>
      <c r="S20" s="14"/>
      <c r="T20" s="14"/>
      <c r="U20" s="14"/>
      <c r="V20" s="14"/>
      <c r="W20" s="14"/>
      <c r="X20" s="14"/>
      <c r="Y20" s="14"/>
      <c r="Z20" s="14"/>
      <c r="AA20" s="14"/>
      <c r="AB20" s="14"/>
    </row>
    <row r="21" ht="453.0" customHeight="1">
      <c r="A21" s="7">
        <v>45056.0</v>
      </c>
      <c r="B21" s="8" t="s">
        <v>4481</v>
      </c>
      <c r="C21" s="9" t="s">
        <v>14</v>
      </c>
      <c r="D21" s="15" t="s">
        <v>4482</v>
      </c>
      <c r="E21" s="8" t="s">
        <v>4483</v>
      </c>
      <c r="F21" s="16" t="s">
        <v>4484</v>
      </c>
      <c r="G21" s="19" t="s">
        <v>4485</v>
      </c>
      <c r="H21" s="11"/>
      <c r="I21" s="14"/>
      <c r="J21" s="14"/>
      <c r="K21" s="14">
        <f t="shared" si="1"/>
        <v>1</v>
      </c>
      <c r="L21" s="14">
        <f t="shared" si="2"/>
        <v>1</v>
      </c>
      <c r="M21" s="14"/>
      <c r="N21" s="14"/>
      <c r="O21" s="14"/>
      <c r="P21" s="14"/>
      <c r="Q21" s="14"/>
      <c r="R21" s="14"/>
      <c r="S21" s="14"/>
      <c r="T21" s="14"/>
      <c r="U21" s="14"/>
      <c r="V21" s="14"/>
      <c r="W21" s="14"/>
      <c r="X21" s="14"/>
      <c r="Y21" s="14"/>
      <c r="Z21" s="14"/>
      <c r="AA21" s="14"/>
      <c r="AB21" s="14"/>
    </row>
    <row r="22" ht="453.0" customHeight="1">
      <c r="A22" s="7">
        <v>45056.0</v>
      </c>
      <c r="B22" s="8" t="s">
        <v>4486</v>
      </c>
      <c r="C22" s="9" t="s">
        <v>14</v>
      </c>
      <c r="D22" s="15" t="s">
        <v>4487</v>
      </c>
      <c r="E22" s="8" t="s">
        <v>4483</v>
      </c>
      <c r="F22" s="16" t="s">
        <v>4488</v>
      </c>
      <c r="G22" s="17" t="s">
        <v>4489</v>
      </c>
      <c r="H22" s="8" t="s">
        <v>4490</v>
      </c>
      <c r="I22" s="14"/>
      <c r="J22" s="14"/>
      <c r="K22" s="14">
        <f t="shared" si="1"/>
        <v>3</v>
      </c>
      <c r="L22" s="14">
        <f t="shared" si="2"/>
        <v>3</v>
      </c>
      <c r="M22" s="14"/>
      <c r="N22" s="14"/>
      <c r="O22" s="14"/>
      <c r="P22" s="14"/>
      <c r="Q22" s="14"/>
      <c r="R22" s="14"/>
      <c r="S22" s="14"/>
      <c r="T22" s="14"/>
      <c r="U22" s="14"/>
      <c r="V22" s="14"/>
      <c r="W22" s="14"/>
      <c r="X22" s="14"/>
      <c r="Y22" s="14"/>
      <c r="Z22" s="14"/>
      <c r="AA22" s="14"/>
      <c r="AB22" s="14"/>
    </row>
    <row r="23" ht="178.5" customHeight="1">
      <c r="A23" s="7">
        <v>45056.0</v>
      </c>
      <c r="B23" s="8" t="s">
        <v>4491</v>
      </c>
      <c r="C23" s="9" t="s">
        <v>14</v>
      </c>
      <c r="D23" s="10" t="s">
        <v>4492</v>
      </c>
      <c r="E23" s="8" t="s">
        <v>1622</v>
      </c>
      <c r="F23" s="16" t="s">
        <v>4493</v>
      </c>
      <c r="G23" s="19" t="s">
        <v>4494</v>
      </c>
      <c r="H23" s="8" t="s">
        <v>4495</v>
      </c>
      <c r="I23" s="14"/>
      <c r="J23" s="14"/>
      <c r="K23" s="14">
        <f t="shared" si="1"/>
        <v>1</v>
      </c>
      <c r="L23" s="14">
        <f t="shared" si="2"/>
        <v>1</v>
      </c>
      <c r="M23" s="14"/>
      <c r="N23" s="14"/>
      <c r="O23" s="14"/>
      <c r="P23" s="14"/>
      <c r="Q23" s="14"/>
      <c r="R23" s="14"/>
      <c r="S23" s="14"/>
      <c r="T23" s="14"/>
      <c r="U23" s="14"/>
      <c r="V23" s="14"/>
      <c r="W23" s="14"/>
      <c r="X23" s="14"/>
      <c r="Y23" s="14"/>
      <c r="Z23" s="14"/>
      <c r="AA23" s="14"/>
      <c r="AB23" s="14"/>
    </row>
    <row r="24">
      <c r="A24" s="7">
        <v>45056.0</v>
      </c>
      <c r="B24" s="8" t="s">
        <v>4496</v>
      </c>
      <c r="C24" s="9" t="s">
        <v>14</v>
      </c>
      <c r="D24" s="15" t="s">
        <v>4497</v>
      </c>
      <c r="E24" s="11"/>
      <c r="F24" s="16" t="s">
        <v>4498</v>
      </c>
      <c r="G24" s="19" t="s">
        <v>4499</v>
      </c>
      <c r="H24" s="8" t="s">
        <v>2988</v>
      </c>
      <c r="I24" s="14"/>
      <c r="J24" s="14"/>
      <c r="K24" s="14">
        <f t="shared" si="1"/>
        <v>1</v>
      </c>
      <c r="L24" s="14">
        <f t="shared" si="2"/>
        <v>1</v>
      </c>
      <c r="M24" s="14"/>
      <c r="N24" s="14"/>
      <c r="O24" s="14"/>
      <c r="P24" s="14"/>
      <c r="Q24" s="14"/>
      <c r="R24" s="14"/>
      <c r="S24" s="14"/>
      <c r="T24" s="14"/>
      <c r="U24" s="14"/>
      <c r="V24" s="14"/>
      <c r="W24" s="14"/>
      <c r="X24" s="14"/>
      <c r="Y24" s="14"/>
      <c r="Z24" s="14"/>
      <c r="AA24" s="14"/>
      <c r="AB24" s="14"/>
    </row>
    <row r="25">
      <c r="A25" s="7">
        <v>45056.0</v>
      </c>
      <c r="B25" s="8" t="s">
        <v>4500</v>
      </c>
      <c r="C25" s="9" t="s">
        <v>14</v>
      </c>
      <c r="D25" s="10" t="s">
        <v>4501</v>
      </c>
      <c r="E25" s="8" t="s">
        <v>4502</v>
      </c>
      <c r="F25" s="16" t="s">
        <v>4503</v>
      </c>
      <c r="G25" s="19" t="s">
        <v>4504</v>
      </c>
      <c r="H25" s="11"/>
      <c r="I25" s="14"/>
      <c r="J25" s="14"/>
      <c r="K25" s="14">
        <f t="shared" si="1"/>
        <v>1</v>
      </c>
      <c r="L25" s="14">
        <f t="shared" si="2"/>
        <v>1</v>
      </c>
      <c r="M25" s="14"/>
      <c r="N25" s="14"/>
      <c r="O25" s="14"/>
      <c r="P25" s="14"/>
      <c r="Q25" s="14"/>
      <c r="R25" s="14"/>
      <c r="S25" s="14"/>
      <c r="T25" s="14"/>
      <c r="U25" s="14"/>
      <c r="V25" s="14"/>
      <c r="W25" s="14"/>
      <c r="X25" s="14"/>
      <c r="Y25" s="14"/>
      <c r="Z25" s="14"/>
      <c r="AA25" s="14"/>
      <c r="AB25" s="14"/>
    </row>
    <row r="26" ht="207.75" customHeight="1">
      <c r="A26" s="7">
        <v>45056.0</v>
      </c>
      <c r="B26" s="8" t="s">
        <v>4505</v>
      </c>
      <c r="C26" s="9" t="s">
        <v>14</v>
      </c>
      <c r="D26" s="10" t="s">
        <v>4506</v>
      </c>
      <c r="E26" s="8" t="s">
        <v>4502</v>
      </c>
      <c r="F26" s="16" t="s">
        <v>4507</v>
      </c>
      <c r="G26" s="19" t="s">
        <v>4508</v>
      </c>
      <c r="H26" s="8" t="s">
        <v>4509</v>
      </c>
      <c r="I26" s="14"/>
      <c r="J26" s="14"/>
      <c r="K26" s="14">
        <f t="shared" si="1"/>
        <v>1</v>
      </c>
      <c r="L26" s="14">
        <f t="shared" si="2"/>
        <v>1</v>
      </c>
      <c r="M26" s="14"/>
      <c r="N26" s="14"/>
      <c r="O26" s="14"/>
      <c r="P26" s="14"/>
      <c r="Q26" s="14"/>
      <c r="R26" s="14"/>
      <c r="S26" s="14"/>
      <c r="T26" s="14"/>
      <c r="U26" s="14"/>
      <c r="V26" s="14"/>
      <c r="W26" s="14"/>
      <c r="X26" s="14"/>
      <c r="Y26" s="14"/>
      <c r="Z26" s="14"/>
      <c r="AA26" s="14"/>
      <c r="AB26" s="14"/>
    </row>
    <row r="27">
      <c r="A27" s="7">
        <v>45056.0</v>
      </c>
      <c r="B27" s="8" t="s">
        <v>4510</v>
      </c>
      <c r="C27" s="9" t="s">
        <v>14</v>
      </c>
      <c r="D27" s="10" t="s">
        <v>4511</v>
      </c>
      <c r="E27" s="8" t="s">
        <v>132</v>
      </c>
      <c r="F27" s="16" t="s">
        <v>4512</v>
      </c>
      <c r="G27" s="19" t="s">
        <v>4513</v>
      </c>
      <c r="H27" s="11"/>
      <c r="I27" s="14"/>
      <c r="J27" s="14"/>
      <c r="K27" s="14">
        <f t="shared" si="1"/>
        <v>1</v>
      </c>
      <c r="L27" s="14">
        <f t="shared" si="2"/>
        <v>1</v>
      </c>
      <c r="M27" s="14"/>
      <c r="N27" s="14"/>
      <c r="O27" s="14"/>
      <c r="P27" s="14"/>
      <c r="Q27" s="14"/>
      <c r="R27" s="14"/>
      <c r="S27" s="14"/>
      <c r="T27" s="14"/>
      <c r="U27" s="14"/>
      <c r="V27" s="14"/>
      <c r="W27" s="14"/>
      <c r="X27" s="14"/>
      <c r="Y27" s="14"/>
      <c r="Z27" s="14"/>
      <c r="AA27" s="14"/>
      <c r="AB27" s="14"/>
    </row>
    <row r="28">
      <c r="A28" s="7">
        <v>45056.0</v>
      </c>
      <c r="B28" s="8" t="s">
        <v>4514</v>
      </c>
      <c r="C28" s="9" t="s">
        <v>14</v>
      </c>
      <c r="D28" s="10" t="s">
        <v>4515</v>
      </c>
      <c r="E28" s="8" t="s">
        <v>3885</v>
      </c>
      <c r="F28" s="16" t="s">
        <v>4516</v>
      </c>
      <c r="G28" s="19" t="s">
        <v>4517</v>
      </c>
      <c r="H28" s="11"/>
      <c r="I28" s="14"/>
      <c r="J28" s="14"/>
      <c r="K28" s="14">
        <f t="shared" si="1"/>
        <v>1</v>
      </c>
      <c r="L28" s="14">
        <f t="shared" si="2"/>
        <v>1</v>
      </c>
      <c r="M28" s="14"/>
      <c r="N28" s="14"/>
      <c r="O28" s="14"/>
      <c r="P28" s="14"/>
      <c r="Q28" s="14"/>
      <c r="R28" s="14"/>
      <c r="S28" s="14"/>
      <c r="T28" s="14"/>
      <c r="U28" s="14"/>
      <c r="V28" s="14"/>
      <c r="W28" s="14"/>
      <c r="X28" s="14"/>
      <c r="Y28" s="14"/>
      <c r="Z28" s="14"/>
      <c r="AA28" s="14"/>
      <c r="AB28" s="14"/>
    </row>
    <row r="29">
      <c r="A29" s="7">
        <v>45056.0</v>
      </c>
      <c r="B29" s="8" t="s">
        <v>4518</v>
      </c>
      <c r="C29" s="9" t="s">
        <v>10</v>
      </c>
      <c r="D29" s="10" t="s">
        <v>4519</v>
      </c>
      <c r="E29" s="8" t="s">
        <v>97</v>
      </c>
      <c r="F29" s="16"/>
      <c r="G29" s="13"/>
      <c r="H29" s="8" t="s">
        <v>4520</v>
      </c>
      <c r="I29" s="14"/>
      <c r="J29" s="14"/>
      <c r="K29" s="14">
        <f t="shared" si="1"/>
        <v>0</v>
      </c>
      <c r="L29" s="14">
        <f t="shared" si="2"/>
        <v>0</v>
      </c>
      <c r="M29" s="14"/>
      <c r="N29" s="14"/>
      <c r="O29" s="14"/>
      <c r="P29" s="14"/>
      <c r="Q29" s="14"/>
      <c r="R29" s="14"/>
      <c r="S29" s="14"/>
      <c r="T29" s="14"/>
      <c r="U29" s="14"/>
      <c r="V29" s="14"/>
      <c r="W29" s="14"/>
      <c r="X29" s="14"/>
      <c r="Y29" s="14"/>
      <c r="Z29" s="14"/>
      <c r="AA29" s="14"/>
      <c r="AB29" s="14"/>
    </row>
    <row r="30">
      <c r="A30" s="7">
        <v>45056.0</v>
      </c>
      <c r="B30" s="8" t="s">
        <v>4521</v>
      </c>
      <c r="C30" s="9" t="s">
        <v>14</v>
      </c>
      <c r="D30" s="10" t="s">
        <v>4522</v>
      </c>
      <c r="E30" s="8" t="s">
        <v>722</v>
      </c>
      <c r="F30" s="16" t="s">
        <v>4523</v>
      </c>
      <c r="G30" s="19" t="s">
        <v>4524</v>
      </c>
      <c r="H30" s="11"/>
      <c r="I30" s="14"/>
      <c r="J30" s="14"/>
      <c r="K30" s="14">
        <f t="shared" si="1"/>
        <v>1</v>
      </c>
      <c r="L30" s="14">
        <f t="shared" si="2"/>
        <v>1</v>
      </c>
      <c r="M30" s="14"/>
      <c r="N30" s="14"/>
      <c r="O30" s="14"/>
      <c r="P30" s="14"/>
      <c r="Q30" s="14"/>
      <c r="R30" s="14"/>
      <c r="S30" s="14"/>
      <c r="T30" s="14"/>
      <c r="U30" s="14"/>
      <c r="V30" s="14"/>
      <c r="W30" s="14"/>
      <c r="X30" s="14"/>
      <c r="Y30" s="14"/>
      <c r="Z30" s="14"/>
      <c r="AA30" s="14"/>
      <c r="AB30" s="14"/>
    </row>
    <row r="31">
      <c r="A31" s="7">
        <v>45056.0</v>
      </c>
      <c r="B31" s="8" t="s">
        <v>4525</v>
      </c>
      <c r="C31" s="9" t="s">
        <v>14</v>
      </c>
      <c r="D31" s="15" t="s">
        <v>4526</v>
      </c>
      <c r="E31" s="8" t="s">
        <v>109</v>
      </c>
      <c r="F31" s="16" t="s">
        <v>4527</v>
      </c>
      <c r="G31" s="19" t="s">
        <v>4528</v>
      </c>
      <c r="H31" s="11"/>
      <c r="I31" s="14"/>
      <c r="J31" s="14"/>
      <c r="K31" s="14">
        <f t="shared" si="1"/>
        <v>1</v>
      </c>
      <c r="L31" s="14">
        <f t="shared" si="2"/>
        <v>1</v>
      </c>
      <c r="M31" s="14"/>
      <c r="N31" s="14"/>
      <c r="O31" s="14"/>
      <c r="P31" s="14"/>
      <c r="Q31" s="14"/>
      <c r="R31" s="14"/>
      <c r="S31" s="14"/>
      <c r="T31" s="14"/>
      <c r="U31" s="14"/>
      <c r="V31" s="14"/>
      <c r="W31" s="14"/>
      <c r="X31" s="14"/>
      <c r="Y31" s="14"/>
      <c r="Z31" s="14"/>
      <c r="AA31" s="14"/>
      <c r="AB31" s="14"/>
    </row>
    <row r="32">
      <c r="A32" s="7">
        <v>45056.0</v>
      </c>
      <c r="B32" s="8" t="s">
        <v>4529</v>
      </c>
      <c r="C32" s="9" t="s">
        <v>14</v>
      </c>
      <c r="D32" s="15" t="s">
        <v>4530</v>
      </c>
      <c r="E32" s="8" t="s">
        <v>132</v>
      </c>
      <c r="F32" s="16" t="s">
        <v>3459</v>
      </c>
      <c r="G32" s="17" t="s">
        <v>4531</v>
      </c>
      <c r="H32" s="11"/>
      <c r="I32" s="14"/>
      <c r="J32" s="14"/>
      <c r="K32" s="14">
        <f t="shared" si="1"/>
        <v>2</v>
      </c>
      <c r="L32" s="14">
        <f t="shared" si="2"/>
        <v>2</v>
      </c>
      <c r="M32" s="14"/>
      <c r="N32" s="14"/>
      <c r="O32" s="14"/>
      <c r="P32" s="14"/>
      <c r="Q32" s="14"/>
      <c r="R32" s="14"/>
      <c r="S32" s="14"/>
      <c r="T32" s="14"/>
      <c r="U32" s="14"/>
      <c r="V32" s="14"/>
      <c r="W32" s="14"/>
      <c r="X32" s="14"/>
      <c r="Y32" s="14"/>
      <c r="Z32" s="14"/>
      <c r="AA32" s="14"/>
      <c r="AB32" s="14"/>
    </row>
    <row r="33">
      <c r="A33" s="7">
        <v>45057.0</v>
      </c>
      <c r="B33" s="8" t="s">
        <v>4532</v>
      </c>
      <c r="C33" s="9" t="s">
        <v>14</v>
      </c>
      <c r="D33" s="10" t="s">
        <v>4533</v>
      </c>
      <c r="E33" s="8" t="s">
        <v>93</v>
      </c>
      <c r="F33" s="12"/>
      <c r="G33" s="13"/>
      <c r="H33" s="8" t="s">
        <v>4534</v>
      </c>
      <c r="I33" s="14"/>
      <c r="J33" s="14"/>
      <c r="K33" s="14">
        <f t="shared" si="1"/>
        <v>0</v>
      </c>
      <c r="L33" s="14">
        <f t="shared" si="2"/>
        <v>0</v>
      </c>
      <c r="M33" s="14"/>
      <c r="N33" s="14"/>
      <c r="O33" s="14"/>
      <c r="P33" s="14"/>
      <c r="Q33" s="14"/>
      <c r="R33" s="14"/>
      <c r="S33" s="14"/>
      <c r="T33" s="14"/>
      <c r="U33" s="14"/>
      <c r="V33" s="14"/>
      <c r="W33" s="14"/>
      <c r="X33" s="14"/>
      <c r="Y33" s="14"/>
      <c r="Z33" s="14"/>
      <c r="AA33" s="14"/>
      <c r="AB33" s="14"/>
    </row>
    <row r="34">
      <c r="A34" s="7">
        <v>45057.0</v>
      </c>
      <c r="B34" s="8" t="s">
        <v>4535</v>
      </c>
      <c r="C34" s="9" t="s">
        <v>14</v>
      </c>
      <c r="D34" s="10" t="s">
        <v>4536</v>
      </c>
      <c r="E34" s="8" t="s">
        <v>165</v>
      </c>
      <c r="F34" s="16" t="s">
        <v>4537</v>
      </c>
      <c r="G34" s="19" t="s">
        <v>4538</v>
      </c>
      <c r="H34" s="8" t="s">
        <v>4539</v>
      </c>
      <c r="I34" s="14"/>
      <c r="J34" s="14"/>
      <c r="K34" s="14">
        <f t="shared" si="1"/>
        <v>1</v>
      </c>
      <c r="L34" s="14">
        <f t="shared" si="2"/>
        <v>1</v>
      </c>
      <c r="M34" s="14"/>
      <c r="N34" s="14"/>
      <c r="O34" s="14"/>
      <c r="P34" s="14"/>
      <c r="Q34" s="14"/>
      <c r="R34" s="14"/>
      <c r="S34" s="14"/>
      <c r="T34" s="14"/>
      <c r="U34" s="14"/>
      <c r="V34" s="14"/>
      <c r="W34" s="14"/>
      <c r="X34" s="14"/>
      <c r="Y34" s="14"/>
      <c r="Z34" s="14"/>
      <c r="AA34" s="14"/>
      <c r="AB34" s="14"/>
    </row>
    <row r="35">
      <c r="A35" s="7">
        <v>45057.0</v>
      </c>
      <c r="B35" s="8" t="s">
        <v>4540</v>
      </c>
      <c r="C35" s="9" t="s">
        <v>14</v>
      </c>
      <c r="D35" s="10" t="s">
        <v>4541</v>
      </c>
      <c r="E35" s="8" t="s">
        <v>123</v>
      </c>
      <c r="F35" s="16" t="s">
        <v>4542</v>
      </c>
      <c r="G35" s="19" t="s">
        <v>4543</v>
      </c>
      <c r="H35" s="8" t="s">
        <v>3589</v>
      </c>
      <c r="I35" s="14"/>
      <c r="J35" s="14"/>
      <c r="K35" s="14">
        <f t="shared" si="1"/>
        <v>1</v>
      </c>
      <c r="L35" s="14">
        <f t="shared" si="2"/>
        <v>1</v>
      </c>
      <c r="M35" s="14"/>
      <c r="N35" s="14"/>
      <c r="O35" s="14"/>
      <c r="P35" s="14"/>
      <c r="Q35" s="14"/>
      <c r="R35" s="14"/>
      <c r="S35" s="14"/>
      <c r="T35" s="14"/>
      <c r="U35" s="14"/>
      <c r="V35" s="14"/>
      <c r="W35" s="14"/>
      <c r="X35" s="14"/>
      <c r="Y35" s="14"/>
      <c r="Z35" s="14"/>
      <c r="AA35" s="14"/>
      <c r="AB35" s="14"/>
    </row>
    <row r="36" ht="186.75" customHeight="1">
      <c r="A36" s="7">
        <v>45057.0</v>
      </c>
      <c r="B36" s="8" t="s">
        <v>4544</v>
      </c>
      <c r="C36" s="9" t="s">
        <v>14</v>
      </c>
      <c r="D36" s="15" t="s">
        <v>4545</v>
      </c>
      <c r="E36" s="8" t="s">
        <v>1967</v>
      </c>
      <c r="F36" s="16" t="s">
        <v>1968</v>
      </c>
      <c r="G36" s="17" t="s">
        <v>4546</v>
      </c>
      <c r="H36" s="11"/>
      <c r="I36" s="14"/>
      <c r="J36" s="14"/>
      <c r="K36" s="14">
        <f t="shared" si="1"/>
        <v>2</v>
      </c>
      <c r="L36" s="14">
        <f t="shared" si="2"/>
        <v>2</v>
      </c>
      <c r="M36" s="14"/>
      <c r="N36" s="14"/>
      <c r="O36" s="14"/>
      <c r="P36" s="14"/>
      <c r="Q36" s="14"/>
      <c r="R36" s="14"/>
      <c r="S36" s="14"/>
      <c r="T36" s="14"/>
      <c r="U36" s="14"/>
      <c r="V36" s="14"/>
      <c r="W36" s="14"/>
      <c r="X36" s="14"/>
      <c r="Y36" s="14"/>
      <c r="Z36" s="14"/>
      <c r="AA36" s="14"/>
      <c r="AB36" s="14"/>
    </row>
    <row r="37" ht="186.75" customHeight="1">
      <c r="A37" s="7">
        <v>45057.0</v>
      </c>
      <c r="B37" s="8" t="s">
        <v>4547</v>
      </c>
      <c r="C37" s="9" t="s">
        <v>30</v>
      </c>
      <c r="D37" s="10" t="s">
        <v>4548</v>
      </c>
      <c r="E37" s="8" t="s">
        <v>40</v>
      </c>
      <c r="F37" s="16" t="s">
        <v>4549</v>
      </c>
      <c r="G37" s="19" t="s">
        <v>4550</v>
      </c>
      <c r="H37" s="11"/>
      <c r="I37" s="14"/>
      <c r="J37" s="14"/>
      <c r="K37" s="14">
        <f t="shared" si="1"/>
        <v>1</v>
      </c>
      <c r="L37" s="14">
        <f t="shared" si="2"/>
        <v>1</v>
      </c>
      <c r="M37" s="14"/>
      <c r="N37" s="14"/>
      <c r="O37" s="14"/>
      <c r="P37" s="14"/>
      <c r="Q37" s="14"/>
      <c r="R37" s="14"/>
      <c r="S37" s="14"/>
      <c r="T37" s="14"/>
      <c r="U37" s="14"/>
      <c r="V37" s="14"/>
      <c r="W37" s="14"/>
      <c r="X37" s="14"/>
      <c r="Y37" s="14"/>
      <c r="Z37" s="14"/>
      <c r="AA37" s="14"/>
      <c r="AB37" s="14"/>
    </row>
    <row r="38">
      <c r="A38" s="7">
        <v>45057.0</v>
      </c>
      <c r="B38" s="8" t="s">
        <v>4551</v>
      </c>
      <c r="C38" s="9" t="s">
        <v>30</v>
      </c>
      <c r="D38" s="10" t="s">
        <v>4552</v>
      </c>
      <c r="E38" s="8" t="s">
        <v>32</v>
      </c>
      <c r="F38" s="16" t="s">
        <v>4553</v>
      </c>
      <c r="G38" s="19" t="s">
        <v>4554</v>
      </c>
      <c r="H38" s="11"/>
      <c r="I38" s="14"/>
      <c r="J38" s="14"/>
      <c r="K38" s="14">
        <f t="shared" si="1"/>
        <v>1</v>
      </c>
      <c r="L38" s="14">
        <f t="shared" si="2"/>
        <v>1</v>
      </c>
      <c r="M38" s="14"/>
      <c r="N38" s="14"/>
      <c r="O38" s="14"/>
      <c r="P38" s="14"/>
      <c r="Q38" s="14"/>
      <c r="R38" s="14"/>
      <c r="S38" s="14"/>
      <c r="T38" s="14"/>
      <c r="U38" s="14"/>
      <c r="V38" s="14"/>
      <c r="W38" s="14"/>
      <c r="X38" s="14"/>
      <c r="Y38" s="14"/>
      <c r="Z38" s="14"/>
      <c r="AA38" s="14"/>
      <c r="AB38" s="14"/>
    </row>
    <row r="39">
      <c r="A39" s="7">
        <v>45057.0</v>
      </c>
      <c r="B39" s="8" t="s">
        <v>4555</v>
      </c>
      <c r="C39" s="9" t="s">
        <v>14</v>
      </c>
      <c r="D39" s="10" t="s">
        <v>4556</v>
      </c>
      <c r="E39" s="8" t="s">
        <v>123</v>
      </c>
      <c r="F39" s="16" t="s">
        <v>4557</v>
      </c>
      <c r="G39" s="19" t="s">
        <v>4558</v>
      </c>
      <c r="H39" s="11"/>
      <c r="I39" s="14"/>
      <c r="J39" s="14"/>
      <c r="K39" s="14">
        <f t="shared" si="1"/>
        <v>1</v>
      </c>
      <c r="L39" s="14">
        <f t="shared" si="2"/>
        <v>1</v>
      </c>
      <c r="M39" s="14"/>
      <c r="N39" s="14"/>
      <c r="O39" s="14"/>
      <c r="P39" s="14"/>
      <c r="Q39" s="14"/>
      <c r="R39" s="14"/>
      <c r="S39" s="14"/>
      <c r="T39" s="14"/>
      <c r="U39" s="14"/>
      <c r="V39" s="14"/>
      <c r="W39" s="14"/>
      <c r="X39" s="14"/>
      <c r="Y39" s="14"/>
      <c r="Z39" s="14"/>
      <c r="AA39" s="14"/>
      <c r="AB39" s="14"/>
    </row>
    <row r="40" ht="202.5" customHeight="1">
      <c r="A40" s="7">
        <v>45057.0</v>
      </c>
      <c r="B40" s="8" t="s">
        <v>4559</v>
      </c>
      <c r="C40" s="9" t="s">
        <v>30</v>
      </c>
      <c r="D40" s="10" t="s">
        <v>4560</v>
      </c>
      <c r="E40" s="8" t="s">
        <v>142</v>
      </c>
      <c r="F40" s="16" t="s">
        <v>4561</v>
      </c>
      <c r="G40" s="19" t="s">
        <v>4562</v>
      </c>
      <c r="H40" s="11"/>
      <c r="I40" s="14"/>
      <c r="J40" s="14"/>
      <c r="K40" s="14">
        <f t="shared" si="1"/>
        <v>1</v>
      </c>
      <c r="L40" s="14">
        <f t="shared" si="2"/>
        <v>1</v>
      </c>
      <c r="M40" s="14"/>
      <c r="N40" s="14"/>
      <c r="O40" s="14"/>
      <c r="P40" s="14"/>
      <c r="Q40" s="14"/>
      <c r="R40" s="14"/>
      <c r="S40" s="14"/>
      <c r="T40" s="14"/>
      <c r="U40" s="14"/>
      <c r="V40" s="14"/>
      <c r="W40" s="14"/>
      <c r="X40" s="14"/>
      <c r="Y40" s="14"/>
      <c r="Z40" s="14"/>
      <c r="AA40" s="14"/>
      <c r="AB40" s="14"/>
    </row>
    <row r="41">
      <c r="A41" s="7">
        <v>45057.0</v>
      </c>
      <c r="B41" s="8" t="s">
        <v>4563</v>
      </c>
      <c r="C41" s="9" t="s">
        <v>30</v>
      </c>
      <c r="D41" s="15" t="s">
        <v>4564</v>
      </c>
      <c r="E41" s="8" t="s">
        <v>4565</v>
      </c>
      <c r="F41" s="16" t="s">
        <v>4566</v>
      </c>
      <c r="G41" s="19" t="s">
        <v>4567</v>
      </c>
      <c r="H41" s="11"/>
      <c r="I41" s="14"/>
      <c r="J41" s="14"/>
      <c r="K41" s="14">
        <f t="shared" si="1"/>
        <v>1</v>
      </c>
      <c r="L41" s="14">
        <f t="shared" si="2"/>
        <v>1</v>
      </c>
      <c r="M41" s="14"/>
      <c r="N41" s="14"/>
      <c r="O41" s="14"/>
      <c r="P41" s="14"/>
      <c r="Q41" s="14"/>
      <c r="R41" s="14"/>
      <c r="S41" s="14"/>
      <c r="T41" s="14"/>
      <c r="U41" s="14"/>
      <c r="V41" s="14"/>
      <c r="W41" s="14"/>
      <c r="X41" s="14"/>
      <c r="Y41" s="14"/>
      <c r="Z41" s="14"/>
      <c r="AA41" s="14"/>
      <c r="AB41" s="14"/>
    </row>
    <row r="42">
      <c r="A42" s="7">
        <v>45057.0</v>
      </c>
      <c r="B42" s="8" t="s">
        <v>4568</v>
      </c>
      <c r="C42" s="9" t="s">
        <v>14</v>
      </c>
      <c r="D42" s="10" t="s">
        <v>4569</v>
      </c>
      <c r="E42" s="8" t="s">
        <v>93</v>
      </c>
      <c r="F42" s="16" t="s">
        <v>4570</v>
      </c>
      <c r="G42" s="19" t="s">
        <v>4571</v>
      </c>
      <c r="H42" s="11"/>
      <c r="I42" s="14"/>
      <c r="J42" s="14"/>
      <c r="K42" s="14">
        <f t="shared" si="1"/>
        <v>1</v>
      </c>
      <c r="L42" s="14">
        <f t="shared" si="2"/>
        <v>1</v>
      </c>
      <c r="M42" s="14"/>
      <c r="N42" s="14"/>
      <c r="O42" s="14"/>
      <c r="P42" s="14"/>
      <c r="Q42" s="14"/>
      <c r="R42" s="14"/>
      <c r="S42" s="14"/>
      <c r="T42" s="14"/>
      <c r="U42" s="14"/>
      <c r="V42" s="14"/>
      <c r="W42" s="14"/>
      <c r="X42" s="14"/>
      <c r="Y42" s="14"/>
      <c r="Z42" s="14"/>
      <c r="AA42" s="14"/>
      <c r="AB42" s="14"/>
    </row>
    <row r="43">
      <c r="A43" s="7">
        <v>45057.0</v>
      </c>
      <c r="B43" s="8" t="s">
        <v>4572</v>
      </c>
      <c r="C43" s="9" t="s">
        <v>14</v>
      </c>
      <c r="D43" s="10" t="s">
        <v>4573</v>
      </c>
      <c r="E43" s="8" t="s">
        <v>4574</v>
      </c>
      <c r="F43" s="16" t="s">
        <v>4575</v>
      </c>
      <c r="G43" s="19" t="s">
        <v>4576</v>
      </c>
      <c r="H43" s="11"/>
      <c r="I43" s="14"/>
      <c r="J43" s="14"/>
      <c r="K43" s="14">
        <f t="shared" si="1"/>
        <v>1</v>
      </c>
      <c r="L43" s="14">
        <f t="shared" si="2"/>
        <v>1</v>
      </c>
      <c r="M43" s="14"/>
      <c r="N43" s="14"/>
      <c r="O43" s="14"/>
      <c r="P43" s="14"/>
      <c r="Q43" s="14"/>
      <c r="R43" s="14"/>
      <c r="S43" s="14"/>
      <c r="T43" s="14"/>
      <c r="U43" s="14"/>
      <c r="V43" s="14"/>
      <c r="W43" s="14"/>
      <c r="X43" s="14"/>
      <c r="Y43" s="14"/>
      <c r="Z43" s="14"/>
      <c r="AA43" s="14"/>
      <c r="AB43" s="14"/>
    </row>
    <row r="44">
      <c r="A44" s="7">
        <v>45057.0</v>
      </c>
      <c r="B44" s="8" t="s">
        <v>4577</v>
      </c>
      <c r="C44" s="9" t="s">
        <v>30</v>
      </c>
      <c r="D44" s="10" t="s">
        <v>4578</v>
      </c>
      <c r="E44" s="8" t="s">
        <v>4579</v>
      </c>
      <c r="F44" s="16" t="s">
        <v>4580</v>
      </c>
      <c r="G44" s="19" t="s">
        <v>4581</v>
      </c>
      <c r="H44" s="11"/>
      <c r="I44" s="14"/>
      <c r="J44" s="14"/>
      <c r="K44" s="14">
        <f t="shared" si="1"/>
        <v>1</v>
      </c>
      <c r="L44" s="14">
        <f t="shared" si="2"/>
        <v>1</v>
      </c>
      <c r="M44" s="14"/>
      <c r="N44" s="14"/>
      <c r="O44" s="14"/>
      <c r="P44" s="14"/>
      <c r="Q44" s="14"/>
      <c r="R44" s="14"/>
      <c r="S44" s="14"/>
      <c r="T44" s="14"/>
      <c r="U44" s="14"/>
      <c r="V44" s="14"/>
      <c r="W44" s="14"/>
      <c r="X44" s="14"/>
      <c r="Y44" s="14"/>
      <c r="Z44" s="14"/>
      <c r="AA44" s="14"/>
      <c r="AB44" s="14"/>
    </row>
    <row r="45" ht="354.0" customHeight="1">
      <c r="A45" s="7">
        <v>45057.0</v>
      </c>
      <c r="B45" s="8" t="s">
        <v>4582</v>
      </c>
      <c r="C45" s="9" t="s">
        <v>14</v>
      </c>
      <c r="D45" s="15" t="s">
        <v>4583</v>
      </c>
      <c r="E45" s="8" t="s">
        <v>59</v>
      </c>
      <c r="F45" s="16" t="s">
        <v>60</v>
      </c>
      <c r="G45" s="17" t="s">
        <v>4584</v>
      </c>
      <c r="H45" s="8" t="s">
        <v>62</v>
      </c>
      <c r="I45" s="14"/>
      <c r="J45" s="14"/>
      <c r="K45" s="14">
        <f t="shared" si="1"/>
        <v>1</v>
      </c>
      <c r="L45" s="14">
        <f t="shared" si="2"/>
        <v>1</v>
      </c>
      <c r="M45" s="14"/>
      <c r="N45" s="14"/>
      <c r="O45" s="14"/>
      <c r="P45" s="14"/>
      <c r="Q45" s="14"/>
      <c r="R45" s="14"/>
      <c r="S45" s="14"/>
      <c r="T45" s="14"/>
      <c r="U45" s="14"/>
      <c r="V45" s="14"/>
      <c r="W45" s="14"/>
      <c r="X45" s="14"/>
      <c r="Y45" s="14"/>
      <c r="Z45" s="14"/>
      <c r="AA45" s="14"/>
      <c r="AB45" s="14"/>
    </row>
    <row r="46">
      <c r="A46" s="7">
        <v>45058.0</v>
      </c>
      <c r="B46" s="8" t="s">
        <v>4585</v>
      </c>
      <c r="C46" s="9" t="s">
        <v>14</v>
      </c>
      <c r="D46" s="10" t="s">
        <v>4586</v>
      </c>
      <c r="E46" s="8" t="s">
        <v>722</v>
      </c>
      <c r="F46" s="16" t="s">
        <v>4523</v>
      </c>
      <c r="G46" s="19" t="s">
        <v>4587</v>
      </c>
      <c r="H46" s="11"/>
      <c r="I46" s="14"/>
      <c r="J46" s="14"/>
      <c r="K46" s="14">
        <f t="shared" si="1"/>
        <v>1</v>
      </c>
      <c r="L46" s="14">
        <f t="shared" si="2"/>
        <v>1</v>
      </c>
      <c r="M46" s="14"/>
      <c r="N46" s="14"/>
      <c r="O46" s="14"/>
      <c r="P46" s="14"/>
      <c r="Q46" s="14"/>
      <c r="R46" s="14"/>
      <c r="S46" s="14"/>
      <c r="T46" s="14"/>
      <c r="U46" s="14"/>
      <c r="V46" s="14"/>
      <c r="W46" s="14"/>
      <c r="X46" s="14"/>
      <c r="Y46" s="14"/>
      <c r="Z46" s="14"/>
      <c r="AA46" s="14"/>
      <c r="AB46" s="14"/>
    </row>
    <row r="47">
      <c r="A47" s="7">
        <v>45058.0</v>
      </c>
      <c r="B47" s="8" t="s">
        <v>4588</v>
      </c>
      <c r="C47" s="9" t="s">
        <v>30</v>
      </c>
      <c r="D47" s="15" t="s">
        <v>4589</v>
      </c>
      <c r="E47" s="8" t="s">
        <v>32</v>
      </c>
      <c r="F47" s="16" t="s">
        <v>4590</v>
      </c>
      <c r="G47" s="19" t="s">
        <v>4591</v>
      </c>
      <c r="H47" s="11"/>
      <c r="I47" s="14"/>
      <c r="J47" s="14"/>
      <c r="K47" s="14">
        <f t="shared" si="1"/>
        <v>1</v>
      </c>
      <c r="L47" s="14">
        <f t="shared" si="2"/>
        <v>1</v>
      </c>
      <c r="M47" s="14"/>
      <c r="N47" s="14"/>
      <c r="O47" s="14"/>
      <c r="P47" s="14"/>
      <c r="Q47" s="14"/>
      <c r="R47" s="14"/>
      <c r="S47" s="14"/>
      <c r="T47" s="14"/>
      <c r="U47" s="14"/>
      <c r="V47" s="14"/>
      <c r="W47" s="14"/>
      <c r="X47" s="14"/>
      <c r="Y47" s="14"/>
      <c r="Z47" s="14"/>
      <c r="AA47" s="14"/>
      <c r="AB47" s="14"/>
    </row>
    <row r="48" ht="223.5" customHeight="1">
      <c r="A48" s="7">
        <v>45058.0</v>
      </c>
      <c r="B48" s="8" t="s">
        <v>4592</v>
      </c>
      <c r="C48" s="9" t="s">
        <v>14</v>
      </c>
      <c r="D48" s="10" t="s">
        <v>4593</v>
      </c>
      <c r="E48" s="8" t="s">
        <v>722</v>
      </c>
      <c r="F48" s="16" t="s">
        <v>4594</v>
      </c>
      <c r="G48" s="19" t="s">
        <v>4595</v>
      </c>
      <c r="H48" s="8" t="s">
        <v>348</v>
      </c>
      <c r="I48" s="14"/>
      <c r="J48" s="14"/>
      <c r="K48" s="14">
        <f t="shared" si="1"/>
        <v>1</v>
      </c>
      <c r="L48" s="14">
        <f t="shared" si="2"/>
        <v>1</v>
      </c>
      <c r="M48" s="14"/>
      <c r="N48" s="14"/>
      <c r="O48" s="14"/>
      <c r="P48" s="14"/>
      <c r="Q48" s="14"/>
      <c r="R48" s="14"/>
      <c r="S48" s="14"/>
      <c r="T48" s="14"/>
      <c r="U48" s="14"/>
      <c r="V48" s="14"/>
      <c r="W48" s="14"/>
      <c r="X48" s="14"/>
      <c r="Y48" s="14"/>
      <c r="Z48" s="14"/>
      <c r="AA48" s="14"/>
      <c r="AB48" s="14"/>
    </row>
    <row r="49" ht="225.75" customHeight="1">
      <c r="A49" s="7">
        <v>45058.0</v>
      </c>
      <c r="B49" s="8" t="s">
        <v>4596</v>
      </c>
      <c r="C49" s="9" t="s">
        <v>30</v>
      </c>
      <c r="D49" s="15" t="s">
        <v>4597</v>
      </c>
      <c r="E49" s="8" t="s">
        <v>32</v>
      </c>
      <c r="F49" s="16" t="s">
        <v>4598</v>
      </c>
      <c r="G49" s="19" t="s">
        <v>4599</v>
      </c>
      <c r="H49" s="11"/>
      <c r="I49" s="14"/>
      <c r="J49" s="14"/>
      <c r="K49" s="14">
        <f t="shared" si="1"/>
        <v>1</v>
      </c>
      <c r="L49" s="14">
        <f t="shared" si="2"/>
        <v>1</v>
      </c>
      <c r="M49" s="14"/>
      <c r="N49" s="14"/>
      <c r="O49" s="14"/>
      <c r="P49" s="14"/>
      <c r="Q49" s="14"/>
      <c r="R49" s="14"/>
      <c r="S49" s="14"/>
      <c r="T49" s="14"/>
      <c r="U49" s="14"/>
      <c r="V49" s="14"/>
      <c r="W49" s="14"/>
      <c r="X49" s="14"/>
      <c r="Y49" s="14"/>
      <c r="Z49" s="14"/>
      <c r="AA49" s="14"/>
      <c r="AB49" s="14"/>
    </row>
    <row r="50" ht="292.5" customHeight="1">
      <c r="A50" s="7">
        <v>45058.0</v>
      </c>
      <c r="B50" s="8" t="s">
        <v>4600</v>
      </c>
      <c r="C50" s="9" t="s">
        <v>14</v>
      </c>
      <c r="D50" s="10" t="s">
        <v>4601</v>
      </c>
      <c r="E50" s="8" t="s">
        <v>4602</v>
      </c>
      <c r="F50" s="16" t="s">
        <v>4603</v>
      </c>
      <c r="G50" s="19" t="s">
        <v>4604</v>
      </c>
      <c r="H50" s="11"/>
      <c r="I50" s="14"/>
      <c r="J50" s="14"/>
      <c r="K50" s="14">
        <f t="shared" si="1"/>
        <v>1</v>
      </c>
      <c r="L50" s="14">
        <f t="shared" si="2"/>
        <v>1</v>
      </c>
      <c r="M50" s="14"/>
      <c r="N50" s="14"/>
      <c r="O50" s="14"/>
      <c r="P50" s="14"/>
      <c r="Q50" s="14"/>
      <c r="R50" s="14"/>
      <c r="S50" s="14"/>
      <c r="T50" s="14"/>
      <c r="U50" s="14"/>
      <c r="V50" s="14"/>
      <c r="W50" s="14"/>
      <c r="X50" s="14"/>
      <c r="Y50" s="14"/>
      <c r="Z50" s="14"/>
      <c r="AA50" s="14"/>
      <c r="AB50" s="14"/>
    </row>
    <row r="51">
      <c r="A51" s="7">
        <v>45058.0</v>
      </c>
      <c r="B51" s="8" t="s">
        <v>4605</v>
      </c>
      <c r="C51" s="9" t="s">
        <v>30</v>
      </c>
      <c r="D51" s="10" t="s">
        <v>4606</v>
      </c>
      <c r="E51" s="8" t="s">
        <v>37</v>
      </c>
      <c r="F51" s="16" t="s">
        <v>4607</v>
      </c>
      <c r="G51" s="19" t="s">
        <v>4608</v>
      </c>
      <c r="H51" s="11"/>
      <c r="I51" s="14"/>
      <c r="J51" s="14"/>
      <c r="K51" s="14">
        <f t="shared" si="1"/>
        <v>1</v>
      </c>
      <c r="L51" s="14">
        <f t="shared" si="2"/>
        <v>1</v>
      </c>
      <c r="M51" s="14"/>
      <c r="N51" s="14"/>
      <c r="O51" s="14"/>
      <c r="P51" s="14"/>
      <c r="Q51" s="14"/>
      <c r="R51" s="14"/>
      <c r="S51" s="14"/>
      <c r="T51" s="14"/>
      <c r="U51" s="14"/>
      <c r="V51" s="14"/>
      <c r="W51" s="14"/>
      <c r="X51" s="14"/>
      <c r="Y51" s="14"/>
      <c r="Z51" s="14"/>
      <c r="AA51" s="14"/>
      <c r="AB51" s="14"/>
    </row>
    <row r="52">
      <c r="A52" s="7">
        <v>45058.0</v>
      </c>
      <c r="B52" s="8" t="s">
        <v>4609</v>
      </c>
      <c r="C52" s="9" t="s">
        <v>14</v>
      </c>
      <c r="D52" s="10" t="s">
        <v>4610</v>
      </c>
      <c r="E52" s="8" t="s">
        <v>123</v>
      </c>
      <c r="F52" s="16" t="s">
        <v>4611</v>
      </c>
      <c r="G52" s="19" t="s">
        <v>4612</v>
      </c>
      <c r="H52" s="11"/>
      <c r="I52" s="14"/>
      <c r="J52" s="14"/>
      <c r="K52" s="14">
        <f t="shared" si="1"/>
        <v>1</v>
      </c>
      <c r="L52" s="14">
        <f t="shared" si="2"/>
        <v>1</v>
      </c>
      <c r="M52" s="14"/>
      <c r="N52" s="14"/>
      <c r="O52" s="14"/>
      <c r="P52" s="14"/>
      <c r="Q52" s="14"/>
      <c r="R52" s="14"/>
      <c r="S52" s="14"/>
      <c r="T52" s="14"/>
      <c r="U52" s="14"/>
      <c r="V52" s="14"/>
      <c r="W52" s="14"/>
      <c r="X52" s="14"/>
      <c r="Y52" s="14"/>
      <c r="Z52" s="14"/>
      <c r="AA52" s="14"/>
      <c r="AB52" s="14"/>
    </row>
    <row r="53">
      <c r="A53" s="7">
        <v>45058.0</v>
      </c>
      <c r="B53" s="8" t="s">
        <v>4613</v>
      </c>
      <c r="C53" s="9" t="s">
        <v>14</v>
      </c>
      <c r="D53" s="10" t="s">
        <v>4614</v>
      </c>
      <c r="E53" s="8" t="s">
        <v>93</v>
      </c>
      <c r="F53" s="16" t="s">
        <v>4615</v>
      </c>
      <c r="G53" s="19" t="s">
        <v>4616</v>
      </c>
      <c r="H53" s="8" t="s">
        <v>348</v>
      </c>
      <c r="I53" s="14"/>
      <c r="J53" s="14"/>
      <c r="K53" s="14">
        <f t="shared" si="1"/>
        <v>1</v>
      </c>
      <c r="L53" s="14">
        <f t="shared" si="2"/>
        <v>1</v>
      </c>
      <c r="M53" s="14"/>
      <c r="N53" s="14"/>
      <c r="O53" s="14"/>
      <c r="P53" s="14"/>
      <c r="Q53" s="14"/>
      <c r="R53" s="14"/>
      <c r="S53" s="14"/>
      <c r="T53" s="14"/>
      <c r="U53" s="14"/>
      <c r="V53" s="14"/>
      <c r="W53" s="14"/>
      <c r="X53" s="14"/>
      <c r="Y53" s="14"/>
      <c r="Z53" s="14"/>
      <c r="AA53" s="14"/>
      <c r="AB53" s="14"/>
    </row>
    <row r="54">
      <c r="A54" s="7">
        <v>45058.0</v>
      </c>
      <c r="B54" s="8" t="s">
        <v>4617</v>
      </c>
      <c r="C54" s="9" t="s">
        <v>10</v>
      </c>
      <c r="D54" s="10" t="s">
        <v>4618</v>
      </c>
      <c r="E54" s="8" t="s">
        <v>123</v>
      </c>
      <c r="F54" s="16" t="s">
        <v>4619</v>
      </c>
      <c r="G54" s="19" t="s">
        <v>4620</v>
      </c>
      <c r="H54" s="11"/>
      <c r="I54" s="14"/>
      <c r="J54" s="14"/>
      <c r="K54" s="14">
        <f t="shared" si="1"/>
        <v>1</v>
      </c>
      <c r="L54" s="14">
        <f t="shared" si="2"/>
        <v>1</v>
      </c>
      <c r="M54" s="14"/>
      <c r="N54" s="14"/>
      <c r="O54" s="14"/>
      <c r="P54" s="14"/>
      <c r="Q54" s="14"/>
      <c r="R54" s="14"/>
      <c r="S54" s="14"/>
      <c r="T54" s="14"/>
      <c r="U54" s="14"/>
      <c r="V54" s="14"/>
      <c r="W54" s="14"/>
      <c r="X54" s="14"/>
      <c r="Y54" s="14"/>
      <c r="Z54" s="14"/>
      <c r="AA54" s="14"/>
      <c r="AB54" s="14"/>
    </row>
    <row r="55">
      <c r="A55" s="7">
        <v>45058.0</v>
      </c>
      <c r="B55" s="8" t="s">
        <v>4621</v>
      </c>
      <c r="C55" s="9" t="s">
        <v>14</v>
      </c>
      <c r="D55" s="10" t="s">
        <v>4622</v>
      </c>
      <c r="E55" s="8" t="s">
        <v>4623</v>
      </c>
      <c r="F55" s="16" t="s">
        <v>4624</v>
      </c>
      <c r="G55" s="19" t="s">
        <v>4625</v>
      </c>
      <c r="H55" s="8" t="s">
        <v>4626</v>
      </c>
      <c r="I55" s="14"/>
      <c r="J55" s="14"/>
      <c r="K55" s="14">
        <f t="shared" si="1"/>
        <v>1</v>
      </c>
      <c r="L55" s="14">
        <f t="shared" si="2"/>
        <v>1</v>
      </c>
      <c r="M55" s="14"/>
      <c r="N55" s="14"/>
      <c r="O55" s="14"/>
      <c r="P55" s="14"/>
      <c r="Q55" s="14"/>
      <c r="R55" s="14"/>
      <c r="S55" s="14"/>
      <c r="T55" s="14"/>
      <c r="U55" s="14"/>
      <c r="V55" s="14"/>
      <c r="W55" s="14"/>
      <c r="X55" s="14"/>
      <c r="Y55" s="14"/>
      <c r="Z55" s="14"/>
      <c r="AA55" s="14"/>
      <c r="AB55" s="14"/>
    </row>
    <row r="56">
      <c r="A56" s="7">
        <v>45061.0</v>
      </c>
      <c r="B56" s="8" t="s">
        <v>4627</v>
      </c>
      <c r="C56" s="9" t="s">
        <v>14</v>
      </c>
      <c r="D56" s="10" t="s">
        <v>4628</v>
      </c>
      <c r="E56" s="8" t="s">
        <v>93</v>
      </c>
      <c r="F56" s="16" t="s">
        <v>4629</v>
      </c>
      <c r="G56" s="19" t="s">
        <v>4630</v>
      </c>
      <c r="H56" s="11"/>
      <c r="I56" s="14"/>
      <c r="J56" s="14"/>
      <c r="K56" s="14">
        <f t="shared" si="1"/>
        <v>1</v>
      </c>
      <c r="L56" s="14">
        <f t="shared" si="2"/>
        <v>1</v>
      </c>
      <c r="M56" s="14"/>
      <c r="N56" s="14"/>
      <c r="O56" s="14"/>
      <c r="P56" s="14"/>
      <c r="Q56" s="14"/>
      <c r="R56" s="14"/>
      <c r="S56" s="14"/>
      <c r="T56" s="14"/>
      <c r="U56" s="14"/>
      <c r="V56" s="14"/>
      <c r="W56" s="14"/>
      <c r="X56" s="14"/>
      <c r="Y56" s="14"/>
      <c r="Z56" s="14"/>
      <c r="AA56" s="14"/>
      <c r="AB56" s="14"/>
    </row>
    <row r="57">
      <c r="A57" s="7">
        <v>45061.0</v>
      </c>
      <c r="B57" s="8" t="s">
        <v>4631</v>
      </c>
      <c r="C57" s="9" t="s">
        <v>30</v>
      </c>
      <c r="D57" s="15" t="s">
        <v>4632</v>
      </c>
      <c r="E57" s="8" t="s">
        <v>156</v>
      </c>
      <c r="F57" s="16" t="s">
        <v>4633</v>
      </c>
      <c r="G57" s="19" t="s">
        <v>4634</v>
      </c>
      <c r="H57" s="8" t="s">
        <v>4635</v>
      </c>
      <c r="I57" s="14"/>
      <c r="J57" s="14"/>
      <c r="K57" s="14">
        <f t="shared" si="1"/>
        <v>1</v>
      </c>
      <c r="L57" s="14">
        <f t="shared" si="2"/>
        <v>1</v>
      </c>
      <c r="M57" s="14"/>
      <c r="N57" s="14"/>
      <c r="O57" s="14"/>
      <c r="P57" s="14"/>
      <c r="Q57" s="14"/>
      <c r="R57" s="14"/>
      <c r="S57" s="14"/>
      <c r="T57" s="14"/>
      <c r="U57" s="14"/>
      <c r="V57" s="14"/>
      <c r="W57" s="14"/>
      <c r="X57" s="14"/>
      <c r="Y57" s="14"/>
      <c r="Z57" s="14"/>
      <c r="AA57" s="14"/>
      <c r="AB57" s="14"/>
    </row>
    <row r="58">
      <c r="A58" s="7">
        <v>45061.0</v>
      </c>
      <c r="B58" s="8" t="s">
        <v>4636</v>
      </c>
      <c r="C58" s="9" t="s">
        <v>14</v>
      </c>
      <c r="D58" s="10" t="s">
        <v>4637</v>
      </c>
      <c r="E58" s="8" t="s">
        <v>1813</v>
      </c>
      <c r="F58" s="16" t="s">
        <v>4638</v>
      </c>
      <c r="G58" s="19" t="s">
        <v>4639</v>
      </c>
      <c r="H58" s="11"/>
      <c r="I58" s="14"/>
      <c r="J58" s="14"/>
      <c r="K58" s="14">
        <f t="shared" si="1"/>
        <v>1</v>
      </c>
      <c r="L58" s="14">
        <f t="shared" si="2"/>
        <v>1</v>
      </c>
      <c r="M58" s="14"/>
      <c r="N58" s="14"/>
      <c r="O58" s="14"/>
      <c r="P58" s="14"/>
      <c r="Q58" s="14"/>
      <c r="R58" s="14"/>
      <c r="S58" s="14"/>
      <c r="T58" s="14"/>
      <c r="U58" s="14"/>
      <c r="V58" s="14"/>
      <c r="W58" s="14"/>
      <c r="X58" s="14"/>
      <c r="Y58" s="14"/>
      <c r="Z58" s="14"/>
      <c r="AA58" s="14"/>
      <c r="AB58" s="14"/>
    </row>
    <row r="59">
      <c r="A59" s="7">
        <v>45061.0</v>
      </c>
      <c r="B59" s="8" t="s">
        <v>4640</v>
      </c>
      <c r="C59" s="9" t="s">
        <v>14</v>
      </c>
      <c r="D59" s="10" t="s">
        <v>4641</v>
      </c>
      <c r="E59" s="8" t="s">
        <v>156</v>
      </c>
      <c r="F59" s="16" t="s">
        <v>363</v>
      </c>
      <c r="G59" s="19" t="s">
        <v>4642</v>
      </c>
      <c r="H59" s="8" t="s">
        <v>348</v>
      </c>
      <c r="I59" s="14"/>
      <c r="J59" s="14"/>
      <c r="K59" s="14">
        <f t="shared" si="1"/>
        <v>1</v>
      </c>
      <c r="L59" s="14">
        <f t="shared" si="2"/>
        <v>1</v>
      </c>
      <c r="M59" s="14"/>
      <c r="N59" s="14"/>
      <c r="O59" s="14"/>
      <c r="P59" s="14"/>
      <c r="Q59" s="14"/>
      <c r="R59" s="14"/>
      <c r="S59" s="14"/>
      <c r="T59" s="14"/>
      <c r="U59" s="14"/>
      <c r="V59" s="14"/>
      <c r="W59" s="14"/>
      <c r="X59" s="14"/>
      <c r="Y59" s="14"/>
      <c r="Z59" s="14"/>
      <c r="AA59" s="14"/>
      <c r="AB59" s="14"/>
    </row>
    <row r="60">
      <c r="A60" s="7">
        <v>45061.0</v>
      </c>
      <c r="B60" s="8" t="s">
        <v>4643</v>
      </c>
      <c r="C60" s="9" t="s">
        <v>30</v>
      </c>
      <c r="D60" s="10" t="s">
        <v>4644</v>
      </c>
      <c r="E60" s="8" t="s">
        <v>4645</v>
      </c>
      <c r="F60" s="16" t="s">
        <v>4646</v>
      </c>
      <c r="G60" s="19" t="s">
        <v>4647</v>
      </c>
      <c r="H60" s="11"/>
      <c r="I60" s="14"/>
      <c r="J60" s="14"/>
      <c r="K60" s="14">
        <f t="shared" si="1"/>
        <v>1</v>
      </c>
      <c r="L60" s="14">
        <f t="shared" si="2"/>
        <v>1</v>
      </c>
      <c r="M60" s="14"/>
      <c r="N60" s="14"/>
      <c r="O60" s="14"/>
      <c r="P60" s="14"/>
      <c r="Q60" s="14"/>
      <c r="R60" s="14"/>
      <c r="S60" s="14"/>
      <c r="T60" s="14"/>
      <c r="U60" s="14"/>
      <c r="V60" s="14"/>
      <c r="W60" s="14"/>
      <c r="X60" s="14"/>
      <c r="Y60" s="14"/>
      <c r="Z60" s="14"/>
      <c r="AA60" s="14"/>
      <c r="AB60" s="14"/>
    </row>
    <row r="61">
      <c r="A61" s="7">
        <v>45061.0</v>
      </c>
      <c r="B61" s="8" t="s">
        <v>4648</v>
      </c>
      <c r="C61" s="9" t="s">
        <v>10</v>
      </c>
      <c r="D61" s="15" t="s">
        <v>4649</v>
      </c>
      <c r="E61" s="8" t="s">
        <v>109</v>
      </c>
      <c r="F61" s="16" t="s">
        <v>4650</v>
      </c>
      <c r="G61" s="17" t="s">
        <v>4651</v>
      </c>
      <c r="H61" s="11"/>
      <c r="I61" s="14"/>
      <c r="J61" s="14"/>
      <c r="K61" s="14">
        <f t="shared" si="1"/>
        <v>2</v>
      </c>
      <c r="L61" s="14">
        <f t="shared" si="2"/>
        <v>2</v>
      </c>
      <c r="M61" s="14"/>
      <c r="N61" s="14"/>
      <c r="O61" s="14"/>
      <c r="P61" s="14"/>
      <c r="Q61" s="14"/>
      <c r="R61" s="14"/>
      <c r="S61" s="14"/>
      <c r="T61" s="14"/>
      <c r="U61" s="14"/>
      <c r="V61" s="14"/>
      <c r="W61" s="14"/>
      <c r="X61" s="14"/>
      <c r="Y61" s="14"/>
      <c r="Z61" s="14"/>
      <c r="AA61" s="14"/>
      <c r="AB61" s="14"/>
    </row>
    <row r="62">
      <c r="A62" s="7">
        <v>45061.0</v>
      </c>
      <c r="B62" s="8" t="s">
        <v>4652</v>
      </c>
      <c r="C62" s="9" t="s">
        <v>14</v>
      </c>
      <c r="D62" s="10" t="s">
        <v>4653</v>
      </c>
      <c r="E62" s="8" t="s">
        <v>4654</v>
      </c>
      <c r="F62" s="16" t="s">
        <v>4655</v>
      </c>
      <c r="G62" s="19" t="s">
        <v>4656</v>
      </c>
      <c r="H62" s="11"/>
      <c r="I62" s="14"/>
      <c r="J62" s="14"/>
      <c r="K62" s="14">
        <f t="shared" si="1"/>
        <v>1</v>
      </c>
      <c r="L62" s="14">
        <f t="shared" si="2"/>
        <v>1</v>
      </c>
      <c r="M62" s="14"/>
      <c r="N62" s="14"/>
      <c r="O62" s="14"/>
      <c r="P62" s="14"/>
      <c r="Q62" s="14"/>
      <c r="R62" s="14"/>
      <c r="S62" s="14"/>
      <c r="T62" s="14"/>
      <c r="U62" s="14"/>
      <c r="V62" s="14"/>
      <c r="W62" s="14"/>
      <c r="X62" s="14"/>
      <c r="Y62" s="14"/>
      <c r="Z62" s="14"/>
      <c r="AA62" s="14"/>
      <c r="AB62" s="14"/>
    </row>
    <row r="63">
      <c r="A63" s="7">
        <v>45062.0</v>
      </c>
      <c r="B63" s="8" t="s">
        <v>4657</v>
      </c>
      <c r="C63" s="9" t="s">
        <v>10</v>
      </c>
      <c r="D63" s="10" t="s">
        <v>4658</v>
      </c>
      <c r="E63" s="8" t="s">
        <v>40</v>
      </c>
      <c r="F63" s="16" t="s">
        <v>4659</v>
      </c>
      <c r="G63" s="19" t="s">
        <v>4660</v>
      </c>
      <c r="H63" s="8" t="s">
        <v>4661</v>
      </c>
      <c r="I63" s="14"/>
      <c r="J63" s="14"/>
      <c r="K63" s="14">
        <f t="shared" si="1"/>
        <v>1</v>
      </c>
      <c r="L63" s="14">
        <f t="shared" si="2"/>
        <v>1</v>
      </c>
      <c r="M63" s="14"/>
      <c r="N63" s="14"/>
      <c r="O63" s="14"/>
      <c r="P63" s="14"/>
      <c r="Q63" s="14"/>
      <c r="R63" s="14"/>
      <c r="S63" s="14"/>
      <c r="T63" s="14"/>
      <c r="U63" s="14"/>
      <c r="V63" s="14"/>
      <c r="W63" s="14"/>
      <c r="X63" s="14"/>
      <c r="Y63" s="14"/>
      <c r="Z63" s="14"/>
      <c r="AA63" s="14"/>
      <c r="AB63" s="14"/>
    </row>
    <row r="64">
      <c r="A64" s="7">
        <v>45062.0</v>
      </c>
      <c r="B64" s="8" t="s">
        <v>4662</v>
      </c>
      <c r="C64" s="9" t="s">
        <v>14</v>
      </c>
      <c r="D64" s="10" t="s">
        <v>4663</v>
      </c>
      <c r="E64" s="11"/>
      <c r="F64" s="16" t="s">
        <v>4664</v>
      </c>
      <c r="G64" s="19" t="s">
        <v>4665</v>
      </c>
      <c r="H64" s="8" t="s">
        <v>3916</v>
      </c>
      <c r="I64" s="14"/>
      <c r="J64" s="14"/>
      <c r="K64" s="14">
        <f t="shared" si="1"/>
        <v>1</v>
      </c>
      <c r="L64" s="14">
        <f t="shared" si="2"/>
        <v>1</v>
      </c>
      <c r="M64" s="14"/>
      <c r="N64" s="14"/>
      <c r="O64" s="14"/>
      <c r="P64" s="14"/>
      <c r="Q64" s="14"/>
      <c r="R64" s="14"/>
      <c r="S64" s="14"/>
      <c r="T64" s="14"/>
      <c r="U64" s="14"/>
      <c r="V64" s="14"/>
      <c r="W64" s="14"/>
      <c r="X64" s="14"/>
      <c r="Y64" s="14"/>
      <c r="Z64" s="14"/>
      <c r="AA64" s="14"/>
      <c r="AB64" s="14"/>
    </row>
    <row r="65">
      <c r="A65" s="7">
        <v>45062.0</v>
      </c>
      <c r="B65" s="8" t="s">
        <v>4666</v>
      </c>
      <c r="C65" s="9" t="s">
        <v>14</v>
      </c>
      <c r="D65" s="10" t="s">
        <v>4667</v>
      </c>
      <c r="E65" s="8" t="s">
        <v>1967</v>
      </c>
      <c r="F65" s="16" t="s">
        <v>4668</v>
      </c>
      <c r="G65" s="19" t="s">
        <v>4669</v>
      </c>
      <c r="H65" s="8" t="s">
        <v>348</v>
      </c>
      <c r="I65" s="14"/>
      <c r="J65" s="14"/>
      <c r="K65" s="14">
        <f t="shared" si="1"/>
        <v>1</v>
      </c>
      <c r="L65" s="14">
        <f t="shared" si="2"/>
        <v>1</v>
      </c>
      <c r="M65" s="14"/>
      <c r="N65" s="14"/>
      <c r="O65" s="14"/>
      <c r="P65" s="14"/>
      <c r="Q65" s="14"/>
      <c r="R65" s="14"/>
      <c r="S65" s="14"/>
      <c r="T65" s="14"/>
      <c r="U65" s="14"/>
      <c r="V65" s="14"/>
      <c r="W65" s="14"/>
      <c r="X65" s="14"/>
      <c r="Y65" s="14"/>
      <c r="Z65" s="14"/>
      <c r="AA65" s="14"/>
      <c r="AB65" s="14"/>
    </row>
    <row r="66">
      <c r="A66" s="7">
        <v>45062.0</v>
      </c>
      <c r="B66" s="8" t="s">
        <v>4670</v>
      </c>
      <c r="C66" s="9" t="s">
        <v>10</v>
      </c>
      <c r="D66" s="10" t="s">
        <v>4671</v>
      </c>
      <c r="E66" s="8" t="s">
        <v>109</v>
      </c>
      <c r="F66" s="16" t="s">
        <v>4672</v>
      </c>
      <c r="G66" s="19" t="s">
        <v>4673</v>
      </c>
      <c r="H66" s="8" t="s">
        <v>4674</v>
      </c>
      <c r="I66" s="14"/>
      <c r="J66" s="14"/>
      <c r="K66" s="14">
        <f t="shared" si="1"/>
        <v>1</v>
      </c>
      <c r="L66" s="14">
        <f t="shared" si="2"/>
        <v>1</v>
      </c>
      <c r="M66" s="14"/>
      <c r="N66" s="14"/>
      <c r="O66" s="14"/>
      <c r="P66" s="14"/>
      <c r="Q66" s="14"/>
      <c r="R66" s="14"/>
      <c r="S66" s="14"/>
      <c r="T66" s="14"/>
      <c r="U66" s="14"/>
      <c r="V66" s="14"/>
      <c r="W66" s="14"/>
      <c r="X66" s="14"/>
      <c r="Y66" s="14"/>
      <c r="Z66" s="14"/>
      <c r="AA66" s="14"/>
      <c r="AB66" s="14"/>
    </row>
    <row r="67">
      <c r="A67" s="7">
        <v>45062.0</v>
      </c>
      <c r="B67" s="8" t="s">
        <v>4675</v>
      </c>
      <c r="C67" s="9" t="s">
        <v>10</v>
      </c>
      <c r="D67" s="10" t="s">
        <v>4676</v>
      </c>
      <c r="E67" s="8" t="s">
        <v>40</v>
      </c>
      <c r="F67" s="16" t="s">
        <v>4677</v>
      </c>
      <c r="G67" s="19" t="s">
        <v>4678</v>
      </c>
      <c r="H67" s="8"/>
      <c r="I67" s="14"/>
      <c r="J67" s="14"/>
      <c r="K67" s="14">
        <f t="shared" si="1"/>
        <v>1</v>
      </c>
      <c r="L67" s="14">
        <f t="shared" si="2"/>
        <v>1</v>
      </c>
      <c r="M67" s="14"/>
      <c r="N67" s="14"/>
      <c r="O67" s="14"/>
      <c r="P67" s="14"/>
      <c r="Q67" s="14"/>
      <c r="R67" s="14"/>
      <c r="S67" s="14"/>
      <c r="T67" s="14"/>
      <c r="U67" s="14"/>
      <c r="V67" s="14"/>
      <c r="W67" s="14"/>
      <c r="X67" s="14"/>
      <c r="Y67" s="14"/>
      <c r="Z67" s="14"/>
      <c r="AA67" s="14"/>
      <c r="AB67" s="14"/>
    </row>
    <row r="68">
      <c r="A68" s="7">
        <v>45063.0</v>
      </c>
      <c r="B68" s="8" t="s">
        <v>4679</v>
      </c>
      <c r="C68" s="9" t="s">
        <v>30</v>
      </c>
      <c r="D68" s="15" t="s">
        <v>4680</v>
      </c>
      <c r="E68" s="8" t="s">
        <v>53</v>
      </c>
      <c r="F68" s="16" t="s">
        <v>4553</v>
      </c>
      <c r="G68" s="19" t="s">
        <v>4681</v>
      </c>
      <c r="H68" s="11"/>
      <c r="I68" s="14"/>
      <c r="J68" s="14"/>
      <c r="K68" s="14">
        <f t="shared" si="1"/>
        <v>1</v>
      </c>
      <c r="L68" s="14">
        <f t="shared" si="2"/>
        <v>1</v>
      </c>
      <c r="M68" s="14"/>
      <c r="N68" s="14"/>
      <c r="O68" s="14"/>
      <c r="P68" s="14"/>
      <c r="Q68" s="14"/>
      <c r="R68" s="14"/>
      <c r="S68" s="14"/>
      <c r="T68" s="14"/>
      <c r="U68" s="14"/>
      <c r="V68" s="14"/>
      <c r="W68" s="14"/>
      <c r="X68" s="14"/>
      <c r="Y68" s="14"/>
      <c r="Z68" s="14"/>
      <c r="AA68" s="14"/>
      <c r="AB68" s="14"/>
    </row>
    <row r="69">
      <c r="A69" s="7">
        <v>45063.0</v>
      </c>
      <c r="B69" s="8" t="s">
        <v>4682</v>
      </c>
      <c r="C69" s="9" t="s">
        <v>10</v>
      </c>
      <c r="D69" s="10" t="s">
        <v>4683</v>
      </c>
      <c r="E69" s="8" t="s">
        <v>40</v>
      </c>
      <c r="F69" s="16" t="s">
        <v>4684</v>
      </c>
      <c r="G69" s="19" t="s">
        <v>4685</v>
      </c>
      <c r="H69" s="11"/>
      <c r="I69" s="14"/>
      <c r="J69" s="14"/>
      <c r="K69" s="14">
        <f t="shared" si="1"/>
        <v>1</v>
      </c>
      <c r="L69" s="14">
        <f t="shared" si="2"/>
        <v>1</v>
      </c>
      <c r="M69" s="14"/>
      <c r="N69" s="14"/>
      <c r="O69" s="14"/>
      <c r="P69" s="14"/>
      <c r="Q69" s="14"/>
      <c r="R69" s="14"/>
      <c r="S69" s="14"/>
      <c r="T69" s="14"/>
      <c r="U69" s="14"/>
      <c r="V69" s="14"/>
      <c r="W69" s="14"/>
      <c r="X69" s="14"/>
      <c r="Y69" s="14"/>
      <c r="Z69" s="14"/>
      <c r="AA69" s="14"/>
      <c r="AB69" s="14"/>
    </row>
    <row r="70">
      <c r="A70" s="7">
        <v>45063.0</v>
      </c>
      <c r="B70" s="8" t="s">
        <v>4686</v>
      </c>
      <c r="C70" s="9" t="s">
        <v>14</v>
      </c>
      <c r="D70" s="10" t="s">
        <v>4687</v>
      </c>
      <c r="E70" s="8" t="s">
        <v>165</v>
      </c>
      <c r="F70" s="16" t="s">
        <v>4688</v>
      </c>
      <c r="G70" s="19" t="s">
        <v>4689</v>
      </c>
      <c r="H70" s="11"/>
      <c r="I70" s="14"/>
      <c r="J70" s="14"/>
      <c r="K70" s="14">
        <f t="shared" si="1"/>
        <v>1</v>
      </c>
      <c r="L70" s="14">
        <f t="shared" si="2"/>
        <v>1</v>
      </c>
      <c r="M70" s="14"/>
      <c r="N70" s="14"/>
      <c r="O70" s="14"/>
      <c r="P70" s="14"/>
      <c r="Q70" s="14"/>
      <c r="R70" s="14"/>
      <c r="S70" s="14"/>
      <c r="T70" s="14"/>
      <c r="U70" s="14"/>
      <c r="V70" s="14"/>
      <c r="W70" s="14"/>
      <c r="X70" s="14"/>
      <c r="Y70" s="14"/>
      <c r="Z70" s="14"/>
      <c r="AA70" s="14"/>
      <c r="AB70" s="14"/>
    </row>
    <row r="71">
      <c r="A71" s="7">
        <v>45063.0</v>
      </c>
      <c r="B71" s="8" t="s">
        <v>4690</v>
      </c>
      <c r="C71" s="9" t="s">
        <v>14</v>
      </c>
      <c r="D71" s="10" t="s">
        <v>4691</v>
      </c>
      <c r="E71" s="8" t="s">
        <v>123</v>
      </c>
      <c r="F71" s="16" t="s">
        <v>4692</v>
      </c>
      <c r="G71" s="19" t="s">
        <v>4693</v>
      </c>
      <c r="H71" s="8" t="s">
        <v>348</v>
      </c>
      <c r="I71" s="14"/>
      <c r="J71" s="14"/>
      <c r="K71" s="14">
        <f t="shared" si="1"/>
        <v>1</v>
      </c>
      <c r="L71" s="14">
        <f t="shared" si="2"/>
        <v>1</v>
      </c>
      <c r="M71" s="14"/>
      <c r="N71" s="14"/>
      <c r="O71" s="14"/>
      <c r="P71" s="14"/>
      <c r="Q71" s="14"/>
      <c r="R71" s="14"/>
      <c r="S71" s="14"/>
      <c r="T71" s="14"/>
      <c r="U71" s="14"/>
      <c r="V71" s="14"/>
      <c r="W71" s="14"/>
      <c r="X71" s="14"/>
      <c r="Y71" s="14"/>
      <c r="Z71" s="14"/>
      <c r="AA71" s="14"/>
      <c r="AB71" s="14"/>
    </row>
    <row r="72">
      <c r="A72" s="7">
        <v>45063.0</v>
      </c>
      <c r="B72" s="21" t="s">
        <v>4694</v>
      </c>
      <c r="C72" s="9" t="s">
        <v>14</v>
      </c>
      <c r="D72" s="10" t="s">
        <v>4695</v>
      </c>
      <c r="E72" s="8" t="s">
        <v>132</v>
      </c>
      <c r="F72" s="16" t="s">
        <v>4696</v>
      </c>
      <c r="G72" s="19" t="s">
        <v>4697</v>
      </c>
      <c r="H72" s="11"/>
      <c r="I72" s="14"/>
      <c r="J72" s="14"/>
      <c r="K72" s="14">
        <f t="shared" si="1"/>
        <v>1</v>
      </c>
      <c r="L72" s="14">
        <f t="shared" si="2"/>
        <v>1</v>
      </c>
      <c r="M72" s="14"/>
      <c r="N72" s="14"/>
      <c r="O72" s="14"/>
      <c r="P72" s="14"/>
      <c r="Q72" s="14"/>
      <c r="R72" s="14"/>
      <c r="S72" s="14"/>
      <c r="T72" s="14"/>
      <c r="U72" s="14"/>
      <c r="V72" s="14"/>
      <c r="W72" s="14"/>
      <c r="X72" s="14"/>
      <c r="Y72" s="14"/>
      <c r="Z72" s="14"/>
      <c r="AA72" s="14"/>
      <c r="AB72" s="14"/>
    </row>
    <row r="73">
      <c r="A73" s="7">
        <v>45063.0</v>
      </c>
      <c r="B73" s="8" t="s">
        <v>4698</v>
      </c>
      <c r="C73" s="9" t="s">
        <v>14</v>
      </c>
      <c r="D73" s="10" t="s">
        <v>4699</v>
      </c>
      <c r="E73" s="8" t="s">
        <v>564</v>
      </c>
      <c r="F73" s="16" t="s">
        <v>4700</v>
      </c>
      <c r="G73" s="19" t="s">
        <v>4701</v>
      </c>
      <c r="H73" s="11"/>
      <c r="I73" s="14"/>
      <c r="J73" s="14"/>
      <c r="K73" s="14">
        <f t="shared" si="1"/>
        <v>1</v>
      </c>
      <c r="L73" s="14">
        <f t="shared" si="2"/>
        <v>1</v>
      </c>
      <c r="M73" s="14"/>
      <c r="N73" s="14"/>
      <c r="O73" s="14"/>
      <c r="P73" s="14"/>
      <c r="Q73" s="14"/>
      <c r="R73" s="14"/>
      <c r="S73" s="14"/>
      <c r="T73" s="14"/>
      <c r="U73" s="14"/>
      <c r="V73" s="14"/>
      <c r="W73" s="14"/>
      <c r="X73" s="14"/>
      <c r="Y73" s="14"/>
      <c r="Z73" s="14"/>
      <c r="AA73" s="14"/>
      <c r="AB73" s="14"/>
    </row>
    <row r="74">
      <c r="A74" s="7">
        <v>45064.0</v>
      </c>
      <c r="B74" s="8" t="s">
        <v>4702</v>
      </c>
      <c r="C74" s="9" t="s">
        <v>10</v>
      </c>
      <c r="D74" s="10" t="s">
        <v>4703</v>
      </c>
      <c r="E74" s="11"/>
      <c r="F74" s="51" t="s">
        <v>4704</v>
      </c>
      <c r="G74" s="19" t="s">
        <v>4705</v>
      </c>
      <c r="H74" s="11"/>
      <c r="I74" s="14"/>
      <c r="J74" s="14"/>
      <c r="K74" s="14">
        <f t="shared" si="1"/>
        <v>1</v>
      </c>
      <c r="L74" s="14">
        <f t="shared" si="2"/>
        <v>1</v>
      </c>
      <c r="M74" s="14"/>
      <c r="N74" s="14"/>
      <c r="O74" s="14"/>
      <c r="P74" s="14"/>
      <c r="Q74" s="14"/>
      <c r="R74" s="14"/>
      <c r="S74" s="14"/>
      <c r="T74" s="14"/>
      <c r="U74" s="14"/>
      <c r="V74" s="14"/>
      <c r="W74" s="14"/>
      <c r="X74" s="14"/>
      <c r="Y74" s="14"/>
      <c r="Z74" s="14"/>
      <c r="AA74" s="14"/>
      <c r="AB74" s="14"/>
    </row>
    <row r="75">
      <c r="A75" s="7">
        <v>45064.0</v>
      </c>
      <c r="B75" s="8" t="s">
        <v>4706</v>
      </c>
      <c r="C75" s="9" t="s">
        <v>30</v>
      </c>
      <c r="D75" s="15" t="s">
        <v>4707</v>
      </c>
      <c r="E75" s="8" t="s">
        <v>282</v>
      </c>
      <c r="F75" s="16" t="s">
        <v>4708</v>
      </c>
      <c r="G75" s="19" t="s">
        <v>4709</v>
      </c>
      <c r="H75" s="11"/>
      <c r="I75" s="14"/>
      <c r="J75" s="14"/>
      <c r="K75" s="14">
        <f t="shared" si="1"/>
        <v>1</v>
      </c>
      <c r="L75" s="14">
        <f t="shared" si="2"/>
        <v>1</v>
      </c>
      <c r="M75" s="14"/>
      <c r="N75" s="14"/>
      <c r="O75" s="14"/>
      <c r="P75" s="14"/>
      <c r="Q75" s="14"/>
      <c r="R75" s="14"/>
      <c r="S75" s="14"/>
      <c r="T75" s="14"/>
      <c r="U75" s="14"/>
      <c r="V75" s="14"/>
      <c r="W75" s="14"/>
      <c r="X75" s="14"/>
      <c r="Y75" s="14"/>
      <c r="Z75" s="14"/>
      <c r="AA75" s="14"/>
      <c r="AB75" s="14"/>
    </row>
    <row r="76">
      <c r="A76" s="7">
        <v>45064.0</v>
      </c>
      <c r="B76" s="8" t="s">
        <v>4710</v>
      </c>
      <c r="C76" s="9" t="s">
        <v>30</v>
      </c>
      <c r="D76" s="10" t="s">
        <v>4711</v>
      </c>
      <c r="E76" s="8" t="s">
        <v>109</v>
      </c>
      <c r="F76" s="16" t="s">
        <v>4712</v>
      </c>
      <c r="G76" s="19" t="s">
        <v>4713</v>
      </c>
      <c r="H76" s="8" t="s">
        <v>348</v>
      </c>
      <c r="I76" s="14"/>
      <c r="J76" s="14"/>
      <c r="K76" s="14">
        <f t="shared" si="1"/>
        <v>1</v>
      </c>
      <c r="L76" s="14">
        <f t="shared" si="2"/>
        <v>1</v>
      </c>
      <c r="M76" s="14"/>
      <c r="N76" s="14"/>
      <c r="O76" s="14"/>
      <c r="P76" s="14"/>
      <c r="Q76" s="14"/>
      <c r="R76" s="14"/>
      <c r="S76" s="14"/>
      <c r="T76" s="14"/>
      <c r="U76" s="14"/>
      <c r="V76" s="14"/>
      <c r="W76" s="14"/>
      <c r="X76" s="14"/>
      <c r="Y76" s="14"/>
      <c r="Z76" s="14"/>
      <c r="AA76" s="14"/>
      <c r="AB76" s="14"/>
    </row>
    <row r="77">
      <c r="A77" s="7">
        <v>45064.0</v>
      </c>
      <c r="B77" s="8" t="s">
        <v>4714</v>
      </c>
      <c r="C77" s="9" t="s">
        <v>14</v>
      </c>
      <c r="D77" s="10" t="s">
        <v>4715</v>
      </c>
      <c r="E77" s="8" t="s">
        <v>93</v>
      </c>
      <c r="F77" s="16" t="s">
        <v>4716</v>
      </c>
      <c r="G77" s="19" t="s">
        <v>4717</v>
      </c>
      <c r="H77" s="8" t="s">
        <v>4718</v>
      </c>
      <c r="I77" s="14"/>
      <c r="J77" s="14"/>
      <c r="K77" s="14">
        <f t="shared" si="1"/>
        <v>1</v>
      </c>
      <c r="L77" s="14">
        <f t="shared" si="2"/>
        <v>1</v>
      </c>
      <c r="M77" s="14"/>
      <c r="N77" s="14"/>
      <c r="O77" s="14"/>
      <c r="P77" s="14"/>
      <c r="Q77" s="14"/>
      <c r="R77" s="14"/>
      <c r="S77" s="14"/>
      <c r="T77" s="14"/>
      <c r="U77" s="14"/>
      <c r="V77" s="14"/>
      <c r="W77" s="14"/>
      <c r="X77" s="14"/>
      <c r="Y77" s="14"/>
      <c r="Z77" s="14"/>
      <c r="AA77" s="14"/>
      <c r="AB77" s="14"/>
    </row>
    <row r="78">
      <c r="A78" s="7">
        <v>45064.0</v>
      </c>
      <c r="B78" s="8" t="s">
        <v>4719</v>
      </c>
      <c r="C78" s="9" t="s">
        <v>14</v>
      </c>
      <c r="D78" s="10" t="s">
        <v>4720</v>
      </c>
      <c r="E78" s="8" t="s">
        <v>1172</v>
      </c>
      <c r="F78" s="16" t="s">
        <v>4721</v>
      </c>
      <c r="G78" s="13"/>
      <c r="H78" s="8" t="s">
        <v>4722</v>
      </c>
      <c r="I78" s="14"/>
      <c r="J78" s="14"/>
      <c r="K78" s="14">
        <f t="shared" si="1"/>
        <v>1</v>
      </c>
      <c r="L78" s="14">
        <f t="shared" si="2"/>
        <v>0</v>
      </c>
      <c r="M78" s="14"/>
      <c r="N78" s="14"/>
      <c r="O78" s="14"/>
      <c r="P78" s="14"/>
      <c r="Q78" s="14"/>
      <c r="R78" s="14"/>
      <c r="S78" s="14"/>
      <c r="T78" s="14"/>
      <c r="U78" s="14"/>
      <c r="V78" s="14"/>
      <c r="W78" s="14"/>
      <c r="X78" s="14"/>
      <c r="Y78" s="14"/>
      <c r="Z78" s="14"/>
      <c r="AA78" s="14"/>
      <c r="AB78" s="14"/>
    </row>
    <row r="79">
      <c r="A79" s="7"/>
      <c r="B79" s="8" t="s">
        <v>4723</v>
      </c>
      <c r="C79" s="9" t="s">
        <v>30</v>
      </c>
      <c r="D79" s="22"/>
      <c r="E79" s="11"/>
      <c r="F79" s="16" t="s">
        <v>544</v>
      </c>
      <c r="G79" s="13"/>
      <c r="H79" s="8" t="s">
        <v>4724</v>
      </c>
      <c r="I79" s="14"/>
      <c r="J79" s="14"/>
      <c r="K79" s="14">
        <f t="shared" si="1"/>
        <v>1</v>
      </c>
      <c r="L79" s="23">
        <v>1.0</v>
      </c>
      <c r="M79" s="14"/>
      <c r="N79" s="14"/>
      <c r="O79" s="14"/>
      <c r="P79" s="14"/>
      <c r="Q79" s="14"/>
      <c r="R79" s="14"/>
      <c r="S79" s="14"/>
      <c r="T79" s="14"/>
      <c r="U79" s="14"/>
      <c r="V79" s="14"/>
      <c r="W79" s="14"/>
      <c r="X79" s="14"/>
      <c r="Y79" s="14"/>
      <c r="Z79" s="14"/>
      <c r="AA79" s="14"/>
      <c r="AB79" s="14"/>
    </row>
    <row r="80">
      <c r="A80" s="7">
        <v>45064.0</v>
      </c>
      <c r="B80" s="8" t="s">
        <v>4725</v>
      </c>
      <c r="C80" s="9" t="s">
        <v>30</v>
      </c>
      <c r="D80" s="10" t="s">
        <v>4726</v>
      </c>
      <c r="E80" s="8" t="s">
        <v>97</v>
      </c>
      <c r="F80" s="16" t="s">
        <v>4727</v>
      </c>
      <c r="G80" s="19" t="s">
        <v>4728</v>
      </c>
      <c r="H80" s="11"/>
      <c r="I80" s="14"/>
      <c r="J80" s="14"/>
      <c r="K80" s="14">
        <f t="shared" si="1"/>
        <v>1</v>
      </c>
      <c r="L80" s="14">
        <f t="shared" ref="L80:L198" si="3">IF(ISBLANK(G80),0,LEN(G80)-LEN(SUBSTITUTE(G80,CHAR(10),""))+1)</f>
        <v>1</v>
      </c>
      <c r="M80" s="14"/>
      <c r="N80" s="14"/>
      <c r="O80" s="14"/>
      <c r="P80" s="14"/>
      <c r="Q80" s="14"/>
      <c r="R80" s="14"/>
      <c r="S80" s="14"/>
      <c r="T80" s="14"/>
      <c r="U80" s="14"/>
      <c r="V80" s="14"/>
      <c r="W80" s="14"/>
      <c r="X80" s="14"/>
      <c r="Y80" s="14"/>
      <c r="Z80" s="14"/>
      <c r="AA80" s="14"/>
      <c r="AB80" s="14"/>
    </row>
    <row r="81">
      <c r="A81" s="7">
        <v>45064.0</v>
      </c>
      <c r="B81" s="21" t="s">
        <v>4729</v>
      </c>
      <c r="C81" s="9" t="s">
        <v>10</v>
      </c>
      <c r="D81" s="10" t="s">
        <v>4730</v>
      </c>
      <c r="E81" s="8" t="s">
        <v>1474</v>
      </c>
      <c r="F81" s="16" t="s">
        <v>4731</v>
      </c>
      <c r="G81" s="19" t="s">
        <v>4732</v>
      </c>
      <c r="H81" s="11"/>
      <c r="I81" s="14"/>
      <c r="J81" s="14"/>
      <c r="K81" s="14">
        <f t="shared" si="1"/>
        <v>1</v>
      </c>
      <c r="L81" s="14">
        <f t="shared" si="3"/>
        <v>1</v>
      </c>
      <c r="M81" s="14"/>
      <c r="N81" s="14"/>
      <c r="O81" s="14"/>
      <c r="P81" s="14"/>
      <c r="Q81" s="14"/>
      <c r="R81" s="14"/>
      <c r="S81" s="14"/>
      <c r="T81" s="14"/>
      <c r="U81" s="14"/>
      <c r="V81" s="14"/>
      <c r="W81" s="14"/>
      <c r="X81" s="14"/>
      <c r="Y81" s="14"/>
      <c r="Z81" s="14"/>
      <c r="AA81" s="14"/>
      <c r="AB81" s="14"/>
    </row>
    <row r="82">
      <c r="A82" s="7">
        <v>45064.0</v>
      </c>
      <c r="B82" s="8" t="s">
        <v>4733</v>
      </c>
      <c r="C82" s="9" t="s">
        <v>10</v>
      </c>
      <c r="D82" s="10" t="s">
        <v>4734</v>
      </c>
      <c r="E82" s="8" t="s">
        <v>40</v>
      </c>
      <c r="F82" s="16" t="s">
        <v>4735</v>
      </c>
      <c r="G82" s="19" t="s">
        <v>4736</v>
      </c>
      <c r="H82" s="8" t="s">
        <v>348</v>
      </c>
      <c r="I82" s="14"/>
      <c r="J82" s="14"/>
      <c r="K82" s="14">
        <f t="shared" si="1"/>
        <v>1</v>
      </c>
      <c r="L82" s="14">
        <f t="shared" si="3"/>
        <v>1</v>
      </c>
      <c r="M82" s="14"/>
      <c r="N82" s="14"/>
      <c r="O82" s="14"/>
      <c r="P82" s="14"/>
      <c r="Q82" s="14"/>
      <c r="R82" s="14"/>
      <c r="S82" s="14"/>
      <c r="T82" s="14"/>
      <c r="U82" s="14"/>
      <c r="V82" s="14"/>
      <c r="W82" s="14"/>
      <c r="X82" s="14"/>
      <c r="Y82" s="14"/>
      <c r="Z82" s="14"/>
      <c r="AA82" s="14"/>
      <c r="AB82" s="14"/>
    </row>
    <row r="83">
      <c r="A83" s="7">
        <v>45064.0</v>
      </c>
      <c r="B83" s="8" t="s">
        <v>4737</v>
      </c>
      <c r="C83" s="9" t="s">
        <v>30</v>
      </c>
      <c r="D83" s="10" t="s">
        <v>4738</v>
      </c>
      <c r="E83" s="8" t="s">
        <v>3407</v>
      </c>
      <c r="F83" s="16" t="s">
        <v>4739</v>
      </c>
      <c r="G83" s="19" t="s">
        <v>4740</v>
      </c>
      <c r="H83" s="11"/>
      <c r="I83" s="14"/>
      <c r="J83" s="14"/>
      <c r="K83" s="14">
        <f t="shared" si="1"/>
        <v>1</v>
      </c>
      <c r="L83" s="14">
        <f t="shared" si="3"/>
        <v>1</v>
      </c>
      <c r="M83" s="14"/>
      <c r="N83" s="14"/>
      <c r="O83" s="14"/>
      <c r="P83" s="14"/>
      <c r="Q83" s="14"/>
      <c r="R83" s="14"/>
      <c r="S83" s="14"/>
      <c r="T83" s="14"/>
      <c r="U83" s="14"/>
      <c r="V83" s="14"/>
      <c r="W83" s="14"/>
      <c r="X83" s="14"/>
      <c r="Y83" s="14"/>
      <c r="Z83" s="14"/>
      <c r="AA83" s="14"/>
      <c r="AB83" s="14"/>
    </row>
    <row r="84">
      <c r="A84" s="7">
        <v>45064.0</v>
      </c>
      <c r="B84" s="8" t="s">
        <v>4741</v>
      </c>
      <c r="C84" s="9" t="s">
        <v>14</v>
      </c>
      <c r="D84" s="10" t="s">
        <v>4742</v>
      </c>
      <c r="E84" s="8" t="s">
        <v>4743</v>
      </c>
      <c r="F84" s="16" t="s">
        <v>4744</v>
      </c>
      <c r="G84" s="19" t="s">
        <v>4745</v>
      </c>
      <c r="H84" s="11"/>
      <c r="I84" s="14"/>
      <c r="J84" s="14"/>
      <c r="K84" s="14">
        <f t="shared" si="1"/>
        <v>1</v>
      </c>
      <c r="L84" s="14">
        <f t="shared" si="3"/>
        <v>1</v>
      </c>
      <c r="M84" s="14"/>
      <c r="N84" s="14"/>
      <c r="O84" s="14"/>
      <c r="P84" s="14"/>
      <c r="Q84" s="14"/>
      <c r="R84" s="14"/>
      <c r="S84" s="14"/>
      <c r="T84" s="14"/>
      <c r="U84" s="14"/>
      <c r="V84" s="14"/>
      <c r="W84" s="14"/>
      <c r="X84" s="14"/>
      <c r="Y84" s="14"/>
      <c r="Z84" s="14"/>
      <c r="AA84" s="14"/>
      <c r="AB84" s="14"/>
    </row>
    <row r="85">
      <c r="A85" s="7">
        <v>45064.0</v>
      </c>
      <c r="B85" s="8" t="s">
        <v>4746</v>
      </c>
      <c r="C85" s="9" t="s">
        <v>10</v>
      </c>
      <c r="D85" s="10" t="s">
        <v>4747</v>
      </c>
      <c r="E85" s="8" t="s">
        <v>97</v>
      </c>
      <c r="F85" s="16" t="s">
        <v>4748</v>
      </c>
      <c r="G85" s="19" t="s">
        <v>4749</v>
      </c>
      <c r="H85" s="11"/>
      <c r="I85" s="14"/>
      <c r="J85" s="14"/>
      <c r="K85" s="14">
        <f t="shared" si="1"/>
        <v>1</v>
      </c>
      <c r="L85" s="14">
        <f t="shared" si="3"/>
        <v>1</v>
      </c>
      <c r="M85" s="14"/>
      <c r="N85" s="14"/>
      <c r="O85" s="14"/>
      <c r="P85" s="14"/>
      <c r="Q85" s="14"/>
      <c r="R85" s="14"/>
      <c r="S85" s="14"/>
      <c r="T85" s="14"/>
      <c r="U85" s="14"/>
      <c r="V85" s="14"/>
      <c r="W85" s="14"/>
      <c r="X85" s="14"/>
      <c r="Y85" s="14"/>
      <c r="Z85" s="14"/>
      <c r="AA85" s="14"/>
      <c r="AB85" s="14"/>
    </row>
    <row r="86">
      <c r="A86" s="7">
        <v>45064.0</v>
      </c>
      <c r="B86" s="8" t="s">
        <v>4750</v>
      </c>
      <c r="C86" s="9" t="s">
        <v>30</v>
      </c>
      <c r="D86" s="10" t="s">
        <v>4751</v>
      </c>
      <c r="E86" s="8" t="s">
        <v>97</v>
      </c>
      <c r="F86" s="16" t="s">
        <v>4752</v>
      </c>
      <c r="G86" s="19" t="s">
        <v>4753</v>
      </c>
      <c r="H86" s="11"/>
      <c r="I86" s="14"/>
      <c r="J86" s="14"/>
      <c r="K86" s="14">
        <f t="shared" si="1"/>
        <v>1</v>
      </c>
      <c r="L86" s="14">
        <f t="shared" si="3"/>
        <v>1</v>
      </c>
      <c r="M86" s="14"/>
      <c r="N86" s="14"/>
      <c r="O86" s="14"/>
      <c r="P86" s="14"/>
      <c r="Q86" s="14"/>
      <c r="R86" s="14"/>
      <c r="S86" s="14"/>
      <c r="T86" s="14"/>
      <c r="U86" s="14"/>
      <c r="V86" s="14"/>
      <c r="W86" s="14"/>
      <c r="X86" s="14"/>
      <c r="Y86" s="14"/>
      <c r="Z86" s="14"/>
      <c r="AA86" s="14"/>
      <c r="AB86" s="14"/>
    </row>
    <row r="87">
      <c r="A87" s="7">
        <v>45065.0</v>
      </c>
      <c r="B87" s="8" t="s">
        <v>4754</v>
      </c>
      <c r="C87" s="9" t="s">
        <v>14</v>
      </c>
      <c r="D87" s="10" t="s">
        <v>4755</v>
      </c>
      <c r="E87" s="8" t="s">
        <v>93</v>
      </c>
      <c r="F87" s="16" t="s">
        <v>4756</v>
      </c>
      <c r="G87" s="19" t="s">
        <v>4757</v>
      </c>
      <c r="H87" s="8" t="s">
        <v>2787</v>
      </c>
      <c r="I87" s="14"/>
      <c r="J87" s="14"/>
      <c r="K87" s="14">
        <f t="shared" si="1"/>
        <v>1</v>
      </c>
      <c r="L87" s="14">
        <f t="shared" si="3"/>
        <v>1</v>
      </c>
      <c r="M87" s="14"/>
      <c r="N87" s="14"/>
      <c r="O87" s="14"/>
      <c r="P87" s="14"/>
      <c r="Q87" s="14"/>
      <c r="R87" s="14"/>
      <c r="S87" s="14"/>
      <c r="T87" s="14"/>
      <c r="U87" s="14"/>
      <c r="V87" s="14"/>
      <c r="W87" s="14"/>
      <c r="X87" s="14"/>
      <c r="Y87" s="14"/>
      <c r="Z87" s="14"/>
      <c r="AA87" s="14"/>
      <c r="AB87" s="14"/>
    </row>
    <row r="88">
      <c r="A88" s="7">
        <v>45065.0</v>
      </c>
      <c r="B88" s="8" t="s">
        <v>4758</v>
      </c>
      <c r="C88" s="9" t="s">
        <v>30</v>
      </c>
      <c r="D88" s="10" t="s">
        <v>4759</v>
      </c>
      <c r="E88" s="8" t="s">
        <v>1041</v>
      </c>
      <c r="F88" s="16" t="s">
        <v>3618</v>
      </c>
      <c r="G88" s="19" t="s">
        <v>4760</v>
      </c>
      <c r="H88" s="11"/>
      <c r="I88" s="14"/>
      <c r="J88" s="14"/>
      <c r="K88" s="14">
        <f t="shared" si="1"/>
        <v>1</v>
      </c>
      <c r="L88" s="14">
        <f t="shared" si="3"/>
        <v>1</v>
      </c>
      <c r="M88" s="14"/>
      <c r="N88" s="14"/>
      <c r="O88" s="14"/>
      <c r="P88" s="14"/>
      <c r="Q88" s="14"/>
      <c r="R88" s="14"/>
      <c r="S88" s="14"/>
      <c r="T88" s="14"/>
      <c r="U88" s="14"/>
      <c r="V88" s="14"/>
      <c r="W88" s="14"/>
      <c r="X88" s="14"/>
      <c r="Y88" s="14"/>
      <c r="Z88" s="14"/>
      <c r="AA88" s="14"/>
      <c r="AB88" s="14"/>
    </row>
    <row r="89">
      <c r="A89" s="59">
        <v>45064.0</v>
      </c>
      <c r="B89" s="8" t="s">
        <v>4761</v>
      </c>
      <c r="C89" s="9" t="s">
        <v>14</v>
      </c>
      <c r="D89" s="15" t="s">
        <v>4762</v>
      </c>
      <c r="E89" s="8" t="s">
        <v>132</v>
      </c>
      <c r="F89" s="16" t="s">
        <v>4763</v>
      </c>
      <c r="G89" s="17" t="s">
        <v>4764</v>
      </c>
      <c r="H89" s="8" t="s">
        <v>4765</v>
      </c>
      <c r="I89" s="14"/>
      <c r="J89" s="14"/>
      <c r="K89" s="14">
        <f t="shared" si="1"/>
        <v>2</v>
      </c>
      <c r="L89" s="14">
        <f t="shared" si="3"/>
        <v>2</v>
      </c>
      <c r="M89" s="14"/>
      <c r="N89" s="14"/>
      <c r="O89" s="14"/>
      <c r="P89" s="14"/>
      <c r="Q89" s="14"/>
      <c r="R89" s="14"/>
      <c r="S89" s="14"/>
      <c r="T89" s="14"/>
      <c r="U89" s="14"/>
      <c r="V89" s="14"/>
      <c r="W89" s="14"/>
      <c r="X89" s="14"/>
      <c r="Y89" s="14"/>
      <c r="Z89" s="14"/>
      <c r="AA89" s="14"/>
      <c r="AB89" s="14"/>
    </row>
    <row r="90">
      <c r="A90" s="7">
        <v>45065.0</v>
      </c>
      <c r="B90" s="8" t="s">
        <v>4766</v>
      </c>
      <c r="C90" s="9" t="s">
        <v>10</v>
      </c>
      <c r="D90" s="10" t="s">
        <v>4767</v>
      </c>
      <c r="E90" s="8" t="s">
        <v>677</v>
      </c>
      <c r="F90" s="16" t="s">
        <v>1855</v>
      </c>
      <c r="G90" s="19" t="s">
        <v>4768</v>
      </c>
      <c r="H90" s="8" t="s">
        <v>495</v>
      </c>
      <c r="I90" s="14"/>
      <c r="J90" s="14"/>
      <c r="K90" s="14">
        <f t="shared" si="1"/>
        <v>1</v>
      </c>
      <c r="L90" s="14">
        <f t="shared" si="3"/>
        <v>1</v>
      </c>
      <c r="M90" s="14"/>
      <c r="N90" s="14"/>
      <c r="O90" s="14"/>
      <c r="P90" s="14"/>
      <c r="Q90" s="14"/>
      <c r="R90" s="14"/>
      <c r="S90" s="14"/>
      <c r="T90" s="14"/>
      <c r="U90" s="14"/>
      <c r="V90" s="14"/>
      <c r="W90" s="14"/>
      <c r="X90" s="14"/>
      <c r="Y90" s="14"/>
      <c r="Z90" s="14"/>
      <c r="AA90" s="14"/>
      <c r="AB90" s="14"/>
    </row>
    <row r="91">
      <c r="A91" s="7">
        <v>45065.0</v>
      </c>
      <c r="B91" s="8" t="s">
        <v>4769</v>
      </c>
      <c r="C91" s="9" t="s">
        <v>14</v>
      </c>
      <c r="D91" s="15" t="s">
        <v>4770</v>
      </c>
      <c r="E91" s="8" t="s">
        <v>4771</v>
      </c>
      <c r="F91" s="16" t="s">
        <v>4772</v>
      </c>
      <c r="G91" s="17" t="s">
        <v>4773</v>
      </c>
      <c r="H91" s="11"/>
      <c r="I91" s="14"/>
      <c r="J91" s="14"/>
      <c r="K91" s="14">
        <f t="shared" si="1"/>
        <v>6</v>
      </c>
      <c r="L91" s="14">
        <f t="shared" si="3"/>
        <v>6</v>
      </c>
      <c r="M91" s="14"/>
      <c r="N91" s="14"/>
      <c r="O91" s="14"/>
      <c r="P91" s="14"/>
      <c r="Q91" s="14"/>
      <c r="R91" s="14"/>
      <c r="S91" s="14"/>
      <c r="T91" s="14"/>
      <c r="U91" s="14"/>
      <c r="V91" s="14"/>
      <c r="W91" s="14"/>
      <c r="X91" s="14"/>
      <c r="Y91" s="14"/>
      <c r="Z91" s="14"/>
      <c r="AA91" s="14"/>
      <c r="AB91" s="14"/>
    </row>
    <row r="92">
      <c r="A92" s="7">
        <v>45065.0</v>
      </c>
      <c r="B92" s="8" t="s">
        <v>4774</v>
      </c>
      <c r="C92" s="9" t="s">
        <v>30</v>
      </c>
      <c r="D92" s="10" t="s">
        <v>4775</v>
      </c>
      <c r="E92" s="8" t="s">
        <v>32</v>
      </c>
      <c r="F92" s="16" t="s">
        <v>4553</v>
      </c>
      <c r="G92" s="19" t="s">
        <v>4776</v>
      </c>
      <c r="H92" s="8" t="s">
        <v>4777</v>
      </c>
      <c r="I92" s="14"/>
      <c r="J92" s="14"/>
      <c r="K92" s="14">
        <f t="shared" si="1"/>
        <v>1</v>
      </c>
      <c r="L92" s="14">
        <f t="shared" si="3"/>
        <v>1</v>
      </c>
      <c r="M92" s="14"/>
      <c r="N92" s="14"/>
      <c r="O92" s="14"/>
      <c r="P92" s="14"/>
      <c r="Q92" s="14"/>
      <c r="R92" s="14"/>
      <c r="S92" s="14"/>
      <c r="T92" s="14"/>
      <c r="U92" s="14"/>
      <c r="V92" s="14"/>
      <c r="W92" s="14"/>
      <c r="X92" s="14"/>
      <c r="Y92" s="14"/>
      <c r="Z92" s="14"/>
      <c r="AA92" s="14"/>
      <c r="AB92" s="14"/>
    </row>
    <row r="93">
      <c r="A93" s="7">
        <v>45065.0</v>
      </c>
      <c r="B93" s="8" t="s">
        <v>4778</v>
      </c>
      <c r="C93" s="9" t="s">
        <v>14</v>
      </c>
      <c r="D93" s="15" t="s">
        <v>4779</v>
      </c>
      <c r="E93" s="8" t="s">
        <v>59</v>
      </c>
      <c r="F93" s="16" t="s">
        <v>60</v>
      </c>
      <c r="G93" s="17" t="s">
        <v>4780</v>
      </c>
      <c r="H93" s="8" t="s">
        <v>62</v>
      </c>
      <c r="I93" s="14"/>
      <c r="J93" s="14"/>
      <c r="K93" s="14">
        <f t="shared" si="1"/>
        <v>1</v>
      </c>
      <c r="L93" s="14">
        <f t="shared" si="3"/>
        <v>1</v>
      </c>
      <c r="M93" s="14"/>
      <c r="N93" s="14"/>
      <c r="O93" s="14"/>
      <c r="P93" s="14"/>
      <c r="Q93" s="14"/>
      <c r="R93" s="14"/>
      <c r="S93" s="14"/>
      <c r="T93" s="14"/>
      <c r="U93" s="14"/>
      <c r="V93" s="14"/>
      <c r="W93" s="14"/>
      <c r="X93" s="14"/>
      <c r="Y93" s="14"/>
      <c r="Z93" s="14"/>
      <c r="AA93" s="14"/>
      <c r="AB93" s="14"/>
    </row>
    <row r="94">
      <c r="A94" s="7">
        <v>45065.0</v>
      </c>
      <c r="B94" s="8" t="s">
        <v>4781</v>
      </c>
      <c r="C94" s="9" t="s">
        <v>14</v>
      </c>
      <c r="D94" s="10" t="s">
        <v>4782</v>
      </c>
      <c r="E94" s="11"/>
      <c r="F94" s="16" t="s">
        <v>4783</v>
      </c>
      <c r="G94" s="19" t="s">
        <v>4784</v>
      </c>
      <c r="H94" s="8" t="s">
        <v>348</v>
      </c>
      <c r="I94" s="14"/>
      <c r="J94" s="14"/>
      <c r="K94" s="14">
        <f t="shared" si="1"/>
        <v>1</v>
      </c>
      <c r="L94" s="14">
        <f t="shared" si="3"/>
        <v>1</v>
      </c>
      <c r="M94" s="14"/>
      <c r="N94" s="14"/>
      <c r="O94" s="14"/>
      <c r="P94" s="14"/>
      <c r="Q94" s="14"/>
      <c r="R94" s="14"/>
      <c r="S94" s="14"/>
      <c r="T94" s="14"/>
      <c r="U94" s="14"/>
      <c r="V94" s="14"/>
      <c r="W94" s="14"/>
      <c r="X94" s="14"/>
      <c r="Y94" s="14"/>
      <c r="Z94" s="14"/>
      <c r="AA94" s="14"/>
      <c r="AB94" s="14"/>
    </row>
    <row r="95">
      <c r="A95" s="7">
        <v>45065.0</v>
      </c>
      <c r="B95" s="8" t="s">
        <v>4785</v>
      </c>
      <c r="C95" s="9" t="s">
        <v>14</v>
      </c>
      <c r="D95" s="10" t="s">
        <v>4786</v>
      </c>
      <c r="E95" s="8" t="s">
        <v>4787</v>
      </c>
      <c r="F95" s="16" t="s">
        <v>4788</v>
      </c>
      <c r="G95" s="19" t="s">
        <v>4789</v>
      </c>
      <c r="H95" s="8" t="s">
        <v>4790</v>
      </c>
      <c r="I95" s="14"/>
      <c r="J95" s="14"/>
      <c r="K95" s="14">
        <f t="shared" si="1"/>
        <v>1</v>
      </c>
      <c r="L95" s="14">
        <f t="shared" si="3"/>
        <v>1</v>
      </c>
      <c r="M95" s="14"/>
      <c r="N95" s="14"/>
      <c r="O95" s="14"/>
      <c r="P95" s="14"/>
      <c r="Q95" s="14"/>
      <c r="R95" s="14"/>
      <c r="S95" s="14"/>
      <c r="T95" s="14"/>
      <c r="U95" s="14"/>
      <c r="V95" s="14"/>
      <c r="W95" s="14"/>
      <c r="X95" s="14"/>
      <c r="Y95" s="14"/>
      <c r="Z95" s="14"/>
      <c r="AA95" s="14"/>
      <c r="AB95" s="14"/>
    </row>
    <row r="96">
      <c r="A96" s="7">
        <v>45065.0</v>
      </c>
      <c r="B96" s="8" t="s">
        <v>4791</v>
      </c>
      <c r="C96" s="9" t="s">
        <v>10</v>
      </c>
      <c r="D96" s="10" t="s">
        <v>4792</v>
      </c>
      <c r="E96" s="11"/>
      <c r="F96" s="16" t="s">
        <v>4793</v>
      </c>
      <c r="G96" s="19" t="s">
        <v>4794</v>
      </c>
      <c r="H96" s="8" t="s">
        <v>4795</v>
      </c>
      <c r="I96" s="14"/>
      <c r="J96" s="14"/>
      <c r="K96" s="14">
        <f t="shared" si="1"/>
        <v>1</v>
      </c>
      <c r="L96" s="14">
        <f t="shared" si="3"/>
        <v>1</v>
      </c>
      <c r="M96" s="14"/>
      <c r="N96" s="14"/>
      <c r="O96" s="14"/>
      <c r="P96" s="14"/>
      <c r="Q96" s="14"/>
      <c r="R96" s="14"/>
      <c r="S96" s="14"/>
      <c r="T96" s="14"/>
      <c r="U96" s="14"/>
      <c r="V96" s="14"/>
      <c r="W96" s="14"/>
      <c r="X96" s="14"/>
      <c r="Y96" s="14"/>
      <c r="Z96" s="14"/>
      <c r="AA96" s="14"/>
      <c r="AB96" s="14"/>
    </row>
    <row r="97">
      <c r="A97" s="7">
        <v>45065.0</v>
      </c>
      <c r="B97" s="8" t="s">
        <v>4796</v>
      </c>
      <c r="C97" s="9" t="s">
        <v>14</v>
      </c>
      <c r="D97" s="10" t="s">
        <v>4797</v>
      </c>
      <c r="E97" s="8" t="s">
        <v>123</v>
      </c>
      <c r="F97" s="16" t="s">
        <v>4798</v>
      </c>
      <c r="G97" s="19" t="s">
        <v>4799</v>
      </c>
      <c r="H97" s="11"/>
      <c r="I97" s="14"/>
      <c r="J97" s="14"/>
      <c r="K97" s="14">
        <f t="shared" si="1"/>
        <v>1</v>
      </c>
      <c r="L97" s="14">
        <f t="shared" si="3"/>
        <v>1</v>
      </c>
      <c r="M97" s="14"/>
      <c r="N97" s="14"/>
      <c r="O97" s="14"/>
      <c r="P97" s="14"/>
      <c r="Q97" s="14"/>
      <c r="R97" s="14"/>
      <c r="S97" s="14"/>
      <c r="T97" s="14"/>
      <c r="U97" s="14"/>
      <c r="V97" s="14"/>
      <c r="W97" s="14"/>
      <c r="X97" s="14"/>
      <c r="Y97" s="14"/>
      <c r="Z97" s="14"/>
      <c r="AA97" s="14"/>
      <c r="AB97" s="14"/>
    </row>
    <row r="98">
      <c r="A98" s="7">
        <v>45065.0</v>
      </c>
      <c r="B98" s="8" t="s">
        <v>4800</v>
      </c>
      <c r="C98" s="9" t="s">
        <v>30</v>
      </c>
      <c r="D98" s="10" t="s">
        <v>4801</v>
      </c>
      <c r="E98" s="8" t="s">
        <v>1474</v>
      </c>
      <c r="F98" s="16" t="s">
        <v>4802</v>
      </c>
      <c r="G98" s="19" t="s">
        <v>4803</v>
      </c>
      <c r="H98" s="21" t="s">
        <v>4804</v>
      </c>
      <c r="I98" s="14"/>
      <c r="J98" s="14"/>
      <c r="K98" s="14">
        <f t="shared" si="1"/>
        <v>1</v>
      </c>
      <c r="L98" s="14">
        <f t="shared" si="3"/>
        <v>1</v>
      </c>
      <c r="M98" s="14"/>
      <c r="N98" s="14"/>
      <c r="O98" s="14"/>
      <c r="P98" s="14"/>
      <c r="Q98" s="14"/>
      <c r="R98" s="14"/>
      <c r="S98" s="14"/>
      <c r="T98" s="14"/>
      <c r="U98" s="14"/>
      <c r="V98" s="14"/>
      <c r="W98" s="14"/>
      <c r="X98" s="14"/>
      <c r="Y98" s="14"/>
      <c r="Z98" s="14"/>
      <c r="AA98" s="14"/>
      <c r="AB98" s="14"/>
    </row>
    <row r="99">
      <c r="A99" s="7">
        <v>45065.0</v>
      </c>
      <c r="B99" s="21" t="s">
        <v>4805</v>
      </c>
      <c r="C99" s="9" t="s">
        <v>10</v>
      </c>
      <c r="D99" s="10" t="s">
        <v>4806</v>
      </c>
      <c r="E99" s="8" t="s">
        <v>199</v>
      </c>
      <c r="F99" s="16" t="s">
        <v>4807</v>
      </c>
      <c r="G99" s="19" t="s">
        <v>4808</v>
      </c>
      <c r="H99" s="11"/>
      <c r="I99" s="14"/>
      <c r="J99" s="14"/>
      <c r="K99" s="14">
        <f t="shared" si="1"/>
        <v>1</v>
      </c>
      <c r="L99" s="14">
        <f t="shared" si="3"/>
        <v>1</v>
      </c>
      <c r="M99" s="14"/>
      <c r="N99" s="14"/>
      <c r="O99" s="14"/>
      <c r="P99" s="14"/>
      <c r="Q99" s="14"/>
      <c r="R99" s="14"/>
      <c r="S99" s="14"/>
      <c r="T99" s="14"/>
      <c r="U99" s="14"/>
      <c r="V99" s="14"/>
      <c r="W99" s="14"/>
      <c r="X99" s="14"/>
      <c r="Y99" s="14"/>
      <c r="Z99" s="14"/>
      <c r="AA99" s="14"/>
      <c r="AB99" s="14"/>
    </row>
    <row r="100">
      <c r="A100" s="7">
        <v>45065.0</v>
      </c>
      <c r="B100" s="8" t="s">
        <v>4809</v>
      </c>
      <c r="C100" s="9" t="s">
        <v>14</v>
      </c>
      <c r="D100" s="10" t="s">
        <v>4810</v>
      </c>
      <c r="E100" s="11"/>
      <c r="F100" s="16" t="s">
        <v>4811</v>
      </c>
      <c r="G100" s="19" t="s">
        <v>4812</v>
      </c>
      <c r="H100" s="8" t="s">
        <v>4813</v>
      </c>
      <c r="I100" s="14"/>
      <c r="J100" s="14"/>
      <c r="K100" s="14">
        <f t="shared" si="1"/>
        <v>1</v>
      </c>
      <c r="L100" s="14">
        <f t="shared" si="3"/>
        <v>1</v>
      </c>
      <c r="M100" s="14"/>
      <c r="N100" s="14"/>
      <c r="O100" s="14"/>
      <c r="P100" s="14"/>
      <c r="Q100" s="14"/>
      <c r="R100" s="14"/>
      <c r="S100" s="14"/>
      <c r="T100" s="14"/>
      <c r="U100" s="14"/>
      <c r="V100" s="14"/>
      <c r="W100" s="14"/>
      <c r="X100" s="14"/>
      <c r="Y100" s="14"/>
      <c r="Z100" s="14"/>
      <c r="AA100" s="14"/>
      <c r="AB100" s="14"/>
    </row>
    <row r="101">
      <c r="A101" s="7">
        <v>45068.0</v>
      </c>
      <c r="B101" s="8" t="s">
        <v>4814</v>
      </c>
      <c r="C101" s="9" t="s">
        <v>14</v>
      </c>
      <c r="D101" s="15" t="s">
        <v>4815</v>
      </c>
      <c r="E101" s="8" t="s">
        <v>53</v>
      </c>
      <c r="F101" s="16" t="s">
        <v>4816</v>
      </c>
      <c r="G101" s="17" t="s">
        <v>4817</v>
      </c>
      <c r="H101" s="8" t="s">
        <v>348</v>
      </c>
      <c r="I101" s="14"/>
      <c r="J101" s="14"/>
      <c r="K101" s="14">
        <f t="shared" si="1"/>
        <v>9</v>
      </c>
      <c r="L101" s="14">
        <f t="shared" si="3"/>
        <v>9</v>
      </c>
      <c r="M101" s="14"/>
      <c r="N101" s="14"/>
      <c r="O101" s="14"/>
      <c r="P101" s="14"/>
      <c r="Q101" s="14"/>
      <c r="R101" s="14"/>
      <c r="S101" s="14"/>
      <c r="T101" s="14"/>
      <c r="U101" s="14"/>
      <c r="V101" s="14"/>
      <c r="W101" s="14"/>
      <c r="X101" s="14"/>
      <c r="Y101" s="14"/>
      <c r="Z101" s="14"/>
      <c r="AA101" s="14"/>
      <c r="AB101" s="14"/>
    </row>
    <row r="102">
      <c r="A102" s="7">
        <v>45068.0</v>
      </c>
      <c r="B102" s="8" t="s">
        <v>4818</v>
      </c>
      <c r="C102" s="9" t="s">
        <v>14</v>
      </c>
      <c r="D102" s="15" t="s">
        <v>4819</v>
      </c>
      <c r="E102" s="8" t="s">
        <v>53</v>
      </c>
      <c r="F102" s="16" t="s">
        <v>4820</v>
      </c>
      <c r="G102" s="19" t="s">
        <v>4821</v>
      </c>
      <c r="H102" s="8" t="s">
        <v>4822</v>
      </c>
      <c r="I102" s="14"/>
      <c r="J102" s="14"/>
      <c r="K102" s="14">
        <f t="shared" si="1"/>
        <v>1</v>
      </c>
      <c r="L102" s="14">
        <f t="shared" si="3"/>
        <v>1</v>
      </c>
      <c r="M102" s="14"/>
      <c r="N102" s="14"/>
      <c r="O102" s="14"/>
      <c r="P102" s="14"/>
      <c r="Q102" s="14"/>
      <c r="R102" s="14"/>
      <c r="S102" s="14"/>
      <c r="T102" s="14"/>
      <c r="U102" s="14"/>
      <c r="V102" s="14"/>
      <c r="W102" s="14"/>
      <c r="X102" s="14"/>
      <c r="Y102" s="14"/>
      <c r="Z102" s="14"/>
      <c r="AA102" s="14"/>
      <c r="AB102" s="14"/>
    </row>
    <row r="103">
      <c r="A103" s="7">
        <v>45068.0</v>
      </c>
      <c r="B103" s="8" t="s">
        <v>4823</v>
      </c>
      <c r="C103" s="9" t="s">
        <v>14</v>
      </c>
      <c r="D103" s="15" t="s">
        <v>4824</v>
      </c>
      <c r="E103" s="8" t="s">
        <v>53</v>
      </c>
      <c r="F103" s="16" t="s">
        <v>4825</v>
      </c>
      <c r="G103" s="19" t="s">
        <v>4826</v>
      </c>
      <c r="H103" s="8" t="s">
        <v>4827</v>
      </c>
      <c r="I103" s="14"/>
      <c r="J103" s="14"/>
      <c r="K103" s="14">
        <f t="shared" si="1"/>
        <v>1</v>
      </c>
      <c r="L103" s="14">
        <f t="shared" si="3"/>
        <v>1</v>
      </c>
      <c r="M103" s="14"/>
      <c r="N103" s="14"/>
      <c r="O103" s="14"/>
      <c r="P103" s="14"/>
      <c r="Q103" s="14"/>
      <c r="R103" s="14"/>
      <c r="S103" s="14"/>
      <c r="T103" s="14"/>
      <c r="U103" s="14"/>
      <c r="V103" s="14"/>
      <c r="W103" s="14"/>
      <c r="X103" s="14"/>
      <c r="Y103" s="14"/>
      <c r="Z103" s="14"/>
      <c r="AA103" s="14"/>
      <c r="AB103" s="14"/>
    </row>
    <row r="104">
      <c r="A104" s="7">
        <v>45068.0</v>
      </c>
      <c r="B104" s="8" t="s">
        <v>4814</v>
      </c>
      <c r="C104" s="9" t="s">
        <v>14</v>
      </c>
      <c r="D104" s="15" t="s">
        <v>4828</v>
      </c>
      <c r="E104" s="8" t="s">
        <v>53</v>
      </c>
      <c r="F104" s="16" t="s">
        <v>4829</v>
      </c>
      <c r="G104" s="17" t="s">
        <v>4830</v>
      </c>
      <c r="H104" s="8" t="s">
        <v>4831</v>
      </c>
      <c r="I104" s="14"/>
      <c r="J104" s="14"/>
      <c r="K104" s="14">
        <f t="shared" si="1"/>
        <v>2</v>
      </c>
      <c r="L104" s="14">
        <f t="shared" si="3"/>
        <v>2</v>
      </c>
      <c r="M104" s="14"/>
      <c r="N104" s="14"/>
      <c r="O104" s="14"/>
      <c r="P104" s="14"/>
      <c r="Q104" s="14"/>
      <c r="R104" s="14"/>
      <c r="S104" s="14"/>
      <c r="T104" s="14"/>
      <c r="U104" s="14"/>
      <c r="V104" s="14"/>
      <c r="W104" s="14"/>
      <c r="X104" s="14"/>
      <c r="Y104" s="14"/>
      <c r="Z104" s="14"/>
      <c r="AA104" s="14"/>
      <c r="AB104" s="14"/>
    </row>
    <row r="105">
      <c r="A105" s="7">
        <v>45068.0</v>
      </c>
      <c r="B105" s="8" t="s">
        <v>4832</v>
      </c>
      <c r="C105" s="9" t="s">
        <v>10</v>
      </c>
      <c r="D105" s="10" t="s">
        <v>4833</v>
      </c>
      <c r="E105" s="11"/>
      <c r="F105" s="51" t="s">
        <v>4834</v>
      </c>
      <c r="G105" s="19" t="s">
        <v>4835</v>
      </c>
      <c r="H105" s="8" t="s">
        <v>4836</v>
      </c>
      <c r="I105" s="14"/>
      <c r="J105" s="14"/>
      <c r="K105" s="14">
        <f t="shared" si="1"/>
        <v>1</v>
      </c>
      <c r="L105" s="14">
        <f t="shared" si="3"/>
        <v>1</v>
      </c>
      <c r="M105" s="14"/>
      <c r="N105" s="14"/>
      <c r="O105" s="14"/>
      <c r="P105" s="14"/>
      <c r="Q105" s="14"/>
      <c r="R105" s="14"/>
      <c r="S105" s="14"/>
      <c r="T105" s="14"/>
      <c r="U105" s="14"/>
      <c r="V105" s="14"/>
      <c r="W105" s="14"/>
      <c r="X105" s="14"/>
      <c r="Y105" s="14"/>
      <c r="Z105" s="14"/>
      <c r="AA105" s="14"/>
      <c r="AB105" s="14"/>
    </row>
    <row r="106">
      <c r="A106" s="7">
        <v>45068.0</v>
      </c>
      <c r="B106" s="8" t="s">
        <v>4837</v>
      </c>
      <c r="C106" s="9" t="s">
        <v>30</v>
      </c>
      <c r="D106" s="15" t="s">
        <v>4838</v>
      </c>
      <c r="E106" s="11"/>
      <c r="F106" s="16" t="s">
        <v>544</v>
      </c>
      <c r="G106" s="19" t="s">
        <v>4839</v>
      </c>
      <c r="H106" s="11"/>
      <c r="I106" s="14"/>
      <c r="J106" s="14"/>
      <c r="K106" s="14">
        <f t="shared" si="1"/>
        <v>1</v>
      </c>
      <c r="L106" s="14">
        <f t="shared" si="3"/>
        <v>1</v>
      </c>
      <c r="M106" s="14"/>
      <c r="N106" s="14"/>
      <c r="O106" s="14"/>
      <c r="P106" s="14"/>
      <c r="Q106" s="14"/>
      <c r="R106" s="14"/>
      <c r="S106" s="14"/>
      <c r="T106" s="14"/>
      <c r="U106" s="14"/>
      <c r="V106" s="14"/>
      <c r="W106" s="14"/>
      <c r="X106" s="14"/>
      <c r="Y106" s="14"/>
      <c r="Z106" s="14"/>
      <c r="AA106" s="14"/>
      <c r="AB106" s="14"/>
    </row>
    <row r="107">
      <c r="A107" s="7">
        <v>45068.0</v>
      </c>
      <c r="B107" s="8" t="s">
        <v>4840</v>
      </c>
      <c r="C107" s="9" t="s">
        <v>10</v>
      </c>
      <c r="D107" s="10" t="s">
        <v>4841</v>
      </c>
      <c r="E107" s="11"/>
      <c r="F107" s="16" t="s">
        <v>4842</v>
      </c>
      <c r="G107" s="19" t="s">
        <v>4843</v>
      </c>
      <c r="H107" s="8" t="s">
        <v>4844</v>
      </c>
      <c r="I107" s="14"/>
      <c r="J107" s="14"/>
      <c r="K107" s="14">
        <f t="shared" si="1"/>
        <v>1</v>
      </c>
      <c r="L107" s="14">
        <f t="shared" si="3"/>
        <v>1</v>
      </c>
      <c r="M107" s="14"/>
      <c r="N107" s="14"/>
      <c r="O107" s="14"/>
      <c r="P107" s="14"/>
      <c r="Q107" s="14"/>
      <c r="R107" s="14"/>
      <c r="S107" s="14"/>
      <c r="T107" s="14"/>
      <c r="U107" s="14"/>
      <c r="V107" s="14"/>
      <c r="W107" s="14"/>
      <c r="X107" s="14"/>
      <c r="Y107" s="14"/>
      <c r="Z107" s="14"/>
      <c r="AA107" s="14"/>
      <c r="AB107" s="14"/>
    </row>
    <row r="108">
      <c r="A108" s="7">
        <v>45068.0</v>
      </c>
      <c r="B108" s="8" t="s">
        <v>4845</v>
      </c>
      <c r="C108" s="9" t="s">
        <v>14</v>
      </c>
      <c r="D108" s="10" t="s">
        <v>4846</v>
      </c>
      <c r="E108" s="8" t="s">
        <v>123</v>
      </c>
      <c r="F108" s="16" t="s">
        <v>4847</v>
      </c>
      <c r="G108" s="19" t="s">
        <v>4848</v>
      </c>
      <c r="H108" s="8" t="s">
        <v>4849</v>
      </c>
      <c r="I108" s="14"/>
      <c r="J108" s="14"/>
      <c r="K108" s="14">
        <f t="shared" si="1"/>
        <v>1</v>
      </c>
      <c r="L108" s="14">
        <f t="shared" si="3"/>
        <v>1</v>
      </c>
      <c r="M108" s="14"/>
      <c r="N108" s="14"/>
      <c r="O108" s="14"/>
      <c r="P108" s="14"/>
      <c r="Q108" s="14"/>
      <c r="R108" s="14"/>
      <c r="S108" s="14"/>
      <c r="T108" s="14"/>
      <c r="U108" s="14"/>
      <c r="V108" s="14"/>
      <c r="W108" s="14"/>
      <c r="X108" s="14"/>
      <c r="Y108" s="14"/>
      <c r="Z108" s="14"/>
      <c r="AA108" s="14"/>
      <c r="AB108" s="14"/>
    </row>
    <row r="109">
      <c r="A109" s="7">
        <v>45068.0</v>
      </c>
      <c r="B109" s="8" t="s">
        <v>4850</v>
      </c>
      <c r="C109" s="9" t="s">
        <v>30</v>
      </c>
      <c r="D109" s="15" t="s">
        <v>4851</v>
      </c>
      <c r="E109" s="8" t="s">
        <v>32</v>
      </c>
      <c r="F109" s="16" t="s">
        <v>4852</v>
      </c>
      <c r="G109" s="17" t="s">
        <v>4853</v>
      </c>
      <c r="H109" s="11"/>
      <c r="I109" s="14"/>
      <c r="J109" s="14"/>
      <c r="K109" s="14">
        <f t="shared" si="1"/>
        <v>2</v>
      </c>
      <c r="L109" s="14">
        <f t="shared" si="3"/>
        <v>2</v>
      </c>
      <c r="M109" s="14"/>
      <c r="N109" s="14"/>
      <c r="O109" s="14"/>
      <c r="P109" s="14"/>
      <c r="Q109" s="14"/>
      <c r="R109" s="14"/>
      <c r="S109" s="14"/>
      <c r="T109" s="14"/>
      <c r="U109" s="14"/>
      <c r="V109" s="14"/>
      <c r="W109" s="14"/>
      <c r="X109" s="14"/>
      <c r="Y109" s="14"/>
      <c r="Z109" s="14"/>
      <c r="AA109" s="14"/>
      <c r="AB109" s="14"/>
    </row>
    <row r="110" ht="183.75" customHeight="1">
      <c r="A110" s="7">
        <v>45068.0</v>
      </c>
      <c r="B110" s="9" t="s">
        <v>4854</v>
      </c>
      <c r="C110" s="9" t="s">
        <v>14</v>
      </c>
      <c r="D110" s="24" t="s">
        <v>4855</v>
      </c>
      <c r="E110" s="9" t="s">
        <v>498</v>
      </c>
      <c r="F110" s="26" t="s">
        <v>4856</v>
      </c>
      <c r="G110" s="17" t="s">
        <v>4857</v>
      </c>
      <c r="H110" s="8" t="s">
        <v>4858</v>
      </c>
      <c r="I110" s="14"/>
      <c r="J110" s="14"/>
      <c r="K110" s="14">
        <f t="shared" si="1"/>
        <v>2</v>
      </c>
      <c r="L110" s="14">
        <f t="shared" si="3"/>
        <v>2</v>
      </c>
      <c r="M110" s="14"/>
      <c r="N110" s="14"/>
      <c r="O110" s="14"/>
      <c r="P110" s="14"/>
      <c r="Q110" s="14"/>
      <c r="R110" s="14"/>
      <c r="S110" s="14"/>
      <c r="T110" s="14"/>
      <c r="U110" s="14"/>
      <c r="V110" s="14"/>
      <c r="W110" s="14"/>
      <c r="X110" s="14"/>
      <c r="Y110" s="14"/>
      <c r="Z110" s="14"/>
      <c r="AA110" s="14"/>
      <c r="AB110" s="14"/>
    </row>
    <row r="111">
      <c r="A111" s="7">
        <v>45068.0</v>
      </c>
      <c r="B111" s="8" t="s">
        <v>4859</v>
      </c>
      <c r="C111" s="9" t="s">
        <v>14</v>
      </c>
      <c r="D111" s="10" t="s">
        <v>4860</v>
      </c>
      <c r="E111" s="11"/>
      <c r="F111" s="16" t="s">
        <v>4861</v>
      </c>
      <c r="G111" s="19" t="s">
        <v>4862</v>
      </c>
      <c r="H111" s="8" t="s">
        <v>1864</v>
      </c>
      <c r="I111" s="14"/>
      <c r="J111" s="14"/>
      <c r="K111" s="14">
        <f t="shared" si="1"/>
        <v>1</v>
      </c>
      <c r="L111" s="14">
        <f t="shared" si="3"/>
        <v>1</v>
      </c>
      <c r="M111" s="14"/>
      <c r="N111" s="14"/>
      <c r="O111" s="14"/>
      <c r="P111" s="14"/>
      <c r="Q111" s="14"/>
      <c r="R111" s="14"/>
      <c r="S111" s="14"/>
      <c r="T111" s="14"/>
      <c r="U111" s="14"/>
      <c r="V111" s="14"/>
      <c r="W111" s="14"/>
      <c r="X111" s="14"/>
      <c r="Y111" s="14"/>
      <c r="Z111" s="14"/>
      <c r="AA111" s="14"/>
      <c r="AB111" s="14"/>
    </row>
    <row r="112">
      <c r="A112" s="7">
        <v>45068.0</v>
      </c>
      <c r="B112" s="8" t="s">
        <v>4863</v>
      </c>
      <c r="C112" s="9" t="s">
        <v>14</v>
      </c>
      <c r="D112" s="10" t="s">
        <v>4864</v>
      </c>
      <c r="E112" s="8" t="s">
        <v>4865</v>
      </c>
      <c r="F112" s="16" t="s">
        <v>4866</v>
      </c>
      <c r="G112" s="19" t="s">
        <v>4867</v>
      </c>
      <c r="H112" s="11"/>
      <c r="I112" s="14"/>
      <c r="J112" s="14"/>
      <c r="K112" s="14">
        <f t="shared" si="1"/>
        <v>1</v>
      </c>
      <c r="L112" s="14">
        <f t="shared" si="3"/>
        <v>1</v>
      </c>
      <c r="M112" s="14"/>
      <c r="N112" s="14"/>
      <c r="O112" s="14"/>
      <c r="P112" s="14"/>
      <c r="Q112" s="14"/>
      <c r="R112" s="14"/>
      <c r="S112" s="14"/>
      <c r="T112" s="14"/>
      <c r="U112" s="14"/>
      <c r="V112" s="14"/>
      <c r="W112" s="14"/>
      <c r="X112" s="14"/>
      <c r="Y112" s="14"/>
      <c r="Z112" s="14"/>
      <c r="AA112" s="14"/>
      <c r="AB112" s="14"/>
    </row>
    <row r="113">
      <c r="A113" s="7">
        <v>45068.0</v>
      </c>
      <c r="B113" s="8" t="s">
        <v>4868</v>
      </c>
      <c r="C113" s="9" t="s">
        <v>10</v>
      </c>
      <c r="D113" s="10" t="s">
        <v>4869</v>
      </c>
      <c r="E113" s="8" t="s">
        <v>97</v>
      </c>
      <c r="F113" s="16" t="s">
        <v>4870</v>
      </c>
      <c r="G113" s="19" t="s">
        <v>4871</v>
      </c>
      <c r="H113" s="8" t="s">
        <v>56</v>
      </c>
      <c r="I113" s="14"/>
      <c r="J113" s="14"/>
      <c r="K113" s="14">
        <f t="shared" si="1"/>
        <v>1</v>
      </c>
      <c r="L113" s="14">
        <f t="shared" si="3"/>
        <v>1</v>
      </c>
      <c r="M113" s="14"/>
      <c r="N113" s="14"/>
      <c r="O113" s="14"/>
      <c r="P113" s="14"/>
      <c r="Q113" s="14"/>
      <c r="R113" s="14"/>
      <c r="S113" s="14"/>
      <c r="T113" s="14"/>
      <c r="U113" s="14"/>
      <c r="V113" s="14"/>
      <c r="W113" s="14"/>
      <c r="X113" s="14"/>
      <c r="Y113" s="14"/>
      <c r="Z113" s="14"/>
      <c r="AA113" s="14"/>
      <c r="AB113" s="14"/>
    </row>
    <row r="114">
      <c r="A114" s="7">
        <v>45068.0</v>
      </c>
      <c r="B114" s="8" t="s">
        <v>4872</v>
      </c>
      <c r="C114" s="9" t="s">
        <v>14</v>
      </c>
      <c r="D114" s="10" t="s">
        <v>4873</v>
      </c>
      <c r="E114" s="8" t="s">
        <v>4874</v>
      </c>
      <c r="F114" s="12"/>
      <c r="G114" s="13"/>
      <c r="H114" s="8" t="s">
        <v>4875</v>
      </c>
      <c r="I114" s="14"/>
      <c r="J114" s="14"/>
      <c r="K114" s="14">
        <f t="shared" si="1"/>
        <v>0</v>
      </c>
      <c r="L114" s="14">
        <f t="shared" si="3"/>
        <v>0</v>
      </c>
      <c r="M114" s="14"/>
      <c r="N114" s="14"/>
      <c r="O114" s="14"/>
      <c r="P114" s="14"/>
      <c r="Q114" s="14"/>
      <c r="R114" s="14"/>
      <c r="S114" s="14"/>
      <c r="T114" s="14"/>
      <c r="U114" s="14"/>
      <c r="V114" s="14"/>
      <c r="W114" s="14"/>
      <c r="X114" s="14"/>
      <c r="Y114" s="14"/>
      <c r="Z114" s="14"/>
      <c r="AA114" s="14"/>
      <c r="AB114" s="14"/>
    </row>
    <row r="115">
      <c r="A115" s="7">
        <v>45068.0</v>
      </c>
      <c r="B115" s="8" t="s">
        <v>4876</v>
      </c>
      <c r="C115" s="9" t="s">
        <v>10</v>
      </c>
      <c r="D115" s="10" t="s">
        <v>4877</v>
      </c>
      <c r="E115" s="11"/>
      <c r="F115" s="16" t="s">
        <v>4878</v>
      </c>
      <c r="G115" s="19" t="s">
        <v>4879</v>
      </c>
      <c r="H115" s="8" t="s">
        <v>4880</v>
      </c>
      <c r="I115" s="14"/>
      <c r="J115" s="14"/>
      <c r="K115" s="14">
        <f t="shared" si="1"/>
        <v>1</v>
      </c>
      <c r="L115" s="14">
        <f t="shared" si="3"/>
        <v>1</v>
      </c>
      <c r="M115" s="14"/>
      <c r="N115" s="14"/>
      <c r="O115" s="14"/>
      <c r="P115" s="14"/>
      <c r="Q115" s="14"/>
      <c r="R115" s="14"/>
      <c r="S115" s="14"/>
      <c r="T115" s="14"/>
      <c r="U115" s="14"/>
      <c r="V115" s="14"/>
      <c r="W115" s="14"/>
      <c r="X115" s="14"/>
      <c r="Y115" s="14"/>
      <c r="Z115" s="14"/>
      <c r="AA115" s="14"/>
      <c r="AB115" s="14"/>
    </row>
    <row r="116">
      <c r="A116" s="7">
        <v>45068.0</v>
      </c>
      <c r="B116" s="8" t="s">
        <v>4881</v>
      </c>
      <c r="C116" s="9" t="s">
        <v>10</v>
      </c>
      <c r="D116" s="10" t="s">
        <v>4882</v>
      </c>
      <c r="E116" s="8" t="s">
        <v>475</v>
      </c>
      <c r="F116" s="16" t="s">
        <v>4883</v>
      </c>
      <c r="G116" s="19" t="s">
        <v>4884</v>
      </c>
      <c r="H116" s="8" t="s">
        <v>4885</v>
      </c>
      <c r="I116" s="14"/>
      <c r="J116" s="14"/>
      <c r="K116" s="14">
        <f t="shared" si="1"/>
        <v>1</v>
      </c>
      <c r="L116" s="14">
        <f t="shared" si="3"/>
        <v>1</v>
      </c>
      <c r="M116" s="14"/>
      <c r="N116" s="14"/>
      <c r="O116" s="14"/>
      <c r="P116" s="14"/>
      <c r="Q116" s="14"/>
      <c r="R116" s="14"/>
      <c r="S116" s="14"/>
      <c r="T116" s="14"/>
      <c r="U116" s="14"/>
      <c r="V116" s="14"/>
      <c r="W116" s="14"/>
      <c r="X116" s="14"/>
      <c r="Y116" s="14"/>
      <c r="Z116" s="14"/>
      <c r="AA116" s="14"/>
      <c r="AB116" s="14"/>
    </row>
    <row r="117">
      <c r="A117" s="7">
        <v>45068.0</v>
      </c>
      <c r="B117" s="8" t="s">
        <v>4886</v>
      </c>
      <c r="C117" s="9" t="s">
        <v>14</v>
      </c>
      <c r="D117" s="10" t="s">
        <v>4887</v>
      </c>
      <c r="E117" s="8" t="s">
        <v>40</v>
      </c>
      <c r="F117" s="16" t="s">
        <v>4888</v>
      </c>
      <c r="G117" s="19" t="s">
        <v>4889</v>
      </c>
      <c r="H117" s="8" t="s">
        <v>4890</v>
      </c>
      <c r="I117" s="14"/>
      <c r="J117" s="14"/>
      <c r="K117" s="14">
        <f>IF(ISBLANK(G117),0,LEN(G117)-LEN(SUBSTITUTE(G117,CHAR(10),""))+1)</f>
        <v>1</v>
      </c>
      <c r="L117" s="14">
        <f t="shared" si="3"/>
        <v>1</v>
      </c>
      <c r="M117" s="14"/>
      <c r="N117" s="14"/>
      <c r="O117" s="14"/>
      <c r="P117" s="14"/>
      <c r="Q117" s="14"/>
      <c r="R117" s="14"/>
      <c r="S117" s="14"/>
      <c r="T117" s="14"/>
      <c r="U117" s="14"/>
      <c r="V117" s="14"/>
      <c r="W117" s="14"/>
      <c r="X117" s="14"/>
      <c r="Y117" s="14"/>
      <c r="Z117" s="14"/>
      <c r="AA117" s="14"/>
      <c r="AB117" s="14"/>
    </row>
    <row r="118">
      <c r="A118" s="7">
        <v>45068.0</v>
      </c>
      <c r="B118" s="8" t="s">
        <v>4886</v>
      </c>
      <c r="C118" s="9" t="s">
        <v>14</v>
      </c>
      <c r="D118" s="10" t="s">
        <v>4891</v>
      </c>
      <c r="E118" s="8" t="s">
        <v>40</v>
      </c>
      <c r="F118" s="16" t="s">
        <v>4892</v>
      </c>
      <c r="G118" s="19" t="s">
        <v>4893</v>
      </c>
      <c r="H118" s="8" t="s">
        <v>4894</v>
      </c>
      <c r="I118" s="14"/>
      <c r="J118" s="14"/>
      <c r="K118" s="14">
        <f t="shared" ref="K118:K121" si="4">IF(ISBLANK(F118),0,LEN(G118)-LEN(SUBSTITUTE(G118,CHAR(10),""))+1)</f>
        <v>1</v>
      </c>
      <c r="L118" s="14">
        <f t="shared" si="3"/>
        <v>1</v>
      </c>
      <c r="M118" s="14"/>
      <c r="N118" s="14"/>
      <c r="O118" s="14"/>
      <c r="P118" s="14"/>
      <c r="Q118" s="14"/>
      <c r="R118" s="14"/>
      <c r="S118" s="14"/>
      <c r="T118" s="14"/>
      <c r="U118" s="14"/>
      <c r="V118" s="14"/>
      <c r="W118" s="14"/>
      <c r="X118" s="14"/>
      <c r="Y118" s="14"/>
      <c r="Z118" s="14"/>
      <c r="AA118" s="14"/>
      <c r="AB118" s="14"/>
    </row>
    <row r="119">
      <c r="A119" s="7">
        <v>45069.0</v>
      </c>
      <c r="B119" s="8" t="s">
        <v>4895</v>
      </c>
      <c r="C119" s="9" t="s">
        <v>30</v>
      </c>
      <c r="D119" s="10" t="s">
        <v>4896</v>
      </c>
      <c r="E119" s="8" t="s">
        <v>4897</v>
      </c>
      <c r="F119" s="16" t="s">
        <v>4898</v>
      </c>
      <c r="G119" s="19" t="s">
        <v>4899</v>
      </c>
      <c r="H119" s="8" t="s">
        <v>3589</v>
      </c>
      <c r="I119" s="14"/>
      <c r="J119" s="14"/>
      <c r="K119" s="14">
        <f t="shared" si="4"/>
        <v>1</v>
      </c>
      <c r="L119" s="14">
        <f t="shared" si="3"/>
        <v>1</v>
      </c>
      <c r="M119" s="14"/>
      <c r="N119" s="14"/>
      <c r="O119" s="14"/>
      <c r="P119" s="14"/>
      <c r="Q119" s="14"/>
      <c r="R119" s="14"/>
      <c r="S119" s="14"/>
      <c r="T119" s="14"/>
      <c r="U119" s="14"/>
      <c r="V119" s="14"/>
      <c r="W119" s="14"/>
      <c r="X119" s="14"/>
      <c r="Y119" s="14"/>
      <c r="Z119" s="14"/>
      <c r="AA119" s="14"/>
      <c r="AB119" s="14"/>
    </row>
    <row r="120">
      <c r="A120" s="7">
        <v>45069.0</v>
      </c>
      <c r="B120" s="8" t="s">
        <v>4900</v>
      </c>
      <c r="C120" s="9" t="s">
        <v>30</v>
      </c>
      <c r="D120" s="15" t="s">
        <v>4901</v>
      </c>
      <c r="E120" s="8" t="s">
        <v>32</v>
      </c>
      <c r="F120" s="16" t="s">
        <v>4902</v>
      </c>
      <c r="G120" s="17" t="s">
        <v>4903</v>
      </c>
      <c r="H120" s="8" t="s">
        <v>4904</v>
      </c>
      <c r="I120" s="14"/>
      <c r="J120" s="14"/>
      <c r="K120" s="14">
        <f t="shared" si="4"/>
        <v>18</v>
      </c>
      <c r="L120" s="14">
        <f t="shared" si="3"/>
        <v>18</v>
      </c>
      <c r="M120" s="14"/>
      <c r="N120" s="14"/>
      <c r="O120" s="14"/>
      <c r="P120" s="14"/>
      <c r="Q120" s="14"/>
      <c r="R120" s="14"/>
      <c r="S120" s="14"/>
      <c r="T120" s="14"/>
      <c r="U120" s="14"/>
      <c r="V120" s="14"/>
      <c r="W120" s="14"/>
      <c r="X120" s="14"/>
      <c r="Y120" s="14"/>
      <c r="Z120" s="14"/>
      <c r="AA120" s="14"/>
      <c r="AB120" s="14"/>
    </row>
    <row r="121">
      <c r="A121" s="7">
        <v>45069.0</v>
      </c>
      <c r="B121" s="8" t="s">
        <v>4905</v>
      </c>
      <c r="C121" s="9" t="s">
        <v>14</v>
      </c>
      <c r="D121" s="10" t="s">
        <v>4906</v>
      </c>
      <c r="E121" s="8" t="s">
        <v>109</v>
      </c>
      <c r="F121" s="16" t="s">
        <v>4907</v>
      </c>
      <c r="G121" s="19" t="s">
        <v>4908</v>
      </c>
      <c r="H121" s="8" t="s">
        <v>4909</v>
      </c>
      <c r="I121" s="14"/>
      <c r="J121" s="14"/>
      <c r="K121" s="14">
        <f t="shared" si="4"/>
        <v>1</v>
      </c>
      <c r="L121" s="14">
        <f t="shared" si="3"/>
        <v>1</v>
      </c>
      <c r="M121" s="14"/>
      <c r="N121" s="14"/>
      <c r="O121" s="14"/>
      <c r="P121" s="14"/>
      <c r="Q121" s="14"/>
      <c r="R121" s="14"/>
      <c r="S121" s="14"/>
      <c r="T121" s="14"/>
      <c r="U121" s="14"/>
      <c r="V121" s="14"/>
      <c r="W121" s="14"/>
      <c r="X121" s="14"/>
      <c r="Y121" s="14"/>
      <c r="Z121" s="14"/>
      <c r="AA121" s="14"/>
      <c r="AB121" s="14"/>
    </row>
    <row r="122">
      <c r="A122" s="7">
        <v>45069.0</v>
      </c>
      <c r="B122" s="8" t="s">
        <v>4910</v>
      </c>
      <c r="C122" s="9" t="s">
        <v>14</v>
      </c>
      <c r="D122" s="10" t="s">
        <v>4911</v>
      </c>
      <c r="E122" s="8" t="s">
        <v>4897</v>
      </c>
      <c r="F122" s="16" t="s">
        <v>4912</v>
      </c>
      <c r="G122" s="19" t="s">
        <v>4913</v>
      </c>
      <c r="H122" s="8" t="s">
        <v>4914</v>
      </c>
      <c r="I122" s="14"/>
      <c r="J122" s="14"/>
      <c r="K122" s="14"/>
      <c r="L122" s="14">
        <f t="shared" si="3"/>
        <v>1</v>
      </c>
      <c r="M122" s="14"/>
      <c r="N122" s="14"/>
      <c r="O122" s="14"/>
      <c r="P122" s="14"/>
      <c r="Q122" s="14"/>
      <c r="R122" s="14"/>
      <c r="S122" s="14"/>
      <c r="T122" s="14"/>
      <c r="U122" s="14"/>
      <c r="V122" s="14"/>
      <c r="W122" s="14"/>
      <c r="X122" s="14"/>
      <c r="Y122" s="14"/>
      <c r="Z122" s="14"/>
      <c r="AA122" s="14"/>
      <c r="AB122" s="14"/>
    </row>
    <row r="123">
      <c r="A123" s="7">
        <v>45069.0</v>
      </c>
      <c r="B123" s="8" t="s">
        <v>4915</v>
      </c>
      <c r="C123" s="9" t="s">
        <v>10</v>
      </c>
      <c r="D123" s="10" t="s">
        <v>4916</v>
      </c>
      <c r="E123" s="8" t="s">
        <v>199</v>
      </c>
      <c r="F123" s="16" t="s">
        <v>4917</v>
      </c>
      <c r="G123" s="19" t="s">
        <v>4918</v>
      </c>
      <c r="H123" s="8" t="s">
        <v>3589</v>
      </c>
      <c r="I123" s="14"/>
      <c r="J123" s="14"/>
      <c r="K123" s="14"/>
      <c r="L123" s="14">
        <f t="shared" si="3"/>
        <v>1</v>
      </c>
      <c r="M123" s="14"/>
      <c r="N123" s="14"/>
      <c r="O123" s="14"/>
      <c r="P123" s="14"/>
      <c r="Q123" s="14"/>
      <c r="R123" s="14"/>
      <c r="S123" s="14"/>
      <c r="T123" s="14"/>
      <c r="U123" s="14"/>
      <c r="V123" s="14"/>
      <c r="W123" s="14"/>
      <c r="X123" s="14"/>
      <c r="Y123" s="14"/>
      <c r="Z123" s="14"/>
      <c r="AA123" s="14"/>
      <c r="AB123" s="14"/>
    </row>
    <row r="124">
      <c r="A124" s="7">
        <v>45069.0</v>
      </c>
      <c r="B124" s="8" t="s">
        <v>4919</v>
      </c>
      <c r="C124" s="9" t="s">
        <v>14</v>
      </c>
      <c r="D124" s="10" t="s">
        <v>4916</v>
      </c>
      <c r="E124" s="8" t="s">
        <v>123</v>
      </c>
      <c r="F124" s="16" t="s">
        <v>4920</v>
      </c>
      <c r="G124" s="19" t="s">
        <v>4921</v>
      </c>
      <c r="H124" s="11"/>
      <c r="I124" s="14"/>
      <c r="J124" s="14"/>
      <c r="K124" s="14"/>
      <c r="L124" s="14">
        <f t="shared" si="3"/>
        <v>1</v>
      </c>
      <c r="M124" s="14"/>
      <c r="N124" s="14"/>
      <c r="O124" s="14"/>
      <c r="P124" s="14"/>
      <c r="Q124" s="14"/>
      <c r="R124" s="14"/>
      <c r="S124" s="14"/>
      <c r="T124" s="14"/>
      <c r="U124" s="14"/>
      <c r="V124" s="14"/>
      <c r="W124" s="14"/>
      <c r="X124" s="14"/>
      <c r="Y124" s="14"/>
      <c r="Z124" s="14"/>
      <c r="AA124" s="14"/>
      <c r="AB124" s="14"/>
    </row>
    <row r="125">
      <c r="A125" s="7">
        <v>45069.0</v>
      </c>
      <c r="B125" s="8" t="s">
        <v>4922</v>
      </c>
      <c r="C125" s="9" t="s">
        <v>30</v>
      </c>
      <c r="D125" s="10" t="s">
        <v>4923</v>
      </c>
      <c r="E125" s="8" t="s">
        <v>4924</v>
      </c>
      <c r="F125" s="16" t="s">
        <v>4925</v>
      </c>
      <c r="G125" s="19" t="s">
        <v>4926</v>
      </c>
      <c r="H125" s="8" t="s">
        <v>3589</v>
      </c>
      <c r="I125" s="14"/>
      <c r="J125" s="14"/>
      <c r="K125" s="14"/>
      <c r="L125" s="14">
        <f t="shared" si="3"/>
        <v>1</v>
      </c>
      <c r="M125" s="14"/>
      <c r="N125" s="14"/>
      <c r="O125" s="14"/>
      <c r="P125" s="14"/>
      <c r="Q125" s="14"/>
      <c r="R125" s="14"/>
      <c r="S125" s="14"/>
      <c r="T125" s="14"/>
      <c r="U125" s="14"/>
      <c r="V125" s="14"/>
      <c r="W125" s="14"/>
      <c r="X125" s="14"/>
      <c r="Y125" s="14"/>
      <c r="Z125" s="14"/>
      <c r="AA125" s="14"/>
      <c r="AB125" s="14"/>
    </row>
    <row r="126">
      <c r="A126" s="7">
        <v>45070.0</v>
      </c>
      <c r="B126" s="8" t="s">
        <v>4927</v>
      </c>
      <c r="C126" s="9" t="s">
        <v>10</v>
      </c>
      <c r="D126" s="10" t="s">
        <v>4928</v>
      </c>
      <c r="E126" s="8" t="s">
        <v>40</v>
      </c>
      <c r="F126" s="16" t="s">
        <v>4929</v>
      </c>
      <c r="G126" s="19" t="s">
        <v>4930</v>
      </c>
      <c r="H126" s="8" t="s">
        <v>4931</v>
      </c>
      <c r="I126" s="14"/>
      <c r="J126" s="14"/>
      <c r="K126" s="14"/>
      <c r="L126" s="14">
        <f t="shared" si="3"/>
        <v>1</v>
      </c>
      <c r="M126" s="14"/>
      <c r="N126" s="14"/>
      <c r="O126" s="14"/>
      <c r="P126" s="14"/>
      <c r="Q126" s="14"/>
      <c r="R126" s="14"/>
      <c r="S126" s="14"/>
      <c r="T126" s="14"/>
      <c r="U126" s="14"/>
      <c r="V126" s="14"/>
      <c r="W126" s="14"/>
      <c r="X126" s="14"/>
      <c r="Y126" s="14"/>
      <c r="Z126" s="14"/>
      <c r="AA126" s="14"/>
      <c r="AB126" s="14"/>
    </row>
    <row r="127">
      <c r="A127" s="7">
        <v>45070.0</v>
      </c>
      <c r="B127" s="8" t="s">
        <v>4932</v>
      </c>
      <c r="C127" s="9" t="s">
        <v>10</v>
      </c>
      <c r="D127" s="10" t="s">
        <v>4933</v>
      </c>
      <c r="E127" s="8" t="s">
        <v>142</v>
      </c>
      <c r="F127" s="16" t="s">
        <v>4934</v>
      </c>
      <c r="G127" s="19" t="s">
        <v>4935</v>
      </c>
      <c r="H127" s="8" t="s">
        <v>4936</v>
      </c>
      <c r="I127" s="14"/>
      <c r="J127" s="14"/>
      <c r="K127" s="14"/>
      <c r="L127" s="14">
        <f t="shared" si="3"/>
        <v>1</v>
      </c>
      <c r="M127" s="14"/>
      <c r="N127" s="14"/>
      <c r="O127" s="14"/>
      <c r="P127" s="14"/>
      <c r="Q127" s="14"/>
      <c r="R127" s="14"/>
      <c r="S127" s="14"/>
      <c r="T127" s="14"/>
      <c r="U127" s="14"/>
      <c r="V127" s="14"/>
      <c r="W127" s="14"/>
      <c r="X127" s="14"/>
      <c r="Y127" s="14"/>
      <c r="Z127" s="14"/>
      <c r="AA127" s="14"/>
      <c r="AB127" s="14"/>
    </row>
    <row r="128">
      <c r="A128" s="7">
        <v>45070.0</v>
      </c>
      <c r="B128" s="8" t="s">
        <v>4937</v>
      </c>
      <c r="C128" s="9" t="s">
        <v>10</v>
      </c>
      <c r="D128" s="10" t="s">
        <v>4938</v>
      </c>
      <c r="E128" s="11"/>
      <c r="F128" s="16" t="s">
        <v>4939</v>
      </c>
      <c r="G128" s="19" t="s">
        <v>4940</v>
      </c>
      <c r="H128" s="8" t="s">
        <v>4941</v>
      </c>
      <c r="I128" s="14"/>
      <c r="J128" s="14"/>
      <c r="K128" s="14"/>
      <c r="L128" s="14">
        <f t="shared" si="3"/>
        <v>1</v>
      </c>
      <c r="M128" s="14"/>
      <c r="N128" s="14"/>
      <c r="O128" s="14"/>
      <c r="P128" s="14"/>
      <c r="Q128" s="14"/>
      <c r="R128" s="14"/>
      <c r="S128" s="14"/>
      <c r="T128" s="14"/>
      <c r="U128" s="14"/>
      <c r="V128" s="14"/>
      <c r="W128" s="14"/>
      <c r="X128" s="14"/>
      <c r="Y128" s="14"/>
      <c r="Z128" s="14"/>
      <c r="AA128" s="14"/>
      <c r="AB128" s="14"/>
    </row>
    <row r="129" ht="66.0" customHeight="1">
      <c r="A129" s="7">
        <v>45070.0</v>
      </c>
      <c r="B129" s="8" t="s">
        <v>4942</v>
      </c>
      <c r="C129" s="9" t="s">
        <v>14</v>
      </c>
      <c r="D129" s="15" t="s">
        <v>4819</v>
      </c>
      <c r="E129" s="8" t="s">
        <v>4943</v>
      </c>
      <c r="F129" s="16" t="s">
        <v>4944</v>
      </c>
      <c r="G129" s="19" t="s">
        <v>4945</v>
      </c>
      <c r="H129" s="8" t="s">
        <v>4946</v>
      </c>
      <c r="I129" s="14"/>
      <c r="J129" s="14"/>
      <c r="K129" s="14"/>
      <c r="L129" s="14">
        <f t="shared" si="3"/>
        <v>1</v>
      </c>
      <c r="M129" s="14"/>
      <c r="N129" s="14"/>
      <c r="O129" s="14"/>
      <c r="P129" s="14"/>
      <c r="Q129" s="14"/>
      <c r="R129" s="14"/>
      <c r="S129" s="14"/>
      <c r="T129" s="14"/>
      <c r="U129" s="14"/>
      <c r="V129" s="14"/>
      <c r="W129" s="14"/>
      <c r="X129" s="14"/>
      <c r="Y129" s="14"/>
      <c r="Z129" s="14"/>
      <c r="AA129" s="14"/>
      <c r="AB129" s="14"/>
    </row>
    <row r="130" ht="69.75" customHeight="1">
      <c r="A130" s="7">
        <v>45070.0</v>
      </c>
      <c r="B130" s="8" t="s">
        <v>4947</v>
      </c>
      <c r="C130" s="9" t="s">
        <v>14</v>
      </c>
      <c r="D130" s="10" t="s">
        <v>4948</v>
      </c>
      <c r="E130" s="8" t="s">
        <v>16</v>
      </c>
      <c r="F130" s="16" t="s">
        <v>4949</v>
      </c>
      <c r="G130" s="19" t="s">
        <v>4950</v>
      </c>
      <c r="H130" s="8" t="s">
        <v>4951</v>
      </c>
      <c r="I130" s="14"/>
      <c r="J130" s="14"/>
      <c r="K130" s="14"/>
      <c r="L130" s="14">
        <f t="shared" si="3"/>
        <v>1</v>
      </c>
      <c r="M130" s="14"/>
      <c r="N130" s="14"/>
      <c r="O130" s="14"/>
      <c r="P130" s="14"/>
      <c r="Q130" s="14"/>
      <c r="R130" s="14"/>
      <c r="S130" s="14"/>
      <c r="T130" s="14"/>
      <c r="U130" s="14"/>
      <c r="V130" s="14"/>
      <c r="W130" s="14"/>
      <c r="X130" s="14"/>
      <c r="Y130" s="14"/>
      <c r="Z130" s="14"/>
      <c r="AA130" s="14"/>
      <c r="AB130" s="14"/>
    </row>
    <row r="131">
      <c r="A131" s="7">
        <v>45070.0</v>
      </c>
      <c r="B131" s="8" t="s">
        <v>4952</v>
      </c>
      <c r="C131" s="9" t="s">
        <v>14</v>
      </c>
      <c r="D131" s="15" t="s">
        <v>4953</v>
      </c>
      <c r="E131" s="8" t="s">
        <v>59</v>
      </c>
      <c r="F131" s="16" t="s">
        <v>60</v>
      </c>
      <c r="G131" s="17" t="s">
        <v>4954</v>
      </c>
      <c r="H131" s="8" t="s">
        <v>62</v>
      </c>
      <c r="I131" s="14"/>
      <c r="J131" s="14"/>
      <c r="K131" s="14"/>
      <c r="L131" s="14">
        <f t="shared" si="3"/>
        <v>1</v>
      </c>
      <c r="M131" s="14"/>
      <c r="N131" s="14"/>
      <c r="O131" s="14"/>
      <c r="P131" s="14"/>
      <c r="Q131" s="14"/>
      <c r="R131" s="14"/>
      <c r="S131" s="14"/>
      <c r="T131" s="14"/>
      <c r="U131" s="14"/>
      <c r="V131" s="14"/>
      <c r="W131" s="14"/>
      <c r="X131" s="14"/>
      <c r="Y131" s="14"/>
      <c r="Z131" s="14"/>
      <c r="AA131" s="14"/>
      <c r="AB131" s="14"/>
    </row>
    <row r="132">
      <c r="A132" s="7">
        <v>45063.0</v>
      </c>
      <c r="B132" s="8" t="s">
        <v>4955</v>
      </c>
      <c r="C132" s="9" t="s">
        <v>30</v>
      </c>
      <c r="D132" s="10" t="s">
        <v>4956</v>
      </c>
      <c r="E132" s="8" t="s">
        <v>199</v>
      </c>
      <c r="F132" s="16" t="s">
        <v>4957</v>
      </c>
      <c r="G132" s="19" t="s">
        <v>4958</v>
      </c>
      <c r="H132" s="11"/>
      <c r="I132" s="14"/>
      <c r="J132" s="14"/>
      <c r="K132" s="14"/>
      <c r="L132" s="14">
        <f t="shared" si="3"/>
        <v>1</v>
      </c>
      <c r="M132" s="14"/>
      <c r="N132" s="14"/>
      <c r="O132" s="14"/>
      <c r="P132" s="14"/>
      <c r="Q132" s="14"/>
      <c r="R132" s="14"/>
      <c r="S132" s="14"/>
      <c r="T132" s="14"/>
      <c r="U132" s="14"/>
      <c r="V132" s="14"/>
      <c r="W132" s="14"/>
      <c r="X132" s="14"/>
      <c r="Y132" s="14"/>
      <c r="Z132" s="14"/>
      <c r="AA132" s="14"/>
      <c r="AB132" s="14"/>
    </row>
    <row r="133">
      <c r="A133" s="7">
        <v>45070.0</v>
      </c>
      <c r="B133" s="8" t="s">
        <v>4959</v>
      </c>
      <c r="C133" s="9" t="s">
        <v>30</v>
      </c>
      <c r="D133" s="15" t="s">
        <v>4960</v>
      </c>
      <c r="E133" s="8" t="s">
        <v>4961</v>
      </c>
      <c r="F133" s="16" t="s">
        <v>4962</v>
      </c>
      <c r="G133" s="17" t="s">
        <v>4963</v>
      </c>
      <c r="H133" s="11"/>
      <c r="I133" s="14"/>
      <c r="J133" s="14"/>
      <c r="K133" s="14"/>
      <c r="L133" s="14">
        <f t="shared" si="3"/>
        <v>2</v>
      </c>
      <c r="M133" s="14"/>
      <c r="N133" s="14"/>
      <c r="O133" s="14"/>
      <c r="P133" s="14"/>
      <c r="Q133" s="14"/>
      <c r="R133" s="14"/>
      <c r="S133" s="14"/>
      <c r="T133" s="14"/>
      <c r="U133" s="14"/>
      <c r="V133" s="14"/>
      <c r="W133" s="14"/>
      <c r="X133" s="14"/>
      <c r="Y133" s="14"/>
      <c r="Z133" s="14"/>
      <c r="AA133" s="14"/>
      <c r="AB133" s="14"/>
    </row>
    <row r="134">
      <c r="A134" s="7">
        <v>45070.0</v>
      </c>
      <c r="B134" s="8" t="s">
        <v>4886</v>
      </c>
      <c r="C134" s="9" t="s">
        <v>14</v>
      </c>
      <c r="D134" s="10" t="s">
        <v>4964</v>
      </c>
      <c r="E134" s="8" t="s">
        <v>40</v>
      </c>
      <c r="F134" s="16" t="s">
        <v>4965</v>
      </c>
      <c r="G134" s="19" t="s">
        <v>4966</v>
      </c>
      <c r="H134" s="8" t="s">
        <v>4967</v>
      </c>
      <c r="I134" s="14"/>
      <c r="J134" s="14"/>
      <c r="K134" s="14"/>
      <c r="L134" s="14">
        <f t="shared" si="3"/>
        <v>1</v>
      </c>
      <c r="M134" s="14"/>
      <c r="N134" s="14"/>
      <c r="O134" s="14"/>
      <c r="P134" s="14"/>
      <c r="Q134" s="14"/>
      <c r="R134" s="14"/>
      <c r="S134" s="14"/>
      <c r="T134" s="14"/>
      <c r="U134" s="14"/>
      <c r="V134" s="14"/>
      <c r="W134" s="14"/>
      <c r="X134" s="14"/>
      <c r="Y134" s="14"/>
      <c r="Z134" s="14"/>
      <c r="AA134" s="14"/>
      <c r="AB134" s="14"/>
    </row>
    <row r="135">
      <c r="A135" s="7">
        <v>45071.0</v>
      </c>
      <c r="B135" s="8" t="s">
        <v>4968</v>
      </c>
      <c r="C135" s="9" t="s">
        <v>14</v>
      </c>
      <c r="D135" s="10" t="s">
        <v>4969</v>
      </c>
      <c r="E135" s="8" t="s">
        <v>156</v>
      </c>
      <c r="F135" s="16" t="s">
        <v>4970</v>
      </c>
      <c r="G135" s="19" t="s">
        <v>4971</v>
      </c>
      <c r="H135" s="8" t="s">
        <v>4972</v>
      </c>
      <c r="I135" s="14"/>
      <c r="J135" s="14"/>
      <c r="K135" s="14"/>
      <c r="L135" s="14">
        <f t="shared" si="3"/>
        <v>1</v>
      </c>
      <c r="M135" s="14"/>
      <c r="N135" s="14"/>
      <c r="O135" s="14"/>
      <c r="P135" s="14"/>
      <c r="Q135" s="14"/>
      <c r="R135" s="14"/>
      <c r="S135" s="14"/>
      <c r="T135" s="14"/>
      <c r="U135" s="14"/>
      <c r="V135" s="14"/>
      <c r="W135" s="14"/>
      <c r="X135" s="14"/>
      <c r="Y135" s="14"/>
      <c r="Z135" s="14"/>
      <c r="AA135" s="14"/>
      <c r="AB135" s="14"/>
    </row>
    <row r="136">
      <c r="A136" s="7">
        <v>45071.0</v>
      </c>
      <c r="B136" s="8" t="s">
        <v>4973</v>
      </c>
      <c r="C136" s="9" t="s">
        <v>10</v>
      </c>
      <c r="D136" s="10" t="s">
        <v>4974</v>
      </c>
      <c r="E136" s="8" t="s">
        <v>1474</v>
      </c>
      <c r="F136" s="16" t="s">
        <v>4975</v>
      </c>
      <c r="G136" s="19" t="s">
        <v>4976</v>
      </c>
      <c r="H136" s="11"/>
      <c r="I136" s="14"/>
      <c r="J136" s="14"/>
      <c r="K136" s="14"/>
      <c r="L136" s="14">
        <f t="shared" si="3"/>
        <v>1</v>
      </c>
      <c r="M136" s="14"/>
      <c r="N136" s="14"/>
      <c r="O136" s="14"/>
      <c r="P136" s="14"/>
      <c r="Q136" s="14"/>
      <c r="R136" s="14"/>
      <c r="S136" s="14"/>
      <c r="T136" s="14"/>
      <c r="U136" s="14"/>
      <c r="V136" s="14"/>
      <c r="W136" s="14"/>
      <c r="X136" s="14"/>
      <c r="Y136" s="14"/>
      <c r="Z136" s="14"/>
      <c r="AA136" s="14"/>
      <c r="AB136" s="14"/>
    </row>
    <row r="137">
      <c r="A137" s="7">
        <v>45071.0</v>
      </c>
      <c r="B137" s="8" t="s">
        <v>4977</v>
      </c>
      <c r="C137" s="9" t="s">
        <v>30</v>
      </c>
      <c r="D137" s="10" t="s">
        <v>4978</v>
      </c>
      <c r="E137" s="8" t="s">
        <v>97</v>
      </c>
      <c r="F137" s="16" t="s">
        <v>4979</v>
      </c>
      <c r="G137" s="17" t="s">
        <v>4980</v>
      </c>
      <c r="H137" s="8" t="s">
        <v>348</v>
      </c>
      <c r="I137" s="14"/>
      <c r="J137" s="14"/>
      <c r="K137" s="14"/>
      <c r="L137" s="14">
        <f t="shared" si="3"/>
        <v>1</v>
      </c>
      <c r="M137" s="14"/>
      <c r="N137" s="14"/>
      <c r="O137" s="14"/>
      <c r="P137" s="14"/>
      <c r="Q137" s="14"/>
      <c r="R137" s="14"/>
      <c r="S137" s="14"/>
      <c r="T137" s="14"/>
      <c r="U137" s="14"/>
      <c r="V137" s="14"/>
      <c r="W137" s="14"/>
      <c r="X137" s="14"/>
      <c r="Y137" s="14"/>
      <c r="Z137" s="14"/>
      <c r="AA137" s="14"/>
      <c r="AB137" s="14"/>
    </row>
    <row r="138" ht="81.75" customHeight="1">
      <c r="A138" s="7">
        <v>45071.0</v>
      </c>
      <c r="B138" s="8" t="s">
        <v>4577</v>
      </c>
      <c r="C138" s="9" t="s">
        <v>30</v>
      </c>
      <c r="D138" s="15" t="s">
        <v>4981</v>
      </c>
      <c r="E138" s="8" t="s">
        <v>4579</v>
      </c>
      <c r="F138" s="16" t="s">
        <v>4982</v>
      </c>
      <c r="G138" s="17" t="s">
        <v>4983</v>
      </c>
      <c r="H138" s="8" t="s">
        <v>4984</v>
      </c>
      <c r="I138" s="14"/>
      <c r="J138" s="14"/>
      <c r="K138" s="14"/>
      <c r="L138" s="14">
        <f t="shared" si="3"/>
        <v>2</v>
      </c>
      <c r="M138" s="14"/>
      <c r="N138" s="14"/>
      <c r="O138" s="14"/>
      <c r="P138" s="14"/>
      <c r="Q138" s="14"/>
      <c r="R138" s="14"/>
      <c r="S138" s="14"/>
      <c r="T138" s="14"/>
      <c r="U138" s="14"/>
      <c r="V138" s="14"/>
      <c r="W138" s="14"/>
      <c r="X138" s="14"/>
      <c r="Y138" s="14"/>
      <c r="Z138" s="14"/>
      <c r="AA138" s="14"/>
      <c r="AB138" s="14"/>
    </row>
    <row r="139">
      <c r="A139" s="7">
        <v>45071.0</v>
      </c>
      <c r="B139" s="8" t="s">
        <v>4985</v>
      </c>
      <c r="C139" s="9" t="s">
        <v>30</v>
      </c>
      <c r="D139" s="10" t="s">
        <v>4986</v>
      </c>
      <c r="E139" s="8" t="s">
        <v>871</v>
      </c>
      <c r="F139" s="16" t="s">
        <v>4987</v>
      </c>
      <c r="G139" s="19" t="s">
        <v>4988</v>
      </c>
      <c r="H139" s="8" t="s">
        <v>4989</v>
      </c>
      <c r="I139" s="14"/>
      <c r="J139" s="14"/>
      <c r="K139" s="14"/>
      <c r="L139" s="14">
        <f t="shared" si="3"/>
        <v>1</v>
      </c>
      <c r="M139" s="14"/>
      <c r="N139" s="14"/>
      <c r="O139" s="14"/>
      <c r="P139" s="14"/>
      <c r="Q139" s="14"/>
      <c r="R139" s="14"/>
      <c r="S139" s="14"/>
      <c r="T139" s="14"/>
      <c r="U139" s="14"/>
      <c r="V139" s="14"/>
      <c r="W139" s="14"/>
      <c r="X139" s="14"/>
      <c r="Y139" s="14"/>
      <c r="Z139" s="14"/>
      <c r="AA139" s="14"/>
      <c r="AB139" s="14"/>
    </row>
    <row r="140">
      <c r="A140" s="7">
        <v>45071.0</v>
      </c>
      <c r="B140" s="8" t="s">
        <v>4990</v>
      </c>
      <c r="C140" s="9" t="s">
        <v>30</v>
      </c>
      <c r="D140" s="10" t="s">
        <v>4991</v>
      </c>
      <c r="E140" s="8" t="s">
        <v>282</v>
      </c>
      <c r="F140" s="16" t="s">
        <v>4992</v>
      </c>
      <c r="G140" s="19" t="s">
        <v>4993</v>
      </c>
      <c r="H140" s="11"/>
      <c r="I140" s="14"/>
      <c r="J140" s="14"/>
      <c r="K140" s="14"/>
      <c r="L140" s="14">
        <f t="shared" si="3"/>
        <v>1</v>
      </c>
      <c r="M140" s="14"/>
      <c r="N140" s="14"/>
      <c r="O140" s="14"/>
      <c r="P140" s="14"/>
      <c r="Q140" s="14"/>
      <c r="R140" s="14"/>
      <c r="S140" s="14"/>
      <c r="T140" s="14"/>
      <c r="U140" s="14"/>
      <c r="V140" s="14"/>
      <c r="W140" s="14"/>
      <c r="X140" s="14"/>
      <c r="Y140" s="14"/>
      <c r="Z140" s="14"/>
      <c r="AA140" s="14"/>
      <c r="AB140" s="14"/>
    </row>
    <row r="141">
      <c r="A141" s="7">
        <v>45072.0</v>
      </c>
      <c r="B141" s="8" t="s">
        <v>4994</v>
      </c>
      <c r="C141" s="9" t="s">
        <v>14</v>
      </c>
      <c r="D141" s="10" t="s">
        <v>4995</v>
      </c>
      <c r="E141" s="8" t="s">
        <v>174</v>
      </c>
      <c r="F141" s="11"/>
      <c r="G141" s="13"/>
      <c r="H141" s="8" t="s">
        <v>4996</v>
      </c>
      <c r="I141" s="14"/>
      <c r="J141" s="14"/>
      <c r="K141" s="14"/>
      <c r="L141" s="14">
        <f t="shared" si="3"/>
        <v>0</v>
      </c>
      <c r="M141" s="14"/>
      <c r="N141" s="14"/>
      <c r="O141" s="14"/>
      <c r="P141" s="14"/>
      <c r="Q141" s="14"/>
      <c r="R141" s="14"/>
      <c r="S141" s="14"/>
      <c r="T141" s="14"/>
      <c r="U141" s="14"/>
      <c r="V141" s="14"/>
      <c r="W141" s="14"/>
      <c r="X141" s="14"/>
      <c r="Y141" s="14"/>
      <c r="Z141" s="14"/>
      <c r="AA141" s="14"/>
      <c r="AB141" s="14"/>
    </row>
    <row r="142">
      <c r="A142" s="7">
        <v>45072.0</v>
      </c>
      <c r="B142" s="8" t="s">
        <v>4994</v>
      </c>
      <c r="C142" s="9" t="s">
        <v>14</v>
      </c>
      <c r="D142" s="10" t="s">
        <v>4997</v>
      </c>
      <c r="E142" s="8" t="s">
        <v>174</v>
      </c>
      <c r="F142" s="11"/>
      <c r="G142" s="13"/>
      <c r="H142" s="8" t="s">
        <v>4998</v>
      </c>
      <c r="I142" s="14"/>
      <c r="J142" s="14"/>
      <c r="K142" s="14"/>
      <c r="L142" s="14">
        <f t="shared" si="3"/>
        <v>0</v>
      </c>
      <c r="M142" s="14"/>
      <c r="N142" s="14"/>
      <c r="O142" s="14"/>
      <c r="P142" s="14"/>
      <c r="Q142" s="14"/>
      <c r="R142" s="14"/>
      <c r="S142" s="14"/>
      <c r="T142" s="14"/>
      <c r="U142" s="14"/>
      <c r="V142" s="14"/>
      <c r="W142" s="14"/>
      <c r="X142" s="14"/>
      <c r="Y142" s="14"/>
      <c r="Z142" s="14"/>
      <c r="AA142" s="14"/>
      <c r="AB142" s="14"/>
    </row>
    <row r="143">
      <c r="A143" s="7">
        <v>45072.0</v>
      </c>
      <c r="B143" s="8" t="s">
        <v>4999</v>
      </c>
      <c r="C143" s="9" t="s">
        <v>30</v>
      </c>
      <c r="D143" s="15" t="s">
        <v>5000</v>
      </c>
      <c r="E143" s="8" t="s">
        <v>5001</v>
      </c>
      <c r="F143" s="16" t="s">
        <v>2628</v>
      </c>
      <c r="G143" s="17" t="s">
        <v>5002</v>
      </c>
      <c r="H143" s="11"/>
      <c r="I143" s="14"/>
      <c r="J143" s="14"/>
      <c r="K143" s="14"/>
      <c r="L143" s="14">
        <f t="shared" si="3"/>
        <v>2</v>
      </c>
      <c r="M143" s="14"/>
      <c r="N143" s="14"/>
      <c r="O143" s="14"/>
      <c r="P143" s="14"/>
      <c r="Q143" s="14"/>
      <c r="R143" s="14"/>
      <c r="S143" s="14"/>
      <c r="T143" s="14"/>
      <c r="U143" s="14"/>
      <c r="V143" s="14"/>
      <c r="W143" s="14"/>
      <c r="X143" s="14"/>
      <c r="Y143" s="14"/>
      <c r="Z143" s="14"/>
      <c r="AA143" s="14"/>
      <c r="AB143" s="14"/>
    </row>
    <row r="144">
      <c r="A144" s="7">
        <v>45072.0</v>
      </c>
      <c r="B144" s="8" t="s">
        <v>5003</v>
      </c>
      <c r="C144" s="9" t="s">
        <v>14</v>
      </c>
      <c r="D144" s="10" t="s">
        <v>5004</v>
      </c>
      <c r="E144" s="8" t="s">
        <v>132</v>
      </c>
      <c r="F144" s="16" t="s">
        <v>5005</v>
      </c>
      <c r="G144" s="19" t="s">
        <v>5006</v>
      </c>
      <c r="H144" s="11"/>
      <c r="I144" s="14"/>
      <c r="J144" s="14"/>
      <c r="K144" s="14"/>
      <c r="L144" s="14">
        <f t="shared" si="3"/>
        <v>1</v>
      </c>
      <c r="M144" s="14"/>
      <c r="N144" s="14"/>
      <c r="O144" s="14"/>
      <c r="P144" s="14"/>
      <c r="Q144" s="14"/>
      <c r="R144" s="14"/>
      <c r="S144" s="14"/>
      <c r="T144" s="14"/>
      <c r="U144" s="14"/>
      <c r="V144" s="14"/>
      <c r="W144" s="14"/>
      <c r="X144" s="14"/>
      <c r="Y144" s="14"/>
      <c r="Z144" s="14"/>
      <c r="AA144" s="14"/>
      <c r="AB144" s="14"/>
    </row>
    <row r="145">
      <c r="A145" s="7">
        <v>45072.0</v>
      </c>
      <c r="B145" s="8" t="s">
        <v>5007</v>
      </c>
      <c r="C145" s="9" t="s">
        <v>14</v>
      </c>
      <c r="D145" s="15" t="s">
        <v>5008</v>
      </c>
      <c r="E145" s="8" t="s">
        <v>1967</v>
      </c>
      <c r="F145" s="16" t="s">
        <v>1968</v>
      </c>
      <c r="G145" s="19" t="s">
        <v>5009</v>
      </c>
      <c r="H145" s="11"/>
      <c r="I145" s="14"/>
      <c r="J145" s="14"/>
      <c r="K145" s="14"/>
      <c r="L145" s="14">
        <f t="shared" si="3"/>
        <v>1</v>
      </c>
      <c r="M145" s="14"/>
      <c r="N145" s="14"/>
      <c r="O145" s="14"/>
      <c r="P145" s="14"/>
      <c r="Q145" s="14"/>
      <c r="R145" s="14"/>
      <c r="S145" s="14"/>
      <c r="T145" s="14"/>
      <c r="U145" s="14"/>
      <c r="V145" s="14"/>
      <c r="W145" s="14"/>
      <c r="X145" s="14"/>
      <c r="Y145" s="14"/>
      <c r="Z145" s="14"/>
      <c r="AA145" s="14"/>
      <c r="AB145" s="14"/>
    </row>
    <row r="146">
      <c r="A146" s="7">
        <v>45072.0</v>
      </c>
      <c r="B146" s="8" t="s">
        <v>5010</v>
      </c>
      <c r="C146" s="9" t="s">
        <v>14</v>
      </c>
      <c r="D146" s="10" t="s">
        <v>5011</v>
      </c>
      <c r="E146" s="8" t="s">
        <v>53</v>
      </c>
      <c r="F146" s="16" t="s">
        <v>5012</v>
      </c>
      <c r="G146" s="19" t="s">
        <v>5013</v>
      </c>
      <c r="H146" s="8" t="s">
        <v>5014</v>
      </c>
      <c r="I146" s="14"/>
      <c r="J146" s="14"/>
      <c r="K146" s="14"/>
      <c r="L146" s="14">
        <f t="shared" si="3"/>
        <v>1</v>
      </c>
      <c r="M146" s="14"/>
      <c r="N146" s="14"/>
      <c r="O146" s="14"/>
      <c r="P146" s="14"/>
      <c r="Q146" s="14"/>
      <c r="R146" s="14"/>
      <c r="S146" s="14"/>
      <c r="T146" s="14"/>
      <c r="U146" s="14"/>
      <c r="V146" s="14"/>
      <c r="W146" s="14"/>
      <c r="X146" s="14"/>
      <c r="Y146" s="14"/>
      <c r="Z146" s="14"/>
      <c r="AA146" s="14"/>
      <c r="AB146" s="14"/>
    </row>
    <row r="147">
      <c r="A147" s="7">
        <v>45072.0</v>
      </c>
      <c r="B147" s="8" t="s">
        <v>5015</v>
      </c>
      <c r="C147" s="9" t="s">
        <v>14</v>
      </c>
      <c r="D147" s="10" t="s">
        <v>5016</v>
      </c>
      <c r="E147" s="8" t="s">
        <v>109</v>
      </c>
      <c r="F147" s="16" t="s">
        <v>5017</v>
      </c>
      <c r="G147" s="19" t="s">
        <v>5018</v>
      </c>
      <c r="H147" s="11"/>
      <c r="I147" s="14"/>
      <c r="J147" s="14"/>
      <c r="K147" s="14"/>
      <c r="L147" s="14">
        <f t="shared" si="3"/>
        <v>1</v>
      </c>
      <c r="M147" s="14"/>
      <c r="N147" s="14"/>
      <c r="O147" s="14"/>
      <c r="P147" s="14"/>
      <c r="Q147" s="14"/>
      <c r="R147" s="14"/>
      <c r="S147" s="14"/>
      <c r="T147" s="14"/>
      <c r="U147" s="14"/>
      <c r="V147" s="14"/>
      <c r="W147" s="14"/>
      <c r="X147" s="14"/>
      <c r="Y147" s="14"/>
      <c r="Z147" s="14"/>
      <c r="AA147" s="14"/>
      <c r="AB147" s="14"/>
    </row>
    <row r="148">
      <c r="A148" s="7">
        <v>45072.0</v>
      </c>
      <c r="B148" s="8" t="s">
        <v>5019</v>
      </c>
      <c r="C148" s="9" t="s">
        <v>14</v>
      </c>
      <c r="D148" s="10" t="s">
        <v>5020</v>
      </c>
      <c r="E148" s="8" t="s">
        <v>156</v>
      </c>
      <c r="F148" s="16" t="s">
        <v>5021</v>
      </c>
      <c r="G148" s="19" t="s">
        <v>5022</v>
      </c>
      <c r="H148" s="8" t="s">
        <v>5023</v>
      </c>
      <c r="I148" s="14"/>
      <c r="J148" s="14"/>
      <c r="K148" s="14"/>
      <c r="L148" s="14">
        <f t="shared" si="3"/>
        <v>1</v>
      </c>
      <c r="M148" s="14"/>
      <c r="N148" s="14"/>
      <c r="O148" s="14"/>
      <c r="P148" s="14"/>
      <c r="Q148" s="14"/>
      <c r="R148" s="14"/>
      <c r="S148" s="14"/>
      <c r="T148" s="14"/>
      <c r="U148" s="14"/>
      <c r="V148" s="14"/>
      <c r="W148" s="14"/>
      <c r="X148" s="14"/>
      <c r="Y148" s="14"/>
      <c r="Z148" s="14"/>
      <c r="AA148" s="14"/>
      <c r="AB148" s="14"/>
    </row>
    <row r="149">
      <c r="A149" s="7">
        <v>45075.0</v>
      </c>
      <c r="B149" s="8" t="s">
        <v>5024</v>
      </c>
      <c r="C149" s="9" t="s">
        <v>14</v>
      </c>
      <c r="D149" s="15" t="s">
        <v>5025</v>
      </c>
      <c r="E149" s="8" t="s">
        <v>638</v>
      </c>
      <c r="F149" s="16" t="s">
        <v>639</v>
      </c>
      <c r="G149" s="17" t="s">
        <v>5026</v>
      </c>
      <c r="H149" s="11"/>
      <c r="I149" s="14"/>
      <c r="J149" s="14"/>
      <c r="K149" s="14"/>
      <c r="L149" s="14">
        <f t="shared" si="3"/>
        <v>4</v>
      </c>
      <c r="M149" s="14"/>
      <c r="N149" s="14"/>
      <c r="O149" s="14"/>
      <c r="P149" s="14"/>
      <c r="Q149" s="14"/>
      <c r="R149" s="14"/>
      <c r="S149" s="14"/>
      <c r="T149" s="14"/>
      <c r="U149" s="14"/>
      <c r="V149" s="14"/>
      <c r="W149" s="14"/>
      <c r="X149" s="14"/>
      <c r="Y149" s="14"/>
      <c r="Z149" s="14"/>
      <c r="AA149" s="14"/>
      <c r="AB149" s="14"/>
    </row>
    <row r="150">
      <c r="A150" s="7">
        <v>45075.0</v>
      </c>
      <c r="B150" s="8" t="s">
        <v>5027</v>
      </c>
      <c r="C150" s="9" t="s">
        <v>14</v>
      </c>
      <c r="D150" s="15" t="s">
        <v>5028</v>
      </c>
      <c r="E150" s="8" t="s">
        <v>638</v>
      </c>
      <c r="F150" s="16" t="s">
        <v>3553</v>
      </c>
      <c r="G150" s="17" t="s">
        <v>5029</v>
      </c>
      <c r="H150" s="8" t="s">
        <v>5030</v>
      </c>
      <c r="I150" s="14"/>
      <c r="J150" s="14"/>
      <c r="K150" s="14"/>
      <c r="L150" s="14">
        <f t="shared" si="3"/>
        <v>6</v>
      </c>
      <c r="M150" s="14"/>
      <c r="N150" s="14"/>
      <c r="O150" s="14"/>
      <c r="P150" s="14"/>
      <c r="Q150" s="14"/>
      <c r="R150" s="14"/>
      <c r="S150" s="14"/>
      <c r="T150" s="14"/>
      <c r="U150" s="14"/>
      <c r="V150" s="14"/>
      <c r="W150" s="14"/>
      <c r="X150" s="14"/>
      <c r="Y150" s="14"/>
      <c r="Z150" s="14"/>
      <c r="AA150" s="14"/>
      <c r="AB150" s="14"/>
    </row>
    <row r="151">
      <c r="A151" s="7">
        <v>45075.0</v>
      </c>
      <c r="B151" s="8" t="s">
        <v>5031</v>
      </c>
      <c r="C151" s="9" t="s">
        <v>14</v>
      </c>
      <c r="D151" s="15" t="s">
        <v>5032</v>
      </c>
      <c r="E151" s="8" t="s">
        <v>123</v>
      </c>
      <c r="F151" s="16" t="s">
        <v>5033</v>
      </c>
      <c r="G151" s="19" t="s">
        <v>5034</v>
      </c>
      <c r="H151" s="11"/>
      <c r="I151" s="14"/>
      <c r="J151" s="14"/>
      <c r="K151" s="14"/>
      <c r="L151" s="14">
        <f t="shared" si="3"/>
        <v>1</v>
      </c>
      <c r="M151" s="14"/>
      <c r="N151" s="14"/>
      <c r="O151" s="14"/>
      <c r="P151" s="14"/>
      <c r="Q151" s="14"/>
      <c r="R151" s="14"/>
      <c r="S151" s="14"/>
      <c r="T151" s="14"/>
      <c r="U151" s="14"/>
      <c r="V151" s="14"/>
      <c r="W151" s="14"/>
      <c r="X151" s="14"/>
      <c r="Y151" s="14"/>
      <c r="Z151" s="14"/>
      <c r="AA151" s="14"/>
      <c r="AB151" s="14"/>
    </row>
    <row r="152">
      <c r="A152" s="7">
        <v>45075.0</v>
      </c>
      <c r="B152" s="8" t="s">
        <v>5035</v>
      </c>
      <c r="C152" s="9" t="s">
        <v>14</v>
      </c>
      <c r="D152" s="15" t="s">
        <v>5036</v>
      </c>
      <c r="E152" s="8" t="s">
        <v>123</v>
      </c>
      <c r="F152" s="16" t="s">
        <v>5037</v>
      </c>
      <c r="G152" s="17" t="s">
        <v>5038</v>
      </c>
      <c r="H152" s="8" t="s">
        <v>5039</v>
      </c>
      <c r="I152" s="14"/>
      <c r="J152" s="14"/>
      <c r="K152" s="14"/>
      <c r="L152" s="14">
        <f t="shared" si="3"/>
        <v>3</v>
      </c>
      <c r="M152" s="14"/>
      <c r="N152" s="14"/>
      <c r="O152" s="14"/>
      <c r="P152" s="14"/>
      <c r="Q152" s="14"/>
      <c r="R152" s="14"/>
      <c r="S152" s="14"/>
      <c r="T152" s="14"/>
      <c r="U152" s="14"/>
      <c r="V152" s="14"/>
      <c r="W152" s="14"/>
      <c r="X152" s="14"/>
      <c r="Y152" s="14"/>
      <c r="Z152" s="14"/>
      <c r="AA152" s="14"/>
      <c r="AB152" s="14"/>
    </row>
    <row r="153">
      <c r="A153" s="7">
        <v>45075.0</v>
      </c>
      <c r="B153" s="8" t="s">
        <v>5040</v>
      </c>
      <c r="C153" s="9" t="s">
        <v>14</v>
      </c>
      <c r="D153" s="10" t="s">
        <v>5041</v>
      </c>
      <c r="E153" s="8" t="s">
        <v>156</v>
      </c>
      <c r="F153" s="16" t="s">
        <v>5042</v>
      </c>
      <c r="G153" s="19" t="s">
        <v>5043</v>
      </c>
      <c r="H153" s="11"/>
      <c r="I153" s="14"/>
      <c r="J153" s="14"/>
      <c r="K153" s="14"/>
      <c r="L153" s="14">
        <f t="shared" si="3"/>
        <v>1</v>
      </c>
      <c r="M153" s="14"/>
      <c r="N153" s="14"/>
      <c r="O153" s="14"/>
      <c r="P153" s="14"/>
      <c r="Q153" s="14"/>
      <c r="R153" s="14"/>
      <c r="S153" s="14"/>
      <c r="T153" s="14"/>
      <c r="U153" s="14"/>
      <c r="V153" s="14"/>
      <c r="W153" s="14"/>
      <c r="X153" s="14"/>
      <c r="Y153" s="14"/>
      <c r="Z153" s="14"/>
      <c r="AA153" s="14"/>
      <c r="AB153" s="14"/>
    </row>
    <row r="154">
      <c r="A154" s="7">
        <v>45075.0</v>
      </c>
      <c r="B154" s="8" t="s">
        <v>5044</v>
      </c>
      <c r="C154" s="9" t="s">
        <v>14</v>
      </c>
      <c r="D154" s="10" t="s">
        <v>5045</v>
      </c>
      <c r="E154" s="8" t="s">
        <v>5046</v>
      </c>
      <c r="F154" s="16" t="s">
        <v>5047</v>
      </c>
      <c r="G154" s="19" t="s">
        <v>5048</v>
      </c>
      <c r="H154" s="11"/>
      <c r="I154" s="14"/>
      <c r="J154" s="14"/>
      <c r="K154" s="14"/>
      <c r="L154" s="14">
        <f t="shared" si="3"/>
        <v>1</v>
      </c>
      <c r="M154" s="14"/>
      <c r="N154" s="14"/>
      <c r="O154" s="14"/>
      <c r="P154" s="14"/>
      <c r="Q154" s="14"/>
      <c r="R154" s="14"/>
      <c r="S154" s="14"/>
      <c r="T154" s="14"/>
      <c r="U154" s="14"/>
      <c r="V154" s="14"/>
      <c r="W154" s="14"/>
      <c r="X154" s="14"/>
      <c r="Y154" s="14"/>
      <c r="Z154" s="14"/>
      <c r="AA154" s="14"/>
      <c r="AB154" s="14"/>
    </row>
    <row r="155">
      <c r="A155" s="7">
        <v>45075.0</v>
      </c>
      <c r="B155" s="8" t="s">
        <v>5049</v>
      </c>
      <c r="C155" s="9" t="s">
        <v>14</v>
      </c>
      <c r="D155" s="10" t="s">
        <v>5050</v>
      </c>
      <c r="E155" s="8" t="s">
        <v>5046</v>
      </c>
      <c r="F155" s="16" t="s">
        <v>5051</v>
      </c>
      <c r="G155" s="19" t="s">
        <v>5052</v>
      </c>
      <c r="H155" s="8" t="s">
        <v>348</v>
      </c>
      <c r="I155" s="14"/>
      <c r="J155" s="14"/>
      <c r="K155" s="14"/>
      <c r="L155" s="14">
        <f t="shared" si="3"/>
        <v>1</v>
      </c>
      <c r="M155" s="14"/>
      <c r="N155" s="14"/>
      <c r="O155" s="14"/>
      <c r="P155" s="14"/>
      <c r="Q155" s="14"/>
      <c r="R155" s="14"/>
      <c r="S155" s="14"/>
      <c r="T155" s="14"/>
      <c r="U155" s="14"/>
      <c r="V155" s="14"/>
      <c r="W155" s="14"/>
      <c r="X155" s="14"/>
      <c r="Y155" s="14"/>
      <c r="Z155" s="14"/>
      <c r="AA155" s="14"/>
      <c r="AB155" s="14"/>
    </row>
    <row r="156">
      <c r="A156" s="7">
        <v>45075.0</v>
      </c>
      <c r="B156" s="8" t="s">
        <v>5053</v>
      </c>
      <c r="C156" s="9" t="s">
        <v>14</v>
      </c>
      <c r="D156" s="10" t="s">
        <v>5054</v>
      </c>
      <c r="E156" s="8" t="s">
        <v>1338</v>
      </c>
      <c r="F156" s="16" t="s">
        <v>5055</v>
      </c>
      <c r="G156" s="19" t="s">
        <v>5056</v>
      </c>
      <c r="H156" s="11"/>
      <c r="I156" s="14"/>
      <c r="J156" s="14"/>
      <c r="K156" s="14"/>
      <c r="L156" s="14">
        <f t="shared" si="3"/>
        <v>1</v>
      </c>
      <c r="M156" s="14"/>
      <c r="N156" s="14"/>
      <c r="O156" s="14"/>
      <c r="P156" s="14"/>
      <c r="Q156" s="14"/>
      <c r="R156" s="14"/>
      <c r="S156" s="14"/>
      <c r="T156" s="14"/>
      <c r="U156" s="14"/>
      <c r="V156" s="14"/>
      <c r="W156" s="14"/>
      <c r="X156" s="14"/>
      <c r="Y156" s="14"/>
      <c r="Z156" s="14"/>
      <c r="AA156" s="14"/>
      <c r="AB156" s="14"/>
    </row>
    <row r="157">
      <c r="A157" s="7">
        <v>45075.0</v>
      </c>
      <c r="B157" s="8" t="s">
        <v>5057</v>
      </c>
      <c r="C157" s="9" t="s">
        <v>14</v>
      </c>
      <c r="D157" s="10" t="s">
        <v>4833</v>
      </c>
      <c r="E157" s="11"/>
      <c r="F157" s="16" t="s">
        <v>5058</v>
      </c>
      <c r="G157" s="19" t="s">
        <v>5059</v>
      </c>
      <c r="H157" s="8" t="s">
        <v>5060</v>
      </c>
      <c r="I157" s="14"/>
      <c r="J157" s="14"/>
      <c r="K157" s="14"/>
      <c r="L157" s="14">
        <f t="shared" si="3"/>
        <v>1</v>
      </c>
      <c r="M157" s="14"/>
      <c r="N157" s="14"/>
      <c r="O157" s="14"/>
      <c r="P157" s="14"/>
      <c r="Q157" s="14"/>
      <c r="R157" s="14"/>
      <c r="S157" s="14"/>
      <c r="T157" s="14"/>
      <c r="U157" s="14"/>
      <c r="V157" s="14"/>
      <c r="W157" s="14"/>
      <c r="X157" s="14"/>
      <c r="Y157" s="14"/>
      <c r="Z157" s="14"/>
      <c r="AA157" s="14"/>
      <c r="AB157" s="14"/>
    </row>
    <row r="158">
      <c r="A158" s="7">
        <v>45075.0</v>
      </c>
      <c r="B158" s="8" t="s">
        <v>5061</v>
      </c>
      <c r="C158" s="9" t="s">
        <v>14</v>
      </c>
      <c r="D158" s="10" t="s">
        <v>5062</v>
      </c>
      <c r="E158" s="8" t="s">
        <v>5046</v>
      </c>
      <c r="F158" s="16" t="s">
        <v>5063</v>
      </c>
      <c r="G158" s="19" t="s">
        <v>5064</v>
      </c>
      <c r="H158" s="8" t="s">
        <v>348</v>
      </c>
      <c r="I158" s="14"/>
      <c r="J158" s="14"/>
      <c r="K158" s="14"/>
      <c r="L158" s="14">
        <f t="shared" si="3"/>
        <v>1</v>
      </c>
      <c r="M158" s="14"/>
      <c r="N158" s="14"/>
      <c r="O158" s="14"/>
      <c r="P158" s="14"/>
      <c r="Q158" s="14"/>
      <c r="R158" s="14"/>
      <c r="S158" s="14"/>
      <c r="T158" s="14"/>
      <c r="U158" s="14"/>
      <c r="V158" s="14"/>
      <c r="W158" s="14"/>
      <c r="X158" s="14"/>
      <c r="Y158" s="14"/>
      <c r="Z158" s="14"/>
      <c r="AA158" s="14"/>
      <c r="AB158" s="14"/>
    </row>
    <row r="159">
      <c r="A159" s="7">
        <v>45075.0</v>
      </c>
      <c r="B159" s="8" t="s">
        <v>5065</v>
      </c>
      <c r="C159" s="9" t="s">
        <v>14</v>
      </c>
      <c r="D159" s="10" t="s">
        <v>5066</v>
      </c>
      <c r="E159" s="8" t="s">
        <v>156</v>
      </c>
      <c r="F159" s="12"/>
      <c r="G159" s="13"/>
      <c r="H159" s="8" t="s">
        <v>1707</v>
      </c>
      <c r="I159" s="14"/>
      <c r="J159" s="14"/>
      <c r="K159" s="14"/>
      <c r="L159" s="14">
        <f t="shared" si="3"/>
        <v>0</v>
      </c>
      <c r="M159" s="14"/>
      <c r="N159" s="14"/>
      <c r="O159" s="14"/>
      <c r="P159" s="14"/>
      <c r="Q159" s="14"/>
      <c r="R159" s="14"/>
      <c r="S159" s="14"/>
      <c r="T159" s="14"/>
      <c r="U159" s="14"/>
      <c r="V159" s="14"/>
      <c r="W159" s="14"/>
      <c r="X159" s="14"/>
      <c r="Y159" s="14"/>
      <c r="Z159" s="14"/>
      <c r="AA159" s="14"/>
      <c r="AB159" s="14"/>
    </row>
    <row r="160">
      <c r="A160" s="7">
        <v>45075.0</v>
      </c>
      <c r="B160" s="8" t="s">
        <v>5067</v>
      </c>
      <c r="C160" s="9" t="s">
        <v>14</v>
      </c>
      <c r="D160" s="10" t="s">
        <v>5068</v>
      </c>
      <c r="E160" s="8" t="s">
        <v>5069</v>
      </c>
      <c r="F160" s="16" t="s">
        <v>5070</v>
      </c>
      <c r="G160" s="19" t="s">
        <v>5071</v>
      </c>
      <c r="H160" s="11"/>
      <c r="I160" s="14"/>
      <c r="J160" s="14"/>
      <c r="K160" s="14"/>
      <c r="L160" s="14">
        <f t="shared" si="3"/>
        <v>1</v>
      </c>
      <c r="M160" s="14"/>
      <c r="N160" s="14"/>
      <c r="O160" s="14"/>
      <c r="P160" s="14"/>
      <c r="Q160" s="14"/>
      <c r="R160" s="14"/>
      <c r="S160" s="14"/>
      <c r="T160" s="14"/>
      <c r="U160" s="14"/>
      <c r="V160" s="14"/>
      <c r="W160" s="14"/>
      <c r="X160" s="14"/>
      <c r="Y160" s="14"/>
      <c r="Z160" s="14"/>
      <c r="AA160" s="14"/>
      <c r="AB160" s="14"/>
    </row>
    <row r="161">
      <c r="A161" s="7">
        <v>45075.0</v>
      </c>
      <c r="B161" s="8" t="s">
        <v>5072</v>
      </c>
      <c r="C161" s="9" t="s">
        <v>14</v>
      </c>
      <c r="D161" s="10" t="s">
        <v>5073</v>
      </c>
      <c r="E161" s="8" t="s">
        <v>258</v>
      </c>
      <c r="F161" s="16" t="s">
        <v>2129</v>
      </c>
      <c r="G161" s="19" t="s">
        <v>5074</v>
      </c>
      <c r="H161" s="11"/>
      <c r="I161" s="14"/>
      <c r="J161" s="14"/>
      <c r="K161" s="14"/>
      <c r="L161" s="14">
        <f t="shared" si="3"/>
        <v>1</v>
      </c>
      <c r="M161" s="14"/>
      <c r="N161" s="14"/>
      <c r="O161" s="14"/>
      <c r="P161" s="14"/>
      <c r="Q161" s="14"/>
      <c r="R161" s="14"/>
      <c r="S161" s="14"/>
      <c r="T161" s="14"/>
      <c r="U161" s="14"/>
      <c r="V161" s="14"/>
      <c r="W161" s="14"/>
      <c r="X161" s="14"/>
      <c r="Y161" s="14"/>
      <c r="Z161" s="14"/>
      <c r="AA161" s="14"/>
      <c r="AB161" s="14"/>
    </row>
    <row r="162">
      <c r="A162" s="7">
        <v>45075.0</v>
      </c>
      <c r="B162" s="8" t="s">
        <v>5075</v>
      </c>
      <c r="C162" s="9" t="s">
        <v>30</v>
      </c>
      <c r="D162" s="10" t="s">
        <v>5076</v>
      </c>
      <c r="E162" s="8" t="s">
        <v>142</v>
      </c>
      <c r="F162" s="12"/>
      <c r="G162" s="13"/>
      <c r="H162" s="8" t="s">
        <v>1707</v>
      </c>
      <c r="I162" s="14"/>
      <c r="J162" s="14"/>
      <c r="K162" s="14"/>
      <c r="L162" s="14">
        <f t="shared" si="3"/>
        <v>0</v>
      </c>
      <c r="M162" s="14"/>
      <c r="N162" s="14"/>
      <c r="O162" s="14"/>
      <c r="P162" s="14"/>
      <c r="Q162" s="14"/>
      <c r="R162" s="14"/>
      <c r="S162" s="14"/>
      <c r="T162" s="14"/>
      <c r="U162" s="14"/>
      <c r="V162" s="14"/>
      <c r="W162" s="14"/>
      <c r="X162" s="14"/>
      <c r="Y162" s="14"/>
      <c r="Z162" s="14"/>
      <c r="AA162" s="14"/>
      <c r="AB162" s="14"/>
    </row>
    <row r="163">
      <c r="A163" s="7">
        <v>45075.0</v>
      </c>
      <c r="B163" s="8" t="s">
        <v>5077</v>
      </c>
      <c r="C163" s="9" t="s">
        <v>14</v>
      </c>
      <c r="D163" s="10" t="s">
        <v>5078</v>
      </c>
      <c r="E163" s="8" t="s">
        <v>5079</v>
      </c>
      <c r="F163" s="16" t="s">
        <v>5080</v>
      </c>
      <c r="G163" s="19" t="s">
        <v>5081</v>
      </c>
      <c r="H163" s="11"/>
      <c r="I163" s="14"/>
      <c r="J163" s="14"/>
      <c r="K163" s="14"/>
      <c r="L163" s="14">
        <f t="shared" si="3"/>
        <v>1</v>
      </c>
      <c r="M163" s="14"/>
      <c r="N163" s="14"/>
      <c r="O163" s="14"/>
      <c r="P163" s="14"/>
      <c r="Q163" s="14"/>
      <c r="R163" s="14"/>
      <c r="S163" s="14"/>
      <c r="T163" s="14"/>
      <c r="U163" s="14"/>
      <c r="V163" s="14"/>
      <c r="W163" s="14"/>
      <c r="X163" s="14"/>
      <c r="Y163" s="14"/>
      <c r="Z163" s="14"/>
      <c r="AA163" s="14"/>
      <c r="AB163" s="14"/>
    </row>
    <row r="164">
      <c r="A164" s="7">
        <v>45075.0</v>
      </c>
      <c r="B164" s="8" t="s">
        <v>5082</v>
      </c>
      <c r="C164" s="9" t="s">
        <v>30</v>
      </c>
      <c r="D164" s="10" t="s">
        <v>5083</v>
      </c>
      <c r="E164" s="8" t="s">
        <v>871</v>
      </c>
      <c r="F164" s="16" t="s">
        <v>2511</v>
      </c>
      <c r="G164" s="19" t="s">
        <v>5084</v>
      </c>
      <c r="H164" s="11"/>
      <c r="I164" s="14"/>
      <c r="J164" s="14"/>
      <c r="K164" s="14"/>
      <c r="L164" s="14">
        <f t="shared" si="3"/>
        <v>1</v>
      </c>
      <c r="M164" s="14"/>
      <c r="N164" s="14"/>
      <c r="O164" s="14"/>
      <c r="P164" s="14"/>
      <c r="Q164" s="14"/>
      <c r="R164" s="14"/>
      <c r="S164" s="14"/>
      <c r="T164" s="14"/>
      <c r="U164" s="14"/>
      <c r="V164" s="14"/>
      <c r="W164" s="14"/>
      <c r="X164" s="14"/>
      <c r="Y164" s="14"/>
      <c r="Z164" s="14"/>
      <c r="AA164" s="14"/>
      <c r="AB164" s="14"/>
    </row>
    <row r="165">
      <c r="A165" s="7">
        <v>45075.0</v>
      </c>
      <c r="B165" s="8" t="s">
        <v>5085</v>
      </c>
      <c r="C165" s="9" t="s">
        <v>10</v>
      </c>
      <c r="D165" s="10" t="s">
        <v>5086</v>
      </c>
      <c r="E165" s="11"/>
      <c r="F165" s="16" t="s">
        <v>5087</v>
      </c>
      <c r="G165" s="19" t="s">
        <v>5088</v>
      </c>
      <c r="H165" s="8" t="s">
        <v>5089</v>
      </c>
      <c r="I165" s="14"/>
      <c r="J165" s="14"/>
      <c r="K165" s="14"/>
      <c r="L165" s="14">
        <f t="shared" si="3"/>
        <v>1</v>
      </c>
      <c r="M165" s="14"/>
      <c r="N165" s="14"/>
      <c r="O165" s="14"/>
      <c r="P165" s="14"/>
      <c r="Q165" s="14"/>
      <c r="R165" s="14"/>
      <c r="S165" s="14"/>
      <c r="T165" s="14"/>
      <c r="U165" s="14"/>
      <c r="V165" s="14"/>
      <c r="W165" s="14"/>
      <c r="X165" s="14"/>
      <c r="Y165" s="14"/>
      <c r="Z165" s="14"/>
      <c r="AA165" s="14"/>
      <c r="AB165" s="14"/>
    </row>
    <row r="166">
      <c r="A166" s="7">
        <v>45075.0</v>
      </c>
      <c r="B166" s="8" t="s">
        <v>5090</v>
      </c>
      <c r="C166" s="9" t="s">
        <v>14</v>
      </c>
      <c r="D166" s="10" t="s">
        <v>5091</v>
      </c>
      <c r="E166" s="8" t="s">
        <v>123</v>
      </c>
      <c r="F166" s="16" t="s">
        <v>5092</v>
      </c>
      <c r="G166" s="19" t="s">
        <v>5093</v>
      </c>
      <c r="H166" s="11"/>
      <c r="I166" s="14"/>
      <c r="J166" s="14"/>
      <c r="K166" s="14"/>
      <c r="L166" s="14">
        <f t="shared" si="3"/>
        <v>1</v>
      </c>
      <c r="M166" s="14"/>
      <c r="N166" s="14"/>
      <c r="O166" s="14"/>
      <c r="P166" s="14"/>
      <c r="Q166" s="14"/>
      <c r="R166" s="14"/>
      <c r="S166" s="14"/>
      <c r="T166" s="14"/>
      <c r="U166" s="14"/>
      <c r="V166" s="14"/>
      <c r="W166" s="14"/>
      <c r="X166" s="14"/>
      <c r="Y166" s="14"/>
      <c r="Z166" s="14"/>
      <c r="AA166" s="14"/>
      <c r="AB166" s="14"/>
    </row>
    <row r="167">
      <c r="A167" s="7">
        <v>45075.0</v>
      </c>
      <c r="B167" s="8" t="s">
        <v>5094</v>
      </c>
      <c r="C167" s="9" t="s">
        <v>14</v>
      </c>
      <c r="D167" s="10" t="s">
        <v>5095</v>
      </c>
      <c r="E167" s="8" t="s">
        <v>5096</v>
      </c>
      <c r="F167" s="16" t="s">
        <v>5097</v>
      </c>
      <c r="G167" s="19" t="s">
        <v>5098</v>
      </c>
      <c r="H167" s="11"/>
      <c r="I167" s="14"/>
      <c r="J167" s="14"/>
      <c r="K167" s="14"/>
      <c r="L167" s="14">
        <f t="shared" si="3"/>
        <v>1</v>
      </c>
      <c r="M167" s="14"/>
      <c r="N167" s="14"/>
      <c r="O167" s="14"/>
      <c r="P167" s="14"/>
      <c r="Q167" s="14"/>
      <c r="R167" s="14"/>
      <c r="S167" s="14"/>
      <c r="T167" s="14"/>
      <c r="U167" s="14"/>
      <c r="V167" s="14"/>
      <c r="W167" s="14"/>
      <c r="X167" s="14"/>
      <c r="Y167" s="14"/>
      <c r="Z167" s="14"/>
      <c r="AA167" s="14"/>
      <c r="AB167" s="14"/>
    </row>
    <row r="168">
      <c r="A168" s="7">
        <v>45075.0</v>
      </c>
      <c r="B168" s="8" t="s">
        <v>5099</v>
      </c>
      <c r="C168" s="9" t="s">
        <v>10</v>
      </c>
      <c r="D168" s="10" t="s">
        <v>5100</v>
      </c>
      <c r="E168" s="8" t="s">
        <v>40</v>
      </c>
      <c r="F168" s="11"/>
      <c r="G168" s="13"/>
      <c r="H168" s="8" t="s">
        <v>5101</v>
      </c>
      <c r="I168" s="14"/>
      <c r="J168" s="14"/>
      <c r="K168" s="14"/>
      <c r="L168" s="14">
        <f t="shared" si="3"/>
        <v>0</v>
      </c>
      <c r="M168" s="14"/>
      <c r="N168" s="14"/>
      <c r="O168" s="14"/>
      <c r="P168" s="14"/>
      <c r="Q168" s="14"/>
      <c r="R168" s="14"/>
      <c r="S168" s="14"/>
      <c r="T168" s="14"/>
      <c r="U168" s="14"/>
      <c r="V168" s="14"/>
      <c r="W168" s="14"/>
      <c r="X168" s="14"/>
      <c r="Y168" s="14"/>
      <c r="Z168" s="14"/>
      <c r="AA168" s="14"/>
      <c r="AB168" s="14"/>
    </row>
    <row r="169">
      <c r="A169" s="7">
        <v>45076.0</v>
      </c>
      <c r="B169" s="8" t="s">
        <v>5102</v>
      </c>
      <c r="C169" s="9" t="s">
        <v>30</v>
      </c>
      <c r="D169" s="10" t="s">
        <v>5103</v>
      </c>
      <c r="E169" s="11"/>
      <c r="F169" s="16" t="s">
        <v>5104</v>
      </c>
      <c r="G169" s="19" t="s">
        <v>5105</v>
      </c>
      <c r="H169" s="8" t="s">
        <v>5106</v>
      </c>
      <c r="I169" s="14"/>
      <c r="J169" s="14"/>
      <c r="K169" s="14"/>
      <c r="L169" s="14">
        <f t="shared" si="3"/>
        <v>1</v>
      </c>
      <c r="M169" s="14"/>
      <c r="N169" s="14"/>
      <c r="O169" s="14"/>
      <c r="P169" s="14"/>
      <c r="Q169" s="14"/>
      <c r="R169" s="14"/>
      <c r="S169" s="14"/>
      <c r="T169" s="14"/>
      <c r="U169" s="14"/>
      <c r="V169" s="14"/>
      <c r="W169" s="14"/>
      <c r="X169" s="14"/>
      <c r="Y169" s="14"/>
      <c r="Z169" s="14"/>
      <c r="AA169" s="14"/>
      <c r="AB169" s="14"/>
    </row>
    <row r="170">
      <c r="A170" s="7">
        <v>45076.0</v>
      </c>
      <c r="B170" s="8" t="s">
        <v>5107</v>
      </c>
      <c r="C170" s="9" t="s">
        <v>14</v>
      </c>
      <c r="D170" s="10" t="s">
        <v>5108</v>
      </c>
      <c r="E170" s="8" t="s">
        <v>156</v>
      </c>
      <c r="F170" s="16" t="s">
        <v>5109</v>
      </c>
      <c r="G170" s="19" t="s">
        <v>5110</v>
      </c>
      <c r="H170" s="8" t="s">
        <v>5111</v>
      </c>
      <c r="I170" s="14"/>
      <c r="J170" s="14"/>
      <c r="K170" s="14"/>
      <c r="L170" s="14">
        <f t="shared" si="3"/>
        <v>1</v>
      </c>
      <c r="M170" s="14"/>
      <c r="N170" s="14"/>
      <c r="O170" s="14"/>
      <c r="P170" s="14"/>
      <c r="Q170" s="14"/>
      <c r="R170" s="14"/>
      <c r="S170" s="14"/>
      <c r="T170" s="14"/>
      <c r="U170" s="14"/>
      <c r="V170" s="14"/>
      <c r="W170" s="14"/>
      <c r="X170" s="14"/>
      <c r="Y170" s="14"/>
      <c r="Z170" s="14"/>
      <c r="AA170" s="14"/>
      <c r="AB170" s="14"/>
    </row>
    <row r="171">
      <c r="A171" s="7">
        <v>45076.0</v>
      </c>
      <c r="B171" s="8" t="s">
        <v>5112</v>
      </c>
      <c r="C171" s="9" t="s">
        <v>14</v>
      </c>
      <c r="D171" s="10" t="s">
        <v>5113</v>
      </c>
      <c r="E171" s="8" t="s">
        <v>132</v>
      </c>
      <c r="F171" s="16" t="s">
        <v>5114</v>
      </c>
      <c r="G171" s="19" t="s">
        <v>5115</v>
      </c>
      <c r="H171" s="8" t="s">
        <v>5116</v>
      </c>
      <c r="I171" s="14"/>
      <c r="J171" s="14"/>
      <c r="K171" s="14"/>
      <c r="L171" s="14">
        <f t="shared" si="3"/>
        <v>1</v>
      </c>
      <c r="M171" s="14"/>
      <c r="N171" s="14"/>
      <c r="O171" s="14"/>
      <c r="P171" s="14"/>
      <c r="Q171" s="14"/>
      <c r="R171" s="14"/>
      <c r="S171" s="14"/>
      <c r="T171" s="14"/>
      <c r="U171" s="14"/>
      <c r="V171" s="14"/>
      <c r="W171" s="14"/>
      <c r="X171" s="14"/>
      <c r="Y171" s="14"/>
      <c r="Z171" s="14"/>
      <c r="AA171" s="14"/>
      <c r="AB171" s="14"/>
    </row>
    <row r="172">
      <c r="A172" s="7">
        <v>45076.0</v>
      </c>
      <c r="B172" s="8" t="s">
        <v>5117</v>
      </c>
      <c r="C172" s="9" t="s">
        <v>30</v>
      </c>
      <c r="D172" s="15" t="s">
        <v>5118</v>
      </c>
      <c r="E172" s="8" t="s">
        <v>1041</v>
      </c>
      <c r="F172" s="16" t="s">
        <v>3618</v>
      </c>
      <c r="G172" s="17" t="s">
        <v>5119</v>
      </c>
      <c r="H172" s="8" t="s">
        <v>5120</v>
      </c>
      <c r="I172" s="14"/>
      <c r="J172" s="14"/>
      <c r="K172" s="14"/>
      <c r="L172" s="14">
        <f t="shared" si="3"/>
        <v>2</v>
      </c>
      <c r="M172" s="14"/>
      <c r="N172" s="14"/>
      <c r="O172" s="14"/>
      <c r="P172" s="14"/>
      <c r="Q172" s="14"/>
      <c r="R172" s="14"/>
      <c r="S172" s="14"/>
      <c r="T172" s="14"/>
      <c r="U172" s="14"/>
      <c r="V172" s="14"/>
      <c r="W172" s="14"/>
      <c r="X172" s="14"/>
      <c r="Y172" s="14"/>
      <c r="Z172" s="14"/>
      <c r="AA172" s="14"/>
      <c r="AB172" s="14"/>
    </row>
    <row r="173">
      <c r="A173" s="7">
        <v>45076.0</v>
      </c>
      <c r="B173" s="8" t="s">
        <v>5121</v>
      </c>
      <c r="C173" s="9" t="s">
        <v>14</v>
      </c>
      <c r="D173" s="10" t="s">
        <v>4833</v>
      </c>
      <c r="E173" s="11"/>
      <c r="F173" s="16" t="s">
        <v>5122</v>
      </c>
      <c r="G173" s="19" t="s">
        <v>5123</v>
      </c>
      <c r="H173" s="8" t="s">
        <v>5124</v>
      </c>
      <c r="I173" s="14"/>
      <c r="J173" s="14"/>
      <c r="K173" s="14"/>
      <c r="L173" s="14">
        <f t="shared" si="3"/>
        <v>1</v>
      </c>
      <c r="M173" s="14"/>
      <c r="N173" s="14"/>
      <c r="O173" s="14"/>
      <c r="P173" s="14"/>
      <c r="Q173" s="14"/>
      <c r="R173" s="14"/>
      <c r="S173" s="14"/>
      <c r="T173" s="14"/>
      <c r="U173" s="14"/>
      <c r="V173" s="14"/>
      <c r="W173" s="14"/>
      <c r="X173" s="14"/>
      <c r="Y173" s="14"/>
      <c r="Z173" s="14"/>
      <c r="AA173" s="14"/>
      <c r="AB173" s="14"/>
    </row>
    <row r="174">
      <c r="A174" s="7">
        <v>45076.0</v>
      </c>
      <c r="B174" s="8" t="s">
        <v>5125</v>
      </c>
      <c r="C174" s="9" t="s">
        <v>14</v>
      </c>
      <c r="D174" s="10" t="s">
        <v>5126</v>
      </c>
      <c r="E174" s="8" t="s">
        <v>109</v>
      </c>
      <c r="F174" s="16" t="s">
        <v>5127</v>
      </c>
      <c r="G174" s="19" t="s">
        <v>5128</v>
      </c>
      <c r="H174" s="8" t="s">
        <v>5129</v>
      </c>
      <c r="I174" s="14"/>
      <c r="J174" s="14"/>
      <c r="K174" s="14"/>
      <c r="L174" s="14">
        <f t="shared" si="3"/>
        <v>1</v>
      </c>
      <c r="M174" s="14"/>
      <c r="N174" s="14"/>
      <c r="O174" s="14"/>
      <c r="P174" s="14"/>
      <c r="Q174" s="14"/>
      <c r="R174" s="14"/>
      <c r="S174" s="14"/>
      <c r="T174" s="14"/>
      <c r="U174" s="14"/>
      <c r="V174" s="14"/>
      <c r="W174" s="14"/>
      <c r="X174" s="14"/>
      <c r="Y174" s="14"/>
      <c r="Z174" s="14"/>
      <c r="AA174" s="14"/>
      <c r="AB174" s="14"/>
    </row>
    <row r="175">
      <c r="A175" s="7">
        <v>45076.0</v>
      </c>
      <c r="B175" s="8" t="s">
        <v>5130</v>
      </c>
      <c r="C175" s="9" t="s">
        <v>10</v>
      </c>
      <c r="D175" s="10" t="s">
        <v>5131</v>
      </c>
      <c r="E175" s="8" t="s">
        <v>174</v>
      </c>
      <c r="F175" s="16" t="s">
        <v>5132</v>
      </c>
      <c r="G175" s="19" t="s">
        <v>5133</v>
      </c>
      <c r="H175" s="8" t="s">
        <v>5134</v>
      </c>
      <c r="I175" s="14"/>
      <c r="J175" s="14"/>
      <c r="K175" s="14"/>
      <c r="L175" s="14">
        <f t="shared" si="3"/>
        <v>1</v>
      </c>
      <c r="M175" s="14"/>
      <c r="N175" s="14"/>
      <c r="O175" s="14"/>
      <c r="P175" s="14"/>
      <c r="Q175" s="14"/>
      <c r="R175" s="14"/>
      <c r="S175" s="14"/>
      <c r="T175" s="14"/>
      <c r="U175" s="14"/>
      <c r="V175" s="14"/>
      <c r="W175" s="14"/>
      <c r="X175" s="14"/>
      <c r="Y175" s="14"/>
      <c r="Z175" s="14"/>
      <c r="AA175" s="14"/>
      <c r="AB175" s="14"/>
    </row>
    <row r="176">
      <c r="A176" s="7">
        <v>45076.0</v>
      </c>
      <c r="B176" s="8" t="s">
        <v>5135</v>
      </c>
      <c r="C176" s="9" t="s">
        <v>14</v>
      </c>
      <c r="D176" s="10" t="s">
        <v>5136</v>
      </c>
      <c r="E176" s="8" t="s">
        <v>5137</v>
      </c>
      <c r="F176" s="16" t="s">
        <v>5138</v>
      </c>
      <c r="G176" s="19" t="s">
        <v>5139</v>
      </c>
      <c r="H176" s="8" t="s">
        <v>5140</v>
      </c>
      <c r="I176" s="14"/>
      <c r="J176" s="14"/>
      <c r="K176" s="14"/>
      <c r="L176" s="14">
        <f t="shared" si="3"/>
        <v>1</v>
      </c>
      <c r="M176" s="14"/>
      <c r="N176" s="14"/>
      <c r="O176" s="14"/>
      <c r="P176" s="14"/>
      <c r="Q176" s="14"/>
      <c r="R176" s="14"/>
      <c r="S176" s="14"/>
      <c r="T176" s="14"/>
      <c r="U176" s="14"/>
      <c r="V176" s="14"/>
      <c r="W176" s="14"/>
      <c r="X176" s="14"/>
      <c r="Y176" s="14"/>
      <c r="Z176" s="14"/>
      <c r="AA176" s="14"/>
      <c r="AB176" s="14"/>
    </row>
    <row r="177">
      <c r="A177" s="7">
        <v>45076.0</v>
      </c>
      <c r="B177" s="8" t="s">
        <v>5141</v>
      </c>
      <c r="C177" s="9" t="s">
        <v>14</v>
      </c>
      <c r="D177" s="15" t="s">
        <v>5142</v>
      </c>
      <c r="E177" s="8" t="s">
        <v>5143</v>
      </c>
      <c r="F177" s="16" t="s">
        <v>5144</v>
      </c>
      <c r="G177" s="19" t="s">
        <v>5145</v>
      </c>
      <c r="H177" s="8" t="s">
        <v>5146</v>
      </c>
      <c r="I177" s="14"/>
      <c r="J177" s="14"/>
      <c r="K177" s="14"/>
      <c r="L177" s="14">
        <f t="shared" si="3"/>
        <v>1</v>
      </c>
      <c r="M177" s="14"/>
      <c r="N177" s="14"/>
      <c r="O177" s="14"/>
      <c r="P177" s="14"/>
      <c r="Q177" s="14"/>
      <c r="R177" s="14"/>
      <c r="S177" s="14"/>
      <c r="T177" s="14"/>
      <c r="U177" s="14"/>
      <c r="V177" s="14"/>
      <c r="W177" s="14"/>
      <c r="X177" s="14"/>
      <c r="Y177" s="14"/>
      <c r="Z177" s="14"/>
      <c r="AA177" s="14"/>
      <c r="AB177" s="14"/>
    </row>
    <row r="178">
      <c r="A178" s="7">
        <v>45076.0</v>
      </c>
      <c r="B178" s="8" t="s">
        <v>5147</v>
      </c>
      <c r="C178" s="9" t="s">
        <v>14</v>
      </c>
      <c r="D178" s="15" t="s">
        <v>5148</v>
      </c>
      <c r="E178" s="8" t="s">
        <v>672</v>
      </c>
      <c r="F178" s="16" t="s">
        <v>5149</v>
      </c>
      <c r="G178" s="19" t="s">
        <v>5150</v>
      </c>
      <c r="H178" s="8" t="s">
        <v>5146</v>
      </c>
      <c r="I178" s="14"/>
      <c r="J178" s="14"/>
      <c r="K178" s="14"/>
      <c r="L178" s="14">
        <f t="shared" si="3"/>
        <v>1</v>
      </c>
      <c r="M178" s="14"/>
      <c r="N178" s="14"/>
      <c r="O178" s="14"/>
      <c r="P178" s="14"/>
      <c r="Q178" s="14"/>
      <c r="R178" s="14"/>
      <c r="S178" s="14"/>
      <c r="T178" s="14"/>
      <c r="U178" s="14"/>
      <c r="V178" s="14"/>
      <c r="W178" s="14"/>
      <c r="X178" s="14"/>
      <c r="Y178" s="14"/>
      <c r="Z178" s="14"/>
      <c r="AA178" s="14"/>
      <c r="AB178" s="14"/>
    </row>
    <row r="179">
      <c r="A179" s="7">
        <v>45076.0</v>
      </c>
      <c r="B179" s="8" t="s">
        <v>5151</v>
      </c>
      <c r="C179" s="9" t="s">
        <v>14</v>
      </c>
      <c r="D179" s="10" t="s">
        <v>5152</v>
      </c>
      <c r="E179" s="8" t="s">
        <v>524</v>
      </c>
      <c r="F179" s="16" t="s">
        <v>5153</v>
      </c>
      <c r="G179" s="19" t="s">
        <v>5154</v>
      </c>
      <c r="H179" s="8" t="s">
        <v>5155</v>
      </c>
      <c r="I179" s="14"/>
      <c r="J179" s="14"/>
      <c r="K179" s="14"/>
      <c r="L179" s="14">
        <f t="shared" si="3"/>
        <v>1</v>
      </c>
      <c r="M179" s="14"/>
      <c r="N179" s="14"/>
      <c r="O179" s="14"/>
      <c r="P179" s="14"/>
      <c r="Q179" s="14"/>
      <c r="R179" s="14"/>
      <c r="S179" s="14"/>
      <c r="T179" s="14"/>
      <c r="U179" s="14"/>
      <c r="V179" s="14"/>
      <c r="W179" s="14"/>
      <c r="X179" s="14"/>
      <c r="Y179" s="14"/>
      <c r="Z179" s="14"/>
      <c r="AA179" s="14"/>
      <c r="AB179" s="14"/>
    </row>
    <row r="180">
      <c r="A180" s="7">
        <v>45076.0</v>
      </c>
      <c r="B180" s="21" t="s">
        <v>5156</v>
      </c>
      <c r="C180" s="9" t="s">
        <v>14</v>
      </c>
      <c r="D180" s="10" t="s">
        <v>5157</v>
      </c>
      <c r="E180" s="8" t="s">
        <v>123</v>
      </c>
      <c r="F180" s="16" t="s">
        <v>5158</v>
      </c>
      <c r="G180" s="19" t="s">
        <v>5159</v>
      </c>
      <c r="H180" s="8" t="s">
        <v>5160</v>
      </c>
      <c r="I180" s="14"/>
      <c r="J180" s="14"/>
      <c r="K180" s="14"/>
      <c r="L180" s="14">
        <f t="shared" si="3"/>
        <v>1</v>
      </c>
      <c r="M180" s="14"/>
      <c r="N180" s="14"/>
      <c r="O180" s="14"/>
      <c r="P180" s="14"/>
      <c r="Q180" s="14"/>
      <c r="R180" s="14"/>
      <c r="S180" s="14"/>
      <c r="T180" s="14"/>
      <c r="U180" s="14"/>
      <c r="V180" s="14"/>
      <c r="W180" s="14"/>
      <c r="X180" s="14"/>
      <c r="Y180" s="14"/>
      <c r="Z180" s="14"/>
      <c r="AA180" s="14"/>
      <c r="AB180" s="14"/>
    </row>
    <row r="181">
      <c r="A181" s="7">
        <v>45076.0</v>
      </c>
      <c r="B181" s="8" t="s">
        <v>5161</v>
      </c>
      <c r="C181" s="9" t="s">
        <v>30</v>
      </c>
      <c r="D181" s="10" t="s">
        <v>5162</v>
      </c>
      <c r="E181" s="8" t="s">
        <v>1041</v>
      </c>
      <c r="F181" s="8"/>
      <c r="G181" s="13"/>
      <c r="H181" s="8" t="s">
        <v>2515</v>
      </c>
      <c r="I181" s="14"/>
      <c r="J181" s="14"/>
      <c r="K181" s="14"/>
      <c r="L181" s="14">
        <f t="shared" si="3"/>
        <v>0</v>
      </c>
      <c r="M181" s="14"/>
      <c r="N181" s="14"/>
      <c r="O181" s="14"/>
      <c r="P181" s="14"/>
      <c r="Q181" s="14"/>
      <c r="R181" s="14"/>
      <c r="S181" s="14"/>
      <c r="T181" s="14"/>
      <c r="U181" s="14"/>
      <c r="V181" s="14"/>
      <c r="W181" s="14"/>
      <c r="X181" s="14"/>
      <c r="Y181" s="14"/>
      <c r="Z181" s="14"/>
      <c r="AA181" s="14"/>
      <c r="AB181" s="14"/>
    </row>
    <row r="182">
      <c r="A182" s="7">
        <v>45076.0</v>
      </c>
      <c r="B182" s="8" t="s">
        <v>5163</v>
      </c>
      <c r="C182" s="9" t="s">
        <v>14</v>
      </c>
      <c r="D182" s="10" t="s">
        <v>5164</v>
      </c>
      <c r="E182" s="8" t="s">
        <v>156</v>
      </c>
      <c r="F182" s="16" t="s">
        <v>5165</v>
      </c>
      <c r="G182" s="19" t="s">
        <v>5166</v>
      </c>
      <c r="H182" s="8" t="s">
        <v>917</v>
      </c>
      <c r="I182" s="14"/>
      <c r="J182" s="14"/>
      <c r="K182" s="14"/>
      <c r="L182" s="14">
        <f t="shared" si="3"/>
        <v>1</v>
      </c>
      <c r="M182" s="14"/>
      <c r="N182" s="14"/>
      <c r="O182" s="14"/>
      <c r="P182" s="14"/>
      <c r="Q182" s="14"/>
      <c r="R182" s="14"/>
      <c r="S182" s="14"/>
      <c r="T182" s="14"/>
      <c r="U182" s="14"/>
      <c r="V182" s="14"/>
      <c r="W182" s="14"/>
      <c r="X182" s="14"/>
      <c r="Y182" s="14"/>
      <c r="Z182" s="14"/>
      <c r="AA182" s="14"/>
      <c r="AB182" s="14"/>
    </row>
    <row r="183">
      <c r="A183" s="7">
        <v>45077.0</v>
      </c>
      <c r="B183" s="8" t="s">
        <v>5167</v>
      </c>
      <c r="C183" s="9" t="s">
        <v>14</v>
      </c>
      <c r="D183" s="10" t="s">
        <v>4833</v>
      </c>
      <c r="E183" s="11"/>
      <c r="F183" s="16" t="s">
        <v>5168</v>
      </c>
      <c r="G183" s="19" t="s">
        <v>5169</v>
      </c>
      <c r="H183" s="8" t="s">
        <v>984</v>
      </c>
      <c r="I183" s="14"/>
      <c r="J183" s="14"/>
      <c r="K183" s="14"/>
      <c r="L183" s="14">
        <f t="shared" si="3"/>
        <v>1</v>
      </c>
      <c r="M183" s="14"/>
      <c r="N183" s="14"/>
      <c r="O183" s="14"/>
      <c r="P183" s="14"/>
      <c r="Q183" s="14"/>
      <c r="R183" s="14"/>
      <c r="S183" s="14"/>
      <c r="T183" s="14"/>
      <c r="U183" s="14"/>
      <c r="V183" s="14"/>
      <c r="W183" s="14"/>
      <c r="X183" s="14"/>
      <c r="Y183" s="14"/>
      <c r="Z183" s="14"/>
      <c r="AA183" s="14"/>
      <c r="AB183" s="14"/>
    </row>
    <row r="184">
      <c r="A184" s="7">
        <v>45077.0</v>
      </c>
      <c r="B184" s="8" t="s">
        <v>5170</v>
      </c>
      <c r="C184" s="9" t="s">
        <v>30</v>
      </c>
      <c r="D184" s="10" t="s">
        <v>5171</v>
      </c>
      <c r="E184" s="8" t="s">
        <v>1041</v>
      </c>
      <c r="F184" s="16" t="s">
        <v>5172</v>
      </c>
      <c r="G184" s="19" t="s">
        <v>5173</v>
      </c>
      <c r="H184" s="11"/>
      <c r="I184" s="14"/>
      <c r="J184" s="14"/>
      <c r="K184" s="14"/>
      <c r="L184" s="14">
        <f t="shared" si="3"/>
        <v>1</v>
      </c>
      <c r="M184" s="14"/>
      <c r="N184" s="14"/>
      <c r="O184" s="14"/>
      <c r="P184" s="14"/>
      <c r="Q184" s="14"/>
      <c r="R184" s="14"/>
      <c r="S184" s="14"/>
      <c r="T184" s="14"/>
      <c r="U184" s="14"/>
      <c r="V184" s="14"/>
      <c r="W184" s="14"/>
      <c r="X184" s="14"/>
      <c r="Y184" s="14"/>
      <c r="Z184" s="14"/>
      <c r="AA184" s="14"/>
      <c r="AB184" s="14"/>
    </row>
    <row r="185">
      <c r="A185" s="7">
        <v>45077.0</v>
      </c>
      <c r="B185" s="8" t="s">
        <v>5174</v>
      </c>
      <c r="C185" s="9" t="s">
        <v>10</v>
      </c>
      <c r="D185" s="10" t="s">
        <v>5175</v>
      </c>
      <c r="E185" s="8" t="s">
        <v>1595</v>
      </c>
      <c r="F185" s="16" t="s">
        <v>5176</v>
      </c>
      <c r="G185" s="19" t="s">
        <v>5177</v>
      </c>
      <c r="H185" s="11"/>
      <c r="I185" s="14"/>
      <c r="J185" s="14"/>
      <c r="K185" s="14"/>
      <c r="L185" s="14">
        <f t="shared" si="3"/>
        <v>1</v>
      </c>
      <c r="M185" s="14"/>
      <c r="N185" s="14"/>
      <c r="O185" s="14"/>
      <c r="P185" s="14"/>
      <c r="Q185" s="14"/>
      <c r="R185" s="14"/>
      <c r="S185" s="14"/>
      <c r="T185" s="14"/>
      <c r="U185" s="14"/>
      <c r="V185" s="14"/>
      <c r="W185" s="14"/>
      <c r="X185" s="14"/>
      <c r="Y185" s="14"/>
      <c r="Z185" s="14"/>
      <c r="AA185" s="14"/>
      <c r="AB185" s="14"/>
    </row>
    <row r="186">
      <c r="A186" s="7">
        <v>45077.0</v>
      </c>
      <c r="B186" s="8" t="s">
        <v>5178</v>
      </c>
      <c r="C186" s="9" t="s">
        <v>30</v>
      </c>
      <c r="D186" s="10" t="s">
        <v>5179</v>
      </c>
      <c r="E186" s="8" t="s">
        <v>5180</v>
      </c>
      <c r="F186" s="16" t="s">
        <v>5181</v>
      </c>
      <c r="G186" s="19" t="s">
        <v>5182</v>
      </c>
      <c r="H186" s="11"/>
      <c r="I186" s="14"/>
      <c r="J186" s="14"/>
      <c r="K186" s="14"/>
      <c r="L186" s="14">
        <f t="shared" si="3"/>
        <v>1</v>
      </c>
      <c r="M186" s="14"/>
      <c r="N186" s="14"/>
      <c r="O186" s="14"/>
      <c r="P186" s="14"/>
      <c r="Q186" s="14"/>
      <c r="R186" s="14"/>
      <c r="S186" s="14"/>
      <c r="T186" s="14"/>
      <c r="U186" s="14"/>
      <c r="V186" s="14"/>
      <c r="W186" s="14"/>
      <c r="X186" s="14"/>
      <c r="Y186" s="14"/>
      <c r="Z186" s="14"/>
      <c r="AA186" s="14"/>
      <c r="AB186" s="14"/>
    </row>
    <row r="187">
      <c r="A187" s="7">
        <v>45077.0</v>
      </c>
      <c r="B187" s="8" t="s">
        <v>5183</v>
      </c>
      <c r="C187" s="9" t="s">
        <v>30</v>
      </c>
      <c r="D187" s="15" t="s">
        <v>5184</v>
      </c>
      <c r="E187" s="8" t="s">
        <v>1608</v>
      </c>
      <c r="F187" s="16" t="s">
        <v>5185</v>
      </c>
      <c r="G187" s="19" t="s">
        <v>5184</v>
      </c>
      <c r="H187" s="8" t="s">
        <v>5186</v>
      </c>
      <c r="I187" s="14"/>
      <c r="J187" s="14"/>
      <c r="K187" s="14"/>
      <c r="L187" s="14">
        <f t="shared" si="3"/>
        <v>1</v>
      </c>
      <c r="M187" s="14"/>
      <c r="N187" s="14"/>
      <c r="O187" s="14"/>
      <c r="P187" s="14"/>
      <c r="Q187" s="14"/>
      <c r="R187" s="14"/>
      <c r="S187" s="14"/>
      <c r="T187" s="14"/>
      <c r="U187" s="14"/>
      <c r="V187" s="14"/>
      <c r="W187" s="14"/>
      <c r="X187" s="14"/>
      <c r="Y187" s="14"/>
      <c r="Z187" s="14"/>
      <c r="AA187" s="14"/>
      <c r="AB187" s="14"/>
    </row>
    <row r="188">
      <c r="A188" s="7">
        <v>45077.0</v>
      </c>
      <c r="B188" s="8" t="s">
        <v>5187</v>
      </c>
      <c r="C188" s="9" t="s">
        <v>14</v>
      </c>
      <c r="D188" s="10" t="s">
        <v>5188</v>
      </c>
      <c r="E188" s="8" t="s">
        <v>132</v>
      </c>
      <c r="F188" s="16" t="s">
        <v>5189</v>
      </c>
      <c r="G188" s="19" t="s">
        <v>5190</v>
      </c>
      <c r="H188" s="11"/>
      <c r="I188" s="14"/>
      <c r="J188" s="14"/>
      <c r="K188" s="14"/>
      <c r="L188" s="14">
        <f t="shared" si="3"/>
        <v>1</v>
      </c>
      <c r="M188" s="14"/>
      <c r="N188" s="14"/>
      <c r="O188" s="14"/>
      <c r="P188" s="14"/>
      <c r="Q188" s="14"/>
      <c r="R188" s="14"/>
      <c r="S188" s="14"/>
      <c r="T188" s="14"/>
      <c r="U188" s="14"/>
      <c r="V188" s="14"/>
      <c r="W188" s="14"/>
      <c r="X188" s="14"/>
      <c r="Y188" s="14"/>
      <c r="Z188" s="14"/>
      <c r="AA188" s="14"/>
      <c r="AB188" s="14"/>
    </row>
    <row r="189">
      <c r="A189" s="7">
        <v>45077.0</v>
      </c>
      <c r="B189" s="8" t="s">
        <v>5191</v>
      </c>
      <c r="C189" s="9" t="s">
        <v>30</v>
      </c>
      <c r="D189" s="10" t="s">
        <v>5192</v>
      </c>
      <c r="E189" s="8" t="s">
        <v>40</v>
      </c>
      <c r="F189" s="16" t="s">
        <v>5193</v>
      </c>
      <c r="G189" s="19" t="s">
        <v>5194</v>
      </c>
      <c r="H189" s="11"/>
      <c r="I189" s="14"/>
      <c r="J189" s="14"/>
      <c r="K189" s="14"/>
      <c r="L189" s="14">
        <f t="shared" si="3"/>
        <v>1</v>
      </c>
      <c r="M189" s="14"/>
      <c r="N189" s="14"/>
      <c r="O189" s="14"/>
      <c r="P189" s="14"/>
      <c r="Q189" s="14"/>
      <c r="R189" s="14"/>
      <c r="S189" s="14"/>
      <c r="T189" s="14"/>
      <c r="U189" s="14"/>
      <c r="V189" s="14"/>
      <c r="W189" s="14"/>
      <c r="X189" s="14"/>
      <c r="Y189" s="14"/>
      <c r="Z189" s="14"/>
      <c r="AA189" s="14"/>
      <c r="AB189" s="14"/>
    </row>
    <row r="190">
      <c r="A190" s="7">
        <v>45077.0</v>
      </c>
      <c r="B190" s="8" t="s">
        <v>5195</v>
      </c>
      <c r="C190" s="9" t="s">
        <v>14</v>
      </c>
      <c r="D190" s="10" t="s">
        <v>5196</v>
      </c>
      <c r="E190" s="8" t="s">
        <v>123</v>
      </c>
      <c r="F190" s="16" t="s">
        <v>5197</v>
      </c>
      <c r="G190" s="17" t="s">
        <v>5198</v>
      </c>
      <c r="H190" s="11"/>
      <c r="I190" s="14"/>
      <c r="J190" s="14"/>
      <c r="K190" s="14"/>
      <c r="L190" s="14">
        <f t="shared" si="3"/>
        <v>1</v>
      </c>
      <c r="M190" s="14"/>
      <c r="N190" s="14"/>
      <c r="O190" s="14"/>
      <c r="P190" s="14"/>
      <c r="Q190" s="14"/>
      <c r="R190" s="14"/>
      <c r="S190" s="14"/>
      <c r="T190" s="14"/>
      <c r="U190" s="14"/>
      <c r="V190" s="14"/>
      <c r="W190" s="14"/>
      <c r="X190" s="14"/>
      <c r="Y190" s="14"/>
      <c r="Z190" s="14"/>
      <c r="AA190" s="14"/>
      <c r="AB190" s="14"/>
    </row>
    <row r="191">
      <c r="A191" s="7">
        <v>45077.0</v>
      </c>
      <c r="B191" s="8" t="s">
        <v>5199</v>
      </c>
      <c r="C191" s="9" t="s">
        <v>10</v>
      </c>
      <c r="D191" s="10" t="s">
        <v>5200</v>
      </c>
      <c r="E191" s="8" t="s">
        <v>199</v>
      </c>
      <c r="F191" s="16" t="s">
        <v>5201</v>
      </c>
      <c r="G191" s="19" t="s">
        <v>5202</v>
      </c>
      <c r="H191" s="11"/>
      <c r="I191" s="14"/>
      <c r="J191" s="14"/>
      <c r="K191" s="14"/>
      <c r="L191" s="14">
        <f t="shared" si="3"/>
        <v>1</v>
      </c>
      <c r="M191" s="14"/>
      <c r="N191" s="14"/>
      <c r="O191" s="14"/>
      <c r="P191" s="14"/>
      <c r="Q191" s="14"/>
      <c r="R191" s="14"/>
      <c r="S191" s="14"/>
      <c r="T191" s="14"/>
      <c r="U191" s="14"/>
      <c r="V191" s="14"/>
      <c r="W191" s="14"/>
      <c r="X191" s="14"/>
      <c r="Y191" s="14"/>
      <c r="Z191" s="14"/>
      <c r="AA191" s="14"/>
      <c r="AB191" s="14"/>
    </row>
    <row r="192">
      <c r="A192" s="7">
        <v>45077.0</v>
      </c>
      <c r="B192" s="8" t="s">
        <v>5203</v>
      </c>
      <c r="C192" s="9" t="s">
        <v>10</v>
      </c>
      <c r="D192" s="10" t="s">
        <v>5204</v>
      </c>
      <c r="E192" s="8" t="s">
        <v>519</v>
      </c>
      <c r="F192" s="11"/>
      <c r="G192" s="13"/>
      <c r="H192" s="11"/>
      <c r="I192" s="14"/>
      <c r="J192" s="14"/>
      <c r="K192" s="14"/>
      <c r="L192" s="14">
        <f t="shared" si="3"/>
        <v>0</v>
      </c>
      <c r="M192" s="14"/>
      <c r="N192" s="14"/>
      <c r="O192" s="14"/>
      <c r="P192" s="14"/>
      <c r="Q192" s="14"/>
      <c r="R192" s="14"/>
      <c r="S192" s="14"/>
      <c r="T192" s="14"/>
      <c r="U192" s="14"/>
      <c r="V192" s="14"/>
      <c r="W192" s="14"/>
      <c r="X192" s="14"/>
      <c r="Y192" s="14"/>
      <c r="Z192" s="14"/>
      <c r="AA192" s="14"/>
      <c r="AB192" s="14"/>
    </row>
    <row r="193">
      <c r="A193" s="7">
        <v>45077.0</v>
      </c>
      <c r="B193" s="8" t="s">
        <v>5205</v>
      </c>
      <c r="C193" s="9" t="s">
        <v>14</v>
      </c>
      <c r="D193" s="10" t="s">
        <v>5206</v>
      </c>
      <c r="E193" s="8" t="s">
        <v>5207</v>
      </c>
      <c r="F193" s="16" t="s">
        <v>5208</v>
      </c>
      <c r="G193" s="19" t="s">
        <v>5209</v>
      </c>
      <c r="H193" s="8" t="s">
        <v>348</v>
      </c>
      <c r="I193" s="14"/>
      <c r="J193" s="14"/>
      <c r="K193" s="14"/>
      <c r="L193" s="14">
        <f t="shared" si="3"/>
        <v>1</v>
      </c>
      <c r="M193" s="14"/>
      <c r="N193" s="14"/>
      <c r="O193" s="14"/>
      <c r="P193" s="14"/>
      <c r="Q193" s="14"/>
      <c r="R193" s="14"/>
      <c r="S193" s="14"/>
      <c r="T193" s="14"/>
      <c r="U193" s="14"/>
      <c r="V193" s="14"/>
      <c r="W193" s="14"/>
      <c r="X193" s="14"/>
      <c r="Y193" s="14"/>
      <c r="Z193" s="14"/>
      <c r="AA193" s="14"/>
      <c r="AB193" s="14"/>
    </row>
    <row r="194">
      <c r="A194" s="7">
        <v>45077.0</v>
      </c>
      <c r="B194" s="8" t="s">
        <v>5210</v>
      </c>
      <c r="C194" s="9" t="s">
        <v>14</v>
      </c>
      <c r="D194" s="10" t="s">
        <v>5211</v>
      </c>
      <c r="E194" s="11"/>
      <c r="F194" s="16" t="s">
        <v>5212</v>
      </c>
      <c r="G194" s="19" t="s">
        <v>5213</v>
      </c>
      <c r="H194" s="8" t="s">
        <v>5214</v>
      </c>
      <c r="I194" s="14"/>
      <c r="J194" s="14"/>
      <c r="K194" s="14"/>
      <c r="L194" s="14">
        <f t="shared" si="3"/>
        <v>1</v>
      </c>
      <c r="M194" s="14"/>
      <c r="N194" s="14"/>
      <c r="O194" s="14"/>
      <c r="P194" s="14"/>
      <c r="Q194" s="14"/>
      <c r="R194" s="14"/>
      <c r="S194" s="14"/>
      <c r="T194" s="14"/>
      <c r="U194" s="14"/>
      <c r="V194" s="14"/>
      <c r="W194" s="14"/>
      <c r="X194" s="14"/>
      <c r="Y194" s="14"/>
      <c r="Z194" s="14"/>
      <c r="AA194" s="14"/>
      <c r="AB194" s="14"/>
    </row>
    <row r="195">
      <c r="A195" s="7">
        <v>45077.0</v>
      </c>
      <c r="B195" s="8" t="s">
        <v>5215</v>
      </c>
      <c r="C195" s="9" t="s">
        <v>14</v>
      </c>
      <c r="D195" s="10" t="s">
        <v>5216</v>
      </c>
      <c r="E195" s="8" t="s">
        <v>109</v>
      </c>
      <c r="F195" s="16" t="s">
        <v>5217</v>
      </c>
      <c r="G195" s="19" t="s">
        <v>5218</v>
      </c>
      <c r="H195" s="11"/>
      <c r="I195" s="14"/>
      <c r="J195" s="14"/>
      <c r="K195" s="14"/>
      <c r="L195" s="14">
        <f t="shared" si="3"/>
        <v>1</v>
      </c>
      <c r="M195" s="14"/>
      <c r="N195" s="14"/>
      <c r="O195" s="14"/>
      <c r="P195" s="14"/>
      <c r="Q195" s="14"/>
      <c r="R195" s="14"/>
      <c r="S195" s="14"/>
      <c r="T195" s="14"/>
      <c r="U195" s="14"/>
      <c r="V195" s="14"/>
      <c r="W195" s="14"/>
      <c r="X195" s="14"/>
      <c r="Y195" s="14"/>
      <c r="Z195" s="14"/>
      <c r="AA195" s="14"/>
      <c r="AB195" s="14"/>
    </row>
    <row r="196">
      <c r="A196" s="7">
        <v>45077.0</v>
      </c>
      <c r="B196" s="8" t="s">
        <v>5219</v>
      </c>
      <c r="C196" s="9" t="s">
        <v>30</v>
      </c>
      <c r="D196" s="10" t="s">
        <v>5220</v>
      </c>
      <c r="E196" s="11"/>
      <c r="F196" s="16" t="s">
        <v>308</v>
      </c>
      <c r="G196" s="19" t="s">
        <v>5221</v>
      </c>
      <c r="H196" s="11"/>
      <c r="I196" s="14"/>
      <c r="J196" s="14"/>
      <c r="K196" s="14"/>
      <c r="L196" s="14">
        <f t="shared" si="3"/>
        <v>1</v>
      </c>
      <c r="M196" s="14"/>
      <c r="N196" s="14"/>
      <c r="O196" s="14"/>
      <c r="P196" s="14"/>
      <c r="Q196" s="14"/>
      <c r="R196" s="14"/>
      <c r="S196" s="14"/>
      <c r="T196" s="14"/>
      <c r="U196" s="14"/>
      <c r="V196" s="14"/>
      <c r="W196" s="14"/>
      <c r="X196" s="14"/>
      <c r="Y196" s="14"/>
      <c r="Z196" s="14"/>
      <c r="AA196" s="14"/>
      <c r="AB196" s="14"/>
    </row>
    <row r="197">
      <c r="A197" s="7">
        <v>45077.0</v>
      </c>
      <c r="B197" s="8" t="s">
        <v>5222</v>
      </c>
      <c r="C197" s="9" t="s">
        <v>14</v>
      </c>
      <c r="D197" s="53" t="s">
        <v>5223</v>
      </c>
      <c r="E197" s="8" t="s">
        <v>156</v>
      </c>
      <c r="F197" s="16" t="s">
        <v>5224</v>
      </c>
      <c r="G197" s="17" t="s">
        <v>5225</v>
      </c>
      <c r="H197" s="11"/>
      <c r="I197" s="14"/>
      <c r="J197" s="14"/>
      <c r="K197" s="14"/>
      <c r="L197" s="14">
        <f t="shared" si="3"/>
        <v>2</v>
      </c>
      <c r="M197" s="14"/>
      <c r="N197" s="14"/>
      <c r="O197" s="14"/>
      <c r="P197" s="14"/>
      <c r="Q197" s="14"/>
      <c r="R197" s="14"/>
      <c r="S197" s="14"/>
      <c r="T197" s="14"/>
      <c r="U197" s="14"/>
      <c r="V197" s="14"/>
      <c r="W197" s="14"/>
      <c r="X197" s="14"/>
      <c r="Y197" s="14"/>
      <c r="Z197" s="14"/>
      <c r="AA197" s="14"/>
      <c r="AB197" s="14"/>
    </row>
    <row r="198">
      <c r="A198" s="7">
        <v>45077.0</v>
      </c>
      <c r="B198" s="8" t="s">
        <v>5226</v>
      </c>
      <c r="C198" s="9" t="s">
        <v>14</v>
      </c>
      <c r="D198" s="15" t="s">
        <v>5227</v>
      </c>
      <c r="E198" s="8" t="s">
        <v>93</v>
      </c>
      <c r="F198" s="16" t="s">
        <v>5228</v>
      </c>
      <c r="G198" s="19" t="s">
        <v>5229</v>
      </c>
      <c r="H198" s="11"/>
      <c r="I198" s="14"/>
      <c r="J198" s="14"/>
      <c r="K198" s="14"/>
      <c r="L198" s="14">
        <f t="shared" si="3"/>
        <v>1</v>
      </c>
      <c r="M198" s="14"/>
      <c r="N198" s="14"/>
      <c r="O198" s="14"/>
      <c r="P198" s="14"/>
      <c r="Q198" s="14"/>
      <c r="R198" s="14"/>
      <c r="S198" s="14"/>
      <c r="T198" s="14"/>
      <c r="U198" s="14"/>
      <c r="V198" s="14"/>
      <c r="W198" s="14"/>
      <c r="X198" s="14"/>
      <c r="Y198" s="14"/>
      <c r="Z198" s="14"/>
      <c r="AA198" s="14"/>
      <c r="AB198" s="14"/>
    </row>
    <row r="199">
      <c r="A199" s="7"/>
      <c r="B199" s="11"/>
      <c r="C199" s="9"/>
      <c r="D199" s="22"/>
      <c r="E199" s="11"/>
      <c r="F199" s="11"/>
      <c r="G199" s="13"/>
      <c r="H199" s="11"/>
      <c r="I199" s="14"/>
      <c r="J199" s="14"/>
      <c r="K199" s="14"/>
      <c r="L199" s="14"/>
      <c r="M199" s="14"/>
      <c r="N199" s="14"/>
      <c r="O199" s="14"/>
      <c r="P199" s="14"/>
      <c r="Q199" s="14"/>
      <c r="R199" s="14"/>
      <c r="S199" s="14"/>
      <c r="T199" s="14"/>
      <c r="U199" s="14"/>
      <c r="V199" s="14"/>
      <c r="W199" s="14"/>
      <c r="X199" s="14"/>
      <c r="Y199" s="14"/>
      <c r="Z199" s="14"/>
      <c r="AA199" s="14"/>
      <c r="AB199" s="14"/>
    </row>
    <row r="200">
      <c r="A200" s="7"/>
      <c r="B200" s="11"/>
      <c r="C200" s="9"/>
      <c r="D200" s="22"/>
      <c r="E200" s="11"/>
      <c r="F200" s="11"/>
      <c r="G200" s="13"/>
      <c r="H200" s="11"/>
      <c r="I200" s="14"/>
      <c r="J200" s="14"/>
      <c r="K200" s="14"/>
      <c r="L200" s="14"/>
      <c r="M200" s="14"/>
      <c r="N200" s="14"/>
      <c r="O200" s="14"/>
      <c r="P200" s="14"/>
      <c r="Q200" s="14"/>
      <c r="R200" s="14"/>
      <c r="S200" s="14"/>
      <c r="T200" s="14"/>
      <c r="U200" s="14"/>
      <c r="V200" s="14"/>
      <c r="W200" s="14"/>
      <c r="X200" s="14"/>
      <c r="Y200" s="14"/>
      <c r="Z200" s="14"/>
      <c r="AA200" s="14"/>
      <c r="AB200" s="14"/>
    </row>
    <row r="201">
      <c r="A201" s="7"/>
      <c r="B201" s="11"/>
      <c r="C201" s="9"/>
      <c r="D201" s="22"/>
      <c r="E201" s="11"/>
      <c r="F201" s="11"/>
      <c r="G201" s="13"/>
      <c r="H201" s="11"/>
      <c r="I201" s="14"/>
      <c r="J201" s="14"/>
      <c r="K201" s="14"/>
      <c r="L201" s="14"/>
      <c r="M201" s="14"/>
      <c r="N201" s="14"/>
      <c r="O201" s="14"/>
      <c r="P201" s="14"/>
      <c r="Q201" s="14"/>
      <c r="R201" s="14"/>
      <c r="S201" s="14"/>
      <c r="T201" s="14"/>
      <c r="U201" s="14"/>
      <c r="V201" s="14"/>
      <c r="W201" s="14"/>
      <c r="X201" s="14"/>
      <c r="Y201" s="14"/>
      <c r="Z201" s="14"/>
      <c r="AA201" s="14"/>
      <c r="AB201" s="14"/>
    </row>
    <row r="202">
      <c r="A202" s="7"/>
      <c r="B202" s="11"/>
      <c r="C202" s="9"/>
      <c r="D202" s="22"/>
      <c r="E202" s="11"/>
      <c r="F202" s="11"/>
      <c r="G202" s="13"/>
      <c r="H202" s="11"/>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3"/>
      <c r="H203" s="11"/>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3"/>
      <c r="H204" s="11"/>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3"/>
      <c r="H205" s="11"/>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3"/>
      <c r="H206" s="11"/>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3"/>
      <c r="H207" s="11"/>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3"/>
      <c r="H208" s="11"/>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3"/>
      <c r="H209" s="11"/>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3"/>
      <c r="H210" s="11"/>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3"/>
      <c r="H211" s="11"/>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3"/>
      <c r="H212" s="11"/>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3"/>
      <c r="H213" s="11"/>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3"/>
      <c r="H214" s="11"/>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3"/>
      <c r="H215" s="11"/>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3"/>
      <c r="H216" s="11"/>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3"/>
      <c r="H217" s="11"/>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3"/>
      <c r="H218" s="11"/>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3"/>
      <c r="H219" s="11"/>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3"/>
      <c r="H220" s="11"/>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3"/>
      <c r="H221" s="11"/>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3"/>
      <c r="H222" s="11"/>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3"/>
      <c r="H223" s="11"/>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3"/>
      <c r="H224" s="11"/>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3"/>
      <c r="H225" s="11"/>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3"/>
      <c r="H226" s="11"/>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3"/>
      <c r="H227" s="11"/>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3"/>
      <c r="H228" s="11"/>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3"/>
      <c r="H229" s="11"/>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3"/>
      <c r="H230" s="11"/>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3"/>
      <c r="H231" s="11"/>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3"/>
      <c r="H232" s="11"/>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3"/>
      <c r="H233" s="11"/>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3"/>
      <c r="H234" s="11"/>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3"/>
      <c r="H235" s="11"/>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3"/>
      <c r="H236" s="11"/>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3"/>
      <c r="H237" s="11"/>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3"/>
      <c r="H238" s="11"/>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3"/>
      <c r="H239" s="11"/>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3"/>
      <c r="H240" s="11"/>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3"/>
      <c r="H241" s="11"/>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3"/>
      <c r="H242" s="11"/>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3"/>
      <c r="H243" s="11"/>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3"/>
      <c r="H244" s="11"/>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3"/>
      <c r="H245" s="11"/>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3"/>
      <c r="H246" s="11"/>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3"/>
      <c r="H247" s="11"/>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3"/>
      <c r="H248" s="11"/>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3"/>
      <c r="H249" s="11"/>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3"/>
      <c r="H250" s="11"/>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3"/>
      <c r="H251" s="11"/>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3"/>
      <c r="H252" s="11"/>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3"/>
      <c r="H253" s="11"/>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3"/>
      <c r="H254" s="11"/>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3"/>
      <c r="H255" s="11"/>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3"/>
      <c r="H256" s="11"/>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3"/>
      <c r="H257" s="11"/>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3"/>
      <c r="H258" s="11"/>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3"/>
      <c r="H259" s="11"/>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3"/>
      <c r="H260" s="11"/>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3"/>
      <c r="H261" s="11"/>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3"/>
      <c r="H262" s="11"/>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3"/>
      <c r="H263" s="11"/>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3"/>
      <c r="H264" s="11"/>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3"/>
      <c r="H265" s="11"/>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3"/>
      <c r="H266" s="11"/>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3"/>
      <c r="H267" s="11"/>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3"/>
      <c r="H268" s="11"/>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3"/>
      <c r="H269" s="11"/>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3"/>
      <c r="H270" s="11"/>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3"/>
      <c r="H271" s="11"/>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3"/>
      <c r="H272" s="11"/>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3"/>
      <c r="H273" s="11"/>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3"/>
      <c r="H274" s="11"/>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3"/>
      <c r="H275" s="11"/>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3"/>
      <c r="H276" s="11"/>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3"/>
      <c r="H277" s="11"/>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3"/>
      <c r="H278" s="11"/>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3"/>
      <c r="H279" s="11"/>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3"/>
      <c r="H280" s="11"/>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3"/>
      <c r="H281" s="11"/>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3"/>
      <c r="H282" s="11"/>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3"/>
      <c r="H283" s="11"/>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3"/>
      <c r="H284" s="11"/>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3"/>
      <c r="H285" s="11"/>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3"/>
      <c r="H286" s="11"/>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3"/>
      <c r="H287" s="11"/>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3"/>
      <c r="H288" s="11"/>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3"/>
      <c r="H289" s="11"/>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3"/>
      <c r="H290" s="11"/>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3"/>
      <c r="H291" s="11"/>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3"/>
      <c r="H292" s="11"/>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3"/>
      <c r="H293" s="11"/>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3"/>
      <c r="H294" s="11"/>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3"/>
      <c r="H295" s="11"/>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3"/>
      <c r="H296" s="11"/>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3"/>
      <c r="H297" s="11"/>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3"/>
      <c r="H298" s="11"/>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3"/>
      <c r="H299" s="11"/>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3"/>
      <c r="H300" s="11"/>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3"/>
      <c r="H301" s="11"/>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3"/>
      <c r="H302" s="11"/>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3"/>
      <c r="H303" s="11"/>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3"/>
      <c r="H304" s="11"/>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3"/>
      <c r="H305" s="11"/>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3"/>
      <c r="H306" s="11"/>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3"/>
      <c r="H307" s="11"/>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3"/>
      <c r="H308" s="11"/>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3"/>
      <c r="H309" s="11"/>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3"/>
      <c r="H310" s="11"/>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3"/>
      <c r="H311" s="11"/>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3"/>
      <c r="H312" s="11"/>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3"/>
      <c r="H313" s="11"/>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3"/>
      <c r="H314" s="11"/>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3"/>
      <c r="H315" s="11"/>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3"/>
      <c r="H316" s="11"/>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3"/>
      <c r="H317" s="11"/>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3"/>
      <c r="H318" s="11"/>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3"/>
      <c r="H319" s="11"/>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3"/>
      <c r="H320" s="11"/>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3"/>
      <c r="H321" s="11"/>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3"/>
      <c r="H322" s="11"/>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3"/>
      <c r="H323" s="11"/>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3"/>
      <c r="H324" s="11"/>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3"/>
      <c r="H325" s="11"/>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3"/>
      <c r="H326" s="11"/>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3"/>
      <c r="H327" s="11"/>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3"/>
      <c r="H328" s="11"/>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3"/>
      <c r="H329" s="11"/>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3"/>
      <c r="H330" s="11"/>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3"/>
      <c r="H331" s="11"/>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3"/>
      <c r="H332" s="11"/>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3"/>
      <c r="H333" s="11"/>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3"/>
      <c r="H334" s="11"/>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3"/>
      <c r="H335" s="11"/>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3"/>
      <c r="H336" s="11"/>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3"/>
      <c r="H337" s="11"/>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3"/>
      <c r="H338" s="11"/>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3"/>
      <c r="H339" s="11"/>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3"/>
      <c r="H340" s="11"/>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3"/>
      <c r="H341" s="11"/>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3"/>
      <c r="H342" s="11"/>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3"/>
      <c r="H343" s="11"/>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3"/>
      <c r="H344" s="11"/>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3"/>
      <c r="H345" s="11"/>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3"/>
      <c r="H346" s="11"/>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3"/>
      <c r="H347" s="11"/>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3"/>
      <c r="H348" s="11"/>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3"/>
      <c r="H349" s="11"/>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3"/>
      <c r="H350" s="11"/>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3"/>
      <c r="H351" s="11"/>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3"/>
      <c r="H352" s="11"/>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3"/>
      <c r="H353" s="11"/>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3"/>
      <c r="H354" s="11"/>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3"/>
      <c r="H355" s="11"/>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3"/>
      <c r="H356" s="11"/>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3"/>
      <c r="H357" s="11"/>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3"/>
      <c r="H358" s="11"/>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3"/>
      <c r="H359" s="11"/>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3"/>
      <c r="H360" s="11"/>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3"/>
      <c r="H361" s="11"/>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3"/>
      <c r="H362" s="11"/>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3"/>
      <c r="H363" s="11"/>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3"/>
      <c r="H364" s="11"/>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3"/>
      <c r="H365" s="11"/>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3"/>
      <c r="H366" s="11"/>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3"/>
      <c r="H367" s="11"/>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3"/>
      <c r="H368" s="11"/>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3"/>
      <c r="H369" s="11"/>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3"/>
      <c r="H370" s="11"/>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3"/>
      <c r="H371" s="11"/>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3"/>
      <c r="H372" s="11"/>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3"/>
      <c r="H373" s="11"/>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3"/>
      <c r="H374" s="11"/>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3"/>
      <c r="H375" s="11"/>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3"/>
      <c r="H376" s="11"/>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3"/>
      <c r="H377" s="11"/>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3"/>
      <c r="H378" s="11"/>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3"/>
      <c r="H379" s="11"/>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3"/>
      <c r="H380" s="11"/>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3"/>
      <c r="H381" s="11"/>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3"/>
      <c r="H382" s="11"/>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3"/>
      <c r="H383" s="11"/>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3"/>
      <c r="H384" s="11"/>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3"/>
      <c r="H385" s="11"/>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3"/>
      <c r="H386" s="11"/>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3"/>
      <c r="H387" s="11"/>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3"/>
      <c r="H388" s="11"/>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3"/>
      <c r="H389" s="11"/>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3"/>
      <c r="H390" s="11"/>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3"/>
      <c r="H391" s="11"/>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3"/>
      <c r="H392" s="11"/>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3"/>
      <c r="H393" s="11"/>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3"/>
      <c r="H394" s="11"/>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3"/>
      <c r="H395" s="11"/>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3"/>
      <c r="H396" s="11"/>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3"/>
      <c r="H397" s="11"/>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3"/>
      <c r="H398" s="11"/>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3"/>
      <c r="H399" s="11"/>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3"/>
      <c r="H400" s="11"/>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3"/>
      <c r="H401" s="11"/>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3"/>
      <c r="H402" s="11"/>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3"/>
      <c r="H403" s="11"/>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3"/>
      <c r="H404" s="11"/>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3"/>
      <c r="H405" s="11"/>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3"/>
      <c r="H406" s="11"/>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3"/>
      <c r="H407" s="11"/>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3"/>
      <c r="H408" s="11"/>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3"/>
      <c r="H409" s="11"/>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3"/>
      <c r="H410" s="11"/>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3"/>
      <c r="H411" s="11"/>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3"/>
      <c r="H412" s="11"/>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3"/>
      <c r="H413" s="11"/>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3"/>
      <c r="H414" s="11"/>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3"/>
      <c r="H415" s="11"/>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3"/>
      <c r="H416" s="11"/>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3"/>
      <c r="H417" s="11"/>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3"/>
      <c r="H418" s="11"/>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3"/>
      <c r="H419" s="11"/>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3"/>
      <c r="H420" s="11"/>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3"/>
      <c r="H421" s="11"/>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3"/>
      <c r="H422" s="11"/>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3"/>
      <c r="H423" s="11"/>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3"/>
      <c r="H424" s="11"/>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3"/>
      <c r="H425" s="11"/>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3"/>
      <c r="H426" s="11"/>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3"/>
      <c r="H427" s="11"/>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3"/>
      <c r="H428" s="11"/>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3"/>
      <c r="H429" s="11"/>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3"/>
      <c r="H430" s="11"/>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3"/>
      <c r="H431" s="11"/>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3"/>
      <c r="H432" s="11"/>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3"/>
      <c r="H433" s="11"/>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3"/>
      <c r="H434" s="11"/>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3"/>
      <c r="H435" s="11"/>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3"/>
      <c r="H436" s="11"/>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3"/>
      <c r="H437" s="11"/>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3"/>
      <c r="H438" s="11"/>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3"/>
      <c r="H439" s="11"/>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3"/>
      <c r="H440" s="11"/>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3"/>
      <c r="H441" s="11"/>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3"/>
      <c r="H442" s="11"/>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3"/>
      <c r="H443" s="11"/>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3"/>
      <c r="H444" s="11"/>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3"/>
      <c r="H445" s="11"/>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3"/>
      <c r="H446" s="11"/>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3"/>
      <c r="H447" s="11"/>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3"/>
      <c r="H448" s="11"/>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3"/>
      <c r="H449" s="11"/>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3"/>
      <c r="H450" s="11"/>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3"/>
      <c r="H451" s="11"/>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3"/>
      <c r="H452" s="11"/>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3"/>
      <c r="H453" s="11"/>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3"/>
      <c r="H454" s="11"/>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3"/>
      <c r="H455" s="11"/>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3"/>
      <c r="H456" s="11"/>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3"/>
      <c r="H457" s="11"/>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3"/>
      <c r="H458" s="11"/>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3"/>
      <c r="H459" s="11"/>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3"/>
      <c r="H460" s="11"/>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3"/>
      <c r="H461" s="11"/>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3"/>
      <c r="H462" s="11"/>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3"/>
      <c r="H463" s="11"/>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3"/>
      <c r="H464" s="11"/>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3"/>
      <c r="H465" s="11"/>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3"/>
      <c r="H466" s="11"/>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3"/>
      <c r="H467" s="11"/>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3"/>
      <c r="H468" s="11"/>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3"/>
      <c r="H469" s="11"/>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3"/>
      <c r="H470" s="11"/>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3"/>
      <c r="H471" s="11"/>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3"/>
      <c r="H472" s="11"/>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3"/>
      <c r="H473" s="11"/>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3"/>
      <c r="H474" s="11"/>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3"/>
      <c r="H475" s="11"/>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3"/>
      <c r="H476" s="11"/>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3"/>
      <c r="H477" s="11"/>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3"/>
      <c r="H478" s="11"/>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3"/>
      <c r="H479" s="11"/>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3"/>
      <c r="H480" s="11"/>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3"/>
      <c r="H481" s="11"/>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3"/>
      <c r="H482" s="11"/>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3"/>
      <c r="H483" s="11"/>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3"/>
      <c r="H484" s="11"/>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3"/>
      <c r="H485" s="11"/>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3"/>
      <c r="H486" s="11"/>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3"/>
      <c r="H487" s="11"/>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3"/>
      <c r="H488" s="11"/>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3"/>
      <c r="H489" s="11"/>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3"/>
      <c r="H490" s="11"/>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3"/>
      <c r="H491" s="11"/>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3"/>
      <c r="H492" s="11"/>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3"/>
      <c r="H493" s="11"/>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3"/>
      <c r="H494" s="11"/>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3"/>
      <c r="H495" s="11"/>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3"/>
      <c r="H496" s="11"/>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3"/>
      <c r="H497" s="11"/>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3"/>
      <c r="H498" s="11"/>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3"/>
      <c r="H499" s="11"/>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3"/>
      <c r="H500" s="11"/>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3"/>
      <c r="H501" s="11"/>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3"/>
      <c r="H502" s="11"/>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3"/>
      <c r="H503" s="11"/>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3"/>
      <c r="H504" s="11"/>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3"/>
      <c r="H505" s="11"/>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3"/>
      <c r="H506" s="11"/>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3"/>
      <c r="H507" s="11"/>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3"/>
      <c r="H508" s="11"/>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3"/>
      <c r="H509" s="11"/>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3"/>
      <c r="H510" s="11"/>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3"/>
      <c r="H511" s="11"/>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3"/>
      <c r="H512" s="11"/>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3"/>
      <c r="H513" s="11"/>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3"/>
      <c r="H514" s="11"/>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3"/>
      <c r="H515" s="11"/>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3"/>
      <c r="H516" s="11"/>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3"/>
      <c r="H517" s="11"/>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3"/>
      <c r="H518" s="11"/>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3"/>
      <c r="H519" s="11"/>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3"/>
      <c r="H520" s="11"/>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3"/>
      <c r="H521" s="11"/>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3"/>
      <c r="H522" s="11"/>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3"/>
      <c r="H523" s="11"/>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3"/>
      <c r="H524" s="11"/>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3"/>
      <c r="H525" s="11"/>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3"/>
      <c r="H526" s="11"/>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3"/>
      <c r="H527" s="11"/>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3"/>
      <c r="H528" s="11"/>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3"/>
      <c r="H529" s="11"/>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3"/>
      <c r="H530" s="11"/>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3"/>
      <c r="H531" s="11"/>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3"/>
      <c r="H532" s="11"/>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3"/>
      <c r="H533" s="11"/>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3"/>
      <c r="H534" s="11"/>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3"/>
      <c r="H535" s="11"/>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3"/>
      <c r="H536" s="11"/>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3"/>
      <c r="H537" s="11"/>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3"/>
      <c r="H538" s="11"/>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3"/>
      <c r="H539" s="11"/>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3"/>
      <c r="H540" s="11"/>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3"/>
      <c r="H541" s="11"/>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3"/>
      <c r="H542" s="11"/>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3"/>
      <c r="H543" s="11"/>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3"/>
      <c r="H544" s="11"/>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3"/>
      <c r="H545" s="11"/>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3"/>
      <c r="H546" s="11"/>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3"/>
      <c r="H547" s="11"/>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3"/>
      <c r="H548" s="11"/>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3"/>
      <c r="H549" s="11"/>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3"/>
      <c r="H550" s="11"/>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3"/>
      <c r="H551" s="11"/>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3"/>
      <c r="H552" s="11"/>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3"/>
      <c r="H553" s="11"/>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3"/>
      <c r="H554" s="11"/>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3"/>
      <c r="H555" s="11"/>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3"/>
      <c r="H556" s="11"/>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3"/>
      <c r="H557" s="11"/>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3"/>
      <c r="H558" s="11"/>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3"/>
      <c r="H559" s="11"/>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3"/>
      <c r="H560" s="11"/>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3"/>
      <c r="H561" s="11"/>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3"/>
      <c r="H562" s="11"/>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3"/>
      <c r="H563" s="11"/>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3"/>
      <c r="H564" s="11"/>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3"/>
      <c r="H565" s="11"/>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3"/>
      <c r="H566" s="11"/>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3"/>
      <c r="H567" s="11"/>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3"/>
      <c r="H568" s="11"/>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3"/>
      <c r="H569" s="11"/>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3"/>
      <c r="H570" s="11"/>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3"/>
      <c r="H571" s="11"/>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3"/>
      <c r="H572" s="11"/>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3"/>
      <c r="H573" s="11"/>
      <c r="I573" s="14"/>
      <c r="J573" s="14"/>
      <c r="K573" s="14"/>
      <c r="L573" s="14"/>
      <c r="M573" s="14"/>
      <c r="N573" s="14"/>
      <c r="O573" s="14"/>
      <c r="P573" s="14"/>
      <c r="Q573" s="14"/>
      <c r="R573" s="14"/>
      <c r="S573" s="14"/>
      <c r="T573" s="14"/>
      <c r="U573" s="14"/>
      <c r="V573" s="14"/>
      <c r="W573" s="14"/>
      <c r="X573" s="14"/>
      <c r="Y573" s="14"/>
      <c r="Z573" s="14"/>
      <c r="AA573" s="14"/>
      <c r="AB573" s="14"/>
    </row>
    <row r="574">
      <c r="A574" s="7"/>
      <c r="B574" s="11"/>
      <c r="C574" s="9"/>
      <c r="D574" s="22"/>
      <c r="E574" s="11"/>
      <c r="F574" s="11"/>
      <c r="G574" s="13"/>
      <c r="H574" s="11"/>
      <c r="I574" s="14"/>
      <c r="J574" s="14"/>
      <c r="K574" s="14"/>
      <c r="L574" s="14"/>
      <c r="M574" s="14"/>
      <c r="N574" s="14"/>
      <c r="O574" s="14"/>
      <c r="P574" s="14"/>
      <c r="Q574" s="14"/>
      <c r="R574" s="14"/>
      <c r="S574" s="14"/>
      <c r="T574" s="14"/>
      <c r="U574" s="14"/>
      <c r="V574" s="14"/>
      <c r="W574" s="14"/>
      <c r="X574" s="14"/>
      <c r="Y574" s="14"/>
      <c r="Z574" s="14"/>
      <c r="AA574" s="14"/>
      <c r="AB574" s="14"/>
    </row>
    <row r="575">
      <c r="A575" s="7"/>
      <c r="B575" s="11"/>
      <c r="C575" s="9"/>
      <c r="D575" s="22"/>
      <c r="E575" s="11"/>
      <c r="F575" s="11"/>
      <c r="G575" s="13"/>
      <c r="H575" s="11"/>
      <c r="I575" s="14"/>
      <c r="J575" s="14"/>
      <c r="K575" s="14"/>
      <c r="L575" s="14"/>
      <c r="M575" s="14"/>
      <c r="N575" s="14"/>
      <c r="O575" s="14"/>
      <c r="P575" s="14"/>
      <c r="Q575" s="14"/>
      <c r="R575" s="14"/>
      <c r="S575" s="14"/>
      <c r="T575" s="14"/>
      <c r="U575" s="14"/>
      <c r="V575" s="14"/>
      <c r="W575" s="14"/>
      <c r="X575" s="14"/>
      <c r="Y575" s="14"/>
      <c r="Z575" s="14"/>
      <c r="AA575" s="14"/>
      <c r="AB575" s="14"/>
    </row>
    <row r="576">
      <c r="A576" s="7"/>
      <c r="B576" s="11"/>
      <c r="C576" s="9"/>
      <c r="D576" s="22"/>
      <c r="E576" s="11"/>
      <c r="F576" s="11"/>
      <c r="G576" s="13"/>
      <c r="H576" s="11"/>
      <c r="I576" s="14"/>
      <c r="J576" s="14"/>
      <c r="K576" s="14"/>
      <c r="L576" s="14"/>
      <c r="M576" s="14"/>
      <c r="N576" s="14"/>
      <c r="O576" s="14"/>
      <c r="P576" s="14"/>
      <c r="Q576" s="14"/>
      <c r="R576" s="14"/>
      <c r="S576" s="14"/>
      <c r="T576" s="14"/>
      <c r="U576" s="14"/>
      <c r="V576" s="14"/>
      <c r="W576" s="14"/>
      <c r="X576" s="14"/>
      <c r="Y576" s="14"/>
      <c r="Z576" s="14"/>
      <c r="AA576" s="14"/>
      <c r="AB576" s="14"/>
    </row>
    <row r="577">
      <c r="A577" s="7"/>
      <c r="B577" s="11"/>
      <c r="C577" s="9"/>
      <c r="D577" s="22"/>
      <c r="E577" s="11"/>
      <c r="F577" s="11"/>
      <c r="G577" s="13"/>
      <c r="H577" s="11"/>
      <c r="I577" s="14"/>
      <c r="J577" s="14"/>
      <c r="K577" s="14"/>
      <c r="L577" s="14"/>
      <c r="M577" s="14"/>
      <c r="N577" s="14"/>
      <c r="O577" s="14"/>
      <c r="P577" s="14"/>
      <c r="Q577" s="14"/>
      <c r="R577" s="14"/>
      <c r="S577" s="14"/>
      <c r="T577" s="14"/>
      <c r="U577" s="14"/>
      <c r="V577" s="14"/>
      <c r="W577" s="14"/>
      <c r="X577" s="14"/>
      <c r="Y577" s="14"/>
      <c r="Z577" s="14"/>
      <c r="AA577" s="14"/>
      <c r="AB577" s="14"/>
    </row>
    <row r="578">
      <c r="A578" s="7"/>
      <c r="B578" s="11"/>
      <c r="C578" s="9"/>
      <c r="D578" s="22"/>
      <c r="E578" s="11"/>
      <c r="F578" s="11"/>
      <c r="G578" s="13"/>
      <c r="H578" s="11"/>
      <c r="I578" s="14"/>
      <c r="J578" s="14"/>
      <c r="K578" s="14"/>
      <c r="L578" s="14"/>
      <c r="M578" s="14"/>
      <c r="N578" s="14"/>
      <c r="O578" s="14"/>
      <c r="P578" s="14"/>
      <c r="Q578" s="14"/>
      <c r="R578" s="14"/>
      <c r="S578" s="14"/>
      <c r="T578" s="14"/>
      <c r="U578" s="14"/>
      <c r="V578" s="14"/>
      <c r="W578" s="14"/>
      <c r="X578" s="14"/>
      <c r="Y578" s="14"/>
      <c r="Z578" s="14"/>
      <c r="AA578" s="14"/>
      <c r="AB578" s="14"/>
    </row>
    <row r="579">
      <c r="A579" s="7"/>
      <c r="B579" s="11"/>
      <c r="C579" s="9"/>
      <c r="D579" s="22"/>
      <c r="E579" s="11"/>
      <c r="F579" s="11"/>
      <c r="G579" s="13"/>
      <c r="H579" s="11"/>
      <c r="I579" s="14"/>
      <c r="J579" s="14"/>
      <c r="K579" s="14"/>
      <c r="L579" s="14"/>
      <c r="M579" s="14"/>
      <c r="N579" s="14"/>
      <c r="O579" s="14"/>
      <c r="P579" s="14"/>
      <c r="Q579" s="14"/>
      <c r="R579" s="14"/>
      <c r="S579" s="14"/>
      <c r="T579" s="14"/>
      <c r="U579" s="14"/>
      <c r="V579" s="14"/>
      <c r="W579" s="14"/>
      <c r="X579" s="14"/>
      <c r="Y579" s="14"/>
      <c r="Z579" s="14"/>
      <c r="AA579" s="14"/>
      <c r="AB579" s="14"/>
    </row>
    <row r="580">
      <c r="A580" s="7"/>
      <c r="B580" s="11"/>
      <c r="C580" s="9"/>
      <c r="D580" s="22"/>
      <c r="E580" s="11"/>
      <c r="F580" s="11"/>
      <c r="G580" s="13"/>
      <c r="H580" s="11"/>
      <c r="I580" s="14"/>
      <c r="J580" s="14"/>
      <c r="K580" s="14"/>
      <c r="L580" s="14"/>
      <c r="M580" s="14"/>
      <c r="N580" s="14"/>
      <c r="O580" s="14"/>
      <c r="P580" s="14"/>
      <c r="Q580" s="14"/>
      <c r="R580" s="14"/>
      <c r="S580" s="14"/>
      <c r="T580" s="14"/>
      <c r="U580" s="14"/>
      <c r="V580" s="14"/>
      <c r="W580" s="14"/>
      <c r="X580" s="14"/>
      <c r="Y580" s="14"/>
      <c r="Z580" s="14"/>
      <c r="AA580" s="14"/>
      <c r="AB580" s="14"/>
    </row>
    <row r="581">
      <c r="A581" s="7"/>
      <c r="B581" s="11"/>
      <c r="C581" s="9"/>
      <c r="D581" s="22"/>
      <c r="E581" s="11"/>
      <c r="F581" s="11"/>
      <c r="G581" s="13"/>
      <c r="H581" s="11"/>
      <c r="I581" s="14"/>
      <c r="J581" s="14"/>
      <c r="K581" s="14"/>
      <c r="L581" s="14"/>
      <c r="M581" s="14"/>
      <c r="N581" s="14"/>
      <c r="O581" s="14"/>
      <c r="P581" s="14"/>
      <c r="Q581" s="14"/>
      <c r="R581" s="14"/>
      <c r="S581" s="14"/>
      <c r="T581" s="14"/>
      <c r="U581" s="14"/>
      <c r="V581" s="14"/>
      <c r="W581" s="14"/>
      <c r="X581" s="14"/>
      <c r="Y581" s="14"/>
      <c r="Z581" s="14"/>
      <c r="AA581" s="14"/>
      <c r="AB581" s="14"/>
    </row>
    <row r="582">
      <c r="A582" s="7"/>
      <c r="B582" s="11"/>
      <c r="C582" s="9"/>
      <c r="D582" s="22"/>
      <c r="E582" s="11"/>
      <c r="F582" s="11"/>
      <c r="G582" s="13"/>
      <c r="H582" s="11"/>
      <c r="I582" s="14"/>
      <c r="J582" s="14"/>
      <c r="K582" s="14"/>
      <c r="L582" s="14"/>
      <c r="M582" s="14"/>
      <c r="N582" s="14"/>
      <c r="O582" s="14"/>
      <c r="P582" s="14"/>
      <c r="Q582" s="14"/>
      <c r="R582" s="14"/>
      <c r="S582" s="14"/>
      <c r="T582" s="14"/>
      <c r="U582" s="14"/>
      <c r="V582" s="14"/>
      <c r="W582" s="14"/>
      <c r="X582" s="14"/>
      <c r="Y582" s="14"/>
      <c r="Z582" s="14"/>
      <c r="AA582" s="14"/>
      <c r="AB582" s="14"/>
    </row>
    <row r="583">
      <c r="A583" s="7"/>
      <c r="B583" s="11"/>
      <c r="C583" s="9"/>
      <c r="D583" s="22"/>
      <c r="E583" s="11"/>
      <c r="F583" s="11"/>
      <c r="G583" s="13"/>
      <c r="H583" s="11"/>
      <c r="I583" s="14"/>
      <c r="J583" s="14"/>
      <c r="K583" s="14"/>
      <c r="L583" s="14"/>
      <c r="M583" s="14"/>
      <c r="N583" s="14"/>
      <c r="O583" s="14"/>
      <c r="P583" s="14"/>
      <c r="Q583" s="14"/>
      <c r="R583" s="14"/>
      <c r="S583" s="14"/>
      <c r="T583" s="14"/>
      <c r="U583" s="14"/>
      <c r="V583" s="14"/>
      <c r="W583" s="14"/>
      <c r="X583" s="14"/>
      <c r="Y583" s="14"/>
      <c r="Z583" s="14"/>
      <c r="AA583" s="14"/>
      <c r="AB583" s="14"/>
    </row>
    <row r="584">
      <c r="A584" s="7"/>
      <c r="B584" s="11"/>
      <c r="C584" s="9"/>
      <c r="D584" s="22"/>
      <c r="E584" s="11"/>
      <c r="F584" s="11"/>
      <c r="G584" s="13"/>
      <c r="H584" s="11"/>
      <c r="I584" s="14"/>
      <c r="J584" s="14"/>
      <c r="K584" s="14"/>
      <c r="L584" s="14"/>
      <c r="M584" s="14"/>
      <c r="N584" s="14"/>
      <c r="O584" s="14"/>
      <c r="P584" s="14"/>
      <c r="Q584" s="14"/>
      <c r="R584" s="14"/>
      <c r="S584" s="14"/>
      <c r="T584" s="14"/>
      <c r="U584" s="14"/>
      <c r="V584" s="14"/>
      <c r="W584" s="14"/>
      <c r="X584" s="14"/>
      <c r="Y584" s="14"/>
      <c r="Z584" s="14"/>
      <c r="AA584" s="14"/>
      <c r="AB584" s="14"/>
    </row>
    <row r="585">
      <c r="A585" s="7"/>
      <c r="B585" s="11"/>
      <c r="C585" s="9"/>
      <c r="D585" s="22"/>
      <c r="E585" s="11"/>
      <c r="F585" s="11"/>
      <c r="G585" s="13"/>
      <c r="H585" s="11"/>
      <c r="I585" s="14"/>
      <c r="J585" s="14"/>
      <c r="K585" s="14"/>
      <c r="L585" s="14"/>
      <c r="M585" s="14"/>
      <c r="N585" s="14"/>
      <c r="O585" s="14"/>
      <c r="P585" s="14"/>
      <c r="Q585" s="14"/>
      <c r="R585" s="14"/>
      <c r="S585" s="14"/>
      <c r="T585" s="14"/>
      <c r="U585" s="14"/>
      <c r="V585" s="14"/>
      <c r="W585" s="14"/>
      <c r="X585" s="14"/>
      <c r="Y585" s="14"/>
      <c r="Z585" s="14"/>
      <c r="AA585" s="14"/>
      <c r="AB585" s="14"/>
    </row>
    <row r="586">
      <c r="A586" s="7"/>
      <c r="B586" s="11"/>
      <c r="C586" s="9"/>
      <c r="D586" s="22"/>
      <c r="E586" s="11"/>
      <c r="F586" s="11"/>
      <c r="G586" s="13"/>
      <c r="H586" s="11"/>
      <c r="I586" s="14"/>
      <c r="J586" s="14"/>
      <c r="K586" s="14"/>
      <c r="L586" s="14"/>
      <c r="M586" s="14"/>
      <c r="N586" s="14"/>
      <c r="O586" s="14"/>
      <c r="P586" s="14"/>
      <c r="Q586" s="14"/>
      <c r="R586" s="14"/>
      <c r="S586" s="14"/>
      <c r="T586" s="14"/>
      <c r="U586" s="14"/>
      <c r="V586" s="14"/>
      <c r="W586" s="14"/>
      <c r="X586" s="14"/>
      <c r="Y586" s="14"/>
      <c r="Z586" s="14"/>
      <c r="AA586" s="14"/>
      <c r="AB586" s="14"/>
    </row>
    <row r="587">
      <c r="A587" s="7"/>
      <c r="B587" s="11"/>
      <c r="C587" s="9"/>
      <c r="D587" s="22"/>
      <c r="E587" s="11"/>
      <c r="F587" s="11"/>
      <c r="G587" s="13"/>
      <c r="H587" s="11"/>
      <c r="I587" s="14"/>
      <c r="J587" s="14"/>
      <c r="K587" s="14"/>
      <c r="L587" s="14"/>
      <c r="M587" s="14"/>
      <c r="N587" s="14"/>
      <c r="O587" s="14"/>
      <c r="P587" s="14"/>
      <c r="Q587" s="14"/>
      <c r="R587" s="14"/>
      <c r="S587" s="14"/>
      <c r="T587" s="14"/>
      <c r="U587" s="14"/>
      <c r="V587" s="14"/>
      <c r="W587" s="14"/>
      <c r="X587" s="14"/>
      <c r="Y587" s="14"/>
      <c r="Z587" s="14"/>
      <c r="AA587" s="14"/>
      <c r="AB587" s="14"/>
    </row>
    <row r="588">
      <c r="A588" s="7"/>
      <c r="B588" s="11"/>
      <c r="C588" s="9"/>
      <c r="D588" s="22"/>
      <c r="E588" s="11"/>
      <c r="F588" s="11"/>
      <c r="G588" s="13"/>
      <c r="H588" s="11"/>
      <c r="I588" s="14"/>
      <c r="J588" s="14"/>
      <c r="K588" s="14"/>
      <c r="L588" s="14"/>
      <c r="M588" s="14"/>
      <c r="N588" s="14"/>
      <c r="O588" s="14"/>
      <c r="P588" s="14"/>
      <c r="Q588" s="14"/>
      <c r="R588" s="14"/>
      <c r="S588" s="14"/>
      <c r="T588" s="14"/>
      <c r="U588" s="14"/>
      <c r="V588" s="14"/>
      <c r="W588" s="14"/>
      <c r="X588" s="14"/>
      <c r="Y588" s="14"/>
      <c r="Z588" s="14"/>
      <c r="AA588" s="14"/>
      <c r="AB588" s="14"/>
    </row>
    <row r="589">
      <c r="A589" s="7"/>
      <c r="B589" s="11"/>
      <c r="C589" s="9"/>
      <c r="D589" s="22"/>
      <c r="E589" s="11"/>
      <c r="F589" s="11"/>
      <c r="G589" s="13"/>
      <c r="H589" s="11"/>
      <c r="I589" s="14"/>
      <c r="J589" s="14"/>
      <c r="K589" s="14"/>
      <c r="L589" s="14"/>
      <c r="M589" s="14"/>
      <c r="N589" s="14"/>
      <c r="O589" s="14"/>
      <c r="P589" s="14"/>
      <c r="Q589" s="14"/>
      <c r="R589" s="14"/>
      <c r="S589" s="14"/>
      <c r="T589" s="14"/>
      <c r="U589" s="14"/>
      <c r="V589" s="14"/>
      <c r="W589" s="14"/>
      <c r="X589" s="14"/>
      <c r="Y589" s="14"/>
      <c r="Z589" s="14"/>
      <c r="AA589" s="14"/>
      <c r="AB589" s="14"/>
    </row>
    <row r="590">
      <c r="A590" s="7"/>
      <c r="B590" s="11"/>
      <c r="C590" s="9"/>
      <c r="D590" s="22"/>
      <c r="E590" s="11"/>
      <c r="F590" s="11"/>
      <c r="G590" s="13"/>
      <c r="H590" s="11"/>
      <c r="I590" s="14"/>
      <c r="J590" s="14"/>
      <c r="K590" s="14"/>
      <c r="L590" s="14"/>
      <c r="M590" s="14"/>
      <c r="N590" s="14"/>
      <c r="O590" s="14"/>
      <c r="P590" s="14"/>
      <c r="Q590" s="14"/>
      <c r="R590" s="14"/>
      <c r="S590" s="14"/>
      <c r="T590" s="14"/>
      <c r="U590" s="14"/>
      <c r="V590" s="14"/>
      <c r="W590" s="14"/>
      <c r="X590" s="14"/>
      <c r="Y590" s="14"/>
      <c r="Z590" s="14"/>
      <c r="AA590" s="14"/>
      <c r="AB590" s="14"/>
    </row>
    <row r="591">
      <c r="A591" s="7"/>
      <c r="B591" s="11"/>
      <c r="C591" s="9"/>
      <c r="D591" s="22"/>
      <c r="E591" s="11"/>
      <c r="F591" s="11"/>
      <c r="G591" s="13"/>
      <c r="H591" s="11"/>
      <c r="I591" s="14"/>
      <c r="J591" s="14"/>
      <c r="K591" s="14"/>
      <c r="L591" s="14"/>
      <c r="M591" s="14"/>
      <c r="N591" s="14"/>
      <c r="O591" s="14"/>
      <c r="P591" s="14"/>
      <c r="Q591" s="14"/>
      <c r="R591" s="14"/>
      <c r="S591" s="14"/>
      <c r="T591" s="14"/>
      <c r="U591" s="14"/>
      <c r="V591" s="14"/>
      <c r="W591" s="14"/>
      <c r="X591" s="14"/>
      <c r="Y591" s="14"/>
      <c r="Z591" s="14"/>
      <c r="AA591" s="14"/>
      <c r="AB591" s="14"/>
    </row>
    <row r="592">
      <c r="A592" s="7"/>
      <c r="B592" s="11"/>
      <c r="C592" s="9"/>
      <c r="D592" s="22"/>
      <c r="E592" s="11"/>
      <c r="F592" s="11"/>
      <c r="G592" s="13"/>
      <c r="H592" s="11"/>
      <c r="I592" s="14"/>
      <c r="J592" s="14"/>
      <c r="K592" s="14"/>
      <c r="L592" s="14"/>
      <c r="M592" s="14"/>
      <c r="N592" s="14"/>
      <c r="O592" s="14"/>
      <c r="P592" s="14"/>
      <c r="Q592" s="14"/>
      <c r="R592" s="14"/>
      <c r="S592" s="14"/>
      <c r="T592" s="14"/>
      <c r="U592" s="14"/>
      <c r="V592" s="14"/>
      <c r="W592" s="14"/>
      <c r="X592" s="14"/>
      <c r="Y592" s="14"/>
      <c r="Z592" s="14"/>
      <c r="AA592" s="14"/>
      <c r="AB592" s="14"/>
    </row>
    <row r="593">
      <c r="A593" s="7"/>
      <c r="B593" s="11"/>
      <c r="C593" s="9"/>
      <c r="D593" s="22"/>
      <c r="E593" s="11"/>
      <c r="F593" s="11"/>
      <c r="G593" s="13"/>
      <c r="H593" s="11"/>
      <c r="I593" s="14"/>
      <c r="J593" s="14"/>
      <c r="K593" s="14"/>
      <c r="L593" s="14"/>
      <c r="M593" s="14"/>
      <c r="N593" s="14"/>
      <c r="O593" s="14"/>
      <c r="P593" s="14"/>
      <c r="Q593" s="14"/>
      <c r="R593" s="14"/>
      <c r="S593" s="14"/>
      <c r="T593" s="14"/>
      <c r="U593" s="14"/>
      <c r="V593" s="14"/>
      <c r="W593" s="14"/>
      <c r="X593" s="14"/>
      <c r="Y593" s="14"/>
      <c r="Z593" s="14"/>
      <c r="AA593" s="14"/>
      <c r="AB593" s="14"/>
    </row>
    <row r="594">
      <c r="A594" s="7"/>
      <c r="B594" s="11"/>
      <c r="C594" s="9"/>
      <c r="D594" s="22"/>
      <c r="E594" s="11"/>
      <c r="F594" s="11"/>
      <c r="G594" s="13"/>
      <c r="H594" s="11"/>
      <c r="I594" s="14"/>
      <c r="J594" s="14"/>
      <c r="K594" s="14"/>
      <c r="L594" s="14"/>
      <c r="M594" s="14"/>
      <c r="N594" s="14"/>
      <c r="O594" s="14"/>
      <c r="P594" s="14"/>
      <c r="Q594" s="14"/>
      <c r="R594" s="14"/>
      <c r="S594" s="14"/>
      <c r="T594" s="14"/>
      <c r="U594" s="14"/>
      <c r="V594" s="14"/>
      <c r="W594" s="14"/>
      <c r="X594" s="14"/>
      <c r="Y594" s="14"/>
      <c r="Z594" s="14"/>
      <c r="AA594" s="14"/>
      <c r="AB594" s="14"/>
    </row>
    <row r="595">
      <c r="A595" s="7"/>
      <c r="B595" s="11"/>
      <c r="C595" s="9"/>
      <c r="D595" s="22"/>
      <c r="E595" s="11"/>
      <c r="F595" s="11"/>
      <c r="G595" s="13"/>
      <c r="H595" s="11"/>
      <c r="I595" s="14"/>
      <c r="J595" s="14"/>
      <c r="K595" s="14"/>
      <c r="L595" s="14"/>
      <c r="M595" s="14"/>
      <c r="N595" s="14"/>
      <c r="O595" s="14"/>
      <c r="P595" s="14"/>
      <c r="Q595" s="14"/>
      <c r="R595" s="14"/>
      <c r="S595" s="14"/>
      <c r="T595" s="14"/>
      <c r="U595" s="14"/>
      <c r="V595" s="14"/>
      <c r="W595" s="14"/>
      <c r="X595" s="14"/>
      <c r="Y595" s="14"/>
      <c r="Z595" s="14"/>
      <c r="AA595" s="14"/>
      <c r="AB595" s="14"/>
    </row>
    <row r="596">
      <c r="A596" s="7"/>
      <c r="B596" s="11"/>
      <c r="C596" s="9"/>
      <c r="D596" s="22"/>
      <c r="E596" s="11"/>
      <c r="F596" s="11"/>
      <c r="G596" s="13"/>
      <c r="H596" s="11"/>
      <c r="I596" s="14"/>
      <c r="J596" s="14"/>
      <c r="K596" s="14"/>
      <c r="L596" s="14"/>
      <c r="M596" s="14"/>
      <c r="N596" s="14"/>
      <c r="O596" s="14"/>
      <c r="P596" s="14"/>
      <c r="Q596" s="14"/>
      <c r="R596" s="14"/>
      <c r="S596" s="14"/>
      <c r="T596" s="14"/>
      <c r="U596" s="14"/>
      <c r="V596" s="14"/>
      <c r="W596" s="14"/>
      <c r="X596" s="14"/>
      <c r="Y596" s="14"/>
      <c r="Z596" s="14"/>
      <c r="AA596" s="14"/>
      <c r="AB596" s="14"/>
    </row>
    <row r="597">
      <c r="A597" s="7"/>
      <c r="B597" s="11"/>
      <c r="C597" s="9"/>
      <c r="D597" s="22"/>
      <c r="E597" s="11"/>
      <c r="F597" s="11"/>
      <c r="G597" s="13"/>
      <c r="H597" s="11"/>
      <c r="I597" s="14"/>
      <c r="J597" s="14"/>
      <c r="K597" s="14"/>
      <c r="L597" s="14"/>
      <c r="M597" s="14"/>
      <c r="N597" s="14"/>
      <c r="O597" s="14"/>
      <c r="P597" s="14"/>
      <c r="Q597" s="14"/>
      <c r="R597" s="14"/>
      <c r="S597" s="14"/>
      <c r="T597" s="14"/>
      <c r="U597" s="14"/>
      <c r="V597" s="14"/>
      <c r="W597" s="14"/>
      <c r="X597" s="14"/>
      <c r="Y597" s="14"/>
      <c r="Z597" s="14"/>
      <c r="AA597" s="14"/>
      <c r="AB597" s="14"/>
    </row>
    <row r="598">
      <c r="A598" s="7"/>
      <c r="B598" s="11"/>
      <c r="C598" s="9"/>
      <c r="D598" s="22"/>
      <c r="E598" s="11"/>
      <c r="F598" s="11"/>
      <c r="G598" s="13"/>
      <c r="H598" s="11"/>
      <c r="I598" s="14"/>
      <c r="J598" s="14"/>
      <c r="K598" s="14"/>
      <c r="L598" s="14"/>
      <c r="M598" s="14"/>
      <c r="N598" s="14"/>
      <c r="O598" s="14"/>
      <c r="P598" s="14"/>
      <c r="Q598" s="14"/>
      <c r="R598" s="14"/>
      <c r="S598" s="14"/>
      <c r="T598" s="14"/>
      <c r="U598" s="14"/>
      <c r="V598" s="14"/>
      <c r="W598" s="14"/>
      <c r="X598" s="14"/>
      <c r="Y598" s="14"/>
      <c r="Z598" s="14"/>
      <c r="AA598" s="14"/>
      <c r="AB598" s="14"/>
    </row>
    <row r="599">
      <c r="A599" s="7"/>
      <c r="B599" s="11"/>
      <c r="C599" s="9"/>
      <c r="D599" s="22"/>
      <c r="E599" s="11"/>
      <c r="F599" s="11"/>
      <c r="G599" s="13"/>
      <c r="H599" s="11"/>
      <c r="I599" s="14"/>
      <c r="J599" s="14"/>
      <c r="K599" s="14"/>
      <c r="L599" s="14"/>
      <c r="M599" s="14"/>
      <c r="N599" s="14"/>
      <c r="O599" s="14"/>
      <c r="P599" s="14"/>
      <c r="Q599" s="14"/>
      <c r="R599" s="14"/>
      <c r="S599" s="14"/>
      <c r="T599" s="14"/>
      <c r="U599" s="14"/>
      <c r="V599" s="14"/>
      <c r="W599" s="14"/>
      <c r="X599" s="14"/>
      <c r="Y599" s="14"/>
      <c r="Z599" s="14"/>
      <c r="AA599" s="14"/>
      <c r="AB599" s="14"/>
    </row>
    <row r="600">
      <c r="A600" s="7"/>
      <c r="B600" s="11"/>
      <c r="C600" s="9"/>
      <c r="D600" s="22"/>
      <c r="E600" s="11"/>
      <c r="F600" s="11"/>
      <c r="G600" s="13"/>
      <c r="H600" s="11"/>
      <c r="I600" s="14"/>
      <c r="J600" s="14"/>
      <c r="K600" s="14"/>
      <c r="L600" s="14"/>
      <c r="M600" s="14"/>
      <c r="N600" s="14"/>
      <c r="O600" s="14"/>
      <c r="P600" s="14"/>
      <c r="Q600" s="14"/>
      <c r="R600" s="14"/>
      <c r="S600" s="14"/>
      <c r="T600" s="14"/>
      <c r="U600" s="14"/>
      <c r="V600" s="14"/>
      <c r="W600" s="14"/>
      <c r="X600" s="14"/>
      <c r="Y600" s="14"/>
      <c r="Z600" s="14"/>
      <c r="AA600" s="14"/>
      <c r="AB600" s="14"/>
    </row>
    <row r="601">
      <c r="A601" s="7"/>
      <c r="B601" s="11"/>
      <c r="C601" s="9"/>
      <c r="D601" s="22"/>
      <c r="E601" s="11"/>
      <c r="F601" s="11"/>
      <c r="G601" s="13"/>
      <c r="H601" s="11"/>
      <c r="I601" s="14"/>
      <c r="J601" s="14"/>
      <c r="K601" s="14"/>
      <c r="L601" s="14"/>
      <c r="M601" s="14"/>
      <c r="N601" s="14"/>
      <c r="O601" s="14"/>
      <c r="P601" s="14"/>
      <c r="Q601" s="14"/>
      <c r="R601" s="14"/>
      <c r="S601" s="14"/>
      <c r="T601" s="14"/>
      <c r="U601" s="14"/>
      <c r="V601" s="14"/>
      <c r="W601" s="14"/>
      <c r="X601" s="14"/>
      <c r="Y601" s="14"/>
      <c r="Z601" s="14"/>
      <c r="AA601" s="14"/>
      <c r="AB601" s="14"/>
    </row>
    <row r="602">
      <c r="A602" s="7"/>
      <c r="B602" s="11"/>
      <c r="C602" s="9"/>
      <c r="D602" s="22"/>
      <c r="E602" s="11"/>
      <c r="F602" s="11"/>
      <c r="G602" s="13"/>
      <c r="H602" s="11"/>
      <c r="I602" s="14"/>
      <c r="J602" s="14"/>
      <c r="K602" s="14"/>
      <c r="L602" s="14"/>
      <c r="M602" s="14"/>
      <c r="N602" s="14"/>
      <c r="O602" s="14"/>
      <c r="P602" s="14"/>
      <c r="Q602" s="14"/>
      <c r="R602" s="14"/>
      <c r="S602" s="14"/>
      <c r="T602" s="14"/>
      <c r="U602" s="14"/>
      <c r="V602" s="14"/>
      <c r="W602" s="14"/>
      <c r="X602" s="14"/>
      <c r="Y602" s="14"/>
      <c r="Z602" s="14"/>
      <c r="AA602" s="14"/>
      <c r="AB602" s="14"/>
    </row>
    <row r="603">
      <c r="A603" s="7"/>
      <c r="B603" s="11"/>
      <c r="C603" s="9"/>
      <c r="D603" s="22"/>
      <c r="E603" s="11"/>
      <c r="F603" s="11"/>
      <c r="G603" s="13"/>
      <c r="H603" s="11"/>
      <c r="I603" s="14"/>
      <c r="J603" s="14"/>
      <c r="K603" s="14"/>
      <c r="L603" s="14"/>
      <c r="M603" s="14"/>
      <c r="N603" s="14"/>
      <c r="O603" s="14"/>
      <c r="P603" s="14"/>
      <c r="Q603" s="14"/>
      <c r="R603" s="14"/>
      <c r="S603" s="14"/>
      <c r="T603" s="14"/>
      <c r="U603" s="14"/>
      <c r="V603" s="14"/>
      <c r="W603" s="14"/>
      <c r="X603" s="14"/>
      <c r="Y603" s="14"/>
      <c r="Z603" s="14"/>
      <c r="AA603" s="14"/>
      <c r="AB603" s="14"/>
    </row>
    <row r="604">
      <c r="A604" s="7"/>
      <c r="B604" s="11"/>
      <c r="C604" s="9"/>
      <c r="D604" s="22"/>
      <c r="E604" s="11"/>
      <c r="F604" s="11"/>
      <c r="G604" s="13"/>
      <c r="H604" s="11"/>
      <c r="I604" s="14"/>
      <c r="J604" s="14"/>
      <c r="K604" s="14"/>
      <c r="L604" s="14"/>
      <c r="M604" s="14"/>
      <c r="N604" s="14"/>
      <c r="O604" s="14"/>
      <c r="P604" s="14"/>
      <c r="Q604" s="14"/>
      <c r="R604" s="14"/>
      <c r="S604" s="14"/>
      <c r="T604" s="14"/>
      <c r="U604" s="14"/>
      <c r="V604" s="14"/>
      <c r="W604" s="14"/>
      <c r="X604" s="14"/>
      <c r="Y604" s="14"/>
      <c r="Z604" s="14"/>
      <c r="AA604" s="14"/>
      <c r="AB604" s="14"/>
    </row>
    <row r="605">
      <c r="A605" s="7"/>
      <c r="B605" s="11"/>
      <c r="C605" s="9"/>
      <c r="D605" s="22"/>
      <c r="E605" s="11"/>
      <c r="F605" s="11"/>
      <c r="G605" s="13"/>
      <c r="H605" s="11"/>
      <c r="I605" s="14"/>
      <c r="J605" s="14"/>
      <c r="K605" s="14"/>
      <c r="L605" s="14"/>
      <c r="M605" s="14"/>
      <c r="N605" s="14"/>
      <c r="O605" s="14"/>
      <c r="P605" s="14"/>
      <c r="Q605" s="14"/>
      <c r="R605" s="14"/>
      <c r="S605" s="14"/>
      <c r="T605" s="14"/>
      <c r="U605" s="14"/>
      <c r="V605" s="14"/>
      <c r="W605" s="14"/>
      <c r="X605" s="14"/>
      <c r="Y605" s="14"/>
      <c r="Z605" s="14"/>
      <c r="AA605" s="14"/>
      <c r="AB605" s="14"/>
    </row>
    <row r="606">
      <c r="A606" s="7"/>
      <c r="B606" s="11"/>
      <c r="C606" s="9"/>
      <c r="D606" s="22"/>
      <c r="E606" s="11"/>
      <c r="F606" s="11"/>
      <c r="G606" s="13"/>
      <c r="H606" s="11"/>
      <c r="I606" s="14"/>
      <c r="J606" s="14"/>
      <c r="K606" s="14"/>
      <c r="L606" s="14"/>
      <c r="M606" s="14"/>
      <c r="N606" s="14"/>
      <c r="O606" s="14"/>
      <c r="P606" s="14"/>
      <c r="Q606" s="14"/>
      <c r="R606" s="14"/>
      <c r="S606" s="14"/>
      <c r="T606" s="14"/>
      <c r="U606" s="14"/>
      <c r="V606" s="14"/>
      <c r="W606" s="14"/>
      <c r="X606" s="14"/>
      <c r="Y606" s="14"/>
      <c r="Z606" s="14"/>
      <c r="AA606" s="14"/>
      <c r="AB606" s="14"/>
    </row>
    <row r="607">
      <c r="A607" s="7"/>
      <c r="B607" s="11"/>
      <c r="C607" s="9"/>
      <c r="D607" s="22"/>
      <c r="E607" s="11"/>
      <c r="F607" s="11"/>
      <c r="G607" s="13"/>
      <c r="H607" s="11"/>
      <c r="I607" s="14"/>
      <c r="J607" s="14"/>
      <c r="K607" s="14"/>
      <c r="L607" s="14"/>
      <c r="M607" s="14"/>
      <c r="N607" s="14"/>
      <c r="O607" s="14"/>
      <c r="P607" s="14"/>
      <c r="Q607" s="14"/>
      <c r="R607" s="14"/>
      <c r="S607" s="14"/>
      <c r="T607" s="14"/>
      <c r="U607" s="14"/>
      <c r="V607" s="14"/>
      <c r="W607" s="14"/>
      <c r="X607" s="14"/>
      <c r="Y607" s="14"/>
      <c r="Z607" s="14"/>
      <c r="AA607" s="14"/>
      <c r="AB607" s="14"/>
    </row>
    <row r="608">
      <c r="A608" s="7"/>
      <c r="B608" s="11"/>
      <c r="C608" s="9"/>
      <c r="D608" s="22"/>
      <c r="E608" s="11"/>
      <c r="F608" s="11"/>
      <c r="G608" s="13"/>
      <c r="H608" s="11"/>
      <c r="I608" s="14"/>
      <c r="J608" s="14"/>
      <c r="K608" s="14"/>
      <c r="L608" s="14"/>
      <c r="M608" s="14"/>
      <c r="N608" s="14"/>
      <c r="O608" s="14"/>
      <c r="P608" s="14"/>
      <c r="Q608" s="14"/>
      <c r="R608" s="14"/>
      <c r="S608" s="14"/>
      <c r="T608" s="14"/>
      <c r="U608" s="14"/>
      <c r="V608" s="14"/>
      <c r="W608" s="14"/>
      <c r="X608" s="14"/>
      <c r="Y608" s="14"/>
      <c r="Z608" s="14"/>
      <c r="AA608" s="14"/>
      <c r="AB608" s="14"/>
    </row>
    <row r="609">
      <c r="A609" s="7"/>
      <c r="B609" s="11"/>
      <c r="C609" s="9"/>
      <c r="D609" s="22"/>
      <c r="E609" s="11"/>
      <c r="F609" s="11"/>
      <c r="G609" s="13"/>
      <c r="H609" s="11"/>
      <c r="I609" s="14"/>
      <c r="J609" s="14"/>
      <c r="K609" s="14"/>
      <c r="L609" s="14"/>
      <c r="M609" s="14"/>
      <c r="N609" s="14"/>
      <c r="O609" s="14"/>
      <c r="P609" s="14"/>
      <c r="Q609" s="14"/>
      <c r="R609" s="14"/>
      <c r="S609" s="14"/>
      <c r="T609" s="14"/>
      <c r="U609" s="14"/>
      <c r="V609" s="14"/>
      <c r="W609" s="14"/>
      <c r="X609" s="14"/>
      <c r="Y609" s="14"/>
      <c r="Z609" s="14"/>
      <c r="AA609" s="14"/>
      <c r="AB609" s="14"/>
    </row>
    <row r="610">
      <c r="A610" s="7"/>
      <c r="B610" s="11"/>
      <c r="C610" s="9"/>
      <c r="D610" s="22"/>
      <c r="E610" s="11"/>
      <c r="F610" s="11"/>
      <c r="G610" s="13"/>
      <c r="H610" s="11"/>
      <c r="I610" s="14"/>
      <c r="J610" s="14"/>
      <c r="K610" s="14"/>
      <c r="L610" s="14"/>
      <c r="M610" s="14"/>
      <c r="N610" s="14"/>
      <c r="O610" s="14"/>
      <c r="P610" s="14"/>
      <c r="Q610" s="14"/>
      <c r="R610" s="14"/>
      <c r="S610" s="14"/>
      <c r="T610" s="14"/>
      <c r="U610" s="14"/>
      <c r="V610" s="14"/>
      <c r="W610" s="14"/>
      <c r="X610" s="14"/>
      <c r="Y610" s="14"/>
      <c r="Z610" s="14"/>
      <c r="AA610" s="14"/>
      <c r="AB610" s="14"/>
    </row>
    <row r="611">
      <c r="A611" s="7"/>
      <c r="B611" s="11"/>
      <c r="C611" s="9"/>
      <c r="D611" s="22"/>
      <c r="E611" s="11"/>
      <c r="F611" s="11"/>
      <c r="G611" s="13"/>
      <c r="H611" s="11"/>
      <c r="I611" s="14"/>
      <c r="J611" s="14"/>
      <c r="K611" s="14"/>
      <c r="L611" s="14"/>
      <c r="M611" s="14"/>
      <c r="N611" s="14"/>
      <c r="O611" s="14"/>
      <c r="P611" s="14"/>
      <c r="Q611" s="14"/>
      <c r="R611" s="14"/>
      <c r="S611" s="14"/>
      <c r="T611" s="14"/>
      <c r="U611" s="14"/>
      <c r="V611" s="14"/>
      <c r="W611" s="14"/>
      <c r="X611" s="14"/>
      <c r="Y611" s="14"/>
      <c r="Z611" s="14"/>
      <c r="AA611" s="14"/>
      <c r="AB611" s="14"/>
    </row>
    <row r="612">
      <c r="A612" s="7"/>
      <c r="B612" s="11"/>
      <c r="C612" s="9"/>
      <c r="D612" s="22"/>
      <c r="E612" s="11"/>
      <c r="F612" s="11"/>
      <c r="G612" s="13"/>
      <c r="H612" s="11"/>
      <c r="I612" s="14"/>
      <c r="J612" s="14"/>
      <c r="K612" s="14"/>
      <c r="L612" s="14"/>
      <c r="M612" s="14"/>
      <c r="N612" s="14"/>
      <c r="O612" s="14"/>
      <c r="P612" s="14"/>
      <c r="Q612" s="14"/>
      <c r="R612" s="14"/>
      <c r="S612" s="14"/>
      <c r="T612" s="14"/>
      <c r="U612" s="14"/>
      <c r="V612" s="14"/>
      <c r="W612" s="14"/>
      <c r="X612" s="14"/>
      <c r="Y612" s="14"/>
      <c r="Z612" s="14"/>
      <c r="AA612" s="14"/>
      <c r="AB612" s="14"/>
    </row>
    <row r="613">
      <c r="A613" s="7"/>
      <c r="B613" s="11"/>
      <c r="C613" s="9"/>
      <c r="D613" s="22"/>
      <c r="E613" s="11"/>
      <c r="F613" s="11"/>
      <c r="G613" s="13"/>
      <c r="H613" s="11"/>
      <c r="I613" s="14"/>
      <c r="J613" s="14"/>
      <c r="K613" s="14"/>
      <c r="L613" s="14"/>
      <c r="M613" s="14"/>
      <c r="N613" s="14"/>
      <c r="O613" s="14"/>
      <c r="P613" s="14"/>
      <c r="Q613" s="14"/>
      <c r="R613" s="14"/>
      <c r="S613" s="14"/>
      <c r="T613" s="14"/>
      <c r="U613" s="14"/>
      <c r="V613" s="14"/>
      <c r="W613" s="14"/>
      <c r="X613" s="14"/>
      <c r="Y613" s="14"/>
      <c r="Z613" s="14"/>
      <c r="AA613" s="14"/>
      <c r="AB613" s="14"/>
    </row>
    <row r="614">
      <c r="A614" s="7"/>
      <c r="B614" s="11"/>
      <c r="C614" s="9"/>
      <c r="D614" s="22"/>
      <c r="E614" s="11"/>
      <c r="F614" s="11"/>
      <c r="G614" s="13"/>
      <c r="H614" s="11"/>
      <c r="I614" s="14"/>
      <c r="J614" s="14"/>
      <c r="K614" s="14"/>
      <c r="L614" s="14"/>
      <c r="M614" s="14"/>
      <c r="N614" s="14"/>
      <c r="O614" s="14"/>
      <c r="P614" s="14"/>
      <c r="Q614" s="14"/>
      <c r="R614" s="14"/>
      <c r="S614" s="14"/>
      <c r="T614" s="14"/>
      <c r="U614" s="14"/>
      <c r="V614" s="14"/>
      <c r="W614" s="14"/>
      <c r="X614" s="14"/>
      <c r="Y614" s="14"/>
      <c r="Z614" s="14"/>
      <c r="AA614" s="14"/>
      <c r="AB614" s="14"/>
    </row>
    <row r="615">
      <c r="A615" s="7"/>
      <c r="B615" s="11"/>
      <c r="C615" s="9"/>
      <c r="D615" s="22"/>
      <c r="E615" s="11"/>
      <c r="F615" s="11"/>
      <c r="G615" s="13"/>
      <c r="H615" s="11"/>
      <c r="I615" s="14"/>
      <c r="J615" s="14"/>
      <c r="K615" s="14"/>
      <c r="L615" s="14"/>
      <c r="M615" s="14"/>
      <c r="N615" s="14"/>
      <c r="O615" s="14"/>
      <c r="P615" s="14"/>
      <c r="Q615" s="14"/>
      <c r="R615" s="14"/>
      <c r="S615" s="14"/>
      <c r="T615" s="14"/>
      <c r="U615" s="14"/>
      <c r="V615" s="14"/>
      <c r="W615" s="14"/>
      <c r="X615" s="14"/>
      <c r="Y615" s="14"/>
      <c r="Z615" s="14"/>
      <c r="AA615" s="14"/>
      <c r="AB615" s="14"/>
    </row>
    <row r="616">
      <c r="A616" s="7"/>
      <c r="B616" s="11"/>
      <c r="C616" s="9"/>
      <c r="D616" s="22"/>
      <c r="E616" s="11"/>
      <c r="F616" s="11"/>
      <c r="G616" s="13"/>
      <c r="H616" s="11"/>
      <c r="I616" s="14"/>
      <c r="J616" s="14"/>
      <c r="K616" s="14"/>
      <c r="L616" s="14"/>
      <c r="M616" s="14"/>
      <c r="N616" s="14"/>
      <c r="O616" s="14"/>
      <c r="P616" s="14"/>
      <c r="Q616" s="14"/>
      <c r="R616" s="14"/>
      <c r="S616" s="14"/>
      <c r="T616" s="14"/>
      <c r="U616" s="14"/>
      <c r="V616" s="14"/>
      <c r="W616" s="14"/>
      <c r="X616" s="14"/>
      <c r="Y616" s="14"/>
      <c r="Z616" s="14"/>
      <c r="AA616" s="14"/>
      <c r="AB616" s="14"/>
    </row>
    <row r="617">
      <c r="A617" s="7"/>
      <c r="B617" s="11"/>
      <c r="C617" s="9"/>
      <c r="D617" s="22"/>
      <c r="E617" s="11"/>
      <c r="F617" s="11"/>
      <c r="G617" s="13"/>
      <c r="H617" s="11"/>
      <c r="I617" s="14"/>
      <c r="J617" s="14"/>
      <c r="K617" s="14"/>
      <c r="L617" s="14"/>
      <c r="M617" s="14"/>
      <c r="N617" s="14"/>
      <c r="O617" s="14"/>
      <c r="P617" s="14"/>
      <c r="Q617" s="14"/>
      <c r="R617" s="14"/>
      <c r="S617" s="14"/>
      <c r="T617" s="14"/>
      <c r="U617" s="14"/>
      <c r="V617" s="14"/>
      <c r="W617" s="14"/>
      <c r="X617" s="14"/>
      <c r="Y617" s="14"/>
      <c r="Z617" s="14"/>
      <c r="AA617" s="14"/>
      <c r="AB617" s="14"/>
    </row>
    <row r="618">
      <c r="A618" s="7"/>
      <c r="B618" s="11"/>
      <c r="C618" s="9"/>
      <c r="D618" s="22"/>
      <c r="E618" s="11"/>
      <c r="F618" s="11"/>
      <c r="G618" s="13"/>
      <c r="H618" s="11"/>
      <c r="I618" s="14"/>
      <c r="J618" s="14"/>
      <c r="K618" s="14"/>
      <c r="L618" s="14"/>
      <c r="M618" s="14"/>
      <c r="N618" s="14"/>
      <c r="O618" s="14"/>
      <c r="P618" s="14"/>
      <c r="Q618" s="14"/>
      <c r="R618" s="14"/>
      <c r="S618" s="14"/>
      <c r="T618" s="14"/>
      <c r="U618" s="14"/>
      <c r="V618" s="14"/>
      <c r="W618" s="14"/>
      <c r="X618" s="14"/>
      <c r="Y618" s="14"/>
      <c r="Z618" s="14"/>
      <c r="AA618" s="14"/>
      <c r="AB618" s="14"/>
    </row>
    <row r="619">
      <c r="A619" s="7"/>
      <c r="B619" s="11"/>
      <c r="C619" s="9"/>
      <c r="D619" s="22"/>
      <c r="E619" s="11"/>
      <c r="F619" s="11"/>
      <c r="G619" s="13"/>
      <c r="H619" s="11"/>
      <c r="I619" s="14"/>
      <c r="J619" s="14"/>
      <c r="K619" s="14"/>
      <c r="L619" s="14"/>
      <c r="M619" s="14"/>
      <c r="N619" s="14"/>
      <c r="O619" s="14"/>
      <c r="P619" s="14"/>
      <c r="Q619" s="14"/>
      <c r="R619" s="14"/>
      <c r="S619" s="14"/>
      <c r="T619" s="14"/>
      <c r="U619" s="14"/>
      <c r="V619" s="14"/>
      <c r="W619" s="14"/>
      <c r="X619" s="14"/>
      <c r="Y619" s="14"/>
      <c r="Z619" s="14"/>
      <c r="AA619" s="14"/>
      <c r="AB619" s="14"/>
    </row>
    <row r="620">
      <c r="A620" s="7"/>
      <c r="B620" s="11"/>
      <c r="C620" s="9"/>
      <c r="D620" s="22"/>
      <c r="E620" s="11"/>
      <c r="F620" s="11"/>
      <c r="G620" s="13"/>
      <c r="H620" s="11"/>
      <c r="I620" s="14"/>
      <c r="J620" s="14"/>
      <c r="K620" s="14"/>
      <c r="L620" s="14"/>
      <c r="M620" s="14"/>
      <c r="N620" s="14"/>
      <c r="O620" s="14"/>
      <c r="P620" s="14"/>
      <c r="Q620" s="14"/>
      <c r="R620" s="14"/>
      <c r="S620" s="14"/>
      <c r="T620" s="14"/>
      <c r="U620" s="14"/>
      <c r="V620" s="14"/>
      <c r="W620" s="14"/>
      <c r="X620" s="14"/>
      <c r="Y620" s="14"/>
      <c r="Z620" s="14"/>
      <c r="AA620" s="14"/>
      <c r="AB620" s="14"/>
    </row>
    <row r="621">
      <c r="A621" s="7"/>
      <c r="B621" s="11"/>
      <c r="C621" s="9"/>
      <c r="D621" s="22"/>
      <c r="E621" s="11"/>
      <c r="F621" s="11"/>
      <c r="G621" s="13"/>
      <c r="H621" s="11"/>
      <c r="I621" s="14"/>
      <c r="J621" s="14"/>
      <c r="K621" s="14"/>
      <c r="L621" s="14"/>
      <c r="M621" s="14"/>
      <c r="N621" s="14"/>
      <c r="O621" s="14"/>
      <c r="P621" s="14"/>
      <c r="Q621" s="14"/>
      <c r="R621" s="14"/>
      <c r="S621" s="14"/>
      <c r="T621" s="14"/>
      <c r="U621" s="14"/>
      <c r="V621" s="14"/>
      <c r="W621" s="14"/>
      <c r="X621" s="14"/>
      <c r="Y621" s="14"/>
      <c r="Z621" s="14"/>
      <c r="AA621" s="14"/>
      <c r="AB621" s="14"/>
    </row>
    <row r="622">
      <c r="A622" s="7"/>
      <c r="B622" s="11"/>
      <c r="C622" s="9"/>
      <c r="D622" s="22"/>
      <c r="E622" s="11"/>
      <c r="F622" s="11"/>
      <c r="G622" s="13"/>
      <c r="H622" s="11"/>
      <c r="I622" s="14"/>
      <c r="J622" s="14"/>
      <c r="K622" s="14"/>
      <c r="L622" s="14"/>
      <c r="M622" s="14"/>
      <c r="N622" s="14"/>
      <c r="O622" s="14"/>
      <c r="P622" s="14"/>
      <c r="Q622" s="14"/>
      <c r="R622" s="14"/>
      <c r="S622" s="14"/>
      <c r="T622" s="14"/>
      <c r="U622" s="14"/>
      <c r="V622" s="14"/>
      <c r="W622" s="14"/>
      <c r="X622" s="14"/>
      <c r="Y622" s="14"/>
      <c r="Z622" s="14"/>
      <c r="AA622" s="14"/>
      <c r="AB622" s="14"/>
    </row>
    <row r="623">
      <c r="A623" s="7"/>
      <c r="B623" s="11"/>
      <c r="C623" s="9"/>
      <c r="D623" s="22"/>
      <c r="E623" s="11"/>
      <c r="F623" s="11"/>
      <c r="G623" s="13"/>
      <c r="H623" s="11"/>
      <c r="I623" s="14"/>
      <c r="J623" s="14"/>
      <c r="K623" s="14"/>
      <c r="L623" s="14"/>
      <c r="M623" s="14"/>
      <c r="N623" s="14"/>
      <c r="O623" s="14"/>
      <c r="P623" s="14"/>
      <c r="Q623" s="14"/>
      <c r="R623" s="14"/>
      <c r="S623" s="14"/>
      <c r="T623" s="14"/>
      <c r="U623" s="14"/>
      <c r="V623" s="14"/>
      <c r="W623" s="14"/>
      <c r="X623" s="14"/>
      <c r="Y623" s="14"/>
      <c r="Z623" s="14"/>
      <c r="AA623" s="14"/>
      <c r="AB623" s="14"/>
    </row>
    <row r="624">
      <c r="A624" s="7"/>
      <c r="B624" s="11"/>
      <c r="C624" s="9"/>
      <c r="D624" s="22"/>
      <c r="E624" s="11"/>
      <c r="F624" s="11"/>
      <c r="G624" s="13"/>
      <c r="H624" s="11"/>
      <c r="I624" s="14"/>
      <c r="J624" s="14"/>
      <c r="K624" s="14"/>
      <c r="L624" s="14"/>
      <c r="M624" s="14"/>
      <c r="N624" s="14"/>
      <c r="O624" s="14"/>
      <c r="P624" s="14"/>
      <c r="Q624" s="14"/>
      <c r="R624" s="14"/>
      <c r="S624" s="14"/>
      <c r="T624" s="14"/>
      <c r="U624" s="14"/>
      <c r="V624" s="14"/>
      <c r="W624" s="14"/>
      <c r="X624" s="14"/>
      <c r="Y624" s="14"/>
      <c r="Z624" s="14"/>
      <c r="AA624" s="14"/>
      <c r="AB624" s="14"/>
    </row>
    <row r="625">
      <c r="A625" s="7"/>
      <c r="B625" s="11"/>
      <c r="C625" s="9"/>
      <c r="D625" s="22"/>
      <c r="E625" s="11"/>
      <c r="F625" s="11"/>
      <c r="G625" s="13"/>
      <c r="H625" s="11"/>
      <c r="I625" s="14"/>
      <c r="J625" s="14"/>
      <c r="K625" s="14"/>
      <c r="L625" s="14"/>
      <c r="M625" s="14"/>
      <c r="N625" s="14"/>
      <c r="O625" s="14"/>
      <c r="P625" s="14"/>
      <c r="Q625" s="14"/>
      <c r="R625" s="14"/>
      <c r="S625" s="14"/>
      <c r="T625" s="14"/>
      <c r="U625" s="14"/>
      <c r="V625" s="14"/>
      <c r="W625" s="14"/>
      <c r="X625" s="14"/>
      <c r="Y625" s="14"/>
      <c r="Z625" s="14"/>
      <c r="AA625" s="14"/>
      <c r="AB625" s="14"/>
    </row>
    <row r="626">
      <c r="A626" s="7"/>
      <c r="B626" s="11"/>
      <c r="C626" s="9"/>
      <c r="D626" s="22"/>
      <c r="E626" s="11"/>
      <c r="F626" s="11"/>
      <c r="G626" s="13"/>
      <c r="H626" s="11"/>
      <c r="I626" s="14"/>
      <c r="J626" s="14"/>
      <c r="K626" s="14"/>
      <c r="L626" s="14"/>
      <c r="M626" s="14"/>
      <c r="N626" s="14"/>
      <c r="O626" s="14"/>
      <c r="P626" s="14"/>
      <c r="Q626" s="14"/>
      <c r="R626" s="14"/>
      <c r="S626" s="14"/>
      <c r="T626" s="14"/>
      <c r="U626" s="14"/>
      <c r="V626" s="14"/>
      <c r="W626" s="14"/>
      <c r="X626" s="14"/>
      <c r="Y626" s="14"/>
      <c r="Z626" s="14"/>
      <c r="AA626" s="14"/>
      <c r="AB626" s="14"/>
    </row>
    <row r="627">
      <c r="A627" s="7"/>
      <c r="B627" s="11"/>
      <c r="C627" s="9"/>
      <c r="D627" s="22"/>
      <c r="E627" s="11"/>
      <c r="F627" s="11"/>
      <c r="G627" s="13"/>
      <c r="H627" s="11"/>
      <c r="I627" s="14"/>
      <c r="J627" s="14"/>
      <c r="K627" s="14"/>
      <c r="L627" s="14"/>
      <c r="M627" s="14"/>
      <c r="N627" s="14"/>
      <c r="O627" s="14"/>
      <c r="P627" s="14"/>
      <c r="Q627" s="14"/>
      <c r="R627" s="14"/>
      <c r="S627" s="14"/>
      <c r="T627" s="14"/>
      <c r="U627" s="14"/>
      <c r="V627" s="14"/>
      <c r="W627" s="14"/>
      <c r="X627" s="14"/>
      <c r="Y627" s="14"/>
      <c r="Z627" s="14"/>
      <c r="AA627" s="14"/>
      <c r="AB627" s="14"/>
    </row>
    <row r="628">
      <c r="A628" s="7"/>
      <c r="B628" s="11"/>
      <c r="C628" s="9"/>
      <c r="D628" s="22"/>
      <c r="E628" s="11"/>
      <c r="F628" s="11"/>
      <c r="G628" s="13"/>
      <c r="H628" s="11"/>
      <c r="I628" s="14"/>
      <c r="J628" s="14"/>
      <c r="K628" s="14"/>
      <c r="L628" s="14"/>
      <c r="M628" s="14"/>
      <c r="N628" s="14"/>
      <c r="O628" s="14"/>
      <c r="P628" s="14"/>
      <c r="Q628" s="14"/>
      <c r="R628" s="14"/>
      <c r="S628" s="14"/>
      <c r="T628" s="14"/>
      <c r="U628" s="14"/>
      <c r="V628" s="14"/>
      <c r="W628" s="14"/>
      <c r="X628" s="14"/>
      <c r="Y628" s="14"/>
      <c r="Z628" s="14"/>
      <c r="AA628" s="14"/>
      <c r="AB628" s="14"/>
    </row>
    <row r="629">
      <c r="A629" s="7"/>
      <c r="B629" s="11"/>
      <c r="C629" s="9"/>
      <c r="D629" s="22"/>
      <c r="E629" s="11"/>
      <c r="F629" s="11"/>
      <c r="G629" s="13"/>
      <c r="H629" s="11"/>
      <c r="I629" s="14"/>
      <c r="J629" s="14"/>
      <c r="K629" s="14"/>
      <c r="L629" s="14"/>
      <c r="M629" s="14"/>
      <c r="N629" s="14"/>
      <c r="O629" s="14"/>
      <c r="P629" s="14"/>
      <c r="Q629" s="14"/>
      <c r="R629" s="14"/>
      <c r="S629" s="14"/>
      <c r="T629" s="14"/>
      <c r="U629" s="14"/>
      <c r="V629" s="14"/>
      <c r="W629" s="14"/>
      <c r="X629" s="14"/>
      <c r="Y629" s="14"/>
      <c r="Z629" s="14"/>
      <c r="AA629" s="14"/>
      <c r="AB629" s="14"/>
    </row>
    <row r="630">
      <c r="A630" s="7"/>
      <c r="B630" s="11"/>
      <c r="C630" s="9"/>
      <c r="D630" s="22"/>
      <c r="E630" s="11"/>
      <c r="F630" s="11"/>
      <c r="G630" s="13"/>
      <c r="H630" s="11"/>
      <c r="I630" s="14"/>
      <c r="J630" s="14"/>
      <c r="K630" s="14"/>
      <c r="L630" s="14"/>
      <c r="M630" s="14"/>
      <c r="N630" s="14"/>
      <c r="O630" s="14"/>
      <c r="P630" s="14"/>
      <c r="Q630" s="14"/>
      <c r="R630" s="14"/>
      <c r="S630" s="14"/>
      <c r="T630" s="14"/>
      <c r="U630" s="14"/>
      <c r="V630" s="14"/>
      <c r="W630" s="14"/>
      <c r="X630" s="14"/>
      <c r="Y630" s="14"/>
      <c r="Z630" s="14"/>
      <c r="AA630" s="14"/>
      <c r="AB630" s="14"/>
    </row>
    <row r="631">
      <c r="A631" s="7"/>
      <c r="B631" s="11"/>
      <c r="C631" s="9"/>
      <c r="D631" s="22"/>
      <c r="E631" s="11"/>
      <c r="F631" s="11"/>
      <c r="G631" s="13"/>
      <c r="H631" s="11"/>
      <c r="I631" s="14"/>
      <c r="J631" s="14"/>
      <c r="K631" s="14"/>
      <c r="L631" s="14"/>
      <c r="M631" s="14"/>
      <c r="N631" s="14"/>
      <c r="O631" s="14"/>
      <c r="P631" s="14"/>
      <c r="Q631" s="14"/>
      <c r="R631" s="14"/>
      <c r="S631" s="14"/>
      <c r="T631" s="14"/>
      <c r="U631" s="14"/>
      <c r="V631" s="14"/>
      <c r="W631" s="14"/>
      <c r="X631" s="14"/>
      <c r="Y631" s="14"/>
      <c r="Z631" s="14"/>
      <c r="AA631" s="14"/>
      <c r="AB631" s="14"/>
    </row>
    <row r="632">
      <c r="A632" s="7"/>
      <c r="B632" s="11"/>
      <c r="C632" s="9"/>
      <c r="D632" s="22"/>
      <c r="E632" s="11"/>
      <c r="F632" s="11"/>
      <c r="G632" s="13"/>
      <c r="H632" s="11"/>
      <c r="I632" s="14"/>
      <c r="J632" s="14"/>
      <c r="K632" s="14"/>
      <c r="L632" s="14"/>
      <c r="M632" s="14"/>
      <c r="N632" s="14"/>
      <c r="O632" s="14"/>
      <c r="P632" s="14"/>
      <c r="Q632" s="14"/>
      <c r="R632" s="14"/>
      <c r="S632" s="14"/>
      <c r="T632" s="14"/>
      <c r="U632" s="14"/>
      <c r="V632" s="14"/>
      <c r="W632" s="14"/>
      <c r="X632" s="14"/>
      <c r="Y632" s="14"/>
      <c r="Z632" s="14"/>
      <c r="AA632" s="14"/>
      <c r="AB632" s="14"/>
    </row>
    <row r="633">
      <c r="A633" s="7"/>
      <c r="B633" s="11"/>
      <c r="C633" s="9"/>
      <c r="D633" s="22"/>
      <c r="E633" s="11"/>
      <c r="F633" s="11"/>
      <c r="G633" s="13"/>
      <c r="H633" s="11"/>
      <c r="I633" s="14"/>
      <c r="J633" s="14"/>
      <c r="K633" s="14"/>
      <c r="L633" s="14"/>
      <c r="M633" s="14"/>
      <c r="N633" s="14"/>
      <c r="O633" s="14"/>
      <c r="P633" s="14"/>
      <c r="Q633" s="14"/>
      <c r="R633" s="14"/>
      <c r="S633" s="14"/>
      <c r="T633" s="14"/>
      <c r="U633" s="14"/>
      <c r="V633" s="14"/>
      <c r="W633" s="14"/>
      <c r="X633" s="14"/>
      <c r="Y633" s="14"/>
      <c r="Z633" s="14"/>
      <c r="AA633" s="14"/>
      <c r="AB633" s="14"/>
    </row>
    <row r="634">
      <c r="A634" s="7"/>
      <c r="B634" s="11"/>
      <c r="C634" s="9"/>
      <c r="D634" s="22"/>
      <c r="E634" s="11"/>
      <c r="F634" s="11"/>
      <c r="G634" s="13"/>
      <c r="H634" s="11"/>
      <c r="I634" s="14"/>
      <c r="J634" s="14"/>
      <c r="K634" s="14"/>
      <c r="L634" s="14"/>
      <c r="M634" s="14"/>
      <c r="N634" s="14"/>
      <c r="O634" s="14"/>
      <c r="P634" s="14"/>
      <c r="Q634" s="14"/>
      <c r="R634" s="14"/>
      <c r="S634" s="14"/>
      <c r="T634" s="14"/>
      <c r="U634" s="14"/>
      <c r="V634" s="14"/>
      <c r="W634" s="14"/>
      <c r="X634" s="14"/>
      <c r="Y634" s="14"/>
      <c r="Z634" s="14"/>
      <c r="AA634" s="14"/>
      <c r="AB634" s="14"/>
    </row>
    <row r="635">
      <c r="A635" s="7"/>
      <c r="B635" s="11"/>
      <c r="C635" s="9"/>
      <c r="D635" s="22"/>
      <c r="E635" s="11"/>
      <c r="F635" s="11"/>
      <c r="G635" s="13"/>
      <c r="H635" s="11"/>
      <c r="I635" s="14"/>
      <c r="J635" s="14"/>
      <c r="K635" s="14"/>
      <c r="L635" s="14"/>
      <c r="M635" s="14"/>
      <c r="N635" s="14"/>
      <c r="O635" s="14"/>
      <c r="P635" s="14"/>
      <c r="Q635" s="14"/>
      <c r="R635" s="14"/>
      <c r="S635" s="14"/>
      <c r="T635" s="14"/>
      <c r="U635" s="14"/>
      <c r="V635" s="14"/>
      <c r="W635" s="14"/>
      <c r="X635" s="14"/>
      <c r="Y635" s="14"/>
      <c r="Z635" s="14"/>
      <c r="AA635" s="14"/>
      <c r="AB635" s="14"/>
    </row>
    <row r="636">
      <c r="A636" s="7"/>
      <c r="B636" s="11"/>
      <c r="C636" s="9"/>
      <c r="D636" s="22"/>
      <c r="E636" s="11"/>
      <c r="F636" s="11"/>
      <c r="G636" s="13"/>
      <c r="H636" s="11"/>
      <c r="I636" s="14"/>
      <c r="J636" s="14"/>
      <c r="K636" s="14"/>
      <c r="L636" s="14"/>
      <c r="M636" s="14"/>
      <c r="N636" s="14"/>
      <c r="O636" s="14"/>
      <c r="P636" s="14"/>
      <c r="Q636" s="14"/>
      <c r="R636" s="14"/>
      <c r="S636" s="14"/>
      <c r="T636" s="14"/>
      <c r="U636" s="14"/>
      <c r="V636" s="14"/>
      <c r="W636" s="14"/>
      <c r="X636" s="14"/>
      <c r="Y636" s="14"/>
      <c r="Z636" s="14"/>
      <c r="AA636" s="14"/>
      <c r="AB636" s="14"/>
    </row>
    <row r="637">
      <c r="A637" s="7"/>
      <c r="B637" s="11"/>
      <c r="C637" s="9"/>
      <c r="D637" s="22"/>
      <c r="E637" s="11"/>
      <c r="F637" s="11"/>
      <c r="G637" s="13"/>
      <c r="H637" s="11"/>
      <c r="I637" s="14"/>
      <c r="J637" s="14"/>
      <c r="K637" s="14"/>
      <c r="L637" s="14"/>
      <c r="M637" s="14"/>
      <c r="N637" s="14"/>
      <c r="O637" s="14"/>
      <c r="P637" s="14"/>
      <c r="Q637" s="14"/>
      <c r="R637" s="14"/>
      <c r="S637" s="14"/>
      <c r="T637" s="14"/>
      <c r="U637" s="14"/>
      <c r="V637" s="14"/>
      <c r="W637" s="14"/>
      <c r="X637" s="14"/>
      <c r="Y637" s="14"/>
      <c r="Z637" s="14"/>
      <c r="AA637" s="14"/>
      <c r="AB637" s="14"/>
    </row>
    <row r="638">
      <c r="A638" s="7"/>
      <c r="B638" s="11"/>
      <c r="C638" s="9"/>
      <c r="D638" s="22"/>
      <c r="E638" s="11"/>
      <c r="F638" s="11"/>
      <c r="G638" s="13"/>
      <c r="H638" s="11"/>
      <c r="I638" s="14"/>
      <c r="J638" s="14"/>
      <c r="K638" s="14"/>
      <c r="L638" s="14"/>
      <c r="M638" s="14"/>
      <c r="N638" s="14"/>
      <c r="O638" s="14"/>
      <c r="P638" s="14"/>
      <c r="Q638" s="14"/>
      <c r="R638" s="14"/>
      <c r="S638" s="14"/>
      <c r="T638" s="14"/>
      <c r="U638" s="14"/>
      <c r="V638" s="14"/>
      <c r="W638" s="14"/>
      <c r="X638" s="14"/>
      <c r="Y638" s="14"/>
      <c r="Z638" s="14"/>
      <c r="AA638" s="14"/>
      <c r="AB638" s="14"/>
    </row>
    <row r="639">
      <c r="A639" s="7"/>
      <c r="B639" s="11"/>
      <c r="C639" s="9"/>
      <c r="D639" s="22"/>
      <c r="E639" s="11"/>
      <c r="F639" s="11"/>
      <c r="G639" s="13"/>
      <c r="H639" s="11"/>
      <c r="I639" s="14"/>
      <c r="J639" s="14"/>
      <c r="K639" s="14"/>
      <c r="L639" s="14"/>
      <c r="M639" s="14"/>
      <c r="N639" s="14"/>
      <c r="O639" s="14"/>
      <c r="P639" s="14"/>
      <c r="Q639" s="14"/>
      <c r="R639" s="14"/>
      <c r="S639" s="14"/>
      <c r="T639" s="14"/>
      <c r="U639" s="14"/>
      <c r="V639" s="14"/>
      <c r="W639" s="14"/>
      <c r="X639" s="14"/>
      <c r="Y639" s="14"/>
      <c r="Z639" s="14"/>
      <c r="AA639" s="14"/>
      <c r="AB639" s="14"/>
    </row>
    <row r="640">
      <c r="A640" s="7"/>
      <c r="B640" s="11"/>
      <c r="C640" s="9"/>
      <c r="D640" s="22"/>
      <c r="E640" s="11"/>
      <c r="F640" s="11"/>
      <c r="G640" s="13"/>
      <c r="H640" s="11"/>
      <c r="I640" s="14"/>
      <c r="J640" s="14"/>
      <c r="K640" s="14"/>
      <c r="L640" s="14"/>
      <c r="M640" s="14"/>
      <c r="N640" s="14"/>
      <c r="O640" s="14"/>
      <c r="P640" s="14"/>
      <c r="Q640" s="14"/>
      <c r="R640" s="14"/>
      <c r="S640" s="14"/>
      <c r="T640" s="14"/>
      <c r="U640" s="14"/>
      <c r="V640" s="14"/>
      <c r="W640" s="14"/>
      <c r="X640" s="14"/>
      <c r="Y640" s="14"/>
      <c r="Z640" s="14"/>
      <c r="AA640" s="14"/>
      <c r="AB640" s="14"/>
    </row>
    <row r="641">
      <c r="A641" s="7"/>
      <c r="B641" s="11"/>
      <c r="C641" s="9"/>
      <c r="D641" s="22"/>
      <c r="E641" s="11"/>
      <c r="F641" s="11"/>
      <c r="G641" s="13"/>
      <c r="H641" s="11"/>
      <c r="I641" s="14"/>
      <c r="J641" s="14"/>
      <c r="K641" s="14"/>
      <c r="L641" s="14"/>
      <c r="M641" s="14"/>
      <c r="N641" s="14"/>
      <c r="O641" s="14"/>
      <c r="P641" s="14"/>
      <c r="Q641" s="14"/>
      <c r="R641" s="14"/>
      <c r="S641" s="14"/>
      <c r="T641" s="14"/>
      <c r="U641" s="14"/>
      <c r="V641" s="14"/>
      <c r="W641" s="14"/>
      <c r="X641" s="14"/>
      <c r="Y641" s="14"/>
      <c r="Z641" s="14"/>
      <c r="AA641" s="14"/>
      <c r="AB641" s="14"/>
    </row>
    <row r="642">
      <c r="A642" s="7"/>
      <c r="B642" s="11"/>
      <c r="C642" s="9"/>
      <c r="D642" s="22"/>
      <c r="E642" s="11"/>
      <c r="F642" s="11"/>
      <c r="G642" s="13"/>
      <c r="H642" s="11"/>
      <c r="I642" s="14"/>
      <c r="J642" s="14"/>
      <c r="K642" s="14"/>
      <c r="L642" s="14"/>
      <c r="M642" s="14"/>
      <c r="N642" s="14"/>
      <c r="O642" s="14"/>
      <c r="P642" s="14"/>
      <c r="Q642" s="14"/>
      <c r="R642" s="14"/>
      <c r="S642" s="14"/>
      <c r="T642" s="14"/>
      <c r="U642" s="14"/>
      <c r="V642" s="14"/>
      <c r="W642" s="14"/>
      <c r="X642" s="14"/>
      <c r="Y642" s="14"/>
      <c r="Z642" s="14"/>
      <c r="AA642" s="14"/>
      <c r="AB642" s="14"/>
    </row>
    <row r="643">
      <c r="A643" s="7"/>
      <c r="B643" s="11"/>
      <c r="C643" s="9"/>
      <c r="D643" s="22"/>
      <c r="E643" s="11"/>
      <c r="F643" s="11"/>
      <c r="G643" s="13"/>
      <c r="H643" s="11"/>
      <c r="I643" s="14"/>
      <c r="J643" s="14"/>
      <c r="K643" s="14"/>
      <c r="L643" s="14"/>
      <c r="M643" s="14"/>
      <c r="N643" s="14"/>
      <c r="O643" s="14"/>
      <c r="P643" s="14"/>
      <c r="Q643" s="14"/>
      <c r="R643" s="14"/>
      <c r="S643" s="14"/>
      <c r="T643" s="14"/>
      <c r="U643" s="14"/>
      <c r="V643" s="14"/>
      <c r="W643" s="14"/>
      <c r="X643" s="14"/>
      <c r="Y643" s="14"/>
      <c r="Z643" s="14"/>
      <c r="AA643" s="14"/>
      <c r="AB643" s="14"/>
    </row>
    <row r="644">
      <c r="A644" s="7"/>
      <c r="B644" s="11"/>
      <c r="C644" s="9"/>
      <c r="D644" s="22"/>
      <c r="E644" s="11"/>
      <c r="F644" s="11"/>
      <c r="G644" s="13"/>
      <c r="H644" s="11"/>
      <c r="I644" s="14"/>
      <c r="J644" s="14"/>
      <c r="K644" s="14"/>
      <c r="L644" s="14"/>
      <c r="M644" s="14"/>
      <c r="N644" s="14"/>
      <c r="O644" s="14"/>
      <c r="P644" s="14"/>
      <c r="Q644" s="14"/>
      <c r="R644" s="14"/>
      <c r="S644" s="14"/>
      <c r="T644" s="14"/>
      <c r="U644" s="14"/>
      <c r="V644" s="14"/>
      <c r="W644" s="14"/>
      <c r="X644" s="14"/>
      <c r="Y644" s="14"/>
      <c r="Z644" s="14"/>
      <c r="AA644" s="14"/>
      <c r="AB644" s="14"/>
    </row>
    <row r="645">
      <c r="A645" s="7"/>
      <c r="B645" s="11"/>
      <c r="C645" s="9"/>
      <c r="D645" s="22"/>
      <c r="E645" s="11"/>
      <c r="F645" s="11"/>
      <c r="G645" s="13"/>
      <c r="H645" s="11"/>
      <c r="I645" s="14"/>
      <c r="J645" s="14"/>
      <c r="K645" s="14"/>
      <c r="L645" s="14"/>
      <c r="M645" s="14"/>
      <c r="N645" s="14"/>
      <c r="O645" s="14"/>
      <c r="P645" s="14"/>
      <c r="Q645" s="14"/>
      <c r="R645" s="14"/>
      <c r="S645" s="14"/>
      <c r="T645" s="14"/>
      <c r="U645" s="14"/>
      <c r="V645" s="14"/>
      <c r="W645" s="14"/>
      <c r="X645" s="14"/>
      <c r="Y645" s="14"/>
      <c r="Z645" s="14"/>
      <c r="AA645" s="14"/>
      <c r="AB645" s="14"/>
    </row>
    <row r="646">
      <c r="A646" s="7"/>
      <c r="B646" s="11"/>
      <c r="C646" s="9"/>
      <c r="D646" s="22"/>
      <c r="E646" s="11"/>
      <c r="F646" s="11"/>
      <c r="G646" s="13"/>
      <c r="H646" s="11"/>
      <c r="I646" s="14"/>
      <c r="J646" s="14"/>
      <c r="K646" s="14"/>
      <c r="L646" s="14"/>
      <c r="M646" s="14"/>
      <c r="N646" s="14"/>
      <c r="O646" s="14"/>
      <c r="P646" s="14"/>
      <c r="Q646" s="14"/>
      <c r="R646" s="14"/>
      <c r="S646" s="14"/>
      <c r="T646" s="14"/>
      <c r="U646" s="14"/>
      <c r="V646" s="14"/>
      <c r="W646" s="14"/>
      <c r="X646" s="14"/>
      <c r="Y646" s="14"/>
      <c r="Z646" s="14"/>
      <c r="AA646" s="14"/>
      <c r="AB646" s="14"/>
    </row>
    <row r="647">
      <c r="A647" s="7"/>
      <c r="B647" s="11"/>
      <c r="C647" s="9"/>
      <c r="D647" s="22"/>
      <c r="E647" s="11"/>
      <c r="F647" s="11"/>
      <c r="G647" s="13"/>
      <c r="H647" s="11"/>
      <c r="I647" s="14"/>
      <c r="J647" s="14"/>
      <c r="K647" s="14"/>
      <c r="L647" s="14"/>
      <c r="M647" s="14"/>
      <c r="N647" s="14"/>
      <c r="O647" s="14"/>
      <c r="P647" s="14"/>
      <c r="Q647" s="14"/>
      <c r="R647" s="14"/>
      <c r="S647" s="14"/>
      <c r="T647" s="14"/>
      <c r="U647" s="14"/>
      <c r="V647" s="14"/>
      <c r="W647" s="14"/>
      <c r="X647" s="14"/>
      <c r="Y647" s="14"/>
      <c r="Z647" s="14"/>
      <c r="AA647" s="14"/>
      <c r="AB647" s="14"/>
    </row>
    <row r="648">
      <c r="A648" s="7"/>
      <c r="B648" s="11"/>
      <c r="C648" s="9"/>
      <c r="D648" s="22"/>
      <c r="E648" s="11"/>
      <c r="F648" s="11"/>
      <c r="G648" s="13"/>
      <c r="H648" s="11"/>
      <c r="I648" s="14"/>
      <c r="J648" s="14"/>
      <c r="K648" s="14"/>
      <c r="L648" s="14"/>
      <c r="M648" s="14"/>
      <c r="N648" s="14"/>
      <c r="O648" s="14"/>
      <c r="P648" s="14"/>
      <c r="Q648" s="14"/>
      <c r="R648" s="14"/>
      <c r="S648" s="14"/>
      <c r="T648" s="14"/>
      <c r="U648" s="14"/>
      <c r="V648" s="14"/>
      <c r="W648" s="14"/>
      <c r="X648" s="14"/>
      <c r="Y648" s="14"/>
      <c r="Z648" s="14"/>
      <c r="AA648" s="14"/>
      <c r="AB648" s="14"/>
    </row>
    <row r="649">
      <c r="A649" s="7"/>
      <c r="B649" s="11"/>
      <c r="C649" s="9"/>
      <c r="D649" s="22"/>
      <c r="E649" s="11"/>
      <c r="F649" s="11"/>
      <c r="G649" s="13"/>
      <c r="H649" s="11"/>
      <c r="I649" s="14"/>
      <c r="J649" s="14"/>
      <c r="K649" s="14"/>
      <c r="L649" s="14"/>
      <c r="M649" s="14"/>
      <c r="N649" s="14"/>
      <c r="O649" s="14"/>
      <c r="P649" s="14"/>
      <c r="Q649" s="14"/>
      <c r="R649" s="14"/>
      <c r="S649" s="14"/>
      <c r="T649" s="14"/>
      <c r="U649" s="14"/>
      <c r="V649" s="14"/>
      <c r="W649" s="14"/>
      <c r="X649" s="14"/>
      <c r="Y649" s="14"/>
      <c r="Z649" s="14"/>
      <c r="AA649" s="14"/>
      <c r="AB649" s="14"/>
    </row>
    <row r="650">
      <c r="A650" s="7"/>
      <c r="B650" s="11"/>
      <c r="C650" s="9"/>
      <c r="D650" s="22"/>
      <c r="E650" s="11"/>
      <c r="F650" s="11"/>
      <c r="G650" s="13"/>
      <c r="H650" s="11"/>
      <c r="I650" s="14"/>
      <c r="J650" s="14"/>
      <c r="K650" s="14"/>
      <c r="L650" s="14"/>
      <c r="M650" s="14"/>
      <c r="N650" s="14"/>
      <c r="O650" s="14"/>
      <c r="P650" s="14"/>
      <c r="Q650" s="14"/>
      <c r="R650" s="14"/>
      <c r="S650" s="14"/>
      <c r="T650" s="14"/>
      <c r="U650" s="14"/>
      <c r="V650" s="14"/>
      <c r="W650" s="14"/>
      <c r="X650" s="14"/>
      <c r="Y650" s="14"/>
      <c r="Z650" s="14"/>
      <c r="AA650" s="14"/>
      <c r="AB650" s="14"/>
    </row>
    <row r="651">
      <c r="A651" s="7"/>
      <c r="B651" s="11"/>
      <c r="C651" s="9"/>
      <c r="D651" s="22"/>
      <c r="E651" s="11"/>
      <c r="F651" s="11"/>
      <c r="G651" s="13"/>
      <c r="H651" s="11"/>
      <c r="I651" s="14"/>
      <c r="J651" s="14"/>
      <c r="K651" s="14"/>
      <c r="L651" s="14"/>
      <c r="M651" s="14"/>
      <c r="N651" s="14"/>
      <c r="O651" s="14"/>
      <c r="P651" s="14"/>
      <c r="Q651" s="14"/>
      <c r="R651" s="14"/>
      <c r="S651" s="14"/>
      <c r="T651" s="14"/>
      <c r="U651" s="14"/>
      <c r="V651" s="14"/>
      <c r="W651" s="14"/>
      <c r="X651" s="14"/>
      <c r="Y651" s="14"/>
      <c r="Z651" s="14"/>
      <c r="AA651" s="14"/>
      <c r="AB651" s="14"/>
    </row>
    <row r="652">
      <c r="A652" s="7"/>
      <c r="B652" s="11"/>
      <c r="C652" s="9"/>
      <c r="D652" s="22"/>
      <c r="E652" s="11"/>
      <c r="F652" s="11"/>
      <c r="G652" s="13"/>
      <c r="H652" s="11"/>
      <c r="I652" s="14"/>
      <c r="J652" s="14"/>
      <c r="K652" s="14"/>
      <c r="L652" s="14"/>
      <c r="M652" s="14"/>
      <c r="N652" s="14"/>
      <c r="O652" s="14"/>
      <c r="P652" s="14"/>
      <c r="Q652" s="14"/>
      <c r="R652" s="14"/>
      <c r="S652" s="14"/>
      <c r="T652" s="14"/>
      <c r="U652" s="14"/>
      <c r="V652" s="14"/>
      <c r="W652" s="14"/>
      <c r="X652" s="14"/>
      <c r="Y652" s="14"/>
      <c r="Z652" s="14"/>
      <c r="AA652" s="14"/>
      <c r="AB652" s="14"/>
    </row>
    <row r="653">
      <c r="A653" s="7"/>
      <c r="B653" s="11"/>
      <c r="C653" s="9"/>
      <c r="D653" s="22"/>
      <c r="E653" s="11"/>
      <c r="F653" s="11"/>
      <c r="G653" s="13"/>
      <c r="H653" s="11"/>
      <c r="I653" s="14"/>
      <c r="J653" s="14"/>
      <c r="K653" s="14"/>
      <c r="L653" s="14"/>
      <c r="M653" s="14"/>
      <c r="N653" s="14"/>
      <c r="O653" s="14"/>
      <c r="P653" s="14"/>
      <c r="Q653" s="14"/>
      <c r="R653" s="14"/>
      <c r="S653" s="14"/>
      <c r="T653" s="14"/>
      <c r="U653" s="14"/>
      <c r="V653" s="14"/>
      <c r="W653" s="14"/>
      <c r="X653" s="14"/>
      <c r="Y653" s="14"/>
      <c r="Z653" s="14"/>
      <c r="AA653" s="14"/>
      <c r="AB653" s="14"/>
    </row>
    <row r="654">
      <c r="A654" s="7"/>
      <c r="B654" s="11"/>
      <c r="C654" s="9"/>
      <c r="D654" s="22"/>
      <c r="E654" s="11"/>
      <c r="F654" s="11"/>
      <c r="G654" s="13"/>
      <c r="H654" s="11"/>
      <c r="I654" s="14"/>
      <c r="J654" s="14"/>
      <c r="K654" s="14"/>
      <c r="L654" s="14"/>
      <c r="M654" s="14"/>
      <c r="N654" s="14"/>
      <c r="O654" s="14"/>
      <c r="P654" s="14"/>
      <c r="Q654" s="14"/>
      <c r="R654" s="14"/>
      <c r="S654" s="14"/>
      <c r="T654" s="14"/>
      <c r="U654" s="14"/>
      <c r="V654" s="14"/>
      <c r="W654" s="14"/>
      <c r="X654" s="14"/>
      <c r="Y654" s="14"/>
      <c r="Z654" s="14"/>
      <c r="AA654" s="14"/>
      <c r="AB654" s="14"/>
    </row>
    <row r="655">
      <c r="A655" s="7"/>
      <c r="B655" s="11"/>
      <c r="C655" s="9"/>
      <c r="D655" s="22"/>
      <c r="E655" s="11"/>
      <c r="F655" s="11"/>
      <c r="G655" s="13"/>
      <c r="H655" s="11"/>
      <c r="I655" s="14"/>
      <c r="J655" s="14"/>
      <c r="K655" s="14"/>
      <c r="L655" s="14"/>
      <c r="M655" s="14"/>
      <c r="N655" s="14"/>
      <c r="O655" s="14"/>
      <c r="P655" s="14"/>
      <c r="Q655" s="14"/>
      <c r="R655" s="14"/>
      <c r="S655" s="14"/>
      <c r="T655" s="14"/>
      <c r="U655" s="14"/>
      <c r="V655" s="14"/>
      <c r="W655" s="14"/>
      <c r="X655" s="14"/>
      <c r="Y655" s="14"/>
      <c r="Z655" s="14"/>
      <c r="AA655" s="14"/>
      <c r="AB655" s="14"/>
    </row>
    <row r="656">
      <c r="A656" s="7"/>
      <c r="B656" s="11"/>
      <c r="C656" s="9"/>
      <c r="D656" s="22"/>
      <c r="E656" s="11"/>
      <c r="F656" s="11"/>
      <c r="G656" s="13"/>
      <c r="H656" s="11"/>
      <c r="I656" s="14"/>
      <c r="J656" s="14"/>
      <c r="K656" s="14"/>
      <c r="L656" s="14"/>
      <c r="M656" s="14"/>
      <c r="N656" s="14"/>
      <c r="O656" s="14"/>
      <c r="P656" s="14"/>
      <c r="Q656" s="14"/>
      <c r="R656" s="14"/>
      <c r="S656" s="14"/>
      <c r="T656" s="14"/>
      <c r="U656" s="14"/>
      <c r="V656" s="14"/>
      <c r="W656" s="14"/>
      <c r="X656" s="14"/>
      <c r="Y656" s="14"/>
      <c r="Z656" s="14"/>
      <c r="AA656" s="14"/>
      <c r="AB656" s="14"/>
    </row>
    <row r="657">
      <c r="A657" s="7"/>
      <c r="B657" s="11"/>
      <c r="C657" s="9"/>
      <c r="D657" s="22"/>
      <c r="E657" s="11"/>
      <c r="F657" s="11"/>
      <c r="G657" s="13"/>
      <c r="H657" s="11"/>
      <c r="I657" s="14"/>
      <c r="J657" s="14"/>
      <c r="K657" s="14"/>
      <c r="L657" s="14"/>
      <c r="M657" s="14"/>
      <c r="N657" s="14"/>
      <c r="O657" s="14"/>
      <c r="P657" s="14"/>
      <c r="Q657" s="14"/>
      <c r="R657" s="14"/>
      <c r="S657" s="14"/>
      <c r="T657" s="14"/>
      <c r="U657" s="14"/>
      <c r="V657" s="14"/>
      <c r="W657" s="14"/>
      <c r="X657" s="14"/>
      <c r="Y657" s="14"/>
      <c r="Z657" s="14"/>
      <c r="AA657" s="14"/>
      <c r="AB657" s="14"/>
    </row>
    <row r="658">
      <c r="A658" s="7"/>
      <c r="B658" s="11"/>
      <c r="C658" s="9"/>
      <c r="D658" s="22"/>
      <c r="E658" s="11"/>
      <c r="F658" s="11"/>
      <c r="G658" s="13"/>
      <c r="H658" s="11"/>
      <c r="I658" s="14"/>
      <c r="J658" s="14"/>
      <c r="K658" s="14"/>
      <c r="L658" s="14"/>
      <c r="M658" s="14"/>
      <c r="N658" s="14"/>
      <c r="O658" s="14"/>
      <c r="P658" s="14"/>
      <c r="Q658" s="14"/>
      <c r="R658" s="14"/>
      <c r="S658" s="14"/>
      <c r="T658" s="14"/>
      <c r="U658" s="14"/>
      <c r="V658" s="14"/>
      <c r="W658" s="14"/>
      <c r="X658" s="14"/>
      <c r="Y658" s="14"/>
      <c r="Z658" s="14"/>
      <c r="AA658" s="14"/>
      <c r="AB658" s="14"/>
    </row>
    <row r="659">
      <c r="A659" s="7"/>
      <c r="B659" s="11"/>
      <c r="C659" s="9"/>
      <c r="D659" s="22"/>
      <c r="E659" s="11"/>
      <c r="F659" s="11"/>
      <c r="G659" s="13"/>
      <c r="H659" s="11"/>
      <c r="I659" s="14"/>
      <c r="J659" s="14"/>
      <c r="K659" s="14"/>
      <c r="L659" s="14"/>
      <c r="M659" s="14"/>
      <c r="N659" s="14"/>
      <c r="O659" s="14"/>
      <c r="P659" s="14"/>
      <c r="Q659" s="14"/>
      <c r="R659" s="14"/>
      <c r="S659" s="14"/>
      <c r="T659" s="14"/>
      <c r="U659" s="14"/>
      <c r="V659" s="14"/>
      <c r="W659" s="14"/>
      <c r="X659" s="14"/>
      <c r="Y659" s="14"/>
      <c r="Z659" s="14"/>
      <c r="AA659" s="14"/>
      <c r="AB659" s="14"/>
    </row>
    <row r="660">
      <c r="A660" s="7"/>
      <c r="B660" s="11"/>
      <c r="C660" s="9"/>
      <c r="D660" s="22"/>
      <c r="E660" s="11"/>
      <c r="F660" s="11"/>
      <c r="G660" s="13"/>
      <c r="H660" s="11"/>
      <c r="I660" s="14"/>
      <c r="J660" s="14"/>
      <c r="K660" s="14"/>
      <c r="L660" s="14"/>
      <c r="M660" s="14"/>
      <c r="N660" s="14"/>
      <c r="O660" s="14"/>
      <c r="P660" s="14"/>
      <c r="Q660" s="14"/>
      <c r="R660" s="14"/>
      <c r="S660" s="14"/>
      <c r="T660" s="14"/>
      <c r="U660" s="14"/>
      <c r="V660" s="14"/>
      <c r="W660" s="14"/>
      <c r="X660" s="14"/>
      <c r="Y660" s="14"/>
      <c r="Z660" s="14"/>
      <c r="AA660" s="14"/>
      <c r="AB660" s="14"/>
    </row>
    <row r="661">
      <c r="A661" s="7"/>
      <c r="B661" s="11"/>
      <c r="C661" s="9"/>
      <c r="D661" s="22"/>
      <c r="E661" s="11"/>
      <c r="F661" s="11"/>
      <c r="G661" s="13"/>
      <c r="H661" s="11"/>
      <c r="I661" s="14"/>
      <c r="J661" s="14"/>
      <c r="K661" s="14"/>
      <c r="L661" s="14"/>
      <c r="M661" s="14"/>
      <c r="N661" s="14"/>
      <c r="O661" s="14"/>
      <c r="P661" s="14"/>
      <c r="Q661" s="14"/>
      <c r="R661" s="14"/>
      <c r="S661" s="14"/>
      <c r="T661" s="14"/>
      <c r="U661" s="14"/>
      <c r="V661" s="14"/>
      <c r="W661" s="14"/>
      <c r="X661" s="14"/>
      <c r="Y661" s="14"/>
      <c r="Z661" s="14"/>
      <c r="AA661" s="14"/>
      <c r="AB661" s="14"/>
    </row>
    <row r="662">
      <c r="A662" s="7"/>
      <c r="B662" s="11"/>
      <c r="C662" s="9"/>
      <c r="D662" s="22"/>
      <c r="E662" s="11"/>
      <c r="F662" s="11"/>
      <c r="G662" s="13"/>
      <c r="H662" s="11"/>
      <c r="I662" s="14"/>
      <c r="J662" s="14"/>
      <c r="K662" s="14"/>
      <c r="L662" s="14"/>
      <c r="M662" s="14"/>
      <c r="N662" s="14"/>
      <c r="O662" s="14"/>
      <c r="P662" s="14"/>
      <c r="Q662" s="14"/>
      <c r="R662" s="14"/>
      <c r="S662" s="14"/>
      <c r="T662" s="14"/>
      <c r="U662" s="14"/>
      <c r="V662" s="14"/>
      <c r="W662" s="14"/>
      <c r="X662" s="14"/>
      <c r="Y662" s="14"/>
      <c r="Z662" s="14"/>
      <c r="AA662" s="14"/>
      <c r="AB662" s="14"/>
    </row>
    <row r="663">
      <c r="A663" s="7"/>
      <c r="B663" s="11"/>
      <c r="C663" s="9"/>
      <c r="D663" s="22"/>
      <c r="E663" s="11"/>
      <c r="F663" s="11"/>
      <c r="G663" s="13"/>
      <c r="H663" s="11"/>
      <c r="I663" s="14"/>
      <c r="J663" s="14"/>
      <c r="K663" s="14"/>
      <c r="L663" s="14"/>
      <c r="M663" s="14"/>
      <c r="N663" s="14"/>
      <c r="O663" s="14"/>
      <c r="P663" s="14"/>
      <c r="Q663" s="14"/>
      <c r="R663" s="14"/>
      <c r="S663" s="14"/>
      <c r="T663" s="14"/>
      <c r="U663" s="14"/>
      <c r="V663" s="14"/>
      <c r="W663" s="14"/>
      <c r="X663" s="14"/>
      <c r="Y663" s="14"/>
      <c r="Z663" s="14"/>
      <c r="AA663" s="14"/>
      <c r="AB663" s="14"/>
    </row>
    <row r="664">
      <c r="A664" s="7"/>
      <c r="B664" s="11"/>
      <c r="C664" s="9"/>
      <c r="D664" s="22"/>
      <c r="E664" s="11"/>
      <c r="F664" s="11"/>
      <c r="G664" s="13"/>
      <c r="H664" s="11"/>
      <c r="I664" s="14"/>
      <c r="J664" s="14"/>
      <c r="K664" s="14"/>
      <c r="L664" s="14"/>
      <c r="M664" s="14"/>
      <c r="N664" s="14"/>
      <c r="O664" s="14"/>
      <c r="P664" s="14"/>
      <c r="Q664" s="14"/>
      <c r="R664" s="14"/>
      <c r="S664" s="14"/>
      <c r="T664" s="14"/>
      <c r="U664" s="14"/>
      <c r="V664" s="14"/>
      <c r="W664" s="14"/>
      <c r="X664" s="14"/>
      <c r="Y664" s="14"/>
      <c r="Z664" s="14"/>
      <c r="AA664" s="14"/>
      <c r="AB664" s="14"/>
    </row>
    <row r="665">
      <c r="A665" s="7"/>
      <c r="B665" s="11"/>
      <c r="C665" s="9"/>
      <c r="D665" s="22"/>
      <c r="E665" s="11"/>
      <c r="F665" s="11"/>
      <c r="G665" s="13"/>
      <c r="H665" s="11"/>
      <c r="I665" s="14"/>
      <c r="J665" s="14"/>
      <c r="K665" s="14"/>
      <c r="L665" s="14"/>
      <c r="M665" s="14"/>
      <c r="N665" s="14"/>
      <c r="O665" s="14"/>
      <c r="P665" s="14"/>
      <c r="Q665" s="14"/>
      <c r="R665" s="14"/>
      <c r="S665" s="14"/>
      <c r="T665" s="14"/>
      <c r="U665" s="14"/>
      <c r="V665" s="14"/>
      <c r="W665" s="14"/>
      <c r="X665" s="14"/>
      <c r="Y665" s="14"/>
      <c r="Z665" s="14"/>
      <c r="AA665" s="14"/>
      <c r="AB665" s="14"/>
    </row>
    <row r="666">
      <c r="A666" s="7"/>
      <c r="B666" s="11"/>
      <c r="C666" s="9"/>
      <c r="D666" s="22"/>
      <c r="E666" s="11"/>
      <c r="F666" s="11"/>
      <c r="G666" s="13"/>
      <c r="H666" s="11"/>
      <c r="I666" s="14"/>
      <c r="J666" s="14"/>
      <c r="K666" s="14"/>
      <c r="L666" s="14"/>
      <c r="M666" s="14"/>
      <c r="N666" s="14"/>
      <c r="O666" s="14"/>
      <c r="P666" s="14"/>
      <c r="Q666" s="14"/>
      <c r="R666" s="14"/>
      <c r="S666" s="14"/>
      <c r="T666" s="14"/>
      <c r="U666" s="14"/>
      <c r="V666" s="14"/>
      <c r="W666" s="14"/>
      <c r="X666" s="14"/>
      <c r="Y666" s="14"/>
      <c r="Z666" s="14"/>
      <c r="AA666" s="14"/>
      <c r="AB666" s="14"/>
    </row>
    <row r="667">
      <c r="A667" s="7"/>
      <c r="B667" s="11"/>
      <c r="C667" s="9"/>
      <c r="D667" s="22"/>
      <c r="E667" s="11"/>
      <c r="F667" s="11"/>
      <c r="G667" s="13"/>
      <c r="H667" s="11"/>
      <c r="I667" s="14"/>
      <c r="J667" s="14"/>
      <c r="K667" s="14"/>
      <c r="L667" s="14"/>
      <c r="M667" s="14"/>
      <c r="N667" s="14"/>
      <c r="O667" s="14"/>
      <c r="P667" s="14"/>
      <c r="Q667" s="14"/>
      <c r="R667" s="14"/>
      <c r="S667" s="14"/>
      <c r="T667" s="14"/>
      <c r="U667" s="14"/>
      <c r="V667" s="14"/>
      <c r="W667" s="14"/>
      <c r="X667" s="14"/>
      <c r="Y667" s="14"/>
      <c r="Z667" s="14"/>
      <c r="AA667" s="14"/>
      <c r="AB667" s="14"/>
    </row>
    <row r="668">
      <c r="A668" s="7"/>
      <c r="B668" s="11"/>
      <c r="C668" s="9"/>
      <c r="D668" s="22"/>
      <c r="E668" s="11"/>
      <c r="F668" s="11"/>
      <c r="G668" s="13"/>
      <c r="H668" s="11"/>
      <c r="I668" s="14"/>
      <c r="J668" s="14"/>
      <c r="K668" s="14"/>
      <c r="L668" s="14"/>
      <c r="M668" s="14"/>
      <c r="N668" s="14"/>
      <c r="O668" s="14"/>
      <c r="P668" s="14"/>
      <c r="Q668" s="14"/>
      <c r="R668" s="14"/>
      <c r="S668" s="14"/>
      <c r="T668" s="14"/>
      <c r="U668" s="14"/>
      <c r="V668" s="14"/>
      <c r="W668" s="14"/>
      <c r="X668" s="14"/>
      <c r="Y668" s="14"/>
      <c r="Z668" s="14"/>
      <c r="AA668" s="14"/>
      <c r="AB668" s="14"/>
    </row>
    <row r="669">
      <c r="A669" s="7"/>
      <c r="B669" s="11"/>
      <c r="C669" s="9"/>
      <c r="D669" s="22"/>
      <c r="E669" s="11"/>
      <c r="F669" s="11"/>
      <c r="G669" s="13"/>
      <c r="H669" s="11"/>
      <c r="I669" s="14"/>
      <c r="J669" s="14"/>
      <c r="K669" s="14"/>
      <c r="L669" s="14"/>
      <c r="M669" s="14"/>
      <c r="N669" s="14"/>
      <c r="O669" s="14"/>
      <c r="P669" s="14"/>
      <c r="Q669" s="14"/>
      <c r="R669" s="14"/>
      <c r="S669" s="14"/>
      <c r="T669" s="14"/>
      <c r="U669" s="14"/>
      <c r="V669" s="14"/>
      <c r="W669" s="14"/>
      <c r="X669" s="14"/>
      <c r="Y669" s="14"/>
      <c r="Z669" s="14"/>
      <c r="AA669" s="14"/>
      <c r="AB669" s="14"/>
    </row>
    <row r="670">
      <c r="A670" s="7"/>
      <c r="B670" s="11"/>
      <c r="C670" s="9"/>
      <c r="D670" s="22"/>
      <c r="E670" s="11"/>
      <c r="F670" s="11"/>
      <c r="G670" s="13"/>
      <c r="H670" s="11"/>
      <c r="I670" s="14"/>
      <c r="J670" s="14"/>
      <c r="K670" s="14"/>
      <c r="L670" s="14"/>
      <c r="M670" s="14"/>
      <c r="N670" s="14"/>
      <c r="O670" s="14"/>
      <c r="P670" s="14"/>
      <c r="Q670" s="14"/>
      <c r="R670" s="14"/>
      <c r="S670" s="14"/>
      <c r="T670" s="14"/>
      <c r="U670" s="14"/>
      <c r="V670" s="14"/>
      <c r="W670" s="14"/>
      <c r="X670" s="14"/>
      <c r="Y670" s="14"/>
      <c r="Z670" s="14"/>
      <c r="AA670" s="14"/>
      <c r="AB670" s="14"/>
    </row>
    <row r="671">
      <c r="A671" s="7"/>
      <c r="B671" s="11"/>
      <c r="C671" s="9"/>
      <c r="D671" s="22"/>
      <c r="E671" s="11"/>
      <c r="F671" s="11"/>
      <c r="G671" s="13"/>
      <c r="H671" s="11"/>
      <c r="I671" s="14"/>
      <c r="J671" s="14"/>
      <c r="K671" s="14"/>
      <c r="L671" s="14"/>
      <c r="M671" s="14"/>
      <c r="N671" s="14"/>
      <c r="O671" s="14"/>
      <c r="P671" s="14"/>
      <c r="Q671" s="14"/>
      <c r="R671" s="14"/>
      <c r="S671" s="14"/>
      <c r="T671" s="14"/>
      <c r="U671" s="14"/>
      <c r="V671" s="14"/>
      <c r="W671" s="14"/>
      <c r="X671" s="14"/>
      <c r="Y671" s="14"/>
      <c r="Z671" s="14"/>
      <c r="AA671" s="14"/>
      <c r="AB671" s="14"/>
    </row>
    <row r="672">
      <c r="A672" s="7"/>
      <c r="B672" s="11"/>
      <c r="C672" s="9"/>
      <c r="D672" s="22"/>
      <c r="E672" s="11"/>
      <c r="F672" s="11"/>
      <c r="G672" s="13"/>
      <c r="H672" s="11"/>
      <c r="I672" s="14"/>
      <c r="J672" s="14"/>
      <c r="K672" s="14"/>
      <c r="L672" s="14"/>
      <c r="M672" s="14"/>
      <c r="N672" s="14"/>
      <c r="O672" s="14"/>
      <c r="P672" s="14"/>
      <c r="Q672" s="14"/>
      <c r="R672" s="14"/>
      <c r="S672" s="14"/>
      <c r="T672" s="14"/>
      <c r="U672" s="14"/>
      <c r="V672" s="14"/>
      <c r="W672" s="14"/>
      <c r="X672" s="14"/>
      <c r="Y672" s="14"/>
      <c r="Z672" s="14"/>
      <c r="AA672" s="14"/>
      <c r="AB672" s="14"/>
    </row>
    <row r="673">
      <c r="A673" s="7"/>
      <c r="B673" s="11"/>
      <c r="C673" s="9"/>
      <c r="D673" s="22"/>
      <c r="E673" s="11"/>
      <c r="F673" s="11"/>
      <c r="G673" s="13"/>
      <c r="H673" s="11"/>
      <c r="I673" s="14"/>
      <c r="J673" s="14"/>
      <c r="K673" s="14"/>
      <c r="L673" s="14"/>
      <c r="M673" s="14"/>
      <c r="N673" s="14"/>
      <c r="O673" s="14"/>
      <c r="P673" s="14"/>
      <c r="Q673" s="14"/>
      <c r="R673" s="14"/>
      <c r="S673" s="14"/>
      <c r="T673" s="14"/>
      <c r="U673" s="14"/>
      <c r="V673" s="14"/>
      <c r="W673" s="14"/>
      <c r="X673" s="14"/>
      <c r="Y673" s="14"/>
      <c r="Z673" s="14"/>
      <c r="AA673" s="14"/>
      <c r="AB673" s="14"/>
    </row>
    <row r="674">
      <c r="A674" s="7"/>
      <c r="B674" s="11"/>
      <c r="C674" s="9"/>
      <c r="D674" s="22"/>
      <c r="E674" s="11"/>
      <c r="F674" s="11"/>
      <c r="G674" s="13"/>
      <c r="H674" s="11"/>
      <c r="I674" s="14"/>
      <c r="J674" s="14"/>
      <c r="K674" s="14"/>
      <c r="L674" s="14"/>
      <c r="M674" s="14"/>
      <c r="N674" s="14"/>
      <c r="O674" s="14"/>
      <c r="P674" s="14"/>
      <c r="Q674" s="14"/>
      <c r="R674" s="14"/>
      <c r="S674" s="14"/>
      <c r="T674" s="14"/>
      <c r="U674" s="14"/>
      <c r="V674" s="14"/>
      <c r="W674" s="14"/>
      <c r="X674" s="14"/>
      <c r="Y674" s="14"/>
      <c r="Z674" s="14"/>
      <c r="AA674" s="14"/>
      <c r="AB674" s="14"/>
    </row>
    <row r="675">
      <c r="A675" s="7"/>
      <c r="B675" s="11"/>
      <c r="C675" s="9"/>
      <c r="D675" s="22"/>
      <c r="E675" s="11"/>
      <c r="F675" s="11"/>
      <c r="G675" s="13"/>
      <c r="H675" s="11"/>
      <c r="I675" s="14"/>
      <c r="J675" s="14"/>
      <c r="K675" s="14"/>
      <c r="L675" s="14"/>
      <c r="M675" s="14"/>
      <c r="N675" s="14"/>
      <c r="O675" s="14"/>
      <c r="P675" s="14"/>
      <c r="Q675" s="14"/>
      <c r="R675" s="14"/>
      <c r="S675" s="14"/>
      <c r="T675" s="14"/>
      <c r="U675" s="14"/>
      <c r="V675" s="14"/>
      <c r="W675" s="14"/>
      <c r="X675" s="14"/>
      <c r="Y675" s="14"/>
      <c r="Z675" s="14"/>
      <c r="AA675" s="14"/>
      <c r="AB675" s="14"/>
    </row>
    <row r="676">
      <c r="A676" s="7"/>
      <c r="B676" s="11"/>
      <c r="C676" s="9"/>
      <c r="D676" s="22"/>
      <c r="E676" s="11"/>
      <c r="F676" s="11"/>
      <c r="G676" s="13"/>
      <c r="H676" s="11"/>
      <c r="I676" s="14"/>
      <c r="J676" s="14"/>
      <c r="K676" s="14"/>
      <c r="L676" s="14"/>
      <c r="M676" s="14"/>
      <c r="N676" s="14"/>
      <c r="O676" s="14"/>
      <c r="P676" s="14"/>
      <c r="Q676" s="14"/>
      <c r="R676" s="14"/>
      <c r="S676" s="14"/>
      <c r="T676" s="14"/>
      <c r="U676" s="14"/>
      <c r="V676" s="14"/>
      <c r="W676" s="14"/>
      <c r="X676" s="14"/>
      <c r="Y676" s="14"/>
      <c r="Z676" s="14"/>
      <c r="AA676" s="14"/>
      <c r="AB676" s="14"/>
    </row>
    <row r="677">
      <c r="A677" s="7"/>
      <c r="B677" s="11"/>
      <c r="C677" s="9"/>
      <c r="D677" s="22"/>
      <c r="E677" s="11"/>
      <c r="F677" s="11"/>
      <c r="G677" s="13"/>
      <c r="H677" s="11"/>
      <c r="I677" s="14"/>
      <c r="J677" s="14"/>
      <c r="K677" s="14"/>
      <c r="L677" s="14"/>
      <c r="M677" s="14"/>
      <c r="N677" s="14"/>
      <c r="O677" s="14"/>
      <c r="P677" s="14"/>
      <c r="Q677" s="14"/>
      <c r="R677" s="14"/>
      <c r="S677" s="14"/>
      <c r="T677" s="14"/>
      <c r="U677" s="14"/>
      <c r="V677" s="14"/>
      <c r="W677" s="14"/>
      <c r="X677" s="14"/>
      <c r="Y677" s="14"/>
      <c r="Z677" s="14"/>
      <c r="AA677" s="14"/>
      <c r="AB677" s="14"/>
    </row>
    <row r="678">
      <c r="A678" s="7"/>
      <c r="B678" s="11"/>
      <c r="C678" s="9"/>
      <c r="D678" s="22"/>
      <c r="E678" s="11"/>
      <c r="F678" s="11"/>
      <c r="G678" s="13"/>
      <c r="H678" s="11"/>
      <c r="I678" s="14"/>
      <c r="J678" s="14"/>
      <c r="K678" s="14"/>
      <c r="L678" s="14"/>
      <c r="M678" s="14"/>
      <c r="N678" s="14"/>
      <c r="O678" s="14"/>
      <c r="P678" s="14"/>
      <c r="Q678" s="14"/>
      <c r="R678" s="14"/>
      <c r="S678" s="14"/>
      <c r="T678" s="14"/>
      <c r="U678" s="14"/>
      <c r="V678" s="14"/>
      <c r="W678" s="14"/>
      <c r="X678" s="14"/>
      <c r="Y678" s="14"/>
      <c r="Z678" s="14"/>
      <c r="AA678" s="14"/>
      <c r="AB678" s="14"/>
    </row>
    <row r="679">
      <c r="A679" s="7"/>
      <c r="B679" s="11"/>
      <c r="C679" s="9"/>
      <c r="D679" s="22"/>
      <c r="E679" s="11"/>
      <c r="F679" s="11"/>
      <c r="G679" s="13"/>
      <c r="H679" s="11"/>
      <c r="I679" s="14"/>
      <c r="J679" s="14"/>
      <c r="K679" s="14"/>
      <c r="L679" s="14"/>
      <c r="M679" s="14"/>
      <c r="N679" s="14"/>
      <c r="O679" s="14"/>
      <c r="P679" s="14"/>
      <c r="Q679" s="14"/>
      <c r="R679" s="14"/>
      <c r="S679" s="14"/>
      <c r="T679" s="14"/>
      <c r="U679" s="14"/>
      <c r="V679" s="14"/>
      <c r="W679" s="14"/>
      <c r="X679" s="14"/>
      <c r="Y679" s="14"/>
      <c r="Z679" s="14"/>
      <c r="AA679" s="14"/>
      <c r="AB679" s="14"/>
    </row>
    <row r="680">
      <c r="A680" s="7"/>
      <c r="B680" s="11"/>
      <c r="C680" s="9"/>
      <c r="D680" s="22"/>
      <c r="E680" s="11"/>
      <c r="F680" s="11"/>
      <c r="G680" s="13"/>
      <c r="H680" s="11"/>
      <c r="I680" s="14"/>
      <c r="J680" s="14"/>
      <c r="K680" s="14"/>
      <c r="L680" s="14"/>
      <c r="M680" s="14"/>
      <c r="N680" s="14"/>
      <c r="O680" s="14"/>
      <c r="P680" s="14"/>
      <c r="Q680" s="14"/>
      <c r="R680" s="14"/>
      <c r="S680" s="14"/>
      <c r="T680" s="14"/>
      <c r="U680" s="14"/>
      <c r="V680" s="14"/>
      <c r="W680" s="14"/>
      <c r="X680" s="14"/>
      <c r="Y680" s="14"/>
      <c r="Z680" s="14"/>
      <c r="AA680" s="14"/>
      <c r="AB680" s="14"/>
    </row>
    <row r="681">
      <c r="A681" s="7"/>
      <c r="B681" s="11"/>
      <c r="C681" s="9"/>
      <c r="D681" s="22"/>
      <c r="E681" s="11"/>
      <c r="F681" s="11"/>
      <c r="G681" s="13"/>
      <c r="H681" s="11"/>
      <c r="I681" s="14"/>
      <c r="J681" s="14"/>
      <c r="K681" s="14"/>
      <c r="L681" s="14"/>
      <c r="M681" s="14"/>
      <c r="N681" s="14"/>
      <c r="O681" s="14"/>
      <c r="P681" s="14"/>
      <c r="Q681" s="14"/>
      <c r="R681" s="14"/>
      <c r="S681" s="14"/>
      <c r="T681" s="14"/>
      <c r="U681" s="14"/>
      <c r="V681" s="14"/>
      <c r="W681" s="14"/>
      <c r="X681" s="14"/>
      <c r="Y681" s="14"/>
      <c r="Z681" s="14"/>
      <c r="AA681" s="14"/>
      <c r="AB681" s="14"/>
    </row>
    <row r="682">
      <c r="A682" s="7"/>
      <c r="B682" s="11"/>
      <c r="C682" s="9"/>
      <c r="D682" s="22"/>
      <c r="E682" s="11"/>
      <c r="F682" s="11"/>
      <c r="G682" s="13"/>
      <c r="H682" s="11"/>
      <c r="I682" s="14"/>
      <c r="J682" s="14"/>
      <c r="K682" s="14"/>
      <c r="L682" s="14"/>
      <c r="M682" s="14"/>
      <c r="N682" s="14"/>
      <c r="O682" s="14"/>
      <c r="P682" s="14"/>
      <c r="Q682" s="14"/>
      <c r="R682" s="14"/>
      <c r="S682" s="14"/>
      <c r="T682" s="14"/>
      <c r="U682" s="14"/>
      <c r="V682" s="14"/>
      <c r="W682" s="14"/>
      <c r="X682" s="14"/>
      <c r="Y682" s="14"/>
      <c r="Z682" s="14"/>
      <c r="AA682" s="14"/>
      <c r="AB682" s="14"/>
    </row>
    <row r="683">
      <c r="A683" s="7"/>
      <c r="B683" s="11"/>
      <c r="C683" s="9"/>
      <c r="D683" s="22"/>
      <c r="E683" s="11"/>
      <c r="F683" s="11"/>
      <c r="G683" s="13"/>
      <c r="H683" s="11"/>
      <c r="I683" s="14"/>
      <c r="J683" s="14"/>
      <c r="K683" s="14"/>
      <c r="L683" s="14"/>
      <c r="M683" s="14"/>
      <c r="N683" s="14"/>
      <c r="O683" s="14"/>
      <c r="P683" s="14"/>
      <c r="Q683" s="14"/>
      <c r="R683" s="14"/>
      <c r="S683" s="14"/>
      <c r="T683" s="14"/>
      <c r="U683" s="14"/>
      <c r="V683" s="14"/>
      <c r="W683" s="14"/>
      <c r="X683" s="14"/>
      <c r="Y683" s="14"/>
      <c r="Z683" s="14"/>
      <c r="AA683" s="14"/>
      <c r="AB683" s="14"/>
    </row>
    <row r="684">
      <c r="A684" s="7"/>
      <c r="B684" s="11"/>
      <c r="C684" s="9"/>
      <c r="D684" s="22"/>
      <c r="E684" s="11"/>
      <c r="F684" s="11"/>
      <c r="G684" s="13"/>
      <c r="H684" s="11"/>
      <c r="I684" s="14"/>
      <c r="J684" s="14"/>
      <c r="K684" s="14"/>
      <c r="L684" s="14"/>
      <c r="M684" s="14"/>
      <c r="N684" s="14"/>
      <c r="O684" s="14"/>
      <c r="P684" s="14"/>
      <c r="Q684" s="14"/>
      <c r="R684" s="14"/>
      <c r="S684" s="14"/>
      <c r="T684" s="14"/>
      <c r="U684" s="14"/>
      <c r="V684" s="14"/>
      <c r="W684" s="14"/>
      <c r="X684" s="14"/>
      <c r="Y684" s="14"/>
      <c r="Z684" s="14"/>
      <c r="AA684" s="14"/>
      <c r="AB684" s="14"/>
    </row>
    <row r="685">
      <c r="A685" s="7"/>
      <c r="B685" s="11"/>
      <c r="C685" s="9"/>
      <c r="D685" s="22"/>
      <c r="E685" s="11"/>
      <c r="F685" s="11"/>
      <c r="G685" s="13"/>
      <c r="H685" s="11"/>
      <c r="I685" s="14"/>
      <c r="J685" s="14"/>
      <c r="K685" s="14"/>
      <c r="L685" s="14"/>
      <c r="M685" s="14"/>
      <c r="N685" s="14"/>
      <c r="O685" s="14"/>
      <c r="P685" s="14"/>
      <c r="Q685" s="14"/>
      <c r="R685" s="14"/>
      <c r="S685" s="14"/>
      <c r="T685" s="14"/>
      <c r="U685" s="14"/>
      <c r="V685" s="14"/>
      <c r="W685" s="14"/>
      <c r="X685" s="14"/>
      <c r="Y685" s="14"/>
      <c r="Z685" s="14"/>
      <c r="AA685" s="14"/>
      <c r="AB685" s="14"/>
    </row>
    <row r="686">
      <c r="A686" s="7"/>
      <c r="B686" s="11"/>
      <c r="C686" s="9"/>
      <c r="D686" s="22"/>
      <c r="E686" s="11"/>
      <c r="F686" s="11"/>
      <c r="G686" s="13"/>
      <c r="H686" s="11"/>
      <c r="I686" s="14"/>
      <c r="J686" s="14"/>
      <c r="K686" s="14"/>
      <c r="L686" s="14"/>
      <c r="M686" s="14"/>
      <c r="N686" s="14"/>
      <c r="O686" s="14"/>
      <c r="P686" s="14"/>
      <c r="Q686" s="14"/>
      <c r="R686" s="14"/>
      <c r="S686" s="14"/>
      <c r="T686" s="14"/>
      <c r="U686" s="14"/>
      <c r="V686" s="14"/>
      <c r="W686" s="14"/>
      <c r="X686" s="14"/>
      <c r="Y686" s="14"/>
      <c r="Z686" s="14"/>
      <c r="AA686" s="14"/>
      <c r="AB686" s="14"/>
    </row>
    <row r="687">
      <c r="A687" s="7"/>
      <c r="B687" s="11"/>
      <c r="C687" s="9"/>
      <c r="D687" s="22"/>
      <c r="E687" s="11"/>
      <c r="F687" s="11"/>
      <c r="G687" s="13"/>
      <c r="H687" s="11"/>
      <c r="I687" s="14"/>
      <c r="J687" s="14"/>
      <c r="K687" s="14"/>
      <c r="L687" s="14"/>
      <c r="M687" s="14"/>
      <c r="N687" s="14"/>
      <c r="O687" s="14"/>
      <c r="P687" s="14"/>
      <c r="Q687" s="14"/>
      <c r="R687" s="14"/>
      <c r="S687" s="14"/>
      <c r="T687" s="14"/>
      <c r="U687" s="14"/>
      <c r="V687" s="14"/>
      <c r="W687" s="14"/>
      <c r="X687" s="14"/>
      <c r="Y687" s="14"/>
      <c r="Z687" s="14"/>
      <c r="AA687" s="14"/>
      <c r="AB687" s="14"/>
    </row>
    <row r="688">
      <c r="A688" s="7"/>
      <c r="B688" s="11"/>
      <c r="C688" s="9"/>
      <c r="D688" s="22"/>
      <c r="E688" s="11"/>
      <c r="F688" s="11"/>
      <c r="G688" s="13"/>
      <c r="H688" s="11"/>
      <c r="I688" s="14"/>
      <c r="J688" s="14"/>
      <c r="K688" s="14"/>
      <c r="L688" s="14"/>
      <c r="M688" s="14"/>
      <c r="N688" s="14"/>
      <c r="O688" s="14"/>
      <c r="P688" s="14"/>
      <c r="Q688" s="14"/>
      <c r="R688" s="14"/>
      <c r="S688" s="14"/>
      <c r="T688" s="14"/>
      <c r="U688" s="14"/>
      <c r="V688" s="14"/>
      <c r="W688" s="14"/>
      <c r="X688" s="14"/>
      <c r="Y688" s="14"/>
      <c r="Z688" s="14"/>
      <c r="AA688" s="14"/>
      <c r="AB688" s="14"/>
    </row>
    <row r="689">
      <c r="A689" s="7"/>
      <c r="B689" s="11"/>
      <c r="C689" s="9"/>
      <c r="D689" s="22"/>
      <c r="E689" s="11"/>
      <c r="F689" s="11"/>
      <c r="G689" s="13"/>
      <c r="H689" s="11"/>
      <c r="I689" s="14"/>
      <c r="J689" s="14"/>
      <c r="K689" s="14"/>
      <c r="L689" s="14"/>
      <c r="M689" s="14"/>
      <c r="N689" s="14"/>
      <c r="O689" s="14"/>
      <c r="P689" s="14"/>
      <c r="Q689" s="14"/>
      <c r="R689" s="14"/>
      <c r="S689" s="14"/>
      <c r="T689" s="14"/>
      <c r="U689" s="14"/>
      <c r="V689" s="14"/>
      <c r="W689" s="14"/>
      <c r="X689" s="14"/>
      <c r="Y689" s="14"/>
      <c r="Z689" s="14"/>
      <c r="AA689" s="14"/>
      <c r="AB689" s="14"/>
    </row>
    <row r="690">
      <c r="A690" s="7"/>
      <c r="B690" s="11"/>
      <c r="C690" s="9"/>
      <c r="D690" s="22"/>
      <c r="E690" s="11"/>
      <c r="F690" s="11"/>
      <c r="G690" s="13"/>
      <c r="H690" s="11"/>
      <c r="I690" s="14"/>
      <c r="J690" s="14"/>
      <c r="K690" s="14"/>
      <c r="L690" s="14"/>
      <c r="M690" s="14"/>
      <c r="N690" s="14"/>
      <c r="O690" s="14"/>
      <c r="P690" s="14"/>
      <c r="Q690" s="14"/>
      <c r="R690" s="14"/>
      <c r="S690" s="14"/>
      <c r="T690" s="14"/>
      <c r="U690" s="14"/>
      <c r="V690" s="14"/>
      <c r="W690" s="14"/>
      <c r="X690" s="14"/>
      <c r="Y690" s="14"/>
      <c r="Z690" s="14"/>
      <c r="AA690" s="14"/>
      <c r="AB690" s="14"/>
    </row>
    <row r="691">
      <c r="A691" s="7"/>
      <c r="B691" s="11"/>
      <c r="C691" s="9"/>
      <c r="D691" s="22"/>
      <c r="E691" s="11"/>
      <c r="F691" s="11"/>
      <c r="G691" s="13"/>
      <c r="H691" s="11"/>
      <c r="I691" s="14"/>
      <c r="J691" s="14"/>
      <c r="K691" s="14"/>
      <c r="L691" s="14"/>
      <c r="M691" s="14"/>
      <c r="N691" s="14"/>
      <c r="O691" s="14"/>
      <c r="P691" s="14"/>
      <c r="Q691" s="14"/>
      <c r="R691" s="14"/>
      <c r="S691" s="14"/>
      <c r="T691" s="14"/>
      <c r="U691" s="14"/>
      <c r="V691" s="14"/>
      <c r="W691" s="14"/>
      <c r="X691" s="14"/>
      <c r="Y691" s="14"/>
      <c r="Z691" s="14"/>
      <c r="AA691" s="14"/>
      <c r="AB691" s="14"/>
    </row>
    <row r="692">
      <c r="A692" s="7"/>
      <c r="B692" s="11"/>
      <c r="C692" s="9"/>
      <c r="D692" s="22"/>
      <c r="E692" s="11"/>
      <c r="F692" s="11"/>
      <c r="G692" s="13"/>
      <c r="H692" s="11"/>
      <c r="I692" s="14"/>
      <c r="J692" s="14"/>
      <c r="K692" s="14"/>
      <c r="L692" s="14"/>
      <c r="M692" s="14"/>
      <c r="N692" s="14"/>
      <c r="O692" s="14"/>
      <c r="P692" s="14"/>
      <c r="Q692" s="14"/>
      <c r="R692" s="14"/>
      <c r="S692" s="14"/>
      <c r="T692" s="14"/>
      <c r="U692" s="14"/>
      <c r="V692" s="14"/>
      <c r="W692" s="14"/>
      <c r="X692" s="14"/>
      <c r="Y692" s="14"/>
      <c r="Z692" s="14"/>
      <c r="AA692" s="14"/>
      <c r="AB692" s="14"/>
    </row>
    <row r="693">
      <c r="A693" s="7"/>
      <c r="B693" s="11"/>
      <c r="C693" s="9"/>
      <c r="D693" s="22"/>
      <c r="E693" s="11"/>
      <c r="F693" s="11"/>
      <c r="G693" s="13"/>
      <c r="H693" s="11"/>
      <c r="I693" s="14"/>
      <c r="J693" s="14"/>
      <c r="K693" s="14"/>
      <c r="L693" s="14"/>
      <c r="M693" s="14"/>
      <c r="N693" s="14"/>
      <c r="O693" s="14"/>
      <c r="P693" s="14"/>
      <c r="Q693" s="14"/>
      <c r="R693" s="14"/>
      <c r="S693" s="14"/>
      <c r="T693" s="14"/>
      <c r="U693" s="14"/>
      <c r="V693" s="14"/>
      <c r="W693" s="14"/>
      <c r="X693" s="14"/>
      <c r="Y693" s="14"/>
      <c r="Z693" s="14"/>
      <c r="AA693" s="14"/>
      <c r="AB693" s="14"/>
    </row>
    <row r="694">
      <c r="A694" s="7"/>
      <c r="B694" s="11"/>
      <c r="C694" s="9"/>
      <c r="D694" s="22"/>
      <c r="E694" s="11"/>
      <c r="F694" s="11"/>
      <c r="G694" s="13"/>
      <c r="H694" s="11"/>
      <c r="I694" s="14"/>
      <c r="J694" s="14"/>
      <c r="K694" s="14"/>
      <c r="L694" s="14"/>
      <c r="M694" s="14"/>
      <c r="N694" s="14"/>
      <c r="O694" s="14"/>
      <c r="P694" s="14"/>
      <c r="Q694" s="14"/>
      <c r="R694" s="14"/>
      <c r="S694" s="14"/>
      <c r="T694" s="14"/>
      <c r="U694" s="14"/>
      <c r="V694" s="14"/>
      <c r="W694" s="14"/>
      <c r="X694" s="14"/>
      <c r="Y694" s="14"/>
      <c r="Z694" s="14"/>
      <c r="AA694" s="14"/>
      <c r="AB694" s="14"/>
    </row>
    <row r="695">
      <c r="A695" s="7"/>
      <c r="B695" s="11"/>
      <c r="C695" s="9"/>
      <c r="D695" s="22"/>
      <c r="E695" s="11"/>
      <c r="F695" s="11"/>
      <c r="G695" s="13"/>
      <c r="H695" s="11"/>
      <c r="I695" s="14"/>
      <c r="J695" s="14"/>
      <c r="K695" s="14"/>
      <c r="L695" s="14"/>
      <c r="M695" s="14"/>
      <c r="N695" s="14"/>
      <c r="O695" s="14"/>
      <c r="P695" s="14"/>
      <c r="Q695" s="14"/>
      <c r="R695" s="14"/>
      <c r="S695" s="14"/>
      <c r="T695" s="14"/>
      <c r="U695" s="14"/>
      <c r="V695" s="14"/>
      <c r="W695" s="14"/>
      <c r="X695" s="14"/>
      <c r="Y695" s="14"/>
      <c r="Z695" s="14"/>
      <c r="AA695" s="14"/>
      <c r="AB695" s="14"/>
    </row>
    <row r="696">
      <c r="A696" s="7"/>
      <c r="B696" s="11"/>
      <c r="C696" s="9"/>
      <c r="D696" s="22"/>
      <c r="E696" s="11"/>
      <c r="F696" s="11"/>
      <c r="G696" s="13"/>
      <c r="H696" s="11"/>
      <c r="I696" s="14"/>
      <c r="J696" s="14"/>
      <c r="K696" s="14"/>
      <c r="L696" s="14"/>
      <c r="M696" s="14"/>
      <c r="N696" s="14"/>
      <c r="O696" s="14"/>
      <c r="P696" s="14"/>
      <c r="Q696" s="14"/>
      <c r="R696" s="14"/>
      <c r="S696" s="14"/>
      <c r="T696" s="14"/>
      <c r="U696" s="14"/>
      <c r="V696" s="14"/>
      <c r="W696" s="14"/>
      <c r="X696" s="14"/>
      <c r="Y696" s="14"/>
      <c r="Z696" s="14"/>
      <c r="AA696" s="14"/>
      <c r="AB696" s="14"/>
    </row>
    <row r="697">
      <c r="A697" s="7"/>
      <c r="B697" s="11"/>
      <c r="C697" s="9"/>
      <c r="D697" s="22"/>
      <c r="E697" s="11"/>
      <c r="F697" s="11"/>
      <c r="G697" s="13"/>
      <c r="H697" s="11"/>
      <c r="I697" s="14"/>
      <c r="J697" s="14"/>
      <c r="K697" s="14"/>
      <c r="L697" s="14"/>
      <c r="M697" s="14"/>
      <c r="N697" s="14"/>
      <c r="O697" s="14"/>
      <c r="P697" s="14"/>
      <c r="Q697" s="14"/>
      <c r="R697" s="14"/>
      <c r="S697" s="14"/>
      <c r="T697" s="14"/>
      <c r="U697" s="14"/>
      <c r="V697" s="14"/>
      <c r="W697" s="14"/>
      <c r="X697" s="14"/>
      <c r="Y697" s="14"/>
      <c r="Z697" s="14"/>
      <c r="AA697" s="14"/>
      <c r="AB697" s="14"/>
    </row>
    <row r="698">
      <c r="A698" s="7"/>
      <c r="B698" s="11"/>
      <c r="C698" s="9"/>
      <c r="D698" s="22"/>
      <c r="E698" s="11"/>
      <c r="F698" s="11"/>
      <c r="G698" s="13"/>
      <c r="H698" s="11"/>
      <c r="I698" s="14"/>
      <c r="J698" s="14"/>
      <c r="K698" s="14"/>
      <c r="L698" s="14"/>
      <c r="M698" s="14"/>
      <c r="N698" s="14"/>
      <c r="O698" s="14"/>
      <c r="P698" s="14"/>
      <c r="Q698" s="14"/>
      <c r="R698" s="14"/>
      <c r="S698" s="14"/>
      <c r="T698" s="14"/>
      <c r="U698" s="14"/>
      <c r="V698" s="14"/>
      <c r="W698" s="14"/>
      <c r="X698" s="14"/>
      <c r="Y698" s="14"/>
      <c r="Z698" s="14"/>
      <c r="AA698" s="14"/>
      <c r="AB698" s="14"/>
    </row>
    <row r="699">
      <c r="A699" s="7"/>
      <c r="B699" s="11"/>
      <c r="C699" s="9"/>
      <c r="D699" s="22"/>
      <c r="E699" s="11"/>
      <c r="F699" s="11"/>
      <c r="G699" s="13"/>
      <c r="H699" s="11"/>
      <c r="I699" s="14"/>
      <c r="J699" s="14"/>
      <c r="K699" s="14"/>
      <c r="L699" s="14"/>
      <c r="M699" s="14"/>
      <c r="N699" s="14"/>
      <c r="O699" s="14"/>
      <c r="P699" s="14"/>
      <c r="Q699" s="14"/>
      <c r="R699" s="14"/>
      <c r="S699" s="14"/>
      <c r="T699" s="14"/>
      <c r="U699" s="14"/>
      <c r="V699" s="14"/>
      <c r="W699" s="14"/>
      <c r="X699" s="14"/>
      <c r="Y699" s="14"/>
      <c r="Z699" s="14"/>
      <c r="AA699" s="14"/>
      <c r="AB699" s="14"/>
    </row>
    <row r="700">
      <c r="A700" s="7"/>
      <c r="B700" s="11"/>
      <c r="C700" s="9"/>
      <c r="D700" s="22"/>
      <c r="E700" s="11"/>
      <c r="F700" s="11"/>
      <c r="G700" s="13"/>
      <c r="H700" s="11"/>
      <c r="I700" s="14"/>
      <c r="J700" s="14"/>
      <c r="K700" s="14"/>
      <c r="L700" s="14"/>
      <c r="M700" s="14"/>
      <c r="N700" s="14"/>
      <c r="O700" s="14"/>
      <c r="P700" s="14"/>
      <c r="Q700" s="14"/>
      <c r="R700" s="14"/>
      <c r="S700" s="14"/>
      <c r="T700" s="14"/>
      <c r="U700" s="14"/>
      <c r="V700" s="14"/>
      <c r="W700" s="14"/>
      <c r="X700" s="14"/>
      <c r="Y700" s="14"/>
      <c r="Z700" s="14"/>
      <c r="AA700" s="14"/>
      <c r="AB700" s="14"/>
    </row>
    <row r="701">
      <c r="A701" s="7"/>
      <c r="B701" s="11"/>
      <c r="C701" s="9"/>
      <c r="D701" s="22"/>
      <c r="E701" s="11"/>
      <c r="F701" s="11"/>
      <c r="G701" s="13"/>
      <c r="H701" s="11"/>
      <c r="I701" s="14"/>
      <c r="J701" s="14"/>
      <c r="K701" s="14"/>
      <c r="L701" s="14"/>
      <c r="M701" s="14"/>
      <c r="N701" s="14"/>
      <c r="O701" s="14"/>
      <c r="P701" s="14"/>
      <c r="Q701" s="14"/>
      <c r="R701" s="14"/>
      <c r="S701" s="14"/>
      <c r="T701" s="14"/>
      <c r="U701" s="14"/>
      <c r="V701" s="14"/>
      <c r="W701" s="14"/>
      <c r="X701" s="14"/>
      <c r="Y701" s="14"/>
      <c r="Z701" s="14"/>
      <c r="AA701" s="14"/>
      <c r="AB701" s="14"/>
    </row>
    <row r="702">
      <c r="A702" s="7"/>
      <c r="B702" s="11"/>
      <c r="C702" s="9"/>
      <c r="D702" s="22"/>
      <c r="E702" s="11"/>
      <c r="F702" s="11"/>
      <c r="G702" s="13"/>
      <c r="H702" s="11"/>
      <c r="I702" s="14"/>
      <c r="J702" s="14"/>
      <c r="K702" s="14"/>
      <c r="L702" s="14"/>
      <c r="M702" s="14"/>
      <c r="N702" s="14"/>
      <c r="O702" s="14"/>
      <c r="P702" s="14"/>
      <c r="Q702" s="14"/>
      <c r="R702" s="14"/>
      <c r="S702" s="14"/>
      <c r="T702" s="14"/>
      <c r="U702" s="14"/>
      <c r="V702" s="14"/>
      <c r="W702" s="14"/>
      <c r="X702" s="14"/>
      <c r="Y702" s="14"/>
      <c r="Z702" s="14"/>
      <c r="AA702" s="14"/>
      <c r="AB702" s="14"/>
    </row>
    <row r="703">
      <c r="A703" s="7"/>
      <c r="B703" s="11"/>
      <c r="C703" s="9"/>
      <c r="D703" s="22"/>
      <c r="E703" s="11"/>
      <c r="F703" s="11"/>
      <c r="G703" s="13"/>
      <c r="H703" s="11"/>
      <c r="I703" s="14"/>
      <c r="J703" s="14"/>
      <c r="K703" s="14"/>
      <c r="L703" s="14"/>
      <c r="M703" s="14"/>
      <c r="N703" s="14"/>
      <c r="O703" s="14"/>
      <c r="P703" s="14"/>
      <c r="Q703" s="14"/>
      <c r="R703" s="14"/>
      <c r="S703" s="14"/>
      <c r="T703" s="14"/>
      <c r="U703" s="14"/>
      <c r="V703" s="14"/>
      <c r="W703" s="14"/>
      <c r="X703" s="14"/>
      <c r="Y703" s="14"/>
      <c r="Z703" s="14"/>
      <c r="AA703" s="14"/>
      <c r="AB703" s="14"/>
    </row>
    <row r="704">
      <c r="A704" s="7"/>
      <c r="B704" s="11"/>
      <c r="C704" s="9"/>
      <c r="D704" s="22"/>
      <c r="E704" s="11"/>
      <c r="F704" s="11"/>
      <c r="G704" s="13"/>
      <c r="H704" s="11"/>
      <c r="I704" s="14"/>
      <c r="J704" s="14"/>
      <c r="K704" s="14"/>
      <c r="L704" s="14"/>
      <c r="M704" s="14"/>
      <c r="N704" s="14"/>
      <c r="O704" s="14"/>
      <c r="P704" s="14"/>
      <c r="Q704" s="14"/>
      <c r="R704" s="14"/>
      <c r="S704" s="14"/>
      <c r="T704" s="14"/>
      <c r="U704" s="14"/>
      <c r="V704" s="14"/>
      <c r="W704" s="14"/>
      <c r="X704" s="14"/>
      <c r="Y704" s="14"/>
      <c r="Z704" s="14"/>
      <c r="AA704" s="14"/>
      <c r="AB704" s="14"/>
    </row>
    <row r="705">
      <c r="A705" s="7"/>
      <c r="B705" s="11"/>
      <c r="C705" s="9"/>
      <c r="D705" s="22"/>
      <c r="E705" s="11"/>
      <c r="F705" s="11"/>
      <c r="G705" s="13"/>
      <c r="H705" s="11"/>
      <c r="I705" s="14"/>
      <c r="J705" s="14"/>
      <c r="K705" s="14"/>
      <c r="L705" s="14"/>
      <c r="M705" s="14"/>
      <c r="N705" s="14"/>
      <c r="O705" s="14"/>
      <c r="P705" s="14"/>
      <c r="Q705" s="14"/>
      <c r="R705" s="14"/>
      <c r="S705" s="14"/>
      <c r="T705" s="14"/>
      <c r="U705" s="14"/>
      <c r="V705" s="14"/>
      <c r="W705" s="14"/>
      <c r="X705" s="14"/>
      <c r="Y705" s="14"/>
      <c r="Z705" s="14"/>
      <c r="AA705" s="14"/>
      <c r="AB705" s="14"/>
    </row>
    <row r="706">
      <c r="A706" s="7"/>
      <c r="B706" s="11"/>
      <c r="C706" s="9"/>
      <c r="D706" s="22"/>
      <c r="E706" s="11"/>
      <c r="F706" s="11"/>
      <c r="G706" s="13"/>
      <c r="H706" s="11"/>
      <c r="I706" s="14"/>
      <c r="J706" s="14"/>
      <c r="K706" s="14"/>
      <c r="L706" s="14"/>
      <c r="M706" s="14"/>
      <c r="N706" s="14"/>
      <c r="O706" s="14"/>
      <c r="P706" s="14"/>
      <c r="Q706" s="14"/>
      <c r="R706" s="14"/>
      <c r="S706" s="14"/>
      <c r="T706" s="14"/>
      <c r="U706" s="14"/>
      <c r="V706" s="14"/>
      <c r="W706" s="14"/>
      <c r="X706" s="14"/>
      <c r="Y706" s="14"/>
      <c r="Z706" s="14"/>
      <c r="AA706" s="14"/>
      <c r="AB706" s="14"/>
    </row>
    <row r="707">
      <c r="A707" s="7"/>
      <c r="B707" s="11"/>
      <c r="C707" s="9"/>
      <c r="D707" s="22"/>
      <c r="E707" s="11"/>
      <c r="F707" s="11"/>
      <c r="G707" s="13"/>
      <c r="H707" s="11"/>
      <c r="I707" s="14"/>
      <c r="J707" s="14"/>
      <c r="K707" s="14"/>
      <c r="L707" s="14"/>
      <c r="M707" s="14"/>
      <c r="N707" s="14"/>
      <c r="O707" s="14"/>
      <c r="P707" s="14"/>
      <c r="Q707" s="14"/>
      <c r="R707" s="14"/>
      <c r="S707" s="14"/>
      <c r="T707" s="14"/>
      <c r="U707" s="14"/>
      <c r="V707" s="14"/>
      <c r="W707" s="14"/>
      <c r="X707" s="14"/>
      <c r="Y707" s="14"/>
      <c r="Z707" s="14"/>
      <c r="AA707" s="14"/>
      <c r="AB707" s="14"/>
    </row>
    <row r="708">
      <c r="A708" s="7"/>
      <c r="B708" s="11"/>
      <c r="C708" s="9"/>
      <c r="D708" s="22"/>
      <c r="E708" s="11"/>
      <c r="F708" s="11"/>
      <c r="G708" s="13"/>
      <c r="H708" s="11"/>
      <c r="I708" s="14"/>
      <c r="J708" s="14"/>
      <c r="K708" s="14"/>
      <c r="L708" s="14"/>
      <c r="M708" s="14"/>
      <c r="N708" s="14"/>
      <c r="O708" s="14"/>
      <c r="P708" s="14"/>
      <c r="Q708" s="14"/>
      <c r="R708" s="14"/>
      <c r="S708" s="14"/>
      <c r="T708" s="14"/>
      <c r="U708" s="14"/>
      <c r="V708" s="14"/>
      <c r="W708" s="14"/>
      <c r="X708" s="14"/>
      <c r="Y708" s="14"/>
      <c r="Z708" s="14"/>
      <c r="AA708" s="14"/>
      <c r="AB708" s="14"/>
    </row>
    <row r="709">
      <c r="A709" s="7"/>
      <c r="B709" s="11"/>
      <c r="C709" s="9"/>
      <c r="D709" s="22"/>
      <c r="E709" s="11"/>
      <c r="F709" s="11"/>
      <c r="G709" s="13"/>
      <c r="H709" s="11"/>
      <c r="I709" s="14"/>
      <c r="J709" s="14"/>
      <c r="K709" s="14"/>
      <c r="L709" s="14"/>
      <c r="M709" s="14"/>
      <c r="N709" s="14"/>
      <c r="O709" s="14"/>
      <c r="P709" s="14"/>
      <c r="Q709" s="14"/>
      <c r="R709" s="14"/>
      <c r="S709" s="14"/>
      <c r="T709" s="14"/>
      <c r="U709" s="14"/>
      <c r="V709" s="14"/>
      <c r="W709" s="14"/>
      <c r="X709" s="14"/>
      <c r="Y709" s="14"/>
      <c r="Z709" s="14"/>
      <c r="AA709" s="14"/>
      <c r="AB709" s="14"/>
    </row>
    <row r="710">
      <c r="A710" s="7"/>
      <c r="B710" s="11"/>
      <c r="C710" s="9"/>
      <c r="D710" s="22"/>
      <c r="E710" s="11"/>
      <c r="F710" s="11"/>
      <c r="G710" s="13"/>
      <c r="H710" s="11"/>
      <c r="I710" s="14"/>
      <c r="J710" s="14"/>
      <c r="K710" s="14"/>
      <c r="L710" s="14"/>
      <c r="M710" s="14"/>
      <c r="N710" s="14"/>
      <c r="O710" s="14"/>
      <c r="P710" s="14"/>
      <c r="Q710" s="14"/>
      <c r="R710" s="14"/>
      <c r="S710" s="14"/>
      <c r="T710" s="14"/>
      <c r="U710" s="14"/>
      <c r="V710" s="14"/>
      <c r="W710" s="14"/>
      <c r="X710" s="14"/>
      <c r="Y710" s="14"/>
      <c r="Z710" s="14"/>
      <c r="AA710" s="14"/>
      <c r="AB710" s="14"/>
    </row>
    <row r="711">
      <c r="A711" s="7"/>
      <c r="B711" s="11"/>
      <c r="C711" s="9"/>
      <c r="D711" s="22"/>
      <c r="E711" s="11"/>
      <c r="F711" s="11"/>
      <c r="G711" s="13"/>
      <c r="H711" s="11"/>
      <c r="I711" s="14"/>
      <c r="J711" s="14"/>
      <c r="K711" s="14"/>
      <c r="L711" s="14"/>
      <c r="M711" s="14"/>
      <c r="N711" s="14"/>
      <c r="O711" s="14"/>
      <c r="P711" s="14"/>
      <c r="Q711" s="14"/>
      <c r="R711" s="14"/>
      <c r="S711" s="14"/>
      <c r="T711" s="14"/>
      <c r="U711" s="14"/>
      <c r="V711" s="14"/>
      <c r="W711" s="14"/>
      <c r="X711" s="14"/>
      <c r="Y711" s="14"/>
      <c r="Z711" s="14"/>
      <c r="AA711" s="14"/>
      <c r="AB711" s="14"/>
    </row>
    <row r="712">
      <c r="A712" s="7"/>
      <c r="B712" s="11"/>
      <c r="C712" s="9"/>
      <c r="D712" s="22"/>
      <c r="E712" s="11"/>
      <c r="F712" s="11"/>
      <c r="G712" s="13"/>
      <c r="H712" s="11"/>
      <c r="I712" s="14"/>
      <c r="J712" s="14"/>
      <c r="K712" s="14"/>
      <c r="L712" s="14"/>
      <c r="M712" s="14"/>
      <c r="N712" s="14"/>
      <c r="O712" s="14"/>
      <c r="P712" s="14"/>
      <c r="Q712" s="14"/>
      <c r="R712" s="14"/>
      <c r="S712" s="14"/>
      <c r="T712" s="14"/>
      <c r="U712" s="14"/>
      <c r="V712" s="14"/>
      <c r="W712" s="14"/>
      <c r="X712" s="14"/>
      <c r="Y712" s="14"/>
      <c r="Z712" s="14"/>
      <c r="AA712" s="14"/>
      <c r="AB712" s="14"/>
    </row>
    <row r="713">
      <c r="A713" s="7"/>
      <c r="B713" s="11"/>
      <c r="C713" s="9"/>
      <c r="D713" s="22"/>
      <c r="E713" s="11"/>
      <c r="F713" s="11"/>
      <c r="G713" s="13"/>
      <c r="H713" s="11"/>
      <c r="I713" s="14"/>
      <c r="J713" s="14"/>
      <c r="K713" s="14"/>
      <c r="L713" s="14"/>
      <c r="M713" s="14"/>
      <c r="N713" s="14"/>
      <c r="O713" s="14"/>
      <c r="P713" s="14"/>
      <c r="Q713" s="14"/>
      <c r="R713" s="14"/>
      <c r="S713" s="14"/>
      <c r="T713" s="14"/>
      <c r="U713" s="14"/>
      <c r="V713" s="14"/>
      <c r="W713" s="14"/>
      <c r="X713" s="14"/>
      <c r="Y713" s="14"/>
      <c r="Z713" s="14"/>
      <c r="AA713" s="14"/>
      <c r="AB713" s="14"/>
    </row>
    <row r="714">
      <c r="A714" s="7"/>
      <c r="B714" s="11"/>
      <c r="C714" s="9"/>
      <c r="D714" s="22"/>
      <c r="E714" s="11"/>
      <c r="F714" s="11"/>
      <c r="G714" s="13"/>
      <c r="H714" s="11"/>
      <c r="I714" s="14"/>
      <c r="J714" s="14"/>
      <c r="K714" s="14"/>
      <c r="L714" s="14"/>
      <c r="M714" s="14"/>
      <c r="N714" s="14"/>
      <c r="O714" s="14"/>
      <c r="P714" s="14"/>
      <c r="Q714" s="14"/>
      <c r="R714" s="14"/>
      <c r="S714" s="14"/>
      <c r="T714" s="14"/>
      <c r="U714" s="14"/>
      <c r="V714" s="14"/>
      <c r="W714" s="14"/>
      <c r="X714" s="14"/>
      <c r="Y714" s="14"/>
      <c r="Z714" s="14"/>
      <c r="AA714" s="14"/>
      <c r="AB714" s="14"/>
    </row>
    <row r="715">
      <c r="A715" s="7"/>
      <c r="B715" s="11"/>
      <c r="C715" s="9"/>
      <c r="D715" s="22"/>
      <c r="E715" s="11"/>
      <c r="F715" s="11"/>
      <c r="G715" s="13"/>
      <c r="H715" s="11"/>
      <c r="I715" s="14"/>
      <c r="J715" s="14"/>
      <c r="K715" s="14"/>
      <c r="L715" s="14"/>
      <c r="M715" s="14"/>
      <c r="N715" s="14"/>
      <c r="O715" s="14"/>
      <c r="P715" s="14"/>
      <c r="Q715" s="14"/>
      <c r="R715" s="14"/>
      <c r="S715" s="14"/>
      <c r="T715" s="14"/>
      <c r="U715" s="14"/>
      <c r="V715" s="14"/>
      <c r="W715" s="14"/>
      <c r="X715" s="14"/>
      <c r="Y715" s="14"/>
      <c r="Z715" s="14"/>
      <c r="AA715" s="14"/>
      <c r="AB715" s="14"/>
    </row>
    <row r="716">
      <c r="A716" s="7"/>
      <c r="B716" s="11"/>
      <c r="C716" s="9"/>
      <c r="D716" s="22"/>
      <c r="E716" s="11"/>
      <c r="F716" s="11"/>
      <c r="G716" s="13"/>
      <c r="H716" s="11"/>
      <c r="I716" s="14"/>
      <c r="J716" s="14"/>
      <c r="K716" s="14"/>
      <c r="L716" s="14"/>
      <c r="M716" s="14"/>
      <c r="N716" s="14"/>
      <c r="O716" s="14"/>
      <c r="P716" s="14"/>
      <c r="Q716" s="14"/>
      <c r="R716" s="14"/>
      <c r="S716" s="14"/>
      <c r="T716" s="14"/>
      <c r="U716" s="14"/>
      <c r="V716" s="14"/>
      <c r="W716" s="14"/>
      <c r="X716" s="14"/>
      <c r="Y716" s="14"/>
      <c r="Z716" s="14"/>
      <c r="AA716" s="14"/>
      <c r="AB716" s="14"/>
    </row>
    <row r="717">
      <c r="A717" s="7"/>
      <c r="B717" s="11"/>
      <c r="C717" s="9"/>
      <c r="D717" s="22"/>
      <c r="E717" s="11"/>
      <c r="F717" s="11"/>
      <c r="G717" s="13"/>
      <c r="H717" s="11"/>
      <c r="I717" s="14"/>
      <c r="J717" s="14"/>
      <c r="K717" s="14"/>
      <c r="L717" s="14"/>
      <c r="M717" s="14"/>
      <c r="N717" s="14"/>
      <c r="O717" s="14"/>
      <c r="P717" s="14"/>
      <c r="Q717" s="14"/>
      <c r="R717" s="14"/>
      <c r="S717" s="14"/>
      <c r="T717" s="14"/>
      <c r="U717" s="14"/>
      <c r="V717" s="14"/>
      <c r="W717" s="14"/>
      <c r="X717" s="14"/>
      <c r="Y717" s="14"/>
      <c r="Z717" s="14"/>
      <c r="AA717" s="14"/>
      <c r="AB717" s="14"/>
    </row>
    <row r="718">
      <c r="A718" s="7"/>
      <c r="B718" s="11"/>
      <c r="C718" s="9"/>
      <c r="D718" s="22"/>
      <c r="E718" s="11"/>
      <c r="F718" s="11"/>
      <c r="G718" s="13"/>
      <c r="H718" s="11"/>
      <c r="I718" s="14"/>
      <c r="J718" s="14"/>
      <c r="K718" s="14"/>
      <c r="L718" s="14"/>
      <c r="M718" s="14"/>
      <c r="N718" s="14"/>
      <c r="O718" s="14"/>
      <c r="P718" s="14"/>
      <c r="Q718" s="14"/>
      <c r="R718" s="14"/>
      <c r="S718" s="14"/>
      <c r="T718" s="14"/>
      <c r="U718" s="14"/>
      <c r="V718" s="14"/>
      <c r="W718" s="14"/>
      <c r="X718" s="14"/>
      <c r="Y718" s="14"/>
      <c r="Z718" s="14"/>
      <c r="AA718" s="14"/>
      <c r="AB718" s="14"/>
    </row>
    <row r="719">
      <c r="A719" s="7"/>
      <c r="B719" s="11"/>
      <c r="C719" s="9"/>
      <c r="D719" s="22"/>
      <c r="E719" s="11"/>
      <c r="F719" s="11"/>
      <c r="G719" s="13"/>
      <c r="H719" s="11"/>
      <c r="I719" s="14"/>
      <c r="J719" s="14"/>
      <c r="K719" s="14"/>
      <c r="L719" s="14"/>
      <c r="M719" s="14"/>
      <c r="N719" s="14"/>
      <c r="O719" s="14"/>
      <c r="P719" s="14"/>
      <c r="Q719" s="14"/>
      <c r="R719" s="14"/>
      <c r="S719" s="14"/>
      <c r="T719" s="14"/>
      <c r="U719" s="14"/>
      <c r="V719" s="14"/>
      <c r="W719" s="14"/>
      <c r="X719" s="14"/>
      <c r="Y719" s="14"/>
      <c r="Z719" s="14"/>
      <c r="AA719" s="14"/>
      <c r="AB719" s="14"/>
    </row>
    <row r="720">
      <c r="A720" s="7"/>
      <c r="B720" s="11"/>
      <c r="C720" s="9"/>
      <c r="D720" s="22"/>
      <c r="E720" s="11"/>
      <c r="F720" s="11"/>
      <c r="G720" s="13"/>
      <c r="H720" s="11"/>
      <c r="I720" s="14"/>
      <c r="J720" s="14"/>
      <c r="K720" s="14"/>
      <c r="L720" s="14"/>
      <c r="M720" s="14"/>
      <c r="N720" s="14"/>
      <c r="O720" s="14"/>
      <c r="P720" s="14"/>
      <c r="Q720" s="14"/>
      <c r="R720" s="14"/>
      <c r="S720" s="14"/>
      <c r="T720" s="14"/>
      <c r="U720" s="14"/>
      <c r="V720" s="14"/>
      <c r="W720" s="14"/>
      <c r="X720" s="14"/>
      <c r="Y720" s="14"/>
      <c r="Z720" s="14"/>
      <c r="AA720" s="14"/>
      <c r="AB720" s="14"/>
    </row>
    <row r="721">
      <c r="A721" s="7"/>
      <c r="B721" s="11"/>
      <c r="C721" s="9"/>
      <c r="D721" s="22"/>
      <c r="E721" s="11"/>
      <c r="F721" s="11"/>
      <c r="G721" s="13"/>
      <c r="H721" s="11"/>
      <c r="I721" s="14"/>
      <c r="J721" s="14"/>
      <c r="K721" s="14"/>
      <c r="L721" s="14"/>
      <c r="M721" s="14"/>
      <c r="N721" s="14"/>
      <c r="O721" s="14"/>
      <c r="P721" s="14"/>
      <c r="Q721" s="14"/>
      <c r="R721" s="14"/>
      <c r="S721" s="14"/>
      <c r="T721" s="14"/>
      <c r="U721" s="14"/>
      <c r="V721" s="14"/>
      <c r="W721" s="14"/>
      <c r="X721" s="14"/>
      <c r="Y721" s="14"/>
      <c r="Z721" s="14"/>
      <c r="AA721" s="14"/>
      <c r="AB721" s="14"/>
    </row>
    <row r="722">
      <c r="A722" s="7"/>
      <c r="B722" s="11"/>
      <c r="C722" s="9"/>
      <c r="D722" s="22"/>
      <c r="E722" s="11"/>
      <c r="F722" s="11"/>
      <c r="G722" s="13"/>
      <c r="H722" s="11"/>
      <c r="I722" s="14"/>
      <c r="J722" s="14"/>
      <c r="K722" s="14"/>
      <c r="L722" s="14"/>
      <c r="M722" s="14"/>
      <c r="N722" s="14"/>
      <c r="O722" s="14"/>
      <c r="P722" s="14"/>
      <c r="Q722" s="14"/>
      <c r="R722" s="14"/>
      <c r="S722" s="14"/>
      <c r="T722" s="14"/>
      <c r="U722" s="14"/>
      <c r="V722" s="14"/>
      <c r="W722" s="14"/>
      <c r="X722" s="14"/>
      <c r="Y722" s="14"/>
      <c r="Z722" s="14"/>
      <c r="AA722" s="14"/>
      <c r="AB722" s="14"/>
    </row>
    <row r="723">
      <c r="A723" s="7"/>
      <c r="B723" s="11"/>
      <c r="C723" s="9"/>
      <c r="D723" s="22"/>
      <c r="E723" s="11"/>
      <c r="F723" s="11"/>
      <c r="G723" s="13"/>
      <c r="H723" s="11"/>
      <c r="I723" s="14"/>
      <c r="J723" s="14"/>
      <c r="K723" s="14"/>
      <c r="L723" s="14"/>
      <c r="M723" s="14"/>
      <c r="N723" s="14"/>
      <c r="O723" s="14"/>
      <c r="P723" s="14"/>
      <c r="Q723" s="14"/>
      <c r="R723" s="14"/>
      <c r="S723" s="14"/>
      <c r="T723" s="14"/>
      <c r="U723" s="14"/>
      <c r="V723" s="14"/>
      <c r="W723" s="14"/>
      <c r="X723" s="14"/>
      <c r="Y723" s="14"/>
      <c r="Z723" s="14"/>
      <c r="AA723" s="14"/>
      <c r="AB723" s="14"/>
    </row>
    <row r="724">
      <c r="A724" s="7"/>
      <c r="B724" s="11"/>
      <c r="C724" s="9"/>
      <c r="D724" s="22"/>
      <c r="E724" s="11"/>
      <c r="F724" s="11"/>
      <c r="G724" s="13"/>
      <c r="H724" s="11"/>
      <c r="I724" s="14"/>
      <c r="J724" s="14"/>
      <c r="K724" s="14"/>
      <c r="L724" s="14"/>
      <c r="M724" s="14"/>
      <c r="N724" s="14"/>
      <c r="O724" s="14"/>
      <c r="P724" s="14"/>
      <c r="Q724" s="14"/>
      <c r="R724" s="14"/>
      <c r="S724" s="14"/>
      <c r="T724" s="14"/>
      <c r="U724" s="14"/>
      <c r="V724" s="14"/>
      <c r="W724" s="14"/>
      <c r="X724" s="14"/>
      <c r="Y724" s="14"/>
      <c r="Z724" s="14"/>
      <c r="AA724" s="14"/>
      <c r="AB724" s="14"/>
    </row>
    <row r="725">
      <c r="A725" s="7"/>
      <c r="B725" s="11"/>
      <c r="C725" s="9"/>
      <c r="D725" s="22"/>
      <c r="E725" s="11"/>
      <c r="F725" s="11"/>
      <c r="G725" s="13"/>
      <c r="H725" s="11"/>
      <c r="I725" s="14"/>
      <c r="J725" s="14"/>
      <c r="K725" s="14"/>
      <c r="L725" s="14"/>
      <c r="M725" s="14"/>
      <c r="N725" s="14"/>
      <c r="O725" s="14"/>
      <c r="P725" s="14"/>
      <c r="Q725" s="14"/>
      <c r="R725" s="14"/>
      <c r="S725" s="14"/>
      <c r="T725" s="14"/>
      <c r="U725" s="14"/>
      <c r="V725" s="14"/>
      <c r="W725" s="14"/>
      <c r="X725" s="14"/>
      <c r="Y725" s="14"/>
      <c r="Z725" s="14"/>
      <c r="AA725" s="14"/>
      <c r="AB725" s="14"/>
    </row>
    <row r="726">
      <c r="A726" s="7"/>
      <c r="B726" s="11"/>
      <c r="C726" s="9"/>
      <c r="D726" s="22"/>
      <c r="E726" s="11"/>
      <c r="F726" s="11"/>
      <c r="G726" s="13"/>
      <c r="H726" s="11"/>
      <c r="I726" s="14"/>
      <c r="J726" s="14"/>
      <c r="K726" s="14"/>
      <c r="L726" s="14"/>
      <c r="M726" s="14"/>
      <c r="N726" s="14"/>
      <c r="O726" s="14"/>
      <c r="P726" s="14"/>
      <c r="Q726" s="14"/>
      <c r="R726" s="14"/>
      <c r="S726" s="14"/>
      <c r="T726" s="14"/>
      <c r="U726" s="14"/>
      <c r="V726" s="14"/>
      <c r="W726" s="14"/>
      <c r="X726" s="14"/>
      <c r="Y726" s="14"/>
      <c r="Z726" s="14"/>
      <c r="AA726" s="14"/>
      <c r="AB726" s="14"/>
    </row>
    <row r="727">
      <c r="A727" s="7"/>
      <c r="B727" s="11"/>
      <c r="C727" s="9"/>
      <c r="D727" s="22"/>
      <c r="E727" s="11"/>
      <c r="F727" s="11"/>
      <c r="G727" s="13"/>
      <c r="H727" s="11"/>
      <c r="I727" s="14"/>
      <c r="J727" s="14"/>
      <c r="K727" s="14"/>
      <c r="L727" s="14"/>
      <c r="M727" s="14"/>
      <c r="N727" s="14"/>
      <c r="O727" s="14"/>
      <c r="P727" s="14"/>
      <c r="Q727" s="14"/>
      <c r="R727" s="14"/>
      <c r="S727" s="14"/>
      <c r="T727" s="14"/>
      <c r="U727" s="14"/>
      <c r="V727" s="14"/>
      <c r="W727" s="14"/>
      <c r="X727" s="14"/>
      <c r="Y727" s="14"/>
      <c r="Z727" s="14"/>
      <c r="AA727" s="14"/>
      <c r="AB727" s="14"/>
    </row>
    <row r="728">
      <c r="A728" s="7"/>
      <c r="B728" s="11"/>
      <c r="C728" s="9"/>
      <c r="D728" s="22"/>
      <c r="E728" s="11"/>
      <c r="F728" s="11"/>
      <c r="G728" s="13"/>
      <c r="H728" s="11"/>
      <c r="I728" s="14"/>
      <c r="J728" s="14"/>
      <c r="K728" s="14"/>
      <c r="L728" s="14"/>
      <c r="M728" s="14"/>
      <c r="N728" s="14"/>
      <c r="O728" s="14"/>
      <c r="P728" s="14"/>
      <c r="Q728" s="14"/>
      <c r="R728" s="14"/>
      <c r="S728" s="14"/>
      <c r="T728" s="14"/>
      <c r="U728" s="14"/>
      <c r="V728" s="14"/>
      <c r="W728" s="14"/>
      <c r="X728" s="14"/>
      <c r="Y728" s="14"/>
      <c r="Z728" s="14"/>
      <c r="AA728" s="14"/>
      <c r="AB728" s="14"/>
    </row>
    <row r="729">
      <c r="A729" s="7"/>
      <c r="B729" s="11"/>
      <c r="C729" s="9"/>
      <c r="D729" s="22"/>
      <c r="E729" s="11"/>
      <c r="F729" s="11"/>
      <c r="G729" s="13"/>
      <c r="H729" s="11"/>
      <c r="I729" s="14"/>
      <c r="J729" s="14"/>
      <c r="K729" s="14"/>
      <c r="L729" s="14"/>
      <c r="M729" s="14"/>
      <c r="N729" s="14"/>
      <c r="O729" s="14"/>
      <c r="P729" s="14"/>
      <c r="Q729" s="14"/>
      <c r="R729" s="14"/>
      <c r="S729" s="14"/>
      <c r="T729" s="14"/>
      <c r="U729" s="14"/>
      <c r="V729" s="14"/>
      <c r="W729" s="14"/>
      <c r="X729" s="14"/>
      <c r="Y729" s="14"/>
      <c r="Z729" s="14"/>
      <c r="AA729" s="14"/>
      <c r="AB729" s="14"/>
    </row>
    <row r="730">
      <c r="A730" s="7"/>
      <c r="B730" s="11"/>
      <c r="C730" s="9"/>
      <c r="D730" s="22"/>
      <c r="E730" s="11"/>
      <c r="F730" s="11"/>
      <c r="G730" s="13"/>
      <c r="H730" s="11"/>
      <c r="I730" s="14"/>
      <c r="J730" s="14"/>
      <c r="K730" s="14"/>
      <c r="L730" s="14"/>
      <c r="M730" s="14"/>
      <c r="N730" s="14"/>
      <c r="O730" s="14"/>
      <c r="P730" s="14"/>
      <c r="Q730" s="14"/>
      <c r="R730" s="14"/>
      <c r="S730" s="14"/>
      <c r="T730" s="14"/>
      <c r="U730" s="14"/>
      <c r="V730" s="14"/>
      <c r="W730" s="14"/>
      <c r="X730" s="14"/>
      <c r="Y730" s="14"/>
      <c r="Z730" s="14"/>
      <c r="AA730" s="14"/>
      <c r="AB730" s="14"/>
    </row>
    <row r="731">
      <c r="A731" s="7"/>
      <c r="B731" s="11"/>
      <c r="C731" s="9"/>
      <c r="D731" s="22"/>
      <c r="E731" s="11"/>
      <c r="F731" s="11"/>
      <c r="G731" s="13"/>
      <c r="H731" s="11"/>
      <c r="I731" s="14"/>
      <c r="J731" s="14"/>
      <c r="K731" s="14"/>
      <c r="L731" s="14"/>
      <c r="M731" s="14"/>
      <c r="N731" s="14"/>
      <c r="O731" s="14"/>
      <c r="P731" s="14"/>
      <c r="Q731" s="14"/>
      <c r="R731" s="14"/>
      <c r="S731" s="14"/>
      <c r="T731" s="14"/>
      <c r="U731" s="14"/>
      <c r="V731" s="14"/>
      <c r="W731" s="14"/>
      <c r="X731" s="14"/>
      <c r="Y731" s="14"/>
      <c r="Z731" s="14"/>
      <c r="AA731" s="14"/>
      <c r="AB731" s="14"/>
    </row>
    <row r="732">
      <c r="A732" s="7"/>
      <c r="B732" s="11"/>
      <c r="C732" s="9"/>
      <c r="D732" s="22"/>
      <c r="E732" s="11"/>
      <c r="F732" s="11"/>
      <c r="G732" s="13"/>
      <c r="H732" s="11"/>
      <c r="I732" s="14"/>
      <c r="J732" s="14"/>
      <c r="K732" s="14"/>
      <c r="L732" s="14"/>
      <c r="M732" s="14"/>
      <c r="N732" s="14"/>
      <c r="O732" s="14"/>
      <c r="P732" s="14"/>
      <c r="Q732" s="14"/>
      <c r="R732" s="14"/>
      <c r="S732" s="14"/>
      <c r="T732" s="14"/>
      <c r="U732" s="14"/>
      <c r="V732" s="14"/>
      <c r="W732" s="14"/>
      <c r="X732" s="14"/>
      <c r="Y732" s="14"/>
      <c r="Z732" s="14"/>
      <c r="AA732" s="14"/>
      <c r="AB732" s="14"/>
    </row>
    <row r="733">
      <c r="A733" s="7"/>
      <c r="B733" s="11"/>
      <c r="C733" s="9"/>
      <c r="D733" s="22"/>
      <c r="E733" s="11"/>
      <c r="F733" s="11"/>
      <c r="G733" s="13"/>
      <c r="H733" s="11"/>
      <c r="I733" s="14"/>
      <c r="J733" s="14"/>
      <c r="K733" s="14"/>
      <c r="L733" s="14"/>
      <c r="M733" s="14"/>
      <c r="N733" s="14"/>
      <c r="O733" s="14"/>
      <c r="P733" s="14"/>
      <c r="Q733" s="14"/>
      <c r="R733" s="14"/>
      <c r="S733" s="14"/>
      <c r="T733" s="14"/>
      <c r="U733" s="14"/>
      <c r="V733" s="14"/>
      <c r="W733" s="14"/>
      <c r="X733" s="14"/>
      <c r="Y733" s="14"/>
      <c r="Z733" s="14"/>
      <c r="AA733" s="14"/>
      <c r="AB733" s="14"/>
    </row>
    <row r="734">
      <c r="A734" s="7"/>
      <c r="B734" s="11"/>
      <c r="C734" s="9"/>
      <c r="D734" s="22"/>
      <c r="E734" s="11"/>
      <c r="F734" s="11"/>
      <c r="G734" s="13"/>
      <c r="H734" s="11"/>
      <c r="I734" s="14"/>
      <c r="J734" s="14"/>
      <c r="K734" s="14"/>
      <c r="L734" s="14"/>
      <c r="M734" s="14"/>
      <c r="N734" s="14"/>
      <c r="O734" s="14"/>
      <c r="P734" s="14"/>
      <c r="Q734" s="14"/>
      <c r="R734" s="14"/>
      <c r="S734" s="14"/>
      <c r="T734" s="14"/>
      <c r="U734" s="14"/>
      <c r="V734" s="14"/>
      <c r="W734" s="14"/>
      <c r="X734" s="14"/>
      <c r="Y734" s="14"/>
      <c r="Z734" s="14"/>
      <c r="AA734" s="14"/>
      <c r="AB734" s="14"/>
    </row>
    <row r="735">
      <c r="A735" s="7"/>
      <c r="B735" s="11"/>
      <c r="C735" s="9"/>
      <c r="D735" s="22"/>
      <c r="E735" s="11"/>
      <c r="F735" s="11"/>
      <c r="G735" s="13"/>
      <c r="H735" s="11"/>
      <c r="I735" s="14"/>
      <c r="J735" s="14"/>
      <c r="K735" s="14"/>
      <c r="L735" s="14"/>
      <c r="M735" s="14"/>
      <c r="N735" s="14"/>
      <c r="O735" s="14"/>
      <c r="P735" s="14"/>
      <c r="Q735" s="14"/>
      <c r="R735" s="14"/>
      <c r="S735" s="14"/>
      <c r="T735" s="14"/>
      <c r="U735" s="14"/>
      <c r="V735" s="14"/>
      <c r="W735" s="14"/>
      <c r="X735" s="14"/>
      <c r="Y735" s="14"/>
      <c r="Z735" s="14"/>
      <c r="AA735" s="14"/>
      <c r="AB735" s="14"/>
    </row>
    <row r="736">
      <c r="A736" s="7"/>
      <c r="B736" s="11"/>
      <c r="C736" s="9"/>
      <c r="D736" s="22"/>
      <c r="E736" s="11"/>
      <c r="F736" s="11"/>
      <c r="G736" s="13"/>
      <c r="H736" s="11"/>
      <c r="I736" s="14"/>
      <c r="J736" s="14"/>
      <c r="K736" s="14"/>
      <c r="L736" s="14"/>
      <c r="M736" s="14"/>
      <c r="N736" s="14"/>
      <c r="O736" s="14"/>
      <c r="P736" s="14"/>
      <c r="Q736" s="14"/>
      <c r="R736" s="14"/>
      <c r="S736" s="14"/>
      <c r="T736" s="14"/>
      <c r="U736" s="14"/>
      <c r="V736" s="14"/>
      <c r="W736" s="14"/>
      <c r="X736" s="14"/>
      <c r="Y736" s="14"/>
      <c r="Z736" s="14"/>
      <c r="AA736" s="14"/>
      <c r="AB736" s="14"/>
    </row>
    <row r="737">
      <c r="A737" s="7"/>
      <c r="B737" s="11"/>
      <c r="C737" s="9"/>
      <c r="D737" s="22"/>
      <c r="E737" s="11"/>
      <c r="F737" s="11"/>
      <c r="G737" s="13"/>
      <c r="H737" s="11"/>
      <c r="I737" s="14"/>
      <c r="J737" s="14"/>
      <c r="K737" s="14"/>
      <c r="L737" s="14"/>
      <c r="M737" s="14"/>
      <c r="N737" s="14"/>
      <c r="O737" s="14"/>
      <c r="P737" s="14"/>
      <c r="Q737" s="14"/>
      <c r="R737" s="14"/>
      <c r="S737" s="14"/>
      <c r="T737" s="14"/>
      <c r="U737" s="14"/>
      <c r="V737" s="14"/>
      <c r="W737" s="14"/>
      <c r="X737" s="14"/>
      <c r="Y737" s="14"/>
      <c r="Z737" s="14"/>
      <c r="AA737" s="14"/>
      <c r="AB737" s="14"/>
    </row>
    <row r="738">
      <c r="A738" s="7"/>
      <c r="B738" s="11"/>
      <c r="C738" s="9"/>
      <c r="D738" s="22"/>
      <c r="E738" s="11"/>
      <c r="F738" s="11"/>
      <c r="G738" s="13"/>
      <c r="H738" s="11"/>
      <c r="I738" s="14"/>
      <c r="J738" s="14"/>
      <c r="K738" s="14"/>
      <c r="L738" s="14"/>
      <c r="M738" s="14"/>
      <c r="N738" s="14"/>
      <c r="O738" s="14"/>
      <c r="P738" s="14"/>
      <c r="Q738" s="14"/>
      <c r="R738" s="14"/>
      <c r="S738" s="14"/>
      <c r="T738" s="14"/>
      <c r="U738" s="14"/>
      <c r="V738" s="14"/>
      <c r="W738" s="14"/>
      <c r="X738" s="14"/>
      <c r="Y738" s="14"/>
      <c r="Z738" s="14"/>
      <c r="AA738" s="14"/>
      <c r="AB738" s="14"/>
    </row>
    <row r="739">
      <c r="A739" s="7"/>
      <c r="B739" s="11"/>
      <c r="C739" s="9"/>
      <c r="D739" s="22"/>
      <c r="E739" s="11"/>
      <c r="F739" s="11"/>
      <c r="G739" s="13"/>
      <c r="H739" s="11"/>
      <c r="I739" s="14"/>
      <c r="J739" s="14"/>
      <c r="K739" s="14"/>
      <c r="L739" s="14"/>
      <c r="M739" s="14"/>
      <c r="N739" s="14"/>
      <c r="O739" s="14"/>
      <c r="P739" s="14"/>
      <c r="Q739" s="14"/>
      <c r="R739" s="14"/>
      <c r="S739" s="14"/>
      <c r="T739" s="14"/>
      <c r="U739" s="14"/>
      <c r="V739" s="14"/>
      <c r="W739" s="14"/>
      <c r="X739" s="14"/>
      <c r="Y739" s="14"/>
      <c r="Z739" s="14"/>
      <c r="AA739" s="14"/>
      <c r="AB739" s="14"/>
    </row>
    <row r="740">
      <c r="A740" s="7"/>
      <c r="B740" s="11"/>
      <c r="C740" s="9"/>
      <c r="D740" s="22"/>
      <c r="E740" s="11"/>
      <c r="F740" s="11"/>
      <c r="G740" s="13"/>
      <c r="H740" s="11"/>
      <c r="I740" s="14"/>
      <c r="J740" s="14"/>
      <c r="K740" s="14"/>
      <c r="L740" s="14"/>
      <c r="M740" s="14"/>
      <c r="N740" s="14"/>
      <c r="O740" s="14"/>
      <c r="P740" s="14"/>
      <c r="Q740" s="14"/>
      <c r="R740" s="14"/>
      <c r="S740" s="14"/>
      <c r="T740" s="14"/>
      <c r="U740" s="14"/>
      <c r="V740" s="14"/>
      <c r="W740" s="14"/>
      <c r="X740" s="14"/>
      <c r="Y740" s="14"/>
      <c r="Z740" s="14"/>
      <c r="AA740" s="14"/>
      <c r="AB740" s="14"/>
    </row>
    <row r="741">
      <c r="A741" s="7"/>
      <c r="B741" s="11"/>
      <c r="C741" s="9"/>
      <c r="D741" s="22"/>
      <c r="E741" s="11"/>
      <c r="F741" s="11"/>
      <c r="G741" s="13"/>
      <c r="H741" s="11"/>
      <c r="I741" s="14"/>
      <c r="J741" s="14"/>
      <c r="K741" s="14"/>
      <c r="L741" s="14"/>
      <c r="M741" s="14"/>
      <c r="N741" s="14"/>
      <c r="O741" s="14"/>
      <c r="P741" s="14"/>
      <c r="Q741" s="14"/>
      <c r="R741" s="14"/>
      <c r="S741" s="14"/>
      <c r="T741" s="14"/>
      <c r="U741" s="14"/>
      <c r="V741" s="14"/>
      <c r="W741" s="14"/>
      <c r="X741" s="14"/>
      <c r="Y741" s="14"/>
      <c r="Z741" s="14"/>
      <c r="AA741" s="14"/>
      <c r="AB741" s="14"/>
    </row>
    <row r="742">
      <c r="A742" s="7"/>
      <c r="B742" s="11"/>
      <c r="C742" s="9"/>
      <c r="D742" s="22"/>
      <c r="E742" s="11"/>
      <c r="F742" s="11"/>
      <c r="G742" s="13"/>
      <c r="H742" s="11"/>
      <c r="I742" s="14"/>
      <c r="J742" s="14"/>
      <c r="K742" s="14"/>
      <c r="L742" s="14"/>
      <c r="M742" s="14"/>
      <c r="N742" s="14"/>
      <c r="O742" s="14"/>
      <c r="P742" s="14"/>
      <c r="Q742" s="14"/>
      <c r="R742" s="14"/>
      <c r="S742" s="14"/>
      <c r="T742" s="14"/>
      <c r="U742" s="14"/>
      <c r="V742" s="14"/>
      <c r="W742" s="14"/>
      <c r="X742" s="14"/>
      <c r="Y742" s="14"/>
      <c r="Z742" s="14"/>
      <c r="AA742" s="14"/>
      <c r="AB742" s="14"/>
    </row>
    <row r="743">
      <c r="A743" s="7"/>
      <c r="B743" s="11"/>
      <c r="C743" s="9"/>
      <c r="D743" s="22"/>
      <c r="E743" s="11"/>
      <c r="F743" s="11"/>
      <c r="G743" s="13"/>
      <c r="H743" s="11"/>
      <c r="I743" s="14"/>
      <c r="J743" s="14"/>
      <c r="K743" s="14"/>
      <c r="L743" s="14"/>
      <c r="M743" s="14"/>
      <c r="N743" s="14"/>
      <c r="O743" s="14"/>
      <c r="P743" s="14"/>
      <c r="Q743" s="14"/>
      <c r="R743" s="14"/>
      <c r="S743" s="14"/>
      <c r="T743" s="14"/>
      <c r="U743" s="14"/>
      <c r="V743" s="14"/>
      <c r="W743" s="14"/>
      <c r="X743" s="14"/>
      <c r="Y743" s="14"/>
      <c r="Z743" s="14"/>
      <c r="AA743" s="14"/>
      <c r="AB743" s="14"/>
    </row>
    <row r="744">
      <c r="A744" s="7"/>
      <c r="B744" s="11"/>
      <c r="C744" s="9"/>
      <c r="D744" s="22"/>
      <c r="E744" s="11"/>
      <c r="F744" s="11"/>
      <c r="G744" s="13"/>
      <c r="H744" s="11"/>
      <c r="I744" s="14"/>
      <c r="J744" s="14"/>
      <c r="K744" s="14"/>
      <c r="L744" s="14"/>
      <c r="M744" s="14"/>
      <c r="N744" s="14"/>
      <c r="O744" s="14"/>
      <c r="P744" s="14"/>
      <c r="Q744" s="14"/>
      <c r="R744" s="14"/>
      <c r="S744" s="14"/>
      <c r="T744" s="14"/>
      <c r="U744" s="14"/>
      <c r="V744" s="14"/>
      <c r="W744" s="14"/>
      <c r="X744" s="14"/>
      <c r="Y744" s="14"/>
      <c r="Z744" s="14"/>
      <c r="AA744" s="14"/>
      <c r="AB744" s="14"/>
    </row>
    <row r="745">
      <c r="A745" s="7"/>
      <c r="B745" s="11"/>
      <c r="C745" s="9"/>
      <c r="D745" s="22"/>
      <c r="E745" s="11"/>
      <c r="F745" s="11"/>
      <c r="G745" s="13"/>
      <c r="H745" s="11"/>
      <c r="I745" s="14"/>
      <c r="J745" s="14"/>
      <c r="K745" s="14"/>
      <c r="L745" s="14"/>
      <c r="M745" s="14"/>
      <c r="N745" s="14"/>
      <c r="O745" s="14"/>
      <c r="P745" s="14"/>
      <c r="Q745" s="14"/>
      <c r="R745" s="14"/>
      <c r="S745" s="14"/>
      <c r="T745" s="14"/>
      <c r="U745" s="14"/>
      <c r="V745" s="14"/>
      <c r="W745" s="14"/>
      <c r="X745" s="14"/>
      <c r="Y745" s="14"/>
      <c r="Z745" s="14"/>
      <c r="AA745" s="14"/>
      <c r="AB745" s="14"/>
    </row>
    <row r="746">
      <c r="A746" s="7"/>
      <c r="B746" s="11"/>
      <c r="C746" s="9"/>
      <c r="D746" s="22"/>
      <c r="E746" s="11"/>
      <c r="F746" s="11"/>
      <c r="G746" s="13"/>
      <c r="H746" s="11"/>
      <c r="I746" s="14"/>
      <c r="J746" s="14"/>
      <c r="K746" s="14"/>
      <c r="L746" s="14"/>
      <c r="M746" s="14"/>
      <c r="N746" s="14"/>
      <c r="O746" s="14"/>
      <c r="P746" s="14"/>
      <c r="Q746" s="14"/>
      <c r="R746" s="14"/>
      <c r="S746" s="14"/>
      <c r="T746" s="14"/>
      <c r="U746" s="14"/>
      <c r="V746" s="14"/>
      <c r="W746" s="14"/>
      <c r="X746" s="14"/>
      <c r="Y746" s="14"/>
      <c r="Z746" s="14"/>
      <c r="AA746" s="14"/>
      <c r="AB746" s="14"/>
    </row>
    <row r="747">
      <c r="A747" s="7"/>
      <c r="B747" s="11"/>
      <c r="C747" s="9"/>
      <c r="D747" s="22"/>
      <c r="E747" s="11"/>
      <c r="F747" s="11"/>
      <c r="G747" s="13"/>
      <c r="H747" s="11"/>
      <c r="I747" s="14"/>
      <c r="J747" s="14"/>
      <c r="K747" s="14"/>
      <c r="L747" s="14"/>
      <c r="M747" s="14"/>
      <c r="N747" s="14"/>
      <c r="O747" s="14"/>
      <c r="P747" s="14"/>
      <c r="Q747" s="14"/>
      <c r="R747" s="14"/>
      <c r="S747" s="14"/>
      <c r="T747" s="14"/>
      <c r="U747" s="14"/>
      <c r="V747" s="14"/>
      <c r="W747" s="14"/>
      <c r="X747" s="14"/>
      <c r="Y747" s="14"/>
      <c r="Z747" s="14"/>
      <c r="AA747" s="14"/>
      <c r="AB747" s="14"/>
    </row>
    <row r="748">
      <c r="A748" s="7"/>
      <c r="B748" s="11"/>
      <c r="C748" s="9"/>
      <c r="D748" s="22"/>
      <c r="E748" s="11"/>
      <c r="F748" s="11"/>
      <c r="G748" s="13"/>
      <c r="H748" s="11"/>
      <c r="I748" s="14"/>
      <c r="J748" s="14"/>
      <c r="K748" s="14"/>
      <c r="L748" s="14"/>
      <c r="M748" s="14"/>
      <c r="N748" s="14"/>
      <c r="O748" s="14"/>
      <c r="P748" s="14"/>
      <c r="Q748" s="14"/>
      <c r="R748" s="14"/>
      <c r="S748" s="14"/>
      <c r="T748" s="14"/>
      <c r="U748" s="14"/>
      <c r="V748" s="14"/>
      <c r="W748" s="14"/>
      <c r="X748" s="14"/>
      <c r="Y748" s="14"/>
      <c r="Z748" s="14"/>
      <c r="AA748" s="14"/>
      <c r="AB748" s="14"/>
    </row>
    <row r="749">
      <c r="A749" s="7"/>
      <c r="B749" s="11"/>
      <c r="C749" s="9"/>
      <c r="D749" s="22"/>
      <c r="E749" s="11"/>
      <c r="F749" s="11"/>
      <c r="G749" s="13"/>
      <c r="H749" s="11"/>
      <c r="I749" s="14"/>
      <c r="J749" s="14"/>
      <c r="K749" s="14"/>
      <c r="L749" s="14"/>
      <c r="M749" s="14"/>
      <c r="N749" s="14"/>
      <c r="O749" s="14"/>
      <c r="P749" s="14"/>
      <c r="Q749" s="14"/>
      <c r="R749" s="14"/>
      <c r="S749" s="14"/>
      <c r="T749" s="14"/>
      <c r="U749" s="14"/>
      <c r="V749" s="14"/>
      <c r="W749" s="14"/>
      <c r="X749" s="14"/>
      <c r="Y749" s="14"/>
      <c r="Z749" s="14"/>
      <c r="AA749" s="14"/>
      <c r="AB749" s="14"/>
    </row>
    <row r="750">
      <c r="A750" s="7"/>
      <c r="B750" s="11"/>
      <c r="C750" s="9"/>
      <c r="D750" s="22"/>
      <c r="E750" s="11"/>
      <c r="F750" s="11"/>
      <c r="G750" s="13"/>
      <c r="H750" s="11"/>
      <c r="I750" s="14"/>
      <c r="J750" s="14"/>
      <c r="K750" s="14"/>
      <c r="L750" s="14"/>
      <c r="M750" s="14"/>
      <c r="N750" s="14"/>
      <c r="O750" s="14"/>
      <c r="P750" s="14"/>
      <c r="Q750" s="14"/>
      <c r="R750" s="14"/>
      <c r="S750" s="14"/>
      <c r="T750" s="14"/>
      <c r="U750" s="14"/>
      <c r="V750" s="14"/>
      <c r="W750" s="14"/>
      <c r="X750" s="14"/>
      <c r="Y750" s="14"/>
      <c r="Z750" s="14"/>
      <c r="AA750" s="14"/>
      <c r="AB750" s="14"/>
    </row>
    <row r="751">
      <c r="A751" s="7"/>
      <c r="B751" s="11"/>
      <c r="C751" s="9"/>
      <c r="D751" s="22"/>
      <c r="E751" s="11"/>
      <c r="F751" s="11"/>
      <c r="G751" s="13"/>
      <c r="H751" s="11"/>
      <c r="I751" s="14"/>
      <c r="J751" s="14"/>
      <c r="K751" s="14"/>
      <c r="L751" s="14"/>
      <c r="M751" s="14"/>
      <c r="N751" s="14"/>
      <c r="O751" s="14"/>
      <c r="P751" s="14"/>
      <c r="Q751" s="14"/>
      <c r="R751" s="14"/>
      <c r="S751" s="14"/>
      <c r="T751" s="14"/>
      <c r="U751" s="14"/>
      <c r="V751" s="14"/>
      <c r="W751" s="14"/>
      <c r="X751" s="14"/>
      <c r="Y751" s="14"/>
      <c r="Z751" s="14"/>
      <c r="AA751" s="14"/>
      <c r="AB751" s="14"/>
    </row>
    <row r="752">
      <c r="A752" s="7"/>
      <c r="B752" s="11"/>
      <c r="C752" s="9"/>
      <c r="D752" s="22"/>
      <c r="E752" s="11"/>
      <c r="F752" s="11"/>
      <c r="G752" s="13"/>
      <c r="H752" s="11"/>
      <c r="I752" s="14"/>
      <c r="J752" s="14"/>
      <c r="K752" s="14"/>
      <c r="L752" s="14"/>
      <c r="M752" s="14"/>
      <c r="N752" s="14"/>
      <c r="O752" s="14"/>
      <c r="P752" s="14"/>
      <c r="Q752" s="14"/>
      <c r="R752" s="14"/>
      <c r="S752" s="14"/>
      <c r="T752" s="14"/>
      <c r="U752" s="14"/>
      <c r="V752" s="14"/>
      <c r="W752" s="14"/>
      <c r="X752" s="14"/>
      <c r="Y752" s="14"/>
      <c r="Z752" s="14"/>
      <c r="AA752" s="14"/>
      <c r="AB752" s="14"/>
    </row>
    <row r="753">
      <c r="A753" s="7"/>
      <c r="B753" s="11"/>
      <c r="C753" s="9"/>
      <c r="D753" s="22"/>
      <c r="E753" s="11"/>
      <c r="F753" s="11"/>
      <c r="G753" s="13"/>
      <c r="H753" s="11"/>
      <c r="I753" s="14"/>
      <c r="J753" s="14"/>
      <c r="K753" s="14"/>
      <c r="L753" s="14"/>
      <c r="M753" s="14"/>
      <c r="N753" s="14"/>
      <c r="O753" s="14"/>
      <c r="P753" s="14"/>
      <c r="Q753" s="14"/>
      <c r="R753" s="14"/>
      <c r="S753" s="14"/>
      <c r="T753" s="14"/>
      <c r="U753" s="14"/>
      <c r="V753" s="14"/>
      <c r="W753" s="14"/>
      <c r="X753" s="14"/>
      <c r="Y753" s="14"/>
      <c r="Z753" s="14"/>
      <c r="AA753" s="14"/>
      <c r="AB753" s="14"/>
    </row>
    <row r="754">
      <c r="A754" s="7"/>
      <c r="B754" s="11"/>
      <c r="C754" s="9"/>
      <c r="D754" s="22"/>
      <c r="E754" s="11"/>
      <c r="F754" s="11"/>
      <c r="G754" s="13"/>
      <c r="H754" s="11"/>
      <c r="I754" s="14"/>
      <c r="J754" s="14"/>
      <c r="K754" s="14"/>
      <c r="L754" s="14"/>
      <c r="M754" s="14"/>
      <c r="N754" s="14"/>
      <c r="O754" s="14"/>
      <c r="P754" s="14"/>
      <c r="Q754" s="14"/>
      <c r="R754" s="14"/>
      <c r="S754" s="14"/>
      <c r="T754" s="14"/>
      <c r="U754" s="14"/>
      <c r="V754" s="14"/>
      <c r="W754" s="14"/>
      <c r="X754" s="14"/>
      <c r="Y754" s="14"/>
      <c r="Z754" s="14"/>
      <c r="AA754" s="14"/>
      <c r="AB754" s="14"/>
    </row>
    <row r="755">
      <c r="A755" s="7"/>
      <c r="B755" s="11"/>
      <c r="C755" s="9"/>
      <c r="D755" s="22"/>
      <c r="E755" s="11"/>
      <c r="F755" s="11"/>
      <c r="G755" s="13"/>
      <c r="H755" s="11"/>
      <c r="I755" s="14"/>
      <c r="J755" s="14"/>
      <c r="K755" s="14"/>
      <c r="L755" s="14"/>
      <c r="M755" s="14"/>
      <c r="N755" s="14"/>
      <c r="O755" s="14"/>
      <c r="P755" s="14"/>
      <c r="Q755" s="14"/>
      <c r="R755" s="14"/>
      <c r="S755" s="14"/>
      <c r="T755" s="14"/>
      <c r="U755" s="14"/>
      <c r="V755" s="14"/>
      <c r="W755" s="14"/>
      <c r="X755" s="14"/>
      <c r="Y755" s="14"/>
      <c r="Z755" s="14"/>
      <c r="AA755" s="14"/>
      <c r="AB755" s="14"/>
    </row>
    <row r="756">
      <c r="A756" s="7"/>
      <c r="B756" s="11"/>
      <c r="C756" s="9"/>
      <c r="D756" s="22"/>
      <c r="E756" s="11"/>
      <c r="F756" s="11"/>
      <c r="G756" s="13"/>
      <c r="H756" s="11"/>
      <c r="I756" s="14"/>
      <c r="J756" s="14"/>
      <c r="K756" s="14"/>
      <c r="L756" s="14"/>
      <c r="M756" s="14"/>
      <c r="N756" s="14"/>
      <c r="O756" s="14"/>
      <c r="P756" s="14"/>
      <c r="Q756" s="14"/>
      <c r="R756" s="14"/>
      <c r="S756" s="14"/>
      <c r="T756" s="14"/>
      <c r="U756" s="14"/>
      <c r="V756" s="14"/>
      <c r="W756" s="14"/>
      <c r="X756" s="14"/>
      <c r="Y756" s="14"/>
      <c r="Z756" s="14"/>
      <c r="AA756" s="14"/>
      <c r="AB756" s="14"/>
    </row>
    <row r="757">
      <c r="A757" s="7"/>
      <c r="B757" s="11"/>
      <c r="C757" s="9"/>
      <c r="D757" s="22"/>
      <c r="E757" s="11"/>
      <c r="F757" s="11"/>
      <c r="G757" s="13"/>
      <c r="H757" s="11"/>
      <c r="I757" s="14"/>
      <c r="J757" s="14"/>
      <c r="K757" s="14"/>
      <c r="L757" s="14"/>
      <c r="M757" s="14"/>
      <c r="N757" s="14"/>
      <c r="O757" s="14"/>
      <c r="P757" s="14"/>
      <c r="Q757" s="14"/>
      <c r="R757" s="14"/>
      <c r="S757" s="14"/>
      <c r="T757" s="14"/>
      <c r="U757" s="14"/>
      <c r="V757" s="14"/>
      <c r="W757" s="14"/>
      <c r="X757" s="14"/>
      <c r="Y757" s="14"/>
      <c r="Z757" s="14"/>
      <c r="AA757" s="14"/>
      <c r="AB757" s="14"/>
    </row>
    <row r="758">
      <c r="A758" s="7"/>
      <c r="B758" s="11"/>
      <c r="C758" s="9"/>
      <c r="D758" s="22"/>
      <c r="E758" s="11"/>
      <c r="F758" s="11"/>
      <c r="G758" s="13"/>
      <c r="H758" s="11"/>
      <c r="I758" s="14"/>
      <c r="J758" s="14"/>
      <c r="K758" s="14"/>
      <c r="L758" s="14"/>
      <c r="M758" s="14"/>
      <c r="N758" s="14"/>
      <c r="O758" s="14"/>
      <c r="P758" s="14"/>
      <c r="Q758" s="14"/>
      <c r="R758" s="14"/>
      <c r="S758" s="14"/>
      <c r="T758" s="14"/>
      <c r="U758" s="14"/>
      <c r="V758" s="14"/>
      <c r="W758" s="14"/>
      <c r="X758" s="14"/>
      <c r="Y758" s="14"/>
      <c r="Z758" s="14"/>
      <c r="AA758" s="14"/>
      <c r="AB758" s="14"/>
    </row>
    <row r="759">
      <c r="A759" s="7"/>
      <c r="B759" s="11"/>
      <c r="C759" s="9"/>
      <c r="D759" s="22"/>
      <c r="E759" s="11"/>
      <c r="F759" s="11"/>
      <c r="G759" s="13"/>
      <c r="H759" s="11"/>
      <c r="I759" s="14"/>
      <c r="J759" s="14"/>
      <c r="K759" s="14"/>
      <c r="L759" s="14"/>
      <c r="M759" s="14"/>
      <c r="N759" s="14"/>
      <c r="O759" s="14"/>
      <c r="P759" s="14"/>
      <c r="Q759" s="14"/>
      <c r="R759" s="14"/>
      <c r="S759" s="14"/>
      <c r="T759" s="14"/>
      <c r="U759" s="14"/>
      <c r="V759" s="14"/>
      <c r="W759" s="14"/>
      <c r="X759" s="14"/>
      <c r="Y759" s="14"/>
      <c r="Z759" s="14"/>
      <c r="AA759" s="14"/>
      <c r="AB759" s="14"/>
    </row>
    <row r="760">
      <c r="A760" s="7"/>
      <c r="B760" s="11"/>
      <c r="C760" s="9"/>
      <c r="D760" s="22"/>
      <c r="E760" s="11"/>
      <c r="F760" s="11"/>
      <c r="G760" s="13"/>
      <c r="H760" s="11"/>
      <c r="I760" s="14"/>
      <c r="J760" s="14"/>
      <c r="K760" s="14"/>
      <c r="L760" s="14"/>
      <c r="M760" s="14"/>
      <c r="N760" s="14"/>
      <c r="O760" s="14"/>
      <c r="P760" s="14"/>
      <c r="Q760" s="14"/>
      <c r="R760" s="14"/>
      <c r="S760" s="14"/>
      <c r="T760" s="14"/>
      <c r="U760" s="14"/>
      <c r="V760" s="14"/>
      <c r="W760" s="14"/>
      <c r="X760" s="14"/>
      <c r="Y760" s="14"/>
      <c r="Z760" s="14"/>
      <c r="AA760" s="14"/>
      <c r="AB760" s="14"/>
    </row>
    <row r="761">
      <c r="A761" s="7"/>
      <c r="B761" s="11"/>
      <c r="C761" s="9"/>
      <c r="D761" s="22"/>
      <c r="E761" s="11"/>
      <c r="F761" s="11"/>
      <c r="G761" s="13"/>
      <c r="H761" s="11"/>
      <c r="I761" s="14"/>
      <c r="J761" s="14"/>
      <c r="K761" s="14"/>
      <c r="L761" s="14"/>
      <c r="M761" s="14"/>
      <c r="N761" s="14"/>
      <c r="O761" s="14"/>
      <c r="P761" s="14"/>
      <c r="Q761" s="14"/>
      <c r="R761" s="14"/>
      <c r="S761" s="14"/>
      <c r="T761" s="14"/>
      <c r="U761" s="14"/>
      <c r="V761" s="14"/>
      <c r="W761" s="14"/>
      <c r="X761" s="14"/>
      <c r="Y761" s="14"/>
      <c r="Z761" s="14"/>
      <c r="AA761" s="14"/>
      <c r="AB761" s="14"/>
    </row>
    <row r="762">
      <c r="A762" s="7"/>
      <c r="B762" s="11"/>
      <c r="C762" s="9"/>
      <c r="D762" s="22"/>
      <c r="E762" s="11"/>
      <c r="F762" s="11"/>
      <c r="G762" s="13"/>
      <c r="H762" s="11"/>
      <c r="I762" s="14"/>
      <c r="J762" s="14"/>
      <c r="K762" s="14"/>
      <c r="L762" s="14"/>
      <c r="M762" s="14"/>
      <c r="N762" s="14"/>
      <c r="O762" s="14"/>
      <c r="P762" s="14"/>
      <c r="Q762" s="14"/>
      <c r="R762" s="14"/>
      <c r="S762" s="14"/>
      <c r="T762" s="14"/>
      <c r="U762" s="14"/>
      <c r="V762" s="14"/>
      <c r="W762" s="14"/>
      <c r="X762" s="14"/>
      <c r="Y762" s="14"/>
      <c r="Z762" s="14"/>
      <c r="AA762" s="14"/>
      <c r="AB762" s="14"/>
    </row>
    <row r="763">
      <c r="A763" s="7"/>
      <c r="B763" s="11"/>
      <c r="C763" s="9"/>
      <c r="D763" s="22"/>
      <c r="E763" s="11"/>
      <c r="F763" s="11"/>
      <c r="G763" s="13"/>
      <c r="H763" s="11"/>
      <c r="I763" s="14"/>
      <c r="J763" s="14"/>
      <c r="K763" s="14"/>
      <c r="L763" s="14"/>
      <c r="M763" s="14"/>
      <c r="N763" s="14"/>
      <c r="O763" s="14"/>
      <c r="P763" s="14"/>
      <c r="Q763" s="14"/>
      <c r="R763" s="14"/>
      <c r="S763" s="14"/>
      <c r="T763" s="14"/>
      <c r="U763" s="14"/>
      <c r="V763" s="14"/>
      <c r="W763" s="14"/>
      <c r="X763" s="14"/>
      <c r="Y763" s="14"/>
      <c r="Z763" s="14"/>
      <c r="AA763" s="14"/>
      <c r="AB763" s="14"/>
    </row>
    <row r="764">
      <c r="A764" s="7"/>
      <c r="B764" s="11"/>
      <c r="C764" s="9"/>
      <c r="D764" s="22"/>
      <c r="E764" s="11"/>
      <c r="F764" s="11"/>
      <c r="G764" s="13"/>
      <c r="H764" s="11"/>
      <c r="I764" s="14"/>
      <c r="J764" s="14"/>
      <c r="K764" s="14"/>
      <c r="L764" s="14"/>
      <c r="M764" s="14"/>
      <c r="N764" s="14"/>
      <c r="O764" s="14"/>
      <c r="P764" s="14"/>
      <c r="Q764" s="14"/>
      <c r="R764" s="14"/>
      <c r="S764" s="14"/>
      <c r="T764" s="14"/>
      <c r="U764" s="14"/>
      <c r="V764" s="14"/>
      <c r="W764" s="14"/>
      <c r="X764" s="14"/>
      <c r="Y764" s="14"/>
      <c r="Z764" s="14"/>
      <c r="AA764" s="14"/>
      <c r="AB764" s="14"/>
    </row>
    <row r="765">
      <c r="A765" s="7"/>
      <c r="B765" s="11"/>
      <c r="C765" s="9"/>
      <c r="D765" s="22"/>
      <c r="E765" s="11"/>
      <c r="F765" s="11"/>
      <c r="G765" s="13"/>
      <c r="H765" s="11"/>
      <c r="I765" s="14"/>
      <c r="J765" s="14"/>
      <c r="K765" s="14"/>
      <c r="L765" s="14"/>
      <c r="M765" s="14"/>
      <c r="N765" s="14"/>
      <c r="O765" s="14"/>
      <c r="P765" s="14"/>
      <c r="Q765" s="14"/>
      <c r="R765" s="14"/>
      <c r="S765" s="14"/>
      <c r="T765" s="14"/>
      <c r="U765" s="14"/>
      <c r="V765" s="14"/>
      <c r="W765" s="14"/>
      <c r="X765" s="14"/>
      <c r="Y765" s="14"/>
      <c r="Z765" s="14"/>
      <c r="AA765" s="14"/>
      <c r="AB765" s="14"/>
    </row>
    <row r="766">
      <c r="A766" s="7"/>
      <c r="B766" s="11"/>
      <c r="C766" s="9"/>
      <c r="D766" s="22"/>
      <c r="E766" s="11"/>
      <c r="F766" s="11"/>
      <c r="G766" s="13"/>
      <c r="H766" s="11"/>
      <c r="I766" s="14"/>
      <c r="J766" s="14"/>
      <c r="K766" s="14"/>
      <c r="L766" s="14"/>
      <c r="M766" s="14"/>
      <c r="N766" s="14"/>
      <c r="O766" s="14"/>
      <c r="P766" s="14"/>
      <c r="Q766" s="14"/>
      <c r="R766" s="14"/>
      <c r="S766" s="14"/>
      <c r="T766" s="14"/>
      <c r="U766" s="14"/>
      <c r="V766" s="14"/>
      <c r="W766" s="14"/>
      <c r="X766" s="14"/>
      <c r="Y766" s="14"/>
      <c r="Z766" s="14"/>
      <c r="AA766" s="14"/>
      <c r="AB766" s="14"/>
    </row>
    <row r="767">
      <c r="A767" s="7"/>
      <c r="B767" s="11"/>
      <c r="C767" s="9"/>
      <c r="D767" s="22"/>
      <c r="E767" s="11"/>
      <c r="F767" s="11"/>
      <c r="G767" s="13"/>
      <c r="H767" s="11"/>
      <c r="I767" s="14"/>
      <c r="J767" s="14"/>
      <c r="K767" s="14"/>
      <c r="L767" s="14"/>
      <c r="M767" s="14"/>
      <c r="N767" s="14"/>
      <c r="O767" s="14"/>
      <c r="P767" s="14"/>
      <c r="Q767" s="14"/>
      <c r="R767" s="14"/>
      <c r="S767" s="14"/>
      <c r="T767" s="14"/>
      <c r="U767" s="14"/>
      <c r="V767" s="14"/>
      <c r="W767" s="14"/>
      <c r="X767" s="14"/>
      <c r="Y767" s="14"/>
      <c r="Z767" s="14"/>
      <c r="AA767" s="14"/>
      <c r="AB767" s="14"/>
    </row>
    <row r="768">
      <c r="A768" s="7"/>
      <c r="B768" s="11"/>
      <c r="C768" s="9"/>
      <c r="D768" s="22"/>
      <c r="E768" s="11"/>
      <c r="F768" s="11"/>
      <c r="G768" s="13"/>
      <c r="H768" s="11"/>
      <c r="I768" s="14"/>
      <c r="J768" s="14"/>
      <c r="K768" s="14"/>
      <c r="L768" s="14"/>
      <c r="M768" s="14"/>
      <c r="N768" s="14"/>
      <c r="O768" s="14"/>
      <c r="P768" s="14"/>
      <c r="Q768" s="14"/>
      <c r="R768" s="14"/>
      <c r="S768" s="14"/>
      <c r="T768" s="14"/>
      <c r="U768" s="14"/>
      <c r="V768" s="14"/>
      <c r="W768" s="14"/>
      <c r="X768" s="14"/>
      <c r="Y768" s="14"/>
      <c r="Z768" s="14"/>
      <c r="AA768" s="14"/>
      <c r="AB768" s="14"/>
    </row>
    <row r="769">
      <c r="A769" s="7"/>
      <c r="B769" s="11"/>
      <c r="C769" s="9"/>
      <c r="D769" s="22"/>
      <c r="E769" s="11"/>
      <c r="F769" s="11"/>
      <c r="G769" s="13"/>
      <c r="H769" s="11"/>
      <c r="I769" s="14"/>
      <c r="J769" s="14"/>
      <c r="K769" s="14"/>
      <c r="L769" s="14"/>
      <c r="M769" s="14"/>
      <c r="N769" s="14"/>
      <c r="O769" s="14"/>
      <c r="P769" s="14"/>
      <c r="Q769" s="14"/>
      <c r="R769" s="14"/>
      <c r="S769" s="14"/>
      <c r="T769" s="14"/>
      <c r="U769" s="14"/>
      <c r="V769" s="14"/>
      <c r="W769" s="14"/>
      <c r="X769" s="14"/>
      <c r="Y769" s="14"/>
      <c r="Z769" s="14"/>
      <c r="AA769" s="14"/>
      <c r="AB769" s="14"/>
    </row>
    <row r="770">
      <c r="A770" s="7"/>
      <c r="B770" s="11"/>
      <c r="C770" s="9"/>
      <c r="D770" s="22"/>
      <c r="E770" s="11"/>
      <c r="F770" s="11"/>
      <c r="G770" s="13"/>
      <c r="H770" s="11"/>
      <c r="I770" s="14"/>
      <c r="J770" s="14"/>
      <c r="K770" s="14"/>
      <c r="L770" s="14"/>
      <c r="M770" s="14"/>
      <c r="N770" s="14"/>
      <c r="O770" s="14"/>
      <c r="P770" s="14"/>
      <c r="Q770" s="14"/>
      <c r="R770" s="14"/>
      <c r="S770" s="14"/>
      <c r="T770" s="14"/>
      <c r="U770" s="14"/>
      <c r="V770" s="14"/>
      <c r="W770" s="14"/>
      <c r="X770" s="14"/>
      <c r="Y770" s="14"/>
      <c r="Z770" s="14"/>
      <c r="AA770" s="14"/>
      <c r="AB770" s="14"/>
    </row>
    <row r="771">
      <c r="A771" s="7"/>
      <c r="B771" s="11"/>
      <c r="C771" s="9"/>
      <c r="D771" s="22"/>
      <c r="E771" s="11"/>
      <c r="F771" s="11"/>
      <c r="G771" s="13"/>
      <c r="H771" s="11"/>
      <c r="I771" s="14"/>
      <c r="J771" s="14"/>
      <c r="K771" s="14"/>
      <c r="L771" s="14"/>
      <c r="M771" s="14"/>
      <c r="N771" s="14"/>
      <c r="O771" s="14"/>
      <c r="P771" s="14"/>
      <c r="Q771" s="14"/>
      <c r="R771" s="14"/>
      <c r="S771" s="14"/>
      <c r="T771" s="14"/>
      <c r="U771" s="14"/>
      <c r="V771" s="14"/>
      <c r="W771" s="14"/>
      <c r="X771" s="14"/>
      <c r="Y771" s="14"/>
      <c r="Z771" s="14"/>
      <c r="AA771" s="14"/>
      <c r="AB771" s="14"/>
    </row>
    <row r="772">
      <c r="A772" s="7"/>
      <c r="B772" s="11"/>
      <c r="C772" s="9"/>
      <c r="D772" s="22"/>
      <c r="E772" s="11"/>
      <c r="F772" s="11"/>
      <c r="G772" s="13"/>
      <c r="H772" s="11"/>
      <c r="I772" s="14"/>
      <c r="J772" s="14"/>
      <c r="K772" s="14"/>
      <c r="L772" s="14"/>
      <c r="M772" s="14"/>
      <c r="N772" s="14"/>
      <c r="O772" s="14"/>
      <c r="P772" s="14"/>
      <c r="Q772" s="14"/>
      <c r="R772" s="14"/>
      <c r="S772" s="14"/>
      <c r="T772" s="14"/>
      <c r="U772" s="14"/>
      <c r="V772" s="14"/>
      <c r="W772" s="14"/>
      <c r="X772" s="14"/>
      <c r="Y772" s="14"/>
      <c r="Z772" s="14"/>
      <c r="AA772" s="14"/>
      <c r="AB772" s="14"/>
    </row>
    <row r="773">
      <c r="A773" s="7"/>
      <c r="B773" s="11"/>
      <c r="C773" s="9"/>
      <c r="D773" s="22"/>
      <c r="E773" s="11"/>
      <c r="F773" s="11"/>
      <c r="G773" s="13"/>
      <c r="H773" s="11"/>
      <c r="I773" s="14"/>
      <c r="J773" s="14"/>
      <c r="K773" s="14"/>
      <c r="L773" s="14"/>
      <c r="M773" s="14"/>
      <c r="N773" s="14"/>
      <c r="O773" s="14"/>
      <c r="P773" s="14"/>
      <c r="Q773" s="14"/>
      <c r="R773" s="14"/>
      <c r="S773" s="14"/>
      <c r="T773" s="14"/>
      <c r="U773" s="14"/>
      <c r="V773" s="14"/>
      <c r="W773" s="14"/>
      <c r="X773" s="14"/>
      <c r="Y773" s="14"/>
      <c r="Z773" s="14"/>
      <c r="AA773" s="14"/>
      <c r="AB773" s="14"/>
    </row>
    <row r="774">
      <c r="A774" s="7"/>
      <c r="B774" s="11"/>
      <c r="C774" s="9"/>
      <c r="D774" s="22"/>
      <c r="E774" s="11"/>
      <c r="F774" s="11"/>
      <c r="G774" s="13"/>
      <c r="H774" s="11"/>
      <c r="I774" s="14"/>
      <c r="J774" s="14"/>
      <c r="K774" s="14"/>
      <c r="L774" s="14"/>
      <c r="M774" s="14"/>
      <c r="N774" s="14"/>
      <c r="O774" s="14"/>
      <c r="P774" s="14"/>
      <c r="Q774" s="14"/>
      <c r="R774" s="14"/>
      <c r="S774" s="14"/>
      <c r="T774" s="14"/>
      <c r="U774" s="14"/>
      <c r="V774" s="14"/>
      <c r="W774" s="14"/>
      <c r="X774" s="14"/>
      <c r="Y774" s="14"/>
      <c r="Z774" s="14"/>
      <c r="AA774" s="14"/>
      <c r="AB774" s="14"/>
    </row>
    <row r="775">
      <c r="A775" s="7"/>
      <c r="B775" s="11"/>
      <c r="C775" s="9"/>
      <c r="D775" s="22"/>
      <c r="E775" s="11"/>
      <c r="F775" s="11"/>
      <c r="G775" s="13"/>
      <c r="H775" s="11"/>
      <c r="I775" s="14"/>
      <c r="J775" s="14"/>
      <c r="K775" s="14"/>
      <c r="L775" s="14"/>
      <c r="M775" s="14"/>
      <c r="N775" s="14"/>
      <c r="O775" s="14"/>
      <c r="P775" s="14"/>
      <c r="Q775" s="14"/>
      <c r="R775" s="14"/>
      <c r="S775" s="14"/>
      <c r="T775" s="14"/>
      <c r="U775" s="14"/>
      <c r="V775" s="14"/>
      <c r="W775" s="14"/>
      <c r="X775" s="14"/>
      <c r="Y775" s="14"/>
      <c r="Z775" s="14"/>
      <c r="AA775" s="14"/>
      <c r="AB775" s="14"/>
    </row>
    <row r="776">
      <c r="A776" s="7"/>
      <c r="B776" s="11"/>
      <c r="C776" s="9"/>
      <c r="D776" s="22"/>
      <c r="E776" s="11"/>
      <c r="F776" s="11"/>
      <c r="G776" s="13"/>
      <c r="H776" s="11"/>
      <c r="I776" s="14"/>
      <c r="J776" s="14"/>
      <c r="K776" s="14"/>
      <c r="L776" s="14"/>
      <c r="M776" s="14"/>
      <c r="N776" s="14"/>
      <c r="O776" s="14"/>
      <c r="P776" s="14"/>
      <c r="Q776" s="14"/>
      <c r="R776" s="14"/>
      <c r="S776" s="14"/>
      <c r="T776" s="14"/>
      <c r="U776" s="14"/>
      <c r="V776" s="14"/>
      <c r="W776" s="14"/>
      <c r="X776" s="14"/>
      <c r="Y776" s="14"/>
      <c r="Z776" s="14"/>
      <c r="AA776" s="14"/>
      <c r="AB776" s="14"/>
    </row>
    <row r="777">
      <c r="A777" s="7"/>
      <c r="B777" s="11"/>
      <c r="C777" s="9"/>
      <c r="D777" s="22"/>
      <c r="E777" s="11"/>
      <c r="F777" s="11"/>
      <c r="G777" s="13"/>
      <c r="H777" s="11"/>
      <c r="I777" s="14"/>
      <c r="J777" s="14"/>
      <c r="K777" s="14"/>
      <c r="L777" s="14"/>
      <c r="M777" s="14"/>
      <c r="N777" s="14"/>
      <c r="O777" s="14"/>
      <c r="P777" s="14"/>
      <c r="Q777" s="14"/>
      <c r="R777" s="14"/>
      <c r="S777" s="14"/>
      <c r="T777" s="14"/>
      <c r="U777" s="14"/>
      <c r="V777" s="14"/>
      <c r="W777" s="14"/>
      <c r="X777" s="14"/>
      <c r="Y777" s="14"/>
      <c r="Z777" s="14"/>
      <c r="AA777" s="14"/>
      <c r="AB777" s="14"/>
    </row>
    <row r="778">
      <c r="A778" s="7"/>
      <c r="B778" s="11"/>
      <c r="C778" s="9"/>
      <c r="D778" s="22"/>
      <c r="E778" s="11"/>
      <c r="F778" s="11"/>
      <c r="G778" s="13"/>
      <c r="H778" s="11"/>
      <c r="I778" s="14"/>
      <c r="J778" s="14"/>
      <c r="K778" s="14"/>
      <c r="L778" s="14"/>
      <c r="M778" s="14"/>
      <c r="N778" s="14"/>
      <c r="O778" s="14"/>
      <c r="P778" s="14"/>
      <c r="Q778" s="14"/>
      <c r="R778" s="14"/>
      <c r="S778" s="14"/>
      <c r="T778" s="14"/>
      <c r="U778" s="14"/>
      <c r="V778" s="14"/>
      <c r="W778" s="14"/>
      <c r="X778" s="14"/>
      <c r="Y778" s="14"/>
      <c r="Z778" s="14"/>
      <c r="AA778" s="14"/>
      <c r="AB778" s="14"/>
    </row>
    <row r="779">
      <c r="A779" s="7"/>
      <c r="B779" s="11"/>
      <c r="C779" s="9"/>
      <c r="D779" s="22"/>
      <c r="E779" s="11"/>
      <c r="F779" s="11"/>
      <c r="G779" s="13"/>
      <c r="H779" s="11"/>
      <c r="I779" s="14"/>
      <c r="J779" s="14"/>
      <c r="K779" s="14"/>
      <c r="L779" s="14"/>
      <c r="M779" s="14"/>
      <c r="N779" s="14"/>
      <c r="O779" s="14"/>
      <c r="P779" s="14"/>
      <c r="Q779" s="14"/>
      <c r="R779" s="14"/>
      <c r="S779" s="14"/>
      <c r="T779" s="14"/>
      <c r="U779" s="14"/>
      <c r="V779" s="14"/>
      <c r="W779" s="14"/>
      <c r="X779" s="14"/>
      <c r="Y779" s="14"/>
      <c r="Z779" s="14"/>
      <c r="AA779" s="14"/>
      <c r="AB779" s="14"/>
    </row>
    <row r="780">
      <c r="A780" s="7"/>
      <c r="B780" s="11"/>
      <c r="C780" s="9"/>
      <c r="D780" s="22"/>
      <c r="E780" s="11"/>
      <c r="F780" s="11"/>
      <c r="G780" s="13"/>
      <c r="H780" s="11"/>
      <c r="I780" s="14"/>
      <c r="J780" s="14"/>
      <c r="K780" s="14"/>
      <c r="L780" s="14"/>
      <c r="M780" s="14"/>
      <c r="N780" s="14"/>
      <c r="O780" s="14"/>
      <c r="P780" s="14"/>
      <c r="Q780" s="14"/>
      <c r="R780" s="14"/>
      <c r="S780" s="14"/>
      <c r="T780" s="14"/>
      <c r="U780" s="14"/>
      <c r="V780" s="14"/>
      <c r="W780" s="14"/>
      <c r="X780" s="14"/>
      <c r="Y780" s="14"/>
      <c r="Z780" s="14"/>
      <c r="AA780" s="14"/>
      <c r="AB780" s="14"/>
    </row>
    <row r="781">
      <c r="A781" s="7"/>
      <c r="B781" s="11"/>
      <c r="C781" s="9"/>
      <c r="D781" s="22"/>
      <c r="E781" s="11"/>
      <c r="F781" s="11"/>
      <c r="G781" s="13"/>
      <c r="H781" s="11"/>
      <c r="I781" s="14"/>
      <c r="J781" s="14"/>
      <c r="K781" s="14"/>
      <c r="L781" s="14"/>
      <c r="M781" s="14"/>
      <c r="N781" s="14"/>
      <c r="O781" s="14"/>
      <c r="P781" s="14"/>
      <c r="Q781" s="14"/>
      <c r="R781" s="14"/>
      <c r="S781" s="14"/>
      <c r="T781" s="14"/>
      <c r="U781" s="14"/>
      <c r="V781" s="14"/>
      <c r="W781" s="14"/>
      <c r="X781" s="14"/>
      <c r="Y781" s="14"/>
      <c r="Z781" s="14"/>
      <c r="AA781" s="14"/>
      <c r="AB781" s="14"/>
    </row>
    <row r="782">
      <c r="A782" s="7"/>
      <c r="B782" s="11"/>
      <c r="C782" s="9"/>
      <c r="D782" s="22"/>
      <c r="E782" s="11"/>
      <c r="F782" s="11"/>
      <c r="G782" s="13"/>
      <c r="H782" s="11"/>
      <c r="I782" s="14"/>
      <c r="J782" s="14"/>
      <c r="K782" s="14"/>
      <c r="L782" s="14"/>
      <c r="M782" s="14"/>
      <c r="N782" s="14"/>
      <c r="O782" s="14"/>
      <c r="P782" s="14"/>
      <c r="Q782" s="14"/>
      <c r="R782" s="14"/>
      <c r="S782" s="14"/>
      <c r="T782" s="14"/>
      <c r="U782" s="14"/>
      <c r="V782" s="14"/>
      <c r="W782" s="14"/>
      <c r="X782" s="14"/>
      <c r="Y782" s="14"/>
      <c r="Z782" s="14"/>
      <c r="AA782" s="14"/>
      <c r="AB782" s="14"/>
    </row>
    <row r="783">
      <c r="A783" s="7"/>
      <c r="B783" s="11"/>
      <c r="C783" s="9"/>
      <c r="D783" s="22"/>
      <c r="E783" s="11"/>
      <c r="F783" s="11"/>
      <c r="G783" s="13"/>
      <c r="H783" s="11"/>
      <c r="I783" s="14"/>
      <c r="J783" s="14"/>
      <c r="K783" s="14"/>
      <c r="L783" s="14"/>
      <c r="M783" s="14"/>
      <c r="N783" s="14"/>
      <c r="O783" s="14"/>
      <c r="P783" s="14"/>
      <c r="Q783" s="14"/>
      <c r="R783" s="14"/>
      <c r="S783" s="14"/>
      <c r="T783" s="14"/>
      <c r="U783" s="14"/>
      <c r="V783" s="14"/>
      <c r="W783" s="14"/>
      <c r="X783" s="14"/>
      <c r="Y783" s="14"/>
      <c r="Z783" s="14"/>
      <c r="AA783" s="14"/>
      <c r="AB783" s="14"/>
    </row>
    <row r="784">
      <c r="A784" s="7"/>
      <c r="B784" s="11"/>
      <c r="C784" s="9"/>
      <c r="D784" s="22"/>
      <c r="E784" s="11"/>
      <c r="F784" s="11"/>
      <c r="G784" s="13"/>
      <c r="H784" s="11"/>
      <c r="I784" s="14"/>
      <c r="J784" s="14"/>
      <c r="K784" s="14"/>
      <c r="L784" s="14"/>
      <c r="M784" s="14"/>
      <c r="N784" s="14"/>
      <c r="O784" s="14"/>
      <c r="P784" s="14"/>
      <c r="Q784" s="14"/>
      <c r="R784" s="14"/>
      <c r="S784" s="14"/>
      <c r="T784" s="14"/>
      <c r="U784" s="14"/>
      <c r="V784" s="14"/>
      <c r="W784" s="14"/>
      <c r="X784" s="14"/>
      <c r="Y784" s="14"/>
      <c r="Z784" s="14"/>
      <c r="AA784" s="14"/>
      <c r="AB784" s="14"/>
    </row>
    <row r="785">
      <c r="A785" s="7"/>
      <c r="B785" s="11"/>
      <c r="C785" s="9"/>
      <c r="D785" s="22"/>
      <c r="E785" s="11"/>
      <c r="F785" s="11"/>
      <c r="G785" s="13"/>
      <c r="H785" s="11"/>
      <c r="I785" s="14"/>
      <c r="J785" s="14"/>
      <c r="K785" s="14"/>
      <c r="L785" s="14"/>
      <c r="M785" s="14"/>
      <c r="N785" s="14"/>
      <c r="O785" s="14"/>
      <c r="P785" s="14"/>
      <c r="Q785" s="14"/>
      <c r="R785" s="14"/>
      <c r="S785" s="14"/>
      <c r="T785" s="14"/>
      <c r="U785" s="14"/>
      <c r="V785" s="14"/>
      <c r="W785" s="14"/>
      <c r="X785" s="14"/>
      <c r="Y785" s="14"/>
      <c r="Z785" s="14"/>
      <c r="AA785" s="14"/>
      <c r="AB785" s="14"/>
    </row>
    <row r="786">
      <c r="A786" s="7"/>
      <c r="B786" s="11"/>
      <c r="C786" s="9"/>
      <c r="D786" s="22"/>
      <c r="E786" s="11"/>
      <c r="F786" s="11"/>
      <c r="G786" s="13"/>
      <c r="H786" s="11"/>
      <c r="I786" s="14"/>
      <c r="J786" s="14"/>
      <c r="K786" s="14"/>
      <c r="L786" s="14"/>
      <c r="M786" s="14"/>
      <c r="N786" s="14"/>
      <c r="O786" s="14"/>
      <c r="P786" s="14"/>
      <c r="Q786" s="14"/>
      <c r="R786" s="14"/>
      <c r="S786" s="14"/>
      <c r="T786" s="14"/>
      <c r="U786" s="14"/>
      <c r="V786" s="14"/>
      <c r="W786" s="14"/>
      <c r="X786" s="14"/>
      <c r="Y786" s="14"/>
      <c r="Z786" s="14"/>
      <c r="AA786" s="14"/>
      <c r="AB786" s="14"/>
    </row>
    <row r="787">
      <c r="A787" s="7"/>
      <c r="B787" s="11"/>
      <c r="C787" s="9"/>
      <c r="D787" s="22"/>
      <c r="E787" s="11"/>
      <c r="F787" s="11"/>
      <c r="G787" s="13"/>
      <c r="H787" s="11"/>
      <c r="I787" s="14"/>
      <c r="J787" s="14"/>
      <c r="K787" s="14"/>
      <c r="L787" s="14"/>
      <c r="M787" s="14"/>
      <c r="N787" s="14"/>
      <c r="O787" s="14"/>
      <c r="P787" s="14"/>
      <c r="Q787" s="14"/>
      <c r="R787" s="14"/>
      <c r="S787" s="14"/>
      <c r="T787" s="14"/>
      <c r="U787" s="14"/>
      <c r="V787" s="14"/>
      <c r="W787" s="14"/>
      <c r="X787" s="14"/>
      <c r="Y787" s="14"/>
      <c r="Z787" s="14"/>
      <c r="AA787" s="14"/>
      <c r="AB787" s="14"/>
    </row>
    <row r="788">
      <c r="A788" s="7"/>
      <c r="B788" s="11"/>
      <c r="C788" s="9"/>
      <c r="D788" s="22"/>
      <c r="E788" s="11"/>
      <c r="F788" s="11"/>
      <c r="G788" s="13"/>
      <c r="H788" s="11"/>
      <c r="I788" s="14"/>
      <c r="J788" s="14"/>
      <c r="K788" s="14"/>
      <c r="L788" s="14"/>
      <c r="M788" s="14"/>
      <c r="N788" s="14"/>
      <c r="O788" s="14"/>
      <c r="P788" s="14"/>
      <c r="Q788" s="14"/>
      <c r="R788" s="14"/>
      <c r="S788" s="14"/>
      <c r="T788" s="14"/>
      <c r="U788" s="14"/>
      <c r="V788" s="14"/>
      <c r="W788" s="14"/>
      <c r="X788" s="14"/>
      <c r="Y788" s="14"/>
      <c r="Z788" s="14"/>
      <c r="AA788" s="14"/>
      <c r="AB788" s="14"/>
    </row>
    <row r="789">
      <c r="A789" s="7"/>
      <c r="B789" s="11"/>
      <c r="C789" s="9"/>
      <c r="D789" s="22"/>
      <c r="E789" s="11"/>
      <c r="F789" s="11"/>
      <c r="G789" s="13"/>
      <c r="H789" s="11"/>
      <c r="I789" s="14"/>
      <c r="J789" s="14"/>
      <c r="K789" s="14"/>
      <c r="L789" s="14"/>
      <c r="M789" s="14"/>
      <c r="N789" s="14"/>
      <c r="O789" s="14"/>
      <c r="P789" s="14"/>
      <c r="Q789" s="14"/>
      <c r="R789" s="14"/>
      <c r="S789" s="14"/>
      <c r="T789" s="14"/>
      <c r="U789" s="14"/>
      <c r="V789" s="14"/>
      <c r="W789" s="14"/>
      <c r="X789" s="14"/>
      <c r="Y789" s="14"/>
      <c r="Z789" s="14"/>
      <c r="AA789" s="14"/>
      <c r="AB789" s="14"/>
    </row>
    <row r="790">
      <c r="A790" s="7"/>
      <c r="B790" s="11"/>
      <c r="C790" s="9"/>
      <c r="D790" s="22"/>
      <c r="E790" s="11"/>
      <c r="F790" s="11"/>
      <c r="G790" s="13"/>
      <c r="H790" s="11"/>
      <c r="I790" s="14"/>
      <c r="J790" s="14"/>
      <c r="K790" s="14"/>
      <c r="L790" s="14"/>
      <c r="M790" s="14"/>
      <c r="N790" s="14"/>
      <c r="O790" s="14"/>
      <c r="P790" s="14"/>
      <c r="Q790" s="14"/>
      <c r="R790" s="14"/>
      <c r="S790" s="14"/>
      <c r="T790" s="14"/>
      <c r="U790" s="14"/>
      <c r="V790" s="14"/>
      <c r="W790" s="14"/>
      <c r="X790" s="14"/>
      <c r="Y790" s="14"/>
      <c r="Z790" s="14"/>
      <c r="AA790" s="14"/>
      <c r="AB790" s="14"/>
    </row>
    <row r="791">
      <c r="A791" s="7"/>
      <c r="B791" s="11"/>
      <c r="C791" s="9"/>
      <c r="D791" s="22"/>
      <c r="E791" s="11"/>
      <c r="F791" s="11"/>
      <c r="G791" s="13"/>
      <c r="H791" s="11"/>
      <c r="I791" s="14"/>
      <c r="J791" s="14"/>
      <c r="K791" s="14"/>
      <c r="L791" s="14"/>
      <c r="M791" s="14"/>
      <c r="N791" s="14"/>
      <c r="O791" s="14"/>
      <c r="P791" s="14"/>
      <c r="Q791" s="14"/>
      <c r="R791" s="14"/>
      <c r="S791" s="14"/>
      <c r="T791" s="14"/>
      <c r="U791" s="14"/>
      <c r="V791" s="14"/>
      <c r="W791" s="14"/>
      <c r="X791" s="14"/>
      <c r="Y791" s="14"/>
      <c r="Z791" s="14"/>
      <c r="AA791" s="14"/>
      <c r="AB791" s="14"/>
    </row>
    <row r="792">
      <c r="A792" s="7"/>
      <c r="B792" s="11"/>
      <c r="C792" s="9"/>
      <c r="D792" s="22"/>
      <c r="E792" s="11"/>
      <c r="F792" s="11"/>
      <c r="G792" s="13"/>
      <c r="H792" s="11"/>
      <c r="I792" s="14"/>
      <c r="J792" s="14"/>
      <c r="K792" s="14"/>
      <c r="L792" s="14"/>
      <c r="M792" s="14"/>
      <c r="N792" s="14"/>
      <c r="O792" s="14"/>
      <c r="P792" s="14"/>
      <c r="Q792" s="14"/>
      <c r="R792" s="14"/>
      <c r="S792" s="14"/>
      <c r="T792" s="14"/>
      <c r="U792" s="14"/>
      <c r="V792" s="14"/>
      <c r="W792" s="14"/>
      <c r="X792" s="14"/>
      <c r="Y792" s="14"/>
      <c r="Z792" s="14"/>
      <c r="AA792" s="14"/>
      <c r="AB792" s="14"/>
    </row>
    <row r="793">
      <c r="A793" s="7"/>
      <c r="B793" s="11"/>
      <c r="C793" s="9"/>
      <c r="D793" s="22"/>
      <c r="E793" s="11"/>
      <c r="F793" s="11"/>
      <c r="G793" s="13"/>
      <c r="H793" s="11"/>
      <c r="I793" s="14"/>
      <c r="J793" s="14"/>
      <c r="K793" s="14"/>
      <c r="L793" s="14"/>
      <c r="M793" s="14"/>
      <c r="N793" s="14"/>
      <c r="O793" s="14"/>
      <c r="P793" s="14"/>
      <c r="Q793" s="14"/>
      <c r="R793" s="14"/>
      <c r="S793" s="14"/>
      <c r="T793" s="14"/>
      <c r="U793" s="14"/>
      <c r="V793" s="14"/>
      <c r="W793" s="14"/>
      <c r="X793" s="14"/>
      <c r="Y793" s="14"/>
      <c r="Z793" s="14"/>
      <c r="AA793" s="14"/>
      <c r="AB793" s="14"/>
    </row>
    <row r="794">
      <c r="A794" s="7"/>
      <c r="B794" s="11"/>
      <c r="C794" s="9"/>
      <c r="D794" s="22"/>
      <c r="E794" s="11"/>
      <c r="F794" s="11"/>
      <c r="G794" s="13"/>
      <c r="H794" s="11"/>
      <c r="I794" s="14"/>
      <c r="J794" s="14"/>
      <c r="K794" s="14"/>
      <c r="L794" s="14"/>
      <c r="M794" s="14"/>
      <c r="N794" s="14"/>
      <c r="O794" s="14"/>
      <c r="P794" s="14"/>
      <c r="Q794" s="14"/>
      <c r="R794" s="14"/>
      <c r="S794" s="14"/>
      <c r="T794" s="14"/>
      <c r="U794" s="14"/>
      <c r="V794" s="14"/>
      <c r="W794" s="14"/>
      <c r="X794" s="14"/>
      <c r="Y794" s="14"/>
      <c r="Z794" s="14"/>
      <c r="AA794" s="14"/>
      <c r="AB794" s="14"/>
    </row>
    <row r="795">
      <c r="A795" s="7"/>
      <c r="B795" s="11"/>
      <c r="C795" s="9"/>
      <c r="D795" s="22"/>
      <c r="E795" s="11"/>
      <c r="F795" s="11"/>
      <c r="G795" s="13"/>
      <c r="H795" s="11"/>
      <c r="I795" s="14"/>
      <c r="J795" s="14"/>
      <c r="K795" s="14"/>
      <c r="L795" s="14"/>
      <c r="M795" s="14"/>
      <c r="N795" s="14"/>
      <c r="O795" s="14"/>
      <c r="P795" s="14"/>
      <c r="Q795" s="14"/>
      <c r="R795" s="14"/>
      <c r="S795" s="14"/>
      <c r="T795" s="14"/>
      <c r="U795" s="14"/>
      <c r="V795" s="14"/>
      <c r="W795" s="14"/>
      <c r="X795" s="14"/>
      <c r="Y795" s="14"/>
      <c r="Z795" s="14"/>
      <c r="AA795" s="14"/>
      <c r="AB795" s="14"/>
    </row>
    <row r="796">
      <c r="A796" s="7"/>
      <c r="B796" s="11"/>
      <c r="C796" s="9"/>
      <c r="D796" s="22"/>
      <c r="E796" s="11"/>
      <c r="F796" s="11"/>
      <c r="G796" s="13"/>
      <c r="H796" s="11"/>
      <c r="I796" s="14"/>
      <c r="J796" s="14"/>
      <c r="K796" s="14"/>
      <c r="L796" s="14"/>
      <c r="M796" s="14"/>
      <c r="N796" s="14"/>
      <c r="O796" s="14"/>
      <c r="P796" s="14"/>
      <c r="Q796" s="14"/>
      <c r="R796" s="14"/>
      <c r="S796" s="14"/>
      <c r="T796" s="14"/>
      <c r="U796" s="14"/>
      <c r="V796" s="14"/>
      <c r="W796" s="14"/>
      <c r="X796" s="14"/>
      <c r="Y796" s="14"/>
      <c r="Z796" s="14"/>
      <c r="AA796" s="14"/>
      <c r="AB796" s="14"/>
    </row>
    <row r="797">
      <c r="A797" s="7"/>
      <c r="B797" s="11"/>
      <c r="C797" s="9"/>
      <c r="D797" s="22"/>
      <c r="E797" s="11"/>
      <c r="F797" s="11"/>
      <c r="G797" s="13"/>
      <c r="H797" s="11"/>
      <c r="I797" s="14"/>
      <c r="J797" s="14"/>
      <c r="K797" s="14"/>
      <c r="L797" s="14"/>
      <c r="M797" s="14"/>
      <c r="N797" s="14"/>
      <c r="O797" s="14"/>
      <c r="P797" s="14"/>
      <c r="Q797" s="14"/>
      <c r="R797" s="14"/>
      <c r="S797" s="14"/>
      <c r="T797" s="14"/>
      <c r="U797" s="14"/>
      <c r="V797" s="14"/>
      <c r="W797" s="14"/>
      <c r="X797" s="14"/>
      <c r="Y797" s="14"/>
      <c r="Z797" s="14"/>
      <c r="AA797" s="14"/>
      <c r="AB797" s="14"/>
    </row>
    <row r="798">
      <c r="A798" s="7"/>
      <c r="B798" s="11"/>
      <c r="C798" s="9"/>
      <c r="D798" s="22"/>
      <c r="E798" s="11"/>
      <c r="F798" s="11"/>
      <c r="G798" s="13"/>
      <c r="H798" s="11"/>
      <c r="I798" s="14"/>
      <c r="J798" s="14"/>
      <c r="K798" s="14"/>
      <c r="L798" s="14"/>
      <c r="M798" s="14"/>
      <c r="N798" s="14"/>
      <c r="O798" s="14"/>
      <c r="P798" s="14"/>
      <c r="Q798" s="14"/>
      <c r="R798" s="14"/>
      <c r="S798" s="14"/>
      <c r="T798" s="14"/>
      <c r="U798" s="14"/>
      <c r="V798" s="14"/>
      <c r="W798" s="14"/>
      <c r="X798" s="14"/>
      <c r="Y798" s="14"/>
      <c r="Z798" s="14"/>
      <c r="AA798" s="14"/>
      <c r="AB798" s="14"/>
    </row>
    <row r="799">
      <c r="A799" s="7"/>
      <c r="B799" s="11"/>
      <c r="C799" s="9"/>
      <c r="D799" s="22"/>
      <c r="E799" s="11"/>
      <c r="F799" s="11"/>
      <c r="G799" s="13"/>
      <c r="H799" s="11"/>
      <c r="I799" s="14"/>
      <c r="J799" s="14"/>
      <c r="K799" s="14"/>
      <c r="L799" s="14"/>
      <c r="M799" s="14"/>
      <c r="N799" s="14"/>
      <c r="O799" s="14"/>
      <c r="P799" s="14"/>
      <c r="Q799" s="14"/>
      <c r="R799" s="14"/>
      <c r="S799" s="14"/>
      <c r="T799" s="14"/>
      <c r="U799" s="14"/>
      <c r="V799" s="14"/>
      <c r="W799" s="14"/>
      <c r="X799" s="14"/>
      <c r="Y799" s="14"/>
      <c r="Z799" s="14"/>
      <c r="AA799" s="14"/>
      <c r="AB799" s="14"/>
    </row>
    <row r="800">
      <c r="A800" s="7"/>
      <c r="B800" s="11"/>
      <c r="C800" s="9"/>
      <c r="D800" s="22"/>
      <c r="E800" s="11"/>
      <c r="F800" s="11"/>
      <c r="G800" s="13"/>
      <c r="H800" s="11"/>
      <c r="I800" s="14"/>
      <c r="J800" s="14"/>
      <c r="K800" s="14"/>
      <c r="L800" s="14"/>
      <c r="M800" s="14"/>
      <c r="N800" s="14"/>
      <c r="O800" s="14"/>
      <c r="P800" s="14"/>
      <c r="Q800" s="14"/>
      <c r="R800" s="14"/>
      <c r="S800" s="14"/>
      <c r="T800" s="14"/>
      <c r="U800" s="14"/>
      <c r="V800" s="14"/>
      <c r="W800" s="14"/>
      <c r="X800" s="14"/>
      <c r="Y800" s="14"/>
      <c r="Z800" s="14"/>
      <c r="AA800" s="14"/>
      <c r="AB800" s="14"/>
    </row>
    <row r="801">
      <c r="A801" s="7"/>
      <c r="B801" s="11"/>
      <c r="C801" s="9"/>
      <c r="D801" s="22"/>
      <c r="E801" s="11"/>
      <c r="F801" s="11"/>
      <c r="G801" s="13"/>
      <c r="H801" s="11"/>
      <c r="I801" s="14"/>
      <c r="J801" s="14"/>
      <c r="K801" s="14"/>
      <c r="L801" s="14"/>
      <c r="M801" s="14"/>
      <c r="N801" s="14"/>
      <c r="O801" s="14"/>
      <c r="P801" s="14"/>
      <c r="Q801" s="14"/>
      <c r="R801" s="14"/>
      <c r="S801" s="14"/>
      <c r="T801" s="14"/>
      <c r="U801" s="14"/>
      <c r="V801" s="14"/>
      <c r="W801" s="14"/>
      <c r="X801" s="14"/>
      <c r="Y801" s="14"/>
      <c r="Z801" s="14"/>
      <c r="AA801" s="14"/>
      <c r="AB801" s="14"/>
    </row>
    <row r="802">
      <c r="A802" s="7"/>
      <c r="B802" s="11"/>
      <c r="C802" s="9"/>
      <c r="D802" s="22"/>
      <c r="E802" s="11"/>
      <c r="F802" s="11"/>
      <c r="G802" s="13"/>
      <c r="H802" s="11"/>
      <c r="I802" s="14"/>
      <c r="J802" s="14"/>
      <c r="K802" s="14"/>
      <c r="L802" s="14"/>
      <c r="M802" s="14"/>
      <c r="N802" s="14"/>
      <c r="O802" s="14"/>
      <c r="P802" s="14"/>
      <c r="Q802" s="14"/>
      <c r="R802" s="14"/>
      <c r="S802" s="14"/>
      <c r="T802" s="14"/>
      <c r="U802" s="14"/>
      <c r="V802" s="14"/>
      <c r="W802" s="14"/>
      <c r="X802" s="14"/>
      <c r="Y802" s="14"/>
      <c r="Z802" s="14"/>
      <c r="AA802" s="14"/>
      <c r="AB802" s="14"/>
    </row>
    <row r="803">
      <c r="A803" s="7"/>
      <c r="B803" s="11"/>
      <c r="C803" s="9"/>
      <c r="D803" s="22"/>
      <c r="E803" s="11"/>
      <c r="F803" s="11"/>
      <c r="G803" s="13"/>
      <c r="H803" s="11"/>
      <c r="I803" s="14"/>
      <c r="J803" s="14"/>
      <c r="K803" s="14"/>
      <c r="L803" s="14"/>
      <c r="M803" s="14"/>
      <c r="N803" s="14"/>
      <c r="O803" s="14"/>
      <c r="P803" s="14"/>
      <c r="Q803" s="14"/>
      <c r="R803" s="14"/>
      <c r="S803" s="14"/>
      <c r="T803" s="14"/>
      <c r="U803" s="14"/>
      <c r="V803" s="14"/>
      <c r="W803" s="14"/>
      <c r="X803" s="14"/>
      <c r="Y803" s="14"/>
      <c r="Z803" s="14"/>
      <c r="AA803" s="14"/>
      <c r="AB803" s="14"/>
    </row>
    <row r="804">
      <c r="A804" s="7"/>
      <c r="B804" s="11"/>
      <c r="C804" s="9"/>
      <c r="D804" s="22"/>
      <c r="E804" s="11"/>
      <c r="F804" s="11"/>
      <c r="G804" s="13"/>
      <c r="H804" s="11"/>
      <c r="I804" s="14"/>
      <c r="J804" s="14"/>
      <c r="K804" s="14"/>
      <c r="L804" s="14"/>
      <c r="M804" s="14"/>
      <c r="N804" s="14"/>
      <c r="O804" s="14"/>
      <c r="P804" s="14"/>
      <c r="Q804" s="14"/>
      <c r="R804" s="14"/>
      <c r="S804" s="14"/>
      <c r="T804" s="14"/>
      <c r="U804" s="14"/>
      <c r="V804" s="14"/>
      <c r="W804" s="14"/>
      <c r="X804" s="14"/>
      <c r="Y804" s="14"/>
      <c r="Z804" s="14"/>
      <c r="AA804" s="14"/>
      <c r="AB804" s="14"/>
    </row>
    <row r="805">
      <c r="A805" s="7"/>
      <c r="B805" s="11"/>
      <c r="C805" s="9"/>
      <c r="D805" s="22"/>
      <c r="E805" s="11"/>
      <c r="F805" s="11"/>
      <c r="G805" s="13"/>
      <c r="H805" s="11"/>
      <c r="I805" s="14"/>
      <c r="J805" s="14"/>
      <c r="K805" s="14"/>
      <c r="L805" s="14"/>
      <c r="M805" s="14"/>
      <c r="N805" s="14"/>
      <c r="O805" s="14"/>
      <c r="P805" s="14"/>
      <c r="Q805" s="14"/>
      <c r="R805" s="14"/>
      <c r="S805" s="14"/>
      <c r="T805" s="14"/>
      <c r="U805" s="14"/>
      <c r="V805" s="14"/>
      <c r="W805" s="14"/>
      <c r="X805" s="14"/>
      <c r="Y805" s="14"/>
      <c r="Z805" s="14"/>
      <c r="AA805" s="14"/>
      <c r="AB805" s="14"/>
    </row>
    <row r="806">
      <c r="A806" s="7"/>
      <c r="B806" s="11"/>
      <c r="C806" s="9"/>
      <c r="D806" s="22"/>
      <c r="E806" s="11"/>
      <c r="F806" s="11"/>
      <c r="G806" s="13"/>
      <c r="H806" s="11"/>
      <c r="I806" s="14"/>
      <c r="J806" s="14"/>
      <c r="K806" s="14"/>
      <c r="L806" s="14"/>
      <c r="M806" s="14"/>
      <c r="N806" s="14"/>
      <c r="O806" s="14"/>
      <c r="P806" s="14"/>
      <c r="Q806" s="14"/>
      <c r="R806" s="14"/>
      <c r="S806" s="14"/>
      <c r="T806" s="14"/>
      <c r="U806" s="14"/>
      <c r="V806" s="14"/>
      <c r="W806" s="14"/>
      <c r="X806" s="14"/>
      <c r="Y806" s="14"/>
      <c r="Z806" s="14"/>
      <c r="AA806" s="14"/>
      <c r="AB806" s="14"/>
    </row>
    <row r="807">
      <c r="A807" s="7"/>
      <c r="B807" s="11"/>
      <c r="C807" s="9"/>
      <c r="D807" s="22"/>
      <c r="E807" s="11"/>
      <c r="F807" s="11"/>
      <c r="G807" s="13"/>
      <c r="H807" s="11"/>
      <c r="I807" s="14"/>
      <c r="J807" s="14"/>
      <c r="K807" s="14"/>
      <c r="L807" s="14"/>
      <c r="M807" s="14"/>
      <c r="N807" s="14"/>
      <c r="O807" s="14"/>
      <c r="P807" s="14"/>
      <c r="Q807" s="14"/>
      <c r="R807" s="14"/>
      <c r="S807" s="14"/>
      <c r="T807" s="14"/>
      <c r="U807" s="14"/>
      <c r="V807" s="14"/>
      <c r="W807" s="14"/>
      <c r="X807" s="14"/>
      <c r="Y807" s="14"/>
      <c r="Z807" s="14"/>
      <c r="AA807" s="14"/>
      <c r="AB807" s="14"/>
    </row>
    <row r="808">
      <c r="A808" s="7"/>
      <c r="B808" s="11"/>
      <c r="C808" s="9"/>
      <c r="D808" s="22"/>
      <c r="E808" s="11"/>
      <c r="F808" s="11"/>
      <c r="G808" s="13"/>
      <c r="H808" s="11"/>
      <c r="I808" s="14"/>
      <c r="J808" s="14"/>
      <c r="K808" s="14"/>
      <c r="L808" s="14"/>
      <c r="M808" s="14"/>
      <c r="N808" s="14"/>
      <c r="O808" s="14"/>
      <c r="P808" s="14"/>
      <c r="Q808" s="14"/>
      <c r="R808" s="14"/>
      <c r="S808" s="14"/>
      <c r="T808" s="14"/>
      <c r="U808" s="14"/>
      <c r="V808" s="14"/>
      <c r="W808" s="14"/>
      <c r="X808" s="14"/>
      <c r="Y808" s="14"/>
      <c r="Z808" s="14"/>
      <c r="AA808" s="14"/>
      <c r="AB808" s="14"/>
    </row>
    <row r="809">
      <c r="A809" s="7"/>
      <c r="B809" s="11"/>
      <c r="C809" s="9"/>
      <c r="D809" s="22"/>
      <c r="E809" s="11"/>
      <c r="F809" s="11"/>
      <c r="G809" s="13"/>
      <c r="H809" s="11"/>
      <c r="I809" s="14"/>
      <c r="J809" s="14"/>
      <c r="K809" s="14"/>
      <c r="L809" s="14"/>
      <c r="M809" s="14"/>
      <c r="N809" s="14"/>
      <c r="O809" s="14"/>
      <c r="P809" s="14"/>
      <c r="Q809" s="14"/>
      <c r="R809" s="14"/>
      <c r="S809" s="14"/>
      <c r="T809" s="14"/>
      <c r="U809" s="14"/>
      <c r="V809" s="14"/>
      <c r="W809" s="14"/>
      <c r="X809" s="14"/>
      <c r="Y809" s="14"/>
      <c r="Z809" s="14"/>
      <c r="AA809" s="14"/>
      <c r="AB809" s="14"/>
    </row>
    <row r="810">
      <c r="A810" s="7"/>
      <c r="B810" s="11"/>
      <c r="C810" s="9"/>
      <c r="D810" s="22"/>
      <c r="E810" s="11"/>
      <c r="F810" s="11"/>
      <c r="G810" s="13"/>
      <c r="H810" s="11"/>
      <c r="I810" s="14"/>
      <c r="J810" s="14"/>
      <c r="K810" s="14"/>
      <c r="L810" s="14"/>
      <c r="M810" s="14"/>
      <c r="N810" s="14"/>
      <c r="O810" s="14"/>
      <c r="P810" s="14"/>
      <c r="Q810" s="14"/>
      <c r="R810" s="14"/>
      <c r="S810" s="14"/>
      <c r="T810" s="14"/>
      <c r="U810" s="14"/>
      <c r="V810" s="14"/>
      <c r="W810" s="14"/>
      <c r="X810" s="14"/>
      <c r="Y810" s="14"/>
      <c r="Z810" s="14"/>
      <c r="AA810" s="14"/>
      <c r="AB810" s="14"/>
    </row>
    <row r="811">
      <c r="A811" s="7"/>
      <c r="B811" s="11"/>
      <c r="C811" s="9"/>
      <c r="D811" s="22"/>
      <c r="E811" s="11"/>
      <c r="F811" s="11"/>
      <c r="G811" s="13"/>
      <c r="H811" s="11"/>
      <c r="I811" s="14"/>
      <c r="J811" s="14"/>
      <c r="K811" s="14"/>
      <c r="L811" s="14"/>
      <c r="M811" s="14"/>
      <c r="N811" s="14"/>
      <c r="O811" s="14"/>
      <c r="P811" s="14"/>
      <c r="Q811" s="14"/>
      <c r="R811" s="14"/>
      <c r="S811" s="14"/>
      <c r="T811" s="14"/>
      <c r="U811" s="14"/>
      <c r="V811" s="14"/>
      <c r="W811" s="14"/>
      <c r="X811" s="14"/>
      <c r="Y811" s="14"/>
      <c r="Z811" s="14"/>
      <c r="AA811" s="14"/>
      <c r="AB811" s="14"/>
    </row>
    <row r="812">
      <c r="A812" s="7"/>
      <c r="B812" s="11"/>
      <c r="C812" s="9"/>
      <c r="D812" s="22"/>
      <c r="E812" s="11"/>
      <c r="F812" s="11"/>
      <c r="G812" s="13"/>
      <c r="H812" s="11"/>
      <c r="I812" s="14"/>
      <c r="J812" s="14"/>
      <c r="K812" s="14"/>
      <c r="L812" s="14"/>
      <c r="M812" s="14"/>
      <c r="N812" s="14"/>
      <c r="O812" s="14"/>
      <c r="P812" s="14"/>
      <c r="Q812" s="14"/>
      <c r="R812" s="14"/>
      <c r="S812" s="14"/>
      <c r="T812" s="14"/>
      <c r="U812" s="14"/>
      <c r="V812" s="14"/>
      <c r="W812" s="14"/>
      <c r="X812" s="14"/>
      <c r="Y812" s="14"/>
      <c r="Z812" s="14"/>
      <c r="AA812" s="14"/>
      <c r="AB812" s="14"/>
    </row>
    <row r="813">
      <c r="A813" s="7"/>
      <c r="B813" s="11"/>
      <c r="C813" s="9"/>
      <c r="D813" s="22"/>
      <c r="E813" s="11"/>
      <c r="F813" s="11"/>
      <c r="G813" s="13"/>
      <c r="H813" s="11"/>
      <c r="I813" s="14"/>
      <c r="J813" s="14"/>
      <c r="K813" s="14"/>
      <c r="L813" s="14"/>
      <c r="M813" s="14"/>
      <c r="N813" s="14"/>
      <c r="O813" s="14"/>
      <c r="P813" s="14"/>
      <c r="Q813" s="14"/>
      <c r="R813" s="14"/>
      <c r="S813" s="14"/>
      <c r="T813" s="14"/>
      <c r="U813" s="14"/>
      <c r="V813" s="14"/>
      <c r="W813" s="14"/>
      <c r="X813" s="14"/>
      <c r="Y813" s="14"/>
      <c r="Z813" s="14"/>
      <c r="AA813" s="14"/>
      <c r="AB813" s="14"/>
    </row>
    <row r="814">
      <c r="A814" s="7"/>
      <c r="B814" s="11"/>
      <c r="C814" s="9"/>
      <c r="D814" s="22"/>
      <c r="E814" s="11"/>
      <c r="F814" s="11"/>
      <c r="G814" s="13"/>
      <c r="H814" s="11"/>
      <c r="I814" s="14"/>
      <c r="J814" s="14"/>
      <c r="K814" s="14"/>
      <c r="L814" s="14"/>
      <c r="M814" s="14"/>
      <c r="N814" s="14"/>
      <c r="O814" s="14"/>
      <c r="P814" s="14"/>
      <c r="Q814" s="14"/>
      <c r="R814" s="14"/>
      <c r="S814" s="14"/>
      <c r="T814" s="14"/>
      <c r="U814" s="14"/>
      <c r="V814" s="14"/>
      <c r="W814" s="14"/>
      <c r="X814" s="14"/>
      <c r="Y814" s="14"/>
      <c r="Z814" s="14"/>
      <c r="AA814" s="14"/>
      <c r="AB814" s="14"/>
    </row>
    <row r="815">
      <c r="A815" s="7"/>
      <c r="B815" s="11"/>
      <c r="C815" s="9"/>
      <c r="D815" s="22"/>
      <c r="E815" s="11"/>
      <c r="F815" s="11"/>
      <c r="G815" s="13"/>
      <c r="H815" s="11"/>
      <c r="I815" s="14"/>
      <c r="J815" s="14"/>
      <c r="K815" s="14"/>
      <c r="L815" s="14"/>
      <c r="M815" s="14"/>
      <c r="N815" s="14"/>
      <c r="O815" s="14"/>
      <c r="P815" s="14"/>
      <c r="Q815" s="14"/>
      <c r="R815" s="14"/>
      <c r="S815" s="14"/>
      <c r="T815" s="14"/>
      <c r="U815" s="14"/>
      <c r="V815" s="14"/>
      <c r="W815" s="14"/>
      <c r="X815" s="14"/>
      <c r="Y815" s="14"/>
      <c r="Z815" s="14"/>
      <c r="AA815" s="14"/>
      <c r="AB815" s="14"/>
    </row>
    <row r="816">
      <c r="A816" s="7"/>
      <c r="B816" s="11"/>
      <c r="C816" s="9"/>
      <c r="D816" s="22"/>
      <c r="E816" s="11"/>
      <c r="F816" s="11"/>
      <c r="G816" s="13"/>
      <c r="H816" s="11"/>
      <c r="I816" s="14"/>
      <c r="J816" s="14"/>
      <c r="K816" s="14"/>
      <c r="L816" s="14"/>
      <c r="M816" s="14"/>
      <c r="N816" s="14"/>
      <c r="O816" s="14"/>
      <c r="P816" s="14"/>
      <c r="Q816" s="14"/>
      <c r="R816" s="14"/>
      <c r="S816" s="14"/>
      <c r="T816" s="14"/>
      <c r="U816" s="14"/>
      <c r="V816" s="14"/>
      <c r="W816" s="14"/>
      <c r="X816" s="14"/>
      <c r="Y816" s="14"/>
      <c r="Z816" s="14"/>
      <c r="AA816" s="14"/>
      <c r="AB816" s="14"/>
    </row>
    <row r="817">
      <c r="A817" s="7"/>
      <c r="B817" s="11"/>
      <c r="C817" s="9"/>
      <c r="D817" s="22"/>
      <c r="E817" s="11"/>
      <c r="F817" s="11"/>
      <c r="G817" s="13"/>
      <c r="H817" s="11"/>
      <c r="I817" s="14"/>
      <c r="J817" s="14"/>
      <c r="K817" s="14"/>
      <c r="L817" s="14"/>
      <c r="M817" s="14"/>
      <c r="N817" s="14"/>
      <c r="O817" s="14"/>
      <c r="P817" s="14"/>
      <c r="Q817" s="14"/>
      <c r="R817" s="14"/>
      <c r="S817" s="14"/>
      <c r="T817" s="14"/>
      <c r="U817" s="14"/>
      <c r="V817" s="14"/>
      <c r="W817" s="14"/>
      <c r="X817" s="14"/>
      <c r="Y817" s="14"/>
      <c r="Z817" s="14"/>
      <c r="AA817" s="14"/>
      <c r="AB817" s="14"/>
    </row>
    <row r="818">
      <c r="A818" s="7"/>
      <c r="B818" s="11"/>
      <c r="C818" s="9"/>
      <c r="D818" s="22"/>
      <c r="E818" s="11"/>
      <c r="F818" s="11"/>
      <c r="G818" s="13"/>
      <c r="H818" s="11"/>
      <c r="I818" s="14"/>
      <c r="J818" s="14"/>
      <c r="K818" s="14"/>
      <c r="L818" s="14"/>
      <c r="M818" s="14"/>
      <c r="N818" s="14"/>
      <c r="O818" s="14"/>
      <c r="P818" s="14"/>
      <c r="Q818" s="14"/>
      <c r="R818" s="14"/>
      <c r="S818" s="14"/>
      <c r="T818" s="14"/>
      <c r="U818" s="14"/>
      <c r="V818" s="14"/>
      <c r="W818" s="14"/>
      <c r="X818" s="14"/>
      <c r="Y818" s="14"/>
      <c r="Z818" s="14"/>
      <c r="AA818" s="14"/>
      <c r="AB818" s="14"/>
    </row>
    <row r="819">
      <c r="A819" s="7"/>
      <c r="B819" s="11"/>
      <c r="C819" s="9"/>
      <c r="D819" s="22"/>
      <c r="E819" s="11"/>
      <c r="F819" s="11"/>
      <c r="G819" s="13"/>
      <c r="H819" s="11"/>
      <c r="I819" s="14"/>
      <c r="J819" s="14"/>
      <c r="K819" s="14"/>
      <c r="L819" s="14"/>
      <c r="M819" s="14"/>
      <c r="N819" s="14"/>
      <c r="O819" s="14"/>
      <c r="P819" s="14"/>
      <c r="Q819" s="14"/>
      <c r="R819" s="14"/>
      <c r="S819" s="14"/>
      <c r="T819" s="14"/>
      <c r="U819" s="14"/>
      <c r="V819" s="14"/>
      <c r="W819" s="14"/>
      <c r="X819" s="14"/>
      <c r="Y819" s="14"/>
      <c r="Z819" s="14"/>
      <c r="AA819" s="14"/>
      <c r="AB819" s="14"/>
    </row>
    <row r="820">
      <c r="A820" s="7"/>
      <c r="B820" s="11"/>
      <c r="C820" s="9"/>
      <c r="D820" s="22"/>
      <c r="E820" s="11"/>
      <c r="F820" s="11"/>
      <c r="G820" s="13"/>
      <c r="H820" s="11"/>
      <c r="I820" s="14"/>
      <c r="J820" s="14"/>
      <c r="K820" s="14"/>
      <c r="L820" s="14"/>
      <c r="M820" s="14"/>
      <c r="N820" s="14"/>
      <c r="O820" s="14"/>
      <c r="P820" s="14"/>
      <c r="Q820" s="14"/>
      <c r="R820" s="14"/>
      <c r="S820" s="14"/>
      <c r="T820" s="14"/>
      <c r="U820" s="14"/>
      <c r="V820" s="14"/>
      <c r="W820" s="14"/>
      <c r="X820" s="14"/>
      <c r="Y820" s="14"/>
      <c r="Z820" s="14"/>
      <c r="AA820" s="14"/>
      <c r="AB820" s="14"/>
    </row>
    <row r="821">
      <c r="A821" s="7"/>
      <c r="B821" s="11"/>
      <c r="C821" s="9"/>
      <c r="D821" s="22"/>
      <c r="E821" s="11"/>
      <c r="F821" s="11"/>
      <c r="G821" s="13"/>
      <c r="H821" s="11"/>
      <c r="I821" s="14"/>
      <c r="J821" s="14"/>
      <c r="K821" s="14"/>
      <c r="L821" s="14"/>
      <c r="M821" s="14"/>
      <c r="N821" s="14"/>
      <c r="O821" s="14"/>
      <c r="P821" s="14"/>
      <c r="Q821" s="14"/>
      <c r="R821" s="14"/>
      <c r="S821" s="14"/>
      <c r="T821" s="14"/>
      <c r="U821" s="14"/>
      <c r="V821" s="14"/>
      <c r="W821" s="14"/>
      <c r="X821" s="14"/>
      <c r="Y821" s="14"/>
      <c r="Z821" s="14"/>
      <c r="AA821" s="14"/>
      <c r="AB821" s="14"/>
    </row>
    <row r="822">
      <c r="A822" s="7"/>
      <c r="B822" s="11"/>
      <c r="C822" s="9"/>
      <c r="D822" s="22"/>
      <c r="E822" s="11"/>
      <c r="F822" s="11"/>
      <c r="G822" s="13"/>
      <c r="H822" s="11"/>
      <c r="I822" s="14"/>
      <c r="J822" s="14"/>
      <c r="K822" s="14"/>
      <c r="L822" s="14"/>
      <c r="M822" s="14"/>
      <c r="N822" s="14"/>
      <c r="O822" s="14"/>
      <c r="P822" s="14"/>
      <c r="Q822" s="14"/>
      <c r="R822" s="14"/>
      <c r="S822" s="14"/>
      <c r="T822" s="14"/>
      <c r="U822" s="14"/>
      <c r="V822" s="14"/>
      <c r="W822" s="14"/>
      <c r="X822" s="14"/>
      <c r="Y822" s="14"/>
      <c r="Z822" s="14"/>
      <c r="AA822" s="14"/>
      <c r="AB822" s="14"/>
    </row>
    <row r="823">
      <c r="A823" s="7"/>
      <c r="B823" s="11"/>
      <c r="C823" s="9"/>
      <c r="D823" s="22"/>
      <c r="E823" s="11"/>
      <c r="F823" s="11"/>
      <c r="G823" s="13"/>
      <c r="H823" s="11"/>
      <c r="I823" s="14"/>
      <c r="J823" s="14"/>
      <c r="K823" s="14"/>
      <c r="L823" s="14"/>
      <c r="M823" s="14"/>
      <c r="N823" s="14"/>
      <c r="O823" s="14"/>
      <c r="P823" s="14"/>
      <c r="Q823" s="14"/>
      <c r="R823" s="14"/>
      <c r="S823" s="14"/>
      <c r="T823" s="14"/>
      <c r="U823" s="14"/>
      <c r="V823" s="14"/>
      <c r="W823" s="14"/>
      <c r="X823" s="14"/>
      <c r="Y823" s="14"/>
      <c r="Z823" s="14"/>
      <c r="AA823" s="14"/>
      <c r="AB823" s="14"/>
    </row>
    <row r="824">
      <c r="A824" s="7"/>
      <c r="B824" s="11"/>
      <c r="C824" s="9"/>
      <c r="D824" s="22"/>
      <c r="E824" s="11"/>
      <c r="F824" s="11"/>
      <c r="G824" s="13"/>
      <c r="H824" s="11"/>
      <c r="I824" s="14"/>
      <c r="J824" s="14"/>
      <c r="K824" s="14"/>
      <c r="L824" s="14"/>
      <c r="M824" s="14"/>
      <c r="N824" s="14"/>
      <c r="O824" s="14"/>
      <c r="P824" s="14"/>
      <c r="Q824" s="14"/>
      <c r="R824" s="14"/>
      <c r="S824" s="14"/>
      <c r="T824" s="14"/>
      <c r="U824" s="14"/>
      <c r="V824" s="14"/>
      <c r="W824" s="14"/>
      <c r="X824" s="14"/>
      <c r="Y824" s="14"/>
      <c r="Z824" s="14"/>
      <c r="AA824" s="14"/>
      <c r="AB824" s="14"/>
    </row>
    <row r="825">
      <c r="A825" s="7"/>
      <c r="B825" s="11"/>
      <c r="C825" s="9"/>
      <c r="D825" s="22"/>
      <c r="E825" s="11"/>
      <c r="F825" s="11"/>
      <c r="G825" s="13"/>
      <c r="H825" s="11"/>
      <c r="I825" s="14"/>
      <c r="J825" s="14"/>
      <c r="K825" s="14"/>
      <c r="L825" s="14"/>
      <c r="M825" s="14"/>
      <c r="N825" s="14"/>
      <c r="O825" s="14"/>
      <c r="P825" s="14"/>
      <c r="Q825" s="14"/>
      <c r="R825" s="14"/>
      <c r="S825" s="14"/>
      <c r="T825" s="14"/>
      <c r="U825" s="14"/>
      <c r="V825" s="14"/>
      <c r="W825" s="14"/>
      <c r="X825" s="14"/>
      <c r="Y825" s="14"/>
      <c r="Z825" s="14"/>
      <c r="AA825" s="14"/>
      <c r="AB825" s="14"/>
    </row>
    <row r="826">
      <c r="A826" s="7"/>
      <c r="B826" s="11"/>
      <c r="C826" s="9"/>
      <c r="D826" s="22"/>
      <c r="E826" s="11"/>
      <c r="F826" s="11"/>
      <c r="G826" s="13"/>
      <c r="H826" s="11"/>
      <c r="I826" s="14"/>
      <c r="J826" s="14"/>
      <c r="K826" s="14"/>
      <c r="L826" s="14"/>
      <c r="M826" s="14"/>
      <c r="N826" s="14"/>
      <c r="O826" s="14"/>
      <c r="P826" s="14"/>
      <c r="Q826" s="14"/>
      <c r="R826" s="14"/>
      <c r="S826" s="14"/>
      <c r="T826" s="14"/>
      <c r="U826" s="14"/>
      <c r="V826" s="14"/>
      <c r="W826" s="14"/>
      <c r="X826" s="14"/>
      <c r="Y826" s="14"/>
      <c r="Z826" s="14"/>
      <c r="AA826" s="14"/>
      <c r="AB826" s="14"/>
    </row>
    <row r="827">
      <c r="A827" s="7"/>
      <c r="B827" s="11"/>
      <c r="C827" s="9"/>
      <c r="D827" s="22"/>
      <c r="E827" s="11"/>
      <c r="F827" s="11"/>
      <c r="G827" s="13"/>
      <c r="H827" s="11"/>
      <c r="I827" s="14"/>
      <c r="J827" s="14"/>
      <c r="K827" s="14"/>
      <c r="L827" s="14"/>
      <c r="M827" s="14"/>
      <c r="N827" s="14"/>
      <c r="O827" s="14"/>
      <c r="P827" s="14"/>
      <c r="Q827" s="14"/>
      <c r="R827" s="14"/>
      <c r="S827" s="14"/>
      <c r="T827" s="14"/>
      <c r="U827" s="14"/>
      <c r="V827" s="14"/>
      <c r="W827" s="14"/>
      <c r="X827" s="14"/>
      <c r="Y827" s="14"/>
      <c r="Z827" s="14"/>
      <c r="AA827" s="14"/>
      <c r="AB827" s="14"/>
    </row>
    <row r="828">
      <c r="A828" s="7"/>
      <c r="B828" s="11"/>
      <c r="C828" s="9"/>
      <c r="D828" s="22"/>
      <c r="E828" s="11"/>
      <c r="F828" s="11"/>
      <c r="G828" s="13"/>
      <c r="H828" s="11"/>
      <c r="I828" s="14"/>
      <c r="J828" s="14"/>
      <c r="K828" s="14"/>
      <c r="L828" s="14"/>
      <c r="M828" s="14"/>
      <c r="N828" s="14"/>
      <c r="O828" s="14"/>
      <c r="P828" s="14"/>
      <c r="Q828" s="14"/>
      <c r="R828" s="14"/>
      <c r="S828" s="14"/>
      <c r="T828" s="14"/>
      <c r="U828" s="14"/>
      <c r="V828" s="14"/>
      <c r="W828" s="14"/>
      <c r="X828" s="14"/>
      <c r="Y828" s="14"/>
      <c r="Z828" s="14"/>
      <c r="AA828" s="14"/>
      <c r="AB828" s="14"/>
    </row>
    <row r="829">
      <c r="A829" s="7"/>
      <c r="B829" s="11"/>
      <c r="C829" s="9"/>
      <c r="D829" s="22"/>
      <c r="E829" s="11"/>
      <c r="F829" s="11"/>
      <c r="G829" s="13"/>
      <c r="H829" s="11"/>
      <c r="I829" s="14"/>
      <c r="J829" s="14"/>
      <c r="K829" s="14"/>
      <c r="L829" s="14"/>
      <c r="M829" s="14"/>
      <c r="N829" s="14"/>
      <c r="O829" s="14"/>
      <c r="P829" s="14"/>
      <c r="Q829" s="14"/>
      <c r="R829" s="14"/>
      <c r="S829" s="14"/>
      <c r="T829" s="14"/>
      <c r="U829" s="14"/>
      <c r="V829" s="14"/>
      <c r="W829" s="14"/>
      <c r="X829" s="14"/>
      <c r="Y829" s="14"/>
      <c r="Z829" s="14"/>
      <c r="AA829" s="14"/>
      <c r="AB829" s="14"/>
    </row>
    <row r="830">
      <c r="A830" s="7"/>
      <c r="B830" s="11"/>
      <c r="C830" s="9"/>
      <c r="D830" s="22"/>
      <c r="E830" s="11"/>
      <c r="F830" s="11"/>
      <c r="G830" s="13"/>
      <c r="H830" s="11"/>
      <c r="I830" s="14"/>
      <c r="J830" s="14"/>
      <c r="K830" s="14"/>
      <c r="L830" s="14"/>
      <c r="M830" s="14"/>
      <c r="N830" s="14"/>
      <c r="O830" s="14"/>
      <c r="P830" s="14"/>
      <c r="Q830" s="14"/>
      <c r="R830" s="14"/>
      <c r="S830" s="14"/>
      <c r="T830" s="14"/>
      <c r="U830" s="14"/>
      <c r="V830" s="14"/>
      <c r="W830" s="14"/>
      <c r="X830" s="14"/>
      <c r="Y830" s="14"/>
      <c r="Z830" s="14"/>
      <c r="AA830" s="14"/>
      <c r="AB830" s="14"/>
    </row>
    <row r="831">
      <c r="A831" s="7"/>
      <c r="B831" s="11"/>
      <c r="C831" s="9"/>
      <c r="D831" s="22"/>
      <c r="E831" s="11"/>
      <c r="F831" s="11"/>
      <c r="G831" s="13"/>
      <c r="H831" s="11"/>
      <c r="I831" s="14"/>
      <c r="J831" s="14"/>
      <c r="K831" s="14"/>
      <c r="L831" s="14"/>
      <c r="M831" s="14"/>
      <c r="N831" s="14"/>
      <c r="O831" s="14"/>
      <c r="P831" s="14"/>
      <c r="Q831" s="14"/>
      <c r="R831" s="14"/>
      <c r="S831" s="14"/>
      <c r="T831" s="14"/>
      <c r="U831" s="14"/>
      <c r="V831" s="14"/>
      <c r="W831" s="14"/>
      <c r="X831" s="14"/>
      <c r="Y831" s="14"/>
      <c r="Z831" s="14"/>
      <c r="AA831" s="14"/>
      <c r="AB831" s="14"/>
    </row>
    <row r="832">
      <c r="A832" s="7"/>
      <c r="B832" s="11"/>
      <c r="C832" s="9"/>
      <c r="D832" s="22"/>
      <c r="E832" s="11"/>
      <c r="F832" s="11"/>
      <c r="G832" s="13"/>
      <c r="H832" s="11"/>
      <c r="I832" s="14"/>
      <c r="J832" s="14"/>
      <c r="K832" s="14"/>
      <c r="L832" s="14"/>
      <c r="M832" s="14"/>
      <c r="N832" s="14"/>
      <c r="O832" s="14"/>
      <c r="P832" s="14"/>
      <c r="Q832" s="14"/>
      <c r="R832" s="14"/>
      <c r="S832" s="14"/>
      <c r="T832" s="14"/>
      <c r="U832" s="14"/>
      <c r="V832" s="14"/>
      <c r="W832" s="14"/>
      <c r="X832" s="14"/>
      <c r="Y832" s="14"/>
      <c r="Z832" s="14"/>
      <c r="AA832" s="14"/>
      <c r="AB832" s="14"/>
    </row>
    <row r="833">
      <c r="A833" s="7"/>
      <c r="B833" s="11"/>
      <c r="C833" s="9"/>
      <c r="D833" s="22"/>
      <c r="E833" s="11"/>
      <c r="F833" s="11"/>
      <c r="G833" s="13"/>
      <c r="H833" s="11"/>
      <c r="I833" s="14"/>
      <c r="J833" s="14"/>
      <c r="K833" s="14"/>
      <c r="L833" s="14"/>
      <c r="M833" s="14"/>
      <c r="N833" s="14"/>
      <c r="O833" s="14"/>
      <c r="P833" s="14"/>
      <c r="Q833" s="14"/>
      <c r="R833" s="14"/>
      <c r="S833" s="14"/>
      <c r="T833" s="14"/>
      <c r="U833" s="14"/>
      <c r="V833" s="14"/>
      <c r="W833" s="14"/>
      <c r="X833" s="14"/>
      <c r="Y833" s="14"/>
      <c r="Z833" s="14"/>
      <c r="AA833" s="14"/>
      <c r="AB833" s="14"/>
    </row>
    <row r="834">
      <c r="A834" s="7"/>
      <c r="B834" s="11"/>
      <c r="C834" s="9"/>
      <c r="D834" s="22"/>
      <c r="E834" s="11"/>
      <c r="F834" s="11"/>
      <c r="G834" s="13"/>
      <c r="H834" s="11"/>
      <c r="I834" s="14"/>
      <c r="J834" s="14"/>
      <c r="K834" s="14"/>
      <c r="L834" s="14"/>
      <c r="M834" s="14"/>
      <c r="N834" s="14"/>
      <c r="O834" s="14"/>
      <c r="P834" s="14"/>
      <c r="Q834" s="14"/>
      <c r="R834" s="14"/>
      <c r="S834" s="14"/>
      <c r="T834" s="14"/>
      <c r="U834" s="14"/>
      <c r="V834" s="14"/>
      <c r="W834" s="14"/>
      <c r="X834" s="14"/>
      <c r="Y834" s="14"/>
      <c r="Z834" s="14"/>
      <c r="AA834" s="14"/>
      <c r="AB834" s="14"/>
    </row>
    <row r="835">
      <c r="A835" s="7"/>
      <c r="B835" s="11"/>
      <c r="C835" s="9"/>
      <c r="D835" s="22"/>
      <c r="E835" s="11"/>
      <c r="F835" s="11"/>
      <c r="G835" s="13"/>
      <c r="H835" s="11"/>
      <c r="I835" s="14"/>
      <c r="J835" s="14"/>
      <c r="K835" s="14"/>
      <c r="L835" s="14"/>
      <c r="M835" s="14"/>
      <c r="N835" s="14"/>
      <c r="O835" s="14"/>
      <c r="P835" s="14"/>
      <c r="Q835" s="14"/>
      <c r="R835" s="14"/>
      <c r="S835" s="14"/>
      <c r="T835" s="14"/>
      <c r="U835" s="14"/>
      <c r="V835" s="14"/>
      <c r="W835" s="14"/>
      <c r="X835" s="14"/>
      <c r="Y835" s="14"/>
      <c r="Z835" s="14"/>
      <c r="AA835" s="14"/>
      <c r="AB835" s="14"/>
    </row>
    <row r="836">
      <c r="A836" s="7"/>
      <c r="B836" s="11"/>
      <c r="C836" s="9"/>
      <c r="D836" s="22"/>
      <c r="E836" s="11"/>
      <c r="F836" s="11"/>
      <c r="G836" s="13"/>
      <c r="H836" s="11"/>
      <c r="I836" s="14"/>
      <c r="J836" s="14"/>
      <c r="K836" s="14"/>
      <c r="L836" s="14"/>
      <c r="M836" s="14"/>
      <c r="N836" s="14"/>
      <c r="O836" s="14"/>
      <c r="P836" s="14"/>
      <c r="Q836" s="14"/>
      <c r="R836" s="14"/>
      <c r="S836" s="14"/>
      <c r="T836" s="14"/>
      <c r="U836" s="14"/>
      <c r="V836" s="14"/>
      <c r="W836" s="14"/>
      <c r="X836" s="14"/>
      <c r="Y836" s="14"/>
      <c r="Z836" s="14"/>
      <c r="AA836" s="14"/>
      <c r="AB836" s="14"/>
    </row>
    <row r="837">
      <c r="A837" s="7"/>
      <c r="B837" s="11"/>
      <c r="C837" s="9"/>
      <c r="D837" s="22"/>
      <c r="E837" s="11"/>
      <c r="F837" s="11"/>
      <c r="G837" s="13"/>
      <c r="H837" s="11"/>
      <c r="I837" s="14"/>
      <c r="J837" s="14"/>
      <c r="K837" s="14"/>
      <c r="L837" s="14"/>
      <c r="M837" s="14"/>
      <c r="N837" s="14"/>
      <c r="O837" s="14"/>
      <c r="P837" s="14"/>
      <c r="Q837" s="14"/>
      <c r="R837" s="14"/>
      <c r="S837" s="14"/>
      <c r="T837" s="14"/>
      <c r="U837" s="14"/>
      <c r="V837" s="14"/>
      <c r="W837" s="14"/>
      <c r="X837" s="14"/>
      <c r="Y837" s="14"/>
      <c r="Z837" s="14"/>
      <c r="AA837" s="14"/>
      <c r="AB837" s="14"/>
    </row>
    <row r="838">
      <c r="A838" s="7"/>
      <c r="B838" s="11"/>
      <c r="C838" s="9"/>
      <c r="D838" s="22"/>
      <c r="E838" s="11"/>
      <c r="F838" s="11"/>
      <c r="G838" s="13"/>
      <c r="H838" s="11"/>
      <c r="I838" s="14"/>
      <c r="J838" s="14"/>
      <c r="K838" s="14"/>
      <c r="L838" s="14"/>
      <c r="M838" s="14"/>
      <c r="N838" s="14"/>
      <c r="O838" s="14"/>
      <c r="P838" s="14"/>
      <c r="Q838" s="14"/>
      <c r="R838" s="14"/>
      <c r="S838" s="14"/>
      <c r="T838" s="14"/>
      <c r="U838" s="14"/>
      <c r="V838" s="14"/>
      <c r="W838" s="14"/>
      <c r="X838" s="14"/>
      <c r="Y838" s="14"/>
      <c r="Z838" s="14"/>
      <c r="AA838" s="14"/>
      <c r="AB838" s="14"/>
    </row>
    <row r="839">
      <c r="A839" s="7"/>
      <c r="B839" s="11"/>
      <c r="C839" s="9"/>
      <c r="D839" s="22"/>
      <c r="E839" s="11"/>
      <c r="F839" s="11"/>
      <c r="G839" s="13"/>
      <c r="H839" s="11"/>
      <c r="I839" s="14"/>
      <c r="J839" s="14"/>
      <c r="K839" s="14"/>
      <c r="L839" s="14"/>
      <c r="M839" s="14"/>
      <c r="N839" s="14"/>
      <c r="O839" s="14"/>
      <c r="P839" s="14"/>
      <c r="Q839" s="14"/>
      <c r="R839" s="14"/>
      <c r="S839" s="14"/>
      <c r="T839" s="14"/>
      <c r="U839" s="14"/>
      <c r="V839" s="14"/>
      <c r="W839" s="14"/>
      <c r="X839" s="14"/>
      <c r="Y839" s="14"/>
      <c r="Z839" s="14"/>
      <c r="AA839" s="14"/>
      <c r="AB839" s="14"/>
    </row>
    <row r="840">
      <c r="A840" s="7"/>
      <c r="B840" s="11"/>
      <c r="C840" s="9"/>
      <c r="D840" s="22"/>
      <c r="E840" s="11"/>
      <c r="F840" s="11"/>
      <c r="G840" s="13"/>
      <c r="H840" s="11"/>
      <c r="I840" s="14"/>
      <c r="J840" s="14"/>
      <c r="K840" s="14"/>
      <c r="L840" s="14"/>
      <c r="M840" s="14"/>
      <c r="N840" s="14"/>
      <c r="O840" s="14"/>
      <c r="P840" s="14"/>
      <c r="Q840" s="14"/>
      <c r="R840" s="14"/>
      <c r="S840" s="14"/>
      <c r="T840" s="14"/>
      <c r="U840" s="14"/>
      <c r="V840" s="14"/>
      <c r="W840" s="14"/>
      <c r="X840" s="14"/>
      <c r="Y840" s="14"/>
      <c r="Z840" s="14"/>
      <c r="AA840" s="14"/>
      <c r="AB840" s="14"/>
    </row>
    <row r="841">
      <c r="A841" s="7"/>
      <c r="B841" s="11"/>
      <c r="C841" s="9"/>
      <c r="D841" s="22"/>
      <c r="E841" s="11"/>
      <c r="F841" s="11"/>
      <c r="G841" s="13"/>
      <c r="H841" s="11"/>
      <c r="I841" s="14"/>
      <c r="J841" s="14"/>
      <c r="K841" s="14"/>
      <c r="L841" s="14"/>
      <c r="M841" s="14"/>
      <c r="N841" s="14"/>
      <c r="O841" s="14"/>
      <c r="P841" s="14"/>
      <c r="Q841" s="14"/>
      <c r="R841" s="14"/>
      <c r="S841" s="14"/>
      <c r="T841" s="14"/>
      <c r="U841" s="14"/>
      <c r="V841" s="14"/>
      <c r="W841" s="14"/>
      <c r="X841" s="14"/>
      <c r="Y841" s="14"/>
      <c r="Z841" s="14"/>
      <c r="AA841" s="14"/>
      <c r="AB841" s="14"/>
    </row>
    <row r="842">
      <c r="A842" s="7"/>
      <c r="B842" s="11"/>
      <c r="C842" s="9"/>
      <c r="D842" s="22"/>
      <c r="E842" s="11"/>
      <c r="F842" s="11"/>
      <c r="G842" s="13"/>
      <c r="H842" s="11"/>
      <c r="I842" s="14"/>
      <c r="J842" s="14"/>
      <c r="K842" s="14"/>
      <c r="L842" s="14"/>
      <c r="M842" s="14"/>
      <c r="N842" s="14"/>
      <c r="O842" s="14"/>
      <c r="P842" s="14"/>
      <c r="Q842" s="14"/>
      <c r="R842" s="14"/>
      <c r="S842" s="14"/>
      <c r="T842" s="14"/>
      <c r="U842" s="14"/>
      <c r="V842" s="14"/>
      <c r="W842" s="14"/>
      <c r="X842" s="14"/>
      <c r="Y842" s="14"/>
      <c r="Z842" s="14"/>
      <c r="AA842" s="14"/>
      <c r="AB842" s="14"/>
    </row>
    <row r="843">
      <c r="A843" s="7"/>
      <c r="B843" s="11"/>
      <c r="C843" s="9"/>
      <c r="D843" s="22"/>
      <c r="E843" s="11"/>
      <c r="F843" s="11"/>
      <c r="G843" s="13"/>
      <c r="H843" s="11"/>
      <c r="I843" s="14"/>
      <c r="J843" s="14"/>
      <c r="K843" s="14"/>
      <c r="L843" s="14"/>
      <c r="M843" s="14"/>
      <c r="N843" s="14"/>
      <c r="O843" s="14"/>
      <c r="P843" s="14"/>
      <c r="Q843" s="14"/>
      <c r="R843" s="14"/>
      <c r="S843" s="14"/>
      <c r="T843" s="14"/>
      <c r="U843" s="14"/>
      <c r="V843" s="14"/>
      <c r="W843" s="14"/>
      <c r="X843" s="14"/>
      <c r="Y843" s="14"/>
      <c r="Z843" s="14"/>
      <c r="AA843" s="14"/>
      <c r="AB843" s="14"/>
    </row>
    <row r="844">
      <c r="A844" s="7"/>
      <c r="B844" s="11"/>
      <c r="C844" s="9"/>
      <c r="D844" s="22"/>
      <c r="E844" s="11"/>
      <c r="F844" s="11"/>
      <c r="G844" s="13"/>
      <c r="H844" s="11"/>
      <c r="I844" s="14"/>
      <c r="J844" s="14"/>
      <c r="K844" s="14"/>
      <c r="L844" s="14"/>
      <c r="M844" s="14"/>
      <c r="N844" s="14"/>
      <c r="O844" s="14"/>
      <c r="P844" s="14"/>
      <c r="Q844" s="14"/>
      <c r="R844" s="14"/>
      <c r="S844" s="14"/>
      <c r="T844" s="14"/>
      <c r="U844" s="14"/>
      <c r="V844" s="14"/>
      <c r="W844" s="14"/>
      <c r="X844" s="14"/>
      <c r="Y844" s="14"/>
      <c r="Z844" s="14"/>
      <c r="AA844" s="14"/>
      <c r="AB844" s="14"/>
    </row>
    <row r="845">
      <c r="A845" s="7"/>
      <c r="B845" s="11"/>
      <c r="C845" s="9"/>
      <c r="D845" s="22"/>
      <c r="E845" s="11"/>
      <c r="F845" s="11"/>
      <c r="G845" s="13"/>
      <c r="H845" s="11"/>
      <c r="I845" s="14"/>
      <c r="J845" s="14"/>
      <c r="K845" s="14"/>
      <c r="L845" s="14"/>
      <c r="M845" s="14"/>
      <c r="N845" s="14"/>
      <c r="O845" s="14"/>
      <c r="P845" s="14"/>
      <c r="Q845" s="14"/>
      <c r="R845" s="14"/>
      <c r="S845" s="14"/>
      <c r="T845" s="14"/>
      <c r="U845" s="14"/>
      <c r="V845" s="14"/>
      <c r="W845" s="14"/>
      <c r="X845" s="14"/>
      <c r="Y845" s="14"/>
      <c r="Z845" s="14"/>
      <c r="AA845" s="14"/>
      <c r="AB845" s="14"/>
    </row>
    <row r="846">
      <c r="A846" s="7"/>
      <c r="B846" s="11"/>
      <c r="C846" s="9"/>
      <c r="D846" s="22"/>
      <c r="E846" s="11"/>
      <c r="F846" s="11"/>
      <c r="G846" s="13"/>
      <c r="H846" s="11"/>
      <c r="I846" s="14"/>
      <c r="J846" s="14"/>
      <c r="K846" s="14"/>
      <c r="L846" s="14"/>
      <c r="M846" s="14"/>
      <c r="N846" s="14"/>
      <c r="O846" s="14"/>
      <c r="P846" s="14"/>
      <c r="Q846" s="14"/>
      <c r="R846" s="14"/>
      <c r="S846" s="14"/>
      <c r="T846" s="14"/>
      <c r="U846" s="14"/>
      <c r="V846" s="14"/>
      <c r="W846" s="14"/>
      <c r="X846" s="14"/>
      <c r="Y846" s="14"/>
      <c r="Z846" s="14"/>
      <c r="AA846" s="14"/>
      <c r="AB846" s="14"/>
    </row>
    <row r="847">
      <c r="A847" s="7"/>
      <c r="B847" s="11"/>
      <c r="C847" s="9"/>
      <c r="D847" s="22"/>
      <c r="E847" s="11"/>
      <c r="F847" s="11"/>
      <c r="G847" s="13"/>
      <c r="H847" s="11"/>
      <c r="I847" s="14"/>
      <c r="J847" s="14"/>
      <c r="K847" s="14"/>
      <c r="L847" s="14"/>
      <c r="M847" s="14"/>
      <c r="N847" s="14"/>
      <c r="O847" s="14"/>
      <c r="P847" s="14"/>
      <c r="Q847" s="14"/>
      <c r="R847" s="14"/>
      <c r="S847" s="14"/>
      <c r="T847" s="14"/>
      <c r="U847" s="14"/>
      <c r="V847" s="14"/>
      <c r="W847" s="14"/>
      <c r="X847" s="14"/>
      <c r="Y847" s="14"/>
      <c r="Z847" s="14"/>
      <c r="AA847" s="14"/>
      <c r="AB847" s="14"/>
    </row>
    <row r="848">
      <c r="A848" s="7"/>
      <c r="B848" s="11"/>
      <c r="C848" s="9"/>
      <c r="D848" s="22"/>
      <c r="E848" s="11"/>
      <c r="F848" s="11"/>
      <c r="G848" s="13"/>
      <c r="H848" s="11"/>
      <c r="I848" s="14"/>
      <c r="J848" s="14"/>
      <c r="K848" s="14"/>
      <c r="L848" s="14"/>
      <c r="M848" s="14"/>
      <c r="N848" s="14"/>
      <c r="O848" s="14"/>
      <c r="P848" s="14"/>
      <c r="Q848" s="14"/>
      <c r="R848" s="14"/>
      <c r="S848" s="14"/>
      <c r="T848" s="14"/>
      <c r="U848" s="14"/>
      <c r="V848" s="14"/>
      <c r="W848" s="14"/>
      <c r="X848" s="14"/>
      <c r="Y848" s="14"/>
      <c r="Z848" s="14"/>
      <c r="AA848" s="14"/>
      <c r="AB848" s="14"/>
    </row>
    <row r="849">
      <c r="A849" s="7"/>
      <c r="B849" s="11"/>
      <c r="C849" s="9"/>
      <c r="D849" s="22"/>
      <c r="E849" s="11"/>
      <c r="F849" s="11"/>
      <c r="G849" s="13"/>
      <c r="H849" s="11"/>
      <c r="I849" s="14"/>
      <c r="J849" s="14"/>
      <c r="K849" s="14"/>
      <c r="L849" s="14"/>
      <c r="M849" s="14"/>
      <c r="N849" s="14"/>
      <c r="O849" s="14"/>
      <c r="P849" s="14"/>
      <c r="Q849" s="14"/>
      <c r="R849" s="14"/>
      <c r="S849" s="14"/>
      <c r="T849" s="14"/>
      <c r="U849" s="14"/>
      <c r="V849" s="14"/>
      <c r="W849" s="14"/>
      <c r="X849" s="14"/>
      <c r="Y849" s="14"/>
      <c r="Z849" s="14"/>
      <c r="AA849" s="14"/>
      <c r="AB849" s="14"/>
    </row>
    <row r="850">
      <c r="A850" s="7"/>
      <c r="B850" s="11"/>
      <c r="C850" s="9"/>
      <c r="D850" s="22"/>
      <c r="E850" s="11"/>
      <c r="F850" s="11"/>
      <c r="G850" s="13"/>
      <c r="H850" s="11"/>
      <c r="I850" s="14"/>
      <c r="J850" s="14"/>
      <c r="K850" s="14"/>
      <c r="L850" s="14"/>
      <c r="M850" s="14"/>
      <c r="N850" s="14"/>
      <c r="O850" s="14"/>
      <c r="P850" s="14"/>
      <c r="Q850" s="14"/>
      <c r="R850" s="14"/>
      <c r="S850" s="14"/>
      <c r="T850" s="14"/>
      <c r="U850" s="14"/>
      <c r="V850" s="14"/>
      <c r="W850" s="14"/>
      <c r="X850" s="14"/>
      <c r="Y850" s="14"/>
      <c r="Z850" s="14"/>
      <c r="AA850" s="14"/>
      <c r="AB850" s="14"/>
    </row>
    <row r="851">
      <c r="A851" s="7"/>
      <c r="B851" s="11"/>
      <c r="C851" s="9"/>
      <c r="D851" s="22"/>
      <c r="E851" s="11"/>
      <c r="F851" s="11"/>
      <c r="G851" s="13"/>
      <c r="H851" s="11"/>
      <c r="I851" s="14"/>
      <c r="J851" s="14"/>
      <c r="K851" s="14"/>
      <c r="L851" s="14"/>
      <c r="M851" s="14"/>
      <c r="N851" s="14"/>
      <c r="O851" s="14"/>
      <c r="P851" s="14"/>
      <c r="Q851" s="14"/>
      <c r="R851" s="14"/>
      <c r="S851" s="14"/>
      <c r="T851" s="14"/>
      <c r="U851" s="14"/>
      <c r="V851" s="14"/>
      <c r="W851" s="14"/>
      <c r="X851" s="14"/>
      <c r="Y851" s="14"/>
      <c r="Z851" s="14"/>
      <c r="AA851" s="14"/>
      <c r="AB851" s="14"/>
    </row>
    <row r="852">
      <c r="A852" s="7"/>
      <c r="B852" s="11"/>
      <c r="C852" s="9"/>
      <c r="D852" s="22"/>
      <c r="E852" s="11"/>
      <c r="F852" s="11"/>
      <c r="G852" s="13"/>
      <c r="H852" s="11"/>
      <c r="I852" s="14"/>
      <c r="J852" s="14"/>
      <c r="K852" s="14"/>
      <c r="L852" s="14"/>
      <c r="M852" s="14"/>
      <c r="N852" s="14"/>
      <c r="O852" s="14"/>
      <c r="P852" s="14"/>
      <c r="Q852" s="14"/>
      <c r="R852" s="14"/>
      <c r="S852" s="14"/>
      <c r="T852" s="14"/>
      <c r="U852" s="14"/>
      <c r="V852" s="14"/>
      <c r="W852" s="14"/>
      <c r="X852" s="14"/>
      <c r="Y852" s="14"/>
      <c r="Z852" s="14"/>
      <c r="AA852" s="14"/>
      <c r="AB852" s="14"/>
    </row>
    <row r="853">
      <c r="A853" s="7"/>
      <c r="B853" s="11"/>
      <c r="C853" s="9"/>
      <c r="D853" s="22"/>
      <c r="E853" s="11"/>
      <c r="F853" s="11"/>
      <c r="G853" s="13"/>
      <c r="H853" s="11"/>
      <c r="I853" s="14"/>
      <c r="J853" s="14"/>
      <c r="K853" s="14"/>
      <c r="L853" s="14"/>
      <c r="M853" s="14"/>
      <c r="N853" s="14"/>
      <c r="O853" s="14"/>
      <c r="P853" s="14"/>
      <c r="Q853" s="14"/>
      <c r="R853" s="14"/>
      <c r="S853" s="14"/>
      <c r="T853" s="14"/>
      <c r="U853" s="14"/>
      <c r="V853" s="14"/>
      <c r="W853" s="14"/>
      <c r="X853" s="14"/>
      <c r="Y853" s="14"/>
      <c r="Z853" s="14"/>
      <c r="AA853" s="14"/>
      <c r="AB853" s="14"/>
    </row>
    <row r="854">
      <c r="A854" s="7"/>
      <c r="B854" s="11"/>
      <c r="C854" s="9"/>
      <c r="D854" s="22"/>
      <c r="E854" s="11"/>
      <c r="F854" s="11"/>
      <c r="G854" s="13"/>
      <c r="H854" s="11"/>
      <c r="I854" s="14"/>
      <c r="J854" s="14"/>
      <c r="K854" s="14"/>
      <c r="L854" s="14"/>
      <c r="M854" s="14"/>
      <c r="N854" s="14"/>
      <c r="O854" s="14"/>
      <c r="P854" s="14"/>
      <c r="Q854" s="14"/>
      <c r="R854" s="14"/>
      <c r="S854" s="14"/>
      <c r="T854" s="14"/>
      <c r="U854" s="14"/>
      <c r="V854" s="14"/>
      <c r="W854" s="14"/>
      <c r="X854" s="14"/>
      <c r="Y854" s="14"/>
      <c r="Z854" s="14"/>
      <c r="AA854" s="14"/>
      <c r="AB854" s="14"/>
    </row>
    <row r="855">
      <c r="A855" s="7"/>
      <c r="B855" s="11"/>
      <c r="C855" s="9"/>
      <c r="D855" s="22"/>
      <c r="E855" s="11"/>
      <c r="F855" s="11"/>
      <c r="G855" s="13"/>
      <c r="H855" s="11"/>
      <c r="I855" s="14"/>
      <c r="J855" s="14"/>
      <c r="K855" s="14"/>
      <c r="L855" s="14"/>
      <c r="M855" s="14"/>
      <c r="N855" s="14"/>
      <c r="O855" s="14"/>
      <c r="P855" s="14"/>
      <c r="Q855" s="14"/>
      <c r="R855" s="14"/>
      <c r="S855" s="14"/>
      <c r="T855" s="14"/>
      <c r="U855" s="14"/>
      <c r="V855" s="14"/>
      <c r="W855" s="14"/>
      <c r="X855" s="14"/>
      <c r="Y855" s="14"/>
      <c r="Z855" s="14"/>
      <c r="AA855" s="14"/>
      <c r="AB855" s="14"/>
    </row>
    <row r="856">
      <c r="A856" s="7"/>
      <c r="B856" s="11"/>
      <c r="C856" s="9"/>
      <c r="D856" s="22"/>
      <c r="E856" s="11"/>
      <c r="F856" s="11"/>
      <c r="G856" s="13"/>
      <c r="H856" s="11"/>
      <c r="I856" s="14"/>
      <c r="J856" s="14"/>
      <c r="K856" s="14"/>
      <c r="L856" s="14"/>
      <c r="M856" s="14"/>
      <c r="N856" s="14"/>
      <c r="O856" s="14"/>
      <c r="P856" s="14"/>
      <c r="Q856" s="14"/>
      <c r="R856" s="14"/>
      <c r="S856" s="14"/>
      <c r="T856" s="14"/>
      <c r="U856" s="14"/>
      <c r="V856" s="14"/>
      <c r="W856" s="14"/>
      <c r="X856" s="14"/>
      <c r="Y856" s="14"/>
      <c r="Z856" s="14"/>
      <c r="AA856" s="14"/>
      <c r="AB856" s="14"/>
    </row>
    <row r="857">
      <c r="A857" s="7"/>
      <c r="B857" s="11"/>
      <c r="C857" s="9"/>
      <c r="D857" s="22"/>
      <c r="E857" s="11"/>
      <c r="F857" s="11"/>
      <c r="G857" s="13"/>
      <c r="H857" s="11"/>
      <c r="I857" s="14"/>
      <c r="J857" s="14"/>
      <c r="K857" s="14"/>
      <c r="L857" s="14"/>
      <c r="M857" s="14"/>
      <c r="N857" s="14"/>
      <c r="O857" s="14"/>
      <c r="P857" s="14"/>
      <c r="Q857" s="14"/>
      <c r="R857" s="14"/>
      <c r="S857" s="14"/>
      <c r="T857" s="14"/>
      <c r="U857" s="14"/>
      <c r="V857" s="14"/>
      <c r="W857" s="14"/>
      <c r="X857" s="14"/>
      <c r="Y857" s="14"/>
      <c r="Z857" s="14"/>
      <c r="AA857" s="14"/>
      <c r="AB857" s="14"/>
    </row>
    <row r="858">
      <c r="A858" s="7"/>
      <c r="B858" s="11"/>
      <c r="C858" s="9"/>
      <c r="D858" s="22"/>
      <c r="E858" s="11"/>
      <c r="F858" s="11"/>
      <c r="G858" s="13"/>
      <c r="H858" s="11"/>
      <c r="I858" s="14"/>
      <c r="J858" s="14"/>
      <c r="K858" s="14"/>
      <c r="L858" s="14"/>
      <c r="M858" s="14"/>
      <c r="N858" s="14"/>
      <c r="O858" s="14"/>
      <c r="P858" s="14"/>
      <c r="Q858" s="14"/>
      <c r="R858" s="14"/>
      <c r="S858" s="14"/>
      <c r="T858" s="14"/>
      <c r="U858" s="14"/>
      <c r="V858" s="14"/>
      <c r="W858" s="14"/>
      <c r="X858" s="14"/>
      <c r="Y858" s="14"/>
      <c r="Z858" s="14"/>
      <c r="AA858" s="14"/>
      <c r="AB858" s="14"/>
    </row>
    <row r="859">
      <c r="A859" s="7"/>
      <c r="B859" s="11"/>
      <c r="C859" s="9"/>
      <c r="D859" s="22"/>
      <c r="E859" s="11"/>
      <c r="F859" s="11"/>
      <c r="G859" s="13"/>
      <c r="H859" s="11"/>
      <c r="I859" s="14"/>
      <c r="J859" s="14"/>
      <c r="K859" s="14"/>
      <c r="L859" s="14"/>
      <c r="M859" s="14"/>
      <c r="N859" s="14"/>
      <c r="O859" s="14"/>
      <c r="P859" s="14"/>
      <c r="Q859" s="14"/>
      <c r="R859" s="14"/>
      <c r="S859" s="14"/>
      <c r="T859" s="14"/>
      <c r="U859" s="14"/>
      <c r="V859" s="14"/>
      <c r="W859" s="14"/>
      <c r="X859" s="14"/>
      <c r="Y859" s="14"/>
      <c r="Z859" s="14"/>
      <c r="AA859" s="14"/>
      <c r="AB859" s="14"/>
    </row>
    <row r="860">
      <c r="A860" s="7"/>
      <c r="B860" s="11"/>
      <c r="C860" s="9"/>
      <c r="D860" s="22"/>
      <c r="E860" s="11"/>
      <c r="F860" s="11"/>
      <c r="G860" s="13"/>
      <c r="H860" s="11"/>
      <c r="I860" s="14"/>
      <c r="J860" s="14"/>
      <c r="K860" s="14"/>
      <c r="L860" s="14"/>
      <c r="M860" s="14"/>
      <c r="N860" s="14"/>
      <c r="O860" s="14"/>
      <c r="P860" s="14"/>
      <c r="Q860" s="14"/>
      <c r="R860" s="14"/>
      <c r="S860" s="14"/>
      <c r="T860" s="14"/>
      <c r="U860" s="14"/>
      <c r="V860" s="14"/>
      <c r="W860" s="14"/>
      <c r="X860" s="14"/>
      <c r="Y860" s="14"/>
      <c r="Z860" s="14"/>
      <c r="AA860" s="14"/>
      <c r="AB860" s="14"/>
    </row>
    <row r="861">
      <c r="A861" s="7"/>
      <c r="B861" s="11"/>
      <c r="C861" s="9"/>
      <c r="D861" s="22"/>
      <c r="E861" s="11"/>
      <c r="F861" s="11"/>
      <c r="G861" s="13"/>
      <c r="H861" s="11"/>
      <c r="I861" s="14"/>
      <c r="J861" s="14"/>
      <c r="K861" s="14"/>
      <c r="L861" s="14"/>
      <c r="M861" s="14"/>
      <c r="N861" s="14"/>
      <c r="O861" s="14"/>
      <c r="P861" s="14"/>
      <c r="Q861" s="14"/>
      <c r="R861" s="14"/>
      <c r="S861" s="14"/>
      <c r="T861" s="14"/>
      <c r="U861" s="14"/>
      <c r="V861" s="14"/>
      <c r="W861" s="14"/>
      <c r="X861" s="14"/>
      <c r="Y861" s="14"/>
      <c r="Z861" s="14"/>
      <c r="AA861" s="14"/>
      <c r="AB861" s="14"/>
    </row>
    <row r="862">
      <c r="A862" s="7"/>
      <c r="B862" s="11"/>
      <c r="C862" s="9"/>
      <c r="D862" s="22"/>
      <c r="E862" s="11"/>
      <c r="F862" s="11"/>
      <c r="G862" s="13"/>
      <c r="H862" s="11"/>
      <c r="I862" s="14"/>
      <c r="J862" s="14"/>
      <c r="K862" s="14"/>
      <c r="L862" s="14"/>
      <c r="M862" s="14"/>
      <c r="N862" s="14"/>
      <c r="O862" s="14"/>
      <c r="P862" s="14"/>
      <c r="Q862" s="14"/>
      <c r="R862" s="14"/>
      <c r="S862" s="14"/>
      <c r="T862" s="14"/>
      <c r="U862" s="14"/>
      <c r="V862" s="14"/>
      <c r="W862" s="14"/>
      <c r="X862" s="14"/>
      <c r="Y862" s="14"/>
      <c r="Z862" s="14"/>
      <c r="AA862" s="14"/>
      <c r="AB862" s="14"/>
    </row>
    <row r="863">
      <c r="A863" s="7"/>
      <c r="B863" s="11"/>
      <c r="C863" s="9"/>
      <c r="D863" s="22"/>
      <c r="E863" s="11"/>
      <c r="F863" s="11"/>
      <c r="G863" s="13"/>
      <c r="H863" s="11"/>
      <c r="I863" s="14"/>
      <c r="J863" s="14"/>
      <c r="K863" s="14"/>
      <c r="L863" s="14"/>
      <c r="M863" s="14"/>
      <c r="N863" s="14"/>
      <c r="O863" s="14"/>
      <c r="P863" s="14"/>
      <c r="Q863" s="14"/>
      <c r="R863" s="14"/>
      <c r="S863" s="14"/>
      <c r="T863" s="14"/>
      <c r="U863" s="14"/>
      <c r="V863" s="14"/>
      <c r="W863" s="14"/>
      <c r="X863" s="14"/>
      <c r="Y863" s="14"/>
      <c r="Z863" s="14"/>
      <c r="AA863" s="14"/>
      <c r="AB863" s="14"/>
    </row>
    <row r="864">
      <c r="A864" s="7"/>
      <c r="B864" s="11"/>
      <c r="C864" s="9"/>
      <c r="D864" s="22"/>
      <c r="E864" s="11"/>
      <c r="F864" s="11"/>
      <c r="G864" s="13"/>
      <c r="H864" s="11"/>
      <c r="I864" s="14"/>
      <c r="J864" s="14"/>
      <c r="K864" s="14"/>
      <c r="L864" s="14"/>
      <c r="M864" s="14"/>
      <c r="N864" s="14"/>
      <c r="O864" s="14"/>
      <c r="P864" s="14"/>
      <c r="Q864" s="14"/>
      <c r="R864" s="14"/>
      <c r="S864" s="14"/>
      <c r="T864" s="14"/>
      <c r="U864" s="14"/>
      <c r="V864" s="14"/>
      <c r="W864" s="14"/>
      <c r="X864" s="14"/>
      <c r="Y864" s="14"/>
      <c r="Z864" s="14"/>
      <c r="AA864" s="14"/>
      <c r="AB864" s="14"/>
    </row>
    <row r="865">
      <c r="A865" s="7"/>
      <c r="B865" s="11"/>
      <c r="C865" s="9"/>
      <c r="D865" s="22"/>
      <c r="E865" s="11"/>
      <c r="F865" s="11"/>
      <c r="G865" s="13"/>
      <c r="H865" s="11"/>
      <c r="I865" s="14"/>
      <c r="J865" s="14"/>
      <c r="K865" s="14"/>
      <c r="L865" s="14"/>
      <c r="M865" s="14"/>
      <c r="N865" s="14"/>
      <c r="O865" s="14"/>
      <c r="P865" s="14"/>
      <c r="Q865" s="14"/>
      <c r="R865" s="14"/>
      <c r="S865" s="14"/>
      <c r="T865" s="14"/>
      <c r="U865" s="14"/>
      <c r="V865" s="14"/>
      <c r="W865" s="14"/>
      <c r="X865" s="14"/>
      <c r="Y865" s="14"/>
      <c r="Z865" s="14"/>
      <c r="AA865" s="14"/>
      <c r="AB865" s="14"/>
    </row>
    <row r="866">
      <c r="A866" s="7"/>
      <c r="B866" s="11"/>
      <c r="C866" s="9"/>
      <c r="D866" s="22"/>
      <c r="E866" s="11"/>
      <c r="F866" s="11"/>
      <c r="G866" s="13"/>
      <c r="H866" s="11"/>
      <c r="I866" s="14"/>
      <c r="J866" s="14"/>
      <c r="K866" s="14"/>
      <c r="L866" s="14"/>
      <c r="M866" s="14"/>
      <c r="N866" s="14"/>
      <c r="O866" s="14"/>
      <c r="P866" s="14"/>
      <c r="Q866" s="14"/>
      <c r="R866" s="14"/>
      <c r="S866" s="14"/>
      <c r="T866" s="14"/>
      <c r="U866" s="14"/>
      <c r="V866" s="14"/>
      <c r="W866" s="14"/>
      <c r="X866" s="14"/>
      <c r="Y866" s="14"/>
      <c r="Z866" s="14"/>
      <c r="AA866" s="14"/>
      <c r="AB866" s="14"/>
    </row>
    <row r="867">
      <c r="A867" s="7"/>
      <c r="B867" s="11"/>
      <c r="C867" s="9"/>
      <c r="D867" s="22"/>
      <c r="E867" s="11"/>
      <c r="F867" s="11"/>
      <c r="G867" s="13"/>
      <c r="H867" s="11"/>
      <c r="I867" s="14"/>
      <c r="J867" s="14"/>
      <c r="K867" s="14"/>
      <c r="L867" s="14"/>
      <c r="M867" s="14"/>
      <c r="N867" s="14"/>
      <c r="O867" s="14"/>
      <c r="P867" s="14"/>
      <c r="Q867" s="14"/>
      <c r="R867" s="14"/>
      <c r="S867" s="14"/>
      <c r="T867" s="14"/>
      <c r="U867" s="14"/>
      <c r="V867" s="14"/>
      <c r="W867" s="14"/>
      <c r="X867" s="14"/>
      <c r="Y867" s="14"/>
      <c r="Z867" s="14"/>
      <c r="AA867" s="14"/>
      <c r="AB867" s="14"/>
    </row>
    <row r="868">
      <c r="A868" s="7"/>
      <c r="B868" s="11"/>
      <c r="C868" s="9"/>
      <c r="D868" s="22"/>
      <c r="E868" s="11"/>
      <c r="F868" s="11"/>
      <c r="G868" s="13"/>
      <c r="H868" s="11"/>
      <c r="I868" s="14"/>
      <c r="J868" s="14"/>
      <c r="K868" s="14"/>
      <c r="L868" s="14"/>
      <c r="M868" s="14"/>
      <c r="N868" s="14"/>
      <c r="O868" s="14"/>
      <c r="P868" s="14"/>
      <c r="Q868" s="14"/>
      <c r="R868" s="14"/>
      <c r="S868" s="14"/>
      <c r="T868" s="14"/>
      <c r="U868" s="14"/>
      <c r="V868" s="14"/>
      <c r="W868" s="14"/>
      <c r="X868" s="14"/>
      <c r="Y868" s="14"/>
      <c r="Z868" s="14"/>
      <c r="AA868" s="14"/>
      <c r="AB868" s="14"/>
    </row>
    <row r="869">
      <c r="A869" s="7"/>
      <c r="B869" s="11"/>
      <c r="C869" s="9"/>
      <c r="D869" s="22"/>
      <c r="E869" s="11"/>
      <c r="F869" s="11"/>
      <c r="G869" s="13"/>
      <c r="H869" s="11"/>
      <c r="I869" s="14"/>
      <c r="J869" s="14"/>
      <c r="K869" s="14"/>
      <c r="L869" s="14"/>
      <c r="M869" s="14"/>
      <c r="N869" s="14"/>
      <c r="O869" s="14"/>
      <c r="P869" s="14"/>
      <c r="Q869" s="14"/>
      <c r="R869" s="14"/>
      <c r="S869" s="14"/>
      <c r="T869" s="14"/>
      <c r="U869" s="14"/>
      <c r="V869" s="14"/>
      <c r="W869" s="14"/>
      <c r="X869" s="14"/>
      <c r="Y869" s="14"/>
      <c r="Z869" s="14"/>
      <c r="AA869" s="14"/>
      <c r="AB869" s="14"/>
    </row>
    <row r="870">
      <c r="A870" s="7"/>
      <c r="B870" s="11"/>
      <c r="C870" s="9"/>
      <c r="D870" s="22"/>
      <c r="E870" s="11"/>
      <c r="F870" s="11"/>
      <c r="G870" s="13"/>
      <c r="H870" s="11"/>
      <c r="I870" s="14"/>
      <c r="J870" s="14"/>
      <c r="K870" s="14"/>
      <c r="L870" s="14"/>
      <c r="M870" s="14"/>
      <c r="N870" s="14"/>
      <c r="O870" s="14"/>
      <c r="P870" s="14"/>
      <c r="Q870" s="14"/>
      <c r="R870" s="14"/>
      <c r="S870" s="14"/>
      <c r="T870" s="14"/>
      <c r="U870" s="14"/>
      <c r="V870" s="14"/>
      <c r="W870" s="14"/>
      <c r="X870" s="14"/>
      <c r="Y870" s="14"/>
      <c r="Z870" s="14"/>
      <c r="AA870" s="14"/>
      <c r="AB870" s="14"/>
    </row>
    <row r="871">
      <c r="A871" s="7"/>
      <c r="B871" s="11"/>
      <c r="C871" s="9"/>
      <c r="D871" s="22"/>
      <c r="E871" s="11"/>
      <c r="F871" s="11"/>
      <c r="G871" s="13"/>
      <c r="H871" s="11"/>
      <c r="I871" s="14"/>
      <c r="J871" s="14"/>
      <c r="K871" s="14"/>
      <c r="L871" s="14"/>
      <c r="M871" s="14"/>
      <c r="N871" s="14"/>
      <c r="O871" s="14"/>
      <c r="P871" s="14"/>
      <c r="Q871" s="14"/>
      <c r="R871" s="14"/>
      <c r="S871" s="14"/>
      <c r="T871" s="14"/>
      <c r="U871" s="14"/>
      <c r="V871" s="14"/>
      <c r="W871" s="14"/>
      <c r="X871" s="14"/>
      <c r="Y871" s="14"/>
      <c r="Z871" s="14"/>
      <c r="AA871" s="14"/>
      <c r="AB871" s="14"/>
    </row>
    <row r="872">
      <c r="A872" s="7"/>
      <c r="B872" s="11"/>
      <c r="C872" s="9"/>
      <c r="D872" s="22"/>
      <c r="E872" s="11"/>
      <c r="F872" s="11"/>
      <c r="G872" s="13"/>
      <c r="H872" s="11"/>
      <c r="I872" s="14"/>
      <c r="J872" s="14"/>
      <c r="K872" s="14"/>
      <c r="L872" s="14"/>
      <c r="M872" s="14"/>
      <c r="N872" s="14"/>
      <c r="O872" s="14"/>
      <c r="P872" s="14"/>
      <c r="Q872" s="14"/>
      <c r="R872" s="14"/>
      <c r="S872" s="14"/>
      <c r="T872" s="14"/>
      <c r="U872" s="14"/>
      <c r="V872" s="14"/>
      <c r="W872" s="14"/>
      <c r="X872" s="14"/>
      <c r="Y872" s="14"/>
      <c r="Z872" s="14"/>
      <c r="AA872" s="14"/>
      <c r="AB872" s="14"/>
    </row>
    <row r="873">
      <c r="A873" s="7"/>
      <c r="B873" s="11"/>
      <c r="C873" s="9"/>
      <c r="D873" s="22"/>
      <c r="E873" s="11"/>
      <c r="F873" s="11"/>
      <c r="G873" s="13"/>
      <c r="H873" s="11"/>
      <c r="I873" s="14"/>
      <c r="J873" s="14"/>
      <c r="K873" s="14"/>
      <c r="L873" s="14"/>
      <c r="M873" s="14"/>
      <c r="N873" s="14"/>
      <c r="O873" s="14"/>
      <c r="P873" s="14"/>
      <c r="Q873" s="14"/>
      <c r="R873" s="14"/>
      <c r="S873" s="14"/>
      <c r="T873" s="14"/>
      <c r="U873" s="14"/>
      <c r="V873" s="14"/>
      <c r="W873" s="14"/>
      <c r="X873" s="14"/>
      <c r="Y873" s="14"/>
      <c r="Z873" s="14"/>
      <c r="AA873" s="14"/>
      <c r="AB873" s="14"/>
    </row>
    <row r="874">
      <c r="A874" s="7"/>
      <c r="B874" s="11"/>
      <c r="C874" s="9"/>
      <c r="D874" s="22"/>
      <c r="E874" s="11"/>
      <c r="F874" s="11"/>
      <c r="G874" s="13"/>
      <c r="H874" s="11"/>
      <c r="I874" s="14"/>
      <c r="J874" s="14"/>
      <c r="K874" s="14"/>
      <c r="L874" s="14"/>
      <c r="M874" s="14"/>
      <c r="N874" s="14"/>
      <c r="O874" s="14"/>
      <c r="P874" s="14"/>
      <c r="Q874" s="14"/>
      <c r="R874" s="14"/>
      <c r="S874" s="14"/>
      <c r="T874" s="14"/>
      <c r="U874" s="14"/>
      <c r="V874" s="14"/>
      <c r="W874" s="14"/>
      <c r="X874" s="14"/>
      <c r="Y874" s="14"/>
      <c r="Z874" s="14"/>
      <c r="AA874" s="14"/>
      <c r="AB874" s="14"/>
    </row>
    <row r="875">
      <c r="A875" s="7"/>
      <c r="B875" s="11"/>
      <c r="C875" s="9"/>
      <c r="D875" s="22"/>
      <c r="E875" s="11"/>
      <c r="F875" s="11"/>
      <c r="G875" s="13"/>
      <c r="H875" s="11"/>
      <c r="I875" s="14"/>
      <c r="J875" s="14"/>
      <c r="K875" s="14"/>
      <c r="L875" s="14"/>
      <c r="M875" s="14"/>
      <c r="N875" s="14"/>
      <c r="O875" s="14"/>
      <c r="P875" s="14"/>
      <c r="Q875" s="14"/>
      <c r="R875" s="14"/>
      <c r="S875" s="14"/>
      <c r="T875" s="14"/>
      <c r="U875" s="14"/>
      <c r="V875" s="14"/>
      <c r="W875" s="14"/>
      <c r="X875" s="14"/>
      <c r="Y875" s="14"/>
      <c r="Z875" s="14"/>
      <c r="AA875" s="14"/>
      <c r="AB875" s="14"/>
    </row>
    <row r="876">
      <c r="A876" s="7"/>
      <c r="B876" s="11"/>
      <c r="C876" s="9"/>
      <c r="D876" s="22"/>
      <c r="E876" s="11"/>
      <c r="F876" s="11"/>
      <c r="G876" s="13"/>
      <c r="H876" s="11"/>
      <c r="I876" s="14"/>
      <c r="J876" s="14"/>
      <c r="K876" s="14"/>
      <c r="L876" s="14"/>
      <c r="M876" s="14"/>
      <c r="N876" s="14"/>
      <c r="O876" s="14"/>
      <c r="P876" s="14"/>
      <c r="Q876" s="14"/>
      <c r="R876" s="14"/>
      <c r="S876" s="14"/>
      <c r="T876" s="14"/>
      <c r="U876" s="14"/>
      <c r="V876" s="14"/>
      <c r="W876" s="14"/>
      <c r="X876" s="14"/>
      <c r="Y876" s="14"/>
      <c r="Z876" s="14"/>
      <c r="AA876" s="14"/>
      <c r="AB876" s="14"/>
    </row>
    <row r="877">
      <c r="A877" s="7"/>
      <c r="B877" s="11"/>
      <c r="C877" s="9"/>
      <c r="D877" s="22"/>
      <c r="E877" s="11"/>
      <c r="F877" s="11"/>
      <c r="G877" s="13"/>
      <c r="H877" s="11"/>
      <c r="I877" s="14"/>
      <c r="J877" s="14"/>
      <c r="K877" s="14"/>
      <c r="L877" s="14"/>
      <c r="M877" s="14"/>
      <c r="N877" s="14"/>
      <c r="O877" s="14"/>
      <c r="P877" s="14"/>
      <c r="Q877" s="14"/>
      <c r="R877" s="14"/>
      <c r="S877" s="14"/>
      <c r="T877" s="14"/>
      <c r="U877" s="14"/>
      <c r="V877" s="14"/>
      <c r="W877" s="14"/>
      <c r="X877" s="14"/>
      <c r="Y877" s="14"/>
      <c r="Z877" s="14"/>
      <c r="AA877" s="14"/>
      <c r="AB877" s="14"/>
    </row>
    <row r="878">
      <c r="A878" s="7"/>
      <c r="B878" s="11"/>
      <c r="C878" s="9"/>
      <c r="D878" s="22"/>
      <c r="E878" s="11"/>
      <c r="F878" s="11"/>
      <c r="G878" s="13"/>
      <c r="H878" s="11"/>
      <c r="I878" s="14"/>
      <c r="J878" s="14"/>
      <c r="K878" s="14"/>
      <c r="L878" s="14"/>
      <c r="M878" s="14"/>
      <c r="N878" s="14"/>
      <c r="O878" s="14"/>
      <c r="P878" s="14"/>
      <c r="Q878" s="14"/>
      <c r="R878" s="14"/>
      <c r="S878" s="14"/>
      <c r="T878" s="14"/>
      <c r="U878" s="14"/>
      <c r="V878" s="14"/>
      <c r="W878" s="14"/>
      <c r="X878" s="14"/>
      <c r="Y878" s="14"/>
      <c r="Z878" s="14"/>
      <c r="AA878" s="14"/>
      <c r="AB878" s="14"/>
    </row>
    <row r="879">
      <c r="A879" s="7"/>
      <c r="B879" s="11"/>
      <c r="C879" s="9"/>
      <c r="D879" s="22"/>
      <c r="E879" s="11"/>
      <c r="F879" s="11"/>
      <c r="G879" s="13"/>
      <c r="H879" s="11"/>
      <c r="I879" s="14"/>
      <c r="J879" s="14"/>
      <c r="K879" s="14"/>
      <c r="L879" s="14"/>
      <c r="M879" s="14"/>
      <c r="N879" s="14"/>
      <c r="O879" s="14"/>
      <c r="P879" s="14"/>
      <c r="Q879" s="14"/>
      <c r="R879" s="14"/>
      <c r="S879" s="14"/>
      <c r="T879" s="14"/>
      <c r="U879" s="14"/>
      <c r="V879" s="14"/>
      <c r="W879" s="14"/>
      <c r="X879" s="14"/>
      <c r="Y879" s="14"/>
      <c r="Z879" s="14"/>
      <c r="AA879" s="14"/>
      <c r="AB879" s="14"/>
    </row>
    <row r="880">
      <c r="A880" s="7"/>
      <c r="B880" s="11"/>
      <c r="C880" s="9"/>
      <c r="D880" s="22"/>
      <c r="E880" s="11"/>
      <c r="F880" s="11"/>
      <c r="G880" s="13"/>
      <c r="H880" s="11"/>
      <c r="I880" s="14"/>
      <c r="J880" s="14"/>
      <c r="K880" s="14"/>
      <c r="L880" s="14"/>
      <c r="M880" s="14"/>
      <c r="N880" s="14"/>
      <c r="O880" s="14"/>
      <c r="P880" s="14"/>
      <c r="Q880" s="14"/>
      <c r="R880" s="14"/>
      <c r="S880" s="14"/>
      <c r="T880" s="14"/>
      <c r="U880" s="14"/>
      <c r="V880" s="14"/>
      <c r="W880" s="14"/>
      <c r="X880" s="14"/>
      <c r="Y880" s="14"/>
      <c r="Z880" s="14"/>
      <c r="AA880" s="14"/>
      <c r="AB880" s="14"/>
    </row>
    <row r="881">
      <c r="A881" s="7"/>
      <c r="B881" s="11"/>
      <c r="C881" s="9"/>
      <c r="D881" s="22"/>
      <c r="E881" s="11"/>
      <c r="F881" s="11"/>
      <c r="G881" s="13"/>
      <c r="H881" s="11"/>
      <c r="I881" s="14"/>
      <c r="J881" s="14"/>
      <c r="K881" s="14"/>
      <c r="L881" s="14"/>
      <c r="M881" s="14"/>
      <c r="N881" s="14"/>
      <c r="O881" s="14"/>
      <c r="P881" s="14"/>
      <c r="Q881" s="14"/>
      <c r="R881" s="14"/>
      <c r="S881" s="14"/>
      <c r="T881" s="14"/>
      <c r="U881" s="14"/>
      <c r="V881" s="14"/>
      <c r="W881" s="14"/>
      <c r="X881" s="14"/>
      <c r="Y881" s="14"/>
      <c r="Z881" s="14"/>
      <c r="AA881" s="14"/>
      <c r="AB881" s="14"/>
    </row>
    <row r="882">
      <c r="A882" s="7"/>
      <c r="B882" s="11"/>
      <c r="C882" s="9"/>
      <c r="D882" s="22"/>
      <c r="E882" s="11"/>
      <c r="F882" s="11"/>
      <c r="G882" s="13"/>
      <c r="H882" s="11"/>
      <c r="I882" s="14"/>
      <c r="J882" s="14"/>
      <c r="K882" s="14"/>
      <c r="L882" s="14"/>
      <c r="M882" s="14"/>
      <c r="N882" s="14"/>
      <c r="O882" s="14"/>
      <c r="P882" s="14"/>
      <c r="Q882" s="14"/>
      <c r="R882" s="14"/>
      <c r="S882" s="14"/>
      <c r="T882" s="14"/>
      <c r="U882" s="14"/>
      <c r="V882" s="14"/>
      <c r="W882" s="14"/>
      <c r="X882" s="14"/>
      <c r="Y882" s="14"/>
      <c r="Z882" s="14"/>
      <c r="AA882" s="14"/>
      <c r="AB882" s="14"/>
    </row>
    <row r="883">
      <c r="A883" s="7"/>
      <c r="B883" s="11"/>
      <c r="C883" s="9"/>
      <c r="D883" s="22"/>
      <c r="E883" s="11"/>
      <c r="F883" s="11"/>
      <c r="G883" s="13"/>
      <c r="H883" s="11"/>
      <c r="I883" s="14"/>
      <c r="J883" s="14"/>
      <c r="K883" s="14"/>
      <c r="L883" s="14"/>
      <c r="M883" s="14"/>
      <c r="N883" s="14"/>
      <c r="O883" s="14"/>
      <c r="P883" s="14"/>
      <c r="Q883" s="14"/>
      <c r="R883" s="14"/>
      <c r="S883" s="14"/>
      <c r="T883" s="14"/>
      <c r="U883" s="14"/>
      <c r="V883" s="14"/>
      <c r="W883" s="14"/>
      <c r="X883" s="14"/>
      <c r="Y883" s="14"/>
      <c r="Z883" s="14"/>
      <c r="AA883" s="14"/>
      <c r="AB883" s="14"/>
    </row>
    <row r="884">
      <c r="A884" s="7"/>
      <c r="B884" s="11"/>
      <c r="C884" s="9"/>
      <c r="D884" s="22"/>
      <c r="E884" s="11"/>
      <c r="F884" s="11"/>
      <c r="G884" s="13"/>
      <c r="H884" s="11"/>
      <c r="I884" s="14"/>
      <c r="J884" s="14"/>
      <c r="K884" s="14"/>
      <c r="L884" s="14"/>
      <c r="M884" s="14"/>
      <c r="N884" s="14"/>
      <c r="O884" s="14"/>
      <c r="P884" s="14"/>
      <c r="Q884" s="14"/>
      <c r="R884" s="14"/>
      <c r="S884" s="14"/>
      <c r="T884" s="14"/>
      <c r="U884" s="14"/>
      <c r="V884" s="14"/>
      <c r="W884" s="14"/>
      <c r="X884" s="14"/>
      <c r="Y884" s="14"/>
      <c r="Z884" s="14"/>
      <c r="AA884" s="14"/>
      <c r="AB884" s="14"/>
    </row>
    <row r="885">
      <c r="A885" s="7"/>
      <c r="B885" s="11"/>
      <c r="C885" s="9"/>
      <c r="D885" s="22"/>
      <c r="E885" s="11"/>
      <c r="F885" s="11"/>
      <c r="G885" s="13"/>
      <c r="H885" s="11"/>
      <c r="I885" s="14"/>
      <c r="J885" s="14"/>
      <c r="K885" s="14"/>
      <c r="L885" s="14"/>
      <c r="M885" s="14"/>
      <c r="N885" s="14"/>
      <c r="O885" s="14"/>
      <c r="P885" s="14"/>
      <c r="Q885" s="14"/>
      <c r="R885" s="14"/>
      <c r="S885" s="14"/>
      <c r="T885" s="14"/>
      <c r="U885" s="14"/>
      <c r="V885" s="14"/>
      <c r="W885" s="14"/>
      <c r="X885" s="14"/>
      <c r="Y885" s="14"/>
      <c r="Z885" s="14"/>
      <c r="AA885" s="14"/>
      <c r="AB885" s="14"/>
    </row>
    <row r="886">
      <c r="A886" s="7"/>
      <c r="B886" s="11"/>
      <c r="C886" s="9"/>
      <c r="D886" s="22"/>
      <c r="E886" s="11"/>
      <c r="F886" s="11"/>
      <c r="G886" s="13"/>
      <c r="H886" s="11"/>
      <c r="I886" s="14"/>
      <c r="J886" s="14"/>
      <c r="K886" s="14"/>
      <c r="L886" s="14"/>
      <c r="M886" s="14"/>
      <c r="N886" s="14"/>
      <c r="O886" s="14"/>
      <c r="P886" s="14"/>
      <c r="Q886" s="14"/>
      <c r="R886" s="14"/>
      <c r="S886" s="14"/>
      <c r="T886" s="14"/>
      <c r="U886" s="14"/>
      <c r="V886" s="14"/>
      <c r="W886" s="14"/>
      <c r="X886" s="14"/>
      <c r="Y886" s="14"/>
      <c r="Z886" s="14"/>
      <c r="AA886" s="14"/>
      <c r="AB886" s="14"/>
    </row>
    <row r="887">
      <c r="A887" s="7"/>
      <c r="B887" s="11"/>
      <c r="C887" s="9"/>
      <c r="D887" s="22"/>
      <c r="E887" s="11"/>
      <c r="F887" s="11"/>
      <c r="G887" s="13"/>
      <c r="H887" s="11"/>
      <c r="I887" s="14"/>
      <c r="J887" s="14"/>
      <c r="K887" s="14"/>
      <c r="L887" s="14"/>
      <c r="M887" s="14"/>
      <c r="N887" s="14"/>
      <c r="O887" s="14"/>
      <c r="P887" s="14"/>
      <c r="Q887" s="14"/>
      <c r="R887" s="14"/>
      <c r="S887" s="14"/>
      <c r="T887" s="14"/>
      <c r="U887" s="14"/>
      <c r="V887" s="14"/>
      <c r="W887" s="14"/>
      <c r="X887" s="14"/>
      <c r="Y887" s="14"/>
      <c r="Z887" s="14"/>
      <c r="AA887" s="14"/>
      <c r="AB887" s="14"/>
    </row>
    <row r="888">
      <c r="A888" s="7"/>
      <c r="B888" s="11"/>
      <c r="C888" s="9"/>
      <c r="D888" s="22"/>
      <c r="E888" s="11"/>
      <c r="F888" s="11"/>
      <c r="G888" s="13"/>
      <c r="H888" s="11"/>
      <c r="I888" s="14"/>
      <c r="J888" s="14"/>
      <c r="K888" s="14"/>
      <c r="L888" s="14"/>
      <c r="M888" s="14"/>
      <c r="N888" s="14"/>
      <c r="O888" s="14"/>
      <c r="P888" s="14"/>
      <c r="Q888" s="14"/>
      <c r="R888" s="14"/>
      <c r="S888" s="14"/>
      <c r="T888" s="14"/>
      <c r="U888" s="14"/>
      <c r="V888" s="14"/>
      <c r="W888" s="14"/>
      <c r="X888" s="14"/>
      <c r="Y888" s="14"/>
      <c r="Z888" s="14"/>
      <c r="AA888" s="14"/>
      <c r="AB888" s="14"/>
    </row>
    <row r="889">
      <c r="A889" s="7"/>
      <c r="B889" s="11"/>
      <c r="C889" s="9"/>
      <c r="D889" s="22"/>
      <c r="E889" s="11"/>
      <c r="F889" s="11"/>
      <c r="G889" s="13"/>
      <c r="H889" s="11"/>
      <c r="I889" s="14"/>
      <c r="J889" s="14"/>
      <c r="K889" s="14"/>
      <c r="L889" s="14"/>
      <c r="M889" s="14"/>
      <c r="N889" s="14"/>
      <c r="O889" s="14"/>
      <c r="P889" s="14"/>
      <c r="Q889" s="14"/>
      <c r="R889" s="14"/>
      <c r="S889" s="14"/>
      <c r="T889" s="14"/>
      <c r="U889" s="14"/>
      <c r="V889" s="14"/>
      <c r="W889" s="14"/>
      <c r="X889" s="14"/>
      <c r="Y889" s="14"/>
      <c r="Z889" s="14"/>
      <c r="AA889" s="14"/>
      <c r="AB889" s="14"/>
    </row>
    <row r="890">
      <c r="A890" s="7"/>
      <c r="B890" s="11"/>
      <c r="C890" s="9"/>
      <c r="D890" s="22"/>
      <c r="E890" s="11"/>
      <c r="F890" s="11"/>
      <c r="G890" s="13"/>
      <c r="H890" s="11"/>
      <c r="I890" s="14"/>
      <c r="J890" s="14"/>
      <c r="K890" s="14"/>
      <c r="L890" s="14"/>
      <c r="M890" s="14"/>
      <c r="N890" s="14"/>
      <c r="O890" s="14"/>
      <c r="P890" s="14"/>
      <c r="Q890" s="14"/>
      <c r="R890" s="14"/>
      <c r="S890" s="14"/>
      <c r="T890" s="14"/>
      <c r="U890" s="14"/>
      <c r="V890" s="14"/>
      <c r="W890" s="14"/>
      <c r="X890" s="14"/>
      <c r="Y890" s="14"/>
      <c r="Z890" s="14"/>
      <c r="AA890" s="14"/>
      <c r="AB890" s="14"/>
    </row>
    <row r="891">
      <c r="A891" s="7"/>
      <c r="B891" s="11"/>
      <c r="C891" s="9"/>
      <c r="D891" s="22"/>
      <c r="E891" s="11"/>
      <c r="F891" s="11"/>
      <c r="G891" s="13"/>
      <c r="H891" s="11"/>
      <c r="I891" s="14"/>
      <c r="J891" s="14"/>
      <c r="K891" s="14"/>
      <c r="L891" s="14"/>
      <c r="M891" s="14"/>
      <c r="N891" s="14"/>
      <c r="O891" s="14"/>
      <c r="P891" s="14"/>
      <c r="Q891" s="14"/>
      <c r="R891" s="14"/>
      <c r="S891" s="14"/>
      <c r="T891" s="14"/>
      <c r="U891" s="14"/>
      <c r="V891" s="14"/>
      <c r="W891" s="14"/>
      <c r="X891" s="14"/>
      <c r="Y891" s="14"/>
      <c r="Z891" s="14"/>
      <c r="AA891" s="14"/>
      <c r="AB891" s="14"/>
    </row>
    <row r="892">
      <c r="A892" s="7"/>
      <c r="B892" s="11"/>
      <c r="C892" s="9"/>
      <c r="D892" s="22"/>
      <c r="E892" s="11"/>
      <c r="F892" s="11"/>
      <c r="G892" s="13"/>
      <c r="H892" s="11"/>
      <c r="I892" s="14"/>
      <c r="J892" s="14"/>
      <c r="K892" s="14"/>
      <c r="L892" s="14"/>
      <c r="M892" s="14"/>
      <c r="N892" s="14"/>
      <c r="O892" s="14"/>
      <c r="P892" s="14"/>
      <c r="Q892" s="14"/>
      <c r="R892" s="14"/>
      <c r="S892" s="14"/>
      <c r="T892" s="14"/>
      <c r="U892" s="14"/>
      <c r="V892" s="14"/>
      <c r="W892" s="14"/>
      <c r="X892" s="14"/>
      <c r="Y892" s="14"/>
      <c r="Z892" s="14"/>
      <c r="AA892" s="14"/>
      <c r="AB892" s="14"/>
    </row>
    <row r="893">
      <c r="A893" s="7"/>
      <c r="B893" s="11"/>
      <c r="C893" s="9"/>
      <c r="D893" s="22"/>
      <c r="E893" s="11"/>
      <c r="F893" s="11"/>
      <c r="G893" s="13"/>
      <c r="H893" s="11"/>
      <c r="I893" s="14"/>
      <c r="J893" s="14"/>
      <c r="K893" s="14"/>
      <c r="L893" s="14"/>
      <c r="M893" s="14"/>
      <c r="N893" s="14"/>
      <c r="O893" s="14"/>
      <c r="P893" s="14"/>
      <c r="Q893" s="14"/>
      <c r="R893" s="14"/>
      <c r="S893" s="14"/>
      <c r="T893" s="14"/>
      <c r="U893" s="14"/>
      <c r="V893" s="14"/>
      <c r="W893" s="14"/>
      <c r="X893" s="14"/>
      <c r="Y893" s="14"/>
      <c r="Z893" s="14"/>
      <c r="AA893" s="14"/>
      <c r="AB893" s="14"/>
    </row>
    <row r="894">
      <c r="A894" s="7"/>
      <c r="B894" s="11"/>
      <c r="C894" s="9"/>
      <c r="D894" s="22"/>
      <c r="E894" s="11"/>
      <c r="F894" s="11"/>
      <c r="G894" s="13"/>
      <c r="H894" s="11"/>
      <c r="I894" s="14"/>
      <c r="J894" s="14"/>
      <c r="K894" s="14"/>
      <c r="L894" s="14"/>
      <c r="M894" s="14"/>
      <c r="N894" s="14"/>
      <c r="O894" s="14"/>
      <c r="P894" s="14"/>
      <c r="Q894" s="14"/>
      <c r="R894" s="14"/>
      <c r="S894" s="14"/>
      <c r="T894" s="14"/>
      <c r="U894" s="14"/>
      <c r="V894" s="14"/>
      <c r="W894" s="14"/>
      <c r="X894" s="14"/>
      <c r="Y894" s="14"/>
      <c r="Z894" s="14"/>
      <c r="AA894" s="14"/>
      <c r="AB894" s="14"/>
    </row>
    <row r="895">
      <c r="A895" s="7"/>
      <c r="B895" s="11"/>
      <c r="C895" s="9"/>
      <c r="D895" s="22"/>
      <c r="E895" s="11"/>
      <c r="F895" s="11"/>
      <c r="G895" s="13"/>
      <c r="H895" s="11"/>
      <c r="I895" s="14"/>
      <c r="J895" s="14"/>
      <c r="K895" s="14"/>
      <c r="L895" s="14"/>
      <c r="M895" s="14"/>
      <c r="N895" s="14"/>
      <c r="O895" s="14"/>
      <c r="P895" s="14"/>
      <c r="Q895" s="14"/>
      <c r="R895" s="14"/>
      <c r="S895" s="14"/>
      <c r="T895" s="14"/>
      <c r="U895" s="14"/>
      <c r="V895" s="14"/>
      <c r="W895" s="14"/>
      <c r="X895" s="14"/>
      <c r="Y895" s="14"/>
      <c r="Z895" s="14"/>
      <c r="AA895" s="14"/>
      <c r="AB895" s="14"/>
    </row>
    <row r="896">
      <c r="A896" s="7"/>
      <c r="B896" s="11"/>
      <c r="C896" s="9"/>
      <c r="D896" s="22"/>
      <c r="E896" s="11"/>
      <c r="F896" s="11"/>
      <c r="G896" s="13"/>
      <c r="H896" s="11"/>
      <c r="I896" s="14"/>
      <c r="J896" s="14"/>
      <c r="K896" s="14"/>
      <c r="L896" s="14"/>
      <c r="M896" s="14"/>
      <c r="N896" s="14"/>
      <c r="O896" s="14"/>
      <c r="P896" s="14"/>
      <c r="Q896" s="14"/>
      <c r="R896" s="14"/>
      <c r="S896" s="14"/>
      <c r="T896" s="14"/>
      <c r="U896" s="14"/>
      <c r="V896" s="14"/>
      <c r="W896" s="14"/>
      <c r="X896" s="14"/>
      <c r="Y896" s="14"/>
      <c r="Z896" s="14"/>
      <c r="AA896" s="14"/>
      <c r="AB896" s="14"/>
    </row>
    <row r="897">
      <c r="A897" s="7"/>
      <c r="B897" s="11"/>
      <c r="C897" s="9"/>
      <c r="D897" s="22"/>
      <c r="E897" s="11"/>
      <c r="F897" s="11"/>
      <c r="G897" s="13"/>
      <c r="H897" s="11"/>
      <c r="I897" s="14"/>
      <c r="J897" s="14"/>
      <c r="K897" s="14"/>
      <c r="L897" s="14"/>
      <c r="M897" s="14"/>
      <c r="N897" s="14"/>
      <c r="O897" s="14"/>
      <c r="P897" s="14"/>
      <c r="Q897" s="14"/>
      <c r="R897" s="14"/>
      <c r="S897" s="14"/>
      <c r="T897" s="14"/>
      <c r="U897" s="14"/>
      <c r="V897" s="14"/>
      <c r="W897" s="14"/>
      <c r="X897" s="14"/>
      <c r="Y897" s="14"/>
      <c r="Z897" s="14"/>
      <c r="AA897" s="14"/>
      <c r="AB897" s="14"/>
    </row>
    <row r="898">
      <c r="A898" s="7"/>
      <c r="B898" s="11"/>
      <c r="C898" s="9"/>
      <c r="D898" s="22"/>
      <c r="E898" s="11"/>
      <c r="F898" s="11"/>
      <c r="G898" s="13"/>
      <c r="H898" s="11"/>
      <c r="I898" s="14"/>
      <c r="J898" s="14"/>
      <c r="K898" s="14"/>
      <c r="L898" s="14"/>
      <c r="M898" s="14"/>
      <c r="N898" s="14"/>
      <c r="O898" s="14"/>
      <c r="P898" s="14"/>
      <c r="Q898" s="14"/>
      <c r="R898" s="14"/>
      <c r="S898" s="14"/>
      <c r="T898" s="14"/>
      <c r="U898" s="14"/>
      <c r="V898" s="14"/>
      <c r="W898" s="14"/>
      <c r="X898" s="14"/>
      <c r="Y898" s="14"/>
      <c r="Z898" s="14"/>
      <c r="AA898" s="14"/>
      <c r="AB898" s="14"/>
    </row>
    <row r="899">
      <c r="A899" s="7"/>
      <c r="B899" s="11"/>
      <c r="C899" s="9"/>
      <c r="D899" s="22"/>
      <c r="E899" s="11"/>
      <c r="F899" s="11"/>
      <c r="G899" s="13"/>
      <c r="H899" s="11"/>
      <c r="I899" s="14"/>
      <c r="J899" s="14"/>
      <c r="K899" s="14"/>
      <c r="L899" s="14"/>
      <c r="M899" s="14"/>
      <c r="N899" s="14"/>
      <c r="O899" s="14"/>
      <c r="P899" s="14"/>
      <c r="Q899" s="14"/>
      <c r="R899" s="14"/>
      <c r="S899" s="14"/>
      <c r="T899" s="14"/>
      <c r="U899" s="14"/>
      <c r="V899" s="14"/>
      <c r="W899" s="14"/>
      <c r="X899" s="14"/>
      <c r="Y899" s="14"/>
      <c r="Z899" s="14"/>
      <c r="AA899" s="14"/>
      <c r="AB899" s="14"/>
    </row>
    <row r="900">
      <c r="A900" s="7"/>
      <c r="B900" s="11"/>
      <c r="C900" s="9"/>
      <c r="D900" s="22"/>
      <c r="E900" s="11"/>
      <c r="F900" s="11"/>
      <c r="G900" s="13"/>
      <c r="H900" s="11"/>
      <c r="I900" s="14"/>
      <c r="J900" s="14"/>
      <c r="K900" s="14"/>
      <c r="L900" s="14"/>
      <c r="M900" s="14"/>
      <c r="N900" s="14"/>
      <c r="O900" s="14"/>
      <c r="P900" s="14"/>
      <c r="Q900" s="14"/>
      <c r="R900" s="14"/>
      <c r="S900" s="14"/>
      <c r="T900" s="14"/>
      <c r="U900" s="14"/>
      <c r="V900" s="14"/>
      <c r="W900" s="14"/>
      <c r="X900" s="14"/>
      <c r="Y900" s="14"/>
      <c r="Z900" s="14"/>
      <c r="AA900" s="14"/>
      <c r="AB900" s="14"/>
    </row>
    <row r="901">
      <c r="A901" s="7"/>
      <c r="B901" s="11"/>
      <c r="C901" s="9"/>
      <c r="D901" s="22"/>
      <c r="E901" s="11"/>
      <c r="F901" s="11"/>
      <c r="G901" s="13"/>
      <c r="H901" s="11"/>
      <c r="I901" s="14"/>
      <c r="J901" s="14"/>
      <c r="K901" s="14"/>
      <c r="L901" s="14"/>
      <c r="M901" s="14"/>
      <c r="N901" s="14"/>
      <c r="O901" s="14"/>
      <c r="P901" s="14"/>
      <c r="Q901" s="14"/>
      <c r="R901" s="14"/>
      <c r="S901" s="14"/>
      <c r="T901" s="14"/>
      <c r="U901" s="14"/>
      <c r="V901" s="14"/>
      <c r="W901" s="14"/>
      <c r="X901" s="14"/>
      <c r="Y901" s="14"/>
      <c r="Z901" s="14"/>
      <c r="AA901" s="14"/>
      <c r="AB901" s="14"/>
    </row>
    <row r="902">
      <c r="A902" s="7"/>
      <c r="B902" s="11"/>
      <c r="C902" s="9"/>
      <c r="D902" s="22"/>
      <c r="E902" s="11"/>
      <c r="F902" s="11"/>
      <c r="G902" s="13"/>
      <c r="H902" s="11"/>
      <c r="I902" s="14"/>
      <c r="J902" s="14"/>
      <c r="K902" s="14"/>
      <c r="L902" s="14"/>
      <c r="M902" s="14"/>
      <c r="N902" s="14"/>
      <c r="O902" s="14"/>
      <c r="P902" s="14"/>
      <c r="Q902" s="14"/>
      <c r="R902" s="14"/>
      <c r="S902" s="14"/>
      <c r="T902" s="14"/>
      <c r="U902" s="14"/>
      <c r="V902" s="14"/>
      <c r="W902" s="14"/>
      <c r="X902" s="14"/>
      <c r="Y902" s="14"/>
      <c r="Z902" s="14"/>
      <c r="AA902" s="14"/>
      <c r="AB902" s="14"/>
    </row>
    <row r="903">
      <c r="A903" s="7"/>
      <c r="B903" s="11"/>
      <c r="C903" s="9"/>
      <c r="D903" s="22"/>
      <c r="E903" s="11"/>
      <c r="F903" s="11"/>
      <c r="G903" s="13"/>
      <c r="H903" s="11"/>
      <c r="I903" s="14"/>
      <c r="J903" s="14"/>
      <c r="K903" s="14"/>
      <c r="L903" s="14"/>
      <c r="M903" s="14"/>
      <c r="N903" s="14"/>
      <c r="O903" s="14"/>
      <c r="P903" s="14"/>
      <c r="Q903" s="14"/>
      <c r="R903" s="14"/>
      <c r="S903" s="14"/>
      <c r="T903" s="14"/>
      <c r="U903" s="14"/>
      <c r="V903" s="14"/>
      <c r="W903" s="14"/>
      <c r="X903" s="14"/>
      <c r="Y903" s="14"/>
      <c r="Z903" s="14"/>
      <c r="AA903" s="14"/>
      <c r="AB903" s="14"/>
    </row>
    <row r="904">
      <c r="A904" s="7"/>
      <c r="B904" s="11"/>
      <c r="C904" s="9"/>
      <c r="D904" s="22"/>
      <c r="E904" s="11"/>
      <c r="F904" s="11"/>
      <c r="G904" s="13"/>
      <c r="H904" s="11"/>
      <c r="I904" s="14"/>
      <c r="J904" s="14"/>
      <c r="K904" s="14"/>
      <c r="L904" s="14"/>
      <c r="M904" s="14"/>
      <c r="N904" s="14"/>
      <c r="O904" s="14"/>
      <c r="P904" s="14"/>
      <c r="Q904" s="14"/>
      <c r="R904" s="14"/>
      <c r="S904" s="14"/>
      <c r="T904" s="14"/>
      <c r="U904" s="14"/>
      <c r="V904" s="14"/>
      <c r="W904" s="14"/>
      <c r="X904" s="14"/>
      <c r="Y904" s="14"/>
      <c r="Z904" s="14"/>
      <c r="AA904" s="14"/>
      <c r="AB904" s="14"/>
    </row>
    <row r="905">
      <c r="A905" s="7"/>
      <c r="B905" s="11"/>
      <c r="C905" s="9"/>
      <c r="D905" s="22"/>
      <c r="E905" s="11"/>
      <c r="F905" s="11"/>
      <c r="G905" s="13"/>
      <c r="H905" s="11"/>
      <c r="I905" s="14"/>
      <c r="J905" s="14"/>
      <c r="K905" s="14"/>
      <c r="L905" s="14"/>
      <c r="M905" s="14"/>
      <c r="N905" s="14"/>
      <c r="O905" s="14"/>
      <c r="P905" s="14"/>
      <c r="Q905" s="14"/>
      <c r="R905" s="14"/>
      <c r="S905" s="14"/>
      <c r="T905" s="14"/>
      <c r="U905" s="14"/>
      <c r="V905" s="14"/>
      <c r="W905" s="14"/>
      <c r="X905" s="14"/>
      <c r="Y905" s="14"/>
      <c r="Z905" s="14"/>
      <c r="AA905" s="14"/>
      <c r="AB905" s="14"/>
    </row>
    <row r="906">
      <c r="A906" s="7"/>
      <c r="B906" s="11"/>
      <c r="C906" s="9"/>
      <c r="D906" s="22"/>
      <c r="E906" s="11"/>
      <c r="F906" s="11"/>
      <c r="G906" s="13"/>
      <c r="H906" s="11"/>
      <c r="I906" s="14"/>
      <c r="J906" s="14"/>
      <c r="K906" s="14"/>
      <c r="L906" s="14"/>
      <c r="M906" s="14"/>
      <c r="N906" s="14"/>
      <c r="O906" s="14"/>
      <c r="P906" s="14"/>
      <c r="Q906" s="14"/>
      <c r="R906" s="14"/>
      <c r="S906" s="14"/>
      <c r="T906" s="14"/>
      <c r="U906" s="14"/>
      <c r="V906" s="14"/>
      <c r="W906" s="14"/>
      <c r="X906" s="14"/>
      <c r="Y906" s="14"/>
      <c r="Z906" s="14"/>
      <c r="AA906" s="14"/>
      <c r="AB906" s="14"/>
    </row>
    <row r="907">
      <c r="A907" s="7"/>
      <c r="B907" s="11"/>
      <c r="C907" s="9"/>
      <c r="D907" s="22"/>
      <c r="E907" s="11"/>
      <c r="F907" s="11"/>
      <c r="G907" s="13"/>
      <c r="H907" s="11"/>
      <c r="I907" s="14"/>
      <c r="J907" s="14"/>
      <c r="K907" s="14"/>
      <c r="L907" s="14"/>
      <c r="M907" s="14"/>
      <c r="N907" s="14"/>
      <c r="O907" s="14"/>
      <c r="P907" s="14"/>
      <c r="Q907" s="14"/>
      <c r="R907" s="14"/>
      <c r="S907" s="14"/>
      <c r="T907" s="14"/>
      <c r="U907" s="14"/>
      <c r="V907" s="14"/>
      <c r="W907" s="14"/>
      <c r="X907" s="14"/>
      <c r="Y907" s="14"/>
      <c r="Z907" s="14"/>
      <c r="AA907" s="14"/>
      <c r="AB907" s="14"/>
    </row>
    <row r="908">
      <c r="A908" s="7"/>
      <c r="B908" s="11"/>
      <c r="C908" s="9"/>
      <c r="D908" s="22"/>
      <c r="E908" s="11"/>
      <c r="F908" s="11"/>
      <c r="G908" s="13"/>
      <c r="H908" s="11"/>
      <c r="I908" s="14"/>
      <c r="J908" s="14"/>
      <c r="K908" s="14"/>
      <c r="L908" s="14"/>
      <c r="M908" s="14"/>
      <c r="N908" s="14"/>
      <c r="O908" s="14"/>
      <c r="P908" s="14"/>
      <c r="Q908" s="14"/>
      <c r="R908" s="14"/>
      <c r="S908" s="14"/>
      <c r="T908" s="14"/>
      <c r="U908" s="14"/>
      <c r="V908" s="14"/>
      <c r="W908" s="14"/>
      <c r="X908" s="14"/>
      <c r="Y908" s="14"/>
      <c r="Z908" s="14"/>
      <c r="AA908" s="14"/>
      <c r="AB908" s="14"/>
    </row>
    <row r="909">
      <c r="A909" s="7"/>
      <c r="B909" s="11"/>
      <c r="C909" s="9"/>
      <c r="D909" s="22"/>
      <c r="E909" s="11"/>
      <c r="F909" s="11"/>
      <c r="G909" s="13"/>
      <c r="H909" s="11"/>
      <c r="I909" s="14"/>
      <c r="J909" s="14"/>
      <c r="K909" s="14"/>
      <c r="L909" s="14"/>
      <c r="M909" s="14"/>
      <c r="N909" s="14"/>
      <c r="O909" s="14"/>
      <c r="P909" s="14"/>
      <c r="Q909" s="14"/>
      <c r="R909" s="14"/>
      <c r="S909" s="14"/>
      <c r="T909" s="14"/>
      <c r="U909" s="14"/>
      <c r="V909" s="14"/>
      <c r="W909" s="14"/>
      <c r="X909" s="14"/>
      <c r="Y909" s="14"/>
      <c r="Z909" s="14"/>
      <c r="AA909" s="14"/>
      <c r="AB909" s="14"/>
    </row>
    <row r="910">
      <c r="A910" s="7"/>
      <c r="B910" s="11"/>
      <c r="C910" s="9"/>
      <c r="D910" s="22"/>
      <c r="E910" s="11"/>
      <c r="F910" s="11"/>
      <c r="G910" s="13"/>
      <c r="H910" s="11"/>
      <c r="I910" s="14"/>
      <c r="J910" s="14"/>
      <c r="K910" s="14"/>
      <c r="L910" s="14"/>
      <c r="M910" s="14"/>
      <c r="N910" s="14"/>
      <c r="O910" s="14"/>
      <c r="P910" s="14"/>
      <c r="Q910" s="14"/>
      <c r="R910" s="14"/>
      <c r="S910" s="14"/>
      <c r="T910" s="14"/>
      <c r="U910" s="14"/>
      <c r="V910" s="14"/>
      <c r="W910" s="14"/>
      <c r="X910" s="14"/>
      <c r="Y910" s="14"/>
      <c r="Z910" s="14"/>
      <c r="AA910" s="14"/>
      <c r="AB910" s="14"/>
    </row>
    <row r="911">
      <c r="A911" s="7"/>
      <c r="B911" s="11"/>
      <c r="C911" s="9"/>
      <c r="D911" s="22"/>
      <c r="E911" s="11"/>
      <c r="F911" s="11"/>
      <c r="G911" s="13"/>
      <c r="H911" s="11"/>
      <c r="I911" s="14"/>
      <c r="J911" s="14"/>
      <c r="K911" s="14"/>
      <c r="L911" s="14"/>
      <c r="M911" s="14"/>
      <c r="N911" s="14"/>
      <c r="O911" s="14"/>
      <c r="P911" s="14"/>
      <c r="Q911" s="14"/>
      <c r="R911" s="14"/>
      <c r="S911" s="14"/>
      <c r="T911" s="14"/>
      <c r="U911" s="14"/>
      <c r="V911" s="14"/>
      <c r="W911" s="14"/>
      <c r="X911" s="14"/>
      <c r="Y911" s="14"/>
      <c r="Z911" s="14"/>
      <c r="AA911" s="14"/>
      <c r="AB911" s="14"/>
    </row>
    <row r="912">
      <c r="A912" s="7"/>
      <c r="B912" s="11"/>
      <c r="C912" s="9"/>
      <c r="D912" s="22"/>
      <c r="E912" s="11"/>
      <c r="F912" s="11"/>
      <c r="G912" s="13"/>
      <c r="H912" s="11"/>
      <c r="I912" s="14"/>
      <c r="J912" s="14"/>
      <c r="K912" s="14"/>
      <c r="L912" s="14"/>
      <c r="M912" s="14"/>
      <c r="N912" s="14"/>
      <c r="O912" s="14"/>
      <c r="P912" s="14"/>
      <c r="Q912" s="14"/>
      <c r="R912" s="14"/>
      <c r="S912" s="14"/>
      <c r="T912" s="14"/>
      <c r="U912" s="14"/>
      <c r="V912" s="14"/>
      <c r="W912" s="14"/>
      <c r="X912" s="14"/>
      <c r="Y912" s="14"/>
      <c r="Z912" s="14"/>
      <c r="AA912" s="14"/>
      <c r="AB912" s="14"/>
    </row>
    <row r="913">
      <c r="A913" s="7"/>
      <c r="B913" s="11"/>
      <c r="C913" s="9"/>
      <c r="D913" s="22"/>
      <c r="E913" s="11"/>
      <c r="F913" s="11"/>
      <c r="G913" s="13"/>
      <c r="H913" s="11"/>
      <c r="I913" s="14"/>
      <c r="J913" s="14"/>
      <c r="K913" s="14"/>
      <c r="L913" s="14"/>
      <c r="M913" s="14"/>
      <c r="N913" s="14"/>
      <c r="O913" s="14"/>
      <c r="P913" s="14"/>
      <c r="Q913" s="14"/>
      <c r="R913" s="14"/>
      <c r="S913" s="14"/>
      <c r="T913" s="14"/>
      <c r="U913" s="14"/>
      <c r="V913" s="14"/>
      <c r="W913" s="14"/>
      <c r="X913" s="14"/>
      <c r="Y913" s="14"/>
      <c r="Z913" s="14"/>
      <c r="AA913" s="14"/>
      <c r="AB913" s="14"/>
    </row>
    <row r="914">
      <c r="A914" s="7"/>
      <c r="B914" s="11"/>
      <c r="C914" s="9"/>
      <c r="D914" s="22"/>
      <c r="E914" s="11"/>
      <c r="F914" s="11"/>
      <c r="G914" s="13"/>
      <c r="H914" s="11"/>
      <c r="I914" s="14"/>
      <c r="J914" s="14"/>
      <c r="K914" s="14"/>
      <c r="L914" s="14"/>
      <c r="M914" s="14"/>
      <c r="N914" s="14"/>
      <c r="O914" s="14"/>
      <c r="P914" s="14"/>
      <c r="Q914" s="14"/>
      <c r="R914" s="14"/>
      <c r="S914" s="14"/>
      <c r="T914" s="14"/>
      <c r="U914" s="14"/>
      <c r="V914" s="14"/>
      <c r="W914" s="14"/>
      <c r="X914" s="14"/>
      <c r="Y914" s="14"/>
      <c r="Z914" s="14"/>
      <c r="AA914" s="14"/>
      <c r="AB914" s="14"/>
    </row>
    <row r="915">
      <c r="A915" s="7"/>
      <c r="B915" s="11"/>
      <c r="C915" s="9"/>
      <c r="D915" s="22"/>
      <c r="E915" s="11"/>
      <c r="F915" s="11"/>
      <c r="G915" s="13"/>
      <c r="H915" s="11"/>
      <c r="I915" s="14"/>
      <c r="J915" s="14"/>
      <c r="K915" s="14"/>
      <c r="L915" s="14"/>
      <c r="M915" s="14"/>
      <c r="N915" s="14"/>
      <c r="O915" s="14"/>
      <c r="P915" s="14"/>
      <c r="Q915" s="14"/>
      <c r="R915" s="14"/>
      <c r="S915" s="14"/>
      <c r="T915" s="14"/>
      <c r="U915" s="14"/>
      <c r="V915" s="14"/>
      <c r="W915" s="14"/>
      <c r="X915" s="14"/>
      <c r="Y915" s="14"/>
      <c r="Z915" s="14"/>
      <c r="AA915" s="14"/>
      <c r="AB915" s="14"/>
    </row>
    <row r="916">
      <c r="A916" s="7"/>
      <c r="B916" s="11"/>
      <c r="C916" s="9"/>
      <c r="D916" s="22"/>
      <c r="E916" s="11"/>
      <c r="F916" s="11"/>
      <c r="G916" s="13"/>
      <c r="H916" s="11"/>
      <c r="I916" s="14"/>
      <c r="J916" s="14"/>
      <c r="K916" s="14"/>
      <c r="L916" s="14"/>
      <c r="M916" s="14"/>
      <c r="N916" s="14"/>
      <c r="O916" s="14"/>
      <c r="P916" s="14"/>
      <c r="Q916" s="14"/>
      <c r="R916" s="14"/>
      <c r="S916" s="14"/>
      <c r="T916" s="14"/>
      <c r="U916" s="14"/>
      <c r="V916" s="14"/>
      <c r="W916" s="14"/>
      <c r="X916" s="14"/>
      <c r="Y916" s="14"/>
      <c r="Z916" s="14"/>
      <c r="AA916" s="14"/>
      <c r="AB916" s="14"/>
    </row>
    <row r="917">
      <c r="A917" s="7"/>
      <c r="B917" s="11"/>
      <c r="C917" s="9"/>
      <c r="D917" s="22"/>
      <c r="E917" s="11"/>
      <c r="F917" s="11"/>
      <c r="G917" s="13"/>
      <c r="H917" s="11"/>
      <c r="I917" s="14"/>
      <c r="J917" s="14"/>
      <c r="K917" s="14"/>
      <c r="L917" s="14"/>
      <c r="M917" s="14"/>
      <c r="N917" s="14"/>
      <c r="O917" s="14"/>
      <c r="P917" s="14"/>
      <c r="Q917" s="14"/>
      <c r="R917" s="14"/>
      <c r="S917" s="14"/>
      <c r="T917" s="14"/>
      <c r="U917" s="14"/>
      <c r="V917" s="14"/>
      <c r="W917" s="14"/>
      <c r="X917" s="14"/>
      <c r="Y917" s="14"/>
      <c r="Z917" s="14"/>
      <c r="AA917" s="14"/>
      <c r="AB917" s="14"/>
    </row>
    <row r="918">
      <c r="A918" s="7"/>
      <c r="B918" s="11"/>
      <c r="C918" s="9"/>
      <c r="D918" s="22"/>
      <c r="E918" s="11"/>
      <c r="F918" s="11"/>
      <c r="G918" s="13"/>
      <c r="H918" s="11"/>
      <c r="I918" s="14"/>
      <c r="J918" s="14"/>
      <c r="K918" s="14"/>
      <c r="L918" s="14"/>
      <c r="M918" s="14"/>
      <c r="N918" s="14"/>
      <c r="O918" s="14"/>
      <c r="P918" s="14"/>
      <c r="Q918" s="14"/>
      <c r="R918" s="14"/>
      <c r="S918" s="14"/>
      <c r="T918" s="14"/>
      <c r="U918" s="14"/>
      <c r="V918" s="14"/>
      <c r="W918" s="14"/>
      <c r="X918" s="14"/>
      <c r="Y918" s="14"/>
      <c r="Z918" s="14"/>
      <c r="AA918" s="14"/>
      <c r="AB918" s="14"/>
    </row>
    <row r="919">
      <c r="A919" s="7"/>
      <c r="B919" s="11"/>
      <c r="C919" s="9"/>
      <c r="D919" s="22"/>
      <c r="E919" s="11"/>
      <c r="F919" s="11"/>
      <c r="G919" s="13"/>
      <c r="H919" s="11"/>
      <c r="I919" s="14"/>
      <c r="J919" s="14"/>
      <c r="K919" s="14"/>
      <c r="L919" s="14"/>
      <c r="M919" s="14"/>
      <c r="N919" s="14"/>
      <c r="O919" s="14"/>
      <c r="P919" s="14"/>
      <c r="Q919" s="14"/>
      <c r="R919" s="14"/>
      <c r="S919" s="14"/>
      <c r="T919" s="14"/>
      <c r="U919" s="14"/>
      <c r="V919" s="14"/>
      <c r="W919" s="14"/>
      <c r="X919" s="14"/>
      <c r="Y919" s="14"/>
      <c r="Z919" s="14"/>
      <c r="AA919" s="14"/>
      <c r="AB919" s="14"/>
    </row>
    <row r="920">
      <c r="A920" s="7"/>
      <c r="B920" s="11"/>
      <c r="C920" s="9"/>
      <c r="D920" s="22"/>
      <c r="E920" s="11"/>
      <c r="F920" s="11"/>
      <c r="G920" s="13"/>
      <c r="H920" s="11"/>
      <c r="I920" s="14"/>
      <c r="J920" s="14"/>
      <c r="K920" s="14"/>
      <c r="L920" s="14"/>
      <c r="M920" s="14"/>
      <c r="N920" s="14"/>
      <c r="O920" s="14"/>
      <c r="P920" s="14"/>
      <c r="Q920" s="14"/>
      <c r="R920" s="14"/>
      <c r="S920" s="14"/>
      <c r="T920" s="14"/>
      <c r="U920" s="14"/>
      <c r="V920" s="14"/>
      <c r="W920" s="14"/>
      <c r="X920" s="14"/>
      <c r="Y920" s="14"/>
      <c r="Z920" s="14"/>
      <c r="AA920" s="14"/>
      <c r="AB920" s="14"/>
    </row>
    <row r="921">
      <c r="A921" s="7"/>
      <c r="B921" s="11"/>
      <c r="C921" s="9"/>
      <c r="D921" s="22"/>
      <c r="E921" s="11"/>
      <c r="F921" s="11"/>
      <c r="G921" s="13"/>
      <c r="H921" s="11"/>
      <c r="I921" s="14"/>
      <c r="J921" s="14"/>
      <c r="K921" s="14"/>
      <c r="L921" s="14"/>
      <c r="M921" s="14"/>
      <c r="N921" s="14"/>
      <c r="O921" s="14"/>
      <c r="P921" s="14"/>
      <c r="Q921" s="14"/>
      <c r="R921" s="14"/>
      <c r="S921" s="14"/>
      <c r="T921" s="14"/>
      <c r="U921" s="14"/>
      <c r="V921" s="14"/>
      <c r="W921" s="14"/>
      <c r="X921" s="14"/>
      <c r="Y921" s="14"/>
      <c r="Z921" s="14"/>
      <c r="AA921" s="14"/>
      <c r="AB921" s="14"/>
    </row>
    <row r="922">
      <c r="A922" s="7"/>
      <c r="B922" s="11"/>
      <c r="C922" s="9"/>
      <c r="D922" s="22"/>
      <c r="E922" s="11"/>
      <c r="F922" s="11"/>
      <c r="G922" s="13"/>
      <c r="H922" s="11"/>
      <c r="I922" s="14"/>
      <c r="J922" s="14"/>
      <c r="K922" s="14"/>
      <c r="L922" s="14"/>
      <c r="M922" s="14"/>
      <c r="N922" s="14"/>
      <c r="O922" s="14"/>
      <c r="P922" s="14"/>
      <c r="Q922" s="14"/>
      <c r="R922" s="14"/>
      <c r="S922" s="14"/>
      <c r="T922" s="14"/>
      <c r="U922" s="14"/>
      <c r="V922" s="14"/>
      <c r="W922" s="14"/>
      <c r="X922" s="14"/>
      <c r="Y922" s="14"/>
      <c r="Z922" s="14"/>
      <c r="AA922" s="14"/>
      <c r="AB922" s="14"/>
    </row>
    <row r="923">
      <c r="A923" s="7"/>
      <c r="B923" s="11"/>
      <c r="C923" s="9"/>
      <c r="D923" s="22"/>
      <c r="E923" s="11"/>
      <c r="F923" s="11"/>
      <c r="G923" s="13"/>
      <c r="H923" s="11"/>
      <c r="I923" s="14"/>
      <c r="J923" s="14"/>
      <c r="K923" s="14"/>
      <c r="L923" s="14"/>
      <c r="M923" s="14"/>
      <c r="N923" s="14"/>
      <c r="O923" s="14"/>
      <c r="P923" s="14"/>
      <c r="Q923" s="14"/>
      <c r="R923" s="14"/>
      <c r="S923" s="14"/>
      <c r="T923" s="14"/>
      <c r="U923" s="14"/>
      <c r="V923" s="14"/>
      <c r="W923" s="14"/>
      <c r="X923" s="14"/>
      <c r="Y923" s="14"/>
      <c r="Z923" s="14"/>
      <c r="AA923" s="14"/>
      <c r="AB923" s="14"/>
    </row>
    <row r="924">
      <c r="A924" s="7"/>
      <c r="B924" s="11"/>
      <c r="C924" s="9"/>
      <c r="D924" s="22"/>
      <c r="E924" s="11"/>
      <c r="F924" s="11"/>
      <c r="G924" s="13"/>
      <c r="H924" s="11"/>
      <c r="I924" s="14"/>
      <c r="J924" s="14"/>
      <c r="K924" s="14"/>
      <c r="L924" s="14"/>
      <c r="M924" s="14"/>
      <c r="N924" s="14"/>
      <c r="O924" s="14"/>
      <c r="P924" s="14"/>
      <c r="Q924" s="14"/>
      <c r="R924" s="14"/>
      <c r="S924" s="14"/>
      <c r="T924" s="14"/>
      <c r="U924" s="14"/>
      <c r="V924" s="14"/>
      <c r="W924" s="14"/>
      <c r="X924" s="14"/>
      <c r="Y924" s="14"/>
      <c r="Z924" s="14"/>
      <c r="AA924" s="14"/>
      <c r="AB924" s="14"/>
    </row>
    <row r="925">
      <c r="A925" s="7"/>
      <c r="B925" s="11"/>
      <c r="C925" s="9"/>
      <c r="D925" s="22"/>
      <c r="E925" s="11"/>
      <c r="F925" s="11"/>
      <c r="G925" s="13"/>
      <c r="H925" s="11"/>
      <c r="I925" s="14"/>
      <c r="J925" s="14"/>
      <c r="K925" s="14"/>
      <c r="L925" s="14"/>
      <c r="M925" s="14"/>
      <c r="N925" s="14"/>
      <c r="O925" s="14"/>
      <c r="P925" s="14"/>
      <c r="Q925" s="14"/>
      <c r="R925" s="14"/>
      <c r="S925" s="14"/>
      <c r="T925" s="14"/>
      <c r="U925" s="14"/>
      <c r="V925" s="14"/>
      <c r="W925" s="14"/>
      <c r="X925" s="14"/>
      <c r="Y925" s="14"/>
      <c r="Z925" s="14"/>
      <c r="AA925" s="14"/>
      <c r="AB925" s="14"/>
    </row>
    <row r="926">
      <c r="A926" s="7"/>
      <c r="B926" s="11"/>
      <c r="C926" s="9"/>
      <c r="D926" s="22"/>
      <c r="E926" s="11"/>
      <c r="F926" s="11"/>
      <c r="G926" s="13"/>
      <c r="H926" s="11"/>
      <c r="I926" s="14"/>
      <c r="J926" s="14"/>
      <c r="K926" s="14"/>
      <c r="L926" s="14"/>
      <c r="M926" s="14"/>
      <c r="N926" s="14"/>
      <c r="O926" s="14"/>
      <c r="P926" s="14"/>
      <c r="Q926" s="14"/>
      <c r="R926" s="14"/>
      <c r="S926" s="14"/>
      <c r="T926" s="14"/>
      <c r="U926" s="14"/>
      <c r="V926" s="14"/>
      <c r="W926" s="14"/>
      <c r="X926" s="14"/>
      <c r="Y926" s="14"/>
      <c r="Z926" s="14"/>
      <c r="AA926" s="14"/>
      <c r="AB926" s="14"/>
    </row>
    <row r="927">
      <c r="A927" s="7"/>
      <c r="B927" s="11"/>
      <c r="C927" s="9"/>
      <c r="D927" s="22"/>
      <c r="E927" s="11"/>
      <c r="F927" s="11"/>
      <c r="G927" s="13"/>
      <c r="H927" s="11"/>
      <c r="I927" s="14"/>
      <c r="J927" s="14"/>
      <c r="K927" s="14"/>
      <c r="L927" s="14"/>
      <c r="M927" s="14"/>
      <c r="N927" s="14"/>
      <c r="O927" s="14"/>
      <c r="P927" s="14"/>
      <c r="Q927" s="14"/>
      <c r="R927" s="14"/>
      <c r="S927" s="14"/>
      <c r="T927" s="14"/>
      <c r="U927" s="14"/>
      <c r="V927" s="14"/>
      <c r="W927" s="14"/>
      <c r="X927" s="14"/>
      <c r="Y927" s="14"/>
      <c r="Z927" s="14"/>
      <c r="AA927" s="14"/>
      <c r="AB927" s="14"/>
    </row>
    <row r="928">
      <c r="A928" s="7"/>
      <c r="B928" s="11"/>
      <c r="C928" s="9"/>
      <c r="D928" s="22"/>
      <c r="E928" s="11"/>
      <c r="F928" s="11"/>
      <c r="G928" s="13"/>
      <c r="H928" s="11"/>
      <c r="I928" s="14"/>
      <c r="J928" s="14"/>
      <c r="K928" s="14"/>
      <c r="L928" s="14"/>
      <c r="M928" s="14"/>
      <c r="N928" s="14"/>
      <c r="O928" s="14"/>
      <c r="P928" s="14"/>
      <c r="Q928" s="14"/>
      <c r="R928" s="14"/>
      <c r="S928" s="14"/>
      <c r="T928" s="14"/>
      <c r="U928" s="14"/>
      <c r="V928" s="14"/>
      <c r="W928" s="14"/>
      <c r="X928" s="14"/>
      <c r="Y928" s="14"/>
      <c r="Z928" s="14"/>
      <c r="AA928" s="14"/>
      <c r="AB928" s="14"/>
    </row>
    <row r="929">
      <c r="A929" s="7"/>
      <c r="B929" s="11"/>
      <c r="C929" s="9"/>
      <c r="D929" s="22"/>
      <c r="E929" s="11"/>
      <c r="F929" s="11"/>
      <c r="G929" s="13"/>
      <c r="H929" s="11"/>
      <c r="I929" s="14"/>
      <c r="J929" s="14"/>
      <c r="K929" s="14"/>
      <c r="L929" s="14"/>
      <c r="M929" s="14"/>
      <c r="N929" s="14"/>
      <c r="O929" s="14"/>
      <c r="P929" s="14"/>
      <c r="Q929" s="14"/>
      <c r="R929" s="14"/>
      <c r="S929" s="14"/>
      <c r="T929" s="14"/>
      <c r="U929" s="14"/>
      <c r="V929" s="14"/>
      <c r="W929" s="14"/>
      <c r="X929" s="14"/>
      <c r="Y929" s="14"/>
      <c r="Z929" s="14"/>
      <c r="AA929" s="14"/>
      <c r="AB929" s="14"/>
    </row>
    <row r="930">
      <c r="A930" s="7"/>
      <c r="B930" s="11"/>
      <c r="C930" s="9"/>
      <c r="D930" s="22"/>
      <c r="E930" s="11"/>
      <c r="F930" s="11"/>
      <c r="G930" s="13"/>
      <c r="H930" s="11"/>
      <c r="I930" s="14"/>
      <c r="J930" s="14"/>
      <c r="K930" s="14"/>
      <c r="L930" s="14"/>
      <c r="M930" s="14"/>
      <c r="N930" s="14"/>
      <c r="O930" s="14"/>
      <c r="P930" s="14"/>
      <c r="Q930" s="14"/>
      <c r="R930" s="14"/>
      <c r="S930" s="14"/>
      <c r="T930" s="14"/>
      <c r="U930" s="14"/>
      <c r="V930" s="14"/>
      <c r="W930" s="14"/>
      <c r="X930" s="14"/>
      <c r="Y930" s="14"/>
      <c r="Z930" s="14"/>
      <c r="AA930" s="14"/>
      <c r="AB930" s="14"/>
    </row>
    <row r="931">
      <c r="A931" s="7"/>
      <c r="B931" s="11"/>
      <c r="C931" s="9"/>
      <c r="D931" s="22"/>
      <c r="E931" s="11"/>
      <c r="F931" s="11"/>
      <c r="G931" s="13"/>
      <c r="H931" s="11"/>
      <c r="I931" s="14"/>
      <c r="J931" s="14"/>
      <c r="K931" s="14"/>
      <c r="L931" s="14"/>
      <c r="M931" s="14"/>
      <c r="N931" s="14"/>
      <c r="O931" s="14"/>
      <c r="P931" s="14"/>
      <c r="Q931" s="14"/>
      <c r="R931" s="14"/>
      <c r="S931" s="14"/>
      <c r="T931" s="14"/>
      <c r="U931" s="14"/>
      <c r="V931" s="14"/>
      <c r="W931" s="14"/>
      <c r="X931" s="14"/>
      <c r="Y931" s="14"/>
      <c r="Z931" s="14"/>
      <c r="AA931" s="14"/>
      <c r="AB931" s="14"/>
    </row>
    <row r="932">
      <c r="A932" s="7"/>
      <c r="B932" s="11"/>
      <c r="C932" s="9"/>
      <c r="D932" s="22"/>
      <c r="E932" s="11"/>
      <c r="F932" s="11"/>
      <c r="G932" s="13"/>
      <c r="H932" s="11"/>
      <c r="I932" s="14"/>
      <c r="J932" s="14"/>
      <c r="K932" s="14"/>
      <c r="L932" s="14"/>
      <c r="M932" s="14"/>
      <c r="N932" s="14"/>
      <c r="O932" s="14"/>
      <c r="P932" s="14"/>
      <c r="Q932" s="14"/>
      <c r="R932" s="14"/>
      <c r="S932" s="14"/>
      <c r="T932" s="14"/>
      <c r="U932" s="14"/>
      <c r="V932" s="14"/>
      <c r="W932" s="14"/>
      <c r="X932" s="14"/>
      <c r="Y932" s="14"/>
      <c r="Z932" s="14"/>
      <c r="AA932" s="14"/>
      <c r="AB932" s="14"/>
    </row>
    <row r="933">
      <c r="A933" s="7"/>
      <c r="B933" s="11"/>
      <c r="C933" s="9"/>
      <c r="D933" s="22"/>
      <c r="E933" s="11"/>
      <c r="F933" s="11"/>
      <c r="G933" s="13"/>
      <c r="H933" s="11"/>
      <c r="I933" s="14"/>
      <c r="J933" s="14"/>
      <c r="K933" s="14"/>
      <c r="L933" s="14"/>
      <c r="M933" s="14"/>
      <c r="N933" s="14"/>
      <c r="O933" s="14"/>
      <c r="P933" s="14"/>
      <c r="Q933" s="14"/>
      <c r="R933" s="14"/>
      <c r="S933" s="14"/>
      <c r="T933" s="14"/>
      <c r="U933" s="14"/>
      <c r="V933" s="14"/>
      <c r="W933" s="14"/>
      <c r="X933" s="14"/>
      <c r="Y933" s="14"/>
      <c r="Z933" s="14"/>
      <c r="AA933" s="14"/>
      <c r="AB933" s="14"/>
    </row>
    <row r="934">
      <c r="A934" s="7"/>
      <c r="B934" s="11"/>
      <c r="C934" s="9"/>
      <c r="D934" s="22"/>
      <c r="E934" s="11"/>
      <c r="F934" s="11"/>
      <c r="G934" s="13"/>
      <c r="H934" s="11"/>
      <c r="I934" s="14"/>
      <c r="J934" s="14"/>
      <c r="K934" s="14"/>
      <c r="L934" s="14"/>
      <c r="M934" s="14"/>
      <c r="N934" s="14"/>
      <c r="O934" s="14"/>
      <c r="P934" s="14"/>
      <c r="Q934" s="14"/>
      <c r="R934" s="14"/>
      <c r="S934" s="14"/>
      <c r="T934" s="14"/>
      <c r="U934" s="14"/>
      <c r="V934" s="14"/>
      <c r="W934" s="14"/>
      <c r="X934" s="14"/>
      <c r="Y934" s="14"/>
      <c r="Z934" s="14"/>
      <c r="AA934" s="14"/>
      <c r="AB934" s="14"/>
    </row>
    <row r="935">
      <c r="A935" s="7"/>
      <c r="B935" s="11"/>
      <c r="C935" s="9"/>
      <c r="D935" s="22"/>
      <c r="E935" s="11"/>
      <c r="F935" s="11"/>
      <c r="G935" s="13"/>
      <c r="H935" s="11"/>
      <c r="I935" s="14"/>
      <c r="J935" s="14"/>
      <c r="K935" s="14"/>
      <c r="L935" s="14"/>
      <c r="M935" s="14"/>
      <c r="N935" s="14"/>
      <c r="O935" s="14"/>
      <c r="P935" s="14"/>
      <c r="Q935" s="14"/>
      <c r="R935" s="14"/>
      <c r="S935" s="14"/>
      <c r="T935" s="14"/>
      <c r="U935" s="14"/>
      <c r="V935" s="14"/>
      <c r="W935" s="14"/>
      <c r="X935" s="14"/>
      <c r="Y935" s="14"/>
      <c r="Z935" s="14"/>
      <c r="AA935" s="14"/>
      <c r="AB935" s="14"/>
    </row>
    <row r="936">
      <c r="A936" s="7"/>
      <c r="B936" s="11"/>
      <c r="C936" s="9"/>
      <c r="D936" s="22"/>
      <c r="E936" s="11"/>
      <c r="F936" s="11"/>
      <c r="G936" s="13"/>
      <c r="H936" s="11"/>
      <c r="I936" s="14"/>
      <c r="J936" s="14"/>
      <c r="K936" s="14"/>
      <c r="L936" s="14"/>
      <c r="M936" s="14"/>
      <c r="N936" s="14"/>
      <c r="O936" s="14"/>
      <c r="P936" s="14"/>
      <c r="Q936" s="14"/>
      <c r="R936" s="14"/>
      <c r="S936" s="14"/>
      <c r="T936" s="14"/>
      <c r="U936" s="14"/>
      <c r="V936" s="14"/>
      <c r="W936" s="14"/>
      <c r="X936" s="14"/>
      <c r="Y936" s="14"/>
      <c r="Z936" s="14"/>
      <c r="AA936" s="14"/>
      <c r="AB936" s="14"/>
    </row>
    <row r="937">
      <c r="A937" s="7"/>
      <c r="B937" s="11"/>
      <c r="C937" s="9"/>
      <c r="D937" s="22"/>
      <c r="E937" s="11"/>
      <c r="F937" s="11"/>
      <c r="G937" s="13"/>
      <c r="H937" s="11"/>
      <c r="I937" s="14"/>
      <c r="J937" s="14"/>
      <c r="K937" s="14"/>
      <c r="L937" s="14"/>
      <c r="M937" s="14"/>
      <c r="N937" s="14"/>
      <c r="O937" s="14"/>
      <c r="P937" s="14"/>
      <c r="Q937" s="14"/>
      <c r="R937" s="14"/>
      <c r="S937" s="14"/>
      <c r="T937" s="14"/>
      <c r="U937" s="14"/>
      <c r="V937" s="14"/>
      <c r="W937" s="14"/>
      <c r="X937" s="14"/>
      <c r="Y937" s="14"/>
      <c r="Z937" s="14"/>
      <c r="AA937" s="14"/>
      <c r="AB937" s="14"/>
    </row>
    <row r="938">
      <c r="A938" s="7"/>
      <c r="B938" s="11"/>
      <c r="C938" s="9"/>
      <c r="D938" s="22"/>
      <c r="E938" s="11"/>
      <c r="F938" s="11"/>
      <c r="G938" s="13"/>
      <c r="H938" s="11"/>
      <c r="I938" s="14"/>
      <c r="J938" s="14"/>
      <c r="K938" s="14"/>
      <c r="L938" s="14"/>
      <c r="M938" s="14"/>
      <c r="N938" s="14"/>
      <c r="O938" s="14"/>
      <c r="P938" s="14"/>
      <c r="Q938" s="14"/>
      <c r="R938" s="14"/>
      <c r="S938" s="14"/>
      <c r="T938" s="14"/>
      <c r="U938" s="14"/>
      <c r="V938" s="14"/>
      <c r="W938" s="14"/>
      <c r="X938" s="14"/>
      <c r="Y938" s="14"/>
      <c r="Z938" s="14"/>
      <c r="AA938" s="14"/>
      <c r="AB938" s="14"/>
    </row>
    <row r="939">
      <c r="A939" s="7"/>
      <c r="B939" s="11"/>
      <c r="C939" s="9"/>
      <c r="D939" s="22"/>
      <c r="E939" s="11"/>
      <c r="F939" s="11"/>
      <c r="G939" s="13"/>
      <c r="H939" s="11"/>
      <c r="I939" s="14"/>
      <c r="J939" s="14"/>
      <c r="K939" s="14"/>
      <c r="L939" s="14"/>
      <c r="M939" s="14"/>
      <c r="N939" s="14"/>
      <c r="O939" s="14"/>
      <c r="P939" s="14"/>
      <c r="Q939" s="14"/>
      <c r="R939" s="14"/>
      <c r="S939" s="14"/>
      <c r="T939" s="14"/>
      <c r="U939" s="14"/>
      <c r="V939" s="14"/>
      <c r="W939" s="14"/>
      <c r="X939" s="14"/>
      <c r="Y939" s="14"/>
      <c r="Z939" s="14"/>
      <c r="AA939" s="14"/>
      <c r="AB939" s="14"/>
    </row>
    <row r="940">
      <c r="A940" s="7"/>
      <c r="B940" s="11"/>
      <c r="C940" s="9"/>
      <c r="D940" s="22"/>
      <c r="E940" s="11"/>
      <c r="F940" s="11"/>
      <c r="G940" s="13"/>
      <c r="H940" s="11"/>
      <c r="I940" s="14"/>
      <c r="J940" s="14"/>
      <c r="K940" s="14"/>
      <c r="L940" s="14"/>
      <c r="M940" s="14"/>
      <c r="N940" s="14"/>
      <c r="O940" s="14"/>
      <c r="P940" s="14"/>
      <c r="Q940" s="14"/>
      <c r="R940" s="14"/>
      <c r="S940" s="14"/>
      <c r="T940" s="14"/>
      <c r="U940" s="14"/>
      <c r="V940" s="14"/>
      <c r="W940" s="14"/>
      <c r="X940" s="14"/>
      <c r="Y940" s="14"/>
      <c r="Z940" s="14"/>
      <c r="AA940" s="14"/>
      <c r="AB940" s="14"/>
    </row>
    <row r="941">
      <c r="A941" s="7"/>
      <c r="B941" s="11"/>
      <c r="C941" s="9"/>
      <c r="D941" s="22"/>
      <c r="E941" s="11"/>
      <c r="F941" s="11"/>
      <c r="G941" s="13"/>
      <c r="H941" s="11"/>
      <c r="I941" s="14"/>
      <c r="J941" s="14"/>
      <c r="K941" s="14"/>
      <c r="L941" s="14"/>
      <c r="M941" s="14"/>
      <c r="N941" s="14"/>
      <c r="O941" s="14"/>
      <c r="P941" s="14"/>
      <c r="Q941" s="14"/>
      <c r="R941" s="14"/>
      <c r="S941" s="14"/>
      <c r="T941" s="14"/>
      <c r="U941" s="14"/>
      <c r="V941" s="14"/>
      <c r="W941" s="14"/>
      <c r="X941" s="14"/>
      <c r="Y941" s="14"/>
      <c r="Z941" s="14"/>
      <c r="AA941" s="14"/>
      <c r="AB941" s="14"/>
    </row>
    <row r="942">
      <c r="A942" s="7"/>
      <c r="B942" s="11"/>
      <c r="C942" s="9"/>
      <c r="D942" s="22"/>
      <c r="E942" s="11"/>
      <c r="F942" s="11"/>
      <c r="G942" s="13"/>
      <c r="H942" s="11"/>
      <c r="I942" s="14"/>
      <c r="J942" s="14"/>
      <c r="K942" s="14"/>
      <c r="L942" s="14"/>
      <c r="M942" s="14"/>
      <c r="N942" s="14"/>
      <c r="O942" s="14"/>
      <c r="P942" s="14"/>
      <c r="Q942" s="14"/>
      <c r="R942" s="14"/>
      <c r="S942" s="14"/>
      <c r="T942" s="14"/>
      <c r="U942" s="14"/>
      <c r="V942" s="14"/>
      <c r="W942" s="14"/>
      <c r="X942" s="14"/>
      <c r="Y942" s="14"/>
      <c r="Z942" s="14"/>
      <c r="AA942" s="14"/>
      <c r="AB942" s="14"/>
    </row>
    <row r="943">
      <c r="A943" s="7"/>
      <c r="B943" s="11"/>
      <c r="C943" s="9"/>
      <c r="D943" s="22"/>
      <c r="E943" s="11"/>
      <c r="F943" s="11"/>
      <c r="G943" s="13"/>
      <c r="H943" s="11"/>
      <c r="I943" s="14"/>
      <c r="J943" s="14"/>
      <c r="K943" s="14"/>
      <c r="L943" s="14"/>
      <c r="M943" s="14"/>
      <c r="N943" s="14"/>
      <c r="O943" s="14"/>
      <c r="P943" s="14"/>
      <c r="Q943" s="14"/>
      <c r="R943" s="14"/>
      <c r="S943" s="14"/>
      <c r="T943" s="14"/>
      <c r="U943" s="14"/>
      <c r="V943" s="14"/>
      <c r="W943" s="14"/>
      <c r="X943" s="14"/>
      <c r="Y943" s="14"/>
      <c r="Z943" s="14"/>
      <c r="AA943" s="14"/>
      <c r="AB943" s="14"/>
    </row>
    <row r="944">
      <c r="A944" s="7"/>
      <c r="B944" s="11"/>
      <c r="C944" s="9"/>
      <c r="D944" s="22"/>
      <c r="E944" s="11"/>
      <c r="F944" s="11"/>
      <c r="G944" s="13"/>
      <c r="H944" s="11"/>
      <c r="I944" s="14"/>
      <c r="J944" s="14"/>
      <c r="K944" s="14"/>
      <c r="L944" s="14"/>
      <c r="M944" s="14"/>
      <c r="N944" s="14"/>
      <c r="O944" s="14"/>
      <c r="P944" s="14"/>
      <c r="Q944" s="14"/>
      <c r="R944" s="14"/>
      <c r="S944" s="14"/>
      <c r="T944" s="14"/>
      <c r="U944" s="14"/>
      <c r="V944" s="14"/>
      <c r="W944" s="14"/>
      <c r="X944" s="14"/>
      <c r="Y944" s="14"/>
      <c r="Z944" s="14"/>
      <c r="AA944" s="14"/>
      <c r="AB944" s="14"/>
    </row>
    <row r="945">
      <c r="A945" s="7"/>
      <c r="B945" s="11"/>
      <c r="C945" s="9"/>
      <c r="D945" s="22"/>
      <c r="E945" s="11"/>
      <c r="F945" s="11"/>
      <c r="G945" s="13"/>
      <c r="H945" s="11"/>
      <c r="I945" s="14"/>
      <c r="J945" s="14"/>
      <c r="K945" s="14"/>
      <c r="L945" s="14"/>
      <c r="M945" s="14"/>
      <c r="N945" s="14"/>
      <c r="O945" s="14"/>
      <c r="P945" s="14"/>
      <c r="Q945" s="14"/>
      <c r="R945" s="14"/>
      <c r="S945" s="14"/>
      <c r="T945" s="14"/>
      <c r="U945" s="14"/>
      <c r="V945" s="14"/>
      <c r="W945" s="14"/>
      <c r="X945" s="14"/>
      <c r="Y945" s="14"/>
      <c r="Z945" s="14"/>
      <c r="AA945" s="14"/>
      <c r="AB945" s="14"/>
    </row>
    <row r="946">
      <c r="A946" s="7"/>
      <c r="B946" s="11"/>
      <c r="C946" s="9"/>
      <c r="D946" s="22"/>
      <c r="E946" s="11"/>
      <c r="F946" s="11"/>
      <c r="G946" s="13"/>
      <c r="H946" s="11"/>
      <c r="I946" s="14"/>
      <c r="J946" s="14"/>
      <c r="K946" s="14"/>
      <c r="L946" s="14"/>
      <c r="M946" s="14"/>
      <c r="N946" s="14"/>
      <c r="O946" s="14"/>
      <c r="P946" s="14"/>
      <c r="Q946" s="14"/>
      <c r="R946" s="14"/>
      <c r="S946" s="14"/>
      <c r="T946" s="14"/>
      <c r="U946" s="14"/>
      <c r="V946" s="14"/>
      <c r="W946" s="14"/>
      <c r="X946" s="14"/>
      <c r="Y946" s="14"/>
      <c r="Z946" s="14"/>
      <c r="AA946" s="14"/>
      <c r="AB946" s="14"/>
    </row>
    <row r="947">
      <c r="A947" s="7"/>
      <c r="B947" s="11"/>
      <c r="C947" s="9"/>
      <c r="D947" s="22"/>
      <c r="E947" s="11"/>
      <c r="F947" s="11"/>
      <c r="G947" s="13"/>
      <c r="H947" s="11"/>
      <c r="I947" s="14"/>
      <c r="J947" s="14"/>
      <c r="K947" s="14"/>
      <c r="L947" s="14"/>
      <c r="M947" s="14"/>
      <c r="N947" s="14"/>
      <c r="O947" s="14"/>
      <c r="P947" s="14"/>
      <c r="Q947" s="14"/>
      <c r="R947" s="14"/>
      <c r="S947" s="14"/>
      <c r="T947" s="14"/>
      <c r="U947" s="14"/>
      <c r="V947" s="14"/>
      <c r="W947" s="14"/>
      <c r="X947" s="14"/>
      <c r="Y947" s="14"/>
      <c r="Z947" s="14"/>
      <c r="AA947" s="14"/>
      <c r="AB947" s="14"/>
    </row>
    <row r="948">
      <c r="A948" s="7"/>
      <c r="B948" s="11"/>
      <c r="C948" s="9"/>
      <c r="D948" s="22"/>
      <c r="E948" s="11"/>
      <c r="F948" s="11"/>
      <c r="G948" s="13"/>
      <c r="H948" s="11"/>
      <c r="I948" s="14"/>
      <c r="J948" s="14"/>
      <c r="K948" s="14"/>
      <c r="L948" s="14"/>
      <c r="M948" s="14"/>
      <c r="N948" s="14"/>
      <c r="O948" s="14"/>
      <c r="P948" s="14"/>
      <c r="Q948" s="14"/>
      <c r="R948" s="14"/>
      <c r="S948" s="14"/>
      <c r="T948" s="14"/>
      <c r="U948" s="14"/>
      <c r="V948" s="14"/>
      <c r="W948" s="14"/>
      <c r="X948" s="14"/>
      <c r="Y948" s="14"/>
      <c r="Z948" s="14"/>
      <c r="AA948" s="14"/>
      <c r="AB948" s="14"/>
    </row>
    <row r="949">
      <c r="A949" s="7"/>
      <c r="B949" s="11"/>
      <c r="C949" s="9"/>
      <c r="D949" s="22"/>
      <c r="E949" s="11"/>
      <c r="F949" s="11"/>
      <c r="G949" s="13"/>
      <c r="H949" s="11"/>
      <c r="I949" s="14"/>
      <c r="J949" s="14"/>
      <c r="K949" s="14"/>
      <c r="L949" s="14"/>
      <c r="M949" s="14"/>
      <c r="N949" s="14"/>
      <c r="O949" s="14"/>
      <c r="P949" s="14"/>
      <c r="Q949" s="14"/>
      <c r="R949" s="14"/>
      <c r="S949" s="14"/>
      <c r="T949" s="14"/>
      <c r="U949" s="14"/>
      <c r="V949" s="14"/>
      <c r="W949" s="14"/>
      <c r="X949" s="14"/>
      <c r="Y949" s="14"/>
      <c r="Z949" s="14"/>
      <c r="AA949" s="14"/>
      <c r="AB949" s="14"/>
    </row>
    <row r="950">
      <c r="A950" s="7"/>
      <c r="B950" s="11"/>
      <c r="C950" s="9"/>
      <c r="D950" s="22"/>
      <c r="E950" s="11"/>
      <c r="F950" s="11"/>
      <c r="G950" s="13"/>
      <c r="H950" s="11"/>
      <c r="I950" s="14"/>
      <c r="J950" s="14"/>
      <c r="K950" s="14"/>
      <c r="L950" s="14"/>
      <c r="M950" s="14"/>
      <c r="N950" s="14"/>
      <c r="O950" s="14"/>
      <c r="P950" s="14"/>
      <c r="Q950" s="14"/>
      <c r="R950" s="14"/>
      <c r="S950" s="14"/>
      <c r="T950" s="14"/>
      <c r="U950" s="14"/>
      <c r="V950" s="14"/>
      <c r="W950" s="14"/>
      <c r="X950" s="14"/>
      <c r="Y950" s="14"/>
      <c r="Z950" s="14"/>
      <c r="AA950" s="14"/>
      <c r="AB950" s="14"/>
    </row>
    <row r="951">
      <c r="A951" s="7"/>
      <c r="B951" s="11"/>
      <c r="C951" s="9"/>
      <c r="D951" s="22"/>
      <c r="E951" s="11"/>
      <c r="F951" s="11"/>
      <c r="G951" s="13"/>
      <c r="H951" s="11"/>
      <c r="I951" s="14"/>
      <c r="J951" s="14"/>
      <c r="K951" s="14"/>
      <c r="L951" s="14"/>
      <c r="M951" s="14"/>
      <c r="N951" s="14"/>
      <c r="O951" s="14"/>
      <c r="P951" s="14"/>
      <c r="Q951" s="14"/>
      <c r="R951" s="14"/>
      <c r="S951" s="14"/>
      <c r="T951" s="14"/>
      <c r="U951" s="14"/>
      <c r="V951" s="14"/>
      <c r="W951" s="14"/>
      <c r="X951" s="14"/>
      <c r="Y951" s="14"/>
      <c r="Z951" s="14"/>
      <c r="AA951" s="14"/>
      <c r="AB951" s="14"/>
    </row>
    <row r="952">
      <c r="A952" s="7"/>
      <c r="B952" s="11"/>
      <c r="C952" s="9"/>
      <c r="D952" s="22"/>
      <c r="E952" s="11"/>
      <c r="F952" s="11"/>
      <c r="G952" s="13"/>
      <c r="H952" s="11"/>
      <c r="I952" s="14"/>
      <c r="J952" s="14"/>
      <c r="K952" s="14"/>
      <c r="L952" s="14"/>
      <c r="M952" s="14"/>
      <c r="N952" s="14"/>
      <c r="O952" s="14"/>
      <c r="P952" s="14"/>
      <c r="Q952" s="14"/>
      <c r="R952" s="14"/>
      <c r="S952" s="14"/>
      <c r="T952" s="14"/>
      <c r="U952" s="14"/>
      <c r="V952" s="14"/>
      <c r="W952" s="14"/>
      <c r="X952" s="14"/>
      <c r="Y952" s="14"/>
      <c r="Z952" s="14"/>
      <c r="AA952" s="14"/>
      <c r="AB952" s="14"/>
    </row>
    <row r="953">
      <c r="A953" s="7"/>
      <c r="B953" s="11"/>
      <c r="C953" s="9"/>
      <c r="D953" s="22"/>
      <c r="E953" s="11"/>
      <c r="F953" s="11"/>
      <c r="G953" s="13"/>
      <c r="H953" s="11"/>
      <c r="I953" s="14"/>
      <c r="J953" s="14"/>
      <c r="K953" s="14"/>
      <c r="L953" s="14"/>
      <c r="M953" s="14"/>
      <c r="N953" s="14"/>
      <c r="O953" s="14"/>
      <c r="P953" s="14"/>
      <c r="Q953" s="14"/>
      <c r="R953" s="14"/>
      <c r="S953" s="14"/>
      <c r="T953" s="14"/>
      <c r="U953" s="14"/>
      <c r="V953" s="14"/>
      <c r="W953" s="14"/>
      <c r="X953" s="14"/>
      <c r="Y953" s="14"/>
      <c r="Z953" s="14"/>
      <c r="AA953" s="14"/>
      <c r="AB953" s="14"/>
    </row>
    <row r="954">
      <c r="A954" s="7"/>
      <c r="B954" s="11"/>
      <c r="C954" s="9"/>
      <c r="D954" s="22"/>
      <c r="E954" s="11"/>
      <c r="F954" s="11"/>
      <c r="G954" s="13"/>
      <c r="H954" s="11"/>
      <c r="I954" s="14"/>
      <c r="J954" s="14"/>
      <c r="K954" s="14"/>
      <c r="L954" s="14"/>
      <c r="M954" s="14"/>
      <c r="N954" s="14"/>
      <c r="O954" s="14"/>
      <c r="P954" s="14"/>
      <c r="Q954" s="14"/>
      <c r="R954" s="14"/>
      <c r="S954" s="14"/>
      <c r="T954" s="14"/>
      <c r="U954" s="14"/>
      <c r="V954" s="14"/>
      <c r="W954" s="14"/>
      <c r="X954" s="14"/>
      <c r="Y954" s="14"/>
      <c r="Z954" s="14"/>
      <c r="AA954" s="14"/>
      <c r="AB954" s="14"/>
    </row>
    <row r="955">
      <c r="A955" s="7"/>
      <c r="B955" s="11"/>
      <c r="C955" s="9"/>
      <c r="D955" s="22"/>
      <c r="E955" s="11"/>
      <c r="F955" s="11"/>
      <c r="G955" s="13"/>
      <c r="H955" s="11"/>
      <c r="I955" s="14"/>
      <c r="J955" s="14"/>
      <c r="K955" s="14"/>
      <c r="L955" s="14"/>
      <c r="M955" s="14"/>
      <c r="N955" s="14"/>
      <c r="O955" s="14"/>
      <c r="P955" s="14"/>
      <c r="Q955" s="14"/>
      <c r="R955" s="14"/>
      <c r="S955" s="14"/>
      <c r="T955" s="14"/>
      <c r="U955" s="14"/>
      <c r="V955" s="14"/>
      <c r="W955" s="14"/>
      <c r="X955" s="14"/>
      <c r="Y955" s="14"/>
      <c r="Z955" s="14"/>
      <c r="AA955" s="14"/>
      <c r="AB955" s="14"/>
    </row>
    <row r="956">
      <c r="A956" s="7"/>
      <c r="B956" s="11"/>
      <c r="C956" s="9"/>
      <c r="D956" s="22"/>
      <c r="E956" s="11"/>
      <c r="F956" s="11"/>
      <c r="G956" s="13"/>
      <c r="H956" s="11"/>
      <c r="I956" s="14"/>
      <c r="J956" s="14"/>
      <c r="K956" s="14"/>
      <c r="L956" s="14"/>
      <c r="M956" s="14"/>
      <c r="N956" s="14"/>
      <c r="O956" s="14"/>
      <c r="P956" s="14"/>
      <c r="Q956" s="14"/>
      <c r="R956" s="14"/>
      <c r="S956" s="14"/>
      <c r="T956" s="14"/>
      <c r="U956" s="14"/>
      <c r="V956" s="14"/>
      <c r="W956" s="14"/>
      <c r="X956" s="14"/>
      <c r="Y956" s="14"/>
      <c r="Z956" s="14"/>
      <c r="AA956" s="14"/>
      <c r="AB956" s="14"/>
    </row>
    <row r="957">
      <c r="A957" s="7"/>
      <c r="B957" s="11"/>
      <c r="C957" s="9"/>
      <c r="D957" s="22"/>
      <c r="E957" s="11"/>
      <c r="F957" s="11"/>
      <c r="G957" s="13"/>
      <c r="H957" s="11"/>
      <c r="I957" s="14"/>
      <c r="J957" s="14"/>
      <c r="K957" s="14"/>
      <c r="L957" s="14"/>
      <c r="M957" s="14"/>
      <c r="N957" s="14"/>
      <c r="O957" s="14"/>
      <c r="P957" s="14"/>
      <c r="Q957" s="14"/>
      <c r="R957" s="14"/>
      <c r="S957" s="14"/>
      <c r="T957" s="14"/>
      <c r="U957" s="14"/>
      <c r="V957" s="14"/>
      <c r="W957" s="14"/>
      <c r="X957" s="14"/>
      <c r="Y957" s="14"/>
      <c r="Z957" s="14"/>
      <c r="AA957" s="14"/>
      <c r="AB957" s="14"/>
    </row>
    <row r="958">
      <c r="A958" s="7"/>
      <c r="B958" s="11"/>
      <c r="C958" s="9"/>
      <c r="D958" s="22"/>
      <c r="E958" s="11"/>
      <c r="F958" s="11"/>
      <c r="G958" s="13"/>
      <c r="H958" s="11"/>
      <c r="I958" s="14"/>
      <c r="J958" s="14"/>
      <c r="K958" s="14"/>
      <c r="L958" s="14"/>
      <c r="M958" s="14"/>
      <c r="N958" s="14"/>
      <c r="O958" s="14"/>
      <c r="P958" s="14"/>
      <c r="Q958" s="14"/>
      <c r="R958" s="14"/>
      <c r="S958" s="14"/>
      <c r="T958" s="14"/>
      <c r="U958" s="14"/>
      <c r="V958" s="14"/>
      <c r="W958" s="14"/>
      <c r="X958" s="14"/>
      <c r="Y958" s="14"/>
      <c r="Z958" s="14"/>
      <c r="AA958" s="14"/>
      <c r="AB958" s="14"/>
    </row>
    <row r="959">
      <c r="A959" s="7"/>
      <c r="B959" s="11"/>
      <c r="C959" s="9"/>
      <c r="D959" s="22"/>
      <c r="E959" s="11"/>
      <c r="F959" s="11"/>
      <c r="G959" s="13"/>
      <c r="H959" s="11"/>
      <c r="I959" s="14"/>
      <c r="J959" s="14"/>
      <c r="K959" s="14"/>
      <c r="L959" s="14"/>
      <c r="M959" s="14"/>
      <c r="N959" s="14"/>
      <c r="O959" s="14"/>
      <c r="P959" s="14"/>
      <c r="Q959" s="14"/>
      <c r="R959" s="14"/>
      <c r="S959" s="14"/>
      <c r="T959" s="14"/>
      <c r="U959" s="14"/>
      <c r="V959" s="14"/>
      <c r="W959" s="14"/>
      <c r="X959" s="14"/>
      <c r="Y959" s="14"/>
      <c r="Z959" s="14"/>
      <c r="AA959" s="14"/>
      <c r="AB959" s="14"/>
    </row>
    <row r="960">
      <c r="A960" s="7"/>
      <c r="B960" s="11"/>
      <c r="C960" s="9"/>
      <c r="D960" s="22"/>
      <c r="E960" s="11"/>
      <c r="F960" s="11"/>
      <c r="G960" s="13"/>
      <c r="H960" s="11"/>
      <c r="I960" s="14"/>
      <c r="J960" s="14"/>
      <c r="K960" s="14"/>
      <c r="L960" s="14"/>
      <c r="M960" s="14"/>
      <c r="N960" s="14"/>
      <c r="O960" s="14"/>
      <c r="P960" s="14"/>
      <c r="Q960" s="14"/>
      <c r="R960" s="14"/>
      <c r="S960" s="14"/>
      <c r="T960" s="14"/>
      <c r="U960" s="14"/>
      <c r="V960" s="14"/>
      <c r="W960" s="14"/>
      <c r="X960" s="14"/>
      <c r="Y960" s="14"/>
      <c r="Z960" s="14"/>
      <c r="AA960" s="14"/>
      <c r="AB960" s="14"/>
    </row>
    <row r="961">
      <c r="A961" s="7"/>
      <c r="B961" s="11"/>
      <c r="C961" s="9"/>
      <c r="D961" s="22"/>
      <c r="E961" s="11"/>
      <c r="F961" s="11"/>
      <c r="G961" s="13"/>
      <c r="H961" s="11"/>
      <c r="I961" s="14"/>
      <c r="J961" s="14"/>
      <c r="K961" s="14"/>
      <c r="L961" s="14"/>
      <c r="M961" s="14"/>
      <c r="N961" s="14"/>
      <c r="O961" s="14"/>
      <c r="P961" s="14"/>
      <c r="Q961" s="14"/>
      <c r="R961" s="14"/>
      <c r="S961" s="14"/>
      <c r="T961" s="14"/>
      <c r="U961" s="14"/>
      <c r="V961" s="14"/>
      <c r="W961" s="14"/>
      <c r="X961" s="14"/>
      <c r="Y961" s="14"/>
      <c r="Z961" s="14"/>
      <c r="AA961" s="14"/>
      <c r="AB961" s="14"/>
    </row>
    <row r="962">
      <c r="A962" s="7"/>
      <c r="B962" s="11"/>
      <c r="C962" s="9"/>
      <c r="D962" s="22"/>
      <c r="E962" s="11"/>
      <c r="F962" s="11"/>
      <c r="G962" s="13"/>
      <c r="H962" s="11"/>
      <c r="I962" s="14"/>
      <c r="J962" s="14"/>
      <c r="K962" s="14"/>
      <c r="L962" s="14"/>
      <c r="M962" s="14"/>
      <c r="N962" s="14"/>
      <c r="O962" s="14"/>
      <c r="P962" s="14"/>
      <c r="Q962" s="14"/>
      <c r="R962" s="14"/>
      <c r="S962" s="14"/>
      <c r="T962" s="14"/>
      <c r="U962" s="14"/>
      <c r="V962" s="14"/>
      <c r="W962" s="14"/>
      <c r="X962" s="14"/>
      <c r="Y962" s="14"/>
      <c r="Z962" s="14"/>
      <c r="AA962" s="14"/>
      <c r="AB962" s="14"/>
    </row>
    <row r="963">
      <c r="A963" s="7"/>
      <c r="B963" s="11"/>
      <c r="C963" s="9"/>
      <c r="D963" s="22"/>
      <c r="E963" s="11"/>
      <c r="F963" s="11"/>
      <c r="G963" s="13"/>
      <c r="H963" s="11"/>
      <c r="I963" s="14"/>
      <c r="J963" s="14"/>
      <c r="K963" s="14"/>
      <c r="L963" s="14"/>
      <c r="M963" s="14"/>
      <c r="N963" s="14"/>
      <c r="O963" s="14"/>
      <c r="P963" s="14"/>
      <c r="Q963" s="14"/>
      <c r="R963" s="14"/>
      <c r="S963" s="14"/>
      <c r="T963" s="14"/>
      <c r="U963" s="14"/>
      <c r="V963" s="14"/>
      <c r="W963" s="14"/>
      <c r="X963" s="14"/>
      <c r="Y963" s="14"/>
      <c r="Z963" s="14"/>
      <c r="AA963" s="14"/>
      <c r="AB963" s="14"/>
    </row>
    <row r="964">
      <c r="A964" s="7"/>
      <c r="B964" s="11"/>
      <c r="C964" s="9"/>
      <c r="D964" s="22"/>
      <c r="E964" s="11"/>
      <c r="F964" s="11"/>
      <c r="G964" s="13"/>
      <c r="H964" s="11"/>
      <c r="I964" s="14"/>
      <c r="J964" s="14"/>
      <c r="K964" s="14"/>
      <c r="L964" s="14"/>
      <c r="M964" s="14"/>
      <c r="N964" s="14"/>
      <c r="O964" s="14"/>
      <c r="P964" s="14"/>
      <c r="Q964" s="14"/>
      <c r="R964" s="14"/>
      <c r="S964" s="14"/>
      <c r="T964" s="14"/>
      <c r="U964" s="14"/>
      <c r="V964" s="14"/>
      <c r="W964" s="14"/>
      <c r="X964" s="14"/>
      <c r="Y964" s="14"/>
      <c r="Z964" s="14"/>
      <c r="AA964" s="14"/>
      <c r="AB964" s="14"/>
    </row>
    <row r="965">
      <c r="A965" s="7"/>
      <c r="B965" s="11"/>
      <c r="C965" s="9"/>
      <c r="D965" s="22"/>
      <c r="E965" s="11"/>
      <c r="F965" s="11"/>
      <c r="G965" s="13"/>
      <c r="H965" s="11"/>
      <c r="I965" s="14"/>
      <c r="J965" s="14"/>
      <c r="K965" s="14"/>
      <c r="L965" s="14"/>
      <c r="M965" s="14"/>
      <c r="N965" s="14"/>
      <c r="O965" s="14"/>
      <c r="P965" s="14"/>
      <c r="Q965" s="14"/>
      <c r="R965" s="14"/>
      <c r="S965" s="14"/>
      <c r="T965" s="14"/>
      <c r="U965" s="14"/>
      <c r="V965" s="14"/>
      <c r="W965" s="14"/>
      <c r="X965" s="14"/>
      <c r="Y965" s="14"/>
      <c r="Z965" s="14"/>
      <c r="AA965" s="14"/>
      <c r="AB965" s="14"/>
    </row>
    <row r="966">
      <c r="A966" s="7"/>
      <c r="B966" s="11"/>
      <c r="C966" s="9"/>
      <c r="D966" s="22"/>
      <c r="E966" s="11"/>
      <c r="F966" s="11"/>
      <c r="G966" s="13"/>
      <c r="H966" s="11"/>
      <c r="I966" s="14"/>
      <c r="J966" s="14"/>
      <c r="K966" s="14"/>
      <c r="L966" s="14"/>
      <c r="M966" s="14"/>
      <c r="N966" s="14"/>
      <c r="O966" s="14"/>
      <c r="P966" s="14"/>
      <c r="Q966" s="14"/>
      <c r="R966" s="14"/>
      <c r="S966" s="14"/>
      <c r="T966" s="14"/>
      <c r="U966" s="14"/>
      <c r="V966" s="14"/>
      <c r="W966" s="14"/>
      <c r="X966" s="14"/>
      <c r="Y966" s="14"/>
      <c r="Z966" s="14"/>
      <c r="AA966" s="14"/>
      <c r="AB966" s="14"/>
    </row>
    <row r="967">
      <c r="A967" s="7"/>
      <c r="B967" s="11"/>
      <c r="C967" s="9"/>
      <c r="D967" s="22"/>
      <c r="E967" s="11"/>
      <c r="F967" s="11"/>
      <c r="G967" s="13"/>
      <c r="H967" s="11"/>
      <c r="I967" s="14"/>
      <c r="J967" s="14"/>
      <c r="K967" s="14"/>
      <c r="L967" s="14"/>
      <c r="M967" s="14"/>
      <c r="N967" s="14"/>
      <c r="O967" s="14"/>
      <c r="P967" s="14"/>
      <c r="Q967" s="14"/>
      <c r="R967" s="14"/>
      <c r="S967" s="14"/>
      <c r="T967" s="14"/>
      <c r="U967" s="14"/>
      <c r="V967" s="14"/>
      <c r="W967" s="14"/>
      <c r="X967" s="14"/>
      <c r="Y967" s="14"/>
      <c r="Z967" s="14"/>
      <c r="AA967" s="14"/>
      <c r="AB967" s="14"/>
    </row>
    <row r="968">
      <c r="A968" s="7"/>
      <c r="B968" s="11"/>
      <c r="C968" s="9"/>
      <c r="D968" s="22"/>
      <c r="E968" s="11"/>
      <c r="F968" s="11"/>
      <c r="G968" s="13"/>
      <c r="H968" s="11"/>
      <c r="I968" s="14"/>
      <c r="J968" s="14"/>
      <c r="K968" s="14"/>
      <c r="L968" s="14"/>
      <c r="M968" s="14"/>
      <c r="N968" s="14"/>
      <c r="O968" s="14"/>
      <c r="P968" s="14"/>
      <c r="Q968" s="14"/>
      <c r="R968" s="14"/>
      <c r="S968" s="14"/>
      <c r="T968" s="14"/>
      <c r="U968" s="14"/>
      <c r="V968" s="14"/>
      <c r="W968" s="14"/>
      <c r="X968" s="14"/>
      <c r="Y968" s="14"/>
      <c r="Z968" s="14"/>
      <c r="AA968" s="14"/>
      <c r="AB968" s="14"/>
    </row>
    <row r="969">
      <c r="A969" s="7"/>
      <c r="B969" s="11"/>
      <c r="C969" s="9"/>
      <c r="D969" s="22"/>
      <c r="E969" s="11"/>
      <c r="F969" s="11"/>
      <c r="G969" s="13"/>
      <c r="H969" s="11"/>
      <c r="I969" s="14"/>
      <c r="J969" s="14"/>
      <c r="K969" s="14"/>
      <c r="L969" s="14"/>
      <c r="M969" s="14"/>
      <c r="N969" s="14"/>
      <c r="O969" s="14"/>
      <c r="P969" s="14"/>
      <c r="Q969" s="14"/>
      <c r="R969" s="14"/>
      <c r="S969" s="14"/>
      <c r="T969" s="14"/>
      <c r="U969" s="14"/>
      <c r="V969" s="14"/>
      <c r="W969" s="14"/>
      <c r="X969" s="14"/>
      <c r="Y969" s="14"/>
      <c r="Z969" s="14"/>
      <c r="AA969" s="14"/>
      <c r="AB969" s="14"/>
    </row>
    <row r="970">
      <c r="A970" s="7"/>
      <c r="B970" s="11"/>
      <c r="C970" s="9"/>
      <c r="D970" s="22"/>
      <c r="E970" s="11"/>
      <c r="F970" s="11"/>
      <c r="G970" s="13"/>
      <c r="H970" s="11"/>
      <c r="I970" s="14"/>
      <c r="J970" s="14"/>
      <c r="K970" s="14"/>
      <c r="L970" s="14"/>
      <c r="M970" s="14"/>
      <c r="N970" s="14"/>
      <c r="O970" s="14"/>
      <c r="P970" s="14"/>
      <c r="Q970" s="14"/>
      <c r="R970" s="14"/>
      <c r="S970" s="14"/>
      <c r="T970" s="14"/>
      <c r="U970" s="14"/>
      <c r="V970" s="14"/>
      <c r="W970" s="14"/>
      <c r="X970" s="14"/>
      <c r="Y970" s="14"/>
      <c r="Z970" s="14"/>
      <c r="AA970" s="14"/>
      <c r="AB970" s="14"/>
    </row>
    <row r="971">
      <c r="A971" s="7"/>
      <c r="B971" s="11"/>
      <c r="C971" s="9"/>
      <c r="D971" s="22"/>
      <c r="E971" s="11"/>
      <c r="F971" s="11"/>
      <c r="G971" s="13"/>
      <c r="H971" s="11"/>
      <c r="I971" s="14"/>
      <c r="J971" s="14"/>
      <c r="K971" s="14"/>
      <c r="L971" s="14"/>
      <c r="M971" s="14"/>
      <c r="N971" s="14"/>
      <c r="O971" s="14"/>
      <c r="P971" s="14"/>
      <c r="Q971" s="14"/>
      <c r="R971" s="14"/>
      <c r="S971" s="14"/>
      <c r="T971" s="14"/>
      <c r="U971" s="14"/>
      <c r="V971" s="14"/>
      <c r="W971" s="14"/>
      <c r="X971" s="14"/>
      <c r="Y971" s="14"/>
      <c r="Z971" s="14"/>
      <c r="AA971" s="14"/>
      <c r="AB971" s="14"/>
    </row>
    <row r="972">
      <c r="A972" s="7"/>
      <c r="B972" s="11"/>
      <c r="C972" s="9"/>
      <c r="D972" s="22"/>
      <c r="E972" s="11"/>
      <c r="F972" s="11"/>
      <c r="G972" s="13"/>
      <c r="H972" s="11"/>
      <c r="I972" s="14"/>
      <c r="J972" s="14"/>
      <c r="K972" s="14"/>
      <c r="L972" s="14"/>
      <c r="M972" s="14"/>
      <c r="N972" s="14"/>
      <c r="O972" s="14"/>
      <c r="P972" s="14"/>
      <c r="Q972" s="14"/>
      <c r="R972" s="14"/>
      <c r="S972" s="14"/>
      <c r="T972" s="14"/>
      <c r="U972" s="14"/>
      <c r="V972" s="14"/>
      <c r="W972" s="14"/>
      <c r="X972" s="14"/>
      <c r="Y972" s="14"/>
      <c r="Z972" s="14"/>
      <c r="AA972" s="14"/>
      <c r="AB972" s="14"/>
    </row>
    <row r="973">
      <c r="A973" s="7"/>
      <c r="B973" s="11"/>
      <c r="C973" s="9"/>
      <c r="D973" s="22"/>
      <c r="E973" s="11"/>
      <c r="F973" s="11"/>
      <c r="G973" s="13"/>
      <c r="H973" s="11"/>
      <c r="I973" s="14"/>
      <c r="J973" s="14"/>
      <c r="K973" s="14"/>
      <c r="L973" s="14"/>
      <c r="M973" s="14"/>
      <c r="N973" s="14"/>
      <c r="O973" s="14"/>
      <c r="P973" s="14"/>
      <c r="Q973" s="14"/>
      <c r="R973" s="14"/>
      <c r="S973" s="14"/>
      <c r="T973" s="14"/>
      <c r="U973" s="14"/>
      <c r="V973" s="14"/>
      <c r="W973" s="14"/>
      <c r="X973" s="14"/>
      <c r="Y973" s="14"/>
      <c r="Z973" s="14"/>
      <c r="AA973" s="14"/>
      <c r="AB973" s="14"/>
    </row>
    <row r="974">
      <c r="A974" s="7"/>
      <c r="B974" s="11"/>
      <c r="C974" s="9"/>
      <c r="D974" s="22"/>
      <c r="E974" s="11"/>
      <c r="F974" s="11"/>
      <c r="G974" s="13"/>
      <c r="H974" s="11"/>
      <c r="I974" s="14"/>
      <c r="J974" s="14"/>
      <c r="K974" s="14"/>
      <c r="L974" s="14"/>
      <c r="M974" s="14"/>
      <c r="N974" s="14"/>
      <c r="O974" s="14"/>
      <c r="P974" s="14"/>
      <c r="Q974" s="14"/>
      <c r="R974" s="14"/>
      <c r="S974" s="14"/>
      <c r="T974" s="14"/>
      <c r="U974" s="14"/>
      <c r="V974" s="14"/>
      <c r="W974" s="14"/>
      <c r="X974" s="14"/>
      <c r="Y974" s="14"/>
      <c r="Z974" s="14"/>
      <c r="AA974" s="14"/>
      <c r="AB974" s="14"/>
    </row>
    <row r="975">
      <c r="A975" s="7"/>
      <c r="B975" s="11"/>
      <c r="C975" s="9"/>
      <c r="D975" s="22"/>
      <c r="E975" s="11"/>
      <c r="F975" s="11"/>
      <c r="G975" s="13"/>
      <c r="H975" s="11"/>
      <c r="I975" s="14"/>
      <c r="J975" s="14"/>
      <c r="K975" s="14"/>
      <c r="L975" s="14"/>
      <c r="M975" s="14"/>
      <c r="N975" s="14"/>
      <c r="O975" s="14"/>
      <c r="P975" s="14"/>
      <c r="Q975" s="14"/>
      <c r="R975" s="14"/>
      <c r="S975" s="14"/>
      <c r="T975" s="14"/>
      <c r="U975" s="14"/>
      <c r="V975" s="14"/>
      <c r="W975" s="14"/>
      <c r="X975" s="14"/>
      <c r="Y975" s="14"/>
      <c r="Z975" s="14"/>
      <c r="AA975" s="14"/>
      <c r="AB975" s="14"/>
    </row>
    <row r="976">
      <c r="A976" s="7"/>
      <c r="B976" s="11"/>
      <c r="C976" s="9"/>
      <c r="D976" s="22"/>
      <c r="E976" s="11"/>
      <c r="F976" s="11"/>
      <c r="G976" s="13"/>
      <c r="H976" s="11"/>
      <c r="I976" s="14"/>
      <c r="J976" s="14"/>
      <c r="K976" s="14"/>
      <c r="L976" s="14"/>
      <c r="M976" s="14"/>
      <c r="N976" s="14"/>
      <c r="O976" s="14"/>
      <c r="P976" s="14"/>
      <c r="Q976" s="14"/>
      <c r="R976" s="14"/>
      <c r="S976" s="14"/>
      <c r="T976" s="14"/>
      <c r="U976" s="14"/>
      <c r="V976" s="14"/>
      <c r="W976" s="14"/>
      <c r="X976" s="14"/>
      <c r="Y976" s="14"/>
      <c r="Z976" s="14"/>
      <c r="AA976" s="14"/>
      <c r="AB976" s="14"/>
    </row>
    <row r="977">
      <c r="A977" s="7"/>
      <c r="B977" s="11"/>
      <c r="C977" s="9"/>
      <c r="D977" s="22"/>
      <c r="E977" s="11"/>
      <c r="F977" s="11"/>
      <c r="G977" s="13"/>
      <c r="H977" s="11"/>
      <c r="I977" s="14"/>
      <c r="J977" s="14"/>
      <c r="K977" s="14"/>
      <c r="L977" s="14"/>
      <c r="M977" s="14"/>
      <c r="N977" s="14"/>
      <c r="O977" s="14"/>
      <c r="P977" s="14"/>
      <c r="Q977" s="14"/>
      <c r="R977" s="14"/>
      <c r="S977" s="14"/>
      <c r="T977" s="14"/>
      <c r="U977" s="14"/>
      <c r="V977" s="14"/>
      <c r="W977" s="14"/>
      <c r="X977" s="14"/>
      <c r="Y977" s="14"/>
      <c r="Z977" s="14"/>
      <c r="AA977" s="14"/>
      <c r="AB977" s="14"/>
    </row>
    <row r="978">
      <c r="A978" s="7"/>
      <c r="B978" s="11"/>
      <c r="C978" s="9"/>
      <c r="D978" s="22"/>
      <c r="E978" s="11"/>
      <c r="F978" s="11"/>
      <c r="G978" s="13"/>
      <c r="H978" s="11"/>
      <c r="I978" s="14"/>
      <c r="J978" s="14"/>
      <c r="K978" s="14"/>
      <c r="L978" s="14"/>
      <c r="M978" s="14"/>
      <c r="N978" s="14"/>
      <c r="O978" s="14"/>
      <c r="P978" s="14"/>
      <c r="Q978" s="14"/>
      <c r="R978" s="14"/>
      <c r="S978" s="14"/>
      <c r="T978" s="14"/>
      <c r="U978" s="14"/>
      <c r="V978" s="14"/>
      <c r="W978" s="14"/>
      <c r="X978" s="14"/>
      <c r="Y978" s="14"/>
      <c r="Z978" s="14"/>
      <c r="AA978" s="14"/>
      <c r="AB978" s="14"/>
    </row>
    <row r="979">
      <c r="A979" s="7"/>
      <c r="B979" s="11"/>
      <c r="C979" s="9"/>
      <c r="D979" s="22"/>
      <c r="E979" s="11"/>
      <c r="F979" s="11"/>
      <c r="G979" s="13"/>
      <c r="H979" s="11"/>
      <c r="I979" s="14"/>
      <c r="J979" s="14"/>
      <c r="K979" s="14"/>
      <c r="L979" s="14"/>
      <c r="M979" s="14"/>
      <c r="N979" s="14"/>
      <c r="O979" s="14"/>
      <c r="P979" s="14"/>
      <c r="Q979" s="14"/>
      <c r="R979" s="14"/>
      <c r="S979" s="14"/>
      <c r="T979" s="14"/>
      <c r="U979" s="14"/>
      <c r="V979" s="14"/>
      <c r="W979" s="14"/>
      <c r="X979" s="14"/>
      <c r="Y979" s="14"/>
      <c r="Z979" s="14"/>
      <c r="AA979" s="14"/>
      <c r="AB979" s="14"/>
    </row>
    <row r="980">
      <c r="A980" s="7"/>
      <c r="B980" s="11"/>
      <c r="C980" s="9"/>
      <c r="D980" s="22"/>
      <c r="E980" s="11"/>
      <c r="F980" s="11"/>
      <c r="G980" s="13"/>
      <c r="H980" s="11"/>
      <c r="I980" s="14"/>
      <c r="J980" s="14"/>
      <c r="K980" s="14"/>
      <c r="L980" s="14"/>
      <c r="M980" s="14"/>
      <c r="N980" s="14"/>
      <c r="O980" s="14"/>
      <c r="P980" s="14"/>
      <c r="Q980" s="14"/>
      <c r="R980" s="14"/>
      <c r="S980" s="14"/>
      <c r="T980" s="14"/>
      <c r="U980" s="14"/>
      <c r="V980" s="14"/>
      <c r="W980" s="14"/>
      <c r="X980" s="14"/>
      <c r="Y980" s="14"/>
      <c r="Z980" s="14"/>
      <c r="AA980" s="14"/>
      <c r="AB980" s="14"/>
    </row>
    <row r="981">
      <c r="A981" s="7"/>
      <c r="B981" s="11"/>
      <c r="C981" s="9"/>
      <c r="D981" s="22"/>
      <c r="E981" s="11"/>
      <c r="F981" s="11"/>
      <c r="G981" s="13"/>
      <c r="H981" s="11"/>
      <c r="I981" s="14"/>
      <c r="J981" s="14"/>
      <c r="K981" s="14"/>
      <c r="L981" s="14"/>
      <c r="M981" s="14"/>
      <c r="N981" s="14"/>
      <c r="O981" s="14"/>
      <c r="P981" s="14"/>
      <c r="Q981" s="14"/>
      <c r="R981" s="14"/>
      <c r="S981" s="14"/>
      <c r="T981" s="14"/>
      <c r="U981" s="14"/>
      <c r="V981" s="14"/>
      <c r="W981" s="14"/>
      <c r="X981" s="14"/>
      <c r="Y981" s="14"/>
      <c r="Z981" s="14"/>
      <c r="AA981" s="14"/>
      <c r="AB981" s="14"/>
    </row>
    <row r="982">
      <c r="A982" s="7"/>
      <c r="B982" s="11"/>
      <c r="C982" s="9"/>
      <c r="D982" s="22"/>
      <c r="E982" s="11"/>
      <c r="F982" s="11"/>
      <c r="G982" s="13"/>
      <c r="H982" s="11"/>
      <c r="I982" s="14"/>
      <c r="J982" s="14"/>
      <c r="K982" s="14"/>
      <c r="L982" s="14"/>
      <c r="M982" s="14"/>
      <c r="N982" s="14"/>
      <c r="O982" s="14"/>
      <c r="P982" s="14"/>
      <c r="Q982" s="14"/>
      <c r="R982" s="14"/>
      <c r="S982" s="14"/>
      <c r="T982" s="14"/>
      <c r="U982" s="14"/>
      <c r="V982" s="14"/>
      <c r="W982" s="14"/>
      <c r="X982" s="14"/>
      <c r="Y982" s="14"/>
      <c r="Z982" s="14"/>
      <c r="AA982" s="14"/>
      <c r="AB982" s="14"/>
    </row>
    <row r="983">
      <c r="A983" s="7"/>
      <c r="B983" s="11"/>
      <c r="C983" s="9"/>
      <c r="D983" s="22"/>
      <c r="E983" s="11"/>
      <c r="F983" s="11"/>
      <c r="G983" s="13"/>
      <c r="H983" s="11"/>
      <c r="I983" s="14"/>
      <c r="J983" s="14"/>
      <c r="K983" s="14"/>
      <c r="L983" s="14"/>
      <c r="M983" s="14"/>
      <c r="N983" s="14"/>
      <c r="O983" s="14"/>
      <c r="P983" s="14"/>
      <c r="Q983" s="14"/>
      <c r="R983" s="14"/>
      <c r="S983" s="14"/>
      <c r="T983" s="14"/>
      <c r="U983" s="14"/>
      <c r="V983" s="14"/>
      <c r="W983" s="14"/>
      <c r="X983" s="14"/>
      <c r="Y983" s="14"/>
      <c r="Z983" s="14"/>
      <c r="AA983" s="14"/>
      <c r="AB983" s="14"/>
    </row>
    <row r="984">
      <c r="A984" s="7"/>
      <c r="B984" s="11"/>
      <c r="C984" s="9"/>
      <c r="D984" s="22"/>
      <c r="E984" s="11"/>
      <c r="F984" s="11"/>
      <c r="G984" s="13"/>
      <c r="H984" s="11"/>
      <c r="I984" s="14"/>
      <c r="J984" s="14"/>
      <c r="K984" s="14"/>
      <c r="L984" s="14"/>
      <c r="M984" s="14"/>
      <c r="N984" s="14"/>
      <c r="O984" s="14"/>
      <c r="P984" s="14"/>
      <c r="Q984" s="14"/>
      <c r="R984" s="14"/>
      <c r="S984" s="14"/>
      <c r="T984" s="14"/>
      <c r="U984" s="14"/>
      <c r="V984" s="14"/>
      <c r="W984" s="14"/>
      <c r="X984" s="14"/>
      <c r="Y984" s="14"/>
      <c r="Z984" s="14"/>
      <c r="AA984" s="14"/>
      <c r="AB984" s="14"/>
    </row>
    <row r="985">
      <c r="A985" s="7"/>
      <c r="B985" s="11"/>
      <c r="C985" s="9"/>
      <c r="D985" s="22"/>
      <c r="E985" s="11"/>
      <c r="F985" s="11"/>
      <c r="G985" s="13"/>
      <c r="H985" s="11"/>
      <c r="I985" s="14"/>
      <c r="J985" s="14"/>
      <c r="K985" s="14"/>
      <c r="L985" s="14"/>
      <c r="M985" s="14"/>
      <c r="N985" s="14"/>
      <c r="O985" s="14"/>
      <c r="P985" s="14"/>
      <c r="Q985" s="14"/>
      <c r="R985" s="14"/>
      <c r="S985" s="14"/>
      <c r="T985" s="14"/>
      <c r="U985" s="14"/>
      <c r="V985" s="14"/>
      <c r="W985" s="14"/>
      <c r="X985" s="14"/>
      <c r="Y985" s="14"/>
      <c r="Z985" s="14"/>
      <c r="AA985" s="14"/>
      <c r="AB985" s="14"/>
    </row>
    <row r="986">
      <c r="A986" s="7"/>
      <c r="B986" s="11"/>
      <c r="C986" s="9"/>
      <c r="D986" s="22"/>
      <c r="E986" s="11"/>
      <c r="F986" s="11"/>
      <c r="G986" s="13"/>
      <c r="H986" s="11"/>
      <c r="I986" s="14"/>
      <c r="J986" s="14"/>
      <c r="K986" s="14"/>
      <c r="L986" s="14"/>
      <c r="M986" s="14"/>
      <c r="N986" s="14"/>
      <c r="O986" s="14"/>
      <c r="P986" s="14"/>
      <c r="Q986" s="14"/>
      <c r="R986" s="14"/>
      <c r="S986" s="14"/>
      <c r="T986" s="14"/>
      <c r="U986" s="14"/>
      <c r="V986" s="14"/>
      <c r="W986" s="14"/>
      <c r="X986" s="14"/>
      <c r="Y986" s="14"/>
      <c r="Z986" s="14"/>
      <c r="AA986" s="14"/>
      <c r="AB986" s="14"/>
    </row>
    <row r="987">
      <c r="A987" s="7"/>
      <c r="B987" s="11"/>
      <c r="C987" s="9"/>
      <c r="D987" s="22"/>
      <c r="E987" s="11"/>
      <c r="F987" s="11"/>
      <c r="G987" s="13"/>
      <c r="H987" s="11"/>
      <c r="I987" s="14"/>
      <c r="J987" s="14"/>
      <c r="K987" s="14"/>
      <c r="L987" s="14"/>
      <c r="M987" s="14"/>
      <c r="N987" s="14"/>
      <c r="O987" s="14"/>
      <c r="P987" s="14"/>
      <c r="Q987" s="14"/>
      <c r="R987" s="14"/>
      <c r="S987" s="14"/>
      <c r="T987" s="14"/>
      <c r="U987" s="14"/>
      <c r="V987" s="14"/>
      <c r="W987" s="14"/>
      <c r="X987" s="14"/>
      <c r="Y987" s="14"/>
      <c r="Z987" s="14"/>
      <c r="AA987" s="14"/>
      <c r="AB987" s="14"/>
    </row>
    <row r="988">
      <c r="A988" s="7"/>
      <c r="B988" s="11"/>
      <c r="C988" s="9"/>
      <c r="D988" s="22"/>
      <c r="E988" s="11"/>
      <c r="F988" s="11"/>
      <c r="G988" s="13"/>
      <c r="H988" s="11"/>
      <c r="I988" s="14"/>
      <c r="J988" s="14"/>
      <c r="K988" s="14"/>
      <c r="L988" s="14"/>
      <c r="M988" s="14"/>
      <c r="N988" s="14"/>
      <c r="O988" s="14"/>
      <c r="P988" s="14"/>
      <c r="Q988" s="14"/>
      <c r="R988" s="14"/>
      <c r="S988" s="14"/>
      <c r="T988" s="14"/>
      <c r="U988" s="14"/>
      <c r="V988" s="14"/>
      <c r="W988" s="14"/>
      <c r="X988" s="14"/>
      <c r="Y988" s="14"/>
      <c r="Z988" s="14"/>
      <c r="AA988" s="14"/>
      <c r="AB988" s="14"/>
    </row>
    <row r="989">
      <c r="A989" s="7"/>
      <c r="B989" s="11"/>
      <c r="C989" s="9"/>
      <c r="D989" s="22"/>
      <c r="E989" s="11"/>
      <c r="F989" s="11"/>
      <c r="G989" s="13"/>
      <c r="H989" s="11"/>
      <c r="I989" s="14"/>
      <c r="J989" s="14"/>
      <c r="K989" s="14"/>
      <c r="L989" s="14"/>
      <c r="M989" s="14"/>
      <c r="N989" s="14"/>
      <c r="O989" s="14"/>
      <c r="P989" s="14"/>
      <c r="Q989" s="14"/>
      <c r="R989" s="14"/>
      <c r="S989" s="14"/>
      <c r="T989" s="14"/>
      <c r="U989" s="14"/>
      <c r="V989" s="14"/>
      <c r="W989" s="14"/>
      <c r="X989" s="14"/>
      <c r="Y989" s="14"/>
      <c r="Z989" s="14"/>
      <c r="AA989" s="14"/>
      <c r="AB989" s="14"/>
    </row>
    <row r="990">
      <c r="A990" s="7"/>
      <c r="B990" s="11"/>
      <c r="C990" s="9"/>
      <c r="D990" s="22"/>
      <c r="E990" s="11"/>
      <c r="F990" s="11"/>
      <c r="G990" s="13"/>
      <c r="H990" s="11"/>
      <c r="I990" s="14"/>
      <c r="J990" s="14"/>
      <c r="K990" s="14"/>
      <c r="L990" s="14"/>
      <c r="M990" s="14"/>
      <c r="N990" s="14"/>
      <c r="O990" s="14"/>
      <c r="P990" s="14"/>
      <c r="Q990" s="14"/>
      <c r="R990" s="14"/>
      <c r="S990" s="14"/>
      <c r="T990" s="14"/>
      <c r="U990" s="14"/>
      <c r="V990" s="14"/>
      <c r="W990" s="14"/>
      <c r="X990" s="14"/>
      <c r="Y990" s="14"/>
      <c r="Z990" s="14"/>
      <c r="AA990" s="14"/>
      <c r="AB990" s="14"/>
    </row>
    <row r="991">
      <c r="A991" s="7"/>
      <c r="B991" s="11"/>
      <c r="C991" s="9"/>
      <c r="D991" s="22"/>
      <c r="E991" s="11"/>
      <c r="F991" s="11"/>
      <c r="G991" s="13"/>
      <c r="H991" s="11"/>
      <c r="I991" s="14"/>
      <c r="J991" s="14"/>
      <c r="K991" s="14"/>
      <c r="L991" s="14"/>
      <c r="M991" s="14"/>
      <c r="N991" s="14"/>
      <c r="O991" s="14"/>
      <c r="P991" s="14"/>
      <c r="Q991" s="14"/>
      <c r="R991" s="14"/>
      <c r="S991" s="14"/>
      <c r="T991" s="14"/>
      <c r="U991" s="14"/>
      <c r="V991" s="14"/>
      <c r="W991" s="14"/>
      <c r="X991" s="14"/>
      <c r="Y991" s="14"/>
      <c r="Z991" s="14"/>
      <c r="AA991" s="14"/>
      <c r="AB991" s="14"/>
    </row>
    <row r="992">
      <c r="A992" s="7"/>
      <c r="B992" s="11"/>
      <c r="C992" s="9"/>
      <c r="D992" s="22"/>
      <c r="E992" s="11"/>
      <c r="F992" s="11"/>
      <c r="G992" s="13"/>
      <c r="H992" s="11"/>
      <c r="I992" s="14"/>
      <c r="J992" s="14"/>
      <c r="K992" s="14"/>
      <c r="L992" s="14"/>
      <c r="M992" s="14"/>
      <c r="N992" s="14"/>
      <c r="O992" s="14"/>
      <c r="P992" s="14"/>
      <c r="Q992" s="14"/>
      <c r="R992" s="14"/>
      <c r="S992" s="14"/>
      <c r="T992" s="14"/>
      <c r="U992" s="14"/>
      <c r="V992" s="14"/>
      <c r="W992" s="14"/>
      <c r="X992" s="14"/>
      <c r="Y992" s="14"/>
      <c r="Z992" s="14"/>
      <c r="AA992" s="14"/>
      <c r="AB992" s="14"/>
    </row>
    <row r="993">
      <c r="A993" s="7"/>
      <c r="B993" s="11"/>
      <c r="C993" s="9"/>
      <c r="D993" s="22"/>
      <c r="E993" s="11"/>
      <c r="F993" s="11"/>
      <c r="G993" s="13"/>
      <c r="H993" s="11"/>
      <c r="I993" s="14"/>
      <c r="J993" s="14"/>
      <c r="K993" s="14"/>
      <c r="L993" s="14"/>
      <c r="M993" s="14"/>
      <c r="N993" s="14"/>
      <c r="O993" s="14"/>
      <c r="P993" s="14"/>
      <c r="Q993" s="14"/>
      <c r="R993" s="14"/>
      <c r="S993" s="14"/>
      <c r="T993" s="14"/>
      <c r="U993" s="14"/>
      <c r="V993" s="14"/>
      <c r="W993" s="14"/>
      <c r="X993" s="14"/>
      <c r="Y993" s="14"/>
      <c r="Z993" s="14"/>
      <c r="AA993" s="14"/>
      <c r="AB993" s="14"/>
    </row>
    <row r="994">
      <c r="A994" s="7"/>
      <c r="B994" s="11"/>
      <c r="C994" s="9"/>
      <c r="D994" s="22"/>
      <c r="E994" s="11"/>
      <c r="F994" s="11"/>
      <c r="G994" s="13"/>
      <c r="H994" s="11"/>
      <c r="I994" s="14"/>
      <c r="J994" s="14"/>
      <c r="K994" s="14"/>
      <c r="L994" s="14"/>
      <c r="M994" s="14"/>
      <c r="N994" s="14"/>
      <c r="O994" s="14"/>
      <c r="P994" s="14"/>
      <c r="Q994" s="14"/>
      <c r="R994" s="14"/>
      <c r="S994" s="14"/>
      <c r="T994" s="14"/>
      <c r="U994" s="14"/>
      <c r="V994" s="14"/>
      <c r="W994" s="14"/>
      <c r="X994" s="14"/>
      <c r="Y994" s="14"/>
      <c r="Z994" s="14"/>
      <c r="AA994" s="14"/>
      <c r="AB994" s="14"/>
    </row>
    <row r="995">
      <c r="A995" s="7"/>
      <c r="B995" s="11"/>
      <c r="C995" s="9"/>
      <c r="D995" s="22"/>
      <c r="E995" s="11"/>
      <c r="F995" s="11"/>
      <c r="G995" s="13"/>
      <c r="H995" s="11"/>
      <c r="I995" s="14"/>
      <c r="J995" s="14"/>
      <c r="K995" s="14"/>
      <c r="L995" s="14"/>
      <c r="M995" s="14"/>
      <c r="N995" s="14"/>
      <c r="O995" s="14"/>
      <c r="P995" s="14"/>
      <c r="Q995" s="14"/>
      <c r="R995" s="14"/>
      <c r="S995" s="14"/>
      <c r="T995" s="14"/>
      <c r="U995" s="14"/>
      <c r="V995" s="14"/>
      <c r="W995" s="14"/>
      <c r="X995" s="14"/>
      <c r="Y995" s="14"/>
      <c r="Z995" s="14"/>
      <c r="AA995" s="14"/>
      <c r="AB995" s="14"/>
    </row>
    <row r="996">
      <c r="A996" s="7"/>
      <c r="B996" s="11"/>
      <c r="C996" s="9"/>
      <c r="D996" s="22"/>
      <c r="E996" s="11"/>
      <c r="F996" s="11"/>
      <c r="G996" s="13"/>
      <c r="H996" s="11"/>
      <c r="I996" s="14"/>
      <c r="J996" s="14"/>
      <c r="K996" s="14"/>
      <c r="L996" s="14"/>
      <c r="M996" s="14"/>
      <c r="N996" s="14"/>
      <c r="O996" s="14"/>
      <c r="P996" s="14"/>
      <c r="Q996" s="14"/>
      <c r="R996" s="14"/>
      <c r="S996" s="14"/>
      <c r="T996" s="14"/>
      <c r="U996" s="14"/>
      <c r="V996" s="14"/>
      <c r="W996" s="14"/>
      <c r="X996" s="14"/>
      <c r="Y996" s="14"/>
      <c r="Z996" s="14"/>
      <c r="AA996" s="14"/>
      <c r="AB996" s="14"/>
    </row>
    <row r="997">
      <c r="A997" s="7"/>
      <c r="B997" s="11"/>
      <c r="C997" s="9"/>
      <c r="D997" s="22"/>
      <c r="E997" s="11"/>
      <c r="F997" s="11"/>
      <c r="G997" s="13"/>
      <c r="H997" s="11"/>
      <c r="I997" s="14"/>
      <c r="J997" s="14"/>
      <c r="K997" s="14"/>
      <c r="L997" s="14"/>
      <c r="M997" s="14"/>
      <c r="N997" s="14"/>
      <c r="O997" s="14"/>
      <c r="P997" s="14"/>
      <c r="Q997" s="14"/>
      <c r="R997" s="14"/>
      <c r="S997" s="14"/>
      <c r="T997" s="14"/>
      <c r="U997" s="14"/>
      <c r="V997" s="14"/>
      <c r="W997" s="14"/>
      <c r="X997" s="14"/>
      <c r="Y997" s="14"/>
      <c r="Z997" s="14"/>
      <c r="AA997" s="14"/>
      <c r="AB997" s="14"/>
    </row>
    <row r="998">
      <c r="A998" s="7"/>
      <c r="B998" s="11"/>
      <c r="C998" s="9"/>
      <c r="D998" s="22"/>
      <c r="E998" s="11"/>
      <c r="F998" s="11"/>
      <c r="G998" s="13"/>
      <c r="H998" s="11"/>
      <c r="I998" s="14"/>
      <c r="J998" s="14"/>
      <c r="K998" s="14"/>
      <c r="L998" s="14"/>
      <c r="M998" s="14"/>
      <c r="N998" s="14"/>
      <c r="O998" s="14"/>
      <c r="P998" s="14"/>
      <c r="Q998" s="14"/>
      <c r="R998" s="14"/>
      <c r="S998" s="14"/>
      <c r="T998" s="14"/>
      <c r="U998" s="14"/>
      <c r="V998" s="14"/>
      <c r="W998" s="14"/>
      <c r="X998" s="14"/>
      <c r="Y998" s="14"/>
      <c r="Z998" s="14"/>
      <c r="AA998" s="14"/>
      <c r="AB998" s="14"/>
    </row>
    <row r="999">
      <c r="A999" s="7"/>
      <c r="B999" s="11"/>
      <c r="C999" s="9"/>
      <c r="D999" s="22"/>
      <c r="E999" s="11"/>
      <c r="F999" s="11"/>
      <c r="G999" s="13"/>
      <c r="H999" s="11"/>
      <c r="I999" s="14"/>
      <c r="J999" s="14"/>
      <c r="K999" s="14"/>
      <c r="L999" s="14"/>
      <c r="M999" s="14"/>
      <c r="N999" s="14"/>
      <c r="O999" s="14"/>
      <c r="P999" s="14"/>
      <c r="Q999" s="14"/>
      <c r="R999" s="14"/>
      <c r="S999" s="14"/>
      <c r="T999" s="14"/>
      <c r="U999" s="14"/>
      <c r="V999" s="14"/>
      <c r="W999" s="14"/>
      <c r="X999" s="14"/>
      <c r="Y999" s="14"/>
      <c r="Z999" s="14"/>
      <c r="AA999" s="14"/>
      <c r="AB999" s="14"/>
    </row>
    <row r="1000">
      <c r="A1000" s="7"/>
      <c r="B1000" s="11"/>
      <c r="C1000" s="9"/>
      <c r="D1000" s="22"/>
      <c r="E1000" s="11"/>
      <c r="F1000" s="11"/>
      <c r="G1000" s="13"/>
      <c r="H1000" s="11"/>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7"/>
      <c r="B1001" s="11"/>
      <c r="C1001" s="9"/>
      <c r="D1001" s="22"/>
      <c r="E1001" s="11"/>
      <c r="F1001" s="11"/>
      <c r="G1001" s="13"/>
      <c r="H1001" s="11"/>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7"/>
      <c r="B1002" s="11"/>
      <c r="C1002" s="9"/>
      <c r="D1002" s="22"/>
      <c r="E1002" s="11"/>
      <c r="F1002" s="11"/>
      <c r="G1002" s="13"/>
      <c r="H1002" s="11"/>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7"/>
      <c r="B1003" s="11"/>
      <c r="C1003" s="9"/>
      <c r="D1003" s="22"/>
      <c r="E1003" s="11"/>
      <c r="F1003" s="11"/>
      <c r="G1003" s="13"/>
      <c r="H1003" s="11"/>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7"/>
      <c r="B1004" s="11"/>
      <c r="C1004" s="9"/>
      <c r="D1004" s="22"/>
      <c r="E1004" s="11"/>
      <c r="F1004" s="11"/>
      <c r="G1004" s="13"/>
      <c r="H1004" s="11"/>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7"/>
      <c r="B1005" s="11"/>
      <c r="C1005" s="9"/>
      <c r="D1005" s="22"/>
      <c r="E1005" s="11"/>
      <c r="F1005" s="11"/>
      <c r="G1005" s="13"/>
      <c r="H1005" s="11"/>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7"/>
      <c r="B1006" s="11"/>
      <c r="C1006" s="9"/>
      <c r="D1006" s="22"/>
      <c r="E1006" s="11"/>
      <c r="F1006" s="11"/>
      <c r="G1006" s="13"/>
      <c r="H1006" s="11"/>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7"/>
      <c r="B1007" s="11"/>
      <c r="C1007" s="9"/>
      <c r="D1007" s="22"/>
      <c r="E1007" s="11"/>
      <c r="F1007" s="11"/>
      <c r="G1007" s="13"/>
      <c r="H1007" s="11"/>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7"/>
      <c r="B1008" s="11"/>
      <c r="C1008" s="9"/>
      <c r="D1008" s="22"/>
      <c r="E1008" s="11"/>
      <c r="F1008" s="11"/>
      <c r="G1008" s="13"/>
      <c r="H1008" s="11"/>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7"/>
      <c r="B1009" s="11"/>
      <c r="C1009" s="9"/>
      <c r="D1009" s="22"/>
      <c r="E1009" s="11"/>
      <c r="F1009" s="11"/>
      <c r="G1009" s="13"/>
      <c r="H1009" s="11"/>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7"/>
      <c r="B1010" s="11"/>
      <c r="C1010" s="9"/>
      <c r="D1010" s="22"/>
      <c r="E1010" s="11"/>
      <c r="F1010" s="11"/>
      <c r="G1010" s="13"/>
      <c r="H1010" s="11"/>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7"/>
      <c r="B1011" s="11"/>
      <c r="C1011" s="9"/>
      <c r="D1011" s="22"/>
      <c r="E1011" s="11"/>
      <c r="F1011" s="11"/>
      <c r="G1011" s="13"/>
      <c r="H1011" s="11"/>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7"/>
      <c r="B1012" s="11"/>
      <c r="C1012" s="9"/>
      <c r="D1012" s="22"/>
      <c r="E1012" s="11"/>
      <c r="F1012" s="11"/>
      <c r="G1012" s="13"/>
      <c r="H1012" s="11"/>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7"/>
      <c r="B1013" s="11"/>
      <c r="C1013" s="9"/>
      <c r="D1013" s="22"/>
      <c r="E1013" s="11"/>
      <c r="F1013" s="11"/>
      <c r="G1013" s="13"/>
      <c r="H1013" s="11"/>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7"/>
      <c r="B1014" s="11"/>
      <c r="C1014" s="9"/>
      <c r="D1014" s="22"/>
      <c r="E1014" s="11"/>
      <c r="F1014" s="11"/>
      <c r="G1014" s="13"/>
      <c r="H1014" s="11"/>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7"/>
      <c r="B1015" s="11"/>
      <c r="C1015" s="9"/>
      <c r="D1015" s="22"/>
      <c r="E1015" s="11"/>
      <c r="F1015" s="11"/>
      <c r="G1015" s="13"/>
      <c r="H1015" s="11"/>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7"/>
      <c r="B1016" s="11"/>
      <c r="C1016" s="9"/>
      <c r="D1016" s="22"/>
      <c r="E1016" s="11"/>
      <c r="F1016" s="11"/>
      <c r="G1016" s="13"/>
      <c r="H1016" s="11"/>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7"/>
      <c r="B1017" s="11"/>
      <c r="C1017" s="9"/>
      <c r="D1017" s="22"/>
      <c r="E1017" s="11"/>
      <c r="F1017" s="11"/>
      <c r="G1017" s="13"/>
      <c r="H1017" s="11"/>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7"/>
      <c r="B1018" s="11"/>
      <c r="C1018" s="9"/>
      <c r="D1018" s="22"/>
      <c r="E1018" s="11"/>
      <c r="F1018" s="11"/>
      <c r="G1018" s="13"/>
      <c r="H1018" s="11"/>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7"/>
      <c r="B1019" s="11"/>
      <c r="C1019" s="9"/>
      <c r="D1019" s="22"/>
      <c r="E1019" s="11"/>
      <c r="F1019" s="11"/>
      <c r="G1019" s="13"/>
      <c r="H1019" s="11"/>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7"/>
      <c r="B1020" s="11"/>
      <c r="C1020" s="9"/>
      <c r="D1020" s="22"/>
      <c r="E1020" s="11"/>
      <c r="F1020" s="11"/>
      <c r="G1020" s="13"/>
      <c r="H1020" s="11"/>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7"/>
      <c r="B1021" s="11"/>
      <c r="C1021" s="9"/>
      <c r="D1021" s="22"/>
      <c r="E1021" s="11"/>
      <c r="F1021" s="11"/>
      <c r="G1021" s="13"/>
      <c r="H1021" s="11"/>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7"/>
      <c r="B1022" s="11"/>
      <c r="C1022" s="9"/>
      <c r="D1022" s="22"/>
      <c r="E1022" s="11"/>
      <c r="F1022" s="11"/>
      <c r="G1022" s="13"/>
      <c r="H1022" s="11"/>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7"/>
      <c r="B1023" s="11"/>
      <c r="C1023" s="9"/>
      <c r="D1023" s="22"/>
      <c r="E1023" s="11"/>
      <c r="F1023" s="11"/>
      <c r="G1023" s="13"/>
      <c r="H1023" s="11"/>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7"/>
      <c r="B1024" s="11"/>
      <c r="C1024" s="9"/>
      <c r="D1024" s="22"/>
      <c r="E1024" s="11"/>
      <c r="F1024" s="11"/>
      <c r="G1024" s="13"/>
      <c r="H1024" s="11"/>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7"/>
      <c r="B1025" s="11"/>
      <c r="C1025" s="9"/>
      <c r="D1025" s="22"/>
      <c r="E1025" s="11"/>
      <c r="F1025" s="11"/>
      <c r="G1025" s="13"/>
      <c r="H1025" s="11"/>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7"/>
      <c r="B1026" s="11"/>
      <c r="C1026" s="9"/>
      <c r="D1026" s="22"/>
      <c r="E1026" s="11"/>
      <c r="F1026" s="11"/>
      <c r="G1026" s="13"/>
      <c r="H1026" s="11"/>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7"/>
      <c r="B1027" s="11"/>
      <c r="C1027" s="9"/>
      <c r="D1027" s="22"/>
      <c r="E1027" s="11"/>
      <c r="F1027" s="11"/>
      <c r="G1027" s="13"/>
      <c r="H1027" s="11"/>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7"/>
      <c r="B1028" s="11"/>
      <c r="C1028" s="9"/>
      <c r="D1028" s="22"/>
      <c r="E1028" s="11"/>
      <c r="F1028" s="11"/>
      <c r="G1028" s="13"/>
      <c r="H1028" s="11"/>
      <c r="I1028" s="14"/>
      <c r="J1028" s="14"/>
      <c r="K1028" s="14"/>
      <c r="L1028" s="14"/>
      <c r="M1028" s="14"/>
      <c r="N1028" s="14"/>
      <c r="O1028" s="14"/>
      <c r="P1028" s="14"/>
      <c r="Q1028" s="14"/>
      <c r="R1028" s="14"/>
      <c r="S1028" s="14"/>
      <c r="T1028" s="14"/>
      <c r="U1028" s="14"/>
      <c r="V1028" s="14"/>
      <c r="W1028" s="14"/>
      <c r="X1028" s="14"/>
      <c r="Y1028" s="14"/>
      <c r="Z1028" s="14"/>
      <c r="AA1028" s="14"/>
      <c r="AB1028" s="14"/>
    </row>
  </sheetData>
  <customSheetViews>
    <customSheetView guid="{993D4EE8-5364-4779-AF39-87D9C36F3FA7}" filter="1" showAutoFilter="1">
      <autoFilter ref="$A$1:$AB$1028">
        <filterColumn colId="2">
          <filters>
            <filter val="позитив"/>
          </filters>
        </filterColumn>
      </autoFilter>
    </customSheetView>
  </customSheetViews>
  <conditionalFormatting sqref="H2:H1028">
    <cfRule type="containsText" dxfId="0" priority="1" operator="containsText" text="Валер">
      <formula>NOT(ISERROR(SEARCH(("Валер"),(H2))))</formula>
    </cfRule>
  </conditionalFormatting>
  <dataValidations>
    <dataValidation type="custom" allowBlank="1" showDropDown="1" sqref="A2:A1028">
      <formula1>OR(NOT(ISERROR(DATEVALUE(A2))), AND(ISNUMBER(A2), LEFT(CELL("format", A2))="D"))</formula1>
    </dataValidation>
    <dataValidation type="list" allowBlank="1" sqref="C2:C1028">
      <formula1>"позитив,негатив,нейтрал"</formula1>
    </dataValidation>
  </dataValidations>
  <hyperlinks>
    <hyperlink r:id="rId1" ref="D2"/>
    <hyperlink r:id="rId2" ref="G2"/>
    <hyperlink r:id="rId3" ref="D3"/>
    <hyperlink r:id="rId4" ref="G3"/>
    <hyperlink r:id="rId5" ref="D4"/>
    <hyperlink r:id="rId6" ref="G4"/>
    <hyperlink r:id="rId7" ref="D5"/>
    <hyperlink r:id="rId8" ref="G5"/>
    <hyperlink r:id="rId9" ref="D6"/>
    <hyperlink r:id="rId10" ref="G6"/>
    <hyperlink r:id="rId11" ref="D7"/>
    <hyperlink r:id="rId12" ref="G7"/>
    <hyperlink r:id="rId13" ref="D8"/>
    <hyperlink r:id="rId14" ref="D9"/>
    <hyperlink r:id="rId15" ref="G9"/>
    <hyperlink r:id="rId16" ref="D10"/>
    <hyperlink r:id="rId17" ref="G10"/>
    <hyperlink r:id="rId18" ref="B11"/>
    <hyperlink r:id="rId19" ref="D11"/>
    <hyperlink r:id="rId20" ref="G11"/>
    <hyperlink r:id="rId21" ref="D12"/>
    <hyperlink r:id="rId22" ref="G12"/>
    <hyperlink r:id="rId23" ref="D13"/>
    <hyperlink r:id="rId24" ref="G13"/>
    <hyperlink r:id="rId25" ref="D14"/>
    <hyperlink r:id="rId26" ref="G14"/>
    <hyperlink r:id="rId27" ref="D15"/>
    <hyperlink r:id="rId28" ref="G15"/>
    <hyperlink r:id="rId29" ref="D16"/>
    <hyperlink r:id="rId30" ref="G16"/>
    <hyperlink r:id="rId31" ref="D17"/>
    <hyperlink r:id="rId32" ref="G17"/>
    <hyperlink r:id="rId33" ref="D18"/>
    <hyperlink r:id="rId34" ref="G18"/>
    <hyperlink r:id="rId35" location="comment_1639983922&amp;comments_data=n_reply" ref="D19"/>
    <hyperlink r:id="rId36" ref="G19"/>
    <hyperlink r:id="rId37" ref="D20"/>
    <hyperlink r:id="rId38" ref="G20"/>
    <hyperlink r:id="rId39" ref="D21"/>
    <hyperlink r:id="rId40" ref="G21"/>
    <hyperlink r:id="rId41" ref="D22"/>
    <hyperlink r:id="rId42" ref="G22"/>
    <hyperlink r:id="rId43" ref="D23"/>
    <hyperlink r:id="rId44" ref="G23"/>
    <hyperlink r:id="rId45" ref="D24"/>
    <hyperlink r:id="rId46" ref="G24"/>
    <hyperlink r:id="rId47" ref="D25"/>
    <hyperlink r:id="rId48" ref="G25"/>
    <hyperlink r:id="rId49" ref="D26"/>
    <hyperlink r:id="rId50" ref="G26"/>
    <hyperlink r:id="rId51" ref="D27"/>
    <hyperlink r:id="rId52" ref="G27"/>
    <hyperlink r:id="rId53" ref="D28"/>
    <hyperlink r:id="rId54" ref="G28"/>
    <hyperlink r:id="rId55" ref="D29"/>
    <hyperlink r:id="rId56" ref="D30"/>
    <hyperlink r:id="rId57" ref="G30"/>
    <hyperlink r:id="rId58" ref="D31"/>
    <hyperlink r:id="rId59" ref="G31"/>
    <hyperlink r:id="rId60" ref="D32"/>
    <hyperlink r:id="rId61" ref="G32"/>
    <hyperlink r:id="rId62" location="comment_1650448542&amp;comments_data=n_reply" ref="D33"/>
    <hyperlink r:id="rId63" ref="D34"/>
    <hyperlink r:id="rId64" ref="G34"/>
    <hyperlink r:id="rId65" ref="D35"/>
    <hyperlink r:id="rId66" ref="G35"/>
    <hyperlink r:id="rId67" ref="D36"/>
    <hyperlink r:id="rId68" ref="G36"/>
    <hyperlink r:id="rId69" ref="D37"/>
    <hyperlink r:id="rId70" ref="G37"/>
    <hyperlink r:id="rId71" ref="D38"/>
    <hyperlink r:id="rId72" ref="G38"/>
    <hyperlink r:id="rId73" ref="D39"/>
    <hyperlink r:id="rId74" ref="G39"/>
    <hyperlink r:id="rId75" ref="D40"/>
    <hyperlink r:id="rId76" ref="G40"/>
    <hyperlink r:id="rId77" ref="D41"/>
    <hyperlink r:id="rId78" ref="G41"/>
    <hyperlink r:id="rId79" ref="D42"/>
    <hyperlink r:id="rId80" ref="G42"/>
    <hyperlink r:id="rId81" location="comment_1648089464" ref="D43"/>
    <hyperlink r:id="rId82" ref="G43"/>
    <hyperlink r:id="rId83" ref="D44"/>
    <hyperlink r:id="rId84" ref="G44"/>
    <hyperlink r:id="rId85" ref="D45"/>
    <hyperlink r:id="rId86" ref="G45"/>
    <hyperlink r:id="rId87" ref="D46"/>
    <hyperlink r:id="rId88" ref="G46"/>
    <hyperlink r:id="rId89" ref="D47"/>
    <hyperlink r:id="rId90" ref="G47"/>
    <hyperlink r:id="rId91" ref="D48"/>
    <hyperlink r:id="rId92" ref="G48"/>
    <hyperlink r:id="rId93" ref="D49"/>
    <hyperlink r:id="rId94" ref="G49"/>
    <hyperlink r:id="rId95" ref="D50"/>
    <hyperlink r:id="rId96" ref="G50"/>
    <hyperlink r:id="rId97" ref="D51"/>
    <hyperlink r:id="rId98" ref="G51"/>
    <hyperlink r:id="rId99" ref="D52"/>
    <hyperlink r:id="rId100" ref="G52"/>
    <hyperlink r:id="rId101" ref="D53"/>
    <hyperlink r:id="rId102" ref="G53"/>
    <hyperlink r:id="rId103" ref="D54"/>
    <hyperlink r:id="rId104" ref="G54"/>
    <hyperlink r:id="rId105" ref="D55"/>
    <hyperlink r:id="rId106" ref="G55"/>
    <hyperlink r:id="rId107" ref="D56"/>
    <hyperlink r:id="rId108" ref="G56"/>
    <hyperlink r:id="rId109" ref="D57"/>
    <hyperlink r:id="rId110" ref="G57"/>
    <hyperlink r:id="rId111" ref="D58"/>
    <hyperlink r:id="rId112" ref="G58"/>
    <hyperlink r:id="rId113" ref="D59"/>
    <hyperlink r:id="rId114" ref="G59"/>
    <hyperlink r:id="rId115" ref="D60"/>
    <hyperlink r:id="rId116" ref="G60"/>
    <hyperlink r:id="rId117" ref="D61"/>
    <hyperlink r:id="rId118" ref="G61"/>
    <hyperlink r:id="rId119" ref="D62"/>
    <hyperlink r:id="rId120" ref="G62"/>
    <hyperlink r:id="rId121" ref="D63"/>
    <hyperlink r:id="rId122" ref="G63"/>
    <hyperlink r:id="rId123" ref="D64"/>
    <hyperlink r:id="rId124" ref="G64"/>
    <hyperlink r:id="rId125" ref="D65"/>
    <hyperlink r:id="rId126" ref="G65"/>
    <hyperlink r:id="rId127" ref="D66"/>
    <hyperlink r:id="rId128" ref="G66"/>
    <hyperlink r:id="rId129" ref="D67"/>
    <hyperlink r:id="rId130" ref="G67"/>
    <hyperlink r:id="rId131" ref="D68"/>
    <hyperlink r:id="rId132" ref="G68"/>
    <hyperlink r:id="rId133" ref="D69"/>
    <hyperlink r:id="rId134" ref="G69"/>
    <hyperlink r:id="rId135" ref="D70"/>
    <hyperlink r:id="rId136" ref="G70"/>
    <hyperlink r:id="rId137" ref="D71"/>
    <hyperlink r:id="rId138" ref="G71"/>
    <hyperlink r:id="rId139" ref="B72"/>
    <hyperlink r:id="rId140" ref="D72"/>
    <hyperlink r:id="rId141" ref="G72"/>
    <hyperlink r:id="rId142" ref="D73"/>
    <hyperlink r:id="rId143" ref="G73"/>
    <hyperlink r:id="rId144" ref="D74"/>
    <hyperlink r:id="rId145" ref="F74"/>
    <hyperlink r:id="rId146" ref="G74"/>
    <hyperlink r:id="rId147" ref="D75"/>
    <hyperlink r:id="rId148" ref="G75"/>
    <hyperlink r:id="rId149" ref="D76"/>
    <hyperlink r:id="rId150" ref="G76"/>
    <hyperlink r:id="rId151" ref="D77"/>
    <hyperlink r:id="rId152" ref="G77"/>
    <hyperlink r:id="rId153" ref="D78"/>
    <hyperlink r:id="rId154" ref="D80"/>
    <hyperlink r:id="rId155" ref="G80"/>
    <hyperlink r:id="rId156" ref="B81"/>
    <hyperlink r:id="rId157" ref="D81"/>
    <hyperlink r:id="rId158" ref="G81"/>
    <hyperlink r:id="rId159" ref="D82"/>
    <hyperlink r:id="rId160" ref="G82"/>
    <hyperlink r:id="rId161" ref="D83"/>
    <hyperlink r:id="rId162" ref="G83"/>
    <hyperlink r:id="rId163" ref="D84"/>
    <hyperlink r:id="rId164" ref="G84"/>
    <hyperlink r:id="rId165" ref="D85"/>
    <hyperlink r:id="rId166" ref="G85"/>
    <hyperlink r:id="rId167" ref="D86"/>
    <hyperlink r:id="rId168" ref="G86"/>
    <hyperlink r:id="rId169" ref="D87"/>
    <hyperlink r:id="rId170" ref="G87"/>
    <hyperlink r:id="rId171" ref="D88"/>
    <hyperlink r:id="rId172" ref="G88"/>
    <hyperlink r:id="rId173" ref="D89"/>
    <hyperlink r:id="rId174" ref="G89"/>
    <hyperlink r:id="rId175" ref="D90"/>
    <hyperlink r:id="rId176" ref="G90"/>
    <hyperlink r:id="rId177" ref="D91"/>
    <hyperlink r:id="rId178" ref="G91"/>
    <hyperlink r:id="rId179" ref="D92"/>
    <hyperlink r:id="rId180" ref="G92"/>
    <hyperlink r:id="rId181" ref="D93"/>
    <hyperlink r:id="rId182" ref="G93"/>
    <hyperlink r:id="rId183" ref="D94"/>
    <hyperlink r:id="rId184" ref="G94"/>
    <hyperlink r:id="rId185" ref="D95"/>
    <hyperlink r:id="rId186" ref="G95"/>
    <hyperlink r:id="rId187" ref="D96"/>
    <hyperlink r:id="rId188" ref="G96"/>
    <hyperlink r:id="rId189" ref="D97"/>
    <hyperlink r:id="rId190" ref="G97"/>
    <hyperlink r:id="rId191" ref="D98"/>
    <hyperlink r:id="rId192" ref="G98"/>
    <hyperlink r:id="rId193" ref="H98"/>
    <hyperlink r:id="rId194" ref="B99"/>
    <hyperlink r:id="rId195" ref="D99"/>
    <hyperlink r:id="rId196" ref="G99"/>
    <hyperlink r:id="rId197" ref="D100"/>
    <hyperlink r:id="rId198" ref="G100"/>
    <hyperlink r:id="rId199" ref="D101"/>
    <hyperlink r:id="rId200" ref="G101"/>
    <hyperlink r:id="rId201" ref="D102"/>
    <hyperlink r:id="rId202" ref="G102"/>
    <hyperlink r:id="rId203" ref="D103"/>
    <hyperlink r:id="rId204" ref="G103"/>
    <hyperlink r:id="rId205" ref="D104"/>
    <hyperlink r:id="rId206" ref="G104"/>
    <hyperlink r:id="rId207" ref="D105"/>
    <hyperlink r:id="rId208" ref="F105"/>
    <hyperlink r:id="rId209" ref="G105"/>
    <hyperlink r:id="rId210" location="comment_1663936812&amp;comments_data=n_reply" ref="D106"/>
    <hyperlink r:id="rId211" ref="G106"/>
    <hyperlink r:id="rId212" ref="D107"/>
    <hyperlink r:id="rId213" ref="G107"/>
    <hyperlink r:id="rId214" ref="D108"/>
    <hyperlink r:id="rId215" ref="G108"/>
    <hyperlink r:id="rId216" ref="D109"/>
    <hyperlink r:id="rId217" ref="G109"/>
    <hyperlink r:id="rId218" ref="D110"/>
    <hyperlink r:id="rId219" ref="G110"/>
    <hyperlink r:id="rId220" ref="D111"/>
    <hyperlink r:id="rId221" ref="G111"/>
    <hyperlink r:id="rId222" ref="D112"/>
    <hyperlink r:id="rId223" ref="G112"/>
    <hyperlink r:id="rId224" ref="D113"/>
    <hyperlink r:id="rId225" ref="G113"/>
    <hyperlink r:id="rId226" ref="D114"/>
    <hyperlink r:id="rId227" ref="D115"/>
    <hyperlink r:id="rId228" ref="G115"/>
    <hyperlink r:id="rId229" location="posts/31477473/" ref="D116"/>
    <hyperlink r:id="rId230" ref="G116"/>
    <hyperlink r:id="rId231" ref="D117"/>
    <hyperlink r:id="rId232" ref="G117"/>
    <hyperlink r:id="rId233" ref="D118"/>
    <hyperlink r:id="rId234" ref="G118"/>
    <hyperlink r:id="rId235" ref="D119"/>
    <hyperlink r:id="rId236" ref="G119"/>
    <hyperlink r:id="rId237" ref="D120"/>
    <hyperlink r:id="rId238" ref="G120"/>
    <hyperlink r:id="rId239" ref="D121"/>
    <hyperlink r:id="rId240" ref="G121"/>
    <hyperlink r:id="rId241" ref="D122"/>
    <hyperlink r:id="rId242" ref="G122"/>
    <hyperlink r:id="rId243" ref="D123"/>
    <hyperlink r:id="rId244" ref="G123"/>
    <hyperlink r:id="rId245" ref="D124"/>
    <hyperlink r:id="rId246" ref="G124"/>
    <hyperlink r:id="rId247" ref="D125"/>
    <hyperlink r:id="rId248" ref="G125"/>
    <hyperlink r:id="rId249" ref="D126"/>
    <hyperlink r:id="rId250" ref="G126"/>
    <hyperlink r:id="rId251" ref="D127"/>
    <hyperlink r:id="rId252" ref="G127"/>
    <hyperlink r:id="rId253" ref="D128"/>
    <hyperlink r:id="rId254" ref="G128"/>
    <hyperlink r:id="rId255" ref="D129"/>
    <hyperlink r:id="rId256" ref="G129"/>
    <hyperlink r:id="rId257" ref="D130"/>
    <hyperlink r:id="rId258" ref="G130"/>
    <hyperlink r:id="rId259" ref="D131"/>
    <hyperlink r:id="rId260" ref="G131"/>
    <hyperlink r:id="rId261" ref="D132"/>
    <hyperlink r:id="rId262" ref="G132"/>
    <hyperlink r:id="rId263" ref="D133"/>
    <hyperlink r:id="rId264" ref="G133"/>
    <hyperlink r:id="rId265" ref="D134"/>
    <hyperlink r:id="rId266" ref="G134"/>
    <hyperlink r:id="rId267" ref="D135"/>
    <hyperlink r:id="rId268" ref="G135"/>
    <hyperlink r:id="rId269" ref="D136"/>
    <hyperlink r:id="rId270" ref="G136"/>
    <hyperlink r:id="rId271" ref="D137"/>
    <hyperlink r:id="rId272" ref="G137"/>
    <hyperlink r:id="rId273" ref="D138"/>
    <hyperlink r:id="rId274" ref="G138"/>
    <hyperlink r:id="rId275" ref="D139"/>
    <hyperlink r:id="rId276" ref="G139"/>
    <hyperlink r:id="rId277" ref="D140"/>
    <hyperlink r:id="rId278" ref="G140"/>
    <hyperlink r:id="rId279" ref="D141"/>
    <hyperlink r:id="rId280" ref="D142"/>
    <hyperlink r:id="rId281" ref="D143"/>
    <hyperlink r:id="rId282" ref="G143"/>
    <hyperlink r:id="rId283" ref="D144"/>
    <hyperlink r:id="rId284" ref="G144"/>
    <hyperlink r:id="rId285" ref="D145"/>
    <hyperlink r:id="rId286" ref="G145"/>
    <hyperlink r:id="rId287" location="comment_1676607243" ref="D146"/>
    <hyperlink r:id="rId288" ref="G146"/>
    <hyperlink r:id="rId289" ref="D147"/>
    <hyperlink r:id="rId290" ref="G147"/>
    <hyperlink r:id="rId291" ref="D148"/>
    <hyperlink r:id="rId292" ref="G148"/>
    <hyperlink r:id="rId293" ref="D149"/>
    <hyperlink r:id="rId294" ref="G149"/>
    <hyperlink r:id="rId295" ref="D150"/>
    <hyperlink r:id="rId296" ref="G150"/>
    <hyperlink r:id="rId297" ref="D151"/>
    <hyperlink r:id="rId298" ref="G151"/>
    <hyperlink r:id="rId299" ref="D152"/>
    <hyperlink r:id="rId300" ref="G152"/>
    <hyperlink r:id="rId301" ref="D153"/>
    <hyperlink r:id="rId302" ref="G153"/>
    <hyperlink r:id="rId303" ref="D154"/>
    <hyperlink r:id="rId304" ref="G154"/>
    <hyperlink r:id="rId305" ref="D155"/>
    <hyperlink r:id="rId306" ref="G155"/>
    <hyperlink r:id="rId307" ref="D156"/>
    <hyperlink r:id="rId308" ref="G156"/>
    <hyperlink r:id="rId309" ref="D157"/>
    <hyperlink r:id="rId310" ref="G157"/>
    <hyperlink r:id="rId311" ref="D158"/>
    <hyperlink r:id="rId312" ref="G158"/>
    <hyperlink r:id="rId313" ref="D159"/>
    <hyperlink r:id="rId314" ref="D160"/>
    <hyperlink r:id="rId315" ref="G160"/>
    <hyperlink r:id="rId316" ref="D161"/>
    <hyperlink r:id="rId317" ref="G161"/>
    <hyperlink r:id="rId318" ref="D162"/>
    <hyperlink r:id="rId319" ref="D163"/>
    <hyperlink r:id="rId320" ref="G163"/>
    <hyperlink r:id="rId321" ref="D164"/>
    <hyperlink r:id="rId322" ref="G164"/>
    <hyperlink r:id="rId323" ref="D165"/>
    <hyperlink r:id="rId324" ref="G165"/>
    <hyperlink r:id="rId325" ref="D166"/>
    <hyperlink r:id="rId326" ref="G166"/>
    <hyperlink r:id="rId327" ref="D167"/>
    <hyperlink r:id="rId328" ref="G167"/>
    <hyperlink r:id="rId329" ref="D168"/>
    <hyperlink r:id="rId330" ref="D169"/>
    <hyperlink r:id="rId331" ref="G169"/>
    <hyperlink r:id="rId332" ref="D170"/>
    <hyperlink r:id="rId333" ref="G170"/>
    <hyperlink r:id="rId334" ref="D171"/>
    <hyperlink r:id="rId335" ref="G171"/>
    <hyperlink r:id="rId336" ref="D172"/>
    <hyperlink r:id="rId337" ref="G172"/>
    <hyperlink r:id="rId338" ref="D173"/>
    <hyperlink r:id="rId339" ref="G173"/>
    <hyperlink r:id="rId340" ref="D174"/>
    <hyperlink r:id="rId341" ref="G174"/>
    <hyperlink r:id="rId342" ref="D175"/>
    <hyperlink r:id="rId343" ref="G175"/>
    <hyperlink r:id="rId344" ref="D176"/>
    <hyperlink r:id="rId345" ref="G176"/>
    <hyperlink r:id="rId346" ref="D177"/>
    <hyperlink r:id="rId347" ref="G177"/>
    <hyperlink r:id="rId348" ref="D178"/>
    <hyperlink r:id="rId349" ref="G178"/>
    <hyperlink r:id="rId350" ref="D179"/>
    <hyperlink r:id="rId351" ref="G179"/>
    <hyperlink r:id="rId352" ref="B180"/>
    <hyperlink r:id="rId353" ref="D180"/>
    <hyperlink r:id="rId354" ref="G180"/>
    <hyperlink r:id="rId355" ref="D181"/>
    <hyperlink r:id="rId356" ref="D182"/>
    <hyperlink r:id="rId357" ref="G182"/>
    <hyperlink r:id="rId358" ref="D183"/>
    <hyperlink r:id="rId359" ref="G183"/>
    <hyperlink r:id="rId360" ref="D184"/>
    <hyperlink r:id="rId361" ref="G184"/>
    <hyperlink r:id="rId362" ref="D185"/>
    <hyperlink r:id="rId363" ref="G185"/>
    <hyperlink r:id="rId364" ref="D186"/>
    <hyperlink r:id="rId365" ref="G186"/>
    <hyperlink r:id="rId366" ref="D187"/>
    <hyperlink r:id="rId367" ref="G187"/>
    <hyperlink r:id="rId368" ref="D188"/>
    <hyperlink r:id="rId369" ref="G188"/>
    <hyperlink r:id="rId370" ref="D189"/>
    <hyperlink r:id="rId371" ref="G189"/>
    <hyperlink r:id="rId372" location="comment_1680952634" ref="D190"/>
    <hyperlink r:id="rId373" ref="G190"/>
    <hyperlink r:id="rId374" ref="D191"/>
    <hyperlink r:id="rId375" ref="G191"/>
    <hyperlink r:id="rId376" ref="D192"/>
    <hyperlink r:id="rId377" ref="D193"/>
    <hyperlink r:id="rId378" ref="G193"/>
    <hyperlink r:id="rId379" ref="D194"/>
    <hyperlink r:id="rId380" ref="G194"/>
    <hyperlink r:id="rId381" ref="D195"/>
    <hyperlink r:id="rId382" ref="G195"/>
    <hyperlink r:id="rId383" ref="D196"/>
    <hyperlink r:id="rId384" ref="G196"/>
    <hyperlink r:id="rId385" ref="D197"/>
    <hyperlink r:id="rId386" ref="G197"/>
    <hyperlink r:id="rId387" location="comment_1682321972" ref="D198"/>
    <hyperlink r:id="rId388" ref="G198"/>
  </hyperlinks>
  <drawing r:id="rId38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75"/>
    <col customWidth="1" min="2" max="2" width="58.38"/>
    <col customWidth="1" min="3" max="3" width="11.63"/>
    <col customWidth="1" min="4" max="4" width="12.38"/>
    <col customWidth="1" min="5" max="5" width="8.75"/>
    <col customWidth="1" min="6" max="6" width="59.88"/>
    <col customWidth="1" min="7" max="7" width="26.5"/>
    <col customWidth="1" min="8" max="8" width="22.75"/>
    <col customWidth="1" min="9" max="9" width="60.63"/>
    <col customWidth="1" min="10" max="10" width="13.63"/>
  </cols>
  <sheetData>
    <row r="1">
      <c r="A1" s="56" t="s">
        <v>0</v>
      </c>
      <c r="B1" s="2" t="s">
        <v>1</v>
      </c>
      <c r="C1" s="2" t="s">
        <v>2</v>
      </c>
      <c r="D1" s="3" t="s">
        <v>3</v>
      </c>
      <c r="E1" s="2" t="s">
        <v>4</v>
      </c>
      <c r="F1" s="4" t="s">
        <v>5</v>
      </c>
      <c r="G1" s="2" t="s">
        <v>6</v>
      </c>
      <c r="H1" s="2" t="s">
        <v>7</v>
      </c>
      <c r="I1" s="5"/>
      <c r="J1" s="6" t="s">
        <v>8</v>
      </c>
      <c r="K1" s="5"/>
      <c r="L1" s="5"/>
      <c r="M1" s="5"/>
      <c r="N1" s="5"/>
      <c r="O1" s="5"/>
      <c r="P1" s="5"/>
      <c r="Q1" s="5"/>
      <c r="R1" s="5"/>
      <c r="S1" s="5"/>
      <c r="T1" s="5"/>
      <c r="U1" s="5"/>
      <c r="V1" s="5"/>
      <c r="W1" s="5"/>
      <c r="X1" s="5"/>
      <c r="Y1" s="5"/>
      <c r="Z1" s="5"/>
      <c r="AA1" s="5"/>
      <c r="AB1" s="5"/>
    </row>
    <row r="2">
      <c r="A2" s="7">
        <v>45019.0</v>
      </c>
      <c r="B2" s="8" t="s">
        <v>5230</v>
      </c>
      <c r="C2" s="9" t="s">
        <v>10</v>
      </c>
      <c r="D2" s="10" t="s">
        <v>5231</v>
      </c>
      <c r="E2" s="8" t="s">
        <v>68</v>
      </c>
      <c r="F2" s="16" t="s">
        <v>5232</v>
      </c>
      <c r="G2" s="19" t="s">
        <v>5233</v>
      </c>
      <c r="H2" s="52" t="s">
        <v>5234</v>
      </c>
      <c r="I2" s="14"/>
      <c r="J2" s="14"/>
      <c r="K2" s="14">
        <f t="shared" ref="K2:K157" si="1">IF(ISBLANK(F2),0,LEN(G2)-LEN(SUBSTITUTE(G2,CHAR(10),""))+1)</f>
        <v>1</v>
      </c>
      <c r="L2" s="14">
        <f>counta(B2:B1000)</f>
        <v>160</v>
      </c>
      <c r="M2" s="14">
        <f>COUNTIFS(H2:H1986, "Валер*")</f>
        <v>23</v>
      </c>
      <c r="N2" s="14"/>
      <c r="O2" s="14"/>
      <c r="P2" s="14"/>
      <c r="Q2" s="14"/>
      <c r="R2" s="14"/>
      <c r="S2" s="14"/>
      <c r="T2" s="14"/>
      <c r="U2" s="14"/>
      <c r="V2" s="14"/>
      <c r="W2" s="14"/>
      <c r="X2" s="14"/>
      <c r="Y2" s="14"/>
      <c r="Z2" s="14"/>
      <c r="AA2" s="14"/>
      <c r="AB2" s="14"/>
    </row>
    <row r="3">
      <c r="A3" s="7">
        <v>45019.0</v>
      </c>
      <c r="B3" s="8" t="s">
        <v>5235</v>
      </c>
      <c r="C3" s="9" t="s">
        <v>14</v>
      </c>
      <c r="D3" s="10" t="s">
        <v>5236</v>
      </c>
      <c r="E3" s="8" t="s">
        <v>93</v>
      </c>
      <c r="F3" s="16" t="s">
        <v>5237</v>
      </c>
      <c r="G3" s="19" t="s">
        <v>5238</v>
      </c>
      <c r="H3" s="8" t="s">
        <v>5239</v>
      </c>
      <c r="I3" s="14"/>
      <c r="J3" s="14"/>
      <c r="K3" s="14">
        <f t="shared" si="1"/>
        <v>1</v>
      </c>
      <c r="L3" s="14"/>
      <c r="M3" s="14"/>
      <c r="N3" s="14"/>
      <c r="O3" s="14"/>
      <c r="P3" s="14"/>
      <c r="Q3" s="14"/>
      <c r="R3" s="14"/>
      <c r="S3" s="14"/>
      <c r="T3" s="14"/>
      <c r="U3" s="14"/>
      <c r="V3" s="14"/>
      <c r="W3" s="14"/>
      <c r="X3" s="14"/>
      <c r="Y3" s="14"/>
      <c r="Z3" s="14"/>
      <c r="AA3" s="14"/>
      <c r="AB3" s="14"/>
    </row>
    <row r="4" ht="203.25" customHeight="1">
      <c r="A4" s="7">
        <v>45019.0</v>
      </c>
      <c r="B4" s="8" t="s">
        <v>5240</v>
      </c>
      <c r="C4" s="9" t="s">
        <v>14</v>
      </c>
      <c r="D4" s="15" t="s">
        <v>5241</v>
      </c>
      <c r="E4" s="8" t="s">
        <v>93</v>
      </c>
      <c r="F4" s="16" t="s">
        <v>5242</v>
      </c>
      <c r="G4" s="17" t="s">
        <v>5243</v>
      </c>
      <c r="H4" s="8" t="s">
        <v>5244</v>
      </c>
      <c r="I4" s="14"/>
      <c r="J4" s="14"/>
      <c r="K4" s="14">
        <f t="shared" si="1"/>
        <v>2</v>
      </c>
      <c r="L4" s="14"/>
      <c r="M4" s="14"/>
      <c r="N4" s="14"/>
      <c r="O4" s="14"/>
      <c r="P4" s="14"/>
      <c r="Q4" s="14"/>
      <c r="R4" s="14"/>
      <c r="S4" s="14"/>
      <c r="T4" s="14"/>
      <c r="U4" s="14"/>
      <c r="V4" s="14"/>
      <c r="W4" s="14"/>
      <c r="X4" s="14"/>
      <c r="Y4" s="14"/>
      <c r="Z4" s="14"/>
      <c r="AA4" s="14"/>
      <c r="AB4" s="14"/>
    </row>
    <row r="5" ht="203.25" customHeight="1">
      <c r="A5" s="7">
        <v>45019.0</v>
      </c>
      <c r="B5" s="8" t="s">
        <v>5240</v>
      </c>
      <c r="C5" s="9" t="s">
        <v>14</v>
      </c>
      <c r="D5" s="15" t="s">
        <v>5245</v>
      </c>
      <c r="E5" s="8" t="s">
        <v>93</v>
      </c>
      <c r="F5" s="16" t="s">
        <v>5246</v>
      </c>
      <c r="G5" s="17" t="s">
        <v>5247</v>
      </c>
      <c r="H5" s="8" t="s">
        <v>5248</v>
      </c>
      <c r="I5" s="14"/>
      <c r="J5" s="14"/>
      <c r="K5" s="14">
        <f t="shared" si="1"/>
        <v>3</v>
      </c>
      <c r="L5" s="14"/>
      <c r="M5" s="14"/>
      <c r="N5" s="14"/>
      <c r="O5" s="14"/>
      <c r="P5" s="14"/>
      <c r="Q5" s="14"/>
      <c r="R5" s="14"/>
      <c r="S5" s="14"/>
      <c r="T5" s="14"/>
      <c r="U5" s="14"/>
      <c r="V5" s="14"/>
      <c r="W5" s="14"/>
      <c r="X5" s="14"/>
      <c r="Y5" s="14"/>
      <c r="Z5" s="14"/>
      <c r="AA5" s="14"/>
      <c r="AB5" s="14"/>
    </row>
    <row r="6">
      <c r="A6" s="7">
        <v>45019.0</v>
      </c>
      <c r="B6" s="8" t="s">
        <v>5249</v>
      </c>
      <c r="C6" s="9" t="s">
        <v>14</v>
      </c>
      <c r="D6" s="10" t="s">
        <v>5250</v>
      </c>
      <c r="E6" s="8" t="s">
        <v>5251</v>
      </c>
      <c r="F6" s="16" t="s">
        <v>5252</v>
      </c>
      <c r="G6" s="19" t="s">
        <v>5253</v>
      </c>
      <c r="H6" s="52" t="s">
        <v>5254</v>
      </c>
      <c r="I6" s="14"/>
      <c r="J6" s="14"/>
      <c r="K6" s="14">
        <f t="shared" si="1"/>
        <v>1</v>
      </c>
      <c r="L6" s="14"/>
      <c r="M6" s="14"/>
      <c r="N6" s="14"/>
      <c r="O6" s="14"/>
      <c r="P6" s="14"/>
      <c r="Q6" s="14"/>
      <c r="R6" s="14"/>
      <c r="S6" s="14"/>
      <c r="T6" s="14"/>
      <c r="U6" s="14"/>
      <c r="V6" s="14"/>
      <c r="W6" s="14"/>
      <c r="X6" s="14"/>
      <c r="Y6" s="14"/>
      <c r="Z6" s="14"/>
      <c r="AA6" s="14"/>
      <c r="AB6" s="14"/>
    </row>
    <row r="7" ht="305.25" customHeight="1">
      <c r="A7" s="7">
        <v>45019.0</v>
      </c>
      <c r="B7" s="8" t="s">
        <v>5255</v>
      </c>
      <c r="C7" s="9" t="s">
        <v>14</v>
      </c>
      <c r="D7" s="15" t="s">
        <v>5256</v>
      </c>
      <c r="E7" s="8" t="s">
        <v>5251</v>
      </c>
      <c r="F7" s="16" t="s">
        <v>5257</v>
      </c>
      <c r="G7" s="17" t="s">
        <v>5258</v>
      </c>
      <c r="H7" s="52" t="s">
        <v>5259</v>
      </c>
      <c r="I7" s="14"/>
      <c r="J7" s="14"/>
      <c r="K7" s="14">
        <f t="shared" si="1"/>
        <v>2</v>
      </c>
      <c r="L7" s="14"/>
      <c r="M7" s="14"/>
      <c r="N7" s="14"/>
      <c r="O7" s="14"/>
      <c r="P7" s="14"/>
      <c r="Q7" s="14"/>
      <c r="R7" s="14"/>
      <c r="S7" s="14"/>
      <c r="T7" s="14"/>
      <c r="U7" s="14"/>
      <c r="V7" s="14"/>
      <c r="W7" s="14"/>
      <c r="X7" s="14"/>
      <c r="Y7" s="14"/>
      <c r="Z7" s="14"/>
      <c r="AA7" s="14"/>
      <c r="AB7" s="14"/>
    </row>
    <row r="8" ht="153.75" customHeight="1">
      <c r="A8" s="7">
        <v>45019.0</v>
      </c>
      <c r="B8" s="9" t="s">
        <v>5260</v>
      </c>
      <c r="C8" s="9" t="s">
        <v>14</v>
      </c>
      <c r="D8" s="24" t="s">
        <v>5261</v>
      </c>
      <c r="E8" s="9" t="s">
        <v>498</v>
      </c>
      <c r="F8" s="16" t="s">
        <v>499</v>
      </c>
      <c r="G8" s="19" t="s">
        <v>5262</v>
      </c>
      <c r="H8" s="8" t="s">
        <v>5263</v>
      </c>
      <c r="I8" s="14"/>
      <c r="J8" s="14"/>
      <c r="K8" s="14">
        <f t="shared" si="1"/>
        <v>1</v>
      </c>
      <c r="L8" s="14"/>
      <c r="M8" s="14"/>
      <c r="N8" s="14"/>
      <c r="O8" s="14"/>
      <c r="P8" s="14"/>
      <c r="Q8" s="14"/>
      <c r="R8" s="14"/>
      <c r="S8" s="14"/>
      <c r="T8" s="14"/>
      <c r="U8" s="14"/>
      <c r="V8" s="14"/>
      <c r="W8" s="14"/>
      <c r="X8" s="14"/>
      <c r="Y8" s="14"/>
      <c r="Z8" s="14"/>
      <c r="AA8" s="14"/>
      <c r="AB8" s="14"/>
    </row>
    <row r="9" ht="174.75" customHeight="1">
      <c r="A9" s="7">
        <v>45019.0</v>
      </c>
      <c r="B9" s="9" t="s">
        <v>5264</v>
      </c>
      <c r="C9" s="9" t="s">
        <v>14</v>
      </c>
      <c r="D9" s="24" t="s">
        <v>5265</v>
      </c>
      <c r="E9" s="9" t="s">
        <v>498</v>
      </c>
      <c r="F9" s="26" t="s">
        <v>5266</v>
      </c>
      <c r="G9" s="19" t="s">
        <v>5267</v>
      </c>
      <c r="H9" s="11"/>
      <c r="I9" s="14"/>
      <c r="J9" s="14"/>
      <c r="K9" s="14">
        <f t="shared" si="1"/>
        <v>1</v>
      </c>
      <c r="L9" s="14"/>
      <c r="M9" s="14"/>
      <c r="N9" s="14"/>
      <c r="O9" s="14"/>
      <c r="P9" s="14"/>
      <c r="Q9" s="14"/>
      <c r="R9" s="14"/>
      <c r="S9" s="14"/>
      <c r="T9" s="14"/>
      <c r="U9" s="14"/>
      <c r="V9" s="14"/>
      <c r="W9" s="14"/>
      <c r="X9" s="14"/>
      <c r="Y9" s="14"/>
      <c r="Z9" s="14"/>
      <c r="AA9" s="14"/>
      <c r="AB9" s="14"/>
    </row>
    <row r="10">
      <c r="A10" s="7">
        <v>45019.0</v>
      </c>
      <c r="B10" s="8" t="s">
        <v>5268</v>
      </c>
      <c r="C10" s="9" t="s">
        <v>14</v>
      </c>
      <c r="D10" s="10" t="s">
        <v>5269</v>
      </c>
      <c r="E10" s="8" t="s">
        <v>156</v>
      </c>
      <c r="F10" s="16" t="s">
        <v>5270</v>
      </c>
      <c r="G10" s="19" t="s">
        <v>5271</v>
      </c>
      <c r="H10" s="11"/>
      <c r="I10" s="14"/>
      <c r="J10" s="14"/>
      <c r="K10" s="14">
        <f t="shared" si="1"/>
        <v>1</v>
      </c>
      <c r="L10" s="14"/>
      <c r="M10" s="14"/>
      <c r="N10" s="14"/>
      <c r="O10" s="14"/>
      <c r="P10" s="14"/>
      <c r="Q10" s="14"/>
      <c r="R10" s="14"/>
      <c r="S10" s="14"/>
      <c r="T10" s="14"/>
      <c r="U10" s="14"/>
      <c r="V10" s="14"/>
      <c r="W10" s="14"/>
      <c r="X10" s="14"/>
      <c r="Y10" s="14"/>
      <c r="Z10" s="14"/>
      <c r="AA10" s="14"/>
      <c r="AB10" s="14"/>
    </row>
    <row r="11">
      <c r="A11" s="7">
        <v>45019.0</v>
      </c>
      <c r="B11" s="8" t="s">
        <v>5272</v>
      </c>
      <c r="C11" s="9" t="s">
        <v>14</v>
      </c>
      <c r="D11" s="10" t="s">
        <v>5273</v>
      </c>
      <c r="E11" s="8" t="s">
        <v>3947</v>
      </c>
      <c r="F11" s="16" t="s">
        <v>5274</v>
      </c>
      <c r="G11" s="19" t="s">
        <v>5275</v>
      </c>
      <c r="H11" s="11"/>
      <c r="I11" s="14"/>
      <c r="J11" s="14"/>
      <c r="K11" s="14">
        <f t="shared" si="1"/>
        <v>1</v>
      </c>
      <c r="L11" s="14"/>
      <c r="M11" s="14"/>
      <c r="N11" s="14"/>
      <c r="O11" s="14"/>
      <c r="P11" s="14"/>
      <c r="Q11" s="14"/>
      <c r="R11" s="14"/>
      <c r="S11" s="14"/>
      <c r="T11" s="14"/>
      <c r="U11" s="14"/>
      <c r="V11" s="14"/>
      <c r="W11" s="14"/>
      <c r="X11" s="14"/>
      <c r="Y11" s="14"/>
      <c r="Z11" s="14"/>
      <c r="AA11" s="14"/>
      <c r="AB11" s="14"/>
    </row>
    <row r="12">
      <c r="A12" s="7">
        <v>45019.0</v>
      </c>
      <c r="B12" s="8" t="s">
        <v>5276</v>
      </c>
      <c r="C12" s="9" t="s">
        <v>14</v>
      </c>
      <c r="D12" s="15" t="s">
        <v>5277</v>
      </c>
      <c r="E12" s="8" t="s">
        <v>132</v>
      </c>
      <c r="F12" s="16" t="s">
        <v>5278</v>
      </c>
      <c r="G12" s="19" t="s">
        <v>5279</v>
      </c>
      <c r="H12" s="8" t="s">
        <v>5280</v>
      </c>
      <c r="I12" s="14"/>
      <c r="J12" s="14"/>
      <c r="K12" s="14">
        <f t="shared" si="1"/>
        <v>1</v>
      </c>
      <c r="L12" s="14"/>
      <c r="M12" s="14"/>
      <c r="N12" s="14"/>
      <c r="O12" s="14"/>
      <c r="P12" s="14"/>
      <c r="Q12" s="14"/>
      <c r="R12" s="14"/>
      <c r="S12" s="14"/>
      <c r="T12" s="14"/>
      <c r="U12" s="14"/>
      <c r="V12" s="14"/>
      <c r="W12" s="14"/>
      <c r="X12" s="14"/>
      <c r="Y12" s="14"/>
      <c r="Z12" s="14"/>
      <c r="AA12" s="14"/>
      <c r="AB12" s="14"/>
    </row>
    <row r="13">
      <c r="A13" s="7">
        <v>45019.0</v>
      </c>
      <c r="B13" s="8" t="s">
        <v>5281</v>
      </c>
      <c r="C13" s="9" t="s">
        <v>30</v>
      </c>
      <c r="D13" s="10" t="s">
        <v>5282</v>
      </c>
      <c r="E13" s="8" t="s">
        <v>5283</v>
      </c>
      <c r="F13" s="16" t="s">
        <v>5284</v>
      </c>
      <c r="G13" s="19" t="s">
        <v>5285</v>
      </c>
      <c r="H13" s="8"/>
      <c r="I13" s="14"/>
      <c r="J13" s="14"/>
      <c r="K13" s="14">
        <f t="shared" si="1"/>
        <v>1</v>
      </c>
      <c r="L13" s="14"/>
      <c r="M13" s="14"/>
      <c r="N13" s="14"/>
      <c r="O13" s="14"/>
      <c r="P13" s="14"/>
      <c r="Q13" s="14"/>
      <c r="R13" s="14"/>
      <c r="S13" s="14"/>
      <c r="T13" s="14"/>
      <c r="U13" s="14"/>
      <c r="V13" s="14"/>
      <c r="W13" s="14"/>
      <c r="X13" s="14"/>
      <c r="Y13" s="14"/>
      <c r="Z13" s="14"/>
      <c r="AA13" s="14"/>
      <c r="AB13" s="14"/>
    </row>
    <row r="14">
      <c r="A14" s="7">
        <v>45019.0</v>
      </c>
      <c r="B14" s="8" t="s">
        <v>5286</v>
      </c>
      <c r="C14" s="9" t="s">
        <v>14</v>
      </c>
      <c r="D14" s="10" t="s">
        <v>5287</v>
      </c>
      <c r="E14" s="8" t="s">
        <v>123</v>
      </c>
      <c r="F14" s="16" t="s">
        <v>5288</v>
      </c>
      <c r="G14" s="19" t="s">
        <v>5289</v>
      </c>
      <c r="H14" s="60" t="s">
        <v>348</v>
      </c>
      <c r="I14" s="14"/>
      <c r="J14" s="14"/>
      <c r="K14" s="14">
        <f t="shared" si="1"/>
        <v>1</v>
      </c>
      <c r="L14" s="14"/>
      <c r="M14" s="14"/>
      <c r="N14" s="14"/>
      <c r="O14" s="14"/>
      <c r="P14" s="14"/>
      <c r="Q14" s="14"/>
      <c r="R14" s="14"/>
      <c r="S14" s="14"/>
      <c r="T14" s="14"/>
      <c r="U14" s="14"/>
      <c r="V14" s="14"/>
      <c r="W14" s="14"/>
      <c r="X14" s="14"/>
      <c r="Y14" s="14"/>
      <c r="Z14" s="14"/>
      <c r="AA14" s="14"/>
      <c r="AB14" s="14"/>
    </row>
    <row r="15">
      <c r="A15" s="7">
        <v>45019.0</v>
      </c>
      <c r="B15" s="8" t="s">
        <v>5290</v>
      </c>
      <c r="C15" s="9" t="s">
        <v>30</v>
      </c>
      <c r="D15" s="10" t="s">
        <v>5291</v>
      </c>
      <c r="E15" s="8" t="s">
        <v>37</v>
      </c>
      <c r="F15" s="16" t="s">
        <v>5292</v>
      </c>
      <c r="G15" s="19" t="s">
        <v>5293</v>
      </c>
      <c r="H15" s="11"/>
      <c r="I15" s="14"/>
      <c r="J15" s="14"/>
      <c r="K15" s="14">
        <f t="shared" si="1"/>
        <v>1</v>
      </c>
      <c r="L15" s="14"/>
      <c r="M15" s="14"/>
      <c r="N15" s="14"/>
      <c r="O15" s="14"/>
      <c r="P15" s="14"/>
      <c r="Q15" s="14"/>
      <c r="R15" s="14"/>
      <c r="S15" s="14"/>
      <c r="T15" s="14"/>
      <c r="U15" s="14"/>
      <c r="V15" s="14"/>
      <c r="W15" s="14"/>
      <c r="X15" s="14"/>
      <c r="Y15" s="14"/>
      <c r="Z15" s="14"/>
      <c r="AA15" s="14"/>
      <c r="AB15" s="14"/>
    </row>
    <row r="16">
      <c r="A16" s="7">
        <v>45020.0</v>
      </c>
      <c r="B16" s="8" t="s">
        <v>5294</v>
      </c>
      <c r="C16" s="9" t="s">
        <v>10</v>
      </c>
      <c r="D16" s="10" t="s">
        <v>5295</v>
      </c>
      <c r="E16" s="8" t="s">
        <v>68</v>
      </c>
      <c r="F16" s="16" t="s">
        <v>5296</v>
      </c>
      <c r="G16" s="19" t="s">
        <v>5297</v>
      </c>
      <c r="H16" s="11"/>
      <c r="I16" s="14"/>
      <c r="J16" s="14"/>
      <c r="K16" s="14">
        <f t="shared" si="1"/>
        <v>1</v>
      </c>
      <c r="L16" s="14"/>
      <c r="M16" s="14"/>
      <c r="N16" s="14"/>
      <c r="O16" s="14"/>
      <c r="P16" s="14"/>
      <c r="Q16" s="14"/>
      <c r="R16" s="14"/>
      <c r="S16" s="14"/>
      <c r="T16" s="14"/>
      <c r="U16" s="14"/>
      <c r="V16" s="14"/>
      <c r="W16" s="14"/>
      <c r="X16" s="14"/>
      <c r="Y16" s="14"/>
      <c r="Z16" s="14"/>
      <c r="AA16" s="14"/>
      <c r="AB16" s="14"/>
    </row>
    <row r="17">
      <c r="A17" s="7">
        <v>45020.0</v>
      </c>
      <c r="B17" s="8" t="s">
        <v>5298</v>
      </c>
      <c r="C17" s="9" t="s">
        <v>14</v>
      </c>
      <c r="D17" s="10" t="s">
        <v>5299</v>
      </c>
      <c r="E17" s="8" t="s">
        <v>1139</v>
      </c>
      <c r="F17" s="16" t="s">
        <v>5300</v>
      </c>
      <c r="G17" s="19" t="s">
        <v>5301</v>
      </c>
      <c r="H17" s="52" t="s">
        <v>348</v>
      </c>
      <c r="I17" s="14"/>
      <c r="J17" s="14"/>
      <c r="K17" s="14">
        <f t="shared" si="1"/>
        <v>1</v>
      </c>
      <c r="L17" s="14"/>
      <c r="M17" s="14"/>
      <c r="N17" s="14"/>
      <c r="O17" s="14"/>
      <c r="P17" s="14"/>
      <c r="Q17" s="14"/>
      <c r="R17" s="14"/>
      <c r="S17" s="14"/>
      <c r="T17" s="14"/>
      <c r="U17" s="14"/>
      <c r="V17" s="14"/>
      <c r="W17" s="14"/>
      <c r="X17" s="14"/>
      <c r="Y17" s="14"/>
      <c r="Z17" s="14"/>
      <c r="AA17" s="14"/>
      <c r="AB17" s="14"/>
    </row>
    <row r="18">
      <c r="A18" s="7">
        <v>45020.0</v>
      </c>
      <c r="B18" s="8" t="s">
        <v>5302</v>
      </c>
      <c r="C18" s="9" t="s">
        <v>30</v>
      </c>
      <c r="D18" s="10" t="s">
        <v>5303</v>
      </c>
      <c r="E18" s="8" t="s">
        <v>5304</v>
      </c>
      <c r="F18" s="16" t="s">
        <v>5305</v>
      </c>
      <c r="G18" s="19" t="s">
        <v>5306</v>
      </c>
      <c r="H18" s="52" t="s">
        <v>348</v>
      </c>
      <c r="I18" s="14"/>
      <c r="J18" s="14"/>
      <c r="K18" s="14">
        <f t="shared" si="1"/>
        <v>1</v>
      </c>
      <c r="L18" s="14"/>
      <c r="M18" s="14"/>
      <c r="N18" s="14"/>
      <c r="O18" s="14"/>
      <c r="P18" s="14"/>
      <c r="Q18" s="14"/>
      <c r="R18" s="14"/>
      <c r="S18" s="14"/>
      <c r="T18" s="14"/>
      <c r="U18" s="14"/>
      <c r="V18" s="14"/>
      <c r="W18" s="14"/>
      <c r="X18" s="14"/>
      <c r="Y18" s="14"/>
      <c r="Z18" s="14"/>
      <c r="AA18" s="14"/>
      <c r="AB18" s="14"/>
    </row>
    <row r="19">
      <c r="A19" s="7">
        <v>45020.0</v>
      </c>
      <c r="B19" s="8" t="s">
        <v>5307</v>
      </c>
      <c r="C19" s="9" t="s">
        <v>14</v>
      </c>
      <c r="D19" s="10" t="s">
        <v>5308</v>
      </c>
      <c r="E19" s="8" t="s">
        <v>123</v>
      </c>
      <c r="F19" s="16" t="s">
        <v>5309</v>
      </c>
      <c r="G19" s="19" t="s">
        <v>5310</v>
      </c>
      <c r="H19" s="11"/>
      <c r="I19" s="14"/>
      <c r="J19" s="14"/>
      <c r="K19" s="14">
        <f t="shared" si="1"/>
        <v>1</v>
      </c>
      <c r="L19" s="14"/>
      <c r="M19" s="14"/>
      <c r="N19" s="14"/>
      <c r="O19" s="14"/>
      <c r="P19" s="14"/>
      <c r="Q19" s="14"/>
      <c r="R19" s="14"/>
      <c r="S19" s="14"/>
      <c r="T19" s="14"/>
      <c r="U19" s="14"/>
      <c r="V19" s="14"/>
      <c r="W19" s="14"/>
      <c r="X19" s="14"/>
      <c r="Y19" s="14"/>
      <c r="Z19" s="14"/>
      <c r="AA19" s="14"/>
      <c r="AB19" s="14"/>
    </row>
    <row r="20">
      <c r="A20" s="7">
        <v>45020.0</v>
      </c>
      <c r="B20" s="8" t="s">
        <v>5311</v>
      </c>
      <c r="C20" s="9" t="s">
        <v>30</v>
      </c>
      <c r="D20" s="10" t="s">
        <v>5312</v>
      </c>
      <c r="E20" s="8" t="s">
        <v>5313</v>
      </c>
      <c r="F20" s="16" t="s">
        <v>5314</v>
      </c>
      <c r="G20" s="19" t="s">
        <v>5315</v>
      </c>
      <c r="H20" s="11"/>
      <c r="I20" s="14"/>
      <c r="J20" s="14"/>
      <c r="K20" s="14">
        <f t="shared" si="1"/>
        <v>1</v>
      </c>
      <c r="L20" s="14"/>
      <c r="M20" s="14"/>
      <c r="N20" s="14"/>
      <c r="O20" s="14"/>
      <c r="P20" s="14"/>
      <c r="Q20" s="14"/>
      <c r="R20" s="14"/>
      <c r="S20" s="14"/>
      <c r="T20" s="14"/>
      <c r="U20" s="14"/>
      <c r="V20" s="14"/>
      <c r="W20" s="14"/>
      <c r="X20" s="14"/>
      <c r="Y20" s="14"/>
      <c r="Z20" s="14"/>
      <c r="AA20" s="14"/>
      <c r="AB20" s="14"/>
    </row>
    <row r="21">
      <c r="A21" s="7">
        <v>45020.0</v>
      </c>
      <c r="B21" s="8" t="s">
        <v>5316</v>
      </c>
      <c r="C21" s="9" t="s">
        <v>30</v>
      </c>
      <c r="D21" s="10" t="s">
        <v>5317</v>
      </c>
      <c r="E21" s="8" t="s">
        <v>3631</v>
      </c>
      <c r="F21" s="16" t="s">
        <v>5318</v>
      </c>
      <c r="G21" s="19" t="s">
        <v>5319</v>
      </c>
      <c r="H21" s="52" t="s">
        <v>5320</v>
      </c>
      <c r="I21" s="14"/>
      <c r="J21" s="14"/>
      <c r="K21" s="14">
        <f t="shared" si="1"/>
        <v>1</v>
      </c>
      <c r="L21" s="14"/>
      <c r="M21" s="14"/>
      <c r="N21" s="14"/>
      <c r="O21" s="14"/>
      <c r="P21" s="14"/>
      <c r="Q21" s="14"/>
      <c r="R21" s="14"/>
      <c r="S21" s="14"/>
      <c r="T21" s="14"/>
      <c r="U21" s="14"/>
      <c r="V21" s="14"/>
      <c r="W21" s="14"/>
      <c r="X21" s="14"/>
      <c r="Y21" s="14"/>
      <c r="Z21" s="14"/>
      <c r="AA21" s="14"/>
      <c r="AB21" s="14"/>
    </row>
    <row r="22">
      <c r="A22" s="7">
        <v>45020.0</v>
      </c>
      <c r="B22" s="8" t="s">
        <v>5321</v>
      </c>
      <c r="C22" s="9" t="s">
        <v>14</v>
      </c>
      <c r="D22" s="10" t="s">
        <v>5322</v>
      </c>
      <c r="E22" s="8" t="s">
        <v>156</v>
      </c>
      <c r="F22" s="16" t="s">
        <v>2872</v>
      </c>
      <c r="G22" s="19" t="s">
        <v>5323</v>
      </c>
      <c r="H22" s="52" t="s">
        <v>5324</v>
      </c>
      <c r="I22" s="14"/>
      <c r="J22" s="14"/>
      <c r="K22" s="14">
        <f t="shared" si="1"/>
        <v>1</v>
      </c>
      <c r="L22" s="14"/>
      <c r="M22" s="14"/>
      <c r="N22" s="14"/>
      <c r="O22" s="14"/>
      <c r="P22" s="14"/>
      <c r="Q22" s="14"/>
      <c r="R22" s="14"/>
      <c r="S22" s="14"/>
      <c r="T22" s="14"/>
      <c r="U22" s="14"/>
      <c r="V22" s="14"/>
      <c r="W22" s="14"/>
      <c r="X22" s="14"/>
      <c r="Y22" s="14"/>
      <c r="Z22" s="14"/>
      <c r="AA22" s="14"/>
      <c r="AB22" s="14"/>
    </row>
    <row r="23" ht="101.25" customHeight="1">
      <c r="A23" s="7">
        <v>45021.0</v>
      </c>
      <c r="B23" s="8" t="s">
        <v>5325</v>
      </c>
      <c r="C23" s="9" t="s">
        <v>30</v>
      </c>
      <c r="D23" s="15" t="s">
        <v>5326</v>
      </c>
      <c r="E23" s="8" t="s">
        <v>5327</v>
      </c>
      <c r="F23" s="16" t="s">
        <v>5328</v>
      </c>
      <c r="G23" s="19" t="s">
        <v>5329</v>
      </c>
      <c r="H23" s="8" t="s">
        <v>5330</v>
      </c>
      <c r="I23" s="14"/>
      <c r="J23" s="14"/>
      <c r="K23" s="14">
        <f t="shared" si="1"/>
        <v>1</v>
      </c>
      <c r="L23" s="14"/>
      <c r="M23" s="14"/>
      <c r="N23" s="14"/>
      <c r="O23" s="14"/>
      <c r="P23" s="14"/>
      <c r="Q23" s="14"/>
      <c r="R23" s="14"/>
      <c r="S23" s="14"/>
      <c r="T23" s="14"/>
      <c r="U23" s="14"/>
      <c r="V23" s="14"/>
      <c r="W23" s="14"/>
      <c r="X23" s="14"/>
      <c r="Y23" s="14"/>
      <c r="Z23" s="14"/>
      <c r="AA23" s="14"/>
      <c r="AB23" s="14"/>
    </row>
    <row r="24" ht="221.25" customHeight="1">
      <c r="A24" s="7">
        <v>45021.0</v>
      </c>
      <c r="B24" s="8" t="s">
        <v>5331</v>
      </c>
      <c r="C24" s="9" t="s">
        <v>14</v>
      </c>
      <c r="D24" s="15" t="s">
        <v>5332</v>
      </c>
      <c r="E24" s="8" t="s">
        <v>132</v>
      </c>
      <c r="F24" s="16" t="s">
        <v>5278</v>
      </c>
      <c r="G24" s="19" t="s">
        <v>5333</v>
      </c>
      <c r="H24" s="8" t="s">
        <v>5334</v>
      </c>
      <c r="I24" s="14"/>
      <c r="J24" s="14"/>
      <c r="K24" s="14">
        <f t="shared" si="1"/>
        <v>1</v>
      </c>
      <c r="L24" s="14"/>
      <c r="M24" s="14"/>
      <c r="N24" s="14"/>
      <c r="O24" s="14"/>
      <c r="P24" s="14"/>
      <c r="Q24" s="14"/>
      <c r="R24" s="14"/>
      <c r="S24" s="14"/>
      <c r="T24" s="14"/>
      <c r="U24" s="14"/>
      <c r="V24" s="14"/>
      <c r="W24" s="14"/>
      <c r="X24" s="14"/>
      <c r="Y24" s="14"/>
      <c r="Z24" s="14"/>
      <c r="AA24" s="14"/>
      <c r="AB24" s="14"/>
    </row>
    <row r="25">
      <c r="A25" s="7">
        <v>45021.0</v>
      </c>
      <c r="B25" s="8" t="s">
        <v>5335</v>
      </c>
      <c r="C25" s="9" t="s">
        <v>14</v>
      </c>
      <c r="D25" s="10" t="s">
        <v>5336</v>
      </c>
      <c r="E25" s="8" t="s">
        <v>156</v>
      </c>
      <c r="F25" s="16" t="s">
        <v>5337</v>
      </c>
      <c r="G25" s="19" t="s">
        <v>5338</v>
      </c>
      <c r="H25" s="11"/>
      <c r="I25" s="14"/>
      <c r="J25" s="14"/>
      <c r="K25" s="14">
        <f t="shared" si="1"/>
        <v>1</v>
      </c>
      <c r="L25" s="14"/>
      <c r="M25" s="14"/>
      <c r="N25" s="14"/>
      <c r="O25" s="14"/>
      <c r="P25" s="14"/>
      <c r="Q25" s="14"/>
      <c r="R25" s="14"/>
      <c r="S25" s="14"/>
      <c r="T25" s="14"/>
      <c r="U25" s="14"/>
      <c r="V25" s="14"/>
      <c r="W25" s="14"/>
      <c r="X25" s="14"/>
      <c r="Y25" s="14"/>
      <c r="Z25" s="14"/>
      <c r="AA25" s="14"/>
      <c r="AB25" s="14"/>
    </row>
    <row r="26">
      <c r="A26" s="7">
        <v>45021.0</v>
      </c>
      <c r="B26" s="8" t="s">
        <v>5339</v>
      </c>
      <c r="C26" s="9" t="s">
        <v>14</v>
      </c>
      <c r="D26" s="10" t="s">
        <v>5340</v>
      </c>
      <c r="E26" s="8" t="s">
        <v>132</v>
      </c>
      <c r="F26" s="16" t="s">
        <v>5341</v>
      </c>
      <c r="G26" s="19" t="s">
        <v>5342</v>
      </c>
      <c r="H26" s="8" t="s">
        <v>2575</v>
      </c>
      <c r="I26" s="14"/>
      <c r="J26" s="14"/>
      <c r="K26" s="14">
        <f t="shared" si="1"/>
        <v>1</v>
      </c>
      <c r="L26" s="14"/>
      <c r="M26" s="14"/>
      <c r="N26" s="14"/>
      <c r="O26" s="14"/>
      <c r="P26" s="14"/>
      <c r="Q26" s="14"/>
      <c r="R26" s="14"/>
      <c r="S26" s="14"/>
      <c r="T26" s="14"/>
      <c r="U26" s="14"/>
      <c r="V26" s="14"/>
      <c r="W26" s="14"/>
      <c r="X26" s="14"/>
      <c r="Y26" s="14"/>
      <c r="Z26" s="14"/>
      <c r="AA26" s="14"/>
      <c r="AB26" s="14"/>
    </row>
    <row r="27">
      <c r="A27" s="7">
        <v>45021.0</v>
      </c>
      <c r="B27" s="21" t="s">
        <v>5343</v>
      </c>
      <c r="C27" s="9" t="s">
        <v>14</v>
      </c>
      <c r="D27" s="10" t="s">
        <v>5344</v>
      </c>
      <c r="E27" s="8" t="s">
        <v>123</v>
      </c>
      <c r="F27" s="16" t="s">
        <v>5345</v>
      </c>
      <c r="G27" s="19" t="s">
        <v>5346</v>
      </c>
      <c r="H27" s="8"/>
      <c r="I27" s="14"/>
      <c r="J27" s="14"/>
      <c r="K27" s="14">
        <f t="shared" si="1"/>
        <v>1</v>
      </c>
      <c r="L27" s="14"/>
      <c r="M27" s="14"/>
      <c r="N27" s="14"/>
      <c r="O27" s="14"/>
      <c r="P27" s="14"/>
      <c r="Q27" s="14"/>
      <c r="R27" s="14"/>
      <c r="S27" s="14"/>
      <c r="T27" s="14"/>
      <c r="U27" s="14"/>
      <c r="V27" s="14"/>
      <c r="W27" s="14"/>
      <c r="X27" s="14"/>
      <c r="Y27" s="14"/>
      <c r="Z27" s="14"/>
      <c r="AA27" s="14"/>
      <c r="AB27" s="14"/>
    </row>
    <row r="28">
      <c r="A28" s="7">
        <v>45021.0</v>
      </c>
      <c r="B28" s="8" t="s">
        <v>5347</v>
      </c>
      <c r="C28" s="9" t="s">
        <v>10</v>
      </c>
      <c r="D28" s="10" t="s">
        <v>5348</v>
      </c>
      <c r="E28" s="8" t="s">
        <v>199</v>
      </c>
      <c r="F28" s="16" t="s">
        <v>5349</v>
      </c>
      <c r="G28" s="19" t="s">
        <v>5350</v>
      </c>
      <c r="H28" s="52" t="s">
        <v>348</v>
      </c>
      <c r="I28" s="14"/>
      <c r="J28" s="14"/>
      <c r="K28" s="14">
        <f t="shared" si="1"/>
        <v>1</v>
      </c>
      <c r="L28" s="14"/>
      <c r="M28" s="14"/>
      <c r="N28" s="14"/>
      <c r="O28" s="14"/>
      <c r="P28" s="14"/>
      <c r="Q28" s="14"/>
      <c r="R28" s="14"/>
      <c r="S28" s="14"/>
      <c r="T28" s="14"/>
      <c r="U28" s="14"/>
      <c r="V28" s="14"/>
      <c r="W28" s="14"/>
      <c r="X28" s="14"/>
      <c r="Y28" s="14"/>
      <c r="Z28" s="14"/>
      <c r="AA28" s="14"/>
      <c r="AB28" s="14"/>
    </row>
    <row r="29">
      <c r="A29" s="7">
        <v>45021.0</v>
      </c>
      <c r="B29" s="8" t="s">
        <v>5351</v>
      </c>
      <c r="C29" s="9" t="s">
        <v>14</v>
      </c>
      <c r="D29" s="10" t="s">
        <v>5352</v>
      </c>
      <c r="E29" s="8" t="s">
        <v>156</v>
      </c>
      <c r="F29" s="26" t="s">
        <v>5353</v>
      </c>
      <c r="G29" s="19" t="s">
        <v>5354</v>
      </c>
      <c r="H29" s="11"/>
      <c r="I29" s="14"/>
      <c r="J29" s="14"/>
      <c r="K29" s="14">
        <f t="shared" si="1"/>
        <v>1</v>
      </c>
      <c r="L29" s="14"/>
      <c r="M29" s="14"/>
      <c r="N29" s="14"/>
      <c r="O29" s="14"/>
      <c r="P29" s="14"/>
      <c r="Q29" s="14"/>
      <c r="R29" s="14"/>
      <c r="S29" s="14"/>
      <c r="T29" s="14"/>
      <c r="U29" s="14"/>
      <c r="V29" s="14"/>
      <c r="W29" s="14"/>
      <c r="X29" s="14"/>
      <c r="Y29" s="14"/>
      <c r="Z29" s="14"/>
      <c r="AA29" s="14"/>
      <c r="AB29" s="14"/>
    </row>
    <row r="30">
      <c r="A30" s="7">
        <v>45021.0</v>
      </c>
      <c r="B30" s="8" t="s">
        <v>5355</v>
      </c>
      <c r="C30" s="9" t="s">
        <v>10</v>
      </c>
      <c r="D30" s="15" t="s">
        <v>5356</v>
      </c>
      <c r="E30" s="8" t="s">
        <v>68</v>
      </c>
      <c r="F30" s="16" t="s">
        <v>5357</v>
      </c>
      <c r="G30" s="17" t="s">
        <v>5358</v>
      </c>
      <c r="H30" s="52" t="s">
        <v>348</v>
      </c>
      <c r="I30" s="14"/>
      <c r="J30" s="14"/>
      <c r="K30" s="14">
        <f t="shared" si="1"/>
        <v>2</v>
      </c>
      <c r="L30" s="14"/>
      <c r="M30" s="14"/>
      <c r="N30" s="14"/>
      <c r="O30" s="14"/>
      <c r="P30" s="14"/>
      <c r="Q30" s="14"/>
      <c r="R30" s="14"/>
      <c r="S30" s="14"/>
      <c r="T30" s="14"/>
      <c r="U30" s="14"/>
      <c r="V30" s="14"/>
      <c r="W30" s="14"/>
      <c r="X30" s="14"/>
      <c r="Y30" s="14"/>
      <c r="Z30" s="14"/>
      <c r="AA30" s="14"/>
      <c r="AB30" s="14"/>
    </row>
    <row r="31" ht="138.75" customHeight="1">
      <c r="A31" s="7">
        <v>45021.0</v>
      </c>
      <c r="B31" s="9" t="s">
        <v>5359</v>
      </c>
      <c r="C31" s="9" t="s">
        <v>14</v>
      </c>
      <c r="D31" s="24" t="s">
        <v>5360</v>
      </c>
      <c r="E31" s="9" t="s">
        <v>498</v>
      </c>
      <c r="F31" s="26" t="s">
        <v>5361</v>
      </c>
      <c r="G31" s="19" t="s">
        <v>5362</v>
      </c>
      <c r="H31" s="11"/>
      <c r="I31" s="14"/>
      <c r="J31" s="14"/>
      <c r="K31" s="14">
        <f t="shared" si="1"/>
        <v>1</v>
      </c>
      <c r="L31" s="14"/>
      <c r="M31" s="14"/>
      <c r="N31" s="14"/>
      <c r="O31" s="14"/>
      <c r="P31" s="14"/>
      <c r="Q31" s="14"/>
      <c r="R31" s="14"/>
      <c r="S31" s="14"/>
      <c r="T31" s="14"/>
      <c r="U31" s="14"/>
      <c r="V31" s="14"/>
      <c r="W31" s="14"/>
      <c r="X31" s="14"/>
      <c r="Y31" s="14"/>
      <c r="Z31" s="14"/>
      <c r="AA31" s="14"/>
      <c r="AB31" s="14"/>
    </row>
    <row r="32">
      <c r="A32" s="7">
        <v>45021.0</v>
      </c>
      <c r="B32" s="8" t="s">
        <v>5363</v>
      </c>
      <c r="C32" s="9" t="s">
        <v>14</v>
      </c>
      <c r="D32" s="15" t="s">
        <v>5364</v>
      </c>
      <c r="E32" s="8" t="s">
        <v>59</v>
      </c>
      <c r="F32" s="16" t="s">
        <v>5365</v>
      </c>
      <c r="G32" s="19" t="s">
        <v>5366</v>
      </c>
      <c r="H32" s="8" t="s">
        <v>5367</v>
      </c>
      <c r="I32" s="14"/>
      <c r="J32" s="14"/>
      <c r="K32" s="14">
        <f t="shared" si="1"/>
        <v>1</v>
      </c>
      <c r="L32" s="14"/>
      <c r="M32" s="14"/>
      <c r="N32" s="14"/>
      <c r="O32" s="14"/>
      <c r="P32" s="14"/>
      <c r="Q32" s="14"/>
      <c r="R32" s="14"/>
      <c r="S32" s="14"/>
      <c r="T32" s="14"/>
      <c r="U32" s="14"/>
      <c r="V32" s="14"/>
      <c r="W32" s="14"/>
      <c r="X32" s="14"/>
      <c r="Y32" s="14"/>
      <c r="Z32" s="14"/>
      <c r="AA32" s="14"/>
      <c r="AB32" s="14"/>
    </row>
    <row r="33">
      <c r="A33" s="7">
        <v>45021.0</v>
      </c>
      <c r="B33" s="8" t="s">
        <v>5368</v>
      </c>
      <c r="C33" s="9" t="s">
        <v>14</v>
      </c>
      <c r="D33" s="10" t="s">
        <v>5369</v>
      </c>
      <c r="E33" s="8" t="s">
        <v>1102</v>
      </c>
      <c r="F33" s="16" t="s">
        <v>5370</v>
      </c>
      <c r="G33" s="19" t="s">
        <v>5371</v>
      </c>
      <c r="H33" s="52" t="s">
        <v>5372</v>
      </c>
      <c r="I33" s="14"/>
      <c r="J33" s="14"/>
      <c r="K33" s="14">
        <f t="shared" si="1"/>
        <v>1</v>
      </c>
      <c r="L33" s="14"/>
      <c r="M33" s="14"/>
      <c r="N33" s="14"/>
      <c r="O33" s="14"/>
      <c r="P33" s="14"/>
      <c r="Q33" s="14"/>
      <c r="R33" s="14"/>
      <c r="S33" s="14"/>
      <c r="T33" s="14"/>
      <c r="U33" s="14"/>
      <c r="V33" s="14"/>
      <c r="W33" s="14"/>
      <c r="X33" s="14"/>
      <c r="Y33" s="14"/>
      <c r="Z33" s="14"/>
      <c r="AA33" s="14"/>
      <c r="AB33" s="14"/>
    </row>
    <row r="34">
      <c r="A34" s="7">
        <v>45021.0</v>
      </c>
      <c r="B34" s="8" t="s">
        <v>5373</v>
      </c>
      <c r="C34" s="9" t="s">
        <v>10</v>
      </c>
      <c r="D34" s="10" t="s">
        <v>5374</v>
      </c>
      <c r="E34" s="8" t="s">
        <v>68</v>
      </c>
      <c r="F34" s="16" t="s">
        <v>5375</v>
      </c>
      <c r="G34" s="19" t="s">
        <v>5376</v>
      </c>
      <c r="H34" s="11"/>
      <c r="I34" s="14"/>
      <c r="J34" s="14"/>
      <c r="K34" s="14">
        <f t="shared" si="1"/>
        <v>1</v>
      </c>
      <c r="L34" s="14"/>
      <c r="M34" s="14"/>
      <c r="N34" s="14"/>
      <c r="O34" s="14"/>
      <c r="P34" s="14"/>
      <c r="Q34" s="14"/>
      <c r="R34" s="14"/>
      <c r="S34" s="14"/>
      <c r="T34" s="14"/>
      <c r="U34" s="14"/>
      <c r="V34" s="14"/>
      <c r="W34" s="14"/>
      <c r="X34" s="14"/>
      <c r="Y34" s="14"/>
      <c r="Z34" s="14"/>
      <c r="AA34" s="14"/>
      <c r="AB34" s="14"/>
    </row>
    <row r="35">
      <c r="A35" s="7">
        <v>45021.0</v>
      </c>
      <c r="B35" s="8" t="s">
        <v>5377</v>
      </c>
      <c r="C35" s="9" t="s">
        <v>14</v>
      </c>
      <c r="D35" s="15" t="s">
        <v>5378</v>
      </c>
      <c r="E35" s="8" t="s">
        <v>109</v>
      </c>
      <c r="F35" s="16" t="s">
        <v>5379</v>
      </c>
      <c r="G35" s="17" t="s">
        <v>5380</v>
      </c>
      <c r="H35" s="11"/>
      <c r="I35" s="14"/>
      <c r="J35" s="14"/>
      <c r="K35" s="14">
        <f t="shared" si="1"/>
        <v>2</v>
      </c>
      <c r="L35" s="14"/>
      <c r="M35" s="14"/>
      <c r="N35" s="14"/>
      <c r="O35" s="14"/>
      <c r="P35" s="14"/>
      <c r="Q35" s="14"/>
      <c r="R35" s="14"/>
      <c r="S35" s="14"/>
      <c r="T35" s="14"/>
      <c r="U35" s="14"/>
      <c r="V35" s="14"/>
      <c r="W35" s="14"/>
      <c r="X35" s="14"/>
      <c r="Y35" s="14"/>
      <c r="Z35" s="14"/>
      <c r="AA35" s="14"/>
      <c r="AB35" s="14"/>
    </row>
    <row r="36">
      <c r="A36" s="41">
        <v>45022.0</v>
      </c>
      <c r="B36" s="44" t="s">
        <v>5381</v>
      </c>
      <c r="C36" s="29" t="s">
        <v>14</v>
      </c>
      <c r="D36" s="42" t="s">
        <v>5382</v>
      </c>
      <c r="E36" s="28" t="s">
        <v>156</v>
      </c>
      <c r="F36" s="16" t="s">
        <v>5383</v>
      </c>
      <c r="G36" s="19" t="s">
        <v>5384</v>
      </c>
      <c r="H36" s="11"/>
      <c r="I36" s="14"/>
      <c r="J36" s="14"/>
      <c r="K36" s="14">
        <f t="shared" si="1"/>
        <v>1</v>
      </c>
      <c r="L36" s="14"/>
      <c r="M36" s="14"/>
      <c r="N36" s="14"/>
      <c r="O36" s="14"/>
      <c r="P36" s="14"/>
      <c r="Q36" s="14"/>
      <c r="R36" s="14"/>
      <c r="S36" s="14"/>
      <c r="T36" s="14"/>
      <c r="U36" s="14"/>
      <c r="V36" s="14"/>
      <c r="W36" s="14"/>
      <c r="X36" s="14"/>
      <c r="Y36" s="14"/>
      <c r="Z36" s="14"/>
      <c r="AA36" s="14"/>
      <c r="AB36" s="14"/>
    </row>
    <row r="37" ht="185.25" customHeight="1">
      <c r="A37" s="41">
        <v>45022.0</v>
      </c>
      <c r="B37" s="8" t="s">
        <v>5385</v>
      </c>
      <c r="C37" s="9" t="s">
        <v>14</v>
      </c>
      <c r="D37" s="10" t="s">
        <v>5386</v>
      </c>
      <c r="E37" s="8" t="s">
        <v>123</v>
      </c>
      <c r="F37" s="16" t="s">
        <v>5387</v>
      </c>
      <c r="G37" s="19" t="s">
        <v>5388</v>
      </c>
      <c r="H37" s="8" t="s">
        <v>5389</v>
      </c>
      <c r="I37" s="14"/>
      <c r="J37" s="14"/>
      <c r="K37" s="14">
        <f t="shared" si="1"/>
        <v>1</v>
      </c>
      <c r="L37" s="14"/>
      <c r="M37" s="14"/>
      <c r="N37" s="14"/>
      <c r="O37" s="14"/>
      <c r="P37" s="14"/>
      <c r="Q37" s="14"/>
      <c r="R37" s="14"/>
      <c r="S37" s="14"/>
      <c r="T37" s="14"/>
      <c r="U37" s="14"/>
      <c r="V37" s="14"/>
      <c r="W37" s="14"/>
      <c r="X37" s="14"/>
      <c r="Y37" s="14"/>
      <c r="Z37" s="14"/>
      <c r="AA37" s="14"/>
      <c r="AB37" s="14"/>
    </row>
    <row r="38" ht="176.25" customHeight="1">
      <c r="A38" s="7">
        <v>45022.0</v>
      </c>
      <c r="B38" s="8" t="s">
        <v>5390</v>
      </c>
      <c r="C38" s="9" t="s">
        <v>14</v>
      </c>
      <c r="D38" s="10" t="s">
        <v>5391</v>
      </c>
      <c r="E38" s="44" t="s">
        <v>132</v>
      </c>
      <c r="F38" s="16" t="s">
        <v>5392</v>
      </c>
      <c r="G38" s="19" t="s">
        <v>5393</v>
      </c>
      <c r="H38" s="11"/>
      <c r="I38" s="14"/>
      <c r="J38" s="14"/>
      <c r="K38" s="14">
        <f t="shared" si="1"/>
        <v>1</v>
      </c>
      <c r="L38" s="14"/>
      <c r="M38" s="14"/>
      <c r="N38" s="14"/>
      <c r="O38" s="14"/>
      <c r="P38" s="14"/>
      <c r="Q38" s="14"/>
      <c r="R38" s="14"/>
      <c r="S38" s="14"/>
      <c r="T38" s="14"/>
      <c r="U38" s="14"/>
      <c r="V38" s="14"/>
      <c r="W38" s="14"/>
      <c r="X38" s="14"/>
      <c r="Y38" s="14"/>
      <c r="Z38" s="14"/>
      <c r="AA38" s="14"/>
      <c r="AB38" s="14"/>
    </row>
    <row r="39" ht="135.0" customHeight="1">
      <c r="A39" s="7">
        <v>45023.0</v>
      </c>
      <c r="B39" s="8" t="s">
        <v>5394</v>
      </c>
      <c r="C39" s="9" t="s">
        <v>14</v>
      </c>
      <c r="D39" s="10" t="s">
        <v>5395</v>
      </c>
      <c r="E39" s="28" t="s">
        <v>156</v>
      </c>
      <c r="F39" s="16" t="s">
        <v>5396</v>
      </c>
      <c r="G39" s="19" t="s">
        <v>5397</v>
      </c>
      <c r="H39" s="52" t="s">
        <v>5398</v>
      </c>
      <c r="I39" s="14"/>
      <c r="J39" s="14"/>
      <c r="K39" s="14">
        <f t="shared" si="1"/>
        <v>1</v>
      </c>
      <c r="L39" s="14"/>
      <c r="M39" s="14"/>
      <c r="N39" s="14"/>
      <c r="O39" s="14"/>
      <c r="P39" s="14"/>
      <c r="Q39" s="14"/>
      <c r="R39" s="14"/>
      <c r="S39" s="14"/>
      <c r="T39" s="14"/>
      <c r="U39" s="14"/>
      <c r="V39" s="14"/>
      <c r="W39" s="14"/>
      <c r="X39" s="14"/>
      <c r="Y39" s="14"/>
      <c r="Z39" s="14"/>
      <c r="AA39" s="14"/>
      <c r="AB39" s="14"/>
    </row>
    <row r="40" ht="135.0" customHeight="1">
      <c r="A40" s="7">
        <v>45023.0</v>
      </c>
      <c r="B40" s="21" t="s">
        <v>5399</v>
      </c>
      <c r="C40" s="9" t="s">
        <v>14</v>
      </c>
      <c r="D40" s="10" t="s">
        <v>5400</v>
      </c>
      <c r="E40" s="8" t="s">
        <v>5401</v>
      </c>
      <c r="F40" s="16" t="s">
        <v>5402</v>
      </c>
      <c r="G40" s="19" t="s">
        <v>5403</v>
      </c>
      <c r="H40" s="11"/>
      <c r="I40" s="14"/>
      <c r="J40" s="14"/>
      <c r="K40" s="14">
        <f t="shared" si="1"/>
        <v>1</v>
      </c>
      <c r="L40" s="14"/>
      <c r="M40" s="14"/>
      <c r="N40" s="14"/>
      <c r="O40" s="14"/>
      <c r="P40" s="14"/>
      <c r="Q40" s="14"/>
      <c r="R40" s="14"/>
      <c r="S40" s="14"/>
      <c r="T40" s="14"/>
      <c r="U40" s="14"/>
      <c r="V40" s="14"/>
      <c r="W40" s="14"/>
      <c r="X40" s="14"/>
      <c r="Y40" s="14"/>
      <c r="Z40" s="14"/>
      <c r="AA40" s="14"/>
      <c r="AB40" s="14"/>
    </row>
    <row r="41">
      <c r="A41" s="7">
        <v>45023.0</v>
      </c>
      <c r="B41" s="8" t="s">
        <v>5404</v>
      </c>
      <c r="C41" s="9" t="s">
        <v>14</v>
      </c>
      <c r="D41" s="10" t="s">
        <v>5405</v>
      </c>
      <c r="E41" s="8" t="s">
        <v>132</v>
      </c>
      <c r="F41" s="16" t="s">
        <v>5406</v>
      </c>
      <c r="G41" s="19" t="s">
        <v>5407</v>
      </c>
      <c r="H41" s="8" t="s">
        <v>5408</v>
      </c>
      <c r="I41" s="14"/>
      <c r="J41" s="14"/>
      <c r="K41" s="14">
        <f t="shared" si="1"/>
        <v>1</v>
      </c>
      <c r="L41" s="14"/>
      <c r="M41" s="14"/>
      <c r="N41" s="14"/>
      <c r="O41" s="14"/>
      <c r="P41" s="14"/>
      <c r="Q41" s="14"/>
      <c r="R41" s="14"/>
      <c r="S41" s="14"/>
      <c r="T41" s="14"/>
      <c r="U41" s="14"/>
      <c r="V41" s="14"/>
      <c r="W41" s="14"/>
      <c r="X41" s="14"/>
      <c r="Y41" s="14"/>
      <c r="Z41" s="14"/>
      <c r="AA41" s="14"/>
      <c r="AB41" s="14"/>
    </row>
    <row r="42">
      <c r="A42" s="7">
        <v>45023.0</v>
      </c>
      <c r="B42" s="8" t="s">
        <v>5409</v>
      </c>
      <c r="C42" s="9" t="s">
        <v>14</v>
      </c>
      <c r="D42" s="10" t="s">
        <v>5410</v>
      </c>
      <c r="E42" s="8" t="s">
        <v>97</v>
      </c>
      <c r="F42" s="16" t="s">
        <v>5411</v>
      </c>
      <c r="G42" s="19" t="s">
        <v>5412</v>
      </c>
      <c r="H42" s="52" t="s">
        <v>348</v>
      </c>
      <c r="I42" s="14"/>
      <c r="J42" s="14"/>
      <c r="K42" s="14">
        <f t="shared" si="1"/>
        <v>1</v>
      </c>
      <c r="L42" s="14"/>
      <c r="M42" s="14"/>
      <c r="N42" s="14"/>
      <c r="O42" s="14"/>
      <c r="P42" s="14"/>
      <c r="Q42" s="14"/>
      <c r="R42" s="14"/>
      <c r="S42" s="14"/>
      <c r="T42" s="14"/>
      <c r="U42" s="14"/>
      <c r="V42" s="14"/>
      <c r="W42" s="14"/>
      <c r="X42" s="14"/>
      <c r="Y42" s="14"/>
      <c r="Z42" s="14"/>
      <c r="AA42" s="14"/>
      <c r="AB42" s="14"/>
    </row>
    <row r="43">
      <c r="A43" s="7">
        <v>45023.0</v>
      </c>
      <c r="B43" s="8" t="s">
        <v>5413</v>
      </c>
      <c r="C43" s="9" t="s">
        <v>14</v>
      </c>
      <c r="D43" s="10" t="s">
        <v>5414</v>
      </c>
      <c r="E43" s="8" t="s">
        <v>156</v>
      </c>
      <c r="F43" s="16" t="s">
        <v>5415</v>
      </c>
      <c r="G43" s="19" t="s">
        <v>5416</v>
      </c>
      <c r="H43" s="8" t="s">
        <v>348</v>
      </c>
      <c r="I43" s="14"/>
      <c r="J43" s="14"/>
      <c r="K43" s="14">
        <f t="shared" si="1"/>
        <v>1</v>
      </c>
      <c r="L43" s="14"/>
      <c r="M43" s="14"/>
      <c r="N43" s="14"/>
      <c r="O43" s="14"/>
      <c r="P43" s="14"/>
      <c r="Q43" s="14"/>
      <c r="R43" s="14"/>
      <c r="S43" s="14"/>
      <c r="T43" s="14"/>
      <c r="U43" s="14"/>
      <c r="V43" s="14"/>
      <c r="W43" s="14"/>
      <c r="X43" s="14"/>
      <c r="Y43" s="14"/>
      <c r="Z43" s="14"/>
      <c r="AA43" s="14"/>
      <c r="AB43" s="14"/>
    </row>
    <row r="44">
      <c r="A44" s="7">
        <v>45023.0</v>
      </c>
      <c r="B44" s="8" t="s">
        <v>5417</v>
      </c>
      <c r="C44" s="9" t="s">
        <v>30</v>
      </c>
      <c r="D44" s="10" t="s">
        <v>5418</v>
      </c>
      <c r="E44" s="8" t="s">
        <v>32</v>
      </c>
      <c r="F44" s="16" t="s">
        <v>5419</v>
      </c>
      <c r="G44" s="19" t="s">
        <v>5420</v>
      </c>
      <c r="H44" s="11"/>
      <c r="I44" s="14"/>
      <c r="J44" s="14"/>
      <c r="K44" s="14">
        <f t="shared" si="1"/>
        <v>1</v>
      </c>
      <c r="L44" s="14"/>
      <c r="M44" s="14"/>
      <c r="N44" s="14"/>
      <c r="O44" s="14"/>
      <c r="P44" s="14"/>
      <c r="Q44" s="14"/>
      <c r="R44" s="14"/>
      <c r="S44" s="14"/>
      <c r="T44" s="14"/>
      <c r="U44" s="14"/>
      <c r="V44" s="14"/>
      <c r="W44" s="14"/>
      <c r="X44" s="14"/>
      <c r="Y44" s="14"/>
      <c r="Z44" s="14"/>
      <c r="AA44" s="14"/>
      <c r="AB44" s="14"/>
    </row>
    <row r="45">
      <c r="A45" s="7">
        <v>45023.0</v>
      </c>
      <c r="B45" s="8" t="s">
        <v>5421</v>
      </c>
      <c r="C45" s="9" t="s">
        <v>14</v>
      </c>
      <c r="D45" s="10" t="s">
        <v>5422</v>
      </c>
      <c r="E45" s="8" t="s">
        <v>123</v>
      </c>
      <c r="F45" s="16" t="s">
        <v>5423</v>
      </c>
      <c r="G45" s="19" t="s">
        <v>5424</v>
      </c>
      <c r="H45" s="8" t="s">
        <v>5425</v>
      </c>
      <c r="I45" s="14"/>
      <c r="J45" s="14"/>
      <c r="K45" s="14">
        <f t="shared" si="1"/>
        <v>1</v>
      </c>
      <c r="L45" s="14"/>
      <c r="M45" s="14"/>
      <c r="N45" s="14"/>
      <c r="O45" s="14"/>
      <c r="P45" s="14"/>
      <c r="Q45" s="14"/>
      <c r="R45" s="14"/>
      <c r="S45" s="14"/>
      <c r="T45" s="14"/>
      <c r="U45" s="14"/>
      <c r="V45" s="14"/>
      <c r="W45" s="14"/>
      <c r="X45" s="14"/>
      <c r="Y45" s="14"/>
      <c r="Z45" s="14"/>
      <c r="AA45" s="14"/>
      <c r="AB45" s="14"/>
    </row>
    <row r="46" ht="208.5" customHeight="1">
      <c r="A46" s="7">
        <v>45023.0</v>
      </c>
      <c r="B46" s="8" t="s">
        <v>5426</v>
      </c>
      <c r="C46" s="9" t="s">
        <v>14</v>
      </c>
      <c r="D46" s="10" t="s">
        <v>5427</v>
      </c>
      <c r="E46" s="8" t="s">
        <v>132</v>
      </c>
      <c r="F46" s="16" t="s">
        <v>5428</v>
      </c>
      <c r="G46" s="19" t="s">
        <v>5429</v>
      </c>
      <c r="H46" s="11"/>
      <c r="I46" s="14"/>
      <c r="J46" s="14"/>
      <c r="K46" s="14">
        <f t="shared" si="1"/>
        <v>1</v>
      </c>
      <c r="L46" s="14"/>
      <c r="M46" s="14"/>
      <c r="N46" s="14"/>
      <c r="O46" s="14"/>
      <c r="P46" s="14"/>
      <c r="Q46" s="14"/>
      <c r="R46" s="14"/>
      <c r="S46" s="14"/>
      <c r="T46" s="14"/>
      <c r="U46" s="14"/>
      <c r="V46" s="14"/>
      <c r="W46" s="14"/>
      <c r="X46" s="14"/>
      <c r="Y46" s="14"/>
      <c r="Z46" s="14"/>
      <c r="AA46" s="14"/>
      <c r="AB46" s="14"/>
    </row>
    <row r="47" ht="201.75" customHeight="1">
      <c r="A47" s="7">
        <v>45023.0</v>
      </c>
      <c r="B47" s="8" t="s">
        <v>5430</v>
      </c>
      <c r="C47" s="9" t="s">
        <v>14</v>
      </c>
      <c r="D47" s="15" t="s">
        <v>5431</v>
      </c>
      <c r="E47" s="11"/>
      <c r="F47" s="16" t="s">
        <v>5432</v>
      </c>
      <c r="G47" s="19" t="s">
        <v>5433</v>
      </c>
      <c r="H47" s="11"/>
      <c r="I47" s="14"/>
      <c r="J47" s="14"/>
      <c r="K47" s="14">
        <f t="shared" si="1"/>
        <v>1</v>
      </c>
      <c r="L47" s="14"/>
      <c r="M47" s="14"/>
      <c r="N47" s="14"/>
      <c r="O47" s="14"/>
      <c r="P47" s="14"/>
      <c r="Q47" s="14"/>
      <c r="R47" s="14"/>
      <c r="S47" s="14"/>
      <c r="T47" s="14"/>
      <c r="U47" s="14"/>
      <c r="V47" s="14"/>
      <c r="W47" s="14"/>
      <c r="X47" s="14"/>
      <c r="Y47" s="14"/>
      <c r="Z47" s="14"/>
      <c r="AA47" s="14"/>
      <c r="AB47" s="14"/>
    </row>
    <row r="48" ht="201.75" customHeight="1">
      <c r="A48" s="7">
        <v>45023.0</v>
      </c>
      <c r="B48" s="8" t="s">
        <v>5434</v>
      </c>
      <c r="C48" s="9" t="s">
        <v>14</v>
      </c>
      <c r="D48" s="15" t="s">
        <v>5435</v>
      </c>
      <c r="E48" s="8" t="s">
        <v>5436</v>
      </c>
      <c r="F48" s="16" t="s">
        <v>5437</v>
      </c>
      <c r="G48" s="17" t="s">
        <v>5438</v>
      </c>
      <c r="H48" s="8" t="s">
        <v>5439</v>
      </c>
      <c r="I48" s="14"/>
      <c r="J48" s="14"/>
      <c r="K48" s="14">
        <f t="shared" si="1"/>
        <v>2</v>
      </c>
      <c r="L48" s="14"/>
      <c r="M48" s="14"/>
      <c r="N48" s="14"/>
      <c r="O48" s="14"/>
      <c r="P48" s="14"/>
      <c r="Q48" s="14"/>
      <c r="R48" s="14"/>
      <c r="S48" s="14"/>
      <c r="T48" s="14"/>
      <c r="U48" s="14"/>
      <c r="V48" s="14"/>
      <c r="W48" s="14"/>
      <c r="X48" s="14"/>
      <c r="Y48" s="14"/>
      <c r="Z48" s="14"/>
      <c r="AA48" s="14"/>
      <c r="AB48" s="14"/>
    </row>
    <row r="49">
      <c r="A49" s="7">
        <v>45023.0</v>
      </c>
      <c r="B49" s="8" t="s">
        <v>5440</v>
      </c>
      <c r="C49" s="9" t="s">
        <v>30</v>
      </c>
      <c r="D49" s="10" t="s">
        <v>5441</v>
      </c>
      <c r="E49" s="8" t="s">
        <v>97</v>
      </c>
      <c r="F49" s="16" t="s">
        <v>5442</v>
      </c>
      <c r="G49" s="19" t="s">
        <v>5443</v>
      </c>
      <c r="H49" s="8" t="s">
        <v>5444</v>
      </c>
      <c r="I49" s="14"/>
      <c r="J49" s="14"/>
      <c r="K49" s="14">
        <f t="shared" si="1"/>
        <v>1</v>
      </c>
      <c r="L49" s="14"/>
      <c r="M49" s="14"/>
      <c r="N49" s="14"/>
      <c r="O49" s="14"/>
      <c r="P49" s="14"/>
      <c r="Q49" s="14"/>
      <c r="R49" s="14"/>
      <c r="S49" s="14"/>
      <c r="T49" s="14"/>
      <c r="U49" s="14"/>
      <c r="V49" s="14"/>
      <c r="W49" s="14"/>
      <c r="X49" s="14"/>
      <c r="Y49" s="14"/>
      <c r="Z49" s="14"/>
      <c r="AA49" s="14"/>
      <c r="AB49" s="14"/>
    </row>
    <row r="50">
      <c r="A50" s="7">
        <v>45023.0</v>
      </c>
      <c r="B50" s="8" t="s">
        <v>5445</v>
      </c>
      <c r="C50" s="9" t="s">
        <v>10</v>
      </c>
      <c r="D50" s="10" t="s">
        <v>5446</v>
      </c>
      <c r="E50" s="8" t="s">
        <v>97</v>
      </c>
      <c r="F50" s="12"/>
      <c r="G50" s="13"/>
      <c r="H50" s="8" t="s">
        <v>5447</v>
      </c>
      <c r="I50" s="14"/>
      <c r="J50" s="14"/>
      <c r="K50" s="14">
        <f t="shared" si="1"/>
        <v>0</v>
      </c>
      <c r="L50" s="14"/>
      <c r="M50" s="14"/>
      <c r="N50" s="14"/>
      <c r="O50" s="14"/>
      <c r="P50" s="14"/>
      <c r="Q50" s="14"/>
      <c r="R50" s="14"/>
      <c r="S50" s="14"/>
      <c r="T50" s="14"/>
      <c r="U50" s="14"/>
      <c r="V50" s="14"/>
      <c r="W50" s="14"/>
      <c r="X50" s="14"/>
      <c r="Y50" s="14"/>
      <c r="Z50" s="14"/>
      <c r="AA50" s="14"/>
      <c r="AB50" s="14"/>
    </row>
    <row r="51">
      <c r="A51" s="7">
        <v>45023.0</v>
      </c>
      <c r="B51" s="8" t="s">
        <v>5448</v>
      </c>
      <c r="C51" s="9" t="s">
        <v>14</v>
      </c>
      <c r="D51" s="10" t="s">
        <v>5449</v>
      </c>
      <c r="E51" s="8" t="s">
        <v>68</v>
      </c>
      <c r="F51" s="16" t="s">
        <v>5450</v>
      </c>
      <c r="G51" s="19" t="s">
        <v>5451</v>
      </c>
      <c r="H51" s="11"/>
      <c r="I51" s="14"/>
      <c r="J51" s="14"/>
      <c r="K51" s="14">
        <f t="shared" si="1"/>
        <v>1</v>
      </c>
      <c r="L51" s="14"/>
      <c r="M51" s="14"/>
      <c r="N51" s="14"/>
      <c r="O51" s="14"/>
      <c r="P51" s="14"/>
      <c r="Q51" s="14"/>
      <c r="R51" s="14"/>
      <c r="S51" s="14"/>
      <c r="T51" s="14"/>
      <c r="U51" s="14"/>
      <c r="V51" s="14"/>
      <c r="W51" s="14"/>
      <c r="X51" s="14"/>
      <c r="Y51" s="14"/>
      <c r="Z51" s="14"/>
      <c r="AA51" s="14"/>
      <c r="AB51" s="14"/>
    </row>
    <row r="52">
      <c r="A52" s="7">
        <v>45021.0</v>
      </c>
      <c r="B52" s="8" t="s">
        <v>5452</v>
      </c>
      <c r="C52" s="9" t="s">
        <v>10</v>
      </c>
      <c r="D52" s="15" t="s">
        <v>5453</v>
      </c>
      <c r="E52" s="8" t="s">
        <v>68</v>
      </c>
      <c r="F52" s="16" t="s">
        <v>5454</v>
      </c>
      <c r="G52" s="19" t="s">
        <v>5455</v>
      </c>
      <c r="H52" s="8" t="s">
        <v>5456</v>
      </c>
      <c r="I52" s="14"/>
      <c r="J52" s="14"/>
      <c r="K52" s="14">
        <f t="shared" si="1"/>
        <v>1</v>
      </c>
      <c r="L52" s="14"/>
      <c r="M52" s="14"/>
      <c r="N52" s="14"/>
      <c r="O52" s="14"/>
      <c r="P52" s="14"/>
      <c r="Q52" s="14"/>
      <c r="R52" s="14"/>
      <c r="S52" s="14"/>
      <c r="T52" s="14"/>
      <c r="U52" s="14"/>
      <c r="V52" s="14"/>
      <c r="W52" s="14"/>
      <c r="X52" s="14"/>
      <c r="Y52" s="14"/>
      <c r="Z52" s="14"/>
      <c r="AA52" s="14"/>
      <c r="AB52" s="14"/>
    </row>
    <row r="53">
      <c r="A53" s="7">
        <v>45023.0</v>
      </c>
      <c r="B53" s="8" t="s">
        <v>5457</v>
      </c>
      <c r="C53" s="9" t="s">
        <v>10</v>
      </c>
      <c r="D53" s="10" t="s">
        <v>5458</v>
      </c>
      <c r="E53" s="8" t="s">
        <v>97</v>
      </c>
      <c r="F53" s="12"/>
      <c r="G53" s="13"/>
      <c r="H53" s="8" t="s">
        <v>5459</v>
      </c>
      <c r="I53" s="14"/>
      <c r="J53" s="14"/>
      <c r="K53" s="14">
        <f t="shared" si="1"/>
        <v>0</v>
      </c>
      <c r="L53" s="14"/>
      <c r="M53" s="14"/>
      <c r="N53" s="14"/>
      <c r="O53" s="14"/>
      <c r="P53" s="14"/>
      <c r="Q53" s="14"/>
      <c r="R53" s="14"/>
      <c r="S53" s="14"/>
      <c r="T53" s="14"/>
      <c r="U53" s="14"/>
      <c r="V53" s="14"/>
      <c r="W53" s="14"/>
      <c r="X53" s="14"/>
      <c r="Y53" s="14"/>
      <c r="Z53" s="14"/>
      <c r="AA53" s="14"/>
      <c r="AB53" s="14"/>
    </row>
    <row r="54">
      <c r="A54" s="7">
        <v>45023.0</v>
      </c>
      <c r="B54" s="8" t="s">
        <v>5460</v>
      </c>
      <c r="C54" s="9" t="s">
        <v>30</v>
      </c>
      <c r="D54" s="10" t="s">
        <v>5461</v>
      </c>
      <c r="E54" s="8" t="s">
        <v>871</v>
      </c>
      <c r="F54" s="16" t="s">
        <v>5462</v>
      </c>
      <c r="G54" s="19" t="s">
        <v>5463</v>
      </c>
      <c r="H54" s="8" t="s">
        <v>348</v>
      </c>
      <c r="I54" s="14"/>
      <c r="J54" s="14"/>
      <c r="K54" s="14">
        <f t="shared" si="1"/>
        <v>1</v>
      </c>
      <c r="L54" s="14"/>
      <c r="M54" s="14"/>
      <c r="N54" s="14"/>
      <c r="O54" s="14"/>
      <c r="P54" s="14"/>
      <c r="Q54" s="14"/>
      <c r="R54" s="14"/>
      <c r="S54" s="14"/>
      <c r="T54" s="14"/>
      <c r="U54" s="14"/>
      <c r="V54" s="14"/>
      <c r="W54" s="14"/>
      <c r="X54" s="14"/>
      <c r="Y54" s="14"/>
      <c r="Z54" s="14"/>
      <c r="AA54" s="14"/>
      <c r="AB54" s="14"/>
    </row>
    <row r="55" ht="434.25" customHeight="1">
      <c r="A55" s="7">
        <v>45026.0</v>
      </c>
      <c r="B55" s="8" t="s">
        <v>5464</v>
      </c>
      <c r="C55" s="9" t="s">
        <v>14</v>
      </c>
      <c r="D55" s="10" t="s">
        <v>5465</v>
      </c>
      <c r="E55" s="8" t="s">
        <v>3947</v>
      </c>
      <c r="F55" s="16" t="s">
        <v>5466</v>
      </c>
      <c r="G55" s="19" t="s">
        <v>5467</v>
      </c>
      <c r="H55" s="11"/>
      <c r="I55" s="14"/>
      <c r="J55" s="14"/>
      <c r="K55" s="14">
        <f t="shared" si="1"/>
        <v>1</v>
      </c>
      <c r="L55" s="14"/>
      <c r="M55" s="14"/>
      <c r="N55" s="14"/>
      <c r="O55" s="14"/>
      <c r="P55" s="14"/>
      <c r="Q55" s="14"/>
      <c r="R55" s="14"/>
      <c r="S55" s="14"/>
      <c r="T55" s="14"/>
      <c r="U55" s="14"/>
      <c r="V55" s="14"/>
      <c r="W55" s="14"/>
      <c r="X55" s="14"/>
      <c r="Y55" s="14"/>
      <c r="Z55" s="14"/>
      <c r="AA55" s="14"/>
      <c r="AB55" s="14"/>
    </row>
    <row r="56" ht="434.25" customHeight="1">
      <c r="A56" s="7">
        <v>45026.0</v>
      </c>
      <c r="B56" s="8" t="s">
        <v>5468</v>
      </c>
      <c r="C56" s="9" t="s">
        <v>14</v>
      </c>
      <c r="D56" s="10" t="s">
        <v>5469</v>
      </c>
      <c r="E56" s="8" t="s">
        <v>1961</v>
      </c>
      <c r="F56" s="16" t="s">
        <v>1962</v>
      </c>
      <c r="G56" s="19" t="s">
        <v>5470</v>
      </c>
      <c r="H56" s="8" t="s">
        <v>348</v>
      </c>
      <c r="I56" s="14"/>
      <c r="J56" s="14"/>
      <c r="K56" s="14">
        <f t="shared" si="1"/>
        <v>1</v>
      </c>
      <c r="L56" s="14"/>
      <c r="M56" s="14"/>
      <c r="N56" s="14"/>
      <c r="O56" s="14"/>
      <c r="P56" s="14"/>
      <c r="Q56" s="14"/>
      <c r="R56" s="14"/>
      <c r="S56" s="14"/>
      <c r="T56" s="14"/>
      <c r="U56" s="14"/>
      <c r="V56" s="14"/>
      <c r="W56" s="14"/>
      <c r="X56" s="14"/>
      <c r="Y56" s="14"/>
      <c r="Z56" s="14"/>
      <c r="AA56" s="14"/>
      <c r="AB56" s="14"/>
    </row>
    <row r="57">
      <c r="A57" s="7">
        <v>45026.0</v>
      </c>
      <c r="B57" s="8" t="s">
        <v>5471</v>
      </c>
      <c r="C57" s="9" t="s">
        <v>14</v>
      </c>
      <c r="D57" s="10" t="s">
        <v>5472</v>
      </c>
      <c r="E57" s="8" t="s">
        <v>123</v>
      </c>
      <c r="F57" s="16" t="s">
        <v>5473</v>
      </c>
      <c r="G57" s="19" t="s">
        <v>5474</v>
      </c>
      <c r="H57" s="8" t="s">
        <v>5475</v>
      </c>
      <c r="I57" s="14"/>
      <c r="J57" s="14"/>
      <c r="K57" s="14">
        <f t="shared" si="1"/>
        <v>1</v>
      </c>
      <c r="L57" s="14"/>
      <c r="M57" s="14"/>
      <c r="N57" s="14"/>
      <c r="O57" s="14"/>
      <c r="P57" s="14"/>
      <c r="Q57" s="14"/>
      <c r="R57" s="14"/>
      <c r="S57" s="14"/>
      <c r="T57" s="14"/>
      <c r="U57" s="14"/>
      <c r="V57" s="14"/>
      <c r="W57" s="14"/>
      <c r="X57" s="14"/>
      <c r="Y57" s="14"/>
      <c r="Z57" s="14"/>
      <c r="AA57" s="14"/>
      <c r="AB57" s="14"/>
    </row>
    <row r="58">
      <c r="A58" s="7">
        <v>45026.0</v>
      </c>
      <c r="B58" s="8" t="s">
        <v>5476</v>
      </c>
      <c r="C58" s="9" t="s">
        <v>14</v>
      </c>
      <c r="D58" s="10" t="s">
        <v>5352</v>
      </c>
      <c r="E58" s="8" t="s">
        <v>156</v>
      </c>
      <c r="F58" s="16" t="s">
        <v>5477</v>
      </c>
      <c r="G58" s="19" t="s">
        <v>5478</v>
      </c>
      <c r="H58" s="8" t="s">
        <v>5479</v>
      </c>
      <c r="I58" s="14"/>
      <c r="J58" s="14"/>
      <c r="K58" s="14">
        <f t="shared" si="1"/>
        <v>1</v>
      </c>
      <c r="L58" s="14"/>
      <c r="M58" s="14"/>
      <c r="N58" s="14"/>
      <c r="O58" s="14"/>
      <c r="P58" s="14"/>
      <c r="Q58" s="14"/>
      <c r="R58" s="14"/>
      <c r="S58" s="14"/>
      <c r="T58" s="14"/>
      <c r="U58" s="14"/>
      <c r="V58" s="14"/>
      <c r="W58" s="14"/>
      <c r="X58" s="14"/>
      <c r="Y58" s="14"/>
      <c r="Z58" s="14"/>
      <c r="AA58" s="14"/>
      <c r="AB58" s="14"/>
    </row>
    <row r="59" ht="64.5" customHeight="1">
      <c r="A59" s="7">
        <v>45026.0</v>
      </c>
      <c r="B59" s="8" t="s">
        <v>5480</v>
      </c>
      <c r="C59" s="9" t="s">
        <v>14</v>
      </c>
      <c r="D59" s="10" t="s">
        <v>5481</v>
      </c>
      <c r="E59" s="8" t="s">
        <v>109</v>
      </c>
      <c r="F59" s="16" t="s">
        <v>5482</v>
      </c>
      <c r="G59" s="19" t="s">
        <v>5483</v>
      </c>
      <c r="H59" s="8" t="s">
        <v>5484</v>
      </c>
      <c r="I59" s="14"/>
      <c r="J59" s="14"/>
      <c r="K59" s="14">
        <f t="shared" si="1"/>
        <v>1</v>
      </c>
      <c r="L59" s="14"/>
      <c r="M59" s="14"/>
      <c r="N59" s="14"/>
      <c r="O59" s="14"/>
      <c r="P59" s="14"/>
      <c r="Q59" s="14"/>
      <c r="R59" s="14"/>
      <c r="S59" s="14"/>
      <c r="T59" s="14"/>
      <c r="U59" s="14"/>
      <c r="V59" s="14"/>
      <c r="W59" s="14"/>
      <c r="X59" s="14"/>
      <c r="Y59" s="14"/>
      <c r="Z59" s="14"/>
      <c r="AA59" s="14"/>
      <c r="AB59" s="14"/>
    </row>
    <row r="60" ht="64.5" customHeight="1">
      <c r="A60" s="7">
        <v>45026.0</v>
      </c>
      <c r="B60" s="8" t="s">
        <v>5485</v>
      </c>
      <c r="C60" s="9" t="s">
        <v>14</v>
      </c>
      <c r="D60" s="15" t="s">
        <v>5486</v>
      </c>
      <c r="E60" s="8" t="s">
        <v>5436</v>
      </c>
      <c r="F60" s="16" t="s">
        <v>5487</v>
      </c>
      <c r="G60" s="19" t="s">
        <v>5488</v>
      </c>
      <c r="H60" s="8" t="s">
        <v>5489</v>
      </c>
      <c r="I60" s="14"/>
      <c r="J60" s="14"/>
      <c r="K60" s="14">
        <f t="shared" si="1"/>
        <v>1</v>
      </c>
      <c r="L60" s="14"/>
      <c r="M60" s="14"/>
      <c r="N60" s="14"/>
      <c r="O60" s="14"/>
      <c r="P60" s="14"/>
      <c r="Q60" s="14"/>
      <c r="R60" s="14"/>
      <c r="S60" s="14"/>
      <c r="T60" s="14"/>
      <c r="U60" s="14"/>
      <c r="V60" s="14"/>
      <c r="W60" s="14"/>
      <c r="X60" s="14"/>
      <c r="Y60" s="14"/>
      <c r="Z60" s="14"/>
      <c r="AA60" s="14"/>
      <c r="AB60" s="14"/>
    </row>
    <row r="61">
      <c r="A61" s="7">
        <v>45026.0</v>
      </c>
      <c r="B61" s="8" t="s">
        <v>5490</v>
      </c>
      <c r="C61" s="9" t="s">
        <v>10</v>
      </c>
      <c r="D61" s="10" t="s">
        <v>5491</v>
      </c>
      <c r="E61" s="8" t="s">
        <v>68</v>
      </c>
      <c r="F61" s="51" t="s">
        <v>5492</v>
      </c>
      <c r="G61" s="13"/>
      <c r="H61" s="8" t="s">
        <v>2612</v>
      </c>
      <c r="I61" s="14"/>
      <c r="J61" s="14"/>
      <c r="K61" s="14">
        <f t="shared" si="1"/>
        <v>1</v>
      </c>
      <c r="L61" s="14"/>
      <c r="M61" s="14"/>
      <c r="N61" s="14"/>
      <c r="O61" s="14"/>
      <c r="P61" s="14"/>
      <c r="Q61" s="14"/>
      <c r="R61" s="14"/>
      <c r="S61" s="14"/>
      <c r="T61" s="14"/>
      <c r="U61" s="14"/>
      <c r="V61" s="14"/>
      <c r="W61" s="14"/>
      <c r="X61" s="14"/>
      <c r="Y61" s="14"/>
      <c r="Z61" s="14"/>
      <c r="AA61" s="14"/>
      <c r="AB61" s="14"/>
    </row>
    <row r="62">
      <c r="A62" s="7">
        <v>45026.0</v>
      </c>
      <c r="B62" s="8" t="s">
        <v>5493</v>
      </c>
      <c r="C62" s="9" t="s">
        <v>14</v>
      </c>
      <c r="D62" s="10" t="s">
        <v>5494</v>
      </c>
      <c r="E62" s="8" t="s">
        <v>97</v>
      </c>
      <c r="F62" s="16" t="s">
        <v>5495</v>
      </c>
      <c r="G62" s="19" t="s">
        <v>5496</v>
      </c>
      <c r="H62" s="8" t="s">
        <v>5497</v>
      </c>
      <c r="I62" s="14"/>
      <c r="J62" s="14"/>
      <c r="K62" s="14">
        <f t="shared" si="1"/>
        <v>1</v>
      </c>
      <c r="L62" s="14"/>
      <c r="M62" s="14"/>
      <c r="N62" s="14"/>
      <c r="O62" s="14"/>
      <c r="P62" s="14"/>
      <c r="Q62" s="14"/>
      <c r="R62" s="14"/>
      <c r="S62" s="14"/>
      <c r="T62" s="14"/>
      <c r="U62" s="14"/>
      <c r="V62" s="14"/>
      <c r="W62" s="14"/>
      <c r="X62" s="14"/>
      <c r="Y62" s="14"/>
      <c r="Z62" s="14"/>
      <c r="AA62" s="14"/>
      <c r="AB62" s="14"/>
    </row>
    <row r="63">
      <c r="A63" s="7">
        <v>45026.0</v>
      </c>
      <c r="B63" s="8" t="s">
        <v>5498</v>
      </c>
      <c r="C63" s="9" t="s">
        <v>30</v>
      </c>
      <c r="D63" s="10" t="s">
        <v>5499</v>
      </c>
      <c r="E63" s="8" t="s">
        <v>142</v>
      </c>
      <c r="F63" s="16"/>
      <c r="G63" s="13"/>
      <c r="H63" s="8" t="s">
        <v>5500</v>
      </c>
      <c r="I63" s="14"/>
      <c r="J63" s="14"/>
      <c r="K63" s="14">
        <f t="shared" si="1"/>
        <v>0</v>
      </c>
      <c r="L63" s="14"/>
      <c r="M63" s="14"/>
      <c r="N63" s="14"/>
      <c r="O63" s="14"/>
      <c r="P63" s="14"/>
      <c r="Q63" s="14"/>
      <c r="R63" s="14"/>
      <c r="S63" s="14"/>
      <c r="T63" s="14"/>
      <c r="U63" s="14"/>
      <c r="V63" s="14"/>
      <c r="W63" s="14"/>
      <c r="X63" s="14"/>
      <c r="Y63" s="14"/>
      <c r="Z63" s="14"/>
      <c r="AA63" s="14"/>
      <c r="AB63" s="14"/>
    </row>
    <row r="64">
      <c r="A64" s="7">
        <v>45026.0</v>
      </c>
      <c r="B64" s="8" t="s">
        <v>5501</v>
      </c>
      <c r="C64" s="9" t="s">
        <v>14</v>
      </c>
      <c r="D64" s="10" t="s">
        <v>5502</v>
      </c>
      <c r="E64" s="8" t="s">
        <v>109</v>
      </c>
      <c r="F64" s="16" t="s">
        <v>5503</v>
      </c>
      <c r="G64" s="19" t="s">
        <v>5504</v>
      </c>
      <c r="H64" s="8" t="s">
        <v>5505</v>
      </c>
      <c r="I64" s="14"/>
      <c r="J64" s="14"/>
      <c r="K64" s="14">
        <f t="shared" si="1"/>
        <v>1</v>
      </c>
      <c r="L64" s="14"/>
      <c r="M64" s="14"/>
      <c r="N64" s="14"/>
      <c r="O64" s="14"/>
      <c r="P64" s="14"/>
      <c r="Q64" s="14"/>
      <c r="R64" s="14"/>
      <c r="S64" s="14"/>
      <c r="T64" s="14"/>
      <c r="U64" s="14"/>
      <c r="V64" s="14"/>
      <c r="W64" s="14"/>
      <c r="X64" s="14"/>
      <c r="Y64" s="14"/>
      <c r="Z64" s="14"/>
      <c r="AA64" s="14"/>
      <c r="AB64" s="14"/>
    </row>
    <row r="65">
      <c r="A65" s="7">
        <v>45026.0</v>
      </c>
      <c r="B65" s="8" t="s">
        <v>5501</v>
      </c>
      <c r="C65" s="9" t="s">
        <v>14</v>
      </c>
      <c r="D65" s="10" t="s">
        <v>5502</v>
      </c>
      <c r="E65" s="8" t="s">
        <v>109</v>
      </c>
      <c r="F65" s="16" t="s">
        <v>5506</v>
      </c>
      <c r="G65" s="19" t="s">
        <v>5507</v>
      </c>
      <c r="H65" s="8" t="s">
        <v>5508</v>
      </c>
      <c r="I65" s="14"/>
      <c r="J65" s="14"/>
      <c r="K65" s="14">
        <f t="shared" si="1"/>
        <v>1</v>
      </c>
      <c r="L65" s="14"/>
      <c r="M65" s="14"/>
      <c r="N65" s="14"/>
      <c r="O65" s="14"/>
      <c r="P65" s="14"/>
      <c r="Q65" s="14"/>
      <c r="R65" s="14"/>
      <c r="S65" s="14"/>
      <c r="T65" s="14"/>
      <c r="U65" s="14"/>
      <c r="V65" s="14"/>
      <c r="W65" s="14"/>
      <c r="X65" s="14"/>
      <c r="Y65" s="14"/>
      <c r="Z65" s="14"/>
      <c r="AA65" s="14"/>
      <c r="AB65" s="14"/>
    </row>
    <row r="66">
      <c r="A66" s="7">
        <v>45026.0</v>
      </c>
      <c r="B66" s="8" t="s">
        <v>5509</v>
      </c>
      <c r="C66" s="9" t="s">
        <v>10</v>
      </c>
      <c r="D66" s="10" t="s">
        <v>5510</v>
      </c>
      <c r="E66" s="8" t="s">
        <v>97</v>
      </c>
      <c r="F66" s="16" t="s">
        <v>5511</v>
      </c>
      <c r="G66" s="19" t="s">
        <v>5512</v>
      </c>
      <c r="H66" s="8" t="s">
        <v>348</v>
      </c>
      <c r="I66" s="14"/>
      <c r="J66" s="14"/>
      <c r="K66" s="14">
        <f t="shared" si="1"/>
        <v>1</v>
      </c>
      <c r="L66" s="14"/>
      <c r="M66" s="14"/>
      <c r="N66" s="14"/>
      <c r="O66" s="14"/>
      <c r="P66" s="14"/>
      <c r="Q66" s="14"/>
      <c r="R66" s="14"/>
      <c r="S66" s="14"/>
      <c r="T66" s="14"/>
      <c r="U66" s="14"/>
      <c r="V66" s="14"/>
      <c r="W66" s="14"/>
      <c r="X66" s="14"/>
      <c r="Y66" s="14"/>
      <c r="Z66" s="14"/>
      <c r="AA66" s="14"/>
      <c r="AB66" s="14"/>
    </row>
    <row r="67">
      <c r="A67" s="7">
        <v>45026.0</v>
      </c>
      <c r="B67" s="8" t="s">
        <v>5513</v>
      </c>
      <c r="C67" s="9" t="s">
        <v>14</v>
      </c>
      <c r="D67" s="10" t="s">
        <v>5514</v>
      </c>
      <c r="E67" s="8" t="s">
        <v>156</v>
      </c>
      <c r="F67" s="16" t="s">
        <v>5515</v>
      </c>
      <c r="G67" s="19" t="s">
        <v>5516</v>
      </c>
      <c r="H67" s="11"/>
      <c r="I67" s="14"/>
      <c r="J67" s="14"/>
      <c r="K67" s="14">
        <f t="shared" si="1"/>
        <v>1</v>
      </c>
      <c r="L67" s="14"/>
      <c r="M67" s="14"/>
      <c r="N67" s="14"/>
      <c r="O67" s="14"/>
      <c r="P67" s="14"/>
      <c r="Q67" s="14"/>
      <c r="R67" s="14"/>
      <c r="S67" s="14"/>
      <c r="T67" s="14"/>
      <c r="U67" s="14"/>
      <c r="V67" s="14"/>
      <c r="W67" s="14"/>
      <c r="X67" s="14"/>
      <c r="Y67" s="14"/>
      <c r="Z67" s="14"/>
      <c r="AA67" s="14"/>
      <c r="AB67" s="14"/>
    </row>
    <row r="68">
      <c r="A68" s="7">
        <v>45026.0</v>
      </c>
      <c r="B68" s="8" t="s">
        <v>5517</v>
      </c>
      <c r="C68" s="9" t="s">
        <v>30</v>
      </c>
      <c r="D68" s="10" t="s">
        <v>5518</v>
      </c>
      <c r="E68" s="8" t="s">
        <v>68</v>
      </c>
      <c r="F68" s="16" t="s">
        <v>308</v>
      </c>
      <c r="G68" s="19" t="s">
        <v>5519</v>
      </c>
      <c r="H68" s="11"/>
      <c r="I68" s="14"/>
      <c r="J68" s="14"/>
      <c r="K68" s="14">
        <f t="shared" si="1"/>
        <v>1</v>
      </c>
      <c r="L68" s="14"/>
      <c r="M68" s="14"/>
      <c r="N68" s="14"/>
      <c r="O68" s="14"/>
      <c r="P68" s="14"/>
      <c r="Q68" s="14"/>
      <c r="R68" s="14"/>
      <c r="S68" s="14"/>
      <c r="T68" s="14"/>
      <c r="U68" s="14"/>
      <c r="V68" s="14"/>
      <c r="W68" s="14"/>
      <c r="X68" s="14"/>
      <c r="Y68" s="14"/>
      <c r="Z68" s="14"/>
      <c r="AA68" s="14"/>
      <c r="AB68" s="14"/>
    </row>
    <row r="69">
      <c r="A69" s="7">
        <v>45026.0</v>
      </c>
      <c r="B69" s="8" t="s">
        <v>5520</v>
      </c>
      <c r="C69" s="9" t="s">
        <v>14</v>
      </c>
      <c r="D69" s="10" t="s">
        <v>5521</v>
      </c>
      <c r="E69" s="8" t="s">
        <v>109</v>
      </c>
      <c r="F69" s="16" t="s">
        <v>5522</v>
      </c>
      <c r="G69" s="19" t="s">
        <v>5523</v>
      </c>
      <c r="H69" s="8" t="s">
        <v>5524</v>
      </c>
      <c r="I69" s="14"/>
      <c r="J69" s="14"/>
      <c r="K69" s="14">
        <f t="shared" si="1"/>
        <v>1</v>
      </c>
      <c r="L69" s="14"/>
      <c r="M69" s="14"/>
      <c r="N69" s="14"/>
      <c r="O69" s="14"/>
      <c r="P69" s="14"/>
      <c r="Q69" s="14"/>
      <c r="R69" s="14"/>
      <c r="S69" s="14"/>
      <c r="T69" s="14"/>
      <c r="U69" s="14"/>
      <c r="V69" s="14"/>
      <c r="W69" s="14"/>
      <c r="X69" s="14"/>
      <c r="Y69" s="14"/>
      <c r="Z69" s="14"/>
      <c r="AA69" s="14"/>
      <c r="AB69" s="14"/>
    </row>
    <row r="70">
      <c r="A70" s="7">
        <v>45027.0</v>
      </c>
      <c r="B70" s="8" t="s">
        <v>5525</v>
      </c>
      <c r="C70" s="9" t="s">
        <v>14</v>
      </c>
      <c r="D70" s="10" t="s">
        <v>5526</v>
      </c>
      <c r="E70" s="8" t="s">
        <v>93</v>
      </c>
      <c r="F70" s="16" t="s">
        <v>5527</v>
      </c>
      <c r="G70" s="13"/>
      <c r="H70" s="8" t="s">
        <v>5528</v>
      </c>
      <c r="I70" s="14"/>
      <c r="J70" s="14"/>
      <c r="K70" s="14">
        <f t="shared" si="1"/>
        <v>1</v>
      </c>
      <c r="L70" s="14"/>
      <c r="M70" s="14"/>
      <c r="N70" s="14"/>
      <c r="O70" s="14"/>
      <c r="P70" s="14"/>
      <c r="Q70" s="14"/>
      <c r="R70" s="14"/>
      <c r="S70" s="14"/>
      <c r="T70" s="14"/>
      <c r="U70" s="14"/>
      <c r="V70" s="14"/>
      <c r="W70" s="14"/>
      <c r="X70" s="14"/>
      <c r="Y70" s="14"/>
      <c r="Z70" s="14"/>
      <c r="AA70" s="14"/>
      <c r="AB70" s="14"/>
    </row>
    <row r="71">
      <c r="A71" s="7">
        <v>45027.0</v>
      </c>
      <c r="B71" s="8" t="s">
        <v>5529</v>
      </c>
      <c r="C71" s="9" t="s">
        <v>14</v>
      </c>
      <c r="D71" s="10" t="s">
        <v>5530</v>
      </c>
      <c r="E71" s="8" t="s">
        <v>68</v>
      </c>
      <c r="F71" s="16" t="s">
        <v>5531</v>
      </c>
      <c r="G71" s="13"/>
      <c r="H71" s="8" t="s">
        <v>5528</v>
      </c>
      <c r="I71" s="14"/>
      <c r="J71" s="14"/>
      <c r="K71" s="14">
        <f t="shared" si="1"/>
        <v>1</v>
      </c>
      <c r="L71" s="14"/>
      <c r="M71" s="14"/>
      <c r="N71" s="14"/>
      <c r="O71" s="14"/>
      <c r="P71" s="14"/>
      <c r="Q71" s="14"/>
      <c r="R71" s="14"/>
      <c r="S71" s="14"/>
      <c r="T71" s="14"/>
      <c r="U71" s="14"/>
      <c r="V71" s="14"/>
      <c r="W71" s="14"/>
      <c r="X71" s="14"/>
      <c r="Y71" s="14"/>
      <c r="Z71" s="14"/>
      <c r="AA71" s="14"/>
      <c r="AB71" s="14"/>
    </row>
    <row r="72">
      <c r="A72" s="7">
        <v>45027.0</v>
      </c>
      <c r="B72" s="8" t="s">
        <v>5532</v>
      </c>
      <c r="C72" s="9" t="s">
        <v>10</v>
      </c>
      <c r="D72" s="10" t="s">
        <v>5533</v>
      </c>
      <c r="E72" s="8" t="s">
        <v>37</v>
      </c>
      <c r="F72" s="16" t="s">
        <v>5534</v>
      </c>
      <c r="G72" s="19" t="s">
        <v>5535</v>
      </c>
      <c r="H72" s="8" t="s">
        <v>3727</v>
      </c>
      <c r="I72" s="14"/>
      <c r="J72" s="14"/>
      <c r="K72" s="14">
        <f t="shared" si="1"/>
        <v>1</v>
      </c>
      <c r="L72" s="14"/>
      <c r="M72" s="14"/>
      <c r="N72" s="14"/>
      <c r="O72" s="14"/>
      <c r="P72" s="14"/>
      <c r="Q72" s="14"/>
      <c r="R72" s="14"/>
      <c r="S72" s="14"/>
      <c r="T72" s="14"/>
      <c r="U72" s="14"/>
      <c r="V72" s="14"/>
      <c r="W72" s="14"/>
      <c r="X72" s="14"/>
      <c r="Y72" s="14"/>
      <c r="Z72" s="14"/>
      <c r="AA72" s="14"/>
      <c r="AB72" s="14"/>
    </row>
    <row r="73">
      <c r="A73" s="7">
        <v>45027.0</v>
      </c>
      <c r="B73" s="8" t="s">
        <v>5536</v>
      </c>
      <c r="C73" s="9" t="s">
        <v>14</v>
      </c>
      <c r="D73" s="10" t="s">
        <v>5537</v>
      </c>
      <c r="E73" s="8" t="s">
        <v>132</v>
      </c>
      <c r="F73" s="16" t="s">
        <v>5538</v>
      </c>
      <c r="G73" s="17" t="s">
        <v>5539</v>
      </c>
      <c r="H73" s="8" t="s">
        <v>2643</v>
      </c>
      <c r="I73" s="14"/>
      <c r="J73" s="14"/>
      <c r="K73" s="14">
        <f t="shared" si="1"/>
        <v>1</v>
      </c>
      <c r="L73" s="14"/>
      <c r="M73" s="14"/>
      <c r="N73" s="14"/>
      <c r="O73" s="14"/>
      <c r="P73" s="14"/>
      <c r="Q73" s="14"/>
      <c r="R73" s="14"/>
      <c r="S73" s="14"/>
      <c r="T73" s="14"/>
      <c r="U73" s="14"/>
      <c r="V73" s="14"/>
      <c r="W73" s="14"/>
      <c r="X73" s="14"/>
      <c r="Y73" s="14"/>
      <c r="Z73" s="14"/>
      <c r="AA73" s="14"/>
      <c r="AB73" s="14"/>
    </row>
    <row r="74">
      <c r="A74" s="7">
        <v>45027.0</v>
      </c>
      <c r="B74" s="8" t="s">
        <v>5540</v>
      </c>
      <c r="C74" s="9" t="s">
        <v>14</v>
      </c>
      <c r="D74" s="10" t="s">
        <v>5541</v>
      </c>
      <c r="E74" s="8" t="s">
        <v>5542</v>
      </c>
      <c r="F74" s="16" t="s">
        <v>5543</v>
      </c>
      <c r="G74" s="19" t="s">
        <v>5544</v>
      </c>
      <c r="H74" s="8" t="s">
        <v>5545</v>
      </c>
      <c r="I74" s="14"/>
      <c r="J74" s="14"/>
      <c r="K74" s="14">
        <f t="shared" si="1"/>
        <v>1</v>
      </c>
      <c r="L74" s="14"/>
      <c r="M74" s="14"/>
      <c r="N74" s="14"/>
      <c r="O74" s="14"/>
      <c r="P74" s="14"/>
      <c r="Q74" s="14"/>
      <c r="R74" s="14"/>
      <c r="S74" s="14"/>
      <c r="T74" s="14"/>
      <c r="U74" s="14"/>
      <c r="V74" s="14"/>
      <c r="W74" s="14"/>
      <c r="X74" s="14"/>
      <c r="Y74" s="14"/>
      <c r="Z74" s="14"/>
      <c r="AA74" s="14"/>
      <c r="AB74" s="14"/>
    </row>
    <row r="75">
      <c r="A75" s="7">
        <v>45027.0</v>
      </c>
      <c r="B75" s="8" t="s">
        <v>5546</v>
      </c>
      <c r="C75" s="9" t="s">
        <v>10</v>
      </c>
      <c r="D75" s="10" t="s">
        <v>5547</v>
      </c>
      <c r="E75" s="8" t="s">
        <v>68</v>
      </c>
      <c r="F75" s="16" t="s">
        <v>5548</v>
      </c>
      <c r="G75" s="19" t="s">
        <v>5549</v>
      </c>
      <c r="H75" s="8" t="s">
        <v>5550</v>
      </c>
      <c r="I75" s="14"/>
      <c r="J75" s="14"/>
      <c r="K75" s="14">
        <f t="shared" si="1"/>
        <v>1</v>
      </c>
      <c r="L75" s="14"/>
      <c r="M75" s="14"/>
      <c r="N75" s="14"/>
      <c r="O75" s="14"/>
      <c r="P75" s="14"/>
      <c r="Q75" s="14"/>
      <c r="R75" s="14"/>
      <c r="S75" s="14"/>
      <c r="T75" s="14"/>
      <c r="U75" s="14"/>
      <c r="V75" s="14"/>
      <c r="W75" s="14"/>
      <c r="X75" s="14"/>
      <c r="Y75" s="14"/>
      <c r="Z75" s="14"/>
      <c r="AA75" s="14"/>
      <c r="AB75" s="14"/>
    </row>
    <row r="76">
      <c r="A76" s="7">
        <v>45027.0</v>
      </c>
      <c r="B76" s="8" t="s">
        <v>5551</v>
      </c>
      <c r="C76" s="9" t="s">
        <v>14</v>
      </c>
      <c r="D76" s="10" t="s">
        <v>5552</v>
      </c>
      <c r="E76" s="8" t="s">
        <v>109</v>
      </c>
      <c r="F76" s="16" t="s">
        <v>5553</v>
      </c>
      <c r="G76" s="19" t="s">
        <v>5554</v>
      </c>
      <c r="H76" s="11"/>
      <c r="I76" s="14"/>
      <c r="J76" s="14"/>
      <c r="K76" s="14">
        <f t="shared" si="1"/>
        <v>1</v>
      </c>
      <c r="L76" s="14"/>
      <c r="M76" s="14"/>
      <c r="N76" s="14"/>
      <c r="O76" s="14"/>
      <c r="P76" s="14"/>
      <c r="Q76" s="14"/>
      <c r="R76" s="14"/>
      <c r="S76" s="14"/>
      <c r="T76" s="14"/>
      <c r="U76" s="14"/>
      <c r="V76" s="14"/>
      <c r="W76" s="14"/>
      <c r="X76" s="14"/>
      <c r="Y76" s="14"/>
      <c r="Z76" s="14"/>
      <c r="AA76" s="14"/>
      <c r="AB76" s="14"/>
    </row>
    <row r="77">
      <c r="A77" s="7">
        <v>45027.0</v>
      </c>
      <c r="B77" s="8" t="s">
        <v>5555</v>
      </c>
      <c r="C77" s="9" t="s">
        <v>10</v>
      </c>
      <c r="D77" s="15" t="s">
        <v>5556</v>
      </c>
      <c r="E77" s="8" t="s">
        <v>68</v>
      </c>
      <c r="F77" s="16" t="s">
        <v>5557</v>
      </c>
      <c r="G77" s="17" t="s">
        <v>5558</v>
      </c>
      <c r="H77" s="8" t="s">
        <v>3727</v>
      </c>
      <c r="I77" s="14"/>
      <c r="J77" s="14"/>
      <c r="K77" s="14">
        <f t="shared" si="1"/>
        <v>2</v>
      </c>
      <c r="L77" s="14"/>
      <c r="M77" s="14"/>
      <c r="N77" s="14"/>
      <c r="O77" s="14"/>
      <c r="P77" s="14"/>
      <c r="Q77" s="14"/>
      <c r="R77" s="14"/>
      <c r="S77" s="14"/>
      <c r="T77" s="14"/>
      <c r="U77" s="14"/>
      <c r="V77" s="14"/>
      <c r="W77" s="14"/>
      <c r="X77" s="14"/>
      <c r="Y77" s="14"/>
      <c r="Z77" s="14"/>
      <c r="AA77" s="14"/>
      <c r="AB77" s="14"/>
    </row>
    <row r="78">
      <c r="A78" s="7">
        <v>45027.0</v>
      </c>
      <c r="B78" s="8" t="s">
        <v>5559</v>
      </c>
      <c r="C78" s="9" t="s">
        <v>14</v>
      </c>
      <c r="D78" s="10" t="s">
        <v>5560</v>
      </c>
      <c r="E78" s="8" t="s">
        <v>109</v>
      </c>
      <c r="F78" s="16" t="s">
        <v>5561</v>
      </c>
      <c r="G78" s="19" t="s">
        <v>5562</v>
      </c>
      <c r="H78" s="8" t="s">
        <v>3727</v>
      </c>
      <c r="I78" s="14"/>
      <c r="J78" s="14"/>
      <c r="K78" s="14">
        <f t="shared" si="1"/>
        <v>1</v>
      </c>
      <c r="L78" s="14"/>
      <c r="M78" s="14"/>
      <c r="N78" s="14"/>
      <c r="O78" s="14"/>
      <c r="P78" s="14"/>
      <c r="Q78" s="14"/>
      <c r="R78" s="14"/>
      <c r="S78" s="14"/>
      <c r="T78" s="14"/>
      <c r="U78" s="14"/>
      <c r="V78" s="14"/>
      <c r="W78" s="14"/>
      <c r="X78" s="14"/>
      <c r="Y78" s="14"/>
      <c r="Z78" s="14"/>
      <c r="AA78" s="14"/>
      <c r="AB78" s="14"/>
    </row>
    <row r="79">
      <c r="A79" s="7">
        <v>45027.0</v>
      </c>
      <c r="B79" s="8" t="s">
        <v>5563</v>
      </c>
      <c r="C79" s="9" t="s">
        <v>14</v>
      </c>
      <c r="D79" s="10" t="s">
        <v>5564</v>
      </c>
      <c r="E79" s="8" t="s">
        <v>68</v>
      </c>
      <c r="F79" s="16" t="s">
        <v>5565</v>
      </c>
      <c r="G79" s="13"/>
      <c r="H79" s="8" t="s">
        <v>5566</v>
      </c>
      <c r="I79" s="14"/>
      <c r="J79" s="14"/>
      <c r="K79" s="14">
        <f t="shared" si="1"/>
        <v>1</v>
      </c>
      <c r="L79" s="14"/>
      <c r="M79" s="14"/>
      <c r="N79" s="14"/>
      <c r="O79" s="14"/>
      <c r="P79" s="14"/>
      <c r="Q79" s="14"/>
      <c r="R79" s="14"/>
      <c r="S79" s="14"/>
      <c r="T79" s="14"/>
      <c r="U79" s="14"/>
      <c r="V79" s="14"/>
      <c r="W79" s="14"/>
      <c r="X79" s="14"/>
      <c r="Y79" s="14"/>
      <c r="Z79" s="14"/>
      <c r="AA79" s="14"/>
      <c r="AB79" s="14"/>
    </row>
    <row r="80">
      <c r="A80" s="7">
        <v>45027.0</v>
      </c>
      <c r="B80" s="8" t="s">
        <v>5567</v>
      </c>
      <c r="C80" s="9" t="s">
        <v>14</v>
      </c>
      <c r="D80" s="10" t="s">
        <v>5568</v>
      </c>
      <c r="E80" s="8" t="s">
        <v>109</v>
      </c>
      <c r="F80" s="16" t="s">
        <v>5569</v>
      </c>
      <c r="G80" s="19" t="s">
        <v>5570</v>
      </c>
      <c r="H80" s="11"/>
      <c r="I80" s="14"/>
      <c r="J80" s="14"/>
      <c r="K80" s="14">
        <f t="shared" si="1"/>
        <v>1</v>
      </c>
      <c r="L80" s="14"/>
      <c r="M80" s="14"/>
      <c r="N80" s="14"/>
      <c r="O80" s="14"/>
      <c r="P80" s="14"/>
      <c r="Q80" s="14"/>
      <c r="R80" s="14"/>
      <c r="S80" s="14"/>
      <c r="T80" s="14"/>
      <c r="U80" s="14"/>
      <c r="V80" s="14"/>
      <c r="W80" s="14"/>
      <c r="X80" s="14"/>
      <c r="Y80" s="14"/>
      <c r="Z80" s="14"/>
      <c r="AA80" s="14"/>
      <c r="AB80" s="14"/>
    </row>
    <row r="81">
      <c r="A81" s="7">
        <v>45027.0</v>
      </c>
      <c r="B81" s="8" t="s">
        <v>5571</v>
      </c>
      <c r="C81" s="9" t="s">
        <v>14</v>
      </c>
      <c r="D81" s="10" t="s">
        <v>5572</v>
      </c>
      <c r="E81" s="8" t="s">
        <v>97</v>
      </c>
      <c r="F81" s="12"/>
      <c r="G81" s="13"/>
      <c r="H81" s="8" t="s">
        <v>5573</v>
      </c>
      <c r="I81" s="14"/>
      <c r="J81" s="14"/>
      <c r="K81" s="14">
        <f t="shared" si="1"/>
        <v>0</v>
      </c>
      <c r="L81" s="14"/>
      <c r="M81" s="14"/>
      <c r="N81" s="14"/>
      <c r="O81" s="14"/>
      <c r="P81" s="14"/>
      <c r="Q81" s="14"/>
      <c r="R81" s="14"/>
      <c r="S81" s="14"/>
      <c r="T81" s="14"/>
      <c r="U81" s="14"/>
      <c r="V81" s="14"/>
      <c r="W81" s="14"/>
      <c r="X81" s="14"/>
      <c r="Y81" s="14"/>
      <c r="Z81" s="14"/>
      <c r="AA81" s="14"/>
      <c r="AB81" s="14"/>
    </row>
    <row r="82">
      <c r="A82" s="7">
        <v>45028.0</v>
      </c>
      <c r="B82" s="8" t="s">
        <v>5574</v>
      </c>
      <c r="C82" s="9" t="s">
        <v>14</v>
      </c>
      <c r="D82" s="10" t="s">
        <v>5575</v>
      </c>
      <c r="E82" s="8" t="s">
        <v>722</v>
      </c>
      <c r="F82" s="16" t="s">
        <v>5576</v>
      </c>
      <c r="G82" s="19" t="s">
        <v>5577</v>
      </c>
      <c r="H82" s="8" t="s">
        <v>1697</v>
      </c>
      <c r="I82" s="14"/>
      <c r="J82" s="14"/>
      <c r="K82" s="14">
        <f t="shared" si="1"/>
        <v>1</v>
      </c>
      <c r="L82" s="14"/>
      <c r="M82" s="14"/>
      <c r="N82" s="14"/>
      <c r="O82" s="14"/>
      <c r="P82" s="14"/>
      <c r="Q82" s="14"/>
      <c r="R82" s="14"/>
      <c r="S82" s="14"/>
      <c r="T82" s="14"/>
      <c r="U82" s="14"/>
      <c r="V82" s="14"/>
      <c r="W82" s="14"/>
      <c r="X82" s="14"/>
      <c r="Y82" s="14"/>
      <c r="Z82" s="14"/>
      <c r="AA82" s="14"/>
      <c r="AB82" s="14"/>
    </row>
    <row r="83">
      <c r="A83" s="7">
        <v>45028.0</v>
      </c>
      <c r="B83" s="8" t="s">
        <v>5578</v>
      </c>
      <c r="C83" s="9" t="s">
        <v>14</v>
      </c>
      <c r="D83" s="10" t="s">
        <v>5579</v>
      </c>
      <c r="E83" s="8" t="s">
        <v>93</v>
      </c>
      <c r="F83" s="16" t="s">
        <v>5580</v>
      </c>
      <c r="G83" s="19" t="s">
        <v>5581</v>
      </c>
      <c r="H83" s="11"/>
      <c r="I83" s="14"/>
      <c r="J83" s="14"/>
      <c r="K83" s="14">
        <f t="shared" si="1"/>
        <v>1</v>
      </c>
      <c r="L83" s="14"/>
      <c r="M83" s="14"/>
      <c r="N83" s="14"/>
      <c r="O83" s="14"/>
      <c r="P83" s="14"/>
      <c r="Q83" s="14"/>
      <c r="R83" s="14"/>
      <c r="S83" s="14"/>
      <c r="T83" s="14"/>
      <c r="U83" s="14"/>
      <c r="V83" s="14"/>
      <c r="W83" s="14"/>
      <c r="X83" s="14"/>
      <c r="Y83" s="14"/>
      <c r="Z83" s="14"/>
      <c r="AA83" s="14"/>
      <c r="AB83" s="14"/>
    </row>
    <row r="84" ht="349.5" customHeight="1">
      <c r="A84" s="7">
        <v>45028.0</v>
      </c>
      <c r="B84" s="8" t="s">
        <v>5582</v>
      </c>
      <c r="C84" s="9" t="s">
        <v>14</v>
      </c>
      <c r="D84" s="10" t="s">
        <v>5583</v>
      </c>
      <c r="E84" s="8" t="s">
        <v>123</v>
      </c>
      <c r="F84" s="16" t="s">
        <v>5584</v>
      </c>
      <c r="G84" s="19" t="s">
        <v>5585</v>
      </c>
      <c r="H84" s="8" t="s">
        <v>348</v>
      </c>
      <c r="I84" s="23"/>
      <c r="J84" s="14"/>
      <c r="K84" s="14">
        <f t="shared" si="1"/>
        <v>1</v>
      </c>
      <c r="L84" s="14"/>
      <c r="M84" s="14"/>
      <c r="N84" s="14"/>
      <c r="O84" s="14"/>
      <c r="P84" s="14"/>
      <c r="Q84" s="14"/>
      <c r="R84" s="14"/>
      <c r="S84" s="14"/>
      <c r="T84" s="14"/>
      <c r="U84" s="14"/>
      <c r="V84" s="14"/>
      <c r="W84" s="14"/>
      <c r="X84" s="14"/>
      <c r="Y84" s="14"/>
      <c r="Z84" s="14"/>
      <c r="AA84" s="14"/>
      <c r="AB84" s="14"/>
    </row>
    <row r="85" ht="79.5" customHeight="1">
      <c r="A85" s="7">
        <v>45028.0</v>
      </c>
      <c r="B85" s="8" t="s">
        <v>5586</v>
      </c>
      <c r="C85" s="9" t="s">
        <v>30</v>
      </c>
      <c r="D85" s="10" t="s">
        <v>5587</v>
      </c>
      <c r="E85" s="8" t="s">
        <v>5588</v>
      </c>
      <c r="F85" s="16" t="s">
        <v>5589</v>
      </c>
      <c r="G85" s="19" t="s">
        <v>5590</v>
      </c>
      <c r="H85" s="11"/>
      <c r="I85" s="14"/>
      <c r="J85" s="14"/>
      <c r="K85" s="14">
        <f t="shared" si="1"/>
        <v>1</v>
      </c>
      <c r="L85" s="14"/>
      <c r="M85" s="14"/>
      <c r="N85" s="14"/>
      <c r="O85" s="14"/>
      <c r="P85" s="14"/>
      <c r="Q85" s="14"/>
      <c r="R85" s="14"/>
      <c r="S85" s="14"/>
      <c r="T85" s="14"/>
      <c r="U85" s="14"/>
      <c r="V85" s="14"/>
      <c r="W85" s="14"/>
      <c r="X85" s="14"/>
      <c r="Y85" s="14"/>
      <c r="Z85" s="14"/>
      <c r="AA85" s="14"/>
      <c r="AB85" s="14"/>
    </row>
    <row r="86" ht="98.25" customHeight="1">
      <c r="A86" s="7">
        <v>45028.0</v>
      </c>
      <c r="B86" s="8" t="s">
        <v>5591</v>
      </c>
      <c r="C86" s="9" t="s">
        <v>10</v>
      </c>
      <c r="D86" s="10" t="s">
        <v>5592</v>
      </c>
      <c r="E86" s="8" t="s">
        <v>40</v>
      </c>
      <c r="F86" s="16" t="s">
        <v>5593</v>
      </c>
      <c r="G86" s="19" t="s">
        <v>5594</v>
      </c>
      <c r="H86" s="11"/>
      <c r="I86" s="14"/>
      <c r="J86" s="14"/>
      <c r="K86" s="14">
        <f t="shared" si="1"/>
        <v>1</v>
      </c>
      <c r="L86" s="14"/>
      <c r="M86" s="14"/>
      <c r="N86" s="14"/>
      <c r="O86" s="14"/>
      <c r="P86" s="14"/>
      <c r="Q86" s="14"/>
      <c r="R86" s="14"/>
      <c r="S86" s="14"/>
      <c r="T86" s="14"/>
      <c r="U86" s="14"/>
      <c r="V86" s="14"/>
      <c r="W86" s="14"/>
      <c r="X86" s="14"/>
      <c r="Y86" s="14"/>
      <c r="Z86" s="14"/>
      <c r="AA86" s="14"/>
      <c r="AB86" s="14"/>
    </row>
    <row r="87" ht="98.25" customHeight="1">
      <c r="A87" s="7">
        <v>45028.0</v>
      </c>
      <c r="B87" s="8" t="s">
        <v>4959</v>
      </c>
      <c r="C87" s="9" t="s">
        <v>30</v>
      </c>
      <c r="D87" s="10" t="s">
        <v>5595</v>
      </c>
      <c r="E87" s="8" t="s">
        <v>5588</v>
      </c>
      <c r="F87" s="16" t="s">
        <v>5596</v>
      </c>
      <c r="G87" s="19" t="s">
        <v>5597</v>
      </c>
      <c r="H87" s="11"/>
      <c r="I87" s="14"/>
      <c r="J87" s="14"/>
      <c r="K87" s="14">
        <f t="shared" si="1"/>
        <v>1</v>
      </c>
      <c r="L87" s="14"/>
      <c r="M87" s="14"/>
      <c r="N87" s="14"/>
      <c r="O87" s="14"/>
      <c r="P87" s="14"/>
      <c r="Q87" s="14"/>
      <c r="R87" s="14"/>
      <c r="S87" s="14"/>
      <c r="T87" s="14"/>
      <c r="U87" s="14"/>
      <c r="V87" s="14"/>
      <c r="W87" s="14"/>
      <c r="X87" s="14"/>
      <c r="Y87" s="14"/>
      <c r="Z87" s="14"/>
      <c r="AA87" s="14"/>
      <c r="AB87" s="14"/>
    </row>
    <row r="88">
      <c r="A88" s="7">
        <v>45029.0</v>
      </c>
      <c r="B88" s="8" t="s">
        <v>5598</v>
      </c>
      <c r="C88" s="9" t="s">
        <v>14</v>
      </c>
      <c r="D88" s="15" t="s">
        <v>5599</v>
      </c>
      <c r="E88" s="8" t="s">
        <v>4483</v>
      </c>
      <c r="F88" s="16" t="s">
        <v>5600</v>
      </c>
      <c r="G88" s="17" t="s">
        <v>5601</v>
      </c>
      <c r="H88" s="8" t="s">
        <v>348</v>
      </c>
      <c r="I88" s="14"/>
      <c r="J88" s="14"/>
      <c r="K88" s="14">
        <f t="shared" si="1"/>
        <v>3</v>
      </c>
      <c r="L88" s="14"/>
      <c r="M88" s="14"/>
      <c r="N88" s="14"/>
      <c r="O88" s="14"/>
      <c r="P88" s="14"/>
      <c r="Q88" s="14"/>
      <c r="R88" s="14"/>
      <c r="S88" s="14"/>
      <c r="T88" s="14"/>
      <c r="U88" s="14"/>
      <c r="V88" s="14"/>
      <c r="W88" s="14"/>
      <c r="X88" s="14"/>
      <c r="Y88" s="14"/>
      <c r="Z88" s="14"/>
      <c r="AA88" s="14"/>
      <c r="AB88" s="14"/>
    </row>
    <row r="89">
      <c r="A89" s="7">
        <v>45029.0</v>
      </c>
      <c r="B89" s="8" t="s">
        <v>5602</v>
      </c>
      <c r="C89" s="9" t="s">
        <v>10</v>
      </c>
      <c r="D89" s="10" t="s">
        <v>5603</v>
      </c>
      <c r="E89" s="8" t="s">
        <v>68</v>
      </c>
      <c r="F89" s="51" t="s">
        <v>5604</v>
      </c>
      <c r="G89" s="17" t="s">
        <v>5605</v>
      </c>
      <c r="H89" s="8" t="s">
        <v>5606</v>
      </c>
      <c r="I89" s="14"/>
      <c r="J89" s="14"/>
      <c r="K89" s="14">
        <f t="shared" si="1"/>
        <v>1</v>
      </c>
      <c r="L89" s="14"/>
      <c r="M89" s="14"/>
      <c r="N89" s="14"/>
      <c r="O89" s="14"/>
      <c r="P89" s="14"/>
      <c r="Q89" s="14"/>
      <c r="R89" s="14"/>
      <c r="S89" s="14"/>
      <c r="T89" s="14"/>
      <c r="U89" s="14"/>
      <c r="V89" s="14"/>
      <c r="W89" s="14"/>
      <c r="X89" s="14"/>
      <c r="Y89" s="14"/>
      <c r="Z89" s="14"/>
      <c r="AA89" s="14"/>
      <c r="AB89" s="14"/>
    </row>
    <row r="90">
      <c r="A90" s="7">
        <v>45029.0</v>
      </c>
      <c r="B90" s="8" t="s">
        <v>5607</v>
      </c>
      <c r="C90" s="9" t="s">
        <v>10</v>
      </c>
      <c r="D90" s="15" t="s">
        <v>5608</v>
      </c>
      <c r="E90" s="8" t="s">
        <v>40</v>
      </c>
      <c r="F90" s="16" t="s">
        <v>5609</v>
      </c>
      <c r="G90" s="17" t="s">
        <v>5610</v>
      </c>
      <c r="H90" s="11"/>
      <c r="I90" s="14"/>
      <c r="J90" s="14"/>
      <c r="K90" s="14">
        <f t="shared" si="1"/>
        <v>3</v>
      </c>
      <c r="L90" s="14"/>
      <c r="M90" s="14"/>
      <c r="N90" s="14"/>
      <c r="O90" s="14"/>
      <c r="P90" s="14"/>
      <c r="Q90" s="14"/>
      <c r="R90" s="14"/>
      <c r="S90" s="14"/>
      <c r="T90" s="14"/>
      <c r="U90" s="14"/>
      <c r="V90" s="14"/>
      <c r="W90" s="14"/>
      <c r="X90" s="14"/>
      <c r="Y90" s="14"/>
      <c r="Z90" s="14"/>
      <c r="AA90" s="14"/>
      <c r="AB90" s="14"/>
    </row>
    <row r="91">
      <c r="A91" s="7">
        <v>45029.0</v>
      </c>
      <c r="B91" s="8" t="s">
        <v>5611</v>
      </c>
      <c r="C91" s="9" t="s">
        <v>30</v>
      </c>
      <c r="D91" s="10" t="s">
        <v>5612</v>
      </c>
      <c r="E91" s="8" t="s">
        <v>32</v>
      </c>
      <c r="F91" s="16" t="s">
        <v>5613</v>
      </c>
      <c r="G91" s="19" t="s">
        <v>5614</v>
      </c>
      <c r="H91" s="11"/>
      <c r="I91" s="14"/>
      <c r="J91" s="14"/>
      <c r="K91" s="14">
        <f t="shared" si="1"/>
        <v>1</v>
      </c>
      <c r="L91" s="14"/>
      <c r="M91" s="14"/>
      <c r="N91" s="14"/>
      <c r="O91" s="14"/>
      <c r="P91" s="14"/>
      <c r="Q91" s="14"/>
      <c r="R91" s="14"/>
      <c r="S91" s="14"/>
      <c r="T91" s="14"/>
      <c r="U91" s="14"/>
      <c r="V91" s="14"/>
      <c r="W91" s="14"/>
      <c r="X91" s="14"/>
      <c r="Y91" s="14"/>
      <c r="Z91" s="14"/>
      <c r="AA91" s="14"/>
      <c r="AB91" s="14"/>
    </row>
    <row r="92">
      <c r="A92" s="7">
        <v>45029.0</v>
      </c>
      <c r="B92" s="21" t="s">
        <v>5615</v>
      </c>
      <c r="C92" s="9" t="s">
        <v>10</v>
      </c>
      <c r="D92" s="10" t="s">
        <v>5616</v>
      </c>
      <c r="E92" s="8" t="s">
        <v>40</v>
      </c>
      <c r="F92" s="16" t="s">
        <v>5617</v>
      </c>
      <c r="G92" s="19" t="s">
        <v>5618</v>
      </c>
      <c r="H92" s="11"/>
      <c r="I92" s="14"/>
      <c r="J92" s="14"/>
      <c r="K92" s="14">
        <f t="shared" si="1"/>
        <v>1</v>
      </c>
      <c r="L92" s="14"/>
      <c r="M92" s="14"/>
      <c r="N92" s="14"/>
      <c r="O92" s="14"/>
      <c r="P92" s="14"/>
      <c r="Q92" s="14"/>
      <c r="R92" s="14"/>
      <c r="S92" s="14"/>
      <c r="T92" s="14"/>
      <c r="U92" s="14"/>
      <c r="V92" s="14"/>
      <c r="W92" s="14"/>
      <c r="X92" s="14"/>
      <c r="Y92" s="14"/>
      <c r="Z92" s="14"/>
      <c r="AA92" s="14"/>
      <c r="AB92" s="14"/>
    </row>
    <row r="93">
      <c r="A93" s="7">
        <v>45030.0</v>
      </c>
      <c r="B93" s="8" t="s">
        <v>5619</v>
      </c>
      <c r="C93" s="9" t="s">
        <v>14</v>
      </c>
      <c r="D93" s="10" t="s">
        <v>5620</v>
      </c>
      <c r="E93" s="8" t="s">
        <v>156</v>
      </c>
      <c r="F93" s="16" t="s">
        <v>5621</v>
      </c>
      <c r="G93" s="19" t="s">
        <v>5622</v>
      </c>
      <c r="H93" s="8"/>
      <c r="I93" s="14"/>
      <c r="J93" s="14"/>
      <c r="K93" s="14">
        <f t="shared" si="1"/>
        <v>1</v>
      </c>
      <c r="L93" s="14"/>
      <c r="M93" s="14"/>
      <c r="N93" s="14"/>
      <c r="O93" s="14"/>
      <c r="P93" s="14"/>
      <c r="Q93" s="14"/>
      <c r="R93" s="14"/>
      <c r="S93" s="14"/>
      <c r="T93" s="14"/>
      <c r="U93" s="14"/>
      <c r="V93" s="14"/>
      <c r="W93" s="14"/>
      <c r="X93" s="14"/>
      <c r="Y93" s="14"/>
      <c r="Z93" s="14"/>
      <c r="AA93" s="14"/>
      <c r="AB93" s="14"/>
    </row>
    <row r="94">
      <c r="A94" s="7">
        <v>45033.0</v>
      </c>
      <c r="B94" s="8" t="s">
        <v>5623</v>
      </c>
      <c r="C94" s="9" t="s">
        <v>14</v>
      </c>
      <c r="D94" s="15" t="s">
        <v>5624</v>
      </c>
      <c r="E94" s="8" t="s">
        <v>93</v>
      </c>
      <c r="F94" s="16" t="s">
        <v>5625</v>
      </c>
      <c r="G94" s="17" t="s">
        <v>5626</v>
      </c>
      <c r="H94" s="11"/>
      <c r="I94" s="14"/>
      <c r="J94" s="14"/>
      <c r="K94" s="14">
        <f t="shared" si="1"/>
        <v>2</v>
      </c>
      <c r="L94" s="14"/>
      <c r="M94" s="14"/>
      <c r="N94" s="14"/>
      <c r="O94" s="14"/>
      <c r="P94" s="14"/>
      <c r="Q94" s="14"/>
      <c r="R94" s="14"/>
      <c r="S94" s="14"/>
      <c r="T94" s="14"/>
      <c r="U94" s="14"/>
      <c r="V94" s="14"/>
      <c r="W94" s="14"/>
      <c r="X94" s="14"/>
      <c r="Y94" s="14"/>
      <c r="Z94" s="14"/>
      <c r="AA94" s="14"/>
      <c r="AB94" s="14"/>
    </row>
    <row r="95">
      <c r="A95" s="7">
        <v>45033.0</v>
      </c>
      <c r="B95" s="8" t="s">
        <v>5627</v>
      </c>
      <c r="C95" s="9" t="s">
        <v>14</v>
      </c>
      <c r="D95" s="15" t="s">
        <v>5628</v>
      </c>
      <c r="E95" s="8" t="s">
        <v>123</v>
      </c>
      <c r="F95" s="16" t="s">
        <v>5629</v>
      </c>
      <c r="G95" s="19" t="s">
        <v>5630</v>
      </c>
      <c r="H95" s="8" t="s">
        <v>5631</v>
      </c>
      <c r="I95" s="14"/>
      <c r="J95" s="14"/>
      <c r="K95" s="14">
        <f t="shared" si="1"/>
        <v>1</v>
      </c>
      <c r="L95" s="14"/>
      <c r="M95" s="14"/>
      <c r="N95" s="14"/>
      <c r="O95" s="14"/>
      <c r="P95" s="14"/>
      <c r="Q95" s="14"/>
      <c r="R95" s="14"/>
      <c r="S95" s="14"/>
      <c r="T95" s="14"/>
      <c r="U95" s="14"/>
      <c r="V95" s="14"/>
      <c r="W95" s="14"/>
      <c r="X95" s="14"/>
      <c r="Y95" s="14"/>
      <c r="Z95" s="14"/>
      <c r="AA95" s="14"/>
      <c r="AB95" s="14"/>
    </row>
    <row r="96" ht="342.0" customHeight="1">
      <c r="A96" s="7">
        <v>45033.0</v>
      </c>
      <c r="B96" s="8" t="s">
        <v>5632</v>
      </c>
      <c r="C96" s="9" t="s">
        <v>14</v>
      </c>
      <c r="D96" s="10" t="s">
        <v>5633</v>
      </c>
      <c r="E96" s="8" t="s">
        <v>5634</v>
      </c>
      <c r="F96" s="16" t="s">
        <v>5635</v>
      </c>
      <c r="G96" s="19" t="s">
        <v>5636</v>
      </c>
      <c r="H96" s="8" t="s">
        <v>348</v>
      </c>
      <c r="I96" s="14"/>
      <c r="J96" s="14"/>
      <c r="K96" s="14">
        <f t="shared" si="1"/>
        <v>1</v>
      </c>
      <c r="L96" s="14"/>
      <c r="M96" s="14"/>
      <c r="N96" s="14"/>
      <c r="O96" s="14"/>
      <c r="P96" s="14"/>
      <c r="Q96" s="14"/>
      <c r="R96" s="14"/>
      <c r="S96" s="14"/>
      <c r="T96" s="14"/>
      <c r="U96" s="14"/>
      <c r="V96" s="14"/>
      <c r="W96" s="14"/>
      <c r="X96" s="14"/>
      <c r="Y96" s="14"/>
      <c r="Z96" s="14"/>
      <c r="AA96" s="14"/>
      <c r="AB96" s="14"/>
    </row>
    <row r="97" ht="342.0" customHeight="1">
      <c r="A97" s="7">
        <v>45033.0</v>
      </c>
      <c r="B97" s="8" t="s">
        <v>5637</v>
      </c>
      <c r="C97" s="9" t="s">
        <v>30</v>
      </c>
      <c r="D97" s="10" t="s">
        <v>5638</v>
      </c>
      <c r="E97" s="8" t="s">
        <v>32</v>
      </c>
      <c r="F97" s="16" t="s">
        <v>5639</v>
      </c>
      <c r="G97" s="19" t="s">
        <v>5640</v>
      </c>
      <c r="H97" s="8" t="s">
        <v>348</v>
      </c>
      <c r="I97" s="14"/>
      <c r="J97" s="14"/>
      <c r="K97" s="14">
        <f t="shared" si="1"/>
        <v>1</v>
      </c>
      <c r="L97" s="14"/>
      <c r="M97" s="14"/>
      <c r="N97" s="14"/>
      <c r="O97" s="14"/>
      <c r="P97" s="14"/>
      <c r="Q97" s="14"/>
      <c r="R97" s="14"/>
      <c r="S97" s="14"/>
      <c r="T97" s="14"/>
      <c r="U97" s="14"/>
      <c r="V97" s="14"/>
      <c r="W97" s="14"/>
      <c r="X97" s="14"/>
      <c r="Y97" s="14"/>
      <c r="Z97" s="14"/>
      <c r="AA97" s="14"/>
      <c r="AB97" s="14"/>
    </row>
    <row r="98">
      <c r="A98" s="7">
        <v>45033.0</v>
      </c>
      <c r="B98" s="8" t="s">
        <v>5641</v>
      </c>
      <c r="C98" s="9" t="s">
        <v>30</v>
      </c>
      <c r="D98" s="10" t="s">
        <v>5642</v>
      </c>
      <c r="E98" s="8" t="s">
        <v>32</v>
      </c>
      <c r="F98" s="16" t="s">
        <v>5643</v>
      </c>
      <c r="G98" s="19" t="s">
        <v>5644</v>
      </c>
      <c r="H98" s="11"/>
      <c r="I98" s="14"/>
      <c r="J98" s="14"/>
      <c r="K98" s="14">
        <f t="shared" si="1"/>
        <v>1</v>
      </c>
      <c r="L98" s="14"/>
      <c r="M98" s="14"/>
      <c r="N98" s="14"/>
      <c r="O98" s="14"/>
      <c r="P98" s="14"/>
      <c r="Q98" s="14"/>
      <c r="R98" s="14"/>
      <c r="S98" s="14"/>
      <c r="T98" s="14"/>
      <c r="U98" s="14"/>
      <c r="V98" s="14"/>
      <c r="W98" s="14"/>
      <c r="X98" s="14"/>
      <c r="Y98" s="14"/>
      <c r="Z98" s="14"/>
      <c r="AA98" s="14"/>
      <c r="AB98" s="14"/>
    </row>
    <row r="99">
      <c r="A99" s="7">
        <v>45033.0</v>
      </c>
      <c r="B99" s="8" t="s">
        <v>5645</v>
      </c>
      <c r="C99" s="9" t="s">
        <v>14</v>
      </c>
      <c r="D99" s="10" t="s">
        <v>5646</v>
      </c>
      <c r="E99" s="8" t="s">
        <v>83</v>
      </c>
      <c r="F99" s="16" t="s">
        <v>5647</v>
      </c>
      <c r="G99" s="19" t="s">
        <v>5648</v>
      </c>
      <c r="H99" s="11"/>
      <c r="I99" s="14"/>
      <c r="J99" s="14"/>
      <c r="K99" s="14">
        <f t="shared" si="1"/>
        <v>1</v>
      </c>
      <c r="L99" s="14"/>
      <c r="M99" s="14"/>
      <c r="N99" s="14"/>
      <c r="O99" s="14"/>
      <c r="P99" s="14"/>
      <c r="Q99" s="14"/>
      <c r="R99" s="14"/>
      <c r="S99" s="14"/>
      <c r="T99" s="14"/>
      <c r="U99" s="14"/>
      <c r="V99" s="14"/>
      <c r="W99" s="14"/>
      <c r="X99" s="14"/>
      <c r="Y99" s="14"/>
      <c r="Z99" s="14"/>
      <c r="AA99" s="14"/>
      <c r="AB99" s="14"/>
    </row>
    <row r="100" ht="239.25" customHeight="1">
      <c r="A100" s="7">
        <v>45033.0</v>
      </c>
      <c r="B100" s="8" t="s">
        <v>5649</v>
      </c>
      <c r="C100" s="9" t="s">
        <v>14</v>
      </c>
      <c r="D100" s="15" t="s">
        <v>5650</v>
      </c>
      <c r="E100" s="8" t="s">
        <v>132</v>
      </c>
      <c r="F100" s="16" t="s">
        <v>3215</v>
      </c>
      <c r="G100" s="19" t="s">
        <v>5651</v>
      </c>
      <c r="H100" s="8" t="s">
        <v>5652</v>
      </c>
      <c r="I100" s="14"/>
      <c r="J100" s="14"/>
      <c r="K100" s="14">
        <f t="shared" si="1"/>
        <v>1</v>
      </c>
      <c r="L100" s="14"/>
      <c r="M100" s="14"/>
      <c r="N100" s="14"/>
      <c r="O100" s="14"/>
      <c r="P100" s="14"/>
      <c r="Q100" s="14"/>
      <c r="R100" s="14"/>
      <c r="S100" s="14"/>
      <c r="T100" s="14"/>
      <c r="U100" s="14"/>
      <c r="V100" s="14"/>
      <c r="W100" s="14"/>
      <c r="X100" s="14"/>
      <c r="Y100" s="14"/>
      <c r="Z100" s="14"/>
      <c r="AA100" s="14"/>
      <c r="AB100" s="14"/>
    </row>
    <row r="101">
      <c r="A101" s="7"/>
      <c r="B101" s="8" t="s">
        <v>5653</v>
      </c>
      <c r="C101" s="9" t="s">
        <v>14</v>
      </c>
      <c r="D101" s="10" t="s">
        <v>5654</v>
      </c>
      <c r="E101" s="8" t="s">
        <v>132</v>
      </c>
      <c r="F101" s="16" t="s">
        <v>5655</v>
      </c>
      <c r="G101" s="19" t="s">
        <v>5656</v>
      </c>
      <c r="H101" s="11"/>
      <c r="I101" s="14"/>
      <c r="J101" s="14"/>
      <c r="K101" s="14">
        <f t="shared" si="1"/>
        <v>1</v>
      </c>
      <c r="L101" s="14"/>
      <c r="M101" s="14"/>
      <c r="N101" s="14"/>
      <c r="O101" s="14"/>
      <c r="P101" s="14"/>
      <c r="Q101" s="14"/>
      <c r="R101" s="14"/>
      <c r="S101" s="14"/>
      <c r="T101" s="14"/>
      <c r="U101" s="14"/>
      <c r="V101" s="14"/>
      <c r="W101" s="14"/>
      <c r="X101" s="14"/>
      <c r="Y101" s="14"/>
      <c r="Z101" s="14"/>
      <c r="AA101" s="14"/>
      <c r="AB101" s="14"/>
    </row>
    <row r="102">
      <c r="A102" s="7">
        <v>45033.0</v>
      </c>
      <c r="B102" s="8" t="s">
        <v>5657</v>
      </c>
      <c r="C102" s="9" t="s">
        <v>14</v>
      </c>
      <c r="D102" s="10" t="s">
        <v>5658</v>
      </c>
      <c r="E102" s="8" t="s">
        <v>109</v>
      </c>
      <c r="F102" s="16" t="s">
        <v>5659</v>
      </c>
      <c r="G102" s="19" t="s">
        <v>5660</v>
      </c>
      <c r="H102" s="8" t="s">
        <v>348</v>
      </c>
      <c r="I102" s="14"/>
      <c r="J102" s="14"/>
      <c r="K102" s="14">
        <f t="shared" si="1"/>
        <v>1</v>
      </c>
      <c r="L102" s="14"/>
      <c r="M102" s="14"/>
      <c r="N102" s="14"/>
      <c r="O102" s="14"/>
      <c r="P102" s="14"/>
      <c r="Q102" s="14"/>
      <c r="R102" s="14"/>
      <c r="S102" s="14"/>
      <c r="T102" s="14"/>
      <c r="U102" s="14"/>
      <c r="V102" s="14"/>
      <c r="W102" s="14"/>
      <c r="X102" s="14"/>
      <c r="Y102" s="14"/>
      <c r="Z102" s="14"/>
      <c r="AA102" s="14"/>
      <c r="AB102" s="14"/>
    </row>
    <row r="103">
      <c r="A103" s="7">
        <v>45033.0</v>
      </c>
      <c r="B103" s="8" t="s">
        <v>5661</v>
      </c>
      <c r="C103" s="9" t="s">
        <v>10</v>
      </c>
      <c r="D103" s="10" t="s">
        <v>5662</v>
      </c>
      <c r="E103" s="8" t="s">
        <v>109</v>
      </c>
      <c r="F103" s="16" t="s">
        <v>5663</v>
      </c>
      <c r="G103" s="19" t="s">
        <v>5664</v>
      </c>
      <c r="H103" s="8" t="s">
        <v>5665</v>
      </c>
      <c r="I103" s="14"/>
      <c r="J103" s="14"/>
      <c r="K103" s="14">
        <f t="shared" si="1"/>
        <v>1</v>
      </c>
      <c r="L103" s="14"/>
      <c r="M103" s="14"/>
      <c r="N103" s="14"/>
      <c r="O103" s="14"/>
      <c r="P103" s="14"/>
      <c r="Q103" s="14"/>
      <c r="R103" s="14"/>
      <c r="S103" s="14"/>
      <c r="T103" s="14"/>
      <c r="U103" s="14"/>
      <c r="V103" s="14"/>
      <c r="W103" s="14"/>
      <c r="X103" s="14"/>
      <c r="Y103" s="14"/>
      <c r="Z103" s="14"/>
      <c r="AA103" s="14"/>
      <c r="AB103" s="14"/>
    </row>
    <row r="104">
      <c r="A104" s="7">
        <v>45033.0</v>
      </c>
      <c r="B104" s="8" t="s">
        <v>5666</v>
      </c>
      <c r="C104" s="9" t="s">
        <v>14</v>
      </c>
      <c r="D104" s="10" t="s">
        <v>5667</v>
      </c>
      <c r="E104" s="8" t="s">
        <v>93</v>
      </c>
      <c r="F104" s="16" t="s">
        <v>5668</v>
      </c>
      <c r="G104" s="19" t="s">
        <v>5669</v>
      </c>
      <c r="H104" s="11"/>
      <c r="I104" s="14"/>
      <c r="J104" s="14"/>
      <c r="K104" s="14">
        <f t="shared" si="1"/>
        <v>1</v>
      </c>
      <c r="L104" s="14"/>
      <c r="M104" s="14"/>
      <c r="N104" s="14"/>
      <c r="O104" s="14"/>
      <c r="P104" s="14"/>
      <c r="Q104" s="14"/>
      <c r="R104" s="14"/>
      <c r="S104" s="14"/>
      <c r="T104" s="14"/>
      <c r="U104" s="14"/>
      <c r="V104" s="14"/>
      <c r="W104" s="14"/>
      <c r="X104" s="14"/>
      <c r="Y104" s="14"/>
      <c r="Z104" s="14"/>
      <c r="AA104" s="14"/>
      <c r="AB104" s="14"/>
    </row>
    <row r="105">
      <c r="A105" s="7">
        <v>45033.0</v>
      </c>
      <c r="B105" s="8" t="s">
        <v>5670</v>
      </c>
      <c r="C105" s="9" t="s">
        <v>14</v>
      </c>
      <c r="D105" s="10" t="s">
        <v>5642</v>
      </c>
      <c r="E105" s="8" t="s">
        <v>109</v>
      </c>
      <c r="F105" s="16" t="s">
        <v>5671</v>
      </c>
      <c r="G105" s="19" t="s">
        <v>5672</v>
      </c>
      <c r="H105" s="8" t="s">
        <v>5673</v>
      </c>
      <c r="I105" s="14"/>
      <c r="J105" s="14"/>
      <c r="K105" s="14">
        <f t="shared" si="1"/>
        <v>1</v>
      </c>
      <c r="L105" s="14"/>
      <c r="M105" s="14"/>
      <c r="N105" s="14"/>
      <c r="O105" s="14"/>
      <c r="P105" s="14"/>
      <c r="Q105" s="14"/>
      <c r="R105" s="14"/>
      <c r="S105" s="14"/>
      <c r="T105" s="14"/>
      <c r="U105" s="14"/>
      <c r="V105" s="14"/>
      <c r="W105" s="14"/>
      <c r="X105" s="14"/>
      <c r="Y105" s="14"/>
      <c r="Z105" s="14"/>
      <c r="AA105" s="14"/>
      <c r="AB105" s="14"/>
    </row>
    <row r="106">
      <c r="A106" s="7">
        <v>45033.0</v>
      </c>
      <c r="B106" s="8" t="s">
        <v>5674</v>
      </c>
      <c r="C106" s="9" t="s">
        <v>30</v>
      </c>
      <c r="D106" s="10" t="s">
        <v>5642</v>
      </c>
      <c r="E106" s="8" t="s">
        <v>37</v>
      </c>
      <c r="F106" s="16" t="s">
        <v>5675</v>
      </c>
      <c r="G106" s="19" t="s">
        <v>5676</v>
      </c>
      <c r="H106" s="8" t="s">
        <v>5673</v>
      </c>
      <c r="I106" s="14"/>
      <c r="J106" s="14"/>
      <c r="K106" s="14">
        <f t="shared" si="1"/>
        <v>1</v>
      </c>
      <c r="L106" s="14"/>
      <c r="M106" s="14"/>
      <c r="N106" s="14"/>
      <c r="O106" s="14"/>
      <c r="P106" s="14"/>
      <c r="Q106" s="14"/>
      <c r="R106" s="14"/>
      <c r="S106" s="14"/>
      <c r="T106" s="14"/>
      <c r="U106" s="14"/>
      <c r="V106" s="14"/>
      <c r="W106" s="14"/>
      <c r="X106" s="14"/>
      <c r="Y106" s="14"/>
      <c r="Z106" s="14"/>
      <c r="AA106" s="14"/>
      <c r="AB106" s="14"/>
    </row>
    <row r="107">
      <c r="A107" s="7">
        <v>45033.0</v>
      </c>
      <c r="B107" s="8" t="s">
        <v>5677</v>
      </c>
      <c r="C107" s="9" t="s">
        <v>14</v>
      </c>
      <c r="D107" s="10" t="s">
        <v>5642</v>
      </c>
      <c r="E107" s="8" t="s">
        <v>109</v>
      </c>
      <c r="F107" s="16" t="s">
        <v>5678</v>
      </c>
      <c r="G107" s="19" t="s">
        <v>5679</v>
      </c>
      <c r="H107" s="8" t="s">
        <v>5680</v>
      </c>
      <c r="I107" s="14"/>
      <c r="J107" s="14"/>
      <c r="K107" s="14">
        <f t="shared" si="1"/>
        <v>1</v>
      </c>
      <c r="L107" s="14"/>
      <c r="M107" s="14"/>
      <c r="N107" s="14"/>
      <c r="O107" s="14"/>
      <c r="P107" s="14"/>
      <c r="Q107" s="14"/>
      <c r="R107" s="14"/>
      <c r="S107" s="14"/>
      <c r="T107" s="14"/>
      <c r="U107" s="14"/>
      <c r="V107" s="14"/>
      <c r="W107" s="14"/>
      <c r="X107" s="14"/>
      <c r="Y107" s="14"/>
      <c r="Z107" s="14"/>
      <c r="AA107" s="14"/>
      <c r="AB107" s="14"/>
    </row>
    <row r="108">
      <c r="A108" s="7">
        <v>45012.0</v>
      </c>
      <c r="B108" s="8" t="s">
        <v>5681</v>
      </c>
      <c r="C108" s="9" t="s">
        <v>30</v>
      </c>
      <c r="D108" s="15" t="s">
        <v>5682</v>
      </c>
      <c r="E108" s="8" t="s">
        <v>1041</v>
      </c>
      <c r="F108" s="16" t="s">
        <v>5683</v>
      </c>
      <c r="G108" s="19" t="s">
        <v>5684</v>
      </c>
      <c r="H108" s="8" t="s">
        <v>5685</v>
      </c>
      <c r="I108" s="14"/>
      <c r="J108" s="14"/>
      <c r="K108" s="14">
        <f t="shared" si="1"/>
        <v>1</v>
      </c>
      <c r="L108" s="14"/>
      <c r="M108" s="14"/>
      <c r="N108" s="14"/>
      <c r="O108" s="14"/>
      <c r="P108" s="14"/>
      <c r="Q108" s="14"/>
      <c r="R108" s="14"/>
      <c r="S108" s="14"/>
      <c r="T108" s="14"/>
      <c r="U108" s="14"/>
      <c r="V108" s="14"/>
      <c r="W108" s="14"/>
      <c r="X108" s="14"/>
      <c r="Y108" s="14"/>
      <c r="Z108" s="14"/>
      <c r="AA108" s="14"/>
      <c r="AB108" s="14"/>
    </row>
    <row r="109">
      <c r="A109" s="7">
        <v>45034.0</v>
      </c>
      <c r="B109" s="8" t="s">
        <v>5686</v>
      </c>
      <c r="C109" s="9" t="s">
        <v>14</v>
      </c>
      <c r="D109" s="10" t="s">
        <v>5687</v>
      </c>
      <c r="E109" s="8" t="s">
        <v>5688</v>
      </c>
      <c r="F109" s="16" t="s">
        <v>5689</v>
      </c>
      <c r="G109" s="19" t="s">
        <v>5690</v>
      </c>
      <c r="H109" s="8" t="s">
        <v>5691</v>
      </c>
      <c r="I109" s="14"/>
      <c r="J109" s="14"/>
      <c r="K109" s="14">
        <f t="shared" si="1"/>
        <v>1</v>
      </c>
      <c r="L109" s="14"/>
      <c r="M109" s="14"/>
      <c r="N109" s="14"/>
      <c r="O109" s="14"/>
      <c r="P109" s="14"/>
      <c r="Q109" s="14"/>
      <c r="R109" s="14"/>
      <c r="S109" s="14"/>
      <c r="T109" s="14"/>
      <c r="U109" s="14"/>
      <c r="V109" s="14"/>
      <c r="W109" s="14"/>
      <c r="X109" s="14"/>
      <c r="Y109" s="14"/>
      <c r="Z109" s="14"/>
      <c r="AA109" s="14"/>
      <c r="AB109" s="14"/>
    </row>
    <row r="110">
      <c r="A110" s="7">
        <v>45034.0</v>
      </c>
      <c r="B110" s="8" t="s">
        <v>5692</v>
      </c>
      <c r="C110" s="9" t="s">
        <v>14</v>
      </c>
      <c r="D110" s="10" t="s">
        <v>5693</v>
      </c>
      <c r="E110" s="8" t="s">
        <v>109</v>
      </c>
      <c r="F110" s="16" t="s">
        <v>5694</v>
      </c>
      <c r="G110" s="19" t="s">
        <v>5695</v>
      </c>
      <c r="H110" s="8" t="s">
        <v>5696</v>
      </c>
      <c r="I110" s="14"/>
      <c r="J110" s="14"/>
      <c r="K110" s="14">
        <f t="shared" si="1"/>
        <v>1</v>
      </c>
      <c r="L110" s="14"/>
      <c r="M110" s="14"/>
      <c r="N110" s="14"/>
      <c r="O110" s="14"/>
      <c r="P110" s="14"/>
      <c r="Q110" s="14"/>
      <c r="R110" s="14"/>
      <c r="S110" s="14"/>
      <c r="T110" s="14"/>
      <c r="U110" s="14"/>
      <c r="V110" s="14"/>
      <c r="W110" s="14"/>
      <c r="X110" s="14"/>
      <c r="Y110" s="14"/>
      <c r="Z110" s="14"/>
      <c r="AA110" s="14"/>
      <c r="AB110" s="14"/>
    </row>
    <row r="111" ht="420.75" customHeight="1">
      <c r="A111" s="7">
        <v>45034.0</v>
      </c>
      <c r="B111" s="8" t="s">
        <v>5697</v>
      </c>
      <c r="C111" s="9" t="s">
        <v>14</v>
      </c>
      <c r="D111" s="10" t="s">
        <v>5698</v>
      </c>
      <c r="E111" s="8" t="s">
        <v>4483</v>
      </c>
      <c r="F111" s="16" t="s">
        <v>5699</v>
      </c>
      <c r="G111" s="19" t="s">
        <v>5700</v>
      </c>
      <c r="H111" s="11"/>
      <c r="I111" s="14"/>
      <c r="J111" s="14"/>
      <c r="K111" s="14">
        <f t="shared" si="1"/>
        <v>1</v>
      </c>
      <c r="L111" s="14"/>
      <c r="M111" s="14"/>
      <c r="N111" s="14"/>
      <c r="O111" s="14"/>
      <c r="P111" s="14"/>
      <c r="Q111" s="14"/>
      <c r="R111" s="14"/>
      <c r="S111" s="14"/>
      <c r="T111" s="14"/>
      <c r="U111" s="14"/>
      <c r="V111" s="14"/>
      <c r="W111" s="14"/>
      <c r="X111" s="14"/>
      <c r="Y111" s="14"/>
      <c r="Z111" s="14"/>
      <c r="AA111" s="14"/>
      <c r="AB111" s="14"/>
    </row>
    <row r="112" ht="420.75" customHeight="1">
      <c r="A112" s="7">
        <v>45034.0</v>
      </c>
      <c r="B112" s="8" t="s">
        <v>5701</v>
      </c>
      <c r="C112" s="9" t="s">
        <v>14</v>
      </c>
      <c r="D112" s="10" t="s">
        <v>5702</v>
      </c>
      <c r="E112" s="8" t="s">
        <v>4483</v>
      </c>
      <c r="F112" s="16" t="s">
        <v>5703</v>
      </c>
      <c r="G112" s="19" t="s">
        <v>5704</v>
      </c>
      <c r="H112" s="8" t="s">
        <v>5705</v>
      </c>
      <c r="I112" s="14"/>
      <c r="J112" s="14"/>
      <c r="K112" s="14">
        <f t="shared" si="1"/>
        <v>1</v>
      </c>
      <c r="L112" s="14"/>
      <c r="M112" s="14"/>
      <c r="N112" s="14"/>
      <c r="O112" s="14"/>
      <c r="P112" s="14"/>
      <c r="Q112" s="14"/>
      <c r="R112" s="14"/>
      <c r="S112" s="14"/>
      <c r="T112" s="14"/>
      <c r="U112" s="14"/>
      <c r="V112" s="14"/>
      <c r="W112" s="14"/>
      <c r="X112" s="14"/>
      <c r="Y112" s="14"/>
      <c r="Z112" s="14"/>
      <c r="AA112" s="14"/>
      <c r="AB112" s="14"/>
    </row>
    <row r="113">
      <c r="A113" s="7">
        <v>45034.0</v>
      </c>
      <c r="B113" s="8" t="s">
        <v>5706</v>
      </c>
      <c r="C113" s="9" t="s">
        <v>14</v>
      </c>
      <c r="D113" s="10" t="s">
        <v>5707</v>
      </c>
      <c r="E113" s="8" t="s">
        <v>1622</v>
      </c>
      <c r="F113" s="16" t="s">
        <v>5708</v>
      </c>
      <c r="G113" s="19" t="s">
        <v>5709</v>
      </c>
      <c r="H113" s="11"/>
      <c r="I113" s="14"/>
      <c r="J113" s="14"/>
      <c r="K113" s="14">
        <f t="shared" si="1"/>
        <v>1</v>
      </c>
      <c r="L113" s="14"/>
      <c r="M113" s="14"/>
      <c r="N113" s="14"/>
      <c r="O113" s="14"/>
      <c r="P113" s="14"/>
      <c r="Q113" s="14"/>
      <c r="R113" s="14"/>
      <c r="S113" s="14"/>
      <c r="T113" s="14"/>
      <c r="U113" s="14"/>
      <c r="V113" s="14"/>
      <c r="W113" s="14"/>
      <c r="X113" s="14"/>
      <c r="Y113" s="14"/>
      <c r="Z113" s="14"/>
      <c r="AA113" s="14"/>
      <c r="AB113" s="14"/>
    </row>
    <row r="114">
      <c r="A114" s="7">
        <v>45035.0</v>
      </c>
      <c r="B114" s="8" t="s">
        <v>5710</v>
      </c>
      <c r="C114" s="9" t="s">
        <v>14</v>
      </c>
      <c r="D114" s="10" t="s">
        <v>5711</v>
      </c>
      <c r="E114" s="8" t="s">
        <v>93</v>
      </c>
      <c r="F114" s="11"/>
      <c r="G114" s="13"/>
      <c r="H114" s="8" t="s">
        <v>5712</v>
      </c>
      <c r="I114" s="23" t="s">
        <v>209</v>
      </c>
      <c r="J114" s="14"/>
      <c r="K114" s="14">
        <f t="shared" si="1"/>
        <v>0</v>
      </c>
      <c r="L114" s="14"/>
      <c r="M114" s="14"/>
      <c r="N114" s="14"/>
      <c r="O114" s="14"/>
      <c r="P114" s="14"/>
      <c r="Q114" s="14"/>
      <c r="R114" s="14"/>
      <c r="S114" s="14"/>
      <c r="T114" s="14"/>
      <c r="U114" s="14"/>
      <c r="V114" s="14"/>
      <c r="W114" s="14"/>
      <c r="X114" s="14"/>
      <c r="Y114" s="14"/>
      <c r="Z114" s="14"/>
      <c r="AA114" s="14"/>
      <c r="AB114" s="14"/>
    </row>
    <row r="115">
      <c r="A115" s="7">
        <v>45035.0</v>
      </c>
      <c r="B115" s="8" t="s">
        <v>5713</v>
      </c>
      <c r="C115" s="9" t="s">
        <v>14</v>
      </c>
      <c r="D115" s="10" t="s">
        <v>5642</v>
      </c>
      <c r="E115" s="8" t="s">
        <v>109</v>
      </c>
      <c r="F115" s="16" t="s">
        <v>5714</v>
      </c>
      <c r="G115" s="19" t="s">
        <v>5715</v>
      </c>
      <c r="H115" s="8" t="s">
        <v>5716</v>
      </c>
      <c r="I115" s="14"/>
      <c r="J115" s="14"/>
      <c r="K115" s="14">
        <f t="shared" si="1"/>
        <v>1</v>
      </c>
      <c r="L115" s="14"/>
      <c r="M115" s="14"/>
      <c r="N115" s="14"/>
      <c r="O115" s="14"/>
      <c r="P115" s="14"/>
      <c r="Q115" s="14"/>
      <c r="R115" s="14"/>
      <c r="S115" s="14"/>
      <c r="T115" s="14"/>
      <c r="U115" s="14"/>
      <c r="V115" s="14"/>
      <c r="W115" s="14"/>
      <c r="X115" s="14"/>
      <c r="Y115" s="14"/>
      <c r="Z115" s="14"/>
      <c r="AA115" s="14"/>
      <c r="AB115" s="14"/>
    </row>
    <row r="116">
      <c r="A116" s="7">
        <v>45035.0</v>
      </c>
      <c r="B116" s="21" t="s">
        <v>5717</v>
      </c>
      <c r="C116" s="9" t="s">
        <v>10</v>
      </c>
      <c r="D116" s="10" t="s">
        <v>5718</v>
      </c>
      <c r="E116" s="8" t="s">
        <v>97</v>
      </c>
      <c r="F116" s="12"/>
      <c r="G116" s="13"/>
      <c r="H116" s="8" t="s">
        <v>5719</v>
      </c>
      <c r="I116" s="14"/>
      <c r="J116" s="14"/>
      <c r="K116" s="14">
        <f t="shared" si="1"/>
        <v>0</v>
      </c>
      <c r="L116" s="14"/>
      <c r="M116" s="14"/>
      <c r="N116" s="14"/>
      <c r="O116" s="14"/>
      <c r="P116" s="14"/>
      <c r="Q116" s="14"/>
      <c r="R116" s="14"/>
      <c r="S116" s="14"/>
      <c r="T116" s="14"/>
      <c r="U116" s="14"/>
      <c r="V116" s="14"/>
      <c r="W116" s="14"/>
      <c r="X116" s="14"/>
      <c r="Y116" s="14"/>
      <c r="Z116" s="14"/>
      <c r="AA116" s="14"/>
      <c r="AB116" s="14"/>
    </row>
    <row r="117">
      <c r="A117" s="7">
        <v>45036.0</v>
      </c>
      <c r="B117" s="8" t="s">
        <v>5720</v>
      </c>
      <c r="C117" s="9" t="s">
        <v>14</v>
      </c>
      <c r="D117" s="10" t="s">
        <v>5721</v>
      </c>
      <c r="E117" s="8" t="s">
        <v>3762</v>
      </c>
      <c r="F117" s="16" t="s">
        <v>5722</v>
      </c>
      <c r="G117" s="19" t="s">
        <v>5723</v>
      </c>
      <c r="H117" s="11"/>
      <c r="I117" s="14"/>
      <c r="J117" s="14"/>
      <c r="K117" s="14">
        <f t="shared" si="1"/>
        <v>1</v>
      </c>
      <c r="L117" s="14"/>
      <c r="M117" s="14"/>
      <c r="N117" s="14"/>
      <c r="O117" s="14"/>
      <c r="P117" s="14"/>
      <c r="Q117" s="14"/>
      <c r="R117" s="14"/>
      <c r="S117" s="14"/>
      <c r="T117" s="14"/>
      <c r="U117" s="14"/>
      <c r="V117" s="14"/>
      <c r="W117" s="14"/>
      <c r="X117" s="14"/>
      <c r="Y117" s="14"/>
      <c r="Z117" s="14"/>
      <c r="AA117" s="14"/>
      <c r="AB117" s="14"/>
    </row>
    <row r="118">
      <c r="A118" s="7">
        <v>45036.0</v>
      </c>
      <c r="B118" s="8" t="s">
        <v>5724</v>
      </c>
      <c r="C118" s="9" t="s">
        <v>14</v>
      </c>
      <c r="D118" s="10" t="s">
        <v>5725</v>
      </c>
      <c r="E118" s="8" t="s">
        <v>109</v>
      </c>
      <c r="F118" s="16" t="s">
        <v>5726</v>
      </c>
      <c r="G118" s="19" t="s">
        <v>5727</v>
      </c>
      <c r="H118" s="8" t="s">
        <v>5728</v>
      </c>
      <c r="I118" s="14"/>
      <c r="J118" s="14"/>
      <c r="K118" s="14">
        <f t="shared" si="1"/>
        <v>1</v>
      </c>
      <c r="L118" s="14"/>
      <c r="M118" s="14"/>
      <c r="N118" s="14"/>
      <c r="O118" s="14"/>
      <c r="P118" s="14"/>
      <c r="Q118" s="14"/>
      <c r="R118" s="14"/>
      <c r="S118" s="14"/>
      <c r="T118" s="14"/>
      <c r="U118" s="14"/>
      <c r="V118" s="14"/>
      <c r="W118" s="14"/>
      <c r="X118" s="14"/>
      <c r="Y118" s="14"/>
      <c r="Z118" s="14"/>
      <c r="AA118" s="14"/>
      <c r="AB118" s="14"/>
    </row>
    <row r="119">
      <c r="A119" s="7">
        <v>45036.0</v>
      </c>
      <c r="B119" s="8" t="s">
        <v>5729</v>
      </c>
      <c r="C119" s="9" t="s">
        <v>14</v>
      </c>
      <c r="D119" s="10" t="s">
        <v>5730</v>
      </c>
      <c r="E119" s="8" t="s">
        <v>1622</v>
      </c>
      <c r="F119" s="16" t="s">
        <v>5731</v>
      </c>
      <c r="G119" s="19" t="s">
        <v>5732</v>
      </c>
      <c r="H119" s="8" t="s">
        <v>5733</v>
      </c>
      <c r="I119" s="14"/>
      <c r="J119" s="14"/>
      <c r="K119" s="14">
        <f t="shared" si="1"/>
        <v>1</v>
      </c>
      <c r="L119" s="14"/>
      <c r="M119" s="14"/>
      <c r="N119" s="14"/>
      <c r="O119" s="14"/>
      <c r="P119" s="14"/>
      <c r="Q119" s="14"/>
      <c r="R119" s="14"/>
      <c r="S119" s="14"/>
      <c r="T119" s="14"/>
      <c r="U119" s="14"/>
      <c r="V119" s="14"/>
      <c r="W119" s="14"/>
      <c r="X119" s="14"/>
      <c r="Y119" s="14"/>
      <c r="Z119" s="14"/>
      <c r="AA119" s="14"/>
      <c r="AB119" s="14"/>
    </row>
    <row r="120">
      <c r="A120" s="7">
        <v>45036.0</v>
      </c>
      <c r="B120" s="8" t="s">
        <v>5734</v>
      </c>
      <c r="C120" s="9" t="s">
        <v>10</v>
      </c>
      <c r="D120" s="10" t="s">
        <v>5735</v>
      </c>
      <c r="E120" s="8" t="s">
        <v>40</v>
      </c>
      <c r="F120" s="16" t="s">
        <v>5736</v>
      </c>
      <c r="G120" s="19" t="s">
        <v>5737</v>
      </c>
      <c r="H120" s="8" t="s">
        <v>5738</v>
      </c>
      <c r="I120" s="14"/>
      <c r="J120" s="14"/>
      <c r="K120" s="14">
        <f t="shared" si="1"/>
        <v>1</v>
      </c>
      <c r="L120" s="14"/>
      <c r="M120" s="14"/>
      <c r="N120" s="14"/>
      <c r="O120" s="14"/>
      <c r="P120" s="14"/>
      <c r="Q120" s="14"/>
      <c r="R120" s="14"/>
      <c r="S120" s="14"/>
      <c r="T120" s="14"/>
      <c r="U120" s="14"/>
      <c r="V120" s="14"/>
      <c r="W120" s="14"/>
      <c r="X120" s="14"/>
      <c r="Y120" s="14"/>
      <c r="Z120" s="14"/>
      <c r="AA120" s="14"/>
      <c r="AB120" s="14"/>
    </row>
    <row r="121">
      <c r="A121" s="7">
        <v>45036.0</v>
      </c>
      <c r="B121" s="8" t="s">
        <v>5739</v>
      </c>
      <c r="C121" s="9" t="s">
        <v>14</v>
      </c>
      <c r="D121" s="10" t="s">
        <v>5740</v>
      </c>
      <c r="E121" s="8" t="s">
        <v>53</v>
      </c>
      <c r="F121" s="16" t="s">
        <v>5741</v>
      </c>
      <c r="G121" s="19" t="s">
        <v>5742</v>
      </c>
      <c r="H121" s="8" t="s">
        <v>5743</v>
      </c>
      <c r="I121" s="14"/>
      <c r="J121" s="14"/>
      <c r="K121" s="14">
        <f t="shared" si="1"/>
        <v>1</v>
      </c>
      <c r="L121" s="14"/>
      <c r="M121" s="14"/>
      <c r="N121" s="14"/>
      <c r="O121" s="14"/>
      <c r="P121" s="14"/>
      <c r="Q121" s="14"/>
      <c r="R121" s="14"/>
      <c r="S121" s="14"/>
      <c r="T121" s="14"/>
      <c r="U121" s="14"/>
      <c r="V121" s="14"/>
      <c r="W121" s="14"/>
      <c r="X121" s="14"/>
      <c r="Y121" s="14"/>
      <c r="Z121" s="14"/>
      <c r="AA121" s="14"/>
      <c r="AB121" s="14"/>
    </row>
    <row r="122">
      <c r="A122" s="7">
        <v>45036.0</v>
      </c>
      <c r="B122" s="21" t="s">
        <v>5744</v>
      </c>
      <c r="C122" s="9" t="s">
        <v>14</v>
      </c>
      <c r="D122" s="10" t="s">
        <v>5745</v>
      </c>
      <c r="E122" s="8" t="s">
        <v>1241</v>
      </c>
      <c r="F122" s="16" t="s">
        <v>5746</v>
      </c>
      <c r="G122" s="19" t="s">
        <v>5747</v>
      </c>
      <c r="H122" s="11"/>
      <c r="I122" s="14"/>
      <c r="J122" s="14"/>
      <c r="K122" s="14">
        <f t="shared" si="1"/>
        <v>1</v>
      </c>
      <c r="L122" s="14"/>
      <c r="M122" s="14"/>
      <c r="N122" s="14"/>
      <c r="O122" s="14"/>
      <c r="P122" s="14"/>
      <c r="Q122" s="14"/>
      <c r="R122" s="14"/>
      <c r="S122" s="14"/>
      <c r="T122" s="14"/>
      <c r="U122" s="14"/>
      <c r="V122" s="14"/>
      <c r="W122" s="14"/>
      <c r="X122" s="14"/>
      <c r="Y122" s="14"/>
      <c r="Z122" s="14"/>
      <c r="AA122" s="14"/>
      <c r="AB122" s="14"/>
    </row>
    <row r="123">
      <c r="A123" s="7">
        <v>45036.0</v>
      </c>
      <c r="B123" s="8" t="s">
        <v>5748</v>
      </c>
      <c r="C123" s="9" t="s">
        <v>14</v>
      </c>
      <c r="D123" s="10" t="s">
        <v>5749</v>
      </c>
      <c r="E123" s="8" t="s">
        <v>93</v>
      </c>
      <c r="F123" s="16" t="s">
        <v>396</v>
      </c>
      <c r="G123" s="19" t="s">
        <v>5750</v>
      </c>
      <c r="H123" s="11"/>
      <c r="I123" s="14"/>
      <c r="J123" s="14"/>
      <c r="K123" s="14">
        <f t="shared" si="1"/>
        <v>1</v>
      </c>
      <c r="L123" s="14"/>
      <c r="M123" s="14"/>
      <c r="N123" s="14"/>
      <c r="O123" s="14"/>
      <c r="P123" s="14"/>
      <c r="Q123" s="14"/>
      <c r="R123" s="14"/>
      <c r="S123" s="14"/>
      <c r="T123" s="14"/>
      <c r="U123" s="14"/>
      <c r="V123" s="14"/>
      <c r="W123" s="14"/>
      <c r="X123" s="14"/>
      <c r="Y123" s="14"/>
      <c r="Z123" s="14"/>
      <c r="AA123" s="14"/>
      <c r="AB123" s="14"/>
    </row>
    <row r="124">
      <c r="A124" s="7">
        <v>45037.0</v>
      </c>
      <c r="B124" s="8" t="s">
        <v>5751</v>
      </c>
      <c r="C124" s="9" t="s">
        <v>14</v>
      </c>
      <c r="D124" s="10" t="s">
        <v>5752</v>
      </c>
      <c r="E124" s="8" t="s">
        <v>93</v>
      </c>
      <c r="F124" s="16" t="s">
        <v>5753</v>
      </c>
      <c r="G124" s="19" t="s">
        <v>5754</v>
      </c>
      <c r="H124" s="11"/>
      <c r="I124" s="14"/>
      <c r="J124" s="14"/>
      <c r="K124" s="14">
        <f t="shared" si="1"/>
        <v>1</v>
      </c>
      <c r="L124" s="14"/>
      <c r="M124" s="14"/>
      <c r="N124" s="14"/>
      <c r="O124" s="14"/>
      <c r="P124" s="14"/>
      <c r="Q124" s="14"/>
      <c r="R124" s="14"/>
      <c r="S124" s="14"/>
      <c r="T124" s="14"/>
      <c r="U124" s="14"/>
      <c r="V124" s="14"/>
      <c r="W124" s="14"/>
      <c r="X124" s="14"/>
      <c r="Y124" s="14"/>
      <c r="Z124" s="14"/>
      <c r="AA124" s="14"/>
      <c r="AB124" s="14"/>
    </row>
    <row r="125">
      <c r="A125" s="7">
        <v>45037.0</v>
      </c>
      <c r="B125" s="21" t="s">
        <v>5755</v>
      </c>
      <c r="C125" s="9" t="s">
        <v>14</v>
      </c>
      <c r="D125" s="10" t="s">
        <v>5756</v>
      </c>
      <c r="E125" s="8" t="s">
        <v>109</v>
      </c>
      <c r="F125" s="16" t="s">
        <v>5757</v>
      </c>
      <c r="G125" s="19" t="s">
        <v>5758</v>
      </c>
      <c r="H125" s="8" t="s">
        <v>5759</v>
      </c>
      <c r="I125" s="14"/>
      <c r="J125" s="14"/>
      <c r="K125" s="14">
        <f t="shared" si="1"/>
        <v>1</v>
      </c>
      <c r="L125" s="14"/>
      <c r="M125" s="14"/>
      <c r="N125" s="14"/>
      <c r="O125" s="14"/>
      <c r="P125" s="14"/>
      <c r="Q125" s="14"/>
      <c r="R125" s="14"/>
      <c r="S125" s="14"/>
      <c r="T125" s="14"/>
      <c r="U125" s="14"/>
      <c r="V125" s="14"/>
      <c r="W125" s="14"/>
      <c r="X125" s="14"/>
      <c r="Y125" s="14"/>
      <c r="Z125" s="14"/>
      <c r="AA125" s="14"/>
      <c r="AB125" s="14"/>
    </row>
    <row r="126">
      <c r="A126" s="7">
        <v>45037.0</v>
      </c>
      <c r="B126" s="8" t="s">
        <v>5760</v>
      </c>
      <c r="C126" s="9" t="s">
        <v>14</v>
      </c>
      <c r="D126" s="10" t="s">
        <v>5761</v>
      </c>
      <c r="E126" s="8" t="s">
        <v>109</v>
      </c>
      <c r="F126" s="16" t="s">
        <v>5762</v>
      </c>
      <c r="G126" s="19" t="s">
        <v>5763</v>
      </c>
      <c r="H126" s="11"/>
      <c r="I126" s="14"/>
      <c r="J126" s="14"/>
      <c r="K126" s="14">
        <f t="shared" si="1"/>
        <v>1</v>
      </c>
      <c r="L126" s="14"/>
      <c r="M126" s="14"/>
      <c r="N126" s="14"/>
      <c r="O126" s="14"/>
      <c r="P126" s="14"/>
      <c r="Q126" s="14"/>
      <c r="R126" s="14"/>
      <c r="S126" s="14"/>
      <c r="T126" s="14"/>
      <c r="U126" s="14"/>
      <c r="V126" s="14"/>
      <c r="W126" s="14"/>
      <c r="X126" s="14"/>
      <c r="Y126" s="14"/>
      <c r="Z126" s="14"/>
      <c r="AA126" s="14"/>
      <c r="AB126" s="14"/>
    </row>
    <row r="127">
      <c r="A127" s="7">
        <v>45040.0</v>
      </c>
      <c r="B127" s="8" t="s">
        <v>5764</v>
      </c>
      <c r="C127" s="9" t="s">
        <v>14</v>
      </c>
      <c r="D127" s="10" t="s">
        <v>5642</v>
      </c>
      <c r="E127" s="8" t="s">
        <v>109</v>
      </c>
      <c r="F127" s="16" t="s">
        <v>5765</v>
      </c>
      <c r="G127" s="13"/>
      <c r="H127" s="8" t="s">
        <v>5766</v>
      </c>
      <c r="I127" s="14"/>
      <c r="J127" s="14"/>
      <c r="K127" s="14">
        <f t="shared" si="1"/>
        <v>1</v>
      </c>
      <c r="L127" s="14"/>
      <c r="M127" s="14"/>
      <c r="N127" s="14"/>
      <c r="O127" s="14"/>
      <c r="P127" s="14"/>
      <c r="Q127" s="14"/>
      <c r="R127" s="14"/>
      <c r="S127" s="14"/>
      <c r="T127" s="14"/>
      <c r="U127" s="14"/>
      <c r="V127" s="14"/>
      <c r="W127" s="14"/>
      <c r="X127" s="14"/>
      <c r="Y127" s="14"/>
      <c r="Z127" s="14"/>
      <c r="AA127" s="14"/>
      <c r="AB127" s="14"/>
    </row>
    <row r="128">
      <c r="A128" s="7">
        <v>45040.0</v>
      </c>
      <c r="B128" s="8" t="s">
        <v>5767</v>
      </c>
      <c r="C128" s="9" t="s">
        <v>14</v>
      </c>
      <c r="D128" s="15" t="s">
        <v>5768</v>
      </c>
      <c r="E128" s="8" t="s">
        <v>59</v>
      </c>
      <c r="F128" s="16" t="s">
        <v>60</v>
      </c>
      <c r="G128" s="17" t="s">
        <v>5769</v>
      </c>
      <c r="H128" s="52" t="s">
        <v>5770</v>
      </c>
      <c r="I128" s="14"/>
      <c r="J128" s="14"/>
      <c r="K128" s="14">
        <f t="shared" si="1"/>
        <v>1</v>
      </c>
      <c r="L128" s="14"/>
      <c r="M128" s="14"/>
      <c r="N128" s="14"/>
      <c r="O128" s="14"/>
      <c r="P128" s="14"/>
      <c r="Q128" s="14"/>
      <c r="R128" s="14"/>
      <c r="S128" s="14"/>
      <c r="T128" s="14"/>
      <c r="U128" s="14"/>
      <c r="V128" s="14"/>
      <c r="W128" s="14"/>
      <c r="X128" s="14"/>
      <c r="Y128" s="14"/>
      <c r="Z128" s="14"/>
      <c r="AA128" s="14"/>
      <c r="AB128" s="14"/>
    </row>
    <row r="129">
      <c r="A129" s="7">
        <v>45040.0</v>
      </c>
      <c r="B129" s="8" t="s">
        <v>5771</v>
      </c>
      <c r="C129" s="9" t="s">
        <v>14</v>
      </c>
      <c r="D129" s="10" t="s">
        <v>5772</v>
      </c>
      <c r="E129" s="8" t="s">
        <v>93</v>
      </c>
      <c r="F129" s="16" t="s">
        <v>5773</v>
      </c>
      <c r="G129" s="19" t="s">
        <v>5774</v>
      </c>
      <c r="H129" s="8" t="s">
        <v>5775</v>
      </c>
      <c r="I129" s="14"/>
      <c r="J129" s="14"/>
      <c r="K129" s="14">
        <f t="shared" si="1"/>
        <v>1</v>
      </c>
      <c r="L129" s="14"/>
      <c r="M129" s="14"/>
      <c r="N129" s="14"/>
      <c r="O129" s="14"/>
      <c r="P129" s="14"/>
      <c r="Q129" s="14"/>
      <c r="R129" s="14"/>
      <c r="S129" s="14"/>
      <c r="T129" s="14"/>
      <c r="U129" s="14"/>
      <c r="V129" s="14"/>
      <c r="W129" s="14"/>
      <c r="X129" s="14"/>
      <c r="Y129" s="14"/>
      <c r="Z129" s="14"/>
      <c r="AA129" s="14"/>
      <c r="AB129" s="14"/>
    </row>
    <row r="130">
      <c r="A130" s="7">
        <v>45040.0</v>
      </c>
      <c r="B130" s="8" t="s">
        <v>5776</v>
      </c>
      <c r="C130" s="9" t="s">
        <v>14</v>
      </c>
      <c r="D130" s="10" t="s">
        <v>4492</v>
      </c>
      <c r="E130" s="8" t="s">
        <v>123</v>
      </c>
      <c r="F130" s="16" t="s">
        <v>5777</v>
      </c>
      <c r="G130" s="19" t="s">
        <v>5778</v>
      </c>
      <c r="H130" s="11"/>
      <c r="I130" s="14"/>
      <c r="J130" s="14"/>
      <c r="K130" s="14">
        <f t="shared" si="1"/>
        <v>1</v>
      </c>
      <c r="L130" s="14"/>
      <c r="M130" s="14"/>
      <c r="N130" s="14"/>
      <c r="O130" s="14"/>
      <c r="P130" s="14"/>
      <c r="Q130" s="14"/>
      <c r="R130" s="14"/>
      <c r="S130" s="14"/>
      <c r="T130" s="14"/>
      <c r="U130" s="14"/>
      <c r="V130" s="14"/>
      <c r="W130" s="14"/>
      <c r="X130" s="14"/>
      <c r="Y130" s="14"/>
      <c r="Z130" s="14"/>
      <c r="AA130" s="14"/>
      <c r="AB130" s="14"/>
    </row>
    <row r="131">
      <c r="A131" s="7">
        <v>45040.0</v>
      </c>
      <c r="B131" s="8" t="s">
        <v>5779</v>
      </c>
      <c r="C131" s="9" t="s">
        <v>30</v>
      </c>
      <c r="D131" s="10" t="s">
        <v>5780</v>
      </c>
      <c r="E131" s="8" t="s">
        <v>564</v>
      </c>
      <c r="F131" s="16" t="s">
        <v>5781</v>
      </c>
      <c r="G131" s="19" t="s">
        <v>5782</v>
      </c>
      <c r="H131" s="11"/>
      <c r="I131" s="14"/>
      <c r="J131" s="14"/>
      <c r="K131" s="14">
        <f t="shared" si="1"/>
        <v>1</v>
      </c>
      <c r="L131" s="14"/>
      <c r="M131" s="14"/>
      <c r="N131" s="14"/>
      <c r="O131" s="14"/>
      <c r="P131" s="14"/>
      <c r="Q131" s="14"/>
      <c r="R131" s="14"/>
      <c r="S131" s="14"/>
      <c r="T131" s="14"/>
      <c r="U131" s="14"/>
      <c r="V131" s="14"/>
      <c r="W131" s="14"/>
      <c r="X131" s="14"/>
      <c r="Y131" s="14"/>
      <c r="Z131" s="14"/>
      <c r="AA131" s="14"/>
      <c r="AB131" s="14"/>
    </row>
    <row r="132">
      <c r="A132" s="7">
        <v>45040.0</v>
      </c>
      <c r="B132" s="8" t="s">
        <v>5783</v>
      </c>
      <c r="C132" s="9" t="s">
        <v>14</v>
      </c>
      <c r="D132" s="10" t="s">
        <v>5784</v>
      </c>
      <c r="E132" s="8" t="s">
        <v>93</v>
      </c>
      <c r="F132" s="16" t="s">
        <v>5785</v>
      </c>
      <c r="G132" s="19" t="s">
        <v>5786</v>
      </c>
      <c r="H132" s="11"/>
      <c r="I132" s="14"/>
      <c r="J132" s="14"/>
      <c r="K132" s="14">
        <f t="shared" si="1"/>
        <v>1</v>
      </c>
      <c r="L132" s="14"/>
      <c r="M132" s="14"/>
      <c r="N132" s="14"/>
      <c r="O132" s="14"/>
      <c r="P132" s="14"/>
      <c r="Q132" s="14"/>
      <c r="R132" s="14"/>
      <c r="S132" s="14"/>
      <c r="T132" s="14"/>
      <c r="U132" s="14"/>
      <c r="V132" s="14"/>
      <c r="W132" s="14"/>
      <c r="X132" s="14"/>
      <c r="Y132" s="14"/>
      <c r="Z132" s="14"/>
      <c r="AA132" s="14"/>
      <c r="AB132" s="14"/>
    </row>
    <row r="133">
      <c r="A133" s="7">
        <v>45040.0</v>
      </c>
      <c r="B133" s="8" t="s">
        <v>5787</v>
      </c>
      <c r="C133" s="9" t="s">
        <v>10</v>
      </c>
      <c r="D133" s="10" t="s">
        <v>5788</v>
      </c>
      <c r="E133" s="8" t="s">
        <v>142</v>
      </c>
      <c r="F133" s="16" t="s">
        <v>5789</v>
      </c>
      <c r="G133" s="19" t="s">
        <v>5790</v>
      </c>
      <c r="H133" s="8" t="s">
        <v>5738</v>
      </c>
      <c r="I133" s="14"/>
      <c r="J133" s="14"/>
      <c r="K133" s="14">
        <f t="shared" si="1"/>
        <v>1</v>
      </c>
      <c r="L133" s="14"/>
      <c r="M133" s="14"/>
      <c r="N133" s="14"/>
      <c r="O133" s="14"/>
      <c r="P133" s="14"/>
      <c r="Q133" s="14"/>
      <c r="R133" s="14"/>
      <c r="S133" s="14"/>
      <c r="T133" s="14"/>
      <c r="U133" s="14"/>
      <c r="V133" s="14"/>
      <c r="W133" s="14"/>
      <c r="X133" s="14"/>
      <c r="Y133" s="14"/>
      <c r="Z133" s="14"/>
      <c r="AA133" s="14"/>
      <c r="AB133" s="14"/>
    </row>
    <row r="134">
      <c r="A134" s="7">
        <v>45040.0</v>
      </c>
      <c r="B134" s="8" t="s">
        <v>5791</v>
      </c>
      <c r="C134" s="9" t="s">
        <v>14</v>
      </c>
      <c r="D134" s="10" t="s">
        <v>5792</v>
      </c>
      <c r="E134" s="8" t="s">
        <v>37</v>
      </c>
      <c r="F134" s="16" t="s">
        <v>5793</v>
      </c>
      <c r="G134" s="19" t="s">
        <v>5794</v>
      </c>
      <c r="H134" s="8"/>
      <c r="I134" s="14"/>
      <c r="J134" s="14"/>
      <c r="K134" s="14">
        <f t="shared" si="1"/>
        <v>1</v>
      </c>
      <c r="L134" s="14"/>
      <c r="M134" s="14"/>
      <c r="N134" s="14"/>
      <c r="O134" s="14"/>
      <c r="P134" s="14"/>
      <c r="Q134" s="14"/>
      <c r="R134" s="14"/>
      <c r="S134" s="14"/>
      <c r="T134" s="14"/>
      <c r="U134" s="14"/>
      <c r="V134" s="14"/>
      <c r="W134" s="14"/>
      <c r="X134" s="14"/>
      <c r="Y134" s="14"/>
      <c r="Z134" s="14"/>
      <c r="AA134" s="14"/>
      <c r="AB134" s="14"/>
    </row>
    <row r="135">
      <c r="A135" s="7">
        <v>45040.0</v>
      </c>
      <c r="B135" s="8" t="s">
        <v>5795</v>
      </c>
      <c r="C135" s="9" t="s">
        <v>10</v>
      </c>
      <c r="D135" s="10" t="s">
        <v>5796</v>
      </c>
      <c r="E135" s="8" t="s">
        <v>53</v>
      </c>
      <c r="F135" s="16" t="s">
        <v>5797</v>
      </c>
      <c r="G135" s="19" t="s">
        <v>5798</v>
      </c>
      <c r="H135" s="8" t="s">
        <v>3727</v>
      </c>
      <c r="I135" s="14"/>
      <c r="J135" s="14"/>
      <c r="K135" s="14">
        <f t="shared" si="1"/>
        <v>1</v>
      </c>
      <c r="L135" s="14"/>
      <c r="M135" s="14"/>
      <c r="N135" s="14"/>
      <c r="O135" s="14"/>
      <c r="P135" s="14"/>
      <c r="Q135" s="14"/>
      <c r="R135" s="14"/>
      <c r="S135" s="14"/>
      <c r="T135" s="14"/>
      <c r="U135" s="14"/>
      <c r="V135" s="14"/>
      <c r="W135" s="14"/>
      <c r="X135" s="14"/>
      <c r="Y135" s="14"/>
      <c r="Z135" s="14"/>
      <c r="AA135" s="14"/>
      <c r="AB135" s="14"/>
    </row>
    <row r="136">
      <c r="A136" s="7">
        <v>45041.0</v>
      </c>
      <c r="B136" s="8" t="s">
        <v>5799</v>
      </c>
      <c r="C136" s="9" t="s">
        <v>14</v>
      </c>
      <c r="D136" s="15" t="s">
        <v>5800</v>
      </c>
      <c r="E136" s="8" t="s">
        <v>132</v>
      </c>
      <c r="F136" s="16" t="s">
        <v>5801</v>
      </c>
      <c r="G136" s="17" t="s">
        <v>5802</v>
      </c>
      <c r="H136" s="11"/>
      <c r="I136" s="14"/>
      <c r="J136" s="14"/>
      <c r="K136" s="14">
        <f t="shared" si="1"/>
        <v>2</v>
      </c>
      <c r="L136" s="14"/>
      <c r="M136" s="14"/>
      <c r="N136" s="14"/>
      <c r="O136" s="14"/>
      <c r="P136" s="14"/>
      <c r="Q136" s="14"/>
      <c r="R136" s="14"/>
      <c r="S136" s="14"/>
      <c r="T136" s="14"/>
      <c r="U136" s="14"/>
      <c r="V136" s="14"/>
      <c r="W136" s="14"/>
      <c r="X136" s="14"/>
      <c r="Y136" s="14"/>
      <c r="Z136" s="14"/>
      <c r="AA136" s="14"/>
      <c r="AB136" s="14"/>
    </row>
    <row r="137">
      <c r="A137" s="7">
        <v>45041.0</v>
      </c>
      <c r="B137" s="8" t="s">
        <v>5803</v>
      </c>
      <c r="C137" s="9" t="s">
        <v>14</v>
      </c>
      <c r="D137" s="10" t="s">
        <v>5804</v>
      </c>
      <c r="E137" s="8" t="s">
        <v>1102</v>
      </c>
      <c r="F137" s="16" t="s">
        <v>5805</v>
      </c>
      <c r="G137" s="19" t="s">
        <v>5806</v>
      </c>
      <c r="H137" s="8" t="s">
        <v>3589</v>
      </c>
      <c r="I137" s="14"/>
      <c r="J137" s="14"/>
      <c r="K137" s="14">
        <f t="shared" si="1"/>
        <v>1</v>
      </c>
      <c r="L137" s="14"/>
      <c r="M137" s="14"/>
      <c r="N137" s="14"/>
      <c r="O137" s="14"/>
      <c r="P137" s="14"/>
      <c r="Q137" s="14"/>
      <c r="R137" s="14"/>
      <c r="S137" s="14"/>
      <c r="T137" s="14"/>
      <c r="U137" s="14"/>
      <c r="V137" s="14"/>
      <c r="W137" s="14"/>
      <c r="X137" s="14"/>
      <c r="Y137" s="14"/>
      <c r="Z137" s="14"/>
      <c r="AA137" s="14"/>
      <c r="AB137" s="14"/>
    </row>
    <row r="138">
      <c r="A138" s="7">
        <v>45041.0</v>
      </c>
      <c r="B138" s="8" t="s">
        <v>5807</v>
      </c>
      <c r="C138" s="9" t="s">
        <v>30</v>
      </c>
      <c r="D138" s="10" t="s">
        <v>5808</v>
      </c>
      <c r="E138" s="8" t="s">
        <v>32</v>
      </c>
      <c r="F138" s="16" t="s">
        <v>5809</v>
      </c>
      <c r="G138" s="13"/>
      <c r="H138" s="8" t="s">
        <v>5810</v>
      </c>
      <c r="I138" s="14"/>
      <c r="J138" s="14"/>
      <c r="K138" s="14">
        <f t="shared" si="1"/>
        <v>1</v>
      </c>
      <c r="L138" s="14"/>
      <c r="M138" s="14"/>
      <c r="N138" s="14"/>
      <c r="O138" s="14"/>
      <c r="P138" s="14"/>
      <c r="Q138" s="14"/>
      <c r="R138" s="14"/>
      <c r="S138" s="14"/>
      <c r="T138" s="14"/>
      <c r="U138" s="14"/>
      <c r="V138" s="14"/>
      <c r="W138" s="14"/>
      <c r="X138" s="14"/>
      <c r="Y138" s="14"/>
      <c r="Z138" s="14"/>
      <c r="AA138" s="14"/>
      <c r="AB138" s="14"/>
    </row>
    <row r="139">
      <c r="A139" s="7">
        <v>45041.0</v>
      </c>
      <c r="B139" s="8" t="s">
        <v>5811</v>
      </c>
      <c r="C139" s="9" t="s">
        <v>14</v>
      </c>
      <c r="D139" s="10" t="s">
        <v>5812</v>
      </c>
      <c r="E139" s="8" t="s">
        <v>156</v>
      </c>
      <c r="F139" s="12"/>
      <c r="G139" s="13"/>
      <c r="H139" s="8" t="s">
        <v>5813</v>
      </c>
      <c r="I139" s="14"/>
      <c r="J139" s="14"/>
      <c r="K139" s="14">
        <f t="shared" si="1"/>
        <v>0</v>
      </c>
      <c r="L139" s="14"/>
      <c r="M139" s="14"/>
      <c r="N139" s="14"/>
      <c r="O139" s="14"/>
      <c r="P139" s="14"/>
      <c r="Q139" s="14"/>
      <c r="R139" s="14"/>
      <c r="S139" s="14"/>
      <c r="T139" s="14"/>
      <c r="U139" s="14"/>
      <c r="V139" s="14"/>
      <c r="W139" s="14"/>
      <c r="X139" s="14"/>
      <c r="Y139" s="14"/>
      <c r="Z139" s="14"/>
      <c r="AA139" s="14"/>
      <c r="AB139" s="14"/>
    </row>
    <row r="140">
      <c r="A140" s="7">
        <v>45041.0</v>
      </c>
      <c r="B140" s="8" t="s">
        <v>5814</v>
      </c>
      <c r="C140" s="9" t="s">
        <v>10</v>
      </c>
      <c r="D140" s="15" t="s">
        <v>5815</v>
      </c>
      <c r="E140" s="8" t="s">
        <v>142</v>
      </c>
      <c r="F140" s="16" t="s">
        <v>5816</v>
      </c>
      <c r="G140" s="19" t="s">
        <v>5817</v>
      </c>
      <c r="H140" s="8" t="s">
        <v>5818</v>
      </c>
      <c r="I140" s="14"/>
      <c r="J140" s="14"/>
      <c r="K140" s="14">
        <f t="shared" si="1"/>
        <v>1</v>
      </c>
      <c r="L140" s="14"/>
      <c r="M140" s="14"/>
      <c r="N140" s="14"/>
      <c r="O140" s="14"/>
      <c r="P140" s="14"/>
      <c r="Q140" s="14"/>
      <c r="R140" s="14"/>
      <c r="S140" s="14"/>
      <c r="T140" s="14"/>
      <c r="U140" s="14"/>
      <c r="V140" s="14"/>
      <c r="W140" s="14"/>
      <c r="X140" s="14"/>
      <c r="Y140" s="14"/>
      <c r="Z140" s="14"/>
      <c r="AA140" s="14"/>
      <c r="AB140" s="14"/>
    </row>
    <row r="141">
      <c r="A141" s="7">
        <v>45042.0</v>
      </c>
      <c r="B141" s="8" t="s">
        <v>5819</v>
      </c>
      <c r="C141" s="9" t="s">
        <v>10</v>
      </c>
      <c r="D141" s="10" t="s">
        <v>5820</v>
      </c>
      <c r="E141" s="8" t="s">
        <v>68</v>
      </c>
      <c r="F141" s="16" t="s">
        <v>5821</v>
      </c>
      <c r="G141" s="19" t="s">
        <v>5822</v>
      </c>
      <c r="H141" s="8" t="s">
        <v>5823</v>
      </c>
      <c r="I141" s="14"/>
      <c r="J141" s="14"/>
      <c r="K141" s="14">
        <f t="shared" si="1"/>
        <v>1</v>
      </c>
      <c r="L141" s="14"/>
      <c r="M141" s="14"/>
      <c r="N141" s="14"/>
      <c r="O141" s="14"/>
      <c r="P141" s="14"/>
      <c r="Q141" s="14"/>
      <c r="R141" s="14"/>
      <c r="S141" s="14"/>
      <c r="T141" s="14"/>
      <c r="U141" s="14"/>
      <c r="V141" s="14"/>
      <c r="W141" s="14"/>
      <c r="X141" s="14"/>
      <c r="Y141" s="14"/>
      <c r="Z141" s="14"/>
      <c r="AA141" s="14"/>
      <c r="AB141" s="14"/>
    </row>
    <row r="142">
      <c r="A142" s="7">
        <v>45042.0</v>
      </c>
      <c r="B142" s="8" t="s">
        <v>5824</v>
      </c>
      <c r="C142" s="9" t="s">
        <v>14</v>
      </c>
      <c r="D142" s="10" t="s">
        <v>5825</v>
      </c>
      <c r="E142" s="8" t="s">
        <v>617</v>
      </c>
      <c r="F142" s="16" t="s">
        <v>5826</v>
      </c>
      <c r="G142" s="19" t="s">
        <v>5827</v>
      </c>
      <c r="H142" s="8" t="s">
        <v>5828</v>
      </c>
      <c r="I142" s="14"/>
      <c r="J142" s="14"/>
      <c r="K142" s="14">
        <f t="shared" si="1"/>
        <v>1</v>
      </c>
      <c r="L142" s="14"/>
      <c r="M142" s="14"/>
      <c r="N142" s="14"/>
      <c r="O142" s="14"/>
      <c r="P142" s="14"/>
      <c r="Q142" s="14"/>
      <c r="R142" s="14"/>
      <c r="S142" s="14"/>
      <c r="T142" s="14"/>
      <c r="U142" s="14"/>
      <c r="V142" s="14"/>
      <c r="W142" s="14"/>
      <c r="X142" s="14"/>
      <c r="Y142" s="14"/>
      <c r="Z142" s="14"/>
      <c r="AA142" s="14"/>
      <c r="AB142" s="14"/>
    </row>
    <row r="143">
      <c r="A143" s="7">
        <v>45042.0</v>
      </c>
      <c r="B143" s="8" t="s">
        <v>5829</v>
      </c>
      <c r="C143" s="9" t="s">
        <v>10</v>
      </c>
      <c r="D143" s="10" t="s">
        <v>5830</v>
      </c>
      <c r="E143" s="8" t="s">
        <v>142</v>
      </c>
      <c r="F143" s="16" t="s">
        <v>5831</v>
      </c>
      <c r="G143" s="19" t="s">
        <v>5832</v>
      </c>
      <c r="H143" s="8" t="s">
        <v>5833</v>
      </c>
      <c r="I143" s="14"/>
      <c r="J143" s="14"/>
      <c r="K143" s="14">
        <f t="shared" si="1"/>
        <v>1</v>
      </c>
      <c r="L143" s="14"/>
      <c r="M143" s="14"/>
      <c r="N143" s="14"/>
      <c r="O143" s="14"/>
      <c r="P143" s="14"/>
      <c r="Q143" s="14"/>
      <c r="R143" s="14"/>
      <c r="S143" s="14"/>
      <c r="T143" s="14"/>
      <c r="U143" s="14"/>
      <c r="V143" s="14"/>
      <c r="W143" s="14"/>
      <c r="X143" s="14"/>
      <c r="Y143" s="14"/>
      <c r="Z143" s="14"/>
      <c r="AA143" s="14"/>
      <c r="AB143" s="14"/>
    </row>
    <row r="144">
      <c r="A144" s="7">
        <v>45042.0</v>
      </c>
      <c r="B144" s="8" t="s">
        <v>5834</v>
      </c>
      <c r="C144" s="9" t="s">
        <v>30</v>
      </c>
      <c r="D144" s="10" t="s">
        <v>5835</v>
      </c>
      <c r="E144" s="8" t="s">
        <v>677</v>
      </c>
      <c r="F144" s="16" t="s">
        <v>4752</v>
      </c>
      <c r="G144" s="19" t="s">
        <v>5836</v>
      </c>
      <c r="H144" s="11"/>
      <c r="I144" s="14"/>
      <c r="J144" s="14"/>
      <c r="K144" s="14">
        <f t="shared" si="1"/>
        <v>1</v>
      </c>
      <c r="L144" s="14"/>
      <c r="M144" s="14"/>
      <c r="N144" s="14"/>
      <c r="O144" s="14"/>
      <c r="P144" s="14"/>
      <c r="Q144" s="14"/>
      <c r="R144" s="14"/>
      <c r="S144" s="14"/>
      <c r="T144" s="14"/>
      <c r="U144" s="14"/>
      <c r="V144" s="14"/>
      <c r="W144" s="14"/>
      <c r="X144" s="14"/>
      <c r="Y144" s="14"/>
      <c r="Z144" s="14"/>
      <c r="AA144" s="14"/>
      <c r="AB144" s="14"/>
    </row>
    <row r="145">
      <c r="A145" s="7">
        <v>45042.0</v>
      </c>
      <c r="B145" s="8" t="s">
        <v>5837</v>
      </c>
      <c r="C145" s="9" t="s">
        <v>10</v>
      </c>
      <c r="D145" s="10" t="s">
        <v>5838</v>
      </c>
      <c r="E145" s="8" t="s">
        <v>142</v>
      </c>
      <c r="F145" s="12"/>
      <c r="G145" s="13"/>
      <c r="H145" s="8" t="s">
        <v>5839</v>
      </c>
      <c r="I145" s="14"/>
      <c r="J145" s="14"/>
      <c r="K145" s="14">
        <f t="shared" si="1"/>
        <v>0</v>
      </c>
      <c r="L145" s="14"/>
      <c r="M145" s="14"/>
      <c r="N145" s="14"/>
      <c r="O145" s="14"/>
      <c r="P145" s="14"/>
      <c r="Q145" s="14"/>
      <c r="R145" s="14"/>
      <c r="S145" s="14"/>
      <c r="T145" s="14"/>
      <c r="U145" s="14"/>
      <c r="V145" s="14"/>
      <c r="W145" s="14"/>
      <c r="X145" s="14"/>
      <c r="Y145" s="14"/>
      <c r="Z145" s="14"/>
      <c r="AA145" s="14"/>
      <c r="AB145" s="14"/>
    </row>
    <row r="146">
      <c r="A146" s="7">
        <v>45043.0</v>
      </c>
      <c r="B146" s="8" t="s">
        <v>5840</v>
      </c>
      <c r="C146" s="9" t="s">
        <v>30</v>
      </c>
      <c r="D146" s="15" t="s">
        <v>5841</v>
      </c>
      <c r="E146" s="8" t="s">
        <v>156</v>
      </c>
      <c r="F146" s="16" t="s">
        <v>5842</v>
      </c>
      <c r="G146" s="17" t="s">
        <v>5843</v>
      </c>
      <c r="H146" s="11"/>
      <c r="I146" s="8"/>
      <c r="J146" s="14"/>
      <c r="K146" s="14">
        <f t="shared" si="1"/>
        <v>3</v>
      </c>
      <c r="L146" s="14"/>
      <c r="M146" s="14"/>
      <c r="N146" s="14"/>
      <c r="O146" s="14"/>
      <c r="P146" s="14"/>
      <c r="Q146" s="14"/>
      <c r="R146" s="14"/>
      <c r="S146" s="14"/>
      <c r="T146" s="14"/>
      <c r="U146" s="14"/>
      <c r="V146" s="14"/>
      <c r="W146" s="14"/>
      <c r="X146" s="14"/>
      <c r="Y146" s="14"/>
      <c r="Z146" s="14"/>
      <c r="AA146" s="14"/>
      <c r="AB146" s="14"/>
    </row>
    <row r="147">
      <c r="A147" s="7">
        <v>45043.0</v>
      </c>
      <c r="B147" s="8" t="s">
        <v>5844</v>
      </c>
      <c r="C147" s="9" t="s">
        <v>14</v>
      </c>
      <c r="D147" s="15" t="s">
        <v>5845</v>
      </c>
      <c r="E147" s="8" t="s">
        <v>5634</v>
      </c>
      <c r="F147" s="16" t="s">
        <v>5635</v>
      </c>
      <c r="G147" s="55" t="s">
        <v>5846</v>
      </c>
      <c r="H147" s="11"/>
      <c r="I147" s="14"/>
      <c r="J147" s="14"/>
      <c r="K147" s="14">
        <f t="shared" si="1"/>
        <v>2</v>
      </c>
      <c r="L147" s="14"/>
      <c r="M147" s="14"/>
      <c r="N147" s="14"/>
      <c r="O147" s="14"/>
      <c r="P147" s="14"/>
      <c r="Q147" s="14"/>
      <c r="R147" s="14"/>
      <c r="S147" s="14"/>
      <c r="T147" s="14"/>
      <c r="U147" s="14"/>
      <c r="V147" s="14"/>
      <c r="W147" s="14"/>
      <c r="X147" s="14"/>
      <c r="Y147" s="14"/>
      <c r="Z147" s="14"/>
      <c r="AA147" s="14"/>
      <c r="AB147" s="14"/>
    </row>
    <row r="148">
      <c r="A148" s="7">
        <v>45043.0</v>
      </c>
      <c r="B148" s="8" t="s">
        <v>5847</v>
      </c>
      <c r="C148" s="9" t="s">
        <v>10</v>
      </c>
      <c r="D148" s="10" t="s">
        <v>5848</v>
      </c>
      <c r="E148" s="8" t="s">
        <v>68</v>
      </c>
      <c r="F148" s="16" t="s">
        <v>308</v>
      </c>
      <c r="G148" s="19" t="s">
        <v>5849</v>
      </c>
      <c r="H148" s="11"/>
      <c r="I148" s="14"/>
      <c r="J148" s="14"/>
      <c r="K148" s="14">
        <f t="shared" si="1"/>
        <v>1</v>
      </c>
      <c r="L148" s="14"/>
      <c r="M148" s="14"/>
      <c r="N148" s="14"/>
      <c r="O148" s="14"/>
      <c r="P148" s="14"/>
      <c r="Q148" s="14"/>
      <c r="R148" s="14"/>
      <c r="S148" s="14"/>
      <c r="T148" s="14"/>
      <c r="U148" s="14"/>
      <c r="V148" s="14"/>
      <c r="W148" s="14"/>
      <c r="X148" s="14"/>
      <c r="Y148" s="14"/>
      <c r="Z148" s="14"/>
      <c r="AA148" s="14"/>
      <c r="AB148" s="14"/>
    </row>
    <row r="149">
      <c r="A149" s="7">
        <v>45043.0</v>
      </c>
      <c r="B149" s="8" t="s">
        <v>5850</v>
      </c>
      <c r="C149" s="9" t="s">
        <v>30</v>
      </c>
      <c r="D149" s="10" t="s">
        <v>5851</v>
      </c>
      <c r="E149" s="8" t="s">
        <v>156</v>
      </c>
      <c r="F149" s="16" t="s">
        <v>5852</v>
      </c>
      <c r="G149" s="19" t="s">
        <v>5853</v>
      </c>
      <c r="H149" s="11"/>
      <c r="I149" s="14"/>
      <c r="J149" s="14"/>
      <c r="K149" s="14">
        <f t="shared" si="1"/>
        <v>1</v>
      </c>
      <c r="L149" s="14"/>
      <c r="M149" s="14"/>
      <c r="N149" s="14"/>
      <c r="O149" s="14"/>
      <c r="P149" s="14"/>
      <c r="Q149" s="14"/>
      <c r="R149" s="14"/>
      <c r="S149" s="14"/>
      <c r="T149" s="14"/>
      <c r="U149" s="14"/>
      <c r="V149" s="14"/>
      <c r="W149" s="14"/>
      <c r="X149" s="14"/>
      <c r="Y149" s="14"/>
      <c r="Z149" s="14"/>
      <c r="AA149" s="14"/>
      <c r="AB149" s="14"/>
    </row>
    <row r="150">
      <c r="A150" s="7">
        <v>45044.0</v>
      </c>
      <c r="B150" s="8" t="s">
        <v>5854</v>
      </c>
      <c r="C150" s="9" t="s">
        <v>10</v>
      </c>
      <c r="D150" s="15" t="s">
        <v>5855</v>
      </c>
      <c r="E150" s="8" t="s">
        <v>40</v>
      </c>
      <c r="F150" s="16" t="s">
        <v>5856</v>
      </c>
      <c r="G150" s="19" t="s">
        <v>5857</v>
      </c>
      <c r="H150" s="8" t="s">
        <v>5858</v>
      </c>
      <c r="I150" s="14"/>
      <c r="J150" s="14"/>
      <c r="K150" s="14">
        <f t="shared" si="1"/>
        <v>1</v>
      </c>
      <c r="L150" s="14"/>
      <c r="M150" s="14"/>
      <c r="N150" s="14"/>
      <c r="O150" s="14"/>
      <c r="P150" s="14"/>
      <c r="Q150" s="14"/>
      <c r="R150" s="14"/>
      <c r="S150" s="14"/>
      <c r="T150" s="14"/>
      <c r="U150" s="14"/>
      <c r="V150" s="14"/>
      <c r="W150" s="14"/>
      <c r="X150" s="14"/>
      <c r="Y150" s="14"/>
      <c r="Z150" s="14"/>
      <c r="AA150" s="14"/>
      <c r="AB150" s="14"/>
    </row>
    <row r="151">
      <c r="A151" s="7">
        <v>45044.0</v>
      </c>
      <c r="B151" s="8" t="s">
        <v>5859</v>
      </c>
      <c r="C151" s="9" t="s">
        <v>30</v>
      </c>
      <c r="D151" s="10" t="s">
        <v>5860</v>
      </c>
      <c r="E151" s="8" t="s">
        <v>123</v>
      </c>
      <c r="F151" s="16" t="s">
        <v>5861</v>
      </c>
      <c r="G151" s="19" t="s">
        <v>5862</v>
      </c>
      <c r="H151" s="11"/>
      <c r="I151" s="14"/>
      <c r="J151" s="14"/>
      <c r="K151" s="14">
        <f t="shared" si="1"/>
        <v>1</v>
      </c>
      <c r="L151" s="14"/>
      <c r="M151" s="14"/>
      <c r="N151" s="14"/>
      <c r="O151" s="14"/>
      <c r="P151" s="14"/>
      <c r="Q151" s="14"/>
      <c r="R151" s="14"/>
      <c r="S151" s="14"/>
      <c r="T151" s="14"/>
      <c r="U151" s="14"/>
      <c r="V151" s="14"/>
      <c r="W151" s="14"/>
      <c r="X151" s="14"/>
      <c r="Y151" s="14"/>
      <c r="Z151" s="14"/>
      <c r="AA151" s="14"/>
      <c r="AB151" s="14"/>
    </row>
    <row r="152">
      <c r="A152" s="7">
        <v>45046.0</v>
      </c>
      <c r="B152" s="8" t="s">
        <v>5863</v>
      </c>
      <c r="C152" s="9" t="s">
        <v>14</v>
      </c>
      <c r="D152" s="15" t="s">
        <v>5864</v>
      </c>
      <c r="E152" s="8" t="s">
        <v>132</v>
      </c>
      <c r="F152" s="16" t="s">
        <v>4407</v>
      </c>
      <c r="G152" s="17" t="s">
        <v>5865</v>
      </c>
      <c r="H152" s="8" t="s">
        <v>348</v>
      </c>
      <c r="I152" s="14"/>
      <c r="J152" s="14"/>
      <c r="K152" s="14">
        <f t="shared" si="1"/>
        <v>3</v>
      </c>
      <c r="L152" s="14"/>
      <c r="M152" s="14"/>
      <c r="N152" s="14"/>
      <c r="O152" s="14"/>
      <c r="P152" s="14"/>
      <c r="Q152" s="14"/>
      <c r="R152" s="14"/>
      <c r="S152" s="14"/>
      <c r="T152" s="14"/>
      <c r="U152" s="14"/>
      <c r="V152" s="14"/>
      <c r="W152" s="14"/>
      <c r="X152" s="14"/>
      <c r="Y152" s="14"/>
      <c r="Z152" s="14"/>
      <c r="AA152" s="14"/>
      <c r="AB152" s="14"/>
    </row>
    <row r="153">
      <c r="A153" s="7">
        <v>45046.0</v>
      </c>
      <c r="B153" s="8" t="s">
        <v>5866</v>
      </c>
      <c r="C153" s="9" t="s">
        <v>10</v>
      </c>
      <c r="D153" s="10" t="s">
        <v>4492</v>
      </c>
      <c r="E153" s="8" t="s">
        <v>123</v>
      </c>
      <c r="F153" s="16" t="s">
        <v>5867</v>
      </c>
      <c r="G153" s="19" t="s">
        <v>5868</v>
      </c>
      <c r="H153" s="8" t="s">
        <v>5869</v>
      </c>
      <c r="I153" s="14"/>
      <c r="J153" s="14"/>
      <c r="K153" s="14">
        <f t="shared" si="1"/>
        <v>1</v>
      </c>
      <c r="L153" s="14"/>
      <c r="M153" s="14"/>
      <c r="N153" s="14"/>
      <c r="O153" s="14"/>
      <c r="P153" s="14"/>
      <c r="Q153" s="14"/>
      <c r="R153" s="14"/>
      <c r="S153" s="14"/>
      <c r="T153" s="14"/>
      <c r="U153" s="14"/>
      <c r="V153" s="14"/>
      <c r="W153" s="14"/>
      <c r="X153" s="14"/>
      <c r="Y153" s="14"/>
      <c r="Z153" s="14"/>
      <c r="AA153" s="14"/>
      <c r="AB153" s="14"/>
    </row>
    <row r="154">
      <c r="A154" s="7">
        <v>45046.0</v>
      </c>
      <c r="B154" s="8" t="s">
        <v>5870</v>
      </c>
      <c r="C154" s="9" t="s">
        <v>10</v>
      </c>
      <c r="D154" s="10" t="s">
        <v>5871</v>
      </c>
      <c r="E154" s="8" t="s">
        <v>97</v>
      </c>
      <c r="F154" s="11"/>
      <c r="G154" s="13"/>
      <c r="H154" s="8" t="s">
        <v>5872</v>
      </c>
      <c r="I154" s="14"/>
      <c r="J154" s="14"/>
      <c r="K154" s="14">
        <f t="shared" si="1"/>
        <v>0</v>
      </c>
      <c r="L154" s="14"/>
      <c r="M154" s="14"/>
      <c r="N154" s="14"/>
      <c r="O154" s="14"/>
      <c r="P154" s="14"/>
      <c r="Q154" s="14"/>
      <c r="R154" s="14"/>
      <c r="S154" s="14"/>
      <c r="T154" s="14"/>
      <c r="U154" s="14"/>
      <c r="V154" s="14"/>
      <c r="W154" s="14"/>
      <c r="X154" s="14"/>
      <c r="Y154" s="14"/>
      <c r="Z154" s="14"/>
      <c r="AA154" s="14"/>
      <c r="AB154" s="14"/>
    </row>
    <row r="155">
      <c r="A155" s="7">
        <v>45046.0</v>
      </c>
      <c r="B155" s="21" t="s">
        <v>5873</v>
      </c>
      <c r="C155" s="9" t="s">
        <v>10</v>
      </c>
      <c r="D155" s="10" t="s">
        <v>5874</v>
      </c>
      <c r="E155" s="8" t="s">
        <v>1041</v>
      </c>
      <c r="F155" s="16"/>
      <c r="G155" s="13"/>
      <c r="H155" s="8" t="s">
        <v>5765</v>
      </c>
      <c r="I155" s="23" t="s">
        <v>5875</v>
      </c>
      <c r="J155" s="14"/>
      <c r="K155" s="14">
        <f t="shared" si="1"/>
        <v>0</v>
      </c>
      <c r="L155" s="14"/>
      <c r="M155" s="14"/>
      <c r="N155" s="14"/>
      <c r="O155" s="14"/>
      <c r="P155" s="14"/>
      <c r="Q155" s="14"/>
      <c r="R155" s="14"/>
      <c r="S155" s="14"/>
      <c r="T155" s="14"/>
      <c r="U155" s="14"/>
      <c r="V155" s="14"/>
      <c r="W155" s="14"/>
      <c r="X155" s="14"/>
      <c r="Y155" s="14"/>
      <c r="Z155" s="14"/>
      <c r="AA155" s="14"/>
      <c r="AB155" s="14"/>
    </row>
    <row r="156">
      <c r="A156" s="7">
        <v>45046.0</v>
      </c>
      <c r="B156" s="8" t="s">
        <v>5876</v>
      </c>
      <c r="C156" s="9" t="s">
        <v>10</v>
      </c>
      <c r="D156" s="15" t="s">
        <v>5877</v>
      </c>
      <c r="E156" s="8" t="s">
        <v>53</v>
      </c>
      <c r="F156" s="16" t="s">
        <v>5878</v>
      </c>
      <c r="G156" s="17" t="s">
        <v>5879</v>
      </c>
      <c r="H156" s="8" t="s">
        <v>348</v>
      </c>
      <c r="I156" s="14"/>
      <c r="J156" s="14"/>
      <c r="K156" s="14">
        <f t="shared" si="1"/>
        <v>2</v>
      </c>
      <c r="L156" s="14"/>
      <c r="M156" s="14"/>
      <c r="N156" s="14"/>
      <c r="O156" s="14"/>
      <c r="P156" s="14"/>
      <c r="Q156" s="14"/>
      <c r="R156" s="14"/>
      <c r="S156" s="14"/>
      <c r="T156" s="14"/>
      <c r="U156" s="14"/>
      <c r="V156" s="14"/>
      <c r="W156" s="14"/>
      <c r="X156" s="14"/>
      <c r="Y156" s="14"/>
      <c r="Z156" s="14"/>
      <c r="AA156" s="14"/>
      <c r="AB156" s="14"/>
    </row>
    <row r="157">
      <c r="A157" s="7">
        <v>45046.0</v>
      </c>
      <c r="B157" s="8" t="s">
        <v>5880</v>
      </c>
      <c r="C157" s="9" t="s">
        <v>10</v>
      </c>
      <c r="D157" s="10" t="s">
        <v>5881</v>
      </c>
      <c r="E157" s="8" t="s">
        <v>1041</v>
      </c>
      <c r="F157" s="16" t="s">
        <v>5882</v>
      </c>
      <c r="G157" s="19" t="s">
        <v>5883</v>
      </c>
      <c r="H157" s="11"/>
      <c r="I157" s="14"/>
      <c r="J157" s="14"/>
      <c r="K157" s="14">
        <f t="shared" si="1"/>
        <v>1</v>
      </c>
      <c r="L157" s="14"/>
      <c r="M157" s="14"/>
      <c r="N157" s="14"/>
      <c r="O157" s="14"/>
      <c r="P157" s="14"/>
      <c r="Q157" s="14"/>
      <c r="R157" s="14"/>
      <c r="S157" s="14"/>
      <c r="T157" s="14"/>
      <c r="U157" s="14"/>
      <c r="V157" s="14"/>
      <c r="W157" s="14"/>
      <c r="X157" s="14"/>
      <c r="Y157" s="14"/>
      <c r="Z157" s="14"/>
      <c r="AA157" s="14"/>
      <c r="AB157" s="14"/>
    </row>
    <row r="158">
      <c r="A158" s="7">
        <v>45046.0</v>
      </c>
      <c r="B158" s="8" t="s">
        <v>5884</v>
      </c>
      <c r="C158" s="9" t="s">
        <v>14</v>
      </c>
      <c r="D158" s="10" t="s">
        <v>5885</v>
      </c>
      <c r="E158" s="8" t="s">
        <v>93</v>
      </c>
      <c r="F158" s="16" t="s">
        <v>5886</v>
      </c>
      <c r="G158" s="13"/>
      <c r="H158" s="11"/>
      <c r="I158" s="14"/>
      <c r="J158" s="14"/>
      <c r="K158" s="14"/>
      <c r="L158" s="14"/>
      <c r="M158" s="14"/>
      <c r="N158" s="14"/>
      <c r="O158" s="14"/>
      <c r="P158" s="14"/>
      <c r="Q158" s="14"/>
      <c r="R158" s="14"/>
      <c r="S158" s="14"/>
      <c r="T158" s="14"/>
      <c r="U158" s="14"/>
      <c r="V158" s="14"/>
      <c r="W158" s="14"/>
      <c r="X158" s="14"/>
      <c r="Y158" s="14"/>
      <c r="Z158" s="14"/>
      <c r="AA158" s="14"/>
      <c r="AB158" s="14"/>
    </row>
    <row r="159">
      <c r="A159" s="7">
        <v>45046.0</v>
      </c>
      <c r="B159" s="8" t="s">
        <v>5887</v>
      </c>
      <c r="C159" s="9" t="s">
        <v>14</v>
      </c>
      <c r="D159" s="10" t="s">
        <v>5888</v>
      </c>
      <c r="E159" s="8" t="s">
        <v>93</v>
      </c>
      <c r="F159" s="16" t="s">
        <v>5889</v>
      </c>
      <c r="G159" s="19" t="s">
        <v>5890</v>
      </c>
      <c r="H159" s="8" t="s">
        <v>5891</v>
      </c>
      <c r="I159" s="14"/>
      <c r="J159" s="14"/>
      <c r="K159" s="14">
        <f t="shared" ref="K159:K188" si="2">IF(ISBLANK(F159),0,LEN(G159)-LEN(SUBSTITUTE(G159,CHAR(10),""))+1)</f>
        <v>1</v>
      </c>
      <c r="L159" s="14"/>
      <c r="M159" s="14"/>
      <c r="N159" s="14"/>
      <c r="O159" s="14"/>
      <c r="P159" s="14"/>
      <c r="Q159" s="14"/>
      <c r="R159" s="14"/>
      <c r="S159" s="14"/>
      <c r="T159" s="14"/>
      <c r="U159" s="14"/>
      <c r="V159" s="14"/>
      <c r="W159" s="14"/>
      <c r="X159" s="14"/>
      <c r="Y159" s="14"/>
      <c r="Z159" s="14"/>
      <c r="AA159" s="14"/>
      <c r="AB159" s="14"/>
    </row>
    <row r="160">
      <c r="A160" s="7">
        <v>45046.0</v>
      </c>
      <c r="B160" s="8" t="s">
        <v>5892</v>
      </c>
      <c r="C160" s="9" t="s">
        <v>14</v>
      </c>
      <c r="D160" s="10" t="s">
        <v>5893</v>
      </c>
      <c r="E160" s="8" t="s">
        <v>93</v>
      </c>
      <c r="F160" s="16" t="s">
        <v>5894</v>
      </c>
      <c r="G160" s="19" t="s">
        <v>5895</v>
      </c>
      <c r="H160" s="8" t="s">
        <v>348</v>
      </c>
      <c r="I160" s="14"/>
      <c r="J160" s="14"/>
      <c r="K160" s="14">
        <f t="shared" si="2"/>
        <v>1</v>
      </c>
      <c r="L160" s="14"/>
      <c r="M160" s="14"/>
      <c r="N160" s="14"/>
      <c r="O160" s="14"/>
      <c r="P160" s="14"/>
      <c r="Q160" s="14"/>
      <c r="R160" s="14"/>
      <c r="S160" s="14"/>
      <c r="T160" s="14"/>
      <c r="U160" s="14"/>
      <c r="V160" s="14"/>
      <c r="W160" s="14"/>
      <c r="X160" s="14"/>
      <c r="Y160" s="14"/>
      <c r="Z160" s="14"/>
      <c r="AA160" s="14"/>
      <c r="AB160" s="14"/>
    </row>
    <row r="161">
      <c r="A161" s="7">
        <v>45046.0</v>
      </c>
      <c r="B161" s="8" t="s">
        <v>5896</v>
      </c>
      <c r="C161" s="9" t="s">
        <v>14</v>
      </c>
      <c r="D161" s="10" t="s">
        <v>5897</v>
      </c>
      <c r="E161" s="8" t="s">
        <v>109</v>
      </c>
      <c r="F161" s="16" t="s">
        <v>5898</v>
      </c>
      <c r="G161" s="19" t="s">
        <v>5899</v>
      </c>
      <c r="H161" s="11"/>
      <c r="I161" s="14"/>
      <c r="J161" s="14"/>
      <c r="K161" s="14">
        <f t="shared" si="2"/>
        <v>1</v>
      </c>
      <c r="L161" s="14"/>
      <c r="M161" s="14"/>
      <c r="N161" s="14"/>
      <c r="O161" s="14"/>
      <c r="P161" s="14"/>
      <c r="Q161" s="14"/>
      <c r="R161" s="14"/>
      <c r="S161" s="14"/>
      <c r="T161" s="14"/>
      <c r="U161" s="14"/>
      <c r="V161" s="14"/>
      <c r="W161" s="14"/>
      <c r="X161" s="14"/>
      <c r="Y161" s="14"/>
      <c r="Z161" s="14"/>
      <c r="AA161" s="14"/>
      <c r="AB161" s="14"/>
    </row>
    <row r="162">
      <c r="A162" s="7"/>
      <c r="B162" s="11"/>
      <c r="C162" s="9"/>
      <c r="D162" s="22"/>
      <c r="E162" s="11"/>
      <c r="F162" s="11"/>
      <c r="G162" s="13"/>
      <c r="H162" s="11"/>
      <c r="I162" s="14"/>
      <c r="J162" s="14"/>
      <c r="K162" s="14">
        <f t="shared" si="2"/>
        <v>0</v>
      </c>
      <c r="L162" s="14"/>
      <c r="M162" s="14"/>
      <c r="N162" s="14"/>
      <c r="O162" s="14"/>
      <c r="P162" s="14"/>
      <c r="Q162" s="14"/>
      <c r="R162" s="14"/>
      <c r="S162" s="14"/>
      <c r="T162" s="14"/>
      <c r="U162" s="14"/>
      <c r="V162" s="14"/>
      <c r="W162" s="14"/>
      <c r="X162" s="14"/>
      <c r="Y162" s="14"/>
      <c r="Z162" s="14"/>
      <c r="AA162" s="14"/>
      <c r="AB162" s="14"/>
    </row>
    <row r="163">
      <c r="A163" s="7"/>
      <c r="B163" s="11"/>
      <c r="C163" s="9"/>
      <c r="D163" s="22"/>
      <c r="E163" s="11"/>
      <c r="F163" s="11"/>
      <c r="G163" s="13"/>
      <c r="H163" s="11"/>
      <c r="I163" s="14"/>
      <c r="J163" s="14"/>
      <c r="K163" s="14">
        <f t="shared" si="2"/>
        <v>0</v>
      </c>
      <c r="L163" s="14"/>
      <c r="M163" s="14"/>
      <c r="N163" s="14"/>
      <c r="O163" s="14"/>
      <c r="P163" s="14"/>
      <c r="Q163" s="14"/>
      <c r="R163" s="14"/>
      <c r="S163" s="14"/>
      <c r="T163" s="14"/>
      <c r="U163" s="14"/>
      <c r="V163" s="14"/>
      <c r="W163" s="14"/>
      <c r="X163" s="14"/>
      <c r="Y163" s="14"/>
      <c r="Z163" s="14"/>
      <c r="AA163" s="14"/>
      <c r="AB163" s="14"/>
    </row>
    <row r="164">
      <c r="A164" s="7"/>
      <c r="B164" s="11"/>
      <c r="C164" s="9"/>
      <c r="D164" s="22"/>
      <c r="E164" s="11"/>
      <c r="F164" s="11"/>
      <c r="G164" s="13"/>
      <c r="H164" s="11"/>
      <c r="I164" s="14"/>
      <c r="J164" s="14"/>
      <c r="K164" s="14">
        <f t="shared" si="2"/>
        <v>0</v>
      </c>
      <c r="L164" s="14"/>
      <c r="M164" s="14"/>
      <c r="N164" s="14"/>
      <c r="O164" s="14"/>
      <c r="P164" s="14"/>
      <c r="Q164" s="14"/>
      <c r="R164" s="14"/>
      <c r="S164" s="14"/>
      <c r="T164" s="14"/>
      <c r="U164" s="14"/>
      <c r="V164" s="14"/>
      <c r="W164" s="14"/>
      <c r="X164" s="14"/>
      <c r="Y164" s="14"/>
      <c r="Z164" s="14"/>
      <c r="AA164" s="14"/>
      <c r="AB164" s="14"/>
    </row>
    <row r="165">
      <c r="A165" s="7"/>
      <c r="B165" s="11"/>
      <c r="C165" s="9"/>
      <c r="D165" s="22"/>
      <c r="E165" s="11"/>
      <c r="F165" s="11"/>
      <c r="G165" s="13"/>
      <c r="H165" s="11"/>
      <c r="I165" s="14"/>
      <c r="J165" s="14"/>
      <c r="K165" s="14">
        <f t="shared" si="2"/>
        <v>0</v>
      </c>
      <c r="L165" s="14"/>
      <c r="M165" s="14"/>
      <c r="N165" s="14"/>
      <c r="O165" s="14"/>
      <c r="P165" s="14"/>
      <c r="Q165" s="14"/>
      <c r="R165" s="14"/>
      <c r="S165" s="14"/>
      <c r="T165" s="14"/>
      <c r="U165" s="14"/>
      <c r="V165" s="14"/>
      <c r="W165" s="14"/>
      <c r="X165" s="14"/>
      <c r="Y165" s="14"/>
      <c r="Z165" s="14"/>
      <c r="AA165" s="14"/>
      <c r="AB165" s="14"/>
    </row>
    <row r="166">
      <c r="A166" s="7"/>
      <c r="B166" s="11"/>
      <c r="C166" s="9"/>
      <c r="D166" s="22"/>
      <c r="E166" s="11"/>
      <c r="F166" s="11"/>
      <c r="G166" s="13"/>
      <c r="H166" s="11"/>
      <c r="I166" s="14"/>
      <c r="J166" s="14"/>
      <c r="K166" s="14">
        <f t="shared" si="2"/>
        <v>0</v>
      </c>
      <c r="L166" s="14"/>
      <c r="M166" s="14"/>
      <c r="N166" s="14"/>
      <c r="O166" s="14"/>
      <c r="P166" s="14"/>
      <c r="Q166" s="14"/>
      <c r="R166" s="14"/>
      <c r="S166" s="14"/>
      <c r="T166" s="14"/>
      <c r="U166" s="14"/>
      <c r="V166" s="14"/>
      <c r="W166" s="14"/>
      <c r="X166" s="14"/>
      <c r="Y166" s="14"/>
      <c r="Z166" s="14"/>
      <c r="AA166" s="14"/>
      <c r="AB166" s="14"/>
    </row>
    <row r="167">
      <c r="A167" s="7"/>
      <c r="B167" s="11"/>
      <c r="C167" s="9"/>
      <c r="D167" s="22"/>
      <c r="E167" s="11"/>
      <c r="F167" s="11"/>
      <c r="G167" s="13"/>
      <c r="H167" s="11"/>
      <c r="I167" s="14"/>
      <c r="J167" s="14"/>
      <c r="K167" s="14">
        <f t="shared" si="2"/>
        <v>0</v>
      </c>
      <c r="L167" s="14"/>
      <c r="M167" s="14"/>
      <c r="N167" s="14"/>
      <c r="O167" s="14"/>
      <c r="P167" s="14"/>
      <c r="Q167" s="14"/>
      <c r="R167" s="14"/>
      <c r="S167" s="14"/>
      <c r="T167" s="14"/>
      <c r="U167" s="14"/>
      <c r="V167" s="14"/>
      <c r="W167" s="14"/>
      <c r="X167" s="14"/>
      <c r="Y167" s="14"/>
      <c r="Z167" s="14"/>
      <c r="AA167" s="14"/>
      <c r="AB167" s="14"/>
    </row>
    <row r="168">
      <c r="A168" s="7"/>
      <c r="B168" s="11"/>
      <c r="C168" s="9"/>
      <c r="D168" s="22"/>
      <c r="E168" s="11"/>
      <c r="F168" s="11"/>
      <c r="G168" s="13"/>
      <c r="H168" s="11"/>
      <c r="I168" s="14"/>
      <c r="J168" s="14"/>
      <c r="K168" s="14">
        <f t="shared" si="2"/>
        <v>0</v>
      </c>
      <c r="L168" s="14"/>
      <c r="M168" s="14"/>
      <c r="N168" s="14"/>
      <c r="O168" s="14"/>
      <c r="P168" s="14"/>
      <c r="Q168" s="14"/>
      <c r="R168" s="14"/>
      <c r="S168" s="14"/>
      <c r="T168" s="14"/>
      <c r="U168" s="14"/>
      <c r="V168" s="14"/>
      <c r="W168" s="14"/>
      <c r="X168" s="14"/>
      <c r="Y168" s="14"/>
      <c r="Z168" s="14"/>
      <c r="AA168" s="14"/>
      <c r="AB168" s="14"/>
    </row>
    <row r="169">
      <c r="A169" s="7"/>
      <c r="B169" s="11"/>
      <c r="C169" s="9"/>
      <c r="D169" s="22"/>
      <c r="E169" s="11"/>
      <c r="F169" s="11"/>
      <c r="G169" s="13"/>
      <c r="H169" s="11"/>
      <c r="I169" s="14"/>
      <c r="J169" s="14"/>
      <c r="K169" s="14">
        <f t="shared" si="2"/>
        <v>0</v>
      </c>
      <c r="L169" s="14"/>
      <c r="M169" s="14"/>
      <c r="N169" s="14"/>
      <c r="O169" s="14"/>
      <c r="P169" s="14"/>
      <c r="Q169" s="14"/>
      <c r="R169" s="14"/>
      <c r="S169" s="14"/>
      <c r="T169" s="14"/>
      <c r="U169" s="14"/>
      <c r="V169" s="14"/>
      <c r="W169" s="14"/>
      <c r="X169" s="14"/>
      <c r="Y169" s="14"/>
      <c r="Z169" s="14"/>
      <c r="AA169" s="14"/>
      <c r="AB169" s="14"/>
    </row>
    <row r="170">
      <c r="A170" s="7"/>
      <c r="B170" s="11"/>
      <c r="C170" s="9"/>
      <c r="D170" s="22"/>
      <c r="E170" s="11"/>
      <c r="F170" s="11"/>
      <c r="G170" s="13"/>
      <c r="H170" s="11"/>
      <c r="I170" s="14"/>
      <c r="J170" s="14"/>
      <c r="K170" s="14">
        <f t="shared" si="2"/>
        <v>0</v>
      </c>
      <c r="L170" s="14"/>
      <c r="M170" s="14"/>
      <c r="N170" s="14"/>
      <c r="O170" s="14"/>
      <c r="P170" s="14"/>
      <c r="Q170" s="14"/>
      <c r="R170" s="14"/>
      <c r="S170" s="14"/>
      <c r="T170" s="14"/>
      <c r="U170" s="14"/>
      <c r="V170" s="14"/>
      <c r="W170" s="14"/>
      <c r="X170" s="14"/>
      <c r="Y170" s="14"/>
      <c r="Z170" s="14"/>
      <c r="AA170" s="14"/>
      <c r="AB170" s="14"/>
    </row>
    <row r="171">
      <c r="A171" s="7"/>
      <c r="B171" s="11"/>
      <c r="C171" s="9"/>
      <c r="D171" s="22"/>
      <c r="E171" s="11"/>
      <c r="F171" s="11"/>
      <c r="G171" s="13"/>
      <c r="H171" s="11"/>
      <c r="I171" s="14"/>
      <c r="J171" s="14"/>
      <c r="K171" s="14">
        <f t="shared" si="2"/>
        <v>0</v>
      </c>
      <c r="L171" s="14"/>
      <c r="M171" s="14"/>
      <c r="N171" s="14"/>
      <c r="O171" s="14"/>
      <c r="P171" s="14"/>
      <c r="Q171" s="14"/>
      <c r="R171" s="14"/>
      <c r="S171" s="14"/>
      <c r="T171" s="14"/>
      <c r="U171" s="14"/>
      <c r="V171" s="14"/>
      <c r="W171" s="14"/>
      <c r="X171" s="14"/>
      <c r="Y171" s="14"/>
      <c r="Z171" s="14"/>
      <c r="AA171" s="14"/>
      <c r="AB171" s="14"/>
    </row>
    <row r="172">
      <c r="A172" s="7"/>
      <c r="B172" s="11"/>
      <c r="C172" s="9"/>
      <c r="D172" s="22"/>
      <c r="E172" s="11"/>
      <c r="F172" s="11"/>
      <c r="G172" s="13"/>
      <c r="H172" s="11"/>
      <c r="I172" s="14"/>
      <c r="J172" s="14"/>
      <c r="K172" s="14">
        <f t="shared" si="2"/>
        <v>0</v>
      </c>
      <c r="L172" s="14"/>
      <c r="M172" s="14"/>
      <c r="N172" s="14"/>
      <c r="O172" s="14"/>
      <c r="P172" s="14"/>
      <c r="Q172" s="14"/>
      <c r="R172" s="14"/>
      <c r="S172" s="14"/>
      <c r="T172" s="14"/>
      <c r="U172" s="14"/>
      <c r="V172" s="14"/>
      <c r="W172" s="14"/>
      <c r="X172" s="14"/>
      <c r="Y172" s="14"/>
      <c r="Z172" s="14"/>
      <c r="AA172" s="14"/>
      <c r="AB172" s="14"/>
    </row>
    <row r="173">
      <c r="A173" s="7"/>
      <c r="B173" s="11"/>
      <c r="C173" s="9"/>
      <c r="D173" s="22"/>
      <c r="E173" s="11"/>
      <c r="F173" s="11"/>
      <c r="G173" s="13"/>
      <c r="H173" s="11"/>
      <c r="I173" s="14"/>
      <c r="J173" s="14"/>
      <c r="K173" s="14">
        <f t="shared" si="2"/>
        <v>0</v>
      </c>
      <c r="L173" s="14"/>
      <c r="M173" s="14"/>
      <c r="N173" s="14"/>
      <c r="O173" s="14"/>
      <c r="P173" s="14"/>
      <c r="Q173" s="14"/>
      <c r="R173" s="14"/>
      <c r="S173" s="14"/>
      <c r="T173" s="14"/>
      <c r="U173" s="14"/>
      <c r="V173" s="14"/>
      <c r="W173" s="14"/>
      <c r="X173" s="14"/>
      <c r="Y173" s="14"/>
      <c r="Z173" s="14"/>
      <c r="AA173" s="14"/>
      <c r="AB173" s="14"/>
    </row>
    <row r="174">
      <c r="A174" s="7"/>
      <c r="B174" s="11"/>
      <c r="C174" s="9"/>
      <c r="D174" s="22"/>
      <c r="E174" s="11"/>
      <c r="F174" s="11"/>
      <c r="G174" s="13"/>
      <c r="H174" s="11"/>
      <c r="I174" s="14"/>
      <c r="J174" s="14"/>
      <c r="K174" s="14">
        <f t="shared" si="2"/>
        <v>0</v>
      </c>
      <c r="L174" s="14"/>
      <c r="M174" s="14"/>
      <c r="N174" s="14"/>
      <c r="O174" s="14"/>
      <c r="P174" s="14"/>
      <c r="Q174" s="14"/>
      <c r="R174" s="14"/>
      <c r="S174" s="14"/>
      <c r="T174" s="14"/>
      <c r="U174" s="14"/>
      <c r="V174" s="14"/>
      <c r="W174" s="14"/>
      <c r="X174" s="14"/>
      <c r="Y174" s="14"/>
      <c r="Z174" s="14"/>
      <c r="AA174" s="14"/>
      <c r="AB174" s="14"/>
    </row>
    <row r="175">
      <c r="A175" s="7"/>
      <c r="B175" s="11"/>
      <c r="C175" s="9"/>
      <c r="D175" s="22"/>
      <c r="E175" s="11"/>
      <c r="F175" s="11"/>
      <c r="G175" s="13"/>
      <c r="H175" s="11"/>
      <c r="I175" s="14"/>
      <c r="J175" s="14"/>
      <c r="K175" s="14">
        <f t="shared" si="2"/>
        <v>0</v>
      </c>
      <c r="L175" s="14"/>
      <c r="M175" s="14"/>
      <c r="N175" s="14"/>
      <c r="O175" s="14"/>
      <c r="P175" s="14"/>
      <c r="Q175" s="14"/>
      <c r="R175" s="14"/>
      <c r="S175" s="14"/>
      <c r="T175" s="14"/>
      <c r="U175" s="14"/>
      <c r="V175" s="14"/>
      <c r="W175" s="14"/>
      <c r="X175" s="14"/>
      <c r="Y175" s="14"/>
      <c r="Z175" s="14"/>
      <c r="AA175" s="14"/>
      <c r="AB175" s="14"/>
    </row>
    <row r="176">
      <c r="A176" s="7"/>
      <c r="B176" s="11"/>
      <c r="C176" s="9"/>
      <c r="D176" s="22"/>
      <c r="E176" s="11"/>
      <c r="F176" s="11"/>
      <c r="G176" s="13"/>
      <c r="H176" s="11"/>
      <c r="I176" s="14"/>
      <c r="J176" s="14"/>
      <c r="K176" s="14">
        <f t="shared" si="2"/>
        <v>0</v>
      </c>
      <c r="L176" s="14"/>
      <c r="M176" s="14"/>
      <c r="N176" s="14"/>
      <c r="O176" s="14"/>
      <c r="P176" s="14"/>
      <c r="Q176" s="14"/>
      <c r="R176" s="14"/>
      <c r="S176" s="14"/>
      <c r="T176" s="14"/>
      <c r="U176" s="14"/>
      <c r="V176" s="14"/>
      <c r="W176" s="14"/>
      <c r="X176" s="14"/>
      <c r="Y176" s="14"/>
      <c r="Z176" s="14"/>
      <c r="AA176" s="14"/>
      <c r="AB176" s="14"/>
    </row>
    <row r="177">
      <c r="A177" s="7"/>
      <c r="B177" s="11"/>
      <c r="C177" s="9"/>
      <c r="D177" s="22"/>
      <c r="E177" s="11"/>
      <c r="F177" s="11"/>
      <c r="G177" s="13"/>
      <c r="H177" s="11"/>
      <c r="I177" s="14"/>
      <c r="J177" s="14"/>
      <c r="K177" s="14">
        <f t="shared" si="2"/>
        <v>0</v>
      </c>
      <c r="L177" s="14"/>
      <c r="M177" s="14"/>
      <c r="N177" s="14"/>
      <c r="O177" s="14"/>
      <c r="P177" s="14"/>
      <c r="Q177" s="14"/>
      <c r="R177" s="14"/>
      <c r="S177" s="14"/>
      <c r="T177" s="14"/>
      <c r="U177" s="14"/>
      <c r="V177" s="14"/>
      <c r="W177" s="14"/>
      <c r="X177" s="14"/>
      <c r="Y177" s="14"/>
      <c r="Z177" s="14"/>
      <c r="AA177" s="14"/>
      <c r="AB177" s="14"/>
    </row>
    <row r="178">
      <c r="A178" s="7"/>
      <c r="B178" s="11"/>
      <c r="C178" s="9"/>
      <c r="D178" s="22"/>
      <c r="E178" s="11"/>
      <c r="F178" s="11"/>
      <c r="G178" s="13"/>
      <c r="H178" s="11"/>
      <c r="I178" s="14"/>
      <c r="J178" s="14"/>
      <c r="K178" s="14">
        <f t="shared" si="2"/>
        <v>0</v>
      </c>
      <c r="L178" s="14"/>
      <c r="M178" s="14"/>
      <c r="N178" s="14"/>
      <c r="O178" s="14"/>
      <c r="P178" s="14"/>
      <c r="Q178" s="14"/>
      <c r="R178" s="14"/>
      <c r="S178" s="14"/>
      <c r="T178" s="14"/>
      <c r="U178" s="14"/>
      <c r="V178" s="14"/>
      <c r="W178" s="14"/>
      <c r="X178" s="14"/>
      <c r="Y178" s="14"/>
      <c r="Z178" s="14"/>
      <c r="AA178" s="14"/>
      <c r="AB178" s="14"/>
    </row>
    <row r="179">
      <c r="A179" s="7"/>
      <c r="B179" s="11"/>
      <c r="C179" s="9"/>
      <c r="D179" s="22"/>
      <c r="E179" s="11"/>
      <c r="F179" s="11"/>
      <c r="G179" s="13"/>
      <c r="H179" s="11"/>
      <c r="I179" s="14"/>
      <c r="J179" s="14"/>
      <c r="K179" s="14">
        <f t="shared" si="2"/>
        <v>0</v>
      </c>
      <c r="L179" s="14"/>
      <c r="M179" s="14"/>
      <c r="N179" s="14"/>
      <c r="O179" s="14"/>
      <c r="P179" s="14"/>
      <c r="Q179" s="14"/>
      <c r="R179" s="14"/>
      <c r="S179" s="14"/>
      <c r="T179" s="14"/>
      <c r="U179" s="14"/>
      <c r="V179" s="14"/>
      <c r="W179" s="14"/>
      <c r="X179" s="14"/>
      <c r="Y179" s="14"/>
      <c r="Z179" s="14"/>
      <c r="AA179" s="14"/>
      <c r="AB179" s="14"/>
    </row>
    <row r="180">
      <c r="A180" s="7"/>
      <c r="B180" s="11"/>
      <c r="C180" s="9"/>
      <c r="D180" s="22"/>
      <c r="E180" s="11"/>
      <c r="F180" s="11"/>
      <c r="G180" s="13"/>
      <c r="H180" s="11"/>
      <c r="I180" s="14"/>
      <c r="J180" s="14"/>
      <c r="K180" s="14">
        <f t="shared" si="2"/>
        <v>0</v>
      </c>
      <c r="L180" s="14"/>
      <c r="M180" s="14"/>
      <c r="N180" s="14"/>
      <c r="O180" s="14"/>
      <c r="P180" s="14"/>
      <c r="Q180" s="14"/>
      <c r="R180" s="14"/>
      <c r="S180" s="14"/>
      <c r="T180" s="14"/>
      <c r="U180" s="14"/>
      <c r="V180" s="14"/>
      <c r="W180" s="14"/>
      <c r="X180" s="14"/>
      <c r="Y180" s="14"/>
      <c r="Z180" s="14"/>
      <c r="AA180" s="14"/>
      <c r="AB180" s="14"/>
    </row>
    <row r="181">
      <c r="A181" s="7"/>
      <c r="B181" s="11"/>
      <c r="C181" s="9"/>
      <c r="D181" s="22"/>
      <c r="E181" s="11"/>
      <c r="F181" s="11"/>
      <c r="G181" s="13"/>
      <c r="H181" s="11"/>
      <c r="I181" s="14"/>
      <c r="J181" s="14"/>
      <c r="K181" s="14">
        <f t="shared" si="2"/>
        <v>0</v>
      </c>
      <c r="L181" s="14"/>
      <c r="M181" s="14"/>
      <c r="N181" s="14"/>
      <c r="O181" s="14"/>
      <c r="P181" s="14"/>
      <c r="Q181" s="14"/>
      <c r="R181" s="14"/>
      <c r="S181" s="14"/>
      <c r="T181" s="14"/>
      <c r="U181" s="14"/>
      <c r="V181" s="14"/>
      <c r="W181" s="14"/>
      <c r="X181" s="14"/>
      <c r="Y181" s="14"/>
      <c r="Z181" s="14"/>
      <c r="AA181" s="14"/>
      <c r="AB181" s="14"/>
    </row>
    <row r="182">
      <c r="A182" s="7"/>
      <c r="B182" s="11"/>
      <c r="C182" s="9"/>
      <c r="D182" s="22"/>
      <c r="E182" s="11"/>
      <c r="F182" s="11"/>
      <c r="G182" s="13"/>
      <c r="H182" s="11"/>
      <c r="I182" s="14"/>
      <c r="J182" s="14"/>
      <c r="K182" s="14">
        <f t="shared" si="2"/>
        <v>0</v>
      </c>
      <c r="L182" s="14"/>
      <c r="M182" s="14"/>
      <c r="N182" s="14"/>
      <c r="O182" s="14"/>
      <c r="P182" s="14"/>
      <c r="Q182" s="14"/>
      <c r="R182" s="14"/>
      <c r="S182" s="14"/>
      <c r="T182" s="14"/>
      <c r="U182" s="14"/>
      <c r="V182" s="14"/>
      <c r="W182" s="14"/>
      <c r="X182" s="14"/>
      <c r="Y182" s="14"/>
      <c r="Z182" s="14"/>
      <c r="AA182" s="14"/>
      <c r="AB182" s="14"/>
    </row>
    <row r="183">
      <c r="A183" s="7"/>
      <c r="B183" s="11"/>
      <c r="C183" s="9"/>
      <c r="D183" s="22"/>
      <c r="E183" s="11"/>
      <c r="F183" s="11"/>
      <c r="G183" s="13"/>
      <c r="H183" s="11"/>
      <c r="I183" s="14"/>
      <c r="J183" s="14"/>
      <c r="K183" s="14">
        <f t="shared" si="2"/>
        <v>0</v>
      </c>
      <c r="L183" s="14"/>
      <c r="M183" s="14"/>
      <c r="N183" s="14"/>
      <c r="O183" s="14"/>
      <c r="P183" s="14"/>
      <c r="Q183" s="14"/>
      <c r="R183" s="14"/>
      <c r="S183" s="14"/>
      <c r="T183" s="14"/>
      <c r="U183" s="14"/>
      <c r="V183" s="14"/>
      <c r="W183" s="14"/>
      <c r="X183" s="14"/>
      <c r="Y183" s="14"/>
      <c r="Z183" s="14"/>
      <c r="AA183" s="14"/>
      <c r="AB183" s="14"/>
    </row>
    <row r="184">
      <c r="A184" s="7"/>
      <c r="B184" s="11"/>
      <c r="C184" s="9"/>
      <c r="D184" s="22"/>
      <c r="E184" s="11"/>
      <c r="F184" s="11"/>
      <c r="G184" s="13"/>
      <c r="H184" s="11"/>
      <c r="I184" s="14"/>
      <c r="J184" s="14"/>
      <c r="K184" s="14">
        <f t="shared" si="2"/>
        <v>0</v>
      </c>
      <c r="L184" s="14"/>
      <c r="M184" s="14"/>
      <c r="N184" s="14"/>
      <c r="O184" s="14"/>
      <c r="P184" s="14"/>
      <c r="Q184" s="14"/>
      <c r="R184" s="14"/>
      <c r="S184" s="14"/>
      <c r="T184" s="14"/>
      <c r="U184" s="14"/>
      <c r="V184" s="14"/>
      <c r="W184" s="14"/>
      <c r="X184" s="14"/>
      <c r="Y184" s="14"/>
      <c r="Z184" s="14"/>
      <c r="AA184" s="14"/>
      <c r="AB184" s="14"/>
    </row>
    <row r="185">
      <c r="A185" s="7"/>
      <c r="B185" s="11"/>
      <c r="C185" s="9"/>
      <c r="D185" s="22"/>
      <c r="E185" s="11"/>
      <c r="F185" s="11"/>
      <c r="G185" s="13"/>
      <c r="H185" s="11"/>
      <c r="I185" s="14"/>
      <c r="J185" s="14"/>
      <c r="K185" s="14">
        <f t="shared" si="2"/>
        <v>0</v>
      </c>
      <c r="L185" s="14"/>
      <c r="M185" s="14"/>
      <c r="N185" s="14"/>
      <c r="O185" s="14"/>
      <c r="P185" s="14"/>
      <c r="Q185" s="14"/>
      <c r="R185" s="14"/>
      <c r="S185" s="14"/>
      <c r="T185" s="14"/>
      <c r="U185" s="14"/>
      <c r="V185" s="14"/>
      <c r="W185" s="14"/>
      <c r="X185" s="14"/>
      <c r="Y185" s="14"/>
      <c r="Z185" s="14"/>
      <c r="AA185" s="14"/>
      <c r="AB185" s="14"/>
    </row>
    <row r="186">
      <c r="A186" s="7"/>
      <c r="B186" s="11"/>
      <c r="C186" s="9"/>
      <c r="D186" s="22"/>
      <c r="E186" s="11"/>
      <c r="F186" s="11"/>
      <c r="G186" s="13"/>
      <c r="H186" s="11"/>
      <c r="I186" s="14"/>
      <c r="J186" s="14"/>
      <c r="K186" s="14">
        <f t="shared" si="2"/>
        <v>0</v>
      </c>
      <c r="L186" s="14"/>
      <c r="M186" s="14"/>
      <c r="N186" s="14"/>
      <c r="O186" s="14"/>
      <c r="P186" s="14"/>
      <c r="Q186" s="14"/>
      <c r="R186" s="14"/>
      <c r="S186" s="14"/>
      <c r="T186" s="14"/>
      <c r="U186" s="14"/>
      <c r="V186" s="14"/>
      <c r="W186" s="14"/>
      <c r="X186" s="14"/>
      <c r="Y186" s="14"/>
      <c r="Z186" s="14"/>
      <c r="AA186" s="14"/>
      <c r="AB186" s="14"/>
    </row>
    <row r="187">
      <c r="A187" s="7"/>
      <c r="B187" s="11"/>
      <c r="C187" s="9"/>
      <c r="D187" s="22"/>
      <c r="E187" s="11"/>
      <c r="F187" s="11"/>
      <c r="G187" s="13"/>
      <c r="H187" s="11"/>
      <c r="I187" s="14"/>
      <c r="J187" s="14"/>
      <c r="K187" s="14">
        <f t="shared" si="2"/>
        <v>0</v>
      </c>
      <c r="L187" s="14"/>
      <c r="M187" s="14"/>
      <c r="N187" s="14"/>
      <c r="O187" s="14"/>
      <c r="P187" s="14"/>
      <c r="Q187" s="14"/>
      <c r="R187" s="14"/>
      <c r="S187" s="14"/>
      <c r="T187" s="14"/>
      <c r="U187" s="14"/>
      <c r="V187" s="14"/>
      <c r="W187" s="14"/>
      <c r="X187" s="14"/>
      <c r="Y187" s="14"/>
      <c r="Z187" s="14"/>
      <c r="AA187" s="14"/>
      <c r="AB187" s="14"/>
    </row>
    <row r="188">
      <c r="A188" s="7"/>
      <c r="B188" s="11"/>
      <c r="C188" s="9"/>
      <c r="D188" s="22"/>
      <c r="E188" s="11"/>
      <c r="F188" s="11"/>
      <c r="G188" s="13"/>
      <c r="H188" s="11"/>
      <c r="I188" s="14"/>
      <c r="J188" s="14"/>
      <c r="K188" s="14">
        <f t="shared" si="2"/>
        <v>0</v>
      </c>
      <c r="L188" s="14"/>
      <c r="M188" s="14"/>
      <c r="N188" s="14"/>
      <c r="O188" s="14"/>
      <c r="P188" s="14"/>
      <c r="Q188" s="14"/>
      <c r="R188" s="14"/>
      <c r="S188" s="14"/>
      <c r="T188" s="14"/>
      <c r="U188" s="14"/>
      <c r="V188" s="14"/>
      <c r="W188" s="14"/>
      <c r="X188" s="14"/>
      <c r="Y188" s="14"/>
      <c r="Z188" s="14"/>
      <c r="AA188" s="14"/>
      <c r="AB188" s="14"/>
    </row>
  </sheetData>
  <conditionalFormatting sqref="H2:H188">
    <cfRule type="containsText" dxfId="0" priority="1" operator="containsText" text="Валер">
      <formula>NOT(ISERROR(SEARCH(("Валер"),(H2))))</formula>
    </cfRule>
  </conditionalFormatting>
  <dataValidations>
    <dataValidation type="custom" allowBlank="1" showDropDown="1" sqref="A2:A188">
      <formula1>OR(NOT(ISERROR(DATEVALUE(A2))), AND(ISNUMBER(A2), LEFT(CELL("format", A2))="D"))</formula1>
    </dataValidation>
    <dataValidation type="list" allowBlank="1" sqref="C2:C188">
      <formula1>"позитив,негатив,нейтрал"</formula1>
    </dataValidation>
  </dataValidations>
  <hyperlinks>
    <hyperlink r:id="rId1" ref="D2"/>
    <hyperlink r:id="rId2" ref="G2"/>
    <hyperlink r:id="rId3" location="a643191213578550465" ref="D3"/>
    <hyperlink r:id="rId4" ref="G3"/>
    <hyperlink r:id="rId5" ref="D4"/>
    <hyperlink r:id="rId6" ref="G4"/>
    <hyperlink r:id="rId7" ref="D5"/>
    <hyperlink r:id="rId8" ref="G5"/>
    <hyperlink r:id="rId9" ref="D6"/>
    <hyperlink r:id="rId10" ref="G6"/>
    <hyperlink r:id="rId11" ref="D7"/>
    <hyperlink r:id="rId12" ref="G7"/>
    <hyperlink r:id="rId13" ref="D8"/>
    <hyperlink r:id="rId14" ref="G8"/>
    <hyperlink r:id="rId15" ref="D9"/>
    <hyperlink r:id="rId16" ref="G9"/>
    <hyperlink r:id="rId17" location="comment_1590152841" ref="D10"/>
    <hyperlink r:id="rId18" ref="G10"/>
    <hyperlink r:id="rId19" ref="D11"/>
    <hyperlink r:id="rId20" ref="G11"/>
    <hyperlink r:id="rId21" ref="D12"/>
    <hyperlink r:id="rId22" ref="G12"/>
    <hyperlink r:id="rId23" ref="D13"/>
    <hyperlink r:id="rId24" ref="G13"/>
    <hyperlink r:id="rId25" ref="D14"/>
    <hyperlink r:id="rId26" ref="G14"/>
    <hyperlink r:id="rId27" location="comment_1587558011" ref="D15"/>
    <hyperlink r:id="rId28" ref="G15"/>
    <hyperlink r:id="rId29" ref="D16"/>
    <hyperlink r:id="rId30" ref="G16"/>
    <hyperlink r:id="rId31" ref="D17"/>
    <hyperlink r:id="rId32" ref="G17"/>
    <hyperlink r:id="rId33" ref="D18"/>
    <hyperlink r:id="rId34" ref="G18"/>
    <hyperlink r:id="rId35" location="comment_1599766143" ref="D19"/>
    <hyperlink r:id="rId36" ref="G19"/>
    <hyperlink r:id="rId37" ref="D20"/>
    <hyperlink r:id="rId38" ref="G20"/>
    <hyperlink r:id="rId39" ref="D21"/>
    <hyperlink r:id="rId40" ref="G21"/>
    <hyperlink r:id="rId41" ref="D22"/>
    <hyperlink r:id="rId42" ref="G22"/>
    <hyperlink r:id="rId43" ref="D23"/>
    <hyperlink r:id="rId44" ref="G23"/>
    <hyperlink r:id="rId45" ref="D24"/>
    <hyperlink r:id="rId46" ref="G24"/>
    <hyperlink r:id="rId47" ref="D25"/>
    <hyperlink r:id="rId48" ref="G25"/>
    <hyperlink r:id="rId49" ref="D26"/>
    <hyperlink r:id="rId50" ref="G26"/>
    <hyperlink r:id="rId51" ref="B27"/>
    <hyperlink r:id="rId52" ref="D27"/>
    <hyperlink r:id="rId53" ref="G27"/>
    <hyperlink r:id="rId54" ref="D28"/>
    <hyperlink r:id="rId55" ref="G28"/>
    <hyperlink r:id="rId56" ref="D29"/>
    <hyperlink r:id="rId57" ref="G29"/>
    <hyperlink r:id="rId58" ref="D30"/>
    <hyperlink r:id="rId59" ref="G30"/>
    <hyperlink r:id="rId60" ref="D31"/>
    <hyperlink r:id="rId61" ref="G31"/>
    <hyperlink r:id="rId62" ref="D32"/>
    <hyperlink r:id="rId63" ref="G32"/>
    <hyperlink r:id="rId64" ref="D33"/>
    <hyperlink r:id="rId65" ref="G33"/>
    <hyperlink r:id="rId66" ref="D34"/>
    <hyperlink r:id="rId67" ref="G34"/>
    <hyperlink r:id="rId68" ref="D35"/>
    <hyperlink r:id="rId69" ref="G35"/>
    <hyperlink r:id="rId70" ref="D36"/>
    <hyperlink r:id="rId71" ref="G36"/>
    <hyperlink r:id="rId72" ref="D37"/>
    <hyperlink r:id="rId73" ref="G37"/>
    <hyperlink r:id="rId74" ref="D38"/>
    <hyperlink r:id="rId75" ref="G38"/>
    <hyperlink r:id="rId76" ref="D39"/>
    <hyperlink r:id="rId77" ref="G39"/>
    <hyperlink r:id="rId78" ref="B40"/>
    <hyperlink r:id="rId79" ref="D40"/>
    <hyperlink r:id="rId80" ref="G40"/>
    <hyperlink r:id="rId81" ref="D41"/>
    <hyperlink r:id="rId82" ref="G41"/>
    <hyperlink r:id="rId83" ref="D42"/>
    <hyperlink r:id="rId84" ref="G42"/>
    <hyperlink r:id="rId85" ref="D43"/>
    <hyperlink r:id="rId86" ref="G43"/>
    <hyperlink r:id="rId87" ref="D44"/>
    <hyperlink r:id="rId88" ref="G44"/>
    <hyperlink r:id="rId89" ref="D45"/>
    <hyperlink r:id="rId90" ref="G45"/>
    <hyperlink r:id="rId91" ref="D46"/>
    <hyperlink r:id="rId92" ref="G46"/>
    <hyperlink r:id="rId93" ref="D47"/>
    <hyperlink r:id="rId94" ref="G47"/>
    <hyperlink r:id="rId95" ref="D48"/>
    <hyperlink r:id="rId96" ref="G48"/>
    <hyperlink r:id="rId97" ref="D49"/>
    <hyperlink r:id="rId98" ref="G49"/>
    <hyperlink r:id="rId99" ref="D50"/>
    <hyperlink r:id="rId100" ref="D51"/>
    <hyperlink r:id="rId101" ref="G51"/>
    <hyperlink r:id="rId102" ref="D52"/>
    <hyperlink r:id="rId103" ref="G52"/>
    <hyperlink r:id="rId104" ref="D53"/>
    <hyperlink r:id="rId105" ref="D54"/>
    <hyperlink r:id="rId106" ref="G54"/>
    <hyperlink r:id="rId107" ref="D55"/>
    <hyperlink r:id="rId108" ref="G55"/>
    <hyperlink r:id="rId109" ref="D56"/>
    <hyperlink r:id="rId110" ref="G56"/>
    <hyperlink r:id="rId111" ref="D57"/>
    <hyperlink r:id="rId112" ref="G57"/>
    <hyperlink r:id="rId113" ref="D58"/>
    <hyperlink r:id="rId114" ref="G58"/>
    <hyperlink r:id="rId115" ref="D59"/>
    <hyperlink r:id="rId116" ref="G59"/>
    <hyperlink r:id="rId117" ref="D60"/>
    <hyperlink r:id="rId118" ref="G60"/>
    <hyperlink r:id="rId119" ref="D61"/>
    <hyperlink r:id="rId120" ref="F61"/>
    <hyperlink r:id="rId121" ref="D62"/>
    <hyperlink r:id="rId122" ref="G62"/>
    <hyperlink r:id="rId123" ref="D63"/>
    <hyperlink r:id="rId124" ref="D64"/>
    <hyperlink r:id="rId125" ref="G64"/>
    <hyperlink r:id="rId126" ref="D65"/>
    <hyperlink r:id="rId127" ref="G65"/>
    <hyperlink r:id="rId128" ref="D66"/>
    <hyperlink r:id="rId129" ref="G66"/>
    <hyperlink r:id="rId130" ref="D67"/>
    <hyperlink r:id="rId131" ref="G67"/>
    <hyperlink r:id="rId132" ref="D68"/>
    <hyperlink r:id="rId133" ref="G68"/>
    <hyperlink r:id="rId134" ref="D69"/>
    <hyperlink r:id="rId135" ref="G69"/>
    <hyperlink r:id="rId136" ref="D70"/>
    <hyperlink r:id="rId137" ref="D71"/>
    <hyperlink r:id="rId138" ref="D72"/>
    <hyperlink r:id="rId139" ref="G72"/>
    <hyperlink r:id="rId140" ref="D73"/>
    <hyperlink r:id="rId141" ref="G73"/>
    <hyperlink r:id="rId142" ref="D74"/>
    <hyperlink r:id="rId143" ref="G74"/>
    <hyperlink r:id="rId144" ref="D75"/>
    <hyperlink r:id="rId145" ref="G75"/>
    <hyperlink r:id="rId146" ref="D76"/>
    <hyperlink r:id="rId147" ref="G76"/>
    <hyperlink r:id="rId148" ref="D77"/>
    <hyperlink r:id="rId149" ref="G77"/>
    <hyperlink r:id="rId150" location="comment1637429" ref="D78"/>
    <hyperlink r:id="rId151" ref="G78"/>
    <hyperlink r:id="rId152" ref="D79"/>
    <hyperlink r:id="rId153" location="comment_1598125034" ref="D80"/>
    <hyperlink r:id="rId154" ref="G80"/>
    <hyperlink r:id="rId155" ref="D81"/>
    <hyperlink r:id="rId156" ref="D82"/>
    <hyperlink r:id="rId157" ref="G82"/>
    <hyperlink r:id="rId158" ref="D83"/>
    <hyperlink r:id="rId159" ref="G83"/>
    <hyperlink r:id="rId160" ref="D84"/>
    <hyperlink r:id="rId161" ref="G84"/>
    <hyperlink r:id="rId162" ref="D85"/>
    <hyperlink r:id="rId163" ref="G85"/>
    <hyperlink r:id="rId164" ref="D86"/>
    <hyperlink r:id="rId165" ref="G86"/>
    <hyperlink r:id="rId166" ref="D87"/>
    <hyperlink r:id="rId167" ref="G87"/>
    <hyperlink r:id="rId168" ref="D88"/>
    <hyperlink r:id="rId169" ref="G88"/>
    <hyperlink r:id="rId170" location="888603" ref="D89"/>
    <hyperlink r:id="rId171" ref="F89"/>
    <hyperlink r:id="rId172" ref="G89"/>
    <hyperlink r:id="rId173" ref="D90"/>
    <hyperlink r:id="rId174" ref="G90"/>
    <hyperlink r:id="rId175" ref="D91"/>
    <hyperlink r:id="rId176" ref="G91"/>
    <hyperlink r:id="rId177" ref="B92"/>
    <hyperlink r:id="rId178" ref="D92"/>
    <hyperlink r:id="rId179" ref="G92"/>
    <hyperlink r:id="rId180" ref="D93"/>
    <hyperlink r:id="rId181" ref="G93"/>
    <hyperlink r:id="rId182" ref="D94"/>
    <hyperlink r:id="rId183" ref="G94"/>
    <hyperlink r:id="rId184" ref="D95"/>
    <hyperlink r:id="rId185" ref="G95"/>
    <hyperlink r:id="rId186" ref="D96"/>
    <hyperlink r:id="rId187" ref="G96"/>
    <hyperlink r:id="rId188" ref="D97"/>
    <hyperlink r:id="rId189" ref="G97"/>
    <hyperlink r:id="rId190" ref="D98"/>
    <hyperlink r:id="rId191" ref="G98"/>
    <hyperlink r:id="rId192" ref="D99"/>
    <hyperlink r:id="rId193" ref="G99"/>
    <hyperlink r:id="rId194" ref="D100"/>
    <hyperlink r:id="rId195" ref="G100"/>
    <hyperlink r:id="rId196" ref="D101"/>
    <hyperlink r:id="rId197" ref="G101"/>
    <hyperlink r:id="rId198" ref="D102"/>
    <hyperlink r:id="rId199" ref="G102"/>
    <hyperlink r:id="rId200" ref="D103"/>
    <hyperlink r:id="rId201" ref="G103"/>
    <hyperlink r:id="rId202" ref="D104"/>
    <hyperlink r:id="rId203" ref="G104"/>
    <hyperlink r:id="rId204" ref="D105"/>
    <hyperlink r:id="rId205" ref="G105"/>
    <hyperlink r:id="rId206" ref="D106"/>
    <hyperlink r:id="rId207" ref="G106"/>
    <hyperlink r:id="rId208" ref="D107"/>
    <hyperlink r:id="rId209" ref="G107"/>
    <hyperlink r:id="rId210" ref="D108"/>
    <hyperlink r:id="rId211" ref="G108"/>
    <hyperlink r:id="rId212" ref="D109"/>
    <hyperlink r:id="rId213" ref="G109"/>
    <hyperlink r:id="rId214" ref="D110"/>
    <hyperlink r:id="rId215" ref="G110"/>
    <hyperlink r:id="rId216" ref="D111"/>
    <hyperlink r:id="rId217" ref="G111"/>
    <hyperlink r:id="rId218" ref="D112"/>
    <hyperlink r:id="rId219" ref="G112"/>
    <hyperlink r:id="rId220" ref="D113"/>
    <hyperlink r:id="rId221" ref="G113"/>
    <hyperlink r:id="rId222" ref="D114"/>
    <hyperlink r:id="rId223" ref="D115"/>
    <hyperlink r:id="rId224" ref="G115"/>
    <hyperlink r:id="rId225" ref="B116"/>
    <hyperlink r:id="rId226" ref="D116"/>
    <hyperlink r:id="rId227" ref="D117"/>
    <hyperlink r:id="rId228" ref="G117"/>
    <hyperlink r:id="rId229" ref="D118"/>
    <hyperlink r:id="rId230" ref="G118"/>
    <hyperlink r:id="rId231" ref="D119"/>
    <hyperlink r:id="rId232" ref="G119"/>
    <hyperlink r:id="rId233" ref="D120"/>
    <hyperlink r:id="rId234" ref="G120"/>
    <hyperlink r:id="rId235" ref="D121"/>
    <hyperlink r:id="rId236" ref="G121"/>
    <hyperlink r:id="rId237" ref="B122"/>
    <hyperlink r:id="rId238" ref="D122"/>
    <hyperlink r:id="rId239" ref="G122"/>
    <hyperlink r:id="rId240" ref="D123"/>
    <hyperlink r:id="rId241" ref="G123"/>
    <hyperlink r:id="rId242" ref="D124"/>
    <hyperlink r:id="rId243" ref="G124"/>
    <hyperlink r:id="rId244" ref="B125"/>
    <hyperlink r:id="rId245" ref="D125"/>
    <hyperlink r:id="rId246" ref="G125"/>
    <hyperlink r:id="rId247" ref="D126"/>
    <hyperlink r:id="rId248" ref="G126"/>
    <hyperlink r:id="rId249" ref="D127"/>
    <hyperlink r:id="rId250" ref="D128"/>
    <hyperlink r:id="rId251" ref="G128"/>
    <hyperlink r:id="rId252" ref="D129"/>
    <hyperlink r:id="rId253" ref="G129"/>
    <hyperlink r:id="rId254" ref="D130"/>
    <hyperlink r:id="rId255" ref="G130"/>
    <hyperlink r:id="rId256" ref="D131"/>
    <hyperlink r:id="rId257" ref="G131"/>
    <hyperlink r:id="rId258" ref="D132"/>
    <hyperlink r:id="rId259" ref="G132"/>
    <hyperlink r:id="rId260" ref="D133"/>
    <hyperlink r:id="rId261" ref="G133"/>
    <hyperlink r:id="rId262" ref="D134"/>
    <hyperlink r:id="rId263" ref="G134"/>
    <hyperlink r:id="rId264" ref="D135"/>
    <hyperlink r:id="rId265" ref="G135"/>
    <hyperlink r:id="rId266" ref="D136"/>
    <hyperlink r:id="rId267" ref="G136"/>
    <hyperlink r:id="rId268" ref="D137"/>
    <hyperlink r:id="rId269" ref="G137"/>
    <hyperlink r:id="rId270" ref="D138"/>
    <hyperlink r:id="rId271" ref="D139"/>
    <hyperlink r:id="rId272" ref="D140"/>
    <hyperlink r:id="rId273" ref="G140"/>
    <hyperlink r:id="rId274" ref="D141"/>
    <hyperlink r:id="rId275" ref="G141"/>
    <hyperlink r:id="rId276" ref="D142"/>
    <hyperlink r:id="rId277" ref="G142"/>
    <hyperlink r:id="rId278" ref="D143"/>
    <hyperlink r:id="rId279" ref="G143"/>
    <hyperlink r:id="rId280" ref="D144"/>
    <hyperlink r:id="rId281" ref="G144"/>
    <hyperlink r:id="rId282" ref="D145"/>
    <hyperlink r:id="rId283" ref="D146"/>
    <hyperlink r:id="rId284" ref="G146"/>
    <hyperlink r:id="rId285" ref="D147"/>
    <hyperlink r:id="rId286" ref="G147"/>
    <hyperlink r:id="rId287" ref="D148"/>
    <hyperlink r:id="rId288" ref="G148"/>
    <hyperlink r:id="rId289" ref="D149"/>
    <hyperlink r:id="rId290" ref="G149"/>
    <hyperlink r:id="rId291" ref="D150"/>
    <hyperlink r:id="rId292" ref="G150"/>
    <hyperlink r:id="rId293" ref="D151"/>
    <hyperlink r:id="rId294" ref="G151"/>
    <hyperlink r:id="rId295" ref="D152"/>
    <hyperlink r:id="rId296" ref="G152"/>
    <hyperlink r:id="rId297" ref="D153"/>
    <hyperlink r:id="rId298" ref="G153"/>
    <hyperlink r:id="rId299" ref="D154"/>
    <hyperlink r:id="rId300" ref="B155"/>
    <hyperlink r:id="rId301" ref="D155"/>
    <hyperlink r:id="rId302" ref="D156"/>
    <hyperlink r:id="rId303" ref="G156"/>
    <hyperlink r:id="rId304" ref="D157"/>
    <hyperlink r:id="rId305" ref="G157"/>
    <hyperlink r:id="rId306" location="comment_1634580132" ref="D158"/>
    <hyperlink r:id="rId307" location="comment_1635295202" ref="D159"/>
    <hyperlink r:id="rId308" ref="G159"/>
    <hyperlink r:id="rId309" ref="D160"/>
    <hyperlink r:id="rId310" ref="G160"/>
    <hyperlink r:id="rId311" ref="D161"/>
    <hyperlink r:id="rId312" ref="G161"/>
  </hyperlinks>
  <drawing r:id="rId31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5900</v>
      </c>
      <c r="B1" s="23">
        <f>1110-B2</f>
        <v>861</v>
      </c>
      <c r="D1" s="61" t="s">
        <v>5901</v>
      </c>
    </row>
    <row r="2">
      <c r="A2" s="23" t="s">
        <v>5902</v>
      </c>
      <c r="B2" s="23">
        <v>249.0</v>
      </c>
      <c r="K2" s="61" t="s">
        <v>5903</v>
      </c>
      <c r="L2" s="61" t="s">
        <v>5904</v>
      </c>
      <c r="M2" s="61" t="s">
        <v>5905</v>
      </c>
      <c r="N2" s="61" t="s">
        <v>5906</v>
      </c>
    </row>
    <row r="3">
      <c r="H3" s="62">
        <f>L3/M3</f>
        <v>0.1166965889</v>
      </c>
      <c r="I3" s="61" t="s">
        <v>5907</v>
      </c>
      <c r="J3" s="61" t="s">
        <v>5908</v>
      </c>
      <c r="K3" s="61">
        <v>800.0</v>
      </c>
      <c r="L3" s="62">
        <f>149-N3</f>
        <v>65</v>
      </c>
      <c r="M3" s="61">
        <v>557.0</v>
      </c>
      <c r="N3" s="61">
        <v>84.0</v>
      </c>
    </row>
    <row r="4">
      <c r="H4" s="62">
        <f>(L4-M4)/K4</f>
        <v>0.2495219885</v>
      </c>
      <c r="I4" s="61" t="s">
        <v>5909</v>
      </c>
      <c r="J4" s="63" t="s">
        <v>5910</v>
      </c>
      <c r="K4" s="61">
        <v>1046.0</v>
      </c>
      <c r="L4" s="61">
        <v>550.0</v>
      </c>
      <c r="M4" s="61">
        <v>289.0</v>
      </c>
      <c r="N4" s="61">
        <v>84.0</v>
      </c>
    </row>
    <row r="5">
      <c r="A5" s="23" t="s">
        <v>5900</v>
      </c>
      <c r="B5" s="23">
        <f>967-B6</f>
        <v>804</v>
      </c>
      <c r="D5" s="61" t="s">
        <v>5911</v>
      </c>
    </row>
    <row r="6">
      <c r="A6" s="23" t="s">
        <v>5902</v>
      </c>
      <c r="B6" s="23">
        <v>163.0</v>
      </c>
    </row>
    <row r="8">
      <c r="A8" s="23" t="s">
        <v>5900</v>
      </c>
      <c r="B8" s="23">
        <f>1572-B9-514</f>
        <v>822</v>
      </c>
      <c r="D8" s="61" t="s">
        <v>5912</v>
      </c>
      <c r="F8" s="23" t="s">
        <v>5900</v>
      </c>
      <c r="G8" s="23">
        <f>9889-G9-514</f>
        <v>8248</v>
      </c>
      <c r="I8" s="61" t="s">
        <v>5913</v>
      </c>
    </row>
    <row r="9">
      <c r="A9" s="23" t="s">
        <v>5902</v>
      </c>
      <c r="B9" s="23">
        <f>236</f>
        <v>236</v>
      </c>
      <c r="F9" s="23" t="s">
        <v>5902</v>
      </c>
      <c r="G9" s="23">
        <v>1127.0</v>
      </c>
    </row>
    <row r="11">
      <c r="A11" s="23" t="s">
        <v>5900</v>
      </c>
      <c r="B11" s="23">
        <f>1089-B12</f>
        <v>768</v>
      </c>
      <c r="D11" s="61" t="s">
        <v>5914</v>
      </c>
    </row>
    <row r="12">
      <c r="A12" s="23" t="s">
        <v>5902</v>
      </c>
      <c r="B12" s="23">
        <f>321</f>
        <v>321</v>
      </c>
    </row>
    <row r="13">
      <c r="A13" s="23"/>
      <c r="B13" s="23"/>
    </row>
    <row r="14">
      <c r="A14" s="23" t="s">
        <v>5900</v>
      </c>
      <c r="B14" s="23">
        <f>3175-B15-2031</f>
        <v>881</v>
      </c>
      <c r="D14" s="61" t="s">
        <v>5915</v>
      </c>
    </row>
    <row r="15">
      <c r="A15" s="23" t="s">
        <v>5902</v>
      </c>
      <c r="B15" s="23">
        <v>263.0</v>
      </c>
    </row>
    <row r="18">
      <c r="B18" s="61" t="s">
        <v>5916</v>
      </c>
      <c r="F18" s="61" t="s">
        <v>5917</v>
      </c>
      <c r="J18" s="61" t="s">
        <v>5918</v>
      </c>
    </row>
    <row r="19">
      <c r="N19" s="64" t="s">
        <v>5919</v>
      </c>
      <c r="O19" s="61">
        <v>594.0</v>
      </c>
    </row>
    <row r="20">
      <c r="N20" s="64" t="s">
        <v>5920</v>
      </c>
      <c r="O20" s="61">
        <v>292.0</v>
      </c>
    </row>
    <row r="21">
      <c r="N21" s="64" t="s">
        <v>5921</v>
      </c>
      <c r="O21" s="61">
        <v>202.0</v>
      </c>
    </row>
    <row r="29">
      <c r="B29" s="61" t="s">
        <v>5914</v>
      </c>
      <c r="F29" s="61" t="s">
        <v>5922</v>
      </c>
    </row>
  </sheetData>
  <hyperlinks>
    <hyperlink r:id="rId1" ref="N19"/>
    <hyperlink r:id="rId2" ref="N20"/>
    <hyperlink r:id="rId3" ref="N21"/>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58.38"/>
    <col customWidth="1" min="3" max="3" width="12.38"/>
    <col customWidth="1" min="4" max="4" width="59.88"/>
    <col customWidth="1" min="5" max="5" width="26.5"/>
    <col customWidth="1" min="6" max="6" width="22.75"/>
    <col customWidth="1" min="7" max="7" width="60.63"/>
    <col customWidth="1" min="8" max="8" width="13.63"/>
  </cols>
  <sheetData>
    <row r="1">
      <c r="A1" s="56" t="s">
        <v>0</v>
      </c>
      <c r="B1" s="2" t="s">
        <v>1</v>
      </c>
      <c r="C1" s="3" t="s">
        <v>3</v>
      </c>
      <c r="D1" s="4" t="s">
        <v>5</v>
      </c>
      <c r="E1" s="2" t="s">
        <v>6</v>
      </c>
      <c r="F1" s="2" t="s">
        <v>7</v>
      </c>
      <c r="G1" s="5"/>
      <c r="H1" s="6" t="s">
        <v>8</v>
      </c>
      <c r="I1" s="5"/>
      <c r="J1" s="5"/>
      <c r="K1" s="5"/>
      <c r="L1" s="5"/>
      <c r="M1" s="5"/>
      <c r="N1" s="5"/>
      <c r="O1" s="5"/>
      <c r="P1" s="5"/>
      <c r="Q1" s="5"/>
      <c r="R1" s="5"/>
      <c r="S1" s="5"/>
      <c r="T1" s="5"/>
      <c r="U1" s="5"/>
      <c r="V1" s="5"/>
      <c r="W1" s="5"/>
      <c r="X1" s="5"/>
      <c r="Y1" s="5"/>
      <c r="Z1" s="5"/>
    </row>
    <row r="2">
      <c r="A2" s="7">
        <v>45054.0</v>
      </c>
      <c r="B2" s="8" t="s">
        <v>5923</v>
      </c>
      <c r="C2" s="15" t="s">
        <v>5924</v>
      </c>
      <c r="D2" s="21" t="s">
        <v>5925</v>
      </c>
      <c r="E2" s="17" t="s">
        <v>5926</v>
      </c>
      <c r="F2" s="11"/>
      <c r="G2" s="14"/>
      <c r="H2" s="14"/>
      <c r="I2" s="14"/>
      <c r="J2" s="14"/>
      <c r="K2" s="14"/>
      <c r="L2" s="14"/>
      <c r="M2" s="14"/>
      <c r="N2" s="14"/>
      <c r="O2" s="14"/>
      <c r="P2" s="14"/>
      <c r="Q2" s="14"/>
      <c r="R2" s="14"/>
      <c r="S2" s="14"/>
      <c r="T2" s="14"/>
      <c r="U2" s="14"/>
      <c r="V2" s="14"/>
      <c r="W2" s="14"/>
      <c r="X2" s="14"/>
      <c r="Y2" s="14"/>
      <c r="Z2" s="14"/>
    </row>
    <row r="3">
      <c r="A3" s="7"/>
      <c r="B3" s="8" t="s">
        <v>5927</v>
      </c>
      <c r="C3" s="10" t="s">
        <v>5924</v>
      </c>
      <c r="D3" s="8" t="s">
        <v>5928</v>
      </c>
      <c r="E3" s="17" t="s">
        <v>5929</v>
      </c>
      <c r="F3" s="11"/>
      <c r="G3" s="14"/>
      <c r="H3" s="14"/>
      <c r="I3" s="14"/>
      <c r="J3" s="14"/>
      <c r="K3" s="14"/>
      <c r="L3" s="14"/>
      <c r="M3" s="14"/>
      <c r="N3" s="14"/>
      <c r="O3" s="14"/>
      <c r="P3" s="14"/>
      <c r="Q3" s="14"/>
      <c r="R3" s="14"/>
      <c r="S3" s="14"/>
      <c r="T3" s="14"/>
      <c r="U3" s="14"/>
      <c r="V3" s="14"/>
      <c r="W3" s="14"/>
      <c r="X3" s="14"/>
      <c r="Y3" s="14"/>
      <c r="Z3" s="14"/>
    </row>
    <row r="4">
      <c r="A4" s="7"/>
      <c r="B4" s="8" t="s">
        <v>5930</v>
      </c>
      <c r="C4" s="15" t="s">
        <v>5931</v>
      </c>
      <c r="D4" s="8" t="s">
        <v>5932</v>
      </c>
      <c r="E4" s="17" t="s">
        <v>5933</v>
      </c>
      <c r="F4" s="11"/>
      <c r="G4" s="14"/>
      <c r="H4" s="14"/>
      <c r="I4" s="14"/>
      <c r="J4" s="14"/>
      <c r="K4" s="14"/>
      <c r="L4" s="14"/>
      <c r="M4" s="14"/>
      <c r="N4" s="14"/>
      <c r="O4" s="14"/>
      <c r="P4" s="14"/>
      <c r="Q4" s="14"/>
      <c r="R4" s="14"/>
      <c r="S4" s="14"/>
      <c r="T4" s="14"/>
      <c r="U4" s="14"/>
      <c r="V4" s="14"/>
      <c r="W4" s="14"/>
      <c r="X4" s="14"/>
      <c r="Y4" s="14"/>
      <c r="Z4" s="14"/>
    </row>
    <row r="5">
      <c r="A5" s="7"/>
      <c r="B5" s="8" t="s">
        <v>5934</v>
      </c>
      <c r="C5" s="15" t="s">
        <v>5935</v>
      </c>
      <c r="D5" s="8" t="s">
        <v>5936</v>
      </c>
      <c r="E5" s="17" t="s">
        <v>5937</v>
      </c>
      <c r="F5" s="11"/>
      <c r="G5" s="14"/>
      <c r="H5" s="14"/>
      <c r="I5" s="14"/>
      <c r="J5" s="14"/>
      <c r="K5" s="14"/>
      <c r="L5" s="14"/>
      <c r="M5" s="14"/>
      <c r="N5" s="14"/>
      <c r="O5" s="14"/>
      <c r="P5" s="14"/>
      <c r="Q5" s="14"/>
      <c r="R5" s="14"/>
      <c r="S5" s="14"/>
      <c r="T5" s="14"/>
      <c r="U5" s="14"/>
      <c r="V5" s="14"/>
      <c r="W5" s="14"/>
      <c r="X5" s="14"/>
      <c r="Y5" s="14"/>
      <c r="Z5" s="14"/>
    </row>
    <row r="6">
      <c r="A6" s="7"/>
      <c r="B6" s="8" t="s">
        <v>5938</v>
      </c>
      <c r="C6" s="15" t="s">
        <v>5939</v>
      </c>
      <c r="D6" s="8"/>
      <c r="E6" s="13"/>
      <c r="F6" s="8" t="s">
        <v>5940</v>
      </c>
      <c r="G6" s="14"/>
      <c r="H6" s="14"/>
      <c r="I6" s="14"/>
      <c r="J6" s="14"/>
      <c r="K6" s="14"/>
      <c r="L6" s="14"/>
      <c r="M6" s="14"/>
      <c r="N6" s="14"/>
      <c r="O6" s="14"/>
      <c r="P6" s="14"/>
      <c r="Q6" s="14"/>
      <c r="R6" s="14"/>
      <c r="S6" s="14"/>
      <c r="T6" s="14"/>
      <c r="U6" s="14"/>
      <c r="V6" s="14"/>
      <c r="W6" s="14"/>
      <c r="X6" s="14"/>
      <c r="Y6" s="14"/>
      <c r="Z6" s="14"/>
    </row>
    <row r="7">
      <c r="A7" s="7"/>
      <c r="B7" s="37" t="s">
        <v>5941</v>
      </c>
      <c r="C7" s="15" t="s">
        <v>5942</v>
      </c>
      <c r="D7" s="8"/>
      <c r="E7" s="13"/>
      <c r="F7" s="8" t="s">
        <v>5940</v>
      </c>
      <c r="G7" s="14"/>
      <c r="H7" s="14"/>
      <c r="I7" s="14"/>
      <c r="J7" s="14"/>
      <c r="K7" s="14"/>
      <c r="L7" s="14"/>
      <c r="M7" s="14"/>
      <c r="N7" s="14"/>
      <c r="O7" s="14"/>
      <c r="P7" s="14"/>
      <c r="Q7" s="14"/>
      <c r="R7" s="14"/>
      <c r="S7" s="14"/>
      <c r="T7" s="14"/>
      <c r="U7" s="14"/>
      <c r="V7" s="14"/>
      <c r="W7" s="14"/>
      <c r="X7" s="14"/>
      <c r="Y7" s="14"/>
      <c r="Z7" s="14"/>
    </row>
    <row r="8">
      <c r="A8" s="7"/>
      <c r="B8" s="8" t="s">
        <v>5943</v>
      </c>
      <c r="C8" s="15" t="s">
        <v>5944</v>
      </c>
      <c r="D8" s="8" t="s">
        <v>5945</v>
      </c>
      <c r="E8" s="17" t="s">
        <v>5946</v>
      </c>
      <c r="F8" s="8"/>
      <c r="G8" s="14"/>
      <c r="H8" s="14"/>
      <c r="I8" s="14"/>
      <c r="J8" s="14"/>
      <c r="K8" s="14"/>
      <c r="L8" s="14"/>
      <c r="M8" s="14"/>
      <c r="N8" s="14"/>
      <c r="O8" s="14"/>
      <c r="P8" s="14"/>
      <c r="Q8" s="14"/>
      <c r="R8" s="14"/>
      <c r="S8" s="14"/>
      <c r="T8" s="14"/>
      <c r="U8" s="14"/>
      <c r="V8" s="14"/>
      <c r="W8" s="14"/>
      <c r="X8" s="14"/>
      <c r="Y8" s="14"/>
      <c r="Z8" s="14"/>
    </row>
    <row r="9">
      <c r="A9" s="7"/>
      <c r="B9" s="8" t="s">
        <v>5947</v>
      </c>
      <c r="C9" s="15" t="s">
        <v>5948</v>
      </c>
      <c r="D9" s="8" t="s">
        <v>5949</v>
      </c>
      <c r="E9" s="17" t="s">
        <v>5950</v>
      </c>
      <c r="F9" s="11"/>
      <c r="G9" s="14"/>
      <c r="H9" s="14"/>
      <c r="I9" s="14"/>
      <c r="J9" s="14"/>
      <c r="K9" s="14"/>
      <c r="L9" s="14"/>
      <c r="M9" s="14"/>
      <c r="N9" s="14"/>
      <c r="O9" s="14"/>
      <c r="P9" s="14"/>
      <c r="Q9" s="14"/>
      <c r="R9" s="14"/>
      <c r="S9" s="14"/>
      <c r="T9" s="14"/>
      <c r="U9" s="14"/>
      <c r="V9" s="14"/>
      <c r="W9" s="14"/>
      <c r="X9" s="14"/>
      <c r="Y9" s="14"/>
      <c r="Z9" s="14"/>
    </row>
    <row r="10">
      <c r="A10" s="7"/>
      <c r="B10" s="8" t="s">
        <v>5951</v>
      </c>
      <c r="C10" s="15" t="s">
        <v>5952</v>
      </c>
      <c r="D10" s="8" t="s">
        <v>5953</v>
      </c>
      <c r="E10" s="17" t="s">
        <v>5954</v>
      </c>
      <c r="F10" s="11"/>
      <c r="G10" s="14"/>
      <c r="H10" s="14"/>
      <c r="I10" s="14"/>
      <c r="J10" s="14"/>
      <c r="K10" s="14"/>
      <c r="L10" s="14"/>
      <c r="M10" s="14"/>
      <c r="N10" s="14"/>
      <c r="O10" s="14"/>
      <c r="P10" s="14"/>
      <c r="Q10" s="14"/>
      <c r="R10" s="14"/>
      <c r="S10" s="14"/>
      <c r="T10" s="14"/>
      <c r="U10" s="14"/>
      <c r="V10" s="14"/>
      <c r="W10" s="14"/>
      <c r="X10" s="14"/>
      <c r="Y10" s="14"/>
      <c r="Z10" s="14"/>
    </row>
    <row r="11">
      <c r="A11" s="7"/>
      <c r="B11" s="8" t="s">
        <v>5955</v>
      </c>
      <c r="C11" s="15" t="s">
        <v>5956</v>
      </c>
      <c r="D11" s="8" t="s">
        <v>5957</v>
      </c>
      <c r="E11" s="17" t="s">
        <v>5958</v>
      </c>
      <c r="F11" s="11"/>
      <c r="G11" s="14"/>
      <c r="H11" s="14"/>
      <c r="I11" s="14"/>
      <c r="J11" s="14"/>
      <c r="K11" s="14"/>
      <c r="L11" s="14"/>
      <c r="M11" s="14"/>
      <c r="N11" s="14"/>
      <c r="O11" s="14"/>
      <c r="P11" s="14"/>
      <c r="Q11" s="14"/>
      <c r="R11" s="14"/>
      <c r="S11" s="14"/>
      <c r="T11" s="14"/>
      <c r="U11" s="14"/>
      <c r="V11" s="14"/>
      <c r="W11" s="14"/>
      <c r="X11" s="14"/>
      <c r="Y11" s="14"/>
      <c r="Z11" s="14"/>
    </row>
    <row r="12">
      <c r="A12" s="7"/>
      <c r="B12" s="11"/>
      <c r="C12" s="22"/>
      <c r="D12" s="8" t="s">
        <v>5959</v>
      </c>
      <c r="E12" s="13"/>
      <c r="F12" s="11"/>
      <c r="G12" s="14"/>
      <c r="H12" s="14"/>
      <c r="I12" s="14"/>
      <c r="J12" s="14"/>
      <c r="K12" s="14"/>
      <c r="L12" s="14"/>
      <c r="M12" s="14"/>
      <c r="N12" s="14"/>
      <c r="O12" s="14"/>
      <c r="P12" s="14"/>
      <c r="Q12" s="14"/>
      <c r="R12" s="14"/>
      <c r="S12" s="14"/>
      <c r="T12" s="14"/>
      <c r="U12" s="14"/>
      <c r="V12" s="14"/>
      <c r="W12" s="14"/>
      <c r="X12" s="14"/>
      <c r="Y12" s="14"/>
      <c r="Z12" s="14"/>
    </row>
    <row r="13">
      <c r="A13" s="7"/>
      <c r="B13" s="11"/>
      <c r="C13" s="22"/>
      <c r="D13" s="11"/>
      <c r="E13" s="13"/>
      <c r="F13" s="11"/>
      <c r="G13" s="14"/>
      <c r="H13" s="14"/>
      <c r="I13" s="14"/>
      <c r="J13" s="14"/>
      <c r="K13" s="14"/>
      <c r="L13" s="14"/>
      <c r="M13" s="14"/>
      <c r="N13" s="14"/>
      <c r="O13" s="14"/>
      <c r="P13" s="14"/>
      <c r="Q13" s="14"/>
      <c r="R13" s="14"/>
      <c r="S13" s="14"/>
      <c r="T13" s="14"/>
      <c r="U13" s="14"/>
      <c r="V13" s="14"/>
      <c r="W13" s="14"/>
      <c r="X13" s="14"/>
      <c r="Y13" s="14"/>
      <c r="Z13" s="14"/>
    </row>
    <row r="14">
      <c r="A14" s="7"/>
      <c r="B14" s="11"/>
      <c r="C14" s="22"/>
      <c r="D14" s="11"/>
      <c r="E14" s="13"/>
      <c r="F14" s="11"/>
      <c r="G14" s="14"/>
      <c r="H14" s="14"/>
      <c r="I14" s="14"/>
      <c r="J14" s="14"/>
      <c r="K14" s="14"/>
      <c r="L14" s="14"/>
      <c r="M14" s="14"/>
      <c r="N14" s="14"/>
      <c r="O14" s="14"/>
      <c r="P14" s="14"/>
      <c r="Q14" s="14"/>
      <c r="R14" s="14"/>
      <c r="S14" s="14"/>
      <c r="T14" s="14"/>
      <c r="U14" s="14"/>
      <c r="V14" s="14"/>
      <c r="W14" s="14"/>
      <c r="X14" s="14"/>
      <c r="Y14" s="14"/>
      <c r="Z14" s="14"/>
    </row>
    <row r="15">
      <c r="A15" s="7"/>
      <c r="B15" s="11"/>
      <c r="C15" s="22"/>
      <c r="D15" s="11"/>
      <c r="E15" s="13"/>
      <c r="F15" s="11"/>
      <c r="G15" s="14"/>
      <c r="H15" s="14"/>
      <c r="I15" s="14"/>
      <c r="J15" s="14"/>
      <c r="K15" s="14"/>
      <c r="L15" s="14"/>
      <c r="M15" s="14"/>
      <c r="N15" s="14"/>
      <c r="O15" s="14"/>
      <c r="P15" s="14"/>
      <c r="Q15" s="14"/>
      <c r="R15" s="14"/>
      <c r="S15" s="14"/>
      <c r="T15" s="14"/>
      <c r="U15" s="14"/>
      <c r="V15" s="14"/>
      <c r="W15" s="14"/>
      <c r="X15" s="14"/>
      <c r="Y15" s="14"/>
      <c r="Z15" s="14"/>
    </row>
    <row r="16">
      <c r="A16" s="7"/>
      <c r="B16" s="11"/>
      <c r="C16" s="22"/>
      <c r="D16" s="11"/>
      <c r="E16" s="13"/>
      <c r="F16" s="11"/>
      <c r="G16" s="14"/>
      <c r="H16" s="14"/>
      <c r="I16" s="14"/>
      <c r="J16" s="14"/>
      <c r="K16" s="14"/>
      <c r="L16" s="14"/>
      <c r="M16" s="14"/>
      <c r="N16" s="14"/>
      <c r="O16" s="14"/>
      <c r="P16" s="14"/>
      <c r="Q16" s="14"/>
      <c r="R16" s="14"/>
      <c r="S16" s="14"/>
      <c r="T16" s="14"/>
      <c r="U16" s="14"/>
      <c r="V16" s="14"/>
      <c r="W16" s="14"/>
      <c r="X16" s="14"/>
      <c r="Y16" s="14"/>
      <c r="Z16" s="14"/>
    </row>
    <row r="17">
      <c r="A17" s="7"/>
      <c r="B17" s="11"/>
      <c r="C17" s="22"/>
      <c r="D17" s="11"/>
      <c r="E17" s="13"/>
      <c r="F17" s="11"/>
      <c r="G17" s="14"/>
      <c r="H17" s="14"/>
      <c r="I17" s="14"/>
      <c r="J17" s="14"/>
      <c r="K17" s="14"/>
      <c r="L17" s="14"/>
      <c r="M17" s="14"/>
      <c r="N17" s="14"/>
      <c r="O17" s="14"/>
      <c r="P17" s="14"/>
      <c r="Q17" s="14"/>
      <c r="R17" s="14"/>
      <c r="S17" s="14"/>
      <c r="T17" s="14"/>
      <c r="U17" s="14"/>
      <c r="V17" s="14"/>
      <c r="W17" s="14"/>
      <c r="X17" s="14"/>
      <c r="Y17" s="14"/>
      <c r="Z17" s="14"/>
    </row>
    <row r="18">
      <c r="A18" s="7"/>
      <c r="B18" s="11"/>
      <c r="C18" s="22"/>
      <c r="D18" s="11"/>
      <c r="E18" s="13"/>
      <c r="F18" s="11"/>
      <c r="G18" s="14"/>
      <c r="H18" s="14"/>
      <c r="I18" s="14"/>
      <c r="J18" s="14"/>
      <c r="K18" s="14"/>
      <c r="L18" s="14"/>
      <c r="M18" s="14"/>
      <c r="N18" s="14"/>
      <c r="O18" s="14"/>
      <c r="P18" s="14"/>
      <c r="Q18" s="14"/>
      <c r="R18" s="14"/>
      <c r="S18" s="14"/>
      <c r="T18" s="14"/>
      <c r="U18" s="14"/>
      <c r="V18" s="14"/>
      <c r="W18" s="14"/>
      <c r="X18" s="14"/>
      <c r="Y18" s="14"/>
      <c r="Z18" s="14"/>
    </row>
    <row r="19">
      <c r="A19" s="7"/>
      <c r="B19" s="11"/>
      <c r="C19" s="22"/>
      <c r="D19" s="11"/>
      <c r="E19" s="13"/>
      <c r="F19" s="11"/>
      <c r="G19" s="14"/>
      <c r="H19" s="14"/>
      <c r="I19" s="14"/>
      <c r="J19" s="14"/>
      <c r="K19" s="14"/>
      <c r="L19" s="14"/>
      <c r="M19" s="14"/>
      <c r="N19" s="14"/>
      <c r="O19" s="14"/>
      <c r="P19" s="14"/>
      <c r="Q19" s="14"/>
      <c r="R19" s="14"/>
      <c r="S19" s="14"/>
      <c r="T19" s="14"/>
      <c r="U19" s="14"/>
      <c r="V19" s="14"/>
      <c r="W19" s="14"/>
      <c r="X19" s="14"/>
      <c r="Y19" s="14"/>
      <c r="Z19" s="14"/>
    </row>
    <row r="20">
      <c r="A20" s="7"/>
      <c r="B20" s="11"/>
      <c r="C20" s="22"/>
      <c r="D20" s="11"/>
      <c r="E20" s="13"/>
      <c r="F20" s="11"/>
      <c r="G20" s="14"/>
      <c r="H20" s="14"/>
      <c r="I20" s="14"/>
      <c r="J20" s="14"/>
      <c r="K20" s="14"/>
      <c r="L20" s="14"/>
      <c r="M20" s="14"/>
      <c r="N20" s="14"/>
      <c r="O20" s="14"/>
      <c r="P20" s="14"/>
      <c r="Q20" s="14"/>
      <c r="R20" s="14"/>
      <c r="S20" s="14"/>
      <c r="T20" s="14"/>
      <c r="U20" s="14"/>
      <c r="V20" s="14"/>
      <c r="W20" s="14"/>
      <c r="X20" s="14"/>
      <c r="Y20" s="14"/>
      <c r="Z20" s="14"/>
    </row>
    <row r="21">
      <c r="A21" s="7"/>
      <c r="B21" s="11"/>
      <c r="C21" s="22"/>
      <c r="D21" s="11"/>
      <c r="E21" s="13"/>
      <c r="F21" s="11"/>
      <c r="G21" s="14"/>
      <c r="H21" s="14"/>
      <c r="I21" s="14"/>
      <c r="J21" s="14"/>
      <c r="K21" s="14"/>
      <c r="L21" s="14"/>
      <c r="M21" s="14"/>
      <c r="N21" s="14"/>
      <c r="O21" s="14"/>
      <c r="P21" s="14"/>
      <c r="Q21" s="14"/>
      <c r="R21" s="14"/>
      <c r="S21" s="14"/>
      <c r="T21" s="14"/>
      <c r="U21" s="14"/>
      <c r="V21" s="14"/>
      <c r="W21" s="14"/>
      <c r="X21" s="14"/>
      <c r="Y21" s="14"/>
      <c r="Z21" s="14"/>
    </row>
    <row r="22">
      <c r="A22" s="7"/>
      <c r="B22" s="11"/>
      <c r="C22" s="22"/>
      <c r="D22" s="11"/>
      <c r="E22" s="13"/>
      <c r="F22" s="11"/>
      <c r="G22" s="14"/>
      <c r="H22" s="14"/>
      <c r="I22" s="14"/>
      <c r="J22" s="14"/>
      <c r="K22" s="14"/>
      <c r="L22" s="14"/>
      <c r="M22" s="14"/>
      <c r="N22" s="14"/>
      <c r="O22" s="14"/>
      <c r="P22" s="14"/>
      <c r="Q22" s="14"/>
      <c r="R22" s="14"/>
      <c r="S22" s="14"/>
      <c r="T22" s="14"/>
      <c r="U22" s="14"/>
      <c r="V22" s="14"/>
      <c r="W22" s="14"/>
      <c r="X22" s="14"/>
      <c r="Y22" s="14"/>
      <c r="Z22" s="14"/>
    </row>
    <row r="23">
      <c r="A23" s="7"/>
      <c r="B23" s="11"/>
      <c r="C23" s="22"/>
      <c r="D23" s="11"/>
      <c r="E23" s="13"/>
      <c r="F23" s="11"/>
      <c r="G23" s="14"/>
      <c r="H23" s="14"/>
      <c r="I23" s="14"/>
      <c r="J23" s="14"/>
      <c r="K23" s="14"/>
      <c r="L23" s="14"/>
      <c r="M23" s="14"/>
      <c r="N23" s="14"/>
      <c r="O23" s="14"/>
      <c r="P23" s="14"/>
      <c r="Q23" s="14"/>
      <c r="R23" s="14"/>
      <c r="S23" s="14"/>
      <c r="T23" s="14"/>
      <c r="U23" s="14"/>
      <c r="V23" s="14"/>
      <c r="W23" s="14"/>
      <c r="X23" s="14"/>
      <c r="Y23" s="14"/>
      <c r="Z23" s="14"/>
    </row>
    <row r="24">
      <c r="A24" s="7"/>
      <c r="B24" s="11"/>
      <c r="C24" s="22"/>
      <c r="D24" s="11"/>
      <c r="E24" s="13"/>
      <c r="F24" s="11"/>
      <c r="G24" s="14"/>
      <c r="H24" s="14"/>
      <c r="I24" s="14"/>
      <c r="J24" s="14"/>
      <c r="K24" s="14"/>
      <c r="L24" s="14"/>
      <c r="M24" s="14"/>
      <c r="N24" s="14"/>
      <c r="O24" s="14"/>
      <c r="P24" s="14"/>
      <c r="Q24" s="14"/>
      <c r="R24" s="14"/>
      <c r="S24" s="14"/>
      <c r="T24" s="14"/>
      <c r="U24" s="14"/>
      <c r="V24" s="14"/>
      <c r="W24" s="14"/>
      <c r="X24" s="14"/>
      <c r="Y24" s="14"/>
      <c r="Z24" s="14"/>
    </row>
    <row r="25">
      <c r="A25" s="7"/>
      <c r="B25" s="11"/>
      <c r="C25" s="22"/>
      <c r="D25" s="11"/>
      <c r="E25" s="13"/>
      <c r="F25" s="11"/>
      <c r="G25" s="14"/>
      <c r="H25" s="14"/>
      <c r="I25" s="14"/>
      <c r="J25" s="14"/>
      <c r="K25" s="14"/>
      <c r="L25" s="14"/>
      <c r="M25" s="14"/>
      <c r="N25" s="14"/>
      <c r="O25" s="14"/>
      <c r="P25" s="14"/>
      <c r="Q25" s="14"/>
      <c r="R25" s="14"/>
      <c r="S25" s="14"/>
      <c r="T25" s="14"/>
      <c r="U25" s="14"/>
      <c r="V25" s="14"/>
      <c r="W25" s="14"/>
      <c r="X25" s="14"/>
      <c r="Y25" s="14"/>
      <c r="Z25" s="14"/>
    </row>
    <row r="26">
      <c r="A26" s="7"/>
      <c r="B26" s="11"/>
      <c r="C26" s="22"/>
      <c r="D26" s="11"/>
      <c r="E26" s="13"/>
      <c r="F26" s="11"/>
      <c r="G26" s="14"/>
      <c r="H26" s="14"/>
      <c r="I26" s="14"/>
      <c r="J26" s="14"/>
      <c r="K26" s="14"/>
      <c r="L26" s="14"/>
      <c r="M26" s="14"/>
      <c r="N26" s="14"/>
      <c r="O26" s="14"/>
      <c r="P26" s="14"/>
      <c r="Q26" s="14"/>
      <c r="R26" s="14"/>
      <c r="S26" s="14"/>
      <c r="T26" s="14"/>
      <c r="U26" s="14"/>
      <c r="V26" s="14"/>
      <c r="W26" s="14"/>
      <c r="X26" s="14"/>
      <c r="Y26" s="14"/>
      <c r="Z26" s="14"/>
    </row>
    <row r="27">
      <c r="A27" s="7"/>
      <c r="B27" s="11"/>
      <c r="C27" s="22"/>
      <c r="D27" s="11"/>
      <c r="E27" s="13"/>
      <c r="F27" s="11"/>
      <c r="G27" s="14"/>
      <c r="H27" s="14"/>
      <c r="I27" s="14"/>
      <c r="J27" s="14"/>
      <c r="K27" s="14"/>
      <c r="L27" s="14"/>
      <c r="M27" s="14"/>
      <c r="N27" s="14"/>
      <c r="O27" s="14"/>
      <c r="P27" s="14"/>
      <c r="Q27" s="14"/>
      <c r="R27" s="14"/>
      <c r="S27" s="14"/>
      <c r="T27" s="14"/>
      <c r="U27" s="14"/>
      <c r="V27" s="14"/>
      <c r="W27" s="14"/>
      <c r="X27" s="14"/>
      <c r="Y27" s="14"/>
      <c r="Z27" s="14"/>
    </row>
    <row r="28">
      <c r="A28" s="7"/>
      <c r="B28" s="11"/>
      <c r="C28" s="22"/>
      <c r="D28" s="11"/>
      <c r="E28" s="13"/>
      <c r="F28" s="11"/>
      <c r="G28" s="14"/>
      <c r="H28" s="14"/>
      <c r="I28" s="14"/>
      <c r="J28" s="14"/>
      <c r="K28" s="14"/>
      <c r="L28" s="14"/>
      <c r="M28" s="14"/>
      <c r="N28" s="14"/>
      <c r="O28" s="14"/>
      <c r="P28" s="14"/>
      <c r="Q28" s="14"/>
      <c r="R28" s="14"/>
      <c r="S28" s="14"/>
      <c r="T28" s="14"/>
      <c r="U28" s="14"/>
      <c r="V28" s="14"/>
      <c r="W28" s="14"/>
      <c r="X28" s="14"/>
      <c r="Y28" s="14"/>
      <c r="Z28" s="14"/>
    </row>
    <row r="29">
      <c r="A29" s="7"/>
      <c r="B29" s="11"/>
      <c r="C29" s="22"/>
      <c r="D29" s="11"/>
      <c r="E29" s="13"/>
      <c r="F29" s="11"/>
      <c r="G29" s="14"/>
      <c r="H29" s="14"/>
      <c r="I29" s="14"/>
      <c r="J29" s="14"/>
      <c r="K29" s="14"/>
      <c r="L29" s="14"/>
      <c r="M29" s="14"/>
      <c r="N29" s="14"/>
      <c r="O29" s="14"/>
      <c r="P29" s="14"/>
      <c r="Q29" s="14"/>
      <c r="R29" s="14"/>
      <c r="S29" s="14"/>
      <c r="T29" s="14"/>
      <c r="U29" s="14"/>
      <c r="V29" s="14"/>
      <c r="W29" s="14"/>
      <c r="X29" s="14"/>
      <c r="Y29" s="14"/>
      <c r="Z29" s="14"/>
    </row>
    <row r="30">
      <c r="A30" s="7"/>
      <c r="B30" s="11"/>
      <c r="C30" s="22"/>
      <c r="D30" s="11"/>
      <c r="E30" s="13"/>
      <c r="F30" s="11"/>
      <c r="G30" s="14"/>
      <c r="H30" s="14"/>
      <c r="K30" s="14"/>
      <c r="L30" s="14"/>
      <c r="M30" s="14"/>
      <c r="N30" s="14"/>
      <c r="O30" s="14"/>
      <c r="P30" s="14"/>
      <c r="Q30" s="14"/>
      <c r="R30" s="14"/>
      <c r="S30" s="14"/>
      <c r="T30" s="14"/>
      <c r="U30" s="14"/>
      <c r="V30" s="14"/>
      <c r="W30" s="14"/>
      <c r="X30" s="14"/>
      <c r="Y30" s="14"/>
      <c r="Z30" s="14"/>
    </row>
    <row r="31">
      <c r="A31" s="7"/>
      <c r="B31" s="11"/>
      <c r="C31" s="22"/>
      <c r="D31" s="11"/>
      <c r="E31" s="13"/>
      <c r="F31" s="11"/>
      <c r="G31" s="14"/>
      <c r="H31" s="14"/>
      <c r="K31" s="14"/>
      <c r="L31" s="14"/>
      <c r="M31" s="14"/>
      <c r="N31" s="14"/>
      <c r="O31" s="14"/>
      <c r="P31" s="14"/>
      <c r="Q31" s="14"/>
      <c r="R31" s="14"/>
      <c r="S31" s="14"/>
      <c r="T31" s="14"/>
      <c r="U31" s="14"/>
      <c r="V31" s="14"/>
      <c r="W31" s="14"/>
      <c r="X31" s="14"/>
      <c r="Y31" s="14"/>
      <c r="Z31" s="14"/>
    </row>
    <row r="32">
      <c r="A32" s="7"/>
      <c r="B32" s="11"/>
      <c r="C32" s="22"/>
      <c r="D32" s="11"/>
      <c r="E32" s="13"/>
      <c r="F32" s="11"/>
      <c r="G32" s="14"/>
      <c r="H32" s="14"/>
      <c r="I32" s="14"/>
      <c r="J32" s="14"/>
      <c r="K32" s="14"/>
      <c r="L32" s="14"/>
      <c r="M32" s="14"/>
      <c r="N32" s="14"/>
      <c r="O32" s="14"/>
      <c r="P32" s="14"/>
      <c r="Q32" s="14"/>
      <c r="R32" s="14"/>
      <c r="S32" s="14"/>
      <c r="T32" s="14"/>
      <c r="U32" s="14"/>
      <c r="V32" s="14"/>
      <c r="W32" s="14"/>
      <c r="X32" s="14"/>
      <c r="Y32" s="14"/>
      <c r="Z32" s="14"/>
    </row>
    <row r="33">
      <c r="A33" s="7"/>
      <c r="B33" s="11"/>
      <c r="C33" s="22"/>
      <c r="D33" s="11"/>
      <c r="E33" s="13"/>
      <c r="F33" s="11"/>
      <c r="G33" s="14"/>
      <c r="H33" s="14"/>
      <c r="I33" s="14"/>
      <c r="J33" s="14"/>
      <c r="K33" s="14"/>
      <c r="L33" s="14"/>
      <c r="M33" s="14"/>
      <c r="N33" s="14"/>
      <c r="O33" s="14"/>
      <c r="P33" s="14"/>
      <c r="Q33" s="14"/>
      <c r="R33" s="14"/>
      <c r="S33" s="14"/>
      <c r="T33" s="14"/>
      <c r="U33" s="14"/>
      <c r="V33" s="14"/>
      <c r="W33" s="14"/>
      <c r="X33" s="14"/>
      <c r="Y33" s="14"/>
      <c r="Z33" s="14"/>
    </row>
    <row r="34">
      <c r="A34" s="7"/>
      <c r="B34" s="11"/>
      <c r="C34" s="22"/>
      <c r="D34" s="11"/>
      <c r="E34" s="13"/>
      <c r="F34" s="11"/>
      <c r="G34" s="14"/>
      <c r="H34" s="14"/>
      <c r="I34" s="14"/>
      <c r="J34" s="14"/>
      <c r="K34" s="14"/>
      <c r="L34" s="14"/>
      <c r="M34" s="14"/>
      <c r="N34" s="14"/>
      <c r="O34" s="14"/>
      <c r="P34" s="14"/>
      <c r="Q34" s="14"/>
      <c r="R34" s="14"/>
      <c r="S34" s="14"/>
      <c r="T34" s="14"/>
      <c r="U34" s="14"/>
      <c r="V34" s="14"/>
      <c r="W34" s="14"/>
      <c r="X34" s="14"/>
      <c r="Y34" s="14"/>
      <c r="Z34" s="14"/>
    </row>
    <row r="35">
      <c r="A35" s="7"/>
      <c r="B35" s="11"/>
      <c r="C35" s="22"/>
      <c r="D35" s="11"/>
      <c r="E35" s="13"/>
      <c r="F35" s="11"/>
      <c r="G35" s="14"/>
      <c r="H35" s="14"/>
      <c r="I35" s="14"/>
      <c r="J35" s="14"/>
      <c r="K35" s="14"/>
      <c r="L35" s="14"/>
      <c r="M35" s="14"/>
      <c r="N35" s="14"/>
      <c r="O35" s="14"/>
      <c r="P35" s="14"/>
      <c r="Q35" s="14"/>
      <c r="R35" s="14"/>
      <c r="S35" s="14"/>
      <c r="T35" s="14"/>
      <c r="U35" s="14"/>
      <c r="V35" s="14"/>
      <c r="W35" s="14"/>
      <c r="X35" s="14"/>
      <c r="Y35" s="14"/>
      <c r="Z35" s="14"/>
    </row>
    <row r="36">
      <c r="A36" s="7"/>
      <c r="B36" s="11"/>
      <c r="C36" s="22"/>
      <c r="D36" s="11"/>
      <c r="E36" s="13"/>
      <c r="F36" s="11"/>
      <c r="G36" s="14"/>
      <c r="H36" s="14"/>
      <c r="I36" s="14"/>
      <c r="J36" s="14"/>
      <c r="K36" s="14"/>
      <c r="L36" s="14"/>
      <c r="M36" s="14"/>
      <c r="N36" s="14"/>
      <c r="O36" s="14"/>
      <c r="P36" s="14"/>
      <c r="Q36" s="14"/>
      <c r="R36" s="14"/>
      <c r="S36" s="14"/>
      <c r="T36" s="14"/>
      <c r="U36" s="14"/>
      <c r="V36" s="14"/>
      <c r="W36" s="14"/>
      <c r="X36" s="14"/>
      <c r="Y36" s="14"/>
      <c r="Z36" s="14"/>
    </row>
    <row r="37">
      <c r="A37" s="7"/>
      <c r="B37" s="11"/>
      <c r="C37" s="22"/>
      <c r="D37" s="11"/>
      <c r="E37" s="13"/>
      <c r="F37" s="11"/>
      <c r="G37" s="14"/>
      <c r="H37" s="14"/>
      <c r="I37" s="14"/>
      <c r="J37" s="14"/>
      <c r="K37" s="14"/>
      <c r="L37" s="14"/>
      <c r="M37" s="14"/>
      <c r="N37" s="14"/>
      <c r="O37" s="14"/>
      <c r="P37" s="14"/>
      <c r="Q37" s="14"/>
      <c r="R37" s="14"/>
      <c r="S37" s="14"/>
      <c r="T37" s="14"/>
      <c r="U37" s="14"/>
      <c r="V37" s="14"/>
      <c r="W37" s="14"/>
      <c r="X37" s="14"/>
      <c r="Y37" s="14"/>
      <c r="Z37" s="14"/>
    </row>
    <row r="38">
      <c r="A38" s="7"/>
      <c r="B38" s="11"/>
      <c r="C38" s="22"/>
      <c r="D38" s="11"/>
      <c r="E38" s="13"/>
      <c r="F38" s="11"/>
      <c r="G38" s="14"/>
      <c r="H38" s="14"/>
      <c r="I38" s="14"/>
      <c r="J38" s="14"/>
      <c r="K38" s="14"/>
      <c r="L38" s="14"/>
      <c r="M38" s="14"/>
      <c r="N38" s="14"/>
      <c r="O38" s="14"/>
      <c r="P38" s="14"/>
      <c r="Q38" s="14"/>
      <c r="R38" s="14"/>
      <c r="S38" s="14"/>
      <c r="T38" s="14"/>
      <c r="U38" s="14"/>
      <c r="V38" s="14"/>
      <c r="W38" s="14"/>
      <c r="X38" s="14"/>
      <c r="Y38" s="14"/>
      <c r="Z38" s="14"/>
    </row>
    <row r="39">
      <c r="A39" s="7"/>
      <c r="B39" s="11"/>
      <c r="C39" s="22"/>
      <c r="D39" s="11"/>
      <c r="E39" s="13"/>
      <c r="F39" s="11"/>
      <c r="G39" s="14"/>
      <c r="H39" s="14"/>
      <c r="I39" s="14"/>
      <c r="J39" s="14"/>
      <c r="K39" s="14"/>
      <c r="L39" s="14"/>
      <c r="M39" s="14"/>
      <c r="N39" s="14"/>
      <c r="O39" s="14"/>
      <c r="P39" s="14"/>
      <c r="Q39" s="14"/>
      <c r="R39" s="14"/>
      <c r="S39" s="14"/>
      <c r="T39" s="14"/>
      <c r="U39" s="14"/>
      <c r="V39" s="14"/>
      <c r="W39" s="14"/>
      <c r="X39" s="14"/>
      <c r="Y39" s="14"/>
      <c r="Z39" s="14"/>
    </row>
    <row r="40">
      <c r="A40" s="7"/>
      <c r="B40" s="11"/>
      <c r="C40" s="22"/>
      <c r="D40" s="11"/>
      <c r="E40" s="13"/>
      <c r="F40" s="11"/>
      <c r="G40" s="14"/>
      <c r="H40" s="14"/>
      <c r="I40" s="14"/>
      <c r="J40" s="14"/>
      <c r="K40" s="14"/>
      <c r="L40" s="14"/>
      <c r="M40" s="14"/>
      <c r="N40" s="14"/>
      <c r="O40" s="14"/>
      <c r="P40" s="14"/>
      <c r="Q40" s="14"/>
      <c r="R40" s="14"/>
      <c r="S40" s="14"/>
      <c r="T40" s="14"/>
      <c r="U40" s="14"/>
      <c r="V40" s="14"/>
      <c r="W40" s="14"/>
      <c r="X40" s="14"/>
      <c r="Y40" s="14"/>
      <c r="Z40" s="14"/>
    </row>
    <row r="41">
      <c r="A41" s="7"/>
      <c r="B41" s="11"/>
      <c r="C41" s="22"/>
      <c r="D41" s="11"/>
      <c r="E41" s="13"/>
      <c r="F41" s="11"/>
      <c r="G41" s="14"/>
      <c r="H41" s="14"/>
      <c r="I41" s="14"/>
      <c r="J41" s="14"/>
      <c r="K41" s="14"/>
      <c r="L41" s="14"/>
      <c r="M41" s="14"/>
      <c r="N41" s="14"/>
      <c r="O41" s="14"/>
      <c r="P41" s="14"/>
      <c r="Q41" s="14"/>
      <c r="R41" s="14"/>
      <c r="S41" s="14"/>
      <c r="T41" s="14"/>
      <c r="U41" s="14"/>
      <c r="V41" s="14"/>
      <c r="W41" s="14"/>
      <c r="X41" s="14"/>
      <c r="Y41" s="14"/>
      <c r="Z41" s="14"/>
    </row>
    <row r="42">
      <c r="A42" s="7"/>
      <c r="B42" s="11"/>
      <c r="C42" s="22"/>
      <c r="D42" s="11"/>
      <c r="E42" s="13"/>
      <c r="F42" s="11"/>
      <c r="G42" s="14"/>
      <c r="H42" s="14"/>
      <c r="I42" s="14"/>
      <c r="J42" s="14"/>
      <c r="K42" s="14"/>
      <c r="L42" s="14"/>
      <c r="M42" s="14"/>
      <c r="N42" s="14"/>
      <c r="O42" s="14"/>
      <c r="P42" s="14"/>
      <c r="Q42" s="14"/>
      <c r="R42" s="14"/>
      <c r="S42" s="14"/>
      <c r="T42" s="14"/>
      <c r="U42" s="14"/>
      <c r="V42" s="14"/>
      <c r="W42" s="14"/>
      <c r="X42" s="14"/>
      <c r="Y42" s="14"/>
      <c r="Z42" s="14"/>
    </row>
    <row r="43">
      <c r="A43" s="7"/>
      <c r="B43" s="11"/>
      <c r="C43" s="22"/>
      <c r="D43" s="11"/>
      <c r="E43" s="13"/>
      <c r="F43" s="11"/>
      <c r="G43" s="14"/>
      <c r="H43" s="14"/>
      <c r="I43" s="14"/>
      <c r="J43" s="14"/>
      <c r="K43" s="14"/>
      <c r="L43" s="14"/>
      <c r="M43" s="14"/>
      <c r="N43" s="14"/>
      <c r="O43" s="14"/>
      <c r="P43" s="14"/>
      <c r="Q43" s="14"/>
      <c r="R43" s="14"/>
      <c r="S43" s="14"/>
      <c r="T43" s="14"/>
      <c r="U43" s="14"/>
      <c r="V43" s="14"/>
      <c r="W43" s="14"/>
      <c r="X43" s="14"/>
      <c r="Y43" s="14"/>
      <c r="Z43" s="14"/>
    </row>
    <row r="44">
      <c r="A44" s="7"/>
      <c r="B44" s="11"/>
      <c r="C44" s="22"/>
      <c r="D44" s="11"/>
      <c r="E44" s="13"/>
      <c r="F44" s="11"/>
      <c r="G44" s="14"/>
      <c r="H44" s="14"/>
      <c r="I44" s="14"/>
      <c r="J44" s="14"/>
      <c r="K44" s="14"/>
      <c r="L44" s="14"/>
      <c r="M44" s="14"/>
      <c r="N44" s="14"/>
      <c r="O44" s="14"/>
      <c r="P44" s="14"/>
      <c r="Q44" s="14"/>
      <c r="R44" s="14"/>
      <c r="S44" s="14"/>
      <c r="T44" s="14"/>
      <c r="U44" s="14"/>
      <c r="V44" s="14"/>
      <c r="W44" s="14"/>
      <c r="X44" s="14"/>
      <c r="Y44" s="14"/>
      <c r="Z44" s="14"/>
    </row>
    <row r="45">
      <c r="A45" s="7"/>
      <c r="B45" s="11"/>
      <c r="C45" s="22"/>
      <c r="D45" s="11"/>
      <c r="E45" s="13"/>
      <c r="F45" s="11"/>
      <c r="G45" s="14"/>
      <c r="H45" s="14"/>
      <c r="I45" s="14"/>
      <c r="J45" s="14"/>
      <c r="K45" s="14"/>
      <c r="L45" s="14"/>
      <c r="M45" s="14"/>
      <c r="N45" s="14"/>
      <c r="O45" s="14"/>
      <c r="P45" s="14"/>
      <c r="Q45" s="14"/>
      <c r="R45" s="14"/>
      <c r="S45" s="14"/>
      <c r="T45" s="14"/>
      <c r="U45" s="14"/>
      <c r="V45" s="14"/>
      <c r="W45" s="14"/>
      <c r="X45" s="14"/>
      <c r="Y45" s="14"/>
      <c r="Z45" s="14"/>
    </row>
    <row r="46">
      <c r="A46" s="7"/>
      <c r="B46" s="11"/>
      <c r="C46" s="22"/>
      <c r="D46" s="11"/>
      <c r="E46" s="13"/>
      <c r="F46" s="11"/>
      <c r="G46" s="14"/>
      <c r="H46" s="14"/>
      <c r="I46" s="14"/>
      <c r="J46" s="14"/>
      <c r="K46" s="14"/>
      <c r="L46" s="14"/>
      <c r="M46" s="14"/>
      <c r="N46" s="14"/>
      <c r="O46" s="14"/>
      <c r="P46" s="14"/>
      <c r="Q46" s="14"/>
      <c r="R46" s="14"/>
      <c r="S46" s="14"/>
      <c r="T46" s="14"/>
      <c r="U46" s="14"/>
      <c r="V46" s="14"/>
      <c r="W46" s="14"/>
      <c r="X46" s="14"/>
      <c r="Y46" s="14"/>
      <c r="Z46" s="14"/>
    </row>
    <row r="47">
      <c r="A47" s="7"/>
      <c r="B47" s="11"/>
      <c r="C47" s="22"/>
      <c r="D47" s="11"/>
      <c r="E47" s="13"/>
      <c r="F47" s="11"/>
      <c r="G47" s="14"/>
      <c r="H47" s="14"/>
      <c r="I47" s="14"/>
      <c r="J47" s="14"/>
      <c r="K47" s="14"/>
      <c r="L47" s="14"/>
      <c r="M47" s="14"/>
      <c r="N47" s="14"/>
      <c r="O47" s="14"/>
      <c r="P47" s="14"/>
      <c r="Q47" s="14"/>
      <c r="R47" s="14"/>
      <c r="S47" s="14"/>
      <c r="T47" s="14"/>
      <c r="U47" s="14"/>
      <c r="V47" s="14"/>
      <c r="W47" s="14"/>
      <c r="X47" s="14"/>
      <c r="Y47" s="14"/>
      <c r="Z47" s="14"/>
    </row>
    <row r="48">
      <c r="A48" s="7"/>
      <c r="B48" s="11"/>
      <c r="C48" s="22"/>
      <c r="D48" s="11"/>
      <c r="E48" s="13"/>
      <c r="F48" s="11"/>
      <c r="G48" s="14"/>
      <c r="H48" s="14"/>
      <c r="I48" s="14"/>
      <c r="J48" s="14"/>
      <c r="K48" s="14"/>
      <c r="L48" s="14"/>
      <c r="M48" s="14"/>
      <c r="N48" s="14"/>
      <c r="O48" s="14"/>
      <c r="P48" s="14"/>
      <c r="Q48" s="14"/>
      <c r="R48" s="14"/>
      <c r="S48" s="14"/>
      <c r="T48" s="14"/>
      <c r="U48" s="14"/>
      <c r="V48" s="14"/>
      <c r="W48" s="14"/>
      <c r="X48" s="14"/>
      <c r="Y48" s="14"/>
      <c r="Z48" s="14"/>
    </row>
    <row r="49">
      <c r="A49" s="7"/>
      <c r="B49" s="11"/>
      <c r="C49" s="22"/>
      <c r="D49" s="11"/>
      <c r="E49" s="13"/>
      <c r="F49" s="11"/>
      <c r="G49" s="14"/>
      <c r="H49" s="14"/>
      <c r="I49" s="14"/>
      <c r="J49" s="14"/>
      <c r="K49" s="14"/>
      <c r="L49" s="14"/>
      <c r="M49" s="14"/>
      <c r="N49" s="14"/>
      <c r="O49" s="14"/>
      <c r="P49" s="14"/>
      <c r="Q49" s="14"/>
      <c r="R49" s="14"/>
      <c r="S49" s="14"/>
      <c r="T49" s="14"/>
      <c r="U49" s="14"/>
      <c r="V49" s="14"/>
      <c r="W49" s="14"/>
      <c r="X49" s="14"/>
      <c r="Y49" s="14"/>
      <c r="Z49" s="14"/>
    </row>
    <row r="50">
      <c r="A50" s="7"/>
      <c r="B50" s="11"/>
      <c r="C50" s="22"/>
      <c r="D50" s="11"/>
      <c r="E50" s="13"/>
      <c r="F50" s="11"/>
      <c r="G50" s="14"/>
      <c r="H50" s="14"/>
      <c r="I50" s="14"/>
      <c r="J50" s="14"/>
      <c r="K50" s="14"/>
      <c r="L50" s="14"/>
      <c r="M50" s="14"/>
      <c r="N50" s="14"/>
      <c r="O50" s="14"/>
      <c r="P50" s="14"/>
      <c r="Q50" s="14"/>
      <c r="R50" s="14"/>
      <c r="S50" s="14"/>
      <c r="T50" s="14"/>
      <c r="U50" s="14"/>
      <c r="V50" s="14"/>
      <c r="W50" s="14"/>
      <c r="X50" s="14"/>
      <c r="Y50" s="14"/>
      <c r="Z50" s="14"/>
    </row>
    <row r="51">
      <c r="A51" s="7"/>
      <c r="B51" s="11"/>
      <c r="C51" s="22"/>
      <c r="D51" s="11"/>
      <c r="E51" s="13"/>
      <c r="F51" s="11"/>
      <c r="G51" s="14"/>
      <c r="H51" s="14"/>
      <c r="I51" s="14"/>
      <c r="J51" s="14"/>
      <c r="K51" s="14"/>
      <c r="L51" s="14"/>
      <c r="M51" s="14"/>
      <c r="N51" s="14"/>
      <c r="O51" s="14"/>
      <c r="P51" s="14"/>
      <c r="Q51" s="14"/>
      <c r="R51" s="14"/>
      <c r="S51" s="14"/>
      <c r="T51" s="14"/>
      <c r="U51" s="14"/>
      <c r="V51" s="14"/>
      <c r="W51" s="14"/>
      <c r="X51" s="14"/>
      <c r="Y51" s="14"/>
      <c r="Z51" s="14"/>
    </row>
    <row r="52">
      <c r="A52" s="7"/>
      <c r="B52" s="11"/>
      <c r="C52" s="22"/>
      <c r="D52" s="11"/>
      <c r="E52" s="13"/>
      <c r="F52" s="11"/>
      <c r="G52" s="14"/>
      <c r="H52" s="14"/>
      <c r="I52" s="14"/>
      <c r="J52" s="14"/>
      <c r="K52" s="14"/>
      <c r="L52" s="14"/>
      <c r="M52" s="14"/>
      <c r="N52" s="14"/>
      <c r="O52" s="14"/>
      <c r="P52" s="14"/>
      <c r="Q52" s="14"/>
      <c r="R52" s="14"/>
      <c r="S52" s="14"/>
      <c r="T52" s="14"/>
      <c r="U52" s="14"/>
      <c r="V52" s="14"/>
      <c r="W52" s="14"/>
      <c r="X52" s="14"/>
      <c r="Y52" s="14"/>
      <c r="Z52" s="14"/>
    </row>
    <row r="53">
      <c r="A53" s="7"/>
      <c r="B53" s="11"/>
      <c r="C53" s="22"/>
      <c r="D53" s="11"/>
      <c r="E53" s="13"/>
      <c r="F53" s="11"/>
      <c r="G53" s="14"/>
      <c r="H53" s="14"/>
      <c r="I53" s="14"/>
      <c r="J53" s="14"/>
      <c r="K53" s="14"/>
      <c r="L53" s="14"/>
      <c r="M53" s="14"/>
      <c r="N53" s="14"/>
      <c r="O53" s="14"/>
      <c r="P53" s="14"/>
      <c r="Q53" s="14"/>
      <c r="R53" s="14"/>
      <c r="S53" s="14"/>
      <c r="T53" s="14"/>
      <c r="U53" s="14"/>
      <c r="V53" s="14"/>
      <c r="W53" s="14"/>
      <c r="X53" s="14"/>
      <c r="Y53" s="14"/>
      <c r="Z53" s="14"/>
    </row>
    <row r="54">
      <c r="A54" s="7"/>
      <c r="B54" s="11"/>
      <c r="C54" s="22"/>
      <c r="D54" s="11"/>
      <c r="E54" s="13"/>
      <c r="F54" s="11"/>
      <c r="G54" s="14"/>
      <c r="H54" s="14"/>
      <c r="I54" s="14"/>
      <c r="J54" s="14"/>
      <c r="K54" s="14"/>
      <c r="L54" s="14"/>
      <c r="M54" s="14"/>
      <c r="N54" s="14"/>
      <c r="O54" s="14"/>
      <c r="P54" s="14"/>
      <c r="Q54" s="14"/>
      <c r="R54" s="14"/>
      <c r="S54" s="14"/>
      <c r="T54" s="14"/>
      <c r="U54" s="14"/>
      <c r="V54" s="14"/>
      <c r="W54" s="14"/>
      <c r="X54" s="14"/>
      <c r="Y54" s="14"/>
      <c r="Z54" s="14"/>
    </row>
    <row r="55">
      <c r="A55" s="7"/>
      <c r="B55" s="11"/>
      <c r="C55" s="22"/>
      <c r="D55" s="11"/>
      <c r="E55" s="13"/>
      <c r="F55" s="11"/>
      <c r="G55" s="14"/>
      <c r="H55" s="14"/>
      <c r="I55" s="14"/>
      <c r="J55" s="14"/>
      <c r="K55" s="14"/>
      <c r="L55" s="14"/>
      <c r="M55" s="14"/>
      <c r="N55" s="14"/>
      <c r="O55" s="14"/>
      <c r="P55" s="14"/>
      <c r="Q55" s="14"/>
      <c r="R55" s="14"/>
      <c r="S55" s="14"/>
      <c r="T55" s="14"/>
      <c r="U55" s="14"/>
      <c r="V55" s="14"/>
      <c r="W55" s="14"/>
      <c r="X55" s="14"/>
      <c r="Y55" s="14"/>
      <c r="Z55" s="14"/>
    </row>
    <row r="56">
      <c r="A56" s="7"/>
      <c r="B56" s="11"/>
      <c r="C56" s="22"/>
      <c r="D56" s="11"/>
      <c r="E56" s="13"/>
      <c r="F56" s="11"/>
      <c r="G56" s="14"/>
      <c r="H56" s="14"/>
      <c r="I56" s="14"/>
      <c r="J56" s="14"/>
      <c r="K56" s="14"/>
      <c r="L56" s="14"/>
      <c r="M56" s="14"/>
      <c r="N56" s="14"/>
      <c r="O56" s="14"/>
      <c r="P56" s="14"/>
      <c r="Q56" s="14"/>
      <c r="R56" s="14"/>
      <c r="S56" s="14"/>
      <c r="T56" s="14"/>
      <c r="U56" s="14"/>
      <c r="V56" s="14"/>
      <c r="W56" s="14"/>
      <c r="X56" s="14"/>
      <c r="Y56" s="14"/>
      <c r="Z56" s="14"/>
    </row>
    <row r="57">
      <c r="A57" s="7"/>
      <c r="B57" s="11"/>
      <c r="C57" s="22"/>
      <c r="D57" s="11"/>
      <c r="E57" s="13"/>
      <c r="F57" s="11"/>
      <c r="G57" s="14"/>
      <c r="H57" s="14"/>
      <c r="I57" s="14"/>
      <c r="J57" s="14"/>
      <c r="K57" s="14"/>
      <c r="L57" s="14"/>
      <c r="M57" s="14"/>
      <c r="N57" s="14"/>
      <c r="O57" s="14"/>
      <c r="P57" s="14"/>
      <c r="Q57" s="14"/>
      <c r="R57" s="14"/>
      <c r="S57" s="14"/>
      <c r="T57" s="14"/>
      <c r="U57" s="14"/>
      <c r="V57" s="14"/>
      <c r="W57" s="14"/>
      <c r="X57" s="14"/>
      <c r="Y57" s="14"/>
      <c r="Z57" s="14"/>
    </row>
    <row r="58">
      <c r="A58" s="7"/>
      <c r="B58" s="11"/>
      <c r="C58" s="22"/>
      <c r="D58" s="11"/>
      <c r="E58" s="13"/>
      <c r="F58" s="11"/>
      <c r="G58" s="14"/>
      <c r="H58" s="14"/>
      <c r="I58" s="14"/>
      <c r="J58" s="14"/>
      <c r="K58" s="14"/>
      <c r="L58" s="14"/>
      <c r="M58" s="14"/>
      <c r="N58" s="14"/>
      <c r="O58" s="14"/>
      <c r="P58" s="14"/>
      <c r="Q58" s="14"/>
      <c r="R58" s="14"/>
      <c r="S58" s="14"/>
      <c r="T58" s="14"/>
      <c r="U58" s="14"/>
      <c r="V58" s="14"/>
      <c r="W58" s="14"/>
      <c r="X58" s="14"/>
      <c r="Y58" s="14"/>
      <c r="Z58" s="14"/>
    </row>
    <row r="59">
      <c r="A59" s="7"/>
      <c r="B59" s="11"/>
      <c r="C59" s="22"/>
      <c r="D59" s="11"/>
      <c r="E59" s="13"/>
      <c r="F59" s="11"/>
      <c r="G59" s="14"/>
      <c r="H59" s="14"/>
      <c r="I59" s="14"/>
      <c r="J59" s="14"/>
      <c r="K59" s="14"/>
      <c r="L59" s="14"/>
      <c r="M59" s="14"/>
      <c r="N59" s="14"/>
      <c r="O59" s="14"/>
      <c r="P59" s="14"/>
      <c r="Q59" s="14"/>
      <c r="R59" s="14"/>
      <c r="S59" s="14"/>
      <c r="T59" s="14"/>
      <c r="U59" s="14"/>
      <c r="V59" s="14"/>
      <c r="W59" s="14"/>
      <c r="X59" s="14"/>
      <c r="Y59" s="14"/>
      <c r="Z59" s="14"/>
    </row>
    <row r="60">
      <c r="A60" s="7"/>
      <c r="B60" s="11"/>
      <c r="C60" s="22"/>
      <c r="D60" s="11"/>
      <c r="E60" s="13"/>
      <c r="F60" s="11"/>
      <c r="G60" s="14"/>
      <c r="H60" s="14"/>
      <c r="I60" s="14"/>
      <c r="J60" s="14"/>
      <c r="K60" s="14"/>
      <c r="L60" s="14"/>
      <c r="M60" s="14"/>
      <c r="N60" s="14"/>
      <c r="O60" s="14"/>
      <c r="P60" s="14"/>
      <c r="Q60" s="14"/>
      <c r="R60" s="14"/>
      <c r="S60" s="14"/>
      <c r="T60" s="14"/>
      <c r="U60" s="14"/>
      <c r="V60" s="14"/>
      <c r="W60" s="14"/>
      <c r="X60" s="14"/>
      <c r="Y60" s="14"/>
      <c r="Z60" s="14"/>
    </row>
    <row r="61">
      <c r="A61" s="7"/>
      <c r="B61" s="11"/>
      <c r="C61" s="22"/>
      <c r="D61" s="11"/>
      <c r="E61" s="13"/>
      <c r="F61" s="11"/>
      <c r="G61" s="14"/>
      <c r="H61" s="14"/>
      <c r="I61" s="14"/>
      <c r="J61" s="14"/>
      <c r="K61" s="14"/>
      <c r="L61" s="14"/>
      <c r="M61" s="14"/>
      <c r="N61" s="14"/>
      <c r="O61" s="14"/>
      <c r="P61" s="14"/>
      <c r="Q61" s="14"/>
      <c r="R61" s="14"/>
      <c r="S61" s="14"/>
      <c r="T61" s="14"/>
      <c r="U61" s="14"/>
      <c r="V61" s="14"/>
      <c r="W61" s="14"/>
      <c r="X61" s="14"/>
      <c r="Y61" s="14"/>
      <c r="Z61" s="14"/>
    </row>
    <row r="62">
      <c r="A62" s="7"/>
      <c r="B62" s="11"/>
      <c r="C62" s="22"/>
      <c r="D62" s="11"/>
      <c r="E62" s="13"/>
      <c r="F62" s="11"/>
      <c r="G62" s="14"/>
      <c r="H62" s="14"/>
      <c r="I62" s="14"/>
      <c r="J62" s="14"/>
      <c r="K62" s="14"/>
      <c r="L62" s="14"/>
      <c r="M62" s="14"/>
      <c r="N62" s="14"/>
      <c r="O62" s="14"/>
      <c r="P62" s="14"/>
      <c r="Q62" s="14"/>
      <c r="R62" s="14"/>
      <c r="S62" s="14"/>
      <c r="T62" s="14"/>
      <c r="U62" s="14"/>
      <c r="V62" s="14"/>
      <c r="W62" s="14"/>
      <c r="X62" s="14"/>
      <c r="Y62" s="14"/>
      <c r="Z62" s="14"/>
    </row>
    <row r="63">
      <c r="A63" s="7"/>
      <c r="B63" s="11"/>
      <c r="C63" s="22"/>
      <c r="D63" s="11"/>
      <c r="E63" s="13"/>
      <c r="F63" s="11"/>
      <c r="G63" s="14"/>
      <c r="H63" s="14"/>
      <c r="I63" s="14"/>
      <c r="J63" s="14"/>
      <c r="K63" s="14"/>
      <c r="L63" s="14"/>
      <c r="M63" s="14"/>
      <c r="N63" s="14"/>
      <c r="O63" s="14"/>
      <c r="P63" s="14"/>
      <c r="Q63" s="14"/>
      <c r="R63" s="14"/>
      <c r="S63" s="14"/>
      <c r="T63" s="14"/>
      <c r="U63" s="14"/>
      <c r="V63" s="14"/>
      <c r="W63" s="14"/>
      <c r="X63" s="14"/>
      <c r="Y63" s="14"/>
      <c r="Z63" s="14"/>
    </row>
    <row r="64">
      <c r="A64" s="7"/>
      <c r="B64" s="11"/>
      <c r="C64" s="22"/>
      <c r="D64" s="11"/>
      <c r="E64" s="13"/>
      <c r="F64" s="11"/>
      <c r="G64" s="14"/>
      <c r="H64" s="14"/>
      <c r="I64" s="14"/>
      <c r="J64" s="14"/>
      <c r="K64" s="14"/>
      <c r="L64" s="14"/>
      <c r="M64" s="14"/>
      <c r="N64" s="14"/>
      <c r="O64" s="14"/>
      <c r="P64" s="14"/>
      <c r="Q64" s="14"/>
      <c r="R64" s="14"/>
      <c r="S64" s="14"/>
      <c r="T64" s="14"/>
      <c r="U64" s="14"/>
      <c r="V64" s="14"/>
      <c r="W64" s="14"/>
      <c r="X64" s="14"/>
      <c r="Y64" s="14"/>
      <c r="Z64" s="14"/>
    </row>
    <row r="65">
      <c r="A65" s="7"/>
      <c r="B65" s="11"/>
      <c r="C65" s="22"/>
      <c r="D65" s="11"/>
      <c r="E65" s="13"/>
      <c r="F65" s="11"/>
      <c r="G65" s="14"/>
      <c r="H65" s="14"/>
      <c r="I65" s="14"/>
      <c r="J65" s="14"/>
      <c r="K65" s="14"/>
      <c r="L65" s="14"/>
      <c r="M65" s="14"/>
      <c r="N65" s="14"/>
      <c r="O65" s="14"/>
      <c r="P65" s="14"/>
      <c r="Q65" s="14"/>
      <c r="R65" s="14"/>
      <c r="S65" s="14"/>
      <c r="T65" s="14"/>
      <c r="U65" s="14"/>
      <c r="V65" s="14"/>
      <c r="W65" s="14"/>
      <c r="X65" s="14"/>
      <c r="Y65" s="14"/>
      <c r="Z65" s="14"/>
    </row>
    <row r="66">
      <c r="A66" s="7"/>
      <c r="B66" s="11"/>
      <c r="C66" s="22"/>
      <c r="D66" s="11"/>
      <c r="E66" s="13"/>
      <c r="F66" s="11"/>
      <c r="G66" s="14"/>
      <c r="H66" s="14"/>
      <c r="I66" s="14"/>
      <c r="J66" s="14"/>
      <c r="K66" s="14"/>
      <c r="L66" s="14"/>
      <c r="M66" s="14"/>
      <c r="N66" s="14"/>
      <c r="O66" s="14"/>
      <c r="P66" s="14"/>
      <c r="Q66" s="14"/>
      <c r="R66" s="14"/>
      <c r="S66" s="14"/>
      <c r="T66" s="14"/>
      <c r="U66" s="14"/>
      <c r="V66" s="14"/>
      <c r="W66" s="14"/>
      <c r="X66" s="14"/>
      <c r="Y66" s="14"/>
      <c r="Z66" s="14"/>
    </row>
    <row r="67">
      <c r="A67" s="7"/>
      <c r="B67" s="11"/>
      <c r="C67" s="22"/>
      <c r="D67" s="11"/>
      <c r="E67" s="13"/>
      <c r="F67" s="11"/>
      <c r="G67" s="14"/>
      <c r="H67" s="14"/>
      <c r="I67" s="14"/>
      <c r="J67" s="14"/>
      <c r="K67" s="14"/>
      <c r="L67" s="14"/>
      <c r="M67" s="14"/>
      <c r="N67" s="14"/>
      <c r="O67" s="14"/>
      <c r="P67" s="14"/>
      <c r="Q67" s="14"/>
      <c r="R67" s="14"/>
      <c r="S67" s="14"/>
      <c r="T67" s="14"/>
      <c r="U67" s="14"/>
      <c r="V67" s="14"/>
      <c r="W67" s="14"/>
      <c r="X67" s="14"/>
      <c r="Y67" s="14"/>
      <c r="Z67" s="14"/>
    </row>
    <row r="68">
      <c r="A68" s="7"/>
      <c r="B68" s="11"/>
      <c r="C68" s="22"/>
      <c r="D68" s="11"/>
      <c r="E68" s="13"/>
      <c r="F68" s="11"/>
      <c r="G68" s="14"/>
      <c r="H68" s="14"/>
      <c r="I68" s="14"/>
      <c r="J68" s="14"/>
      <c r="K68" s="14"/>
      <c r="L68" s="14"/>
      <c r="M68" s="14"/>
      <c r="N68" s="14"/>
      <c r="O68" s="14"/>
      <c r="P68" s="14"/>
      <c r="Q68" s="14"/>
      <c r="R68" s="14"/>
      <c r="S68" s="14"/>
      <c r="T68" s="14"/>
      <c r="U68" s="14"/>
      <c r="V68" s="14"/>
      <c r="W68" s="14"/>
      <c r="X68" s="14"/>
      <c r="Y68" s="14"/>
      <c r="Z68" s="14"/>
    </row>
    <row r="69">
      <c r="A69" s="7"/>
      <c r="B69" s="11"/>
      <c r="C69" s="22"/>
      <c r="D69" s="11"/>
      <c r="E69" s="13"/>
      <c r="F69" s="11"/>
      <c r="G69" s="14"/>
      <c r="H69" s="14"/>
      <c r="I69" s="14"/>
      <c r="J69" s="14"/>
      <c r="K69" s="14"/>
      <c r="L69" s="14"/>
      <c r="M69" s="14"/>
      <c r="N69" s="14"/>
      <c r="O69" s="14"/>
      <c r="P69" s="14"/>
      <c r="Q69" s="14"/>
      <c r="R69" s="14"/>
      <c r="S69" s="14"/>
      <c r="T69" s="14"/>
      <c r="U69" s="14"/>
      <c r="V69" s="14"/>
      <c r="W69" s="14"/>
      <c r="X69" s="14"/>
      <c r="Y69" s="14"/>
      <c r="Z69" s="14"/>
    </row>
    <row r="70">
      <c r="A70" s="7"/>
      <c r="B70" s="11"/>
      <c r="C70" s="22"/>
      <c r="D70" s="11"/>
      <c r="E70" s="13"/>
      <c r="F70" s="11"/>
      <c r="G70" s="14"/>
      <c r="H70" s="14"/>
      <c r="I70" s="14"/>
      <c r="J70" s="14"/>
      <c r="K70" s="14"/>
      <c r="L70" s="14"/>
      <c r="M70" s="14"/>
      <c r="N70" s="14"/>
      <c r="O70" s="14"/>
      <c r="P70" s="14"/>
      <c r="Q70" s="14"/>
      <c r="R70" s="14"/>
      <c r="S70" s="14"/>
      <c r="T70" s="14"/>
      <c r="U70" s="14"/>
      <c r="V70" s="14"/>
      <c r="W70" s="14"/>
      <c r="X70" s="14"/>
      <c r="Y70" s="14"/>
      <c r="Z70" s="14"/>
    </row>
    <row r="71">
      <c r="A71" s="7"/>
      <c r="B71" s="11"/>
      <c r="C71" s="22"/>
      <c r="D71" s="11"/>
      <c r="E71" s="13"/>
      <c r="F71" s="11"/>
      <c r="G71" s="14"/>
      <c r="H71" s="14"/>
      <c r="I71" s="14"/>
      <c r="J71" s="14"/>
      <c r="K71" s="14"/>
      <c r="L71" s="14"/>
      <c r="M71" s="14"/>
      <c r="N71" s="14"/>
      <c r="O71" s="14"/>
      <c r="P71" s="14"/>
      <c r="Q71" s="14"/>
      <c r="R71" s="14"/>
      <c r="S71" s="14"/>
      <c r="T71" s="14"/>
      <c r="U71" s="14"/>
      <c r="V71" s="14"/>
      <c r="W71" s="14"/>
      <c r="X71" s="14"/>
      <c r="Y71" s="14"/>
      <c r="Z71" s="14"/>
    </row>
    <row r="72">
      <c r="A72" s="7"/>
      <c r="B72" s="11"/>
      <c r="C72" s="22"/>
      <c r="D72" s="11"/>
      <c r="E72" s="13"/>
      <c r="F72" s="11"/>
      <c r="G72" s="14"/>
      <c r="H72" s="14"/>
      <c r="I72" s="14"/>
      <c r="J72" s="14"/>
      <c r="K72" s="14"/>
      <c r="L72" s="14"/>
      <c r="M72" s="14"/>
      <c r="N72" s="14"/>
      <c r="O72" s="14"/>
      <c r="P72" s="14"/>
      <c r="Q72" s="14"/>
      <c r="R72" s="14"/>
      <c r="S72" s="14"/>
      <c r="T72" s="14"/>
      <c r="U72" s="14"/>
      <c r="V72" s="14"/>
      <c r="W72" s="14"/>
      <c r="X72" s="14"/>
      <c r="Y72" s="14"/>
      <c r="Z72" s="14"/>
    </row>
    <row r="73">
      <c r="A73" s="7"/>
      <c r="B73" s="11"/>
      <c r="C73" s="22"/>
      <c r="D73" s="11"/>
      <c r="E73" s="13"/>
      <c r="F73" s="11"/>
      <c r="G73" s="14"/>
      <c r="H73" s="14"/>
      <c r="I73" s="14"/>
      <c r="J73" s="14"/>
      <c r="K73" s="14"/>
      <c r="L73" s="14"/>
      <c r="M73" s="14"/>
      <c r="N73" s="14"/>
      <c r="O73" s="14"/>
      <c r="P73" s="14"/>
      <c r="Q73" s="14"/>
      <c r="R73" s="14"/>
      <c r="S73" s="14"/>
      <c r="T73" s="14"/>
      <c r="U73" s="14"/>
      <c r="V73" s="14"/>
      <c r="W73" s="14"/>
      <c r="X73" s="14"/>
      <c r="Y73" s="14"/>
      <c r="Z73" s="14"/>
    </row>
    <row r="74">
      <c r="A74" s="7"/>
      <c r="B74" s="11"/>
      <c r="C74" s="22"/>
      <c r="D74" s="11"/>
      <c r="E74" s="13"/>
      <c r="F74" s="11"/>
      <c r="G74" s="14"/>
      <c r="H74" s="14"/>
      <c r="I74" s="14"/>
      <c r="J74" s="14"/>
      <c r="K74" s="14"/>
      <c r="L74" s="14"/>
      <c r="M74" s="14"/>
      <c r="N74" s="14"/>
      <c r="O74" s="14"/>
      <c r="P74" s="14"/>
      <c r="Q74" s="14"/>
      <c r="R74" s="14"/>
      <c r="S74" s="14"/>
      <c r="T74" s="14"/>
      <c r="U74" s="14"/>
      <c r="V74" s="14"/>
      <c r="W74" s="14"/>
      <c r="X74" s="14"/>
      <c r="Y74" s="14"/>
      <c r="Z74" s="14"/>
    </row>
    <row r="75">
      <c r="A75" s="7"/>
      <c r="B75" s="11"/>
      <c r="C75" s="22"/>
      <c r="D75" s="11"/>
      <c r="E75" s="13"/>
      <c r="F75" s="11"/>
      <c r="G75" s="14"/>
      <c r="H75" s="14"/>
      <c r="I75" s="14"/>
      <c r="J75" s="14"/>
      <c r="K75" s="14"/>
      <c r="L75" s="14"/>
      <c r="M75" s="14"/>
      <c r="N75" s="14"/>
      <c r="O75" s="14"/>
      <c r="P75" s="14"/>
      <c r="Q75" s="14"/>
      <c r="R75" s="14"/>
      <c r="S75" s="14"/>
      <c r="T75" s="14"/>
      <c r="U75" s="14"/>
      <c r="V75" s="14"/>
      <c r="W75" s="14"/>
      <c r="X75" s="14"/>
      <c r="Y75" s="14"/>
      <c r="Z75" s="14"/>
    </row>
    <row r="76">
      <c r="A76" s="7"/>
      <c r="B76" s="11"/>
      <c r="C76" s="22"/>
      <c r="D76" s="11"/>
      <c r="E76" s="13"/>
      <c r="F76" s="11"/>
      <c r="G76" s="14"/>
      <c r="H76" s="14"/>
      <c r="I76" s="14"/>
      <c r="J76" s="14"/>
      <c r="K76" s="14"/>
      <c r="L76" s="14"/>
      <c r="M76" s="14"/>
      <c r="N76" s="14"/>
      <c r="O76" s="14"/>
      <c r="P76" s="14"/>
      <c r="Q76" s="14"/>
      <c r="R76" s="14"/>
      <c r="S76" s="14"/>
      <c r="T76" s="14"/>
      <c r="U76" s="14"/>
      <c r="V76" s="14"/>
      <c r="W76" s="14"/>
      <c r="X76" s="14"/>
      <c r="Y76" s="14"/>
      <c r="Z76" s="14"/>
    </row>
    <row r="77">
      <c r="A77" s="7"/>
      <c r="B77" s="11"/>
      <c r="C77" s="22"/>
      <c r="D77" s="11"/>
      <c r="E77" s="13"/>
      <c r="F77" s="11"/>
      <c r="G77" s="14"/>
      <c r="H77" s="14"/>
      <c r="I77" s="14"/>
      <c r="J77" s="14"/>
      <c r="K77" s="14"/>
      <c r="L77" s="14"/>
      <c r="M77" s="14"/>
      <c r="N77" s="14"/>
      <c r="O77" s="14"/>
      <c r="P77" s="14"/>
      <c r="Q77" s="14"/>
      <c r="R77" s="14"/>
      <c r="S77" s="14"/>
      <c r="T77" s="14"/>
      <c r="U77" s="14"/>
      <c r="V77" s="14"/>
      <c r="W77" s="14"/>
      <c r="X77" s="14"/>
      <c r="Y77" s="14"/>
      <c r="Z77" s="14"/>
    </row>
    <row r="78">
      <c r="A78" s="7"/>
      <c r="B78" s="11"/>
      <c r="C78" s="22"/>
      <c r="D78" s="11"/>
      <c r="E78" s="13"/>
      <c r="F78" s="11"/>
      <c r="G78" s="14"/>
      <c r="H78" s="14"/>
      <c r="I78" s="14"/>
      <c r="J78" s="14"/>
      <c r="K78" s="14"/>
      <c r="L78" s="14"/>
      <c r="M78" s="14"/>
      <c r="N78" s="14"/>
      <c r="O78" s="14"/>
      <c r="P78" s="14"/>
      <c r="Q78" s="14"/>
      <c r="R78" s="14"/>
      <c r="S78" s="14"/>
      <c r="T78" s="14"/>
      <c r="U78" s="14"/>
      <c r="V78" s="14"/>
      <c r="W78" s="14"/>
      <c r="X78" s="14"/>
      <c r="Y78" s="14"/>
      <c r="Z78" s="14"/>
    </row>
    <row r="79">
      <c r="A79" s="7"/>
      <c r="B79" s="11"/>
      <c r="C79" s="22"/>
      <c r="D79" s="11"/>
      <c r="E79" s="13"/>
      <c r="F79" s="11"/>
      <c r="G79" s="14"/>
      <c r="H79" s="14"/>
      <c r="I79" s="14"/>
      <c r="J79" s="14"/>
      <c r="K79" s="14"/>
      <c r="L79" s="14"/>
      <c r="M79" s="14"/>
      <c r="N79" s="14"/>
      <c r="O79" s="14"/>
      <c r="P79" s="14"/>
      <c r="Q79" s="14"/>
      <c r="R79" s="14"/>
      <c r="S79" s="14"/>
      <c r="T79" s="14"/>
      <c r="U79" s="14"/>
      <c r="V79" s="14"/>
      <c r="W79" s="14"/>
      <c r="X79" s="14"/>
      <c r="Y79" s="14"/>
      <c r="Z79" s="14"/>
    </row>
    <row r="80">
      <c r="A80" s="7"/>
      <c r="B80" s="11"/>
      <c r="C80" s="22"/>
      <c r="D80" s="11"/>
      <c r="E80" s="13"/>
      <c r="F80" s="11"/>
      <c r="G80" s="14"/>
      <c r="H80" s="14"/>
      <c r="I80" s="14"/>
      <c r="J80" s="14"/>
      <c r="K80" s="14"/>
      <c r="L80" s="14"/>
      <c r="M80" s="14"/>
      <c r="N80" s="14"/>
      <c r="O80" s="14"/>
      <c r="P80" s="14"/>
      <c r="Q80" s="14"/>
      <c r="R80" s="14"/>
      <c r="S80" s="14"/>
      <c r="T80" s="14"/>
      <c r="U80" s="14"/>
      <c r="V80" s="14"/>
      <c r="W80" s="14"/>
      <c r="X80" s="14"/>
      <c r="Y80" s="14"/>
      <c r="Z80" s="14"/>
    </row>
    <row r="81">
      <c r="A81" s="7"/>
      <c r="B81" s="11"/>
      <c r="C81" s="22"/>
      <c r="D81" s="11"/>
      <c r="E81" s="13"/>
      <c r="F81" s="11"/>
      <c r="G81" s="14"/>
      <c r="H81" s="14"/>
      <c r="I81" s="14"/>
      <c r="J81" s="14"/>
      <c r="K81" s="14"/>
      <c r="L81" s="14"/>
      <c r="M81" s="14"/>
      <c r="N81" s="14"/>
      <c r="O81" s="14"/>
      <c r="P81" s="14"/>
      <c r="Q81" s="14"/>
      <c r="R81" s="14"/>
      <c r="S81" s="14"/>
      <c r="T81" s="14"/>
      <c r="U81" s="14"/>
      <c r="V81" s="14"/>
      <c r="W81" s="14"/>
      <c r="X81" s="14"/>
      <c r="Y81" s="14"/>
      <c r="Z81" s="14"/>
    </row>
    <row r="82">
      <c r="A82" s="7"/>
      <c r="B82" s="11"/>
      <c r="C82" s="22"/>
      <c r="D82" s="11"/>
      <c r="E82" s="13"/>
      <c r="F82" s="11"/>
      <c r="G82" s="14"/>
      <c r="H82" s="14"/>
      <c r="I82" s="14"/>
      <c r="J82" s="14"/>
      <c r="K82" s="14"/>
      <c r="L82" s="14"/>
      <c r="M82" s="14"/>
      <c r="N82" s="14"/>
      <c r="O82" s="14"/>
      <c r="P82" s="14"/>
      <c r="Q82" s="14"/>
      <c r="R82" s="14"/>
      <c r="S82" s="14"/>
      <c r="T82" s="14"/>
      <c r="U82" s="14"/>
      <c r="V82" s="14"/>
      <c r="W82" s="14"/>
      <c r="X82" s="14"/>
      <c r="Y82" s="14"/>
      <c r="Z82" s="14"/>
    </row>
    <row r="83">
      <c r="A83" s="7"/>
      <c r="B83" s="11"/>
      <c r="C83" s="22"/>
      <c r="D83" s="11"/>
      <c r="E83" s="13"/>
      <c r="F83" s="11"/>
      <c r="G83" s="14"/>
      <c r="H83" s="14"/>
      <c r="I83" s="14"/>
      <c r="J83" s="14"/>
      <c r="K83" s="14"/>
      <c r="L83" s="14"/>
      <c r="M83" s="14"/>
      <c r="N83" s="14"/>
      <c r="O83" s="14"/>
      <c r="P83" s="14"/>
      <c r="Q83" s="14"/>
      <c r="R83" s="14"/>
      <c r="S83" s="14"/>
      <c r="T83" s="14"/>
      <c r="U83" s="14"/>
      <c r="V83" s="14"/>
      <c r="W83" s="14"/>
      <c r="X83" s="14"/>
      <c r="Y83" s="14"/>
      <c r="Z83" s="14"/>
    </row>
    <row r="84">
      <c r="A84" s="7"/>
      <c r="B84" s="11"/>
      <c r="C84" s="22"/>
      <c r="D84" s="11"/>
      <c r="E84" s="13"/>
      <c r="F84" s="11"/>
      <c r="G84" s="14"/>
      <c r="H84" s="14"/>
      <c r="I84" s="14"/>
      <c r="J84" s="14"/>
      <c r="K84" s="14"/>
      <c r="L84" s="14"/>
      <c r="M84" s="14"/>
      <c r="N84" s="14"/>
      <c r="O84" s="14"/>
      <c r="P84" s="14"/>
      <c r="Q84" s="14"/>
      <c r="R84" s="14"/>
      <c r="S84" s="14"/>
      <c r="T84" s="14"/>
      <c r="U84" s="14"/>
      <c r="V84" s="14"/>
      <c r="W84" s="14"/>
      <c r="X84" s="14"/>
      <c r="Y84" s="14"/>
      <c r="Z84" s="14"/>
    </row>
    <row r="85">
      <c r="A85" s="7"/>
      <c r="B85" s="11"/>
      <c r="C85" s="22"/>
      <c r="D85" s="11"/>
      <c r="E85" s="13"/>
      <c r="F85" s="11"/>
      <c r="G85" s="14"/>
      <c r="H85" s="14"/>
      <c r="I85" s="14"/>
      <c r="J85" s="14"/>
      <c r="K85" s="14"/>
      <c r="L85" s="14"/>
      <c r="M85" s="14"/>
      <c r="N85" s="14"/>
      <c r="O85" s="14"/>
      <c r="P85" s="14"/>
      <c r="Q85" s="14"/>
      <c r="R85" s="14"/>
      <c r="S85" s="14"/>
      <c r="T85" s="14"/>
      <c r="U85" s="14"/>
      <c r="V85" s="14"/>
      <c r="W85" s="14"/>
      <c r="X85" s="14"/>
      <c r="Y85" s="14"/>
      <c r="Z85" s="14"/>
    </row>
    <row r="86">
      <c r="A86" s="7"/>
      <c r="B86" s="11"/>
      <c r="C86" s="22"/>
      <c r="D86" s="11"/>
      <c r="E86" s="13"/>
      <c r="F86" s="11"/>
      <c r="G86" s="14"/>
      <c r="H86" s="14"/>
      <c r="I86" s="14"/>
      <c r="J86" s="14"/>
      <c r="K86" s="14"/>
      <c r="L86" s="14"/>
      <c r="M86" s="14"/>
      <c r="N86" s="14"/>
      <c r="O86" s="14"/>
      <c r="P86" s="14"/>
      <c r="Q86" s="14"/>
      <c r="R86" s="14"/>
      <c r="S86" s="14"/>
      <c r="T86" s="14"/>
      <c r="U86" s="14"/>
      <c r="V86" s="14"/>
      <c r="W86" s="14"/>
      <c r="X86" s="14"/>
      <c r="Y86" s="14"/>
      <c r="Z86" s="14"/>
    </row>
    <row r="87">
      <c r="A87" s="7"/>
      <c r="B87" s="11"/>
      <c r="C87" s="22"/>
      <c r="D87" s="11"/>
      <c r="E87" s="13"/>
      <c r="F87" s="11"/>
      <c r="G87" s="14"/>
      <c r="H87" s="14"/>
      <c r="I87" s="14"/>
      <c r="J87" s="14"/>
      <c r="K87" s="14"/>
      <c r="L87" s="14"/>
      <c r="M87" s="14"/>
      <c r="N87" s="14"/>
      <c r="O87" s="14"/>
      <c r="P87" s="14"/>
      <c r="Q87" s="14"/>
      <c r="R87" s="14"/>
      <c r="S87" s="14"/>
      <c r="T87" s="14"/>
      <c r="U87" s="14"/>
      <c r="V87" s="14"/>
      <c r="W87" s="14"/>
      <c r="X87" s="14"/>
      <c r="Y87" s="14"/>
      <c r="Z87" s="14"/>
    </row>
    <row r="88">
      <c r="A88" s="7"/>
      <c r="B88" s="11"/>
      <c r="C88" s="22"/>
      <c r="D88" s="11"/>
      <c r="E88" s="13"/>
      <c r="F88" s="11"/>
      <c r="G88" s="14"/>
      <c r="H88" s="14"/>
      <c r="I88" s="14"/>
      <c r="J88" s="14"/>
      <c r="K88" s="14"/>
      <c r="L88" s="14"/>
      <c r="M88" s="14"/>
      <c r="N88" s="14"/>
      <c r="O88" s="14"/>
      <c r="P88" s="14"/>
      <c r="Q88" s="14"/>
      <c r="R88" s="14"/>
      <c r="S88" s="14"/>
      <c r="T88" s="14"/>
      <c r="U88" s="14"/>
      <c r="V88" s="14"/>
      <c r="W88" s="14"/>
      <c r="X88" s="14"/>
      <c r="Y88" s="14"/>
      <c r="Z88" s="14"/>
    </row>
    <row r="89">
      <c r="A89" s="7"/>
      <c r="B89" s="11"/>
      <c r="C89" s="22"/>
      <c r="D89" s="11"/>
      <c r="E89" s="13"/>
      <c r="F89" s="11"/>
      <c r="G89" s="14"/>
      <c r="H89" s="14"/>
      <c r="I89" s="14"/>
      <c r="J89" s="14"/>
      <c r="K89" s="14"/>
      <c r="L89" s="14"/>
      <c r="M89" s="14"/>
      <c r="N89" s="14"/>
      <c r="O89" s="14"/>
      <c r="P89" s="14"/>
      <c r="Q89" s="14"/>
      <c r="R89" s="14"/>
      <c r="S89" s="14"/>
      <c r="T89" s="14"/>
      <c r="U89" s="14"/>
      <c r="V89" s="14"/>
      <c r="W89" s="14"/>
      <c r="X89" s="14"/>
      <c r="Y89" s="14"/>
      <c r="Z89" s="14"/>
    </row>
    <row r="90">
      <c r="A90" s="7"/>
      <c r="B90" s="11"/>
      <c r="C90" s="22"/>
      <c r="D90" s="11"/>
      <c r="E90" s="13"/>
      <c r="F90" s="11"/>
      <c r="G90" s="14"/>
      <c r="H90" s="14"/>
      <c r="I90" s="14"/>
      <c r="J90" s="14"/>
      <c r="K90" s="14"/>
      <c r="L90" s="14"/>
      <c r="M90" s="14"/>
      <c r="N90" s="14"/>
      <c r="O90" s="14"/>
      <c r="P90" s="14"/>
      <c r="Q90" s="14"/>
      <c r="R90" s="14"/>
      <c r="S90" s="14"/>
      <c r="T90" s="14"/>
      <c r="U90" s="14"/>
      <c r="V90" s="14"/>
      <c r="W90" s="14"/>
      <c r="X90" s="14"/>
      <c r="Y90" s="14"/>
      <c r="Z90" s="14"/>
    </row>
    <row r="91">
      <c r="A91" s="7"/>
      <c r="B91" s="11"/>
      <c r="C91" s="22"/>
      <c r="D91" s="11"/>
      <c r="E91" s="13"/>
      <c r="F91" s="11"/>
      <c r="G91" s="14"/>
      <c r="H91" s="14"/>
      <c r="I91" s="14"/>
      <c r="J91" s="14"/>
      <c r="K91" s="14"/>
      <c r="L91" s="14"/>
      <c r="M91" s="14"/>
      <c r="N91" s="14"/>
      <c r="O91" s="14"/>
      <c r="P91" s="14"/>
      <c r="Q91" s="14"/>
      <c r="R91" s="14"/>
      <c r="S91" s="14"/>
      <c r="T91" s="14"/>
      <c r="U91" s="14"/>
      <c r="V91" s="14"/>
      <c r="W91" s="14"/>
      <c r="X91" s="14"/>
      <c r="Y91" s="14"/>
      <c r="Z91" s="14"/>
    </row>
    <row r="92">
      <c r="A92" s="7"/>
      <c r="B92" s="11"/>
      <c r="C92" s="22"/>
      <c r="D92" s="11"/>
      <c r="E92" s="13"/>
      <c r="F92" s="11"/>
      <c r="G92" s="14"/>
      <c r="H92" s="14"/>
      <c r="I92" s="14"/>
      <c r="J92" s="14"/>
      <c r="K92" s="14"/>
      <c r="L92" s="14"/>
      <c r="M92" s="14"/>
      <c r="N92" s="14"/>
      <c r="O92" s="14"/>
      <c r="P92" s="14"/>
      <c r="Q92" s="14"/>
      <c r="R92" s="14"/>
      <c r="S92" s="14"/>
      <c r="T92" s="14"/>
      <c r="U92" s="14"/>
      <c r="V92" s="14"/>
      <c r="W92" s="14"/>
      <c r="X92" s="14"/>
      <c r="Y92" s="14"/>
      <c r="Z92" s="14"/>
    </row>
    <row r="93">
      <c r="A93" s="7"/>
      <c r="B93" s="11"/>
      <c r="C93" s="22"/>
      <c r="D93" s="11"/>
      <c r="E93" s="13"/>
      <c r="F93" s="11"/>
      <c r="G93" s="14"/>
      <c r="H93" s="14"/>
      <c r="I93" s="14"/>
      <c r="J93" s="14"/>
      <c r="K93" s="14"/>
      <c r="L93" s="14"/>
      <c r="M93" s="14"/>
      <c r="N93" s="14"/>
      <c r="O93" s="14"/>
      <c r="P93" s="14"/>
      <c r="Q93" s="14"/>
      <c r="R93" s="14"/>
      <c r="S93" s="14"/>
      <c r="T93" s="14"/>
      <c r="U93" s="14"/>
      <c r="V93" s="14"/>
      <c r="W93" s="14"/>
      <c r="X93" s="14"/>
      <c r="Y93" s="14"/>
      <c r="Z93" s="14"/>
    </row>
    <row r="94">
      <c r="A94" s="7"/>
      <c r="B94" s="11"/>
      <c r="C94" s="22"/>
      <c r="D94" s="11"/>
      <c r="E94" s="13"/>
      <c r="F94" s="11"/>
      <c r="G94" s="14"/>
      <c r="H94" s="14"/>
      <c r="I94" s="14"/>
      <c r="J94" s="14"/>
      <c r="K94" s="14"/>
      <c r="L94" s="14"/>
      <c r="M94" s="14"/>
      <c r="N94" s="14"/>
      <c r="O94" s="14"/>
      <c r="P94" s="14"/>
      <c r="Q94" s="14"/>
      <c r="R94" s="14"/>
      <c r="S94" s="14"/>
      <c r="T94" s="14"/>
      <c r="U94" s="14"/>
      <c r="V94" s="14"/>
      <c r="W94" s="14"/>
      <c r="X94" s="14"/>
      <c r="Y94" s="14"/>
      <c r="Z94" s="14"/>
    </row>
    <row r="95">
      <c r="A95" s="7"/>
      <c r="B95" s="11"/>
      <c r="C95" s="22"/>
      <c r="D95" s="11"/>
      <c r="E95" s="13"/>
      <c r="F95" s="11"/>
      <c r="G95" s="14"/>
      <c r="H95" s="14"/>
      <c r="I95" s="14"/>
      <c r="J95" s="14"/>
      <c r="K95" s="14"/>
      <c r="L95" s="14"/>
      <c r="M95" s="14"/>
      <c r="N95" s="14"/>
      <c r="O95" s="14"/>
      <c r="P95" s="14"/>
      <c r="Q95" s="14"/>
      <c r="R95" s="14"/>
      <c r="S95" s="14"/>
      <c r="T95" s="14"/>
      <c r="U95" s="14"/>
      <c r="V95" s="14"/>
      <c r="W95" s="14"/>
      <c r="X95" s="14"/>
      <c r="Y95" s="14"/>
      <c r="Z95" s="14"/>
    </row>
    <row r="96">
      <c r="A96" s="7"/>
      <c r="B96" s="11"/>
      <c r="C96" s="22"/>
      <c r="D96" s="11"/>
      <c r="E96" s="13"/>
      <c r="F96" s="11"/>
      <c r="G96" s="14"/>
      <c r="H96" s="14"/>
      <c r="I96" s="14"/>
      <c r="J96" s="14"/>
      <c r="K96" s="14"/>
      <c r="L96" s="14"/>
      <c r="M96" s="14"/>
      <c r="N96" s="14"/>
      <c r="O96" s="14"/>
      <c r="P96" s="14"/>
      <c r="Q96" s="14"/>
      <c r="R96" s="14"/>
      <c r="S96" s="14"/>
      <c r="T96" s="14"/>
      <c r="U96" s="14"/>
      <c r="V96" s="14"/>
      <c r="W96" s="14"/>
      <c r="X96" s="14"/>
      <c r="Y96" s="14"/>
      <c r="Z96" s="14"/>
    </row>
    <row r="97">
      <c r="A97" s="7"/>
      <c r="B97" s="11"/>
      <c r="C97" s="22"/>
      <c r="D97" s="11"/>
      <c r="E97" s="13"/>
      <c r="F97" s="11"/>
      <c r="G97" s="14"/>
      <c r="H97" s="14"/>
      <c r="I97" s="14"/>
      <c r="J97" s="14"/>
      <c r="K97" s="14"/>
      <c r="L97" s="14"/>
      <c r="M97" s="14"/>
      <c r="N97" s="14"/>
      <c r="O97" s="14"/>
      <c r="P97" s="14"/>
      <c r="Q97" s="14"/>
      <c r="R97" s="14"/>
      <c r="S97" s="14"/>
      <c r="T97" s="14"/>
      <c r="U97" s="14"/>
      <c r="V97" s="14"/>
      <c r="W97" s="14"/>
      <c r="X97" s="14"/>
      <c r="Y97" s="14"/>
      <c r="Z97" s="14"/>
    </row>
    <row r="98">
      <c r="A98" s="7"/>
      <c r="B98" s="11"/>
      <c r="C98" s="22"/>
      <c r="D98" s="11"/>
      <c r="E98" s="13"/>
      <c r="F98" s="11"/>
      <c r="G98" s="14"/>
      <c r="H98" s="14"/>
      <c r="I98" s="14"/>
      <c r="J98" s="14"/>
      <c r="K98" s="14"/>
      <c r="L98" s="14"/>
      <c r="M98" s="14"/>
      <c r="N98" s="14"/>
      <c r="O98" s="14"/>
      <c r="P98" s="14"/>
      <c r="Q98" s="14"/>
      <c r="R98" s="14"/>
      <c r="S98" s="14"/>
      <c r="T98" s="14"/>
      <c r="U98" s="14"/>
      <c r="V98" s="14"/>
      <c r="W98" s="14"/>
      <c r="X98" s="14"/>
      <c r="Y98" s="14"/>
      <c r="Z98" s="14"/>
    </row>
    <row r="99">
      <c r="A99" s="7"/>
      <c r="B99" s="11"/>
      <c r="C99" s="22"/>
      <c r="D99" s="11"/>
      <c r="E99" s="13"/>
      <c r="F99" s="11"/>
      <c r="G99" s="14"/>
      <c r="H99" s="14"/>
      <c r="I99" s="14"/>
      <c r="J99" s="14"/>
      <c r="K99" s="14"/>
      <c r="L99" s="14"/>
      <c r="M99" s="14"/>
      <c r="N99" s="14"/>
      <c r="O99" s="14"/>
      <c r="P99" s="14"/>
      <c r="Q99" s="14"/>
      <c r="R99" s="14"/>
      <c r="S99" s="14"/>
      <c r="T99" s="14"/>
      <c r="U99" s="14"/>
      <c r="V99" s="14"/>
      <c r="W99" s="14"/>
      <c r="X99" s="14"/>
      <c r="Y99" s="14"/>
      <c r="Z99" s="14"/>
    </row>
    <row r="100">
      <c r="A100" s="7"/>
      <c r="B100" s="11"/>
      <c r="C100" s="22"/>
      <c r="D100" s="11"/>
      <c r="E100" s="13"/>
      <c r="F100" s="11"/>
      <c r="G100" s="14"/>
      <c r="H100" s="14"/>
      <c r="I100" s="14"/>
      <c r="J100" s="14"/>
      <c r="K100" s="14"/>
      <c r="L100" s="14"/>
      <c r="M100" s="14"/>
      <c r="N100" s="14"/>
      <c r="O100" s="14"/>
      <c r="P100" s="14"/>
      <c r="Q100" s="14"/>
      <c r="R100" s="14"/>
      <c r="S100" s="14"/>
      <c r="T100" s="14"/>
      <c r="U100" s="14"/>
      <c r="V100" s="14"/>
      <c r="W100" s="14"/>
      <c r="X100" s="14"/>
      <c r="Y100" s="14"/>
      <c r="Z100" s="14"/>
    </row>
    <row r="101">
      <c r="A101" s="7"/>
      <c r="B101" s="11"/>
      <c r="C101" s="22"/>
      <c r="D101" s="11"/>
      <c r="E101" s="13"/>
      <c r="F101" s="11"/>
      <c r="G101" s="14"/>
      <c r="H101" s="14"/>
      <c r="I101" s="14"/>
      <c r="J101" s="14"/>
      <c r="K101" s="14"/>
      <c r="L101" s="14"/>
      <c r="M101" s="14"/>
      <c r="N101" s="14"/>
      <c r="O101" s="14"/>
      <c r="P101" s="14"/>
      <c r="Q101" s="14"/>
      <c r="R101" s="14"/>
      <c r="S101" s="14"/>
      <c r="T101" s="14"/>
      <c r="U101" s="14"/>
      <c r="V101" s="14"/>
      <c r="W101" s="14"/>
      <c r="X101" s="14"/>
      <c r="Y101" s="14"/>
      <c r="Z101" s="14"/>
    </row>
    <row r="102">
      <c r="A102" s="7"/>
      <c r="B102" s="11"/>
      <c r="C102" s="22"/>
      <c r="D102" s="11"/>
      <c r="E102" s="13"/>
      <c r="F102" s="11"/>
      <c r="G102" s="14"/>
      <c r="H102" s="14"/>
      <c r="I102" s="14"/>
      <c r="J102" s="14"/>
      <c r="K102" s="14"/>
      <c r="L102" s="14"/>
      <c r="M102" s="14"/>
      <c r="N102" s="14"/>
      <c r="O102" s="14"/>
      <c r="P102" s="14"/>
      <c r="Q102" s="14"/>
      <c r="R102" s="14"/>
      <c r="S102" s="14"/>
      <c r="T102" s="14"/>
      <c r="U102" s="14"/>
      <c r="V102" s="14"/>
      <c r="W102" s="14"/>
      <c r="X102" s="14"/>
      <c r="Y102" s="14"/>
      <c r="Z102" s="14"/>
    </row>
    <row r="103">
      <c r="A103" s="7"/>
      <c r="B103" s="11"/>
      <c r="C103" s="22"/>
      <c r="D103" s="11"/>
      <c r="E103" s="13"/>
      <c r="F103" s="11"/>
      <c r="G103" s="14"/>
      <c r="H103" s="14"/>
      <c r="I103" s="14"/>
      <c r="J103" s="14"/>
      <c r="K103" s="14"/>
      <c r="L103" s="14"/>
      <c r="M103" s="14"/>
      <c r="N103" s="14"/>
      <c r="O103" s="14"/>
      <c r="P103" s="14"/>
      <c r="Q103" s="14"/>
      <c r="R103" s="14"/>
      <c r="S103" s="14"/>
      <c r="T103" s="14"/>
      <c r="U103" s="14"/>
      <c r="V103" s="14"/>
      <c r="W103" s="14"/>
      <c r="X103" s="14"/>
      <c r="Y103" s="14"/>
      <c r="Z103" s="14"/>
    </row>
    <row r="104">
      <c r="A104" s="7"/>
      <c r="B104" s="11"/>
      <c r="C104" s="22"/>
      <c r="D104" s="11"/>
      <c r="E104" s="13"/>
      <c r="F104" s="11"/>
      <c r="G104" s="14"/>
      <c r="H104" s="14"/>
      <c r="I104" s="14"/>
      <c r="J104" s="14"/>
      <c r="K104" s="14"/>
      <c r="L104" s="14"/>
      <c r="M104" s="14"/>
      <c r="N104" s="14"/>
      <c r="O104" s="14"/>
      <c r="P104" s="14"/>
      <c r="Q104" s="14"/>
      <c r="R104" s="14"/>
      <c r="S104" s="14"/>
      <c r="T104" s="14"/>
      <c r="U104" s="14"/>
      <c r="V104" s="14"/>
      <c r="W104" s="14"/>
      <c r="X104" s="14"/>
      <c r="Y104" s="14"/>
      <c r="Z104" s="14"/>
    </row>
    <row r="105">
      <c r="A105" s="7"/>
      <c r="B105" s="11"/>
      <c r="C105" s="22"/>
      <c r="D105" s="11"/>
      <c r="E105" s="13"/>
      <c r="F105" s="11"/>
      <c r="G105" s="14"/>
      <c r="H105" s="14"/>
      <c r="I105" s="14"/>
      <c r="J105" s="14"/>
      <c r="K105" s="14"/>
      <c r="L105" s="14"/>
      <c r="M105" s="14"/>
      <c r="N105" s="14"/>
      <c r="O105" s="14"/>
      <c r="P105" s="14"/>
      <c r="Q105" s="14"/>
      <c r="R105" s="14"/>
      <c r="S105" s="14"/>
      <c r="T105" s="14"/>
      <c r="U105" s="14"/>
      <c r="V105" s="14"/>
      <c r="W105" s="14"/>
      <c r="X105" s="14"/>
      <c r="Y105" s="14"/>
      <c r="Z105" s="14"/>
    </row>
    <row r="106">
      <c r="A106" s="7"/>
      <c r="B106" s="11"/>
      <c r="C106" s="22"/>
      <c r="D106" s="11"/>
      <c r="E106" s="13"/>
      <c r="F106" s="11"/>
      <c r="G106" s="14"/>
      <c r="H106" s="14"/>
      <c r="I106" s="14"/>
      <c r="J106" s="14"/>
      <c r="K106" s="14"/>
      <c r="L106" s="14"/>
      <c r="M106" s="14"/>
      <c r="N106" s="14"/>
      <c r="O106" s="14"/>
      <c r="P106" s="14"/>
      <c r="Q106" s="14"/>
      <c r="R106" s="14"/>
      <c r="S106" s="14"/>
      <c r="T106" s="14"/>
      <c r="U106" s="14"/>
      <c r="V106" s="14"/>
      <c r="W106" s="14"/>
      <c r="X106" s="14"/>
      <c r="Y106" s="14"/>
      <c r="Z106" s="14"/>
    </row>
    <row r="107">
      <c r="A107" s="7"/>
      <c r="B107" s="11"/>
      <c r="C107" s="22"/>
      <c r="D107" s="11"/>
      <c r="E107" s="13"/>
      <c r="F107" s="11"/>
      <c r="G107" s="14"/>
      <c r="H107" s="14"/>
      <c r="I107" s="14"/>
      <c r="J107" s="14"/>
      <c r="K107" s="14"/>
      <c r="L107" s="14"/>
      <c r="M107" s="14"/>
      <c r="N107" s="14"/>
      <c r="O107" s="14"/>
      <c r="P107" s="14"/>
      <c r="Q107" s="14"/>
      <c r="R107" s="14"/>
      <c r="S107" s="14"/>
      <c r="T107" s="14"/>
      <c r="U107" s="14"/>
      <c r="V107" s="14"/>
      <c r="W107" s="14"/>
      <c r="X107" s="14"/>
      <c r="Y107" s="14"/>
      <c r="Z107" s="14"/>
    </row>
    <row r="108">
      <c r="A108" s="7"/>
      <c r="B108" s="11"/>
      <c r="C108" s="22"/>
      <c r="D108" s="11"/>
      <c r="E108" s="13"/>
      <c r="F108" s="11"/>
      <c r="G108" s="14"/>
      <c r="H108" s="14"/>
      <c r="I108" s="14"/>
      <c r="J108" s="14"/>
      <c r="K108" s="14"/>
      <c r="L108" s="14"/>
      <c r="M108" s="14"/>
      <c r="N108" s="14"/>
      <c r="O108" s="14"/>
      <c r="P108" s="14"/>
      <c r="Q108" s="14"/>
      <c r="R108" s="14"/>
      <c r="S108" s="14"/>
      <c r="T108" s="14"/>
      <c r="U108" s="14"/>
      <c r="V108" s="14"/>
      <c r="W108" s="14"/>
      <c r="X108" s="14"/>
      <c r="Y108" s="14"/>
      <c r="Z108" s="14"/>
    </row>
    <row r="109">
      <c r="A109" s="7"/>
      <c r="B109" s="11"/>
      <c r="C109" s="22"/>
      <c r="D109" s="11"/>
      <c r="E109" s="13"/>
      <c r="F109" s="11"/>
      <c r="G109" s="14"/>
      <c r="H109" s="14"/>
      <c r="I109" s="14"/>
      <c r="J109" s="14"/>
      <c r="K109" s="14"/>
      <c r="L109" s="14"/>
      <c r="M109" s="14"/>
      <c r="N109" s="14"/>
      <c r="O109" s="14"/>
      <c r="P109" s="14"/>
      <c r="Q109" s="14"/>
      <c r="R109" s="14"/>
      <c r="S109" s="14"/>
      <c r="T109" s="14"/>
      <c r="U109" s="14"/>
      <c r="V109" s="14"/>
      <c r="W109" s="14"/>
      <c r="X109" s="14"/>
      <c r="Y109" s="14"/>
      <c r="Z109" s="14"/>
    </row>
    <row r="110">
      <c r="A110" s="7"/>
      <c r="B110" s="11"/>
      <c r="C110" s="22"/>
      <c r="D110" s="11"/>
      <c r="E110" s="13"/>
      <c r="F110" s="11"/>
      <c r="G110" s="14"/>
      <c r="H110" s="14"/>
      <c r="I110" s="14"/>
      <c r="J110" s="14"/>
      <c r="K110" s="14"/>
      <c r="L110" s="14"/>
      <c r="M110" s="14"/>
      <c r="N110" s="14"/>
      <c r="O110" s="14"/>
      <c r="P110" s="14"/>
      <c r="Q110" s="14"/>
      <c r="R110" s="14"/>
      <c r="S110" s="14"/>
      <c r="T110" s="14"/>
      <c r="U110" s="14"/>
      <c r="V110" s="14"/>
      <c r="W110" s="14"/>
      <c r="X110" s="14"/>
      <c r="Y110" s="14"/>
      <c r="Z110" s="14"/>
    </row>
    <row r="111">
      <c r="A111" s="7"/>
      <c r="B111" s="11"/>
      <c r="C111" s="22"/>
      <c r="D111" s="11"/>
      <c r="E111" s="13"/>
      <c r="F111" s="11"/>
      <c r="G111" s="14"/>
      <c r="H111" s="14"/>
      <c r="I111" s="14"/>
      <c r="J111" s="14"/>
      <c r="K111" s="14"/>
      <c r="L111" s="14"/>
      <c r="M111" s="14"/>
      <c r="N111" s="14"/>
      <c r="O111" s="14"/>
      <c r="P111" s="14"/>
      <c r="Q111" s="14"/>
      <c r="R111" s="14"/>
      <c r="S111" s="14"/>
      <c r="T111" s="14"/>
      <c r="U111" s="14"/>
      <c r="V111" s="14"/>
      <c r="W111" s="14"/>
      <c r="X111" s="14"/>
      <c r="Y111" s="14"/>
      <c r="Z111" s="14"/>
    </row>
    <row r="112">
      <c r="A112" s="7"/>
      <c r="B112" s="11"/>
      <c r="C112" s="22"/>
      <c r="D112" s="11"/>
      <c r="E112" s="13"/>
      <c r="F112" s="11"/>
      <c r="G112" s="14"/>
      <c r="H112" s="14"/>
      <c r="I112" s="14"/>
      <c r="J112" s="14"/>
      <c r="K112" s="14"/>
      <c r="L112" s="14"/>
      <c r="M112" s="14"/>
      <c r="N112" s="14"/>
      <c r="O112" s="14"/>
      <c r="P112" s="14"/>
      <c r="Q112" s="14"/>
      <c r="R112" s="14"/>
      <c r="S112" s="14"/>
      <c r="T112" s="14"/>
      <c r="U112" s="14"/>
      <c r="V112" s="14"/>
      <c r="W112" s="14"/>
      <c r="X112" s="14"/>
      <c r="Y112" s="14"/>
      <c r="Z112" s="14"/>
    </row>
    <row r="113">
      <c r="A113" s="7"/>
      <c r="B113" s="11"/>
      <c r="C113" s="22"/>
      <c r="D113" s="11"/>
      <c r="E113" s="13"/>
      <c r="F113" s="11"/>
      <c r="G113" s="14"/>
      <c r="H113" s="14"/>
      <c r="I113" s="14"/>
      <c r="J113" s="14"/>
      <c r="K113" s="14"/>
      <c r="L113" s="14"/>
      <c r="M113" s="14"/>
      <c r="N113" s="14"/>
      <c r="O113" s="14"/>
      <c r="P113" s="14"/>
      <c r="Q113" s="14"/>
      <c r="R113" s="14"/>
      <c r="S113" s="14"/>
      <c r="T113" s="14"/>
      <c r="U113" s="14"/>
      <c r="V113" s="14"/>
      <c r="W113" s="14"/>
      <c r="X113" s="14"/>
      <c r="Y113" s="14"/>
      <c r="Z113" s="14"/>
    </row>
    <row r="114">
      <c r="A114" s="7"/>
      <c r="B114" s="11"/>
      <c r="C114" s="22"/>
      <c r="D114" s="11"/>
      <c r="E114" s="13"/>
      <c r="F114" s="11"/>
      <c r="G114" s="14"/>
      <c r="H114" s="14"/>
      <c r="I114" s="14"/>
      <c r="J114" s="14"/>
      <c r="K114" s="14"/>
      <c r="L114" s="14"/>
      <c r="M114" s="14"/>
      <c r="N114" s="14"/>
      <c r="O114" s="14"/>
      <c r="P114" s="14"/>
      <c r="Q114" s="14"/>
      <c r="R114" s="14"/>
      <c r="S114" s="14"/>
      <c r="T114" s="14"/>
      <c r="U114" s="14"/>
      <c r="V114" s="14"/>
      <c r="W114" s="14"/>
      <c r="X114" s="14"/>
      <c r="Y114" s="14"/>
      <c r="Z114" s="14"/>
    </row>
    <row r="115">
      <c r="A115" s="7"/>
      <c r="B115" s="11"/>
      <c r="C115" s="22"/>
      <c r="D115" s="11"/>
      <c r="E115" s="13"/>
      <c r="F115" s="11"/>
      <c r="G115" s="14"/>
      <c r="H115" s="14"/>
      <c r="I115" s="14"/>
      <c r="J115" s="14"/>
      <c r="K115" s="14"/>
      <c r="L115" s="14"/>
      <c r="M115" s="14"/>
      <c r="N115" s="14"/>
      <c r="O115" s="14"/>
      <c r="P115" s="14"/>
      <c r="Q115" s="14"/>
      <c r="R115" s="14"/>
      <c r="S115" s="14"/>
      <c r="T115" s="14"/>
      <c r="U115" s="14"/>
      <c r="V115" s="14"/>
      <c r="W115" s="14"/>
      <c r="X115" s="14"/>
      <c r="Y115" s="14"/>
      <c r="Z115" s="14"/>
    </row>
    <row r="116">
      <c r="A116" s="7"/>
      <c r="B116" s="11"/>
      <c r="C116" s="22"/>
      <c r="D116" s="11"/>
      <c r="E116" s="13"/>
      <c r="F116" s="11"/>
      <c r="G116" s="14"/>
      <c r="H116" s="14"/>
      <c r="I116" s="14"/>
      <c r="J116" s="14"/>
      <c r="K116" s="14"/>
      <c r="L116" s="14"/>
      <c r="M116" s="14"/>
      <c r="N116" s="14"/>
      <c r="O116" s="14"/>
      <c r="P116" s="14"/>
      <c r="Q116" s="14"/>
      <c r="R116" s="14"/>
      <c r="S116" s="14"/>
      <c r="T116" s="14"/>
      <c r="U116" s="14"/>
      <c r="V116" s="14"/>
      <c r="W116" s="14"/>
      <c r="X116" s="14"/>
      <c r="Y116" s="14"/>
      <c r="Z116" s="14"/>
    </row>
    <row r="117">
      <c r="A117" s="7"/>
      <c r="B117" s="11"/>
      <c r="C117" s="22"/>
      <c r="D117" s="11"/>
      <c r="E117" s="13"/>
      <c r="F117" s="11"/>
      <c r="G117" s="14"/>
      <c r="H117" s="14"/>
      <c r="I117" s="14"/>
      <c r="J117" s="14"/>
      <c r="K117" s="14"/>
      <c r="L117" s="14"/>
      <c r="M117" s="14"/>
      <c r="N117" s="14"/>
      <c r="O117" s="14"/>
      <c r="P117" s="14"/>
      <c r="Q117" s="14"/>
      <c r="R117" s="14"/>
      <c r="S117" s="14"/>
      <c r="T117" s="14"/>
      <c r="U117" s="14"/>
      <c r="V117" s="14"/>
      <c r="W117" s="14"/>
      <c r="X117" s="14"/>
      <c r="Y117" s="14"/>
      <c r="Z117" s="14"/>
    </row>
    <row r="118">
      <c r="A118" s="7"/>
      <c r="B118" s="11"/>
      <c r="C118" s="22"/>
      <c r="D118" s="11"/>
      <c r="E118" s="13"/>
      <c r="F118" s="11"/>
      <c r="G118" s="14"/>
      <c r="H118" s="14"/>
      <c r="I118" s="14"/>
      <c r="J118" s="14"/>
      <c r="K118" s="14"/>
      <c r="L118" s="14"/>
      <c r="M118" s="14"/>
      <c r="N118" s="14"/>
      <c r="O118" s="14"/>
      <c r="P118" s="14"/>
      <c r="Q118" s="14"/>
      <c r="R118" s="14"/>
      <c r="S118" s="14"/>
      <c r="T118" s="14"/>
      <c r="U118" s="14"/>
      <c r="V118" s="14"/>
      <c r="W118" s="14"/>
      <c r="X118" s="14"/>
      <c r="Y118" s="14"/>
      <c r="Z118" s="14"/>
    </row>
    <row r="119">
      <c r="A119" s="7"/>
      <c r="B119" s="11"/>
      <c r="C119" s="22"/>
      <c r="D119" s="11"/>
      <c r="E119" s="13"/>
      <c r="F119" s="11"/>
      <c r="G119" s="14"/>
      <c r="H119" s="14"/>
      <c r="I119" s="14"/>
      <c r="J119" s="14"/>
      <c r="K119" s="14"/>
      <c r="L119" s="14"/>
      <c r="M119" s="14"/>
      <c r="N119" s="14"/>
      <c r="O119" s="14"/>
      <c r="P119" s="14"/>
      <c r="Q119" s="14"/>
      <c r="R119" s="14"/>
      <c r="S119" s="14"/>
      <c r="T119" s="14"/>
      <c r="U119" s="14"/>
      <c r="V119" s="14"/>
      <c r="W119" s="14"/>
      <c r="X119" s="14"/>
      <c r="Y119" s="14"/>
      <c r="Z119" s="14"/>
    </row>
    <row r="120">
      <c r="A120" s="7"/>
      <c r="B120" s="11"/>
      <c r="C120" s="22"/>
      <c r="D120" s="11"/>
      <c r="E120" s="13"/>
      <c r="F120" s="11"/>
      <c r="G120" s="14"/>
      <c r="H120" s="14"/>
      <c r="I120" s="14"/>
      <c r="J120" s="14"/>
      <c r="K120" s="14"/>
      <c r="L120" s="14"/>
      <c r="M120" s="14"/>
      <c r="N120" s="14"/>
      <c r="O120" s="14"/>
      <c r="P120" s="14"/>
      <c r="Q120" s="14"/>
      <c r="R120" s="14"/>
      <c r="S120" s="14"/>
      <c r="T120" s="14"/>
      <c r="U120" s="14"/>
      <c r="V120" s="14"/>
      <c r="W120" s="14"/>
      <c r="X120" s="14"/>
      <c r="Y120" s="14"/>
      <c r="Z120" s="14"/>
    </row>
    <row r="121">
      <c r="A121" s="7"/>
      <c r="B121" s="11"/>
      <c r="C121" s="22"/>
      <c r="D121" s="11"/>
      <c r="E121" s="13"/>
      <c r="F121" s="11"/>
      <c r="G121" s="14"/>
      <c r="H121" s="14"/>
      <c r="I121" s="14"/>
      <c r="J121" s="14"/>
      <c r="K121" s="14"/>
      <c r="L121" s="14"/>
      <c r="M121" s="14"/>
      <c r="N121" s="14"/>
      <c r="O121" s="14"/>
      <c r="P121" s="14"/>
      <c r="Q121" s="14"/>
      <c r="R121" s="14"/>
      <c r="S121" s="14"/>
      <c r="T121" s="14"/>
      <c r="U121" s="14"/>
      <c r="V121" s="14"/>
      <c r="W121" s="14"/>
      <c r="X121" s="14"/>
      <c r="Y121" s="14"/>
      <c r="Z121" s="14"/>
    </row>
    <row r="122">
      <c r="A122" s="7"/>
      <c r="B122" s="11"/>
      <c r="C122" s="22"/>
      <c r="D122" s="11"/>
      <c r="E122" s="13"/>
      <c r="F122" s="11"/>
      <c r="G122" s="14"/>
      <c r="H122" s="14"/>
      <c r="I122" s="14"/>
      <c r="J122" s="14"/>
      <c r="K122" s="14"/>
      <c r="L122" s="14"/>
      <c r="M122" s="14"/>
      <c r="N122" s="14"/>
      <c r="O122" s="14"/>
      <c r="P122" s="14"/>
      <c r="Q122" s="14"/>
      <c r="R122" s="14"/>
      <c r="S122" s="14"/>
      <c r="T122" s="14"/>
      <c r="U122" s="14"/>
      <c r="V122" s="14"/>
      <c r="W122" s="14"/>
      <c r="X122" s="14"/>
      <c r="Y122" s="14"/>
      <c r="Z122" s="14"/>
    </row>
    <row r="123">
      <c r="A123" s="7"/>
      <c r="B123" s="11"/>
      <c r="C123" s="22"/>
      <c r="D123" s="11"/>
      <c r="E123" s="13"/>
      <c r="F123" s="11"/>
      <c r="G123" s="14"/>
      <c r="H123" s="14"/>
      <c r="I123" s="14"/>
      <c r="J123" s="14"/>
      <c r="K123" s="14"/>
      <c r="L123" s="14"/>
      <c r="M123" s="14"/>
      <c r="N123" s="14"/>
      <c r="O123" s="14"/>
      <c r="P123" s="14"/>
      <c r="Q123" s="14"/>
      <c r="R123" s="14"/>
      <c r="S123" s="14"/>
      <c r="T123" s="14"/>
      <c r="U123" s="14"/>
      <c r="V123" s="14"/>
      <c r="W123" s="14"/>
      <c r="X123" s="14"/>
      <c r="Y123" s="14"/>
      <c r="Z123" s="14"/>
    </row>
    <row r="124">
      <c r="A124" s="7"/>
      <c r="B124" s="11"/>
      <c r="C124" s="22"/>
      <c r="D124" s="11"/>
      <c r="E124" s="13"/>
      <c r="F124" s="11"/>
      <c r="G124" s="14"/>
      <c r="H124" s="14"/>
      <c r="I124" s="14"/>
      <c r="J124" s="14"/>
      <c r="K124" s="14"/>
      <c r="L124" s="14"/>
      <c r="M124" s="14"/>
      <c r="N124" s="14"/>
      <c r="O124" s="14"/>
      <c r="P124" s="14"/>
      <c r="Q124" s="14"/>
      <c r="R124" s="14"/>
      <c r="S124" s="14"/>
      <c r="T124" s="14"/>
      <c r="U124" s="14"/>
      <c r="V124" s="14"/>
      <c r="W124" s="14"/>
      <c r="X124" s="14"/>
      <c r="Y124" s="14"/>
      <c r="Z124" s="14"/>
    </row>
    <row r="125">
      <c r="A125" s="7"/>
      <c r="B125" s="11"/>
      <c r="C125" s="22"/>
      <c r="D125" s="11"/>
      <c r="E125" s="13"/>
      <c r="F125" s="11"/>
      <c r="G125" s="14"/>
      <c r="H125" s="14"/>
      <c r="I125" s="14"/>
      <c r="J125" s="14"/>
      <c r="K125" s="14"/>
      <c r="L125" s="14"/>
      <c r="M125" s="14"/>
      <c r="N125" s="14"/>
      <c r="O125" s="14"/>
      <c r="P125" s="14"/>
      <c r="Q125" s="14"/>
      <c r="R125" s="14"/>
      <c r="S125" s="14"/>
      <c r="T125" s="14"/>
      <c r="U125" s="14"/>
      <c r="V125" s="14"/>
      <c r="W125" s="14"/>
      <c r="X125" s="14"/>
      <c r="Y125" s="14"/>
      <c r="Z125" s="14"/>
    </row>
    <row r="126">
      <c r="A126" s="7"/>
      <c r="B126" s="11"/>
      <c r="C126" s="22"/>
      <c r="D126" s="11"/>
      <c r="E126" s="13"/>
      <c r="F126" s="11"/>
      <c r="G126" s="14"/>
      <c r="H126" s="14"/>
      <c r="I126" s="14"/>
      <c r="J126" s="14"/>
      <c r="K126" s="14"/>
      <c r="L126" s="14"/>
      <c r="M126" s="14"/>
      <c r="N126" s="14"/>
      <c r="O126" s="14"/>
      <c r="P126" s="14"/>
      <c r="Q126" s="14"/>
      <c r="R126" s="14"/>
      <c r="S126" s="14"/>
      <c r="T126" s="14"/>
      <c r="U126" s="14"/>
      <c r="V126" s="14"/>
      <c r="W126" s="14"/>
      <c r="X126" s="14"/>
      <c r="Y126" s="14"/>
      <c r="Z126" s="14"/>
    </row>
    <row r="127">
      <c r="A127" s="7"/>
      <c r="B127" s="11"/>
      <c r="C127" s="22"/>
      <c r="D127" s="11"/>
      <c r="E127" s="13"/>
      <c r="F127" s="11"/>
      <c r="G127" s="14"/>
      <c r="H127" s="14"/>
      <c r="I127" s="14"/>
      <c r="J127" s="14"/>
      <c r="K127" s="14"/>
      <c r="L127" s="14"/>
      <c r="M127" s="14"/>
      <c r="N127" s="14"/>
      <c r="O127" s="14"/>
      <c r="P127" s="14"/>
      <c r="Q127" s="14"/>
      <c r="R127" s="14"/>
      <c r="S127" s="14"/>
      <c r="T127" s="14"/>
      <c r="U127" s="14"/>
      <c r="V127" s="14"/>
      <c r="W127" s="14"/>
      <c r="X127" s="14"/>
      <c r="Y127" s="14"/>
      <c r="Z127" s="14"/>
    </row>
    <row r="128">
      <c r="A128" s="7"/>
      <c r="B128" s="11"/>
      <c r="C128" s="22"/>
      <c r="D128" s="11"/>
      <c r="E128" s="13"/>
      <c r="F128" s="11"/>
      <c r="G128" s="14"/>
      <c r="H128" s="14"/>
      <c r="I128" s="14"/>
      <c r="J128" s="14"/>
      <c r="K128" s="14"/>
      <c r="L128" s="14"/>
      <c r="M128" s="14"/>
      <c r="N128" s="14"/>
      <c r="O128" s="14"/>
      <c r="P128" s="14"/>
      <c r="Q128" s="14"/>
      <c r="R128" s="14"/>
      <c r="S128" s="14"/>
      <c r="T128" s="14"/>
      <c r="U128" s="14"/>
      <c r="V128" s="14"/>
      <c r="W128" s="14"/>
      <c r="X128" s="14"/>
      <c r="Y128" s="14"/>
      <c r="Z128" s="14"/>
    </row>
    <row r="129">
      <c r="A129" s="7"/>
      <c r="B129" s="11"/>
      <c r="C129" s="22"/>
      <c r="D129" s="11"/>
      <c r="E129" s="13"/>
      <c r="F129" s="11"/>
      <c r="G129" s="14"/>
      <c r="H129" s="14"/>
      <c r="I129" s="14"/>
      <c r="J129" s="14"/>
      <c r="K129" s="14"/>
      <c r="L129" s="14"/>
      <c r="M129" s="14"/>
      <c r="N129" s="14"/>
      <c r="O129" s="14"/>
      <c r="P129" s="14"/>
      <c r="Q129" s="14"/>
      <c r="R129" s="14"/>
      <c r="S129" s="14"/>
      <c r="T129" s="14"/>
      <c r="U129" s="14"/>
      <c r="V129" s="14"/>
      <c r="W129" s="14"/>
      <c r="X129" s="14"/>
      <c r="Y129" s="14"/>
      <c r="Z129" s="14"/>
    </row>
    <row r="130">
      <c r="A130" s="7"/>
      <c r="B130" s="11"/>
      <c r="C130" s="22"/>
      <c r="D130" s="11"/>
      <c r="E130" s="13"/>
      <c r="F130" s="11"/>
      <c r="G130" s="14"/>
      <c r="H130" s="14"/>
      <c r="I130" s="14"/>
      <c r="J130" s="14"/>
      <c r="K130" s="14"/>
      <c r="L130" s="14"/>
      <c r="M130" s="14"/>
      <c r="N130" s="14"/>
      <c r="O130" s="14"/>
      <c r="P130" s="14"/>
      <c r="Q130" s="14"/>
      <c r="R130" s="14"/>
      <c r="S130" s="14"/>
      <c r="T130" s="14"/>
      <c r="U130" s="14"/>
      <c r="V130" s="14"/>
      <c r="W130" s="14"/>
      <c r="X130" s="14"/>
      <c r="Y130" s="14"/>
      <c r="Z130" s="14"/>
    </row>
    <row r="131">
      <c r="A131" s="7"/>
      <c r="B131" s="11"/>
      <c r="C131" s="22"/>
      <c r="D131" s="11"/>
      <c r="E131" s="13"/>
      <c r="F131" s="11"/>
      <c r="G131" s="14"/>
      <c r="H131" s="14"/>
      <c r="I131" s="14"/>
      <c r="J131" s="14"/>
      <c r="K131" s="14"/>
      <c r="L131" s="14"/>
      <c r="M131" s="14"/>
      <c r="N131" s="14"/>
      <c r="O131" s="14"/>
      <c r="P131" s="14"/>
      <c r="Q131" s="14"/>
      <c r="R131" s="14"/>
      <c r="S131" s="14"/>
      <c r="T131" s="14"/>
      <c r="U131" s="14"/>
      <c r="V131" s="14"/>
      <c r="W131" s="14"/>
      <c r="X131" s="14"/>
      <c r="Y131" s="14"/>
      <c r="Z131" s="14"/>
    </row>
    <row r="132">
      <c r="A132" s="7"/>
      <c r="B132" s="11"/>
      <c r="C132" s="22"/>
      <c r="D132" s="11"/>
      <c r="E132" s="13"/>
      <c r="F132" s="11"/>
      <c r="G132" s="14"/>
      <c r="H132" s="14"/>
      <c r="I132" s="14"/>
      <c r="J132" s="14"/>
      <c r="K132" s="14"/>
      <c r="L132" s="14"/>
      <c r="M132" s="14"/>
      <c r="N132" s="14"/>
      <c r="O132" s="14"/>
      <c r="P132" s="14"/>
      <c r="Q132" s="14"/>
      <c r="R132" s="14"/>
      <c r="S132" s="14"/>
      <c r="T132" s="14"/>
      <c r="U132" s="14"/>
      <c r="V132" s="14"/>
      <c r="W132" s="14"/>
      <c r="X132" s="14"/>
      <c r="Y132" s="14"/>
      <c r="Z132" s="14"/>
    </row>
    <row r="133">
      <c r="A133" s="7"/>
      <c r="B133" s="11"/>
      <c r="C133" s="22"/>
      <c r="D133" s="11"/>
      <c r="E133" s="13"/>
      <c r="F133" s="11"/>
      <c r="G133" s="14"/>
      <c r="H133" s="14"/>
      <c r="I133" s="14"/>
      <c r="J133" s="14"/>
      <c r="K133" s="14"/>
      <c r="L133" s="14"/>
      <c r="M133" s="14"/>
      <c r="N133" s="14"/>
      <c r="O133" s="14"/>
      <c r="P133" s="14"/>
      <c r="Q133" s="14"/>
      <c r="R133" s="14"/>
      <c r="S133" s="14"/>
      <c r="T133" s="14"/>
      <c r="U133" s="14"/>
      <c r="V133" s="14"/>
      <c r="W133" s="14"/>
      <c r="X133" s="14"/>
      <c r="Y133" s="14"/>
      <c r="Z133" s="14"/>
    </row>
    <row r="134">
      <c r="A134" s="7"/>
      <c r="B134" s="11"/>
      <c r="C134" s="22"/>
      <c r="D134" s="11"/>
      <c r="E134" s="13"/>
      <c r="F134" s="11"/>
      <c r="G134" s="14"/>
      <c r="H134" s="14"/>
      <c r="I134" s="14"/>
      <c r="J134" s="14"/>
      <c r="K134" s="14"/>
      <c r="L134" s="14"/>
      <c r="M134" s="14"/>
      <c r="N134" s="14"/>
      <c r="O134" s="14"/>
      <c r="P134" s="14"/>
      <c r="Q134" s="14"/>
      <c r="R134" s="14"/>
      <c r="S134" s="14"/>
      <c r="T134" s="14"/>
      <c r="U134" s="14"/>
      <c r="V134" s="14"/>
      <c r="W134" s="14"/>
      <c r="X134" s="14"/>
      <c r="Y134" s="14"/>
      <c r="Z134" s="14"/>
    </row>
    <row r="135">
      <c r="A135" s="7"/>
      <c r="B135" s="11"/>
      <c r="C135" s="22"/>
      <c r="D135" s="11"/>
      <c r="E135" s="13"/>
      <c r="F135" s="11"/>
      <c r="G135" s="14"/>
      <c r="H135" s="14"/>
      <c r="I135" s="14"/>
      <c r="J135" s="14"/>
      <c r="K135" s="14"/>
      <c r="L135" s="14"/>
      <c r="M135" s="14"/>
      <c r="N135" s="14"/>
      <c r="O135" s="14"/>
      <c r="P135" s="14"/>
      <c r="Q135" s="14"/>
      <c r="R135" s="14"/>
      <c r="S135" s="14"/>
      <c r="T135" s="14"/>
      <c r="U135" s="14"/>
      <c r="V135" s="14"/>
      <c r="W135" s="14"/>
      <c r="X135" s="14"/>
      <c r="Y135" s="14"/>
      <c r="Z135" s="14"/>
    </row>
    <row r="136">
      <c r="A136" s="7"/>
      <c r="B136" s="11"/>
      <c r="C136" s="22"/>
      <c r="D136" s="11"/>
      <c r="E136" s="13"/>
      <c r="F136" s="11"/>
      <c r="G136" s="14"/>
      <c r="H136" s="14"/>
      <c r="I136" s="14"/>
      <c r="J136" s="14"/>
      <c r="K136" s="14"/>
      <c r="L136" s="14"/>
      <c r="M136" s="14"/>
      <c r="N136" s="14"/>
      <c r="O136" s="14"/>
      <c r="P136" s="14"/>
      <c r="Q136" s="14"/>
      <c r="R136" s="14"/>
      <c r="S136" s="14"/>
      <c r="T136" s="14"/>
      <c r="U136" s="14"/>
      <c r="V136" s="14"/>
      <c r="W136" s="14"/>
      <c r="X136" s="14"/>
      <c r="Y136" s="14"/>
      <c r="Z136" s="14"/>
    </row>
    <row r="137">
      <c r="A137" s="7"/>
      <c r="B137" s="11"/>
      <c r="C137" s="22"/>
      <c r="D137" s="11"/>
      <c r="E137" s="13"/>
      <c r="F137" s="11"/>
      <c r="G137" s="14"/>
      <c r="H137" s="14"/>
      <c r="I137" s="14"/>
      <c r="J137" s="14"/>
      <c r="K137" s="14"/>
      <c r="L137" s="14"/>
      <c r="M137" s="14"/>
      <c r="N137" s="14"/>
      <c r="O137" s="14"/>
      <c r="P137" s="14"/>
      <c r="Q137" s="14"/>
      <c r="R137" s="14"/>
      <c r="S137" s="14"/>
      <c r="T137" s="14"/>
      <c r="U137" s="14"/>
      <c r="V137" s="14"/>
      <c r="W137" s="14"/>
      <c r="X137" s="14"/>
      <c r="Y137" s="14"/>
      <c r="Z137" s="14"/>
    </row>
    <row r="138">
      <c r="A138" s="7"/>
      <c r="B138" s="11"/>
      <c r="C138" s="22"/>
      <c r="D138" s="11"/>
      <c r="E138" s="13"/>
      <c r="F138" s="11"/>
      <c r="G138" s="14"/>
      <c r="H138" s="14"/>
      <c r="I138" s="14"/>
      <c r="J138" s="14"/>
      <c r="K138" s="14"/>
      <c r="L138" s="14"/>
      <c r="M138" s="14"/>
      <c r="N138" s="14"/>
      <c r="O138" s="14"/>
      <c r="P138" s="14"/>
      <c r="Q138" s="14"/>
      <c r="R138" s="14"/>
      <c r="S138" s="14"/>
      <c r="T138" s="14"/>
      <c r="U138" s="14"/>
      <c r="V138" s="14"/>
      <c r="W138" s="14"/>
      <c r="X138" s="14"/>
      <c r="Y138" s="14"/>
      <c r="Z138" s="14"/>
    </row>
    <row r="139">
      <c r="A139" s="7"/>
      <c r="B139" s="11"/>
      <c r="C139" s="22"/>
      <c r="D139" s="11"/>
      <c r="E139" s="13"/>
      <c r="F139" s="11"/>
      <c r="G139" s="14"/>
      <c r="H139" s="14"/>
      <c r="I139" s="14"/>
      <c r="J139" s="14"/>
      <c r="K139" s="14"/>
      <c r="L139" s="14"/>
      <c r="M139" s="14"/>
      <c r="N139" s="14"/>
      <c r="O139" s="14"/>
      <c r="P139" s="14"/>
      <c r="Q139" s="14"/>
      <c r="R139" s="14"/>
      <c r="S139" s="14"/>
      <c r="T139" s="14"/>
      <c r="U139" s="14"/>
      <c r="V139" s="14"/>
      <c r="W139" s="14"/>
      <c r="X139" s="14"/>
      <c r="Y139" s="14"/>
      <c r="Z139" s="14"/>
    </row>
    <row r="140">
      <c r="A140" s="7"/>
      <c r="B140" s="11"/>
      <c r="C140" s="22"/>
      <c r="D140" s="11"/>
      <c r="E140" s="13"/>
      <c r="F140" s="11"/>
      <c r="G140" s="14"/>
      <c r="H140" s="14"/>
      <c r="I140" s="14"/>
      <c r="J140" s="14"/>
      <c r="K140" s="14"/>
      <c r="L140" s="14"/>
      <c r="M140" s="14"/>
      <c r="N140" s="14"/>
      <c r="O140" s="14"/>
      <c r="P140" s="14"/>
      <c r="Q140" s="14"/>
      <c r="R140" s="14"/>
      <c r="S140" s="14"/>
      <c r="T140" s="14"/>
      <c r="U140" s="14"/>
      <c r="V140" s="14"/>
      <c r="W140" s="14"/>
      <c r="X140" s="14"/>
      <c r="Y140" s="14"/>
      <c r="Z140" s="14"/>
    </row>
    <row r="141">
      <c r="A141" s="7"/>
      <c r="B141" s="11"/>
      <c r="C141" s="22"/>
      <c r="D141" s="11"/>
      <c r="E141" s="13"/>
      <c r="F141" s="11"/>
      <c r="G141" s="14"/>
      <c r="H141" s="14"/>
      <c r="I141" s="14"/>
      <c r="J141" s="14"/>
      <c r="K141" s="14"/>
      <c r="L141" s="14"/>
      <c r="M141" s="14"/>
      <c r="N141" s="14"/>
      <c r="O141" s="14"/>
      <c r="P141" s="14"/>
      <c r="Q141" s="14"/>
      <c r="R141" s="14"/>
      <c r="S141" s="14"/>
      <c r="T141" s="14"/>
      <c r="U141" s="14"/>
      <c r="V141" s="14"/>
      <c r="W141" s="14"/>
      <c r="X141" s="14"/>
      <c r="Y141" s="14"/>
      <c r="Z141" s="14"/>
    </row>
    <row r="142">
      <c r="A142" s="7"/>
      <c r="B142" s="11"/>
      <c r="C142" s="22"/>
      <c r="D142" s="11"/>
      <c r="E142" s="13"/>
      <c r="F142" s="11"/>
      <c r="G142" s="14"/>
      <c r="H142" s="14"/>
      <c r="I142" s="14"/>
      <c r="J142" s="14"/>
      <c r="K142" s="14"/>
      <c r="L142" s="14"/>
      <c r="M142" s="14"/>
      <c r="N142" s="14"/>
      <c r="O142" s="14"/>
      <c r="P142" s="14"/>
      <c r="Q142" s="14"/>
      <c r="R142" s="14"/>
      <c r="S142" s="14"/>
      <c r="T142" s="14"/>
      <c r="U142" s="14"/>
      <c r="V142" s="14"/>
      <c r="W142" s="14"/>
      <c r="X142" s="14"/>
      <c r="Y142" s="14"/>
      <c r="Z142" s="14"/>
    </row>
    <row r="143">
      <c r="A143" s="7"/>
      <c r="B143" s="11"/>
      <c r="C143" s="22"/>
      <c r="D143" s="11"/>
      <c r="E143" s="13"/>
      <c r="F143" s="11"/>
      <c r="G143" s="14"/>
      <c r="H143" s="14"/>
      <c r="I143" s="14"/>
      <c r="J143" s="14"/>
      <c r="K143" s="14"/>
      <c r="L143" s="14"/>
      <c r="M143" s="14"/>
      <c r="N143" s="14"/>
      <c r="O143" s="14"/>
      <c r="P143" s="14"/>
      <c r="Q143" s="14"/>
      <c r="R143" s="14"/>
      <c r="S143" s="14"/>
      <c r="T143" s="14"/>
      <c r="U143" s="14"/>
      <c r="V143" s="14"/>
      <c r="W143" s="14"/>
      <c r="X143" s="14"/>
      <c r="Y143" s="14"/>
      <c r="Z143" s="14"/>
    </row>
    <row r="144">
      <c r="A144" s="7"/>
      <c r="B144" s="11"/>
      <c r="C144" s="22"/>
      <c r="D144" s="11"/>
      <c r="E144" s="13"/>
      <c r="F144" s="11"/>
      <c r="G144" s="14"/>
      <c r="H144" s="14"/>
      <c r="I144" s="14"/>
      <c r="J144" s="14"/>
      <c r="K144" s="14"/>
      <c r="L144" s="14"/>
      <c r="M144" s="14"/>
      <c r="N144" s="14"/>
      <c r="O144" s="14"/>
      <c r="P144" s="14"/>
      <c r="Q144" s="14"/>
      <c r="R144" s="14"/>
      <c r="S144" s="14"/>
      <c r="T144" s="14"/>
      <c r="U144" s="14"/>
      <c r="V144" s="14"/>
      <c r="W144" s="14"/>
      <c r="X144" s="14"/>
      <c r="Y144" s="14"/>
      <c r="Z144" s="14"/>
    </row>
    <row r="145">
      <c r="A145" s="7"/>
      <c r="B145" s="11"/>
      <c r="C145" s="22"/>
      <c r="D145" s="11"/>
      <c r="E145" s="13"/>
      <c r="F145" s="11"/>
      <c r="G145" s="14"/>
      <c r="H145" s="14"/>
      <c r="I145" s="14"/>
      <c r="J145" s="14"/>
      <c r="K145" s="14"/>
      <c r="L145" s="14"/>
      <c r="M145" s="14"/>
      <c r="N145" s="14"/>
      <c r="O145" s="14"/>
      <c r="P145" s="14"/>
      <c r="Q145" s="14"/>
      <c r="R145" s="14"/>
      <c r="S145" s="14"/>
      <c r="T145" s="14"/>
      <c r="U145" s="14"/>
      <c r="V145" s="14"/>
      <c r="W145" s="14"/>
      <c r="X145" s="14"/>
      <c r="Y145" s="14"/>
      <c r="Z145" s="14"/>
    </row>
    <row r="146">
      <c r="A146" s="7"/>
      <c r="B146" s="11"/>
      <c r="C146" s="22"/>
      <c r="D146" s="11"/>
      <c r="E146" s="13"/>
      <c r="F146" s="11"/>
      <c r="G146" s="14"/>
      <c r="H146" s="14"/>
      <c r="I146" s="14"/>
      <c r="J146" s="14"/>
      <c r="K146" s="14"/>
      <c r="L146" s="14"/>
      <c r="M146" s="14"/>
      <c r="N146" s="14"/>
      <c r="O146" s="14"/>
      <c r="P146" s="14"/>
      <c r="Q146" s="14"/>
      <c r="R146" s="14"/>
      <c r="S146" s="14"/>
      <c r="T146" s="14"/>
      <c r="U146" s="14"/>
      <c r="V146" s="14"/>
      <c r="W146" s="14"/>
      <c r="X146" s="14"/>
      <c r="Y146" s="14"/>
      <c r="Z146" s="14"/>
    </row>
    <row r="147">
      <c r="A147" s="7"/>
      <c r="B147" s="11"/>
      <c r="C147" s="22"/>
      <c r="D147" s="11"/>
      <c r="E147" s="13"/>
      <c r="F147" s="11"/>
      <c r="G147" s="14"/>
      <c r="H147" s="14"/>
      <c r="I147" s="14"/>
      <c r="J147" s="14"/>
      <c r="K147" s="14"/>
      <c r="L147" s="14"/>
      <c r="M147" s="14"/>
      <c r="N147" s="14"/>
      <c r="O147" s="14"/>
      <c r="P147" s="14"/>
      <c r="Q147" s="14"/>
      <c r="R147" s="14"/>
      <c r="S147" s="14"/>
      <c r="T147" s="14"/>
      <c r="U147" s="14"/>
      <c r="V147" s="14"/>
      <c r="W147" s="14"/>
      <c r="X147" s="14"/>
      <c r="Y147" s="14"/>
      <c r="Z147" s="14"/>
    </row>
    <row r="148">
      <c r="A148" s="7"/>
      <c r="B148" s="11"/>
      <c r="C148" s="22"/>
      <c r="D148" s="11"/>
      <c r="E148" s="13"/>
      <c r="F148" s="11"/>
      <c r="G148" s="14"/>
      <c r="H148" s="14"/>
      <c r="I148" s="14"/>
      <c r="J148" s="14"/>
      <c r="K148" s="14"/>
      <c r="L148" s="14"/>
      <c r="M148" s="14"/>
      <c r="N148" s="14"/>
      <c r="O148" s="14"/>
      <c r="P148" s="14"/>
      <c r="Q148" s="14"/>
      <c r="R148" s="14"/>
      <c r="S148" s="14"/>
      <c r="T148" s="14"/>
      <c r="U148" s="14"/>
      <c r="V148" s="14"/>
      <c r="W148" s="14"/>
      <c r="X148" s="14"/>
      <c r="Y148" s="14"/>
      <c r="Z148" s="14"/>
    </row>
    <row r="149">
      <c r="A149" s="7"/>
      <c r="B149" s="11"/>
      <c r="C149" s="22"/>
      <c r="D149" s="11"/>
      <c r="E149" s="13"/>
      <c r="F149" s="11"/>
      <c r="G149" s="14"/>
      <c r="H149" s="14"/>
      <c r="I149" s="14"/>
      <c r="J149" s="14"/>
      <c r="K149" s="14"/>
      <c r="L149" s="14"/>
      <c r="M149" s="14"/>
      <c r="N149" s="14"/>
      <c r="O149" s="14"/>
      <c r="P149" s="14"/>
      <c r="Q149" s="14"/>
      <c r="R149" s="14"/>
      <c r="S149" s="14"/>
      <c r="T149" s="14"/>
      <c r="U149" s="14"/>
      <c r="V149" s="14"/>
      <c r="W149" s="14"/>
      <c r="X149" s="14"/>
      <c r="Y149" s="14"/>
      <c r="Z149" s="14"/>
    </row>
    <row r="150">
      <c r="A150" s="7"/>
      <c r="B150" s="11"/>
      <c r="C150" s="22"/>
      <c r="D150" s="11"/>
      <c r="E150" s="13"/>
      <c r="F150" s="11"/>
      <c r="G150" s="14"/>
      <c r="H150" s="14"/>
      <c r="I150" s="14"/>
      <c r="J150" s="14"/>
      <c r="K150" s="14"/>
      <c r="L150" s="14"/>
      <c r="M150" s="14"/>
      <c r="N150" s="14"/>
      <c r="O150" s="14"/>
      <c r="P150" s="14"/>
      <c r="Q150" s="14"/>
      <c r="R150" s="14"/>
      <c r="S150" s="14"/>
      <c r="T150" s="14"/>
      <c r="U150" s="14"/>
      <c r="V150" s="14"/>
      <c r="W150" s="14"/>
      <c r="X150" s="14"/>
      <c r="Y150" s="14"/>
      <c r="Z150" s="14"/>
    </row>
    <row r="151">
      <c r="A151" s="7"/>
      <c r="B151" s="11"/>
      <c r="C151" s="22"/>
      <c r="D151" s="11"/>
      <c r="E151" s="13"/>
      <c r="F151" s="11"/>
      <c r="G151" s="14"/>
      <c r="H151" s="14"/>
      <c r="I151" s="14"/>
      <c r="J151" s="14"/>
      <c r="K151" s="14"/>
      <c r="L151" s="14"/>
      <c r="M151" s="14"/>
      <c r="N151" s="14"/>
      <c r="O151" s="14"/>
      <c r="P151" s="14"/>
      <c r="Q151" s="14"/>
      <c r="R151" s="14"/>
      <c r="S151" s="14"/>
      <c r="T151" s="14"/>
      <c r="U151" s="14"/>
      <c r="V151" s="14"/>
      <c r="W151" s="14"/>
      <c r="X151" s="14"/>
      <c r="Y151" s="14"/>
      <c r="Z151" s="14"/>
    </row>
    <row r="152">
      <c r="A152" s="7"/>
      <c r="B152" s="11"/>
      <c r="C152" s="22"/>
      <c r="D152" s="11"/>
      <c r="E152" s="13"/>
      <c r="F152" s="11"/>
      <c r="G152" s="14"/>
      <c r="H152" s="14"/>
      <c r="I152" s="14"/>
      <c r="J152" s="14"/>
      <c r="K152" s="14"/>
      <c r="L152" s="14"/>
      <c r="M152" s="14"/>
      <c r="N152" s="14"/>
      <c r="O152" s="14"/>
      <c r="P152" s="14"/>
      <c r="Q152" s="14"/>
      <c r="R152" s="14"/>
      <c r="S152" s="14"/>
      <c r="T152" s="14"/>
      <c r="U152" s="14"/>
      <c r="V152" s="14"/>
      <c r="W152" s="14"/>
      <c r="X152" s="14"/>
      <c r="Y152" s="14"/>
      <c r="Z152" s="14"/>
    </row>
    <row r="153">
      <c r="A153" s="7"/>
      <c r="B153" s="11"/>
      <c r="C153" s="22"/>
      <c r="D153" s="11"/>
      <c r="E153" s="13"/>
      <c r="F153" s="11"/>
      <c r="G153" s="14"/>
      <c r="H153" s="14"/>
      <c r="I153" s="14"/>
      <c r="J153" s="14"/>
      <c r="K153" s="14"/>
      <c r="L153" s="14"/>
      <c r="M153" s="14"/>
      <c r="N153" s="14"/>
      <c r="O153" s="14"/>
      <c r="P153" s="14"/>
      <c r="Q153" s="14"/>
      <c r="R153" s="14"/>
      <c r="S153" s="14"/>
      <c r="T153" s="14"/>
      <c r="U153" s="14"/>
      <c r="V153" s="14"/>
      <c r="W153" s="14"/>
      <c r="X153" s="14"/>
      <c r="Y153" s="14"/>
      <c r="Z153" s="14"/>
    </row>
    <row r="154">
      <c r="A154" s="7"/>
      <c r="B154" s="11"/>
      <c r="C154" s="22"/>
      <c r="D154" s="11"/>
      <c r="E154" s="13"/>
      <c r="F154" s="11"/>
      <c r="G154" s="14"/>
      <c r="H154" s="14"/>
      <c r="I154" s="14"/>
      <c r="J154" s="14"/>
      <c r="K154" s="14"/>
      <c r="L154" s="14"/>
      <c r="M154" s="14"/>
      <c r="N154" s="14"/>
      <c r="O154" s="14"/>
      <c r="P154" s="14"/>
      <c r="Q154" s="14"/>
      <c r="R154" s="14"/>
      <c r="S154" s="14"/>
      <c r="T154" s="14"/>
      <c r="U154" s="14"/>
      <c r="V154" s="14"/>
      <c r="W154" s="14"/>
      <c r="X154" s="14"/>
      <c r="Y154" s="14"/>
      <c r="Z154" s="14"/>
    </row>
    <row r="155">
      <c r="A155" s="7"/>
      <c r="B155" s="11"/>
      <c r="C155" s="22"/>
      <c r="D155" s="11"/>
      <c r="E155" s="13"/>
      <c r="F155" s="11"/>
      <c r="G155" s="14"/>
      <c r="H155" s="14"/>
      <c r="I155" s="14"/>
      <c r="J155" s="14"/>
      <c r="K155" s="14"/>
      <c r="L155" s="14"/>
      <c r="M155" s="14"/>
      <c r="N155" s="14"/>
      <c r="O155" s="14"/>
      <c r="P155" s="14"/>
      <c r="Q155" s="14"/>
      <c r="R155" s="14"/>
      <c r="S155" s="14"/>
      <c r="T155" s="14"/>
      <c r="U155" s="14"/>
      <c r="V155" s="14"/>
      <c r="W155" s="14"/>
      <c r="X155" s="14"/>
      <c r="Y155" s="14"/>
      <c r="Z155" s="14"/>
    </row>
    <row r="156">
      <c r="A156" s="7"/>
      <c r="B156" s="11"/>
      <c r="C156" s="22"/>
      <c r="D156" s="11"/>
      <c r="E156" s="13"/>
      <c r="F156" s="11"/>
      <c r="G156" s="14"/>
      <c r="H156" s="14"/>
      <c r="I156" s="14"/>
      <c r="J156" s="14"/>
      <c r="K156" s="14"/>
      <c r="L156" s="14"/>
      <c r="M156" s="14"/>
      <c r="N156" s="14"/>
      <c r="O156" s="14"/>
      <c r="P156" s="14"/>
      <c r="Q156" s="14"/>
      <c r="R156" s="14"/>
      <c r="S156" s="14"/>
      <c r="T156" s="14"/>
      <c r="U156" s="14"/>
      <c r="V156" s="14"/>
      <c r="W156" s="14"/>
      <c r="X156" s="14"/>
      <c r="Y156" s="14"/>
      <c r="Z156" s="14"/>
    </row>
    <row r="157">
      <c r="A157" s="7"/>
      <c r="B157" s="11"/>
      <c r="C157" s="22"/>
      <c r="D157" s="11"/>
      <c r="E157" s="13"/>
      <c r="F157" s="11"/>
      <c r="G157" s="14"/>
      <c r="H157" s="14"/>
      <c r="I157" s="14"/>
      <c r="J157" s="14"/>
      <c r="K157" s="14"/>
      <c r="L157" s="14"/>
      <c r="M157" s="14"/>
      <c r="N157" s="14"/>
      <c r="O157" s="14"/>
      <c r="P157" s="14"/>
      <c r="Q157" s="14"/>
      <c r="R157" s="14"/>
      <c r="S157" s="14"/>
      <c r="T157" s="14"/>
      <c r="U157" s="14"/>
      <c r="V157" s="14"/>
      <c r="W157" s="14"/>
      <c r="X157" s="14"/>
      <c r="Y157" s="14"/>
      <c r="Z157" s="14"/>
    </row>
    <row r="158">
      <c r="A158" s="7"/>
      <c r="B158" s="11"/>
      <c r="C158" s="22"/>
      <c r="D158" s="11"/>
      <c r="E158" s="13"/>
      <c r="F158" s="11"/>
      <c r="G158" s="14"/>
      <c r="H158" s="14"/>
      <c r="I158" s="14"/>
      <c r="J158" s="14"/>
      <c r="K158" s="14"/>
      <c r="L158" s="14"/>
      <c r="M158" s="14"/>
      <c r="N158" s="14"/>
      <c r="O158" s="14"/>
      <c r="P158" s="14"/>
      <c r="Q158" s="14"/>
      <c r="R158" s="14"/>
      <c r="S158" s="14"/>
      <c r="T158" s="14"/>
      <c r="U158" s="14"/>
      <c r="V158" s="14"/>
      <c r="W158" s="14"/>
      <c r="X158" s="14"/>
      <c r="Y158" s="14"/>
      <c r="Z158" s="14"/>
    </row>
    <row r="159">
      <c r="A159" s="7"/>
      <c r="B159" s="11"/>
      <c r="C159" s="22"/>
      <c r="D159" s="11"/>
      <c r="E159" s="13"/>
      <c r="F159" s="11"/>
      <c r="G159" s="14"/>
      <c r="H159" s="14"/>
      <c r="I159" s="14"/>
      <c r="J159" s="14"/>
      <c r="K159" s="14"/>
      <c r="L159" s="14"/>
      <c r="M159" s="14"/>
      <c r="N159" s="14"/>
      <c r="O159" s="14"/>
      <c r="P159" s="14"/>
      <c r="Q159" s="14"/>
      <c r="R159" s="14"/>
      <c r="S159" s="14"/>
      <c r="T159" s="14"/>
      <c r="U159" s="14"/>
      <c r="V159" s="14"/>
      <c r="W159" s="14"/>
      <c r="X159" s="14"/>
      <c r="Y159" s="14"/>
      <c r="Z159" s="14"/>
    </row>
    <row r="160">
      <c r="A160" s="7"/>
      <c r="B160" s="11"/>
      <c r="C160" s="22"/>
      <c r="D160" s="11"/>
      <c r="E160" s="13"/>
      <c r="F160" s="11"/>
      <c r="G160" s="14"/>
      <c r="H160" s="14"/>
      <c r="I160" s="14"/>
      <c r="J160" s="14"/>
      <c r="K160" s="14"/>
      <c r="L160" s="14"/>
      <c r="M160" s="14"/>
      <c r="N160" s="14"/>
      <c r="O160" s="14"/>
      <c r="P160" s="14"/>
      <c r="Q160" s="14"/>
      <c r="R160" s="14"/>
      <c r="S160" s="14"/>
      <c r="T160" s="14"/>
      <c r="U160" s="14"/>
      <c r="V160" s="14"/>
      <c r="W160" s="14"/>
      <c r="X160" s="14"/>
      <c r="Y160" s="14"/>
      <c r="Z160" s="14"/>
    </row>
    <row r="161">
      <c r="A161" s="7"/>
      <c r="B161" s="11"/>
      <c r="C161" s="22"/>
      <c r="D161" s="11"/>
      <c r="E161" s="13"/>
      <c r="F161" s="11"/>
      <c r="G161" s="14"/>
      <c r="H161" s="14"/>
      <c r="I161" s="14"/>
      <c r="J161" s="14"/>
      <c r="K161" s="14"/>
      <c r="L161" s="14"/>
      <c r="M161" s="14"/>
      <c r="N161" s="14"/>
      <c r="O161" s="14"/>
      <c r="P161" s="14"/>
      <c r="Q161" s="14"/>
      <c r="R161" s="14"/>
      <c r="S161" s="14"/>
      <c r="T161" s="14"/>
      <c r="U161" s="14"/>
      <c r="V161" s="14"/>
      <c r="W161" s="14"/>
      <c r="X161" s="14"/>
      <c r="Y161" s="14"/>
      <c r="Z161" s="14"/>
    </row>
    <row r="162">
      <c r="A162" s="7"/>
      <c r="B162" s="11"/>
      <c r="C162" s="22"/>
      <c r="D162" s="11"/>
      <c r="E162" s="13"/>
      <c r="F162" s="11"/>
      <c r="G162" s="14"/>
      <c r="H162" s="14"/>
      <c r="I162" s="14"/>
      <c r="J162" s="14"/>
      <c r="K162" s="14"/>
      <c r="L162" s="14"/>
      <c r="M162" s="14"/>
      <c r="N162" s="14"/>
      <c r="O162" s="14"/>
      <c r="P162" s="14"/>
      <c r="Q162" s="14"/>
      <c r="R162" s="14"/>
      <c r="S162" s="14"/>
      <c r="T162" s="14"/>
      <c r="U162" s="14"/>
      <c r="V162" s="14"/>
      <c r="W162" s="14"/>
      <c r="X162" s="14"/>
      <c r="Y162" s="14"/>
      <c r="Z162" s="14"/>
    </row>
    <row r="163">
      <c r="A163" s="7"/>
      <c r="B163" s="11"/>
      <c r="C163" s="22"/>
      <c r="D163" s="11"/>
      <c r="E163" s="13"/>
      <c r="F163" s="11"/>
      <c r="G163" s="14"/>
      <c r="H163" s="14"/>
      <c r="I163" s="14"/>
      <c r="J163" s="14"/>
      <c r="K163" s="14"/>
      <c r="L163" s="14"/>
      <c r="M163" s="14"/>
      <c r="N163" s="14"/>
      <c r="O163" s="14"/>
      <c r="P163" s="14"/>
      <c r="Q163" s="14"/>
      <c r="R163" s="14"/>
      <c r="S163" s="14"/>
      <c r="T163" s="14"/>
      <c r="U163" s="14"/>
      <c r="V163" s="14"/>
      <c r="W163" s="14"/>
      <c r="X163" s="14"/>
      <c r="Y163" s="14"/>
      <c r="Z163" s="14"/>
    </row>
    <row r="164">
      <c r="A164" s="7"/>
      <c r="B164" s="11"/>
      <c r="C164" s="22"/>
      <c r="D164" s="11"/>
      <c r="E164" s="13"/>
      <c r="F164" s="11"/>
      <c r="G164" s="14"/>
      <c r="H164" s="14"/>
      <c r="I164" s="14"/>
      <c r="J164" s="14"/>
      <c r="K164" s="14"/>
      <c r="L164" s="14"/>
      <c r="M164" s="14"/>
      <c r="N164" s="14"/>
      <c r="O164" s="14"/>
      <c r="P164" s="14"/>
      <c r="Q164" s="14"/>
      <c r="R164" s="14"/>
      <c r="S164" s="14"/>
      <c r="T164" s="14"/>
      <c r="U164" s="14"/>
      <c r="V164" s="14"/>
      <c r="W164" s="14"/>
      <c r="X164" s="14"/>
      <c r="Y164" s="14"/>
      <c r="Z164" s="14"/>
    </row>
    <row r="165">
      <c r="A165" s="7"/>
      <c r="B165" s="11"/>
      <c r="C165" s="22"/>
      <c r="D165" s="11"/>
      <c r="E165" s="13"/>
      <c r="F165" s="11"/>
      <c r="G165" s="14"/>
      <c r="H165" s="14"/>
      <c r="I165" s="14"/>
      <c r="J165" s="14"/>
      <c r="K165" s="14"/>
      <c r="L165" s="14"/>
      <c r="M165" s="14"/>
      <c r="N165" s="14"/>
      <c r="O165" s="14"/>
      <c r="P165" s="14"/>
      <c r="Q165" s="14"/>
      <c r="R165" s="14"/>
      <c r="S165" s="14"/>
      <c r="T165" s="14"/>
      <c r="U165" s="14"/>
      <c r="V165" s="14"/>
      <c r="W165" s="14"/>
      <c r="X165" s="14"/>
      <c r="Y165" s="14"/>
      <c r="Z165" s="14"/>
    </row>
    <row r="166">
      <c r="A166" s="7"/>
      <c r="B166" s="11"/>
      <c r="C166" s="22"/>
      <c r="D166" s="11"/>
      <c r="E166" s="13"/>
      <c r="F166" s="11"/>
      <c r="G166" s="14"/>
      <c r="H166" s="14"/>
      <c r="I166" s="14"/>
      <c r="J166" s="14"/>
      <c r="K166" s="14"/>
      <c r="L166" s="14"/>
      <c r="M166" s="14"/>
      <c r="N166" s="14"/>
      <c r="O166" s="14"/>
      <c r="P166" s="14"/>
      <c r="Q166" s="14"/>
      <c r="R166" s="14"/>
      <c r="S166" s="14"/>
      <c r="T166" s="14"/>
      <c r="U166" s="14"/>
      <c r="V166" s="14"/>
      <c r="W166" s="14"/>
      <c r="X166" s="14"/>
      <c r="Y166" s="14"/>
      <c r="Z166" s="14"/>
    </row>
    <row r="167">
      <c r="A167" s="7"/>
      <c r="B167" s="11"/>
      <c r="C167" s="22"/>
      <c r="D167" s="11"/>
      <c r="E167" s="13"/>
      <c r="F167" s="11"/>
      <c r="G167" s="14"/>
      <c r="H167" s="14"/>
      <c r="I167" s="14"/>
      <c r="J167" s="14"/>
      <c r="K167" s="14"/>
      <c r="L167" s="14"/>
      <c r="M167" s="14"/>
      <c r="N167" s="14"/>
      <c r="O167" s="14"/>
      <c r="P167" s="14"/>
      <c r="Q167" s="14"/>
      <c r="R167" s="14"/>
      <c r="S167" s="14"/>
      <c r="T167" s="14"/>
      <c r="U167" s="14"/>
      <c r="V167" s="14"/>
      <c r="W167" s="14"/>
      <c r="X167" s="14"/>
      <c r="Y167" s="14"/>
      <c r="Z167" s="14"/>
    </row>
    <row r="168">
      <c r="A168" s="7"/>
      <c r="B168" s="11"/>
      <c r="C168" s="22"/>
      <c r="D168" s="11"/>
      <c r="E168" s="13"/>
      <c r="F168" s="11"/>
      <c r="G168" s="14"/>
      <c r="H168" s="14"/>
      <c r="I168" s="14"/>
      <c r="J168" s="14"/>
      <c r="K168" s="14"/>
      <c r="L168" s="14"/>
      <c r="M168" s="14"/>
      <c r="N168" s="14"/>
      <c r="O168" s="14"/>
      <c r="P168" s="14"/>
      <c r="Q168" s="14"/>
      <c r="R168" s="14"/>
      <c r="S168" s="14"/>
      <c r="T168" s="14"/>
      <c r="U168" s="14"/>
      <c r="V168" s="14"/>
      <c r="W168" s="14"/>
      <c r="X168" s="14"/>
      <c r="Y168" s="14"/>
      <c r="Z168" s="14"/>
    </row>
    <row r="169">
      <c r="A169" s="7"/>
      <c r="B169" s="11"/>
      <c r="C169" s="22"/>
      <c r="D169" s="11"/>
      <c r="E169" s="13"/>
      <c r="F169" s="11"/>
      <c r="G169" s="14"/>
      <c r="H169" s="14"/>
      <c r="I169" s="14"/>
      <c r="J169" s="14"/>
      <c r="K169" s="14"/>
      <c r="L169" s="14"/>
      <c r="M169" s="14"/>
      <c r="N169" s="14"/>
      <c r="O169" s="14"/>
      <c r="P169" s="14"/>
      <c r="Q169" s="14"/>
      <c r="R169" s="14"/>
      <c r="S169" s="14"/>
      <c r="T169" s="14"/>
      <c r="U169" s="14"/>
      <c r="V169" s="14"/>
      <c r="W169" s="14"/>
      <c r="X169" s="14"/>
      <c r="Y169" s="14"/>
      <c r="Z169" s="14"/>
    </row>
    <row r="170">
      <c r="A170" s="7"/>
      <c r="B170" s="11"/>
      <c r="C170" s="22"/>
      <c r="D170" s="11"/>
      <c r="E170" s="13"/>
      <c r="F170" s="11"/>
      <c r="G170" s="14"/>
      <c r="H170" s="14"/>
      <c r="I170" s="14"/>
      <c r="J170" s="14"/>
      <c r="K170" s="14"/>
      <c r="L170" s="14"/>
      <c r="M170" s="14"/>
      <c r="N170" s="14"/>
      <c r="O170" s="14"/>
      <c r="P170" s="14"/>
      <c r="Q170" s="14"/>
      <c r="R170" s="14"/>
      <c r="S170" s="14"/>
      <c r="T170" s="14"/>
      <c r="U170" s="14"/>
      <c r="V170" s="14"/>
      <c r="W170" s="14"/>
      <c r="X170" s="14"/>
      <c r="Y170" s="14"/>
      <c r="Z170" s="14"/>
    </row>
    <row r="171">
      <c r="A171" s="7"/>
      <c r="B171" s="11"/>
      <c r="C171" s="22"/>
      <c r="D171" s="11"/>
      <c r="E171" s="13"/>
      <c r="F171" s="11"/>
      <c r="G171" s="14"/>
      <c r="H171" s="14"/>
      <c r="I171" s="14"/>
      <c r="J171" s="14"/>
      <c r="K171" s="14"/>
      <c r="L171" s="14"/>
      <c r="M171" s="14"/>
      <c r="N171" s="14"/>
      <c r="O171" s="14"/>
      <c r="P171" s="14"/>
      <c r="Q171" s="14"/>
      <c r="R171" s="14"/>
      <c r="S171" s="14"/>
      <c r="T171" s="14"/>
      <c r="U171" s="14"/>
      <c r="V171" s="14"/>
      <c r="W171" s="14"/>
      <c r="X171" s="14"/>
      <c r="Y171" s="14"/>
      <c r="Z171" s="14"/>
    </row>
    <row r="172">
      <c r="A172" s="7"/>
      <c r="B172" s="11"/>
      <c r="C172" s="22"/>
      <c r="D172" s="11"/>
      <c r="E172" s="13"/>
      <c r="F172" s="11"/>
      <c r="G172" s="14"/>
      <c r="H172" s="14"/>
      <c r="I172" s="14"/>
      <c r="J172" s="14"/>
      <c r="K172" s="14"/>
      <c r="L172" s="14"/>
      <c r="M172" s="14"/>
      <c r="N172" s="14"/>
      <c r="O172" s="14"/>
      <c r="P172" s="14"/>
      <c r="Q172" s="14"/>
      <c r="R172" s="14"/>
      <c r="S172" s="14"/>
      <c r="T172" s="14"/>
      <c r="U172" s="14"/>
      <c r="V172" s="14"/>
      <c r="W172" s="14"/>
      <c r="X172" s="14"/>
      <c r="Y172" s="14"/>
      <c r="Z172" s="14"/>
    </row>
    <row r="173">
      <c r="A173" s="7"/>
      <c r="B173" s="11"/>
      <c r="C173" s="22"/>
      <c r="D173" s="11"/>
      <c r="E173" s="13"/>
      <c r="F173" s="11"/>
      <c r="G173" s="14"/>
      <c r="H173" s="14"/>
      <c r="I173" s="14"/>
      <c r="J173" s="14"/>
      <c r="K173" s="14"/>
      <c r="L173" s="14"/>
      <c r="M173" s="14"/>
      <c r="N173" s="14"/>
      <c r="O173" s="14"/>
      <c r="P173" s="14"/>
      <c r="Q173" s="14"/>
      <c r="R173" s="14"/>
      <c r="S173" s="14"/>
      <c r="T173" s="14"/>
      <c r="U173" s="14"/>
      <c r="V173" s="14"/>
      <c r="W173" s="14"/>
      <c r="X173" s="14"/>
      <c r="Y173" s="14"/>
      <c r="Z173" s="14"/>
    </row>
    <row r="174">
      <c r="A174" s="7"/>
      <c r="B174" s="11"/>
      <c r="C174" s="22"/>
      <c r="D174" s="11"/>
      <c r="E174" s="13"/>
      <c r="F174" s="11"/>
      <c r="G174" s="14"/>
      <c r="H174" s="14"/>
      <c r="I174" s="14"/>
      <c r="J174" s="14"/>
      <c r="K174" s="14"/>
      <c r="L174" s="14"/>
      <c r="M174" s="14"/>
      <c r="N174" s="14"/>
      <c r="O174" s="14"/>
      <c r="P174" s="14"/>
      <c r="Q174" s="14"/>
      <c r="R174" s="14"/>
      <c r="S174" s="14"/>
      <c r="T174" s="14"/>
      <c r="U174" s="14"/>
      <c r="V174" s="14"/>
      <c r="W174" s="14"/>
      <c r="X174" s="14"/>
      <c r="Y174" s="14"/>
      <c r="Z174" s="14"/>
    </row>
    <row r="175">
      <c r="A175" s="7"/>
      <c r="B175" s="11"/>
      <c r="C175" s="22"/>
      <c r="D175" s="11"/>
      <c r="E175" s="13"/>
      <c r="F175" s="11"/>
      <c r="G175" s="14"/>
      <c r="H175" s="14"/>
      <c r="I175" s="14"/>
      <c r="J175" s="14"/>
      <c r="K175" s="14"/>
      <c r="L175" s="14"/>
      <c r="M175" s="14"/>
      <c r="N175" s="14"/>
      <c r="O175" s="14"/>
      <c r="P175" s="14"/>
      <c r="Q175" s="14"/>
      <c r="R175" s="14"/>
      <c r="S175" s="14"/>
      <c r="T175" s="14"/>
      <c r="U175" s="14"/>
      <c r="V175" s="14"/>
      <c r="W175" s="14"/>
      <c r="X175" s="14"/>
      <c r="Y175" s="14"/>
      <c r="Z175" s="14"/>
    </row>
    <row r="176">
      <c r="A176" s="7"/>
      <c r="B176" s="11"/>
      <c r="C176" s="22"/>
      <c r="D176" s="11"/>
      <c r="E176" s="13"/>
      <c r="F176" s="11"/>
      <c r="G176" s="14"/>
      <c r="H176" s="14"/>
      <c r="I176" s="14"/>
      <c r="J176" s="14"/>
      <c r="K176" s="14"/>
      <c r="L176" s="14"/>
      <c r="M176" s="14"/>
      <c r="N176" s="14"/>
      <c r="O176" s="14"/>
      <c r="P176" s="14"/>
      <c r="Q176" s="14"/>
      <c r="R176" s="14"/>
      <c r="S176" s="14"/>
      <c r="T176" s="14"/>
      <c r="U176" s="14"/>
      <c r="V176" s="14"/>
      <c r="W176" s="14"/>
      <c r="X176" s="14"/>
      <c r="Y176" s="14"/>
      <c r="Z176" s="14"/>
    </row>
    <row r="177">
      <c r="A177" s="7"/>
      <c r="B177" s="11"/>
      <c r="C177" s="22"/>
      <c r="D177" s="11"/>
      <c r="E177" s="13"/>
      <c r="F177" s="11"/>
      <c r="G177" s="14"/>
      <c r="H177" s="14"/>
      <c r="I177" s="14"/>
      <c r="J177" s="14"/>
      <c r="K177" s="14"/>
      <c r="L177" s="14"/>
      <c r="M177" s="14"/>
      <c r="N177" s="14"/>
      <c r="O177" s="14"/>
      <c r="P177" s="14"/>
      <c r="Q177" s="14"/>
      <c r="R177" s="14"/>
      <c r="S177" s="14"/>
      <c r="T177" s="14"/>
      <c r="U177" s="14"/>
      <c r="V177" s="14"/>
      <c r="W177" s="14"/>
      <c r="X177" s="14"/>
      <c r="Y177" s="14"/>
      <c r="Z177" s="14"/>
    </row>
    <row r="178">
      <c r="A178" s="7"/>
      <c r="B178" s="11"/>
      <c r="C178" s="22"/>
      <c r="D178" s="11"/>
      <c r="E178" s="13"/>
      <c r="F178" s="11"/>
      <c r="G178" s="14"/>
      <c r="H178" s="14"/>
      <c r="I178" s="14"/>
      <c r="J178" s="14"/>
      <c r="K178" s="14"/>
      <c r="L178" s="14"/>
      <c r="M178" s="14"/>
      <c r="N178" s="14"/>
      <c r="O178" s="14"/>
      <c r="P178" s="14"/>
      <c r="Q178" s="14"/>
      <c r="R178" s="14"/>
      <c r="S178" s="14"/>
      <c r="T178" s="14"/>
      <c r="U178" s="14"/>
      <c r="V178" s="14"/>
      <c r="W178" s="14"/>
      <c r="X178" s="14"/>
      <c r="Y178" s="14"/>
      <c r="Z178" s="14"/>
    </row>
    <row r="179">
      <c r="A179" s="7"/>
      <c r="B179" s="11"/>
      <c r="C179" s="22"/>
      <c r="D179" s="11"/>
      <c r="E179" s="13"/>
      <c r="F179" s="11"/>
      <c r="G179" s="14"/>
      <c r="H179" s="14"/>
      <c r="I179" s="14"/>
      <c r="J179" s="14"/>
      <c r="K179" s="14"/>
      <c r="L179" s="14"/>
      <c r="M179" s="14"/>
      <c r="N179" s="14"/>
      <c r="O179" s="14"/>
      <c r="P179" s="14"/>
      <c r="Q179" s="14"/>
      <c r="R179" s="14"/>
      <c r="S179" s="14"/>
      <c r="T179" s="14"/>
      <c r="U179" s="14"/>
      <c r="V179" s="14"/>
      <c r="W179" s="14"/>
      <c r="X179" s="14"/>
      <c r="Y179" s="14"/>
      <c r="Z179" s="14"/>
    </row>
    <row r="180">
      <c r="A180" s="7"/>
      <c r="B180" s="11"/>
      <c r="C180" s="22"/>
      <c r="D180" s="11"/>
      <c r="E180" s="13"/>
      <c r="F180" s="11"/>
      <c r="G180" s="14"/>
      <c r="H180" s="14"/>
      <c r="I180" s="14"/>
      <c r="J180" s="14"/>
      <c r="K180" s="14"/>
      <c r="L180" s="14"/>
      <c r="M180" s="14"/>
      <c r="N180" s="14"/>
      <c r="O180" s="14"/>
      <c r="P180" s="14"/>
      <c r="Q180" s="14"/>
      <c r="R180" s="14"/>
      <c r="S180" s="14"/>
      <c r="T180" s="14"/>
      <c r="U180" s="14"/>
      <c r="V180" s="14"/>
      <c r="W180" s="14"/>
      <c r="X180" s="14"/>
      <c r="Y180" s="14"/>
      <c r="Z180" s="14"/>
    </row>
    <row r="181">
      <c r="A181" s="7"/>
      <c r="B181" s="11"/>
      <c r="C181" s="22"/>
      <c r="D181" s="11"/>
      <c r="E181" s="13"/>
      <c r="F181" s="11"/>
      <c r="G181" s="14"/>
      <c r="H181" s="14"/>
      <c r="I181" s="14"/>
      <c r="J181" s="14"/>
      <c r="K181" s="14"/>
      <c r="L181" s="14"/>
      <c r="M181" s="14"/>
      <c r="N181" s="14"/>
      <c r="O181" s="14"/>
      <c r="P181" s="14"/>
      <c r="Q181" s="14"/>
      <c r="R181" s="14"/>
      <c r="S181" s="14"/>
      <c r="T181" s="14"/>
      <c r="U181" s="14"/>
      <c r="V181" s="14"/>
      <c r="W181" s="14"/>
      <c r="X181" s="14"/>
      <c r="Y181" s="14"/>
      <c r="Z181" s="14"/>
    </row>
    <row r="182">
      <c r="A182" s="7"/>
      <c r="B182" s="11"/>
      <c r="C182" s="22"/>
      <c r="D182" s="11"/>
      <c r="E182" s="13"/>
      <c r="F182" s="11"/>
      <c r="G182" s="14"/>
      <c r="H182" s="14"/>
      <c r="I182" s="14"/>
      <c r="J182" s="14"/>
      <c r="K182" s="14"/>
      <c r="L182" s="14"/>
      <c r="M182" s="14"/>
      <c r="N182" s="14"/>
      <c r="O182" s="14"/>
      <c r="P182" s="14"/>
      <c r="Q182" s="14"/>
      <c r="R182" s="14"/>
      <c r="S182" s="14"/>
      <c r="T182" s="14"/>
      <c r="U182" s="14"/>
      <c r="V182" s="14"/>
      <c r="W182" s="14"/>
      <c r="X182" s="14"/>
      <c r="Y182" s="14"/>
      <c r="Z182" s="14"/>
    </row>
    <row r="183">
      <c r="A183" s="7"/>
      <c r="B183" s="11"/>
      <c r="C183" s="22"/>
      <c r="D183" s="11"/>
      <c r="E183" s="13"/>
      <c r="F183" s="11"/>
      <c r="G183" s="14"/>
      <c r="H183" s="14"/>
      <c r="I183" s="14"/>
      <c r="J183" s="14"/>
      <c r="K183" s="14"/>
      <c r="L183" s="14"/>
      <c r="M183" s="14"/>
      <c r="N183" s="14"/>
      <c r="O183" s="14"/>
      <c r="P183" s="14"/>
      <c r="Q183" s="14"/>
      <c r="R183" s="14"/>
      <c r="S183" s="14"/>
      <c r="T183" s="14"/>
      <c r="U183" s="14"/>
      <c r="V183" s="14"/>
      <c r="W183" s="14"/>
      <c r="X183" s="14"/>
      <c r="Y183" s="14"/>
      <c r="Z183" s="14"/>
    </row>
    <row r="184">
      <c r="A184" s="7"/>
      <c r="B184" s="11"/>
      <c r="C184" s="22"/>
      <c r="D184" s="11"/>
      <c r="E184" s="13"/>
      <c r="F184" s="11"/>
      <c r="G184" s="14"/>
      <c r="H184" s="14"/>
      <c r="I184" s="14"/>
      <c r="J184" s="14"/>
      <c r="K184" s="14"/>
      <c r="L184" s="14"/>
      <c r="M184" s="14"/>
      <c r="N184" s="14"/>
      <c r="O184" s="14"/>
      <c r="P184" s="14"/>
      <c r="Q184" s="14"/>
      <c r="R184" s="14"/>
      <c r="S184" s="14"/>
      <c r="T184" s="14"/>
      <c r="U184" s="14"/>
      <c r="V184" s="14"/>
      <c r="W184" s="14"/>
      <c r="X184" s="14"/>
      <c r="Y184" s="14"/>
      <c r="Z184" s="14"/>
    </row>
    <row r="185">
      <c r="A185" s="7"/>
      <c r="B185" s="11"/>
      <c r="C185" s="22"/>
      <c r="D185" s="11"/>
      <c r="E185" s="13"/>
      <c r="F185" s="11"/>
      <c r="G185" s="14"/>
      <c r="H185" s="14"/>
      <c r="I185" s="14"/>
      <c r="J185" s="14"/>
      <c r="K185" s="14"/>
      <c r="L185" s="14"/>
      <c r="M185" s="14"/>
      <c r="N185" s="14"/>
      <c r="O185" s="14"/>
      <c r="P185" s="14"/>
      <c r="Q185" s="14"/>
      <c r="R185" s="14"/>
      <c r="S185" s="14"/>
      <c r="T185" s="14"/>
      <c r="U185" s="14"/>
      <c r="V185" s="14"/>
      <c r="W185" s="14"/>
      <c r="X185" s="14"/>
      <c r="Y185" s="14"/>
      <c r="Z185" s="14"/>
    </row>
    <row r="186">
      <c r="A186" s="7"/>
      <c r="B186" s="11"/>
      <c r="C186" s="22"/>
      <c r="D186" s="11"/>
      <c r="E186" s="13"/>
      <c r="F186" s="11"/>
      <c r="G186" s="14"/>
      <c r="H186" s="14"/>
      <c r="I186" s="14"/>
      <c r="J186" s="14"/>
      <c r="K186" s="14"/>
      <c r="L186" s="14"/>
      <c r="M186" s="14"/>
      <c r="N186" s="14"/>
      <c r="O186" s="14"/>
      <c r="P186" s="14"/>
      <c r="Q186" s="14"/>
      <c r="R186" s="14"/>
      <c r="S186" s="14"/>
      <c r="T186" s="14"/>
      <c r="U186" s="14"/>
      <c r="V186" s="14"/>
      <c r="W186" s="14"/>
      <c r="X186" s="14"/>
      <c r="Y186" s="14"/>
      <c r="Z186" s="14"/>
    </row>
    <row r="187">
      <c r="A187" s="7"/>
      <c r="B187" s="11"/>
      <c r="C187" s="22"/>
      <c r="D187" s="11"/>
      <c r="E187" s="13"/>
      <c r="F187" s="11"/>
      <c r="G187" s="14"/>
      <c r="H187" s="14"/>
      <c r="I187" s="14"/>
      <c r="J187" s="14"/>
      <c r="K187" s="14"/>
      <c r="L187" s="14"/>
      <c r="M187" s="14"/>
      <c r="N187" s="14"/>
      <c r="O187" s="14"/>
      <c r="P187" s="14"/>
      <c r="Q187" s="14"/>
      <c r="R187" s="14"/>
      <c r="S187" s="14"/>
      <c r="T187" s="14"/>
      <c r="U187" s="14"/>
      <c r="V187" s="14"/>
      <c r="W187" s="14"/>
      <c r="X187" s="14"/>
      <c r="Y187" s="14"/>
      <c r="Z187" s="14"/>
    </row>
    <row r="188">
      <c r="A188" s="7"/>
      <c r="B188" s="11"/>
      <c r="C188" s="22"/>
      <c r="D188" s="11"/>
      <c r="E188" s="13"/>
      <c r="F188" s="11"/>
      <c r="G188" s="14"/>
      <c r="H188" s="14"/>
      <c r="I188" s="14"/>
      <c r="J188" s="14"/>
      <c r="K188" s="14"/>
      <c r="L188" s="14"/>
      <c r="M188" s="14"/>
      <c r="N188" s="14"/>
      <c r="O188" s="14"/>
      <c r="P188" s="14"/>
      <c r="Q188" s="14"/>
      <c r="R188" s="14"/>
      <c r="S188" s="14"/>
      <c r="T188" s="14"/>
      <c r="U188" s="14"/>
      <c r="V188" s="14"/>
      <c r="W188" s="14"/>
      <c r="X188" s="14"/>
      <c r="Y188" s="14"/>
      <c r="Z188" s="14"/>
    </row>
    <row r="189">
      <c r="A189" s="7"/>
      <c r="B189" s="11"/>
      <c r="C189" s="22"/>
      <c r="D189" s="11"/>
      <c r="E189" s="13"/>
      <c r="F189" s="11"/>
      <c r="G189" s="14"/>
      <c r="H189" s="14"/>
      <c r="I189" s="14"/>
      <c r="J189" s="14"/>
      <c r="K189" s="14"/>
      <c r="L189" s="14"/>
      <c r="M189" s="14"/>
      <c r="N189" s="14"/>
      <c r="O189" s="14"/>
      <c r="P189" s="14"/>
      <c r="Q189" s="14"/>
      <c r="R189" s="14"/>
      <c r="S189" s="14"/>
      <c r="T189" s="14"/>
      <c r="U189" s="14"/>
      <c r="V189" s="14"/>
      <c r="W189" s="14"/>
      <c r="X189" s="14"/>
      <c r="Y189" s="14"/>
      <c r="Z189" s="14"/>
    </row>
    <row r="190">
      <c r="A190" s="7"/>
      <c r="B190" s="11"/>
      <c r="C190" s="22"/>
      <c r="D190" s="11"/>
      <c r="E190" s="13"/>
      <c r="F190" s="11"/>
      <c r="G190" s="14"/>
      <c r="H190" s="14"/>
      <c r="I190" s="14"/>
      <c r="J190" s="14"/>
      <c r="K190" s="14"/>
      <c r="L190" s="14"/>
      <c r="M190" s="14"/>
      <c r="N190" s="14"/>
      <c r="O190" s="14"/>
      <c r="P190" s="14"/>
      <c r="Q190" s="14"/>
      <c r="R190" s="14"/>
      <c r="S190" s="14"/>
      <c r="T190" s="14"/>
      <c r="U190" s="14"/>
      <c r="V190" s="14"/>
      <c r="W190" s="14"/>
      <c r="X190" s="14"/>
      <c r="Y190" s="14"/>
      <c r="Z190" s="14"/>
    </row>
    <row r="191">
      <c r="A191" s="7"/>
      <c r="B191" s="11"/>
      <c r="C191" s="22"/>
      <c r="D191" s="11"/>
      <c r="E191" s="13"/>
      <c r="F191" s="11"/>
      <c r="G191" s="14"/>
      <c r="H191" s="14"/>
      <c r="I191" s="14"/>
      <c r="J191" s="14"/>
      <c r="K191" s="14"/>
      <c r="L191" s="14"/>
      <c r="M191" s="14"/>
      <c r="N191" s="14"/>
      <c r="O191" s="14"/>
      <c r="P191" s="14"/>
      <c r="Q191" s="14"/>
      <c r="R191" s="14"/>
      <c r="S191" s="14"/>
      <c r="T191" s="14"/>
      <c r="U191" s="14"/>
      <c r="V191" s="14"/>
      <c r="W191" s="14"/>
      <c r="X191" s="14"/>
      <c r="Y191" s="14"/>
      <c r="Z191" s="14"/>
    </row>
    <row r="192">
      <c r="A192" s="7"/>
      <c r="B192" s="11"/>
      <c r="C192" s="22"/>
      <c r="D192" s="11"/>
      <c r="E192" s="13"/>
      <c r="F192" s="11"/>
      <c r="G192" s="14"/>
      <c r="H192" s="14"/>
      <c r="I192" s="14"/>
      <c r="J192" s="14"/>
      <c r="K192" s="14"/>
      <c r="L192" s="14"/>
      <c r="M192" s="14"/>
      <c r="N192" s="14"/>
      <c r="O192" s="14"/>
      <c r="P192" s="14"/>
      <c r="Q192" s="14"/>
      <c r="R192" s="14"/>
      <c r="S192" s="14"/>
      <c r="T192" s="14"/>
      <c r="U192" s="14"/>
      <c r="V192" s="14"/>
      <c r="W192" s="14"/>
      <c r="X192" s="14"/>
      <c r="Y192" s="14"/>
      <c r="Z192" s="14"/>
    </row>
    <row r="193">
      <c r="A193" s="7"/>
      <c r="B193" s="11"/>
      <c r="C193" s="22"/>
      <c r="D193" s="11"/>
      <c r="E193" s="13"/>
      <c r="F193" s="11"/>
      <c r="G193" s="14"/>
      <c r="H193" s="14"/>
      <c r="I193" s="14"/>
      <c r="J193" s="14"/>
      <c r="K193" s="14"/>
      <c r="L193" s="14"/>
      <c r="M193" s="14"/>
      <c r="N193" s="14"/>
      <c r="O193" s="14"/>
      <c r="P193" s="14"/>
      <c r="Q193" s="14"/>
      <c r="R193" s="14"/>
      <c r="S193" s="14"/>
      <c r="T193" s="14"/>
      <c r="U193" s="14"/>
      <c r="V193" s="14"/>
      <c r="W193" s="14"/>
      <c r="X193" s="14"/>
      <c r="Y193" s="14"/>
      <c r="Z193" s="14"/>
    </row>
    <row r="194">
      <c r="A194" s="7"/>
      <c r="B194" s="11"/>
      <c r="C194" s="22"/>
      <c r="D194" s="11"/>
      <c r="E194" s="13"/>
      <c r="F194" s="11"/>
      <c r="G194" s="14"/>
      <c r="H194" s="14"/>
      <c r="I194" s="14"/>
      <c r="J194" s="14"/>
      <c r="K194" s="14"/>
      <c r="L194" s="14"/>
      <c r="M194" s="14"/>
      <c r="N194" s="14"/>
      <c r="O194" s="14"/>
      <c r="P194" s="14"/>
      <c r="Q194" s="14"/>
      <c r="R194" s="14"/>
      <c r="S194" s="14"/>
      <c r="T194" s="14"/>
      <c r="U194" s="14"/>
      <c r="V194" s="14"/>
      <c r="W194" s="14"/>
      <c r="X194" s="14"/>
      <c r="Y194" s="14"/>
      <c r="Z194" s="14"/>
    </row>
    <row r="195">
      <c r="A195" s="7"/>
      <c r="B195" s="11"/>
      <c r="C195" s="22"/>
      <c r="D195" s="11"/>
      <c r="E195" s="13"/>
      <c r="F195" s="11"/>
      <c r="G195" s="14"/>
      <c r="H195" s="14"/>
      <c r="I195" s="14"/>
      <c r="J195" s="14"/>
      <c r="K195" s="14"/>
      <c r="L195" s="14"/>
      <c r="M195" s="14"/>
      <c r="N195" s="14"/>
      <c r="O195" s="14"/>
      <c r="P195" s="14"/>
      <c r="Q195" s="14"/>
      <c r="R195" s="14"/>
      <c r="S195" s="14"/>
      <c r="T195" s="14"/>
      <c r="U195" s="14"/>
      <c r="V195" s="14"/>
      <c r="W195" s="14"/>
      <c r="X195" s="14"/>
      <c r="Y195" s="14"/>
      <c r="Z195" s="14"/>
    </row>
    <row r="196">
      <c r="A196" s="7"/>
      <c r="B196" s="11"/>
      <c r="C196" s="22"/>
      <c r="D196" s="11"/>
      <c r="E196" s="13"/>
      <c r="F196" s="11"/>
      <c r="G196" s="14"/>
      <c r="H196" s="14"/>
      <c r="I196" s="14"/>
      <c r="J196" s="14"/>
      <c r="K196" s="14"/>
      <c r="L196" s="14"/>
      <c r="M196" s="14"/>
      <c r="N196" s="14"/>
      <c r="O196" s="14"/>
      <c r="P196" s="14"/>
      <c r="Q196" s="14"/>
      <c r="R196" s="14"/>
      <c r="S196" s="14"/>
      <c r="T196" s="14"/>
      <c r="U196" s="14"/>
      <c r="V196" s="14"/>
      <c r="W196" s="14"/>
      <c r="X196" s="14"/>
      <c r="Y196" s="14"/>
      <c r="Z196" s="14"/>
    </row>
    <row r="197">
      <c r="A197" s="7"/>
      <c r="B197" s="11"/>
      <c r="C197" s="22"/>
      <c r="D197" s="11"/>
      <c r="E197" s="13"/>
      <c r="F197" s="11"/>
      <c r="G197" s="14"/>
      <c r="H197" s="14"/>
      <c r="I197" s="14"/>
      <c r="J197" s="14"/>
      <c r="K197" s="14"/>
      <c r="L197" s="14"/>
      <c r="M197" s="14"/>
      <c r="N197" s="14"/>
      <c r="O197" s="14"/>
      <c r="P197" s="14"/>
      <c r="Q197" s="14"/>
      <c r="R197" s="14"/>
      <c r="S197" s="14"/>
      <c r="T197" s="14"/>
      <c r="U197" s="14"/>
      <c r="V197" s="14"/>
      <c r="W197" s="14"/>
      <c r="X197" s="14"/>
      <c r="Y197" s="14"/>
      <c r="Z197" s="14"/>
    </row>
    <row r="198">
      <c r="A198" s="7"/>
      <c r="B198" s="11"/>
      <c r="C198" s="22"/>
      <c r="D198" s="11"/>
      <c r="E198" s="13"/>
      <c r="F198" s="11"/>
      <c r="G198" s="14"/>
      <c r="H198" s="14"/>
      <c r="I198" s="14"/>
      <c r="J198" s="14"/>
      <c r="K198" s="14"/>
      <c r="L198" s="14"/>
      <c r="M198" s="14"/>
      <c r="N198" s="14"/>
      <c r="O198" s="14"/>
      <c r="P198" s="14"/>
      <c r="Q198" s="14"/>
      <c r="R198" s="14"/>
      <c r="S198" s="14"/>
      <c r="T198" s="14"/>
      <c r="U198" s="14"/>
      <c r="V198" s="14"/>
      <c r="W198" s="14"/>
      <c r="X198" s="14"/>
      <c r="Y198" s="14"/>
      <c r="Z198" s="14"/>
    </row>
    <row r="199">
      <c r="A199" s="7"/>
      <c r="B199" s="11"/>
      <c r="C199" s="22"/>
      <c r="D199" s="11"/>
      <c r="E199" s="13"/>
      <c r="F199" s="11"/>
      <c r="G199" s="14"/>
      <c r="H199" s="14"/>
      <c r="I199" s="14"/>
      <c r="J199" s="14"/>
      <c r="K199" s="14"/>
      <c r="L199" s="14"/>
      <c r="M199" s="14"/>
      <c r="N199" s="14"/>
      <c r="O199" s="14"/>
      <c r="P199" s="14"/>
      <c r="Q199" s="14"/>
      <c r="R199" s="14"/>
      <c r="S199" s="14"/>
      <c r="T199" s="14"/>
      <c r="U199" s="14"/>
      <c r="V199" s="14"/>
      <c r="W199" s="14"/>
      <c r="X199" s="14"/>
      <c r="Y199" s="14"/>
      <c r="Z199" s="14"/>
    </row>
    <row r="200">
      <c r="A200" s="7"/>
      <c r="B200" s="11"/>
      <c r="C200" s="22"/>
      <c r="D200" s="11"/>
      <c r="E200" s="13"/>
      <c r="F200" s="11"/>
      <c r="G200" s="14"/>
      <c r="H200" s="14"/>
      <c r="I200" s="14"/>
      <c r="J200" s="14"/>
      <c r="K200" s="14"/>
      <c r="L200" s="14"/>
      <c r="M200" s="14"/>
      <c r="N200" s="14"/>
      <c r="O200" s="14"/>
      <c r="P200" s="14"/>
      <c r="Q200" s="14"/>
      <c r="R200" s="14"/>
      <c r="S200" s="14"/>
      <c r="T200" s="14"/>
      <c r="U200" s="14"/>
      <c r="V200" s="14"/>
      <c r="W200" s="14"/>
      <c r="X200" s="14"/>
      <c r="Y200" s="14"/>
      <c r="Z200" s="14"/>
    </row>
    <row r="201">
      <c r="A201" s="7"/>
      <c r="B201" s="11"/>
      <c r="C201" s="22"/>
      <c r="D201" s="11"/>
      <c r="E201" s="13"/>
      <c r="F201" s="11"/>
      <c r="G201" s="14"/>
      <c r="H201" s="14"/>
      <c r="I201" s="14"/>
      <c r="J201" s="14"/>
      <c r="K201" s="14"/>
      <c r="L201" s="14"/>
      <c r="M201" s="14"/>
      <c r="N201" s="14"/>
      <c r="O201" s="14"/>
      <c r="P201" s="14"/>
      <c r="Q201" s="14"/>
      <c r="R201" s="14"/>
      <c r="S201" s="14"/>
      <c r="T201" s="14"/>
      <c r="U201" s="14"/>
      <c r="V201" s="14"/>
      <c r="W201" s="14"/>
      <c r="X201" s="14"/>
      <c r="Y201" s="14"/>
      <c r="Z201" s="14"/>
    </row>
    <row r="202">
      <c r="A202" s="7"/>
      <c r="B202" s="11"/>
      <c r="C202" s="22"/>
      <c r="D202" s="11"/>
      <c r="E202" s="13"/>
      <c r="F202" s="11"/>
      <c r="G202" s="14"/>
      <c r="H202" s="14"/>
      <c r="I202" s="14"/>
      <c r="J202" s="14"/>
      <c r="K202" s="14"/>
      <c r="L202" s="14"/>
      <c r="M202" s="14"/>
      <c r="N202" s="14"/>
      <c r="O202" s="14"/>
      <c r="P202" s="14"/>
      <c r="Q202" s="14"/>
      <c r="R202" s="14"/>
      <c r="S202" s="14"/>
      <c r="T202" s="14"/>
      <c r="U202" s="14"/>
      <c r="V202" s="14"/>
      <c r="W202" s="14"/>
      <c r="X202" s="14"/>
      <c r="Y202" s="14"/>
      <c r="Z202" s="14"/>
    </row>
    <row r="203">
      <c r="A203" s="7"/>
      <c r="B203" s="11"/>
      <c r="C203" s="22"/>
      <c r="D203" s="11"/>
      <c r="E203" s="13"/>
      <c r="F203" s="11"/>
      <c r="G203" s="14"/>
      <c r="H203" s="14"/>
      <c r="I203" s="14"/>
      <c r="J203" s="14"/>
      <c r="K203" s="14"/>
      <c r="L203" s="14"/>
      <c r="M203" s="14"/>
      <c r="N203" s="14"/>
      <c r="O203" s="14"/>
      <c r="P203" s="14"/>
      <c r="Q203" s="14"/>
      <c r="R203" s="14"/>
      <c r="S203" s="14"/>
      <c r="T203" s="14"/>
      <c r="U203" s="14"/>
      <c r="V203" s="14"/>
      <c r="W203" s="14"/>
      <c r="X203" s="14"/>
      <c r="Y203" s="14"/>
      <c r="Z203" s="14"/>
    </row>
    <row r="204">
      <c r="A204" s="7"/>
      <c r="B204" s="11"/>
      <c r="C204" s="22"/>
      <c r="D204" s="11"/>
      <c r="E204" s="13"/>
      <c r="F204" s="11"/>
      <c r="G204" s="14"/>
      <c r="H204" s="14"/>
      <c r="I204" s="14"/>
      <c r="J204" s="14"/>
      <c r="K204" s="14"/>
      <c r="L204" s="14"/>
      <c r="M204" s="14"/>
      <c r="N204" s="14"/>
      <c r="O204" s="14"/>
      <c r="P204" s="14"/>
      <c r="Q204" s="14"/>
      <c r="R204" s="14"/>
      <c r="S204" s="14"/>
      <c r="T204" s="14"/>
      <c r="U204" s="14"/>
      <c r="V204" s="14"/>
      <c r="W204" s="14"/>
      <c r="X204" s="14"/>
      <c r="Y204" s="14"/>
      <c r="Z204" s="14"/>
    </row>
    <row r="205">
      <c r="A205" s="7"/>
      <c r="B205" s="11"/>
      <c r="C205" s="22"/>
      <c r="D205" s="11"/>
      <c r="E205" s="13"/>
      <c r="F205" s="11"/>
      <c r="G205" s="14"/>
      <c r="H205" s="14"/>
      <c r="I205" s="14"/>
      <c r="J205" s="14"/>
      <c r="K205" s="14"/>
      <c r="L205" s="14"/>
      <c r="M205" s="14"/>
      <c r="N205" s="14"/>
      <c r="O205" s="14"/>
      <c r="P205" s="14"/>
      <c r="Q205" s="14"/>
      <c r="R205" s="14"/>
      <c r="S205" s="14"/>
      <c r="T205" s="14"/>
      <c r="U205" s="14"/>
      <c r="V205" s="14"/>
      <c r="W205" s="14"/>
      <c r="X205" s="14"/>
      <c r="Y205" s="14"/>
      <c r="Z205" s="14"/>
    </row>
    <row r="206">
      <c r="A206" s="7"/>
      <c r="B206" s="11"/>
      <c r="C206" s="22"/>
      <c r="D206" s="11"/>
      <c r="E206" s="13"/>
      <c r="F206" s="11"/>
      <c r="G206" s="14"/>
      <c r="H206" s="14"/>
      <c r="I206" s="14"/>
      <c r="J206" s="14"/>
      <c r="K206" s="14"/>
      <c r="L206" s="14"/>
      <c r="M206" s="14"/>
      <c r="N206" s="14"/>
      <c r="O206" s="14"/>
      <c r="P206" s="14"/>
      <c r="Q206" s="14"/>
      <c r="R206" s="14"/>
      <c r="S206" s="14"/>
      <c r="T206" s="14"/>
      <c r="U206" s="14"/>
      <c r="V206" s="14"/>
      <c r="W206" s="14"/>
      <c r="X206" s="14"/>
      <c r="Y206" s="14"/>
      <c r="Z206" s="14"/>
    </row>
    <row r="207">
      <c r="A207" s="7"/>
      <c r="B207" s="11"/>
      <c r="C207" s="22"/>
      <c r="D207" s="11"/>
      <c r="E207" s="13"/>
      <c r="F207" s="11"/>
      <c r="G207" s="14"/>
      <c r="H207" s="14"/>
      <c r="I207" s="14"/>
      <c r="J207" s="14"/>
      <c r="K207" s="14"/>
      <c r="L207" s="14"/>
      <c r="M207" s="14"/>
      <c r="N207" s="14"/>
      <c r="O207" s="14"/>
      <c r="P207" s="14"/>
      <c r="Q207" s="14"/>
      <c r="R207" s="14"/>
      <c r="S207" s="14"/>
      <c r="T207" s="14"/>
      <c r="U207" s="14"/>
      <c r="V207" s="14"/>
      <c r="W207" s="14"/>
      <c r="X207" s="14"/>
      <c r="Y207" s="14"/>
      <c r="Z207" s="14"/>
    </row>
    <row r="208">
      <c r="A208" s="7"/>
      <c r="B208" s="11"/>
      <c r="C208" s="22"/>
      <c r="D208" s="11"/>
      <c r="E208" s="13"/>
      <c r="F208" s="11"/>
      <c r="G208" s="14"/>
      <c r="H208" s="14"/>
      <c r="I208" s="14"/>
      <c r="J208" s="14"/>
      <c r="K208" s="14"/>
      <c r="L208" s="14"/>
      <c r="M208" s="14"/>
      <c r="N208" s="14"/>
      <c r="O208" s="14"/>
      <c r="P208" s="14"/>
      <c r="Q208" s="14"/>
      <c r="R208" s="14"/>
      <c r="S208" s="14"/>
      <c r="T208" s="14"/>
      <c r="U208" s="14"/>
      <c r="V208" s="14"/>
      <c r="W208" s="14"/>
      <c r="X208" s="14"/>
      <c r="Y208" s="14"/>
      <c r="Z208" s="14"/>
    </row>
    <row r="209">
      <c r="A209" s="7"/>
      <c r="B209" s="11"/>
      <c r="C209" s="22"/>
      <c r="D209" s="11"/>
      <c r="E209" s="13"/>
      <c r="F209" s="11"/>
      <c r="G209" s="14"/>
      <c r="H209" s="14"/>
      <c r="I209" s="14"/>
      <c r="J209" s="14"/>
      <c r="K209" s="14"/>
      <c r="L209" s="14"/>
      <c r="M209" s="14"/>
      <c r="N209" s="14"/>
      <c r="O209" s="14"/>
      <c r="P209" s="14"/>
      <c r="Q209" s="14"/>
      <c r="R209" s="14"/>
      <c r="S209" s="14"/>
      <c r="T209" s="14"/>
      <c r="U209" s="14"/>
      <c r="V209" s="14"/>
      <c r="W209" s="14"/>
      <c r="X209" s="14"/>
      <c r="Y209" s="14"/>
      <c r="Z209" s="14"/>
    </row>
    <row r="210">
      <c r="A210" s="7"/>
      <c r="B210" s="11"/>
      <c r="C210" s="22"/>
      <c r="D210" s="11"/>
      <c r="E210" s="13"/>
      <c r="F210" s="11"/>
      <c r="G210" s="14"/>
      <c r="H210" s="14"/>
      <c r="I210" s="14"/>
      <c r="J210" s="14"/>
      <c r="K210" s="14"/>
      <c r="L210" s="14"/>
      <c r="M210" s="14"/>
      <c r="N210" s="14"/>
      <c r="O210" s="14"/>
      <c r="P210" s="14"/>
      <c r="Q210" s="14"/>
      <c r="R210" s="14"/>
      <c r="S210" s="14"/>
      <c r="T210" s="14"/>
      <c r="U210" s="14"/>
      <c r="V210" s="14"/>
      <c r="W210" s="14"/>
      <c r="X210" s="14"/>
      <c r="Y210" s="14"/>
      <c r="Z210" s="14"/>
    </row>
    <row r="211">
      <c r="A211" s="7"/>
      <c r="B211" s="11"/>
      <c r="C211" s="22"/>
      <c r="D211" s="11"/>
      <c r="E211" s="13"/>
      <c r="F211" s="11"/>
      <c r="G211" s="14"/>
      <c r="H211" s="14"/>
      <c r="I211" s="14"/>
      <c r="J211" s="14"/>
      <c r="K211" s="14"/>
      <c r="L211" s="14"/>
      <c r="M211" s="14"/>
      <c r="N211" s="14"/>
      <c r="O211" s="14"/>
      <c r="P211" s="14"/>
      <c r="Q211" s="14"/>
      <c r="R211" s="14"/>
      <c r="S211" s="14"/>
      <c r="T211" s="14"/>
      <c r="U211" s="14"/>
      <c r="V211" s="14"/>
      <c r="W211" s="14"/>
      <c r="X211" s="14"/>
      <c r="Y211" s="14"/>
      <c r="Z211" s="14"/>
    </row>
    <row r="212">
      <c r="A212" s="7"/>
      <c r="B212" s="11"/>
      <c r="C212" s="22"/>
      <c r="D212" s="11"/>
      <c r="E212" s="13"/>
      <c r="F212" s="11"/>
      <c r="G212" s="14"/>
      <c r="H212" s="14"/>
      <c r="I212" s="14"/>
      <c r="J212" s="14"/>
      <c r="K212" s="14"/>
      <c r="L212" s="14"/>
      <c r="M212" s="14"/>
      <c r="N212" s="14"/>
      <c r="O212" s="14"/>
      <c r="P212" s="14"/>
      <c r="Q212" s="14"/>
      <c r="R212" s="14"/>
      <c r="S212" s="14"/>
      <c r="T212" s="14"/>
      <c r="U212" s="14"/>
      <c r="V212" s="14"/>
      <c r="W212" s="14"/>
      <c r="X212" s="14"/>
      <c r="Y212" s="14"/>
      <c r="Z212" s="14"/>
    </row>
    <row r="213">
      <c r="A213" s="7"/>
      <c r="B213" s="11"/>
      <c r="C213" s="22"/>
      <c r="D213" s="11"/>
      <c r="E213" s="13"/>
      <c r="F213" s="11"/>
      <c r="G213" s="14"/>
      <c r="H213" s="14"/>
      <c r="I213" s="14"/>
      <c r="J213" s="14"/>
      <c r="K213" s="14"/>
      <c r="L213" s="14"/>
      <c r="M213" s="14"/>
      <c r="N213" s="14"/>
      <c r="O213" s="14"/>
      <c r="P213" s="14"/>
      <c r="Q213" s="14"/>
      <c r="R213" s="14"/>
      <c r="S213" s="14"/>
      <c r="T213" s="14"/>
      <c r="U213" s="14"/>
      <c r="V213" s="14"/>
      <c r="W213" s="14"/>
      <c r="X213" s="14"/>
      <c r="Y213" s="14"/>
      <c r="Z213" s="14"/>
    </row>
    <row r="214">
      <c r="A214" s="7"/>
      <c r="B214" s="11"/>
      <c r="C214" s="22"/>
      <c r="D214" s="11"/>
      <c r="E214" s="13"/>
      <c r="F214" s="11"/>
      <c r="G214" s="14"/>
      <c r="H214" s="14"/>
      <c r="I214" s="14"/>
      <c r="J214" s="14"/>
      <c r="K214" s="14"/>
      <c r="L214" s="14"/>
      <c r="M214" s="14"/>
      <c r="N214" s="14"/>
      <c r="O214" s="14"/>
      <c r="P214" s="14"/>
      <c r="Q214" s="14"/>
      <c r="R214" s="14"/>
      <c r="S214" s="14"/>
      <c r="T214" s="14"/>
      <c r="U214" s="14"/>
      <c r="V214" s="14"/>
      <c r="W214" s="14"/>
      <c r="X214" s="14"/>
      <c r="Y214" s="14"/>
      <c r="Z214" s="14"/>
    </row>
    <row r="215">
      <c r="A215" s="7"/>
      <c r="B215" s="11"/>
      <c r="C215" s="22"/>
      <c r="D215" s="11"/>
      <c r="E215" s="13"/>
      <c r="F215" s="11"/>
      <c r="G215" s="14"/>
      <c r="H215" s="14"/>
      <c r="I215" s="14"/>
      <c r="J215" s="14"/>
      <c r="K215" s="14"/>
      <c r="L215" s="14"/>
      <c r="M215" s="14"/>
      <c r="N215" s="14"/>
      <c r="O215" s="14"/>
      <c r="P215" s="14"/>
      <c r="Q215" s="14"/>
      <c r="R215" s="14"/>
      <c r="S215" s="14"/>
      <c r="T215" s="14"/>
      <c r="U215" s="14"/>
      <c r="V215" s="14"/>
      <c r="W215" s="14"/>
      <c r="X215" s="14"/>
      <c r="Y215" s="14"/>
      <c r="Z215" s="14"/>
    </row>
    <row r="216">
      <c r="A216" s="7"/>
      <c r="B216" s="11"/>
      <c r="C216" s="22"/>
      <c r="D216" s="11"/>
      <c r="E216" s="13"/>
      <c r="F216" s="11"/>
      <c r="G216" s="14"/>
      <c r="H216" s="14"/>
      <c r="I216" s="14"/>
      <c r="J216" s="14"/>
      <c r="K216" s="14"/>
      <c r="L216" s="14"/>
      <c r="M216" s="14"/>
      <c r="N216" s="14"/>
      <c r="O216" s="14"/>
      <c r="P216" s="14"/>
      <c r="Q216" s="14"/>
      <c r="R216" s="14"/>
      <c r="S216" s="14"/>
      <c r="T216" s="14"/>
      <c r="U216" s="14"/>
      <c r="V216" s="14"/>
      <c r="W216" s="14"/>
      <c r="X216" s="14"/>
      <c r="Y216" s="14"/>
      <c r="Z216" s="14"/>
    </row>
    <row r="217">
      <c r="A217" s="7"/>
      <c r="B217" s="11"/>
      <c r="C217" s="22"/>
      <c r="D217" s="11"/>
      <c r="E217" s="13"/>
      <c r="F217" s="11"/>
      <c r="G217" s="14"/>
      <c r="H217" s="14"/>
      <c r="I217" s="14"/>
      <c r="J217" s="14"/>
      <c r="K217" s="14"/>
      <c r="L217" s="14"/>
      <c r="M217" s="14"/>
      <c r="N217" s="14"/>
      <c r="O217" s="14"/>
      <c r="P217" s="14"/>
      <c r="Q217" s="14"/>
      <c r="R217" s="14"/>
      <c r="S217" s="14"/>
      <c r="T217" s="14"/>
      <c r="U217" s="14"/>
      <c r="V217" s="14"/>
      <c r="W217" s="14"/>
      <c r="X217" s="14"/>
      <c r="Y217" s="14"/>
      <c r="Z217" s="14"/>
    </row>
    <row r="218">
      <c r="A218" s="7"/>
      <c r="B218" s="11"/>
      <c r="C218" s="22"/>
      <c r="D218" s="11"/>
      <c r="E218" s="13"/>
      <c r="F218" s="11"/>
      <c r="G218" s="14"/>
      <c r="H218" s="14"/>
      <c r="I218" s="14"/>
      <c r="J218" s="14"/>
      <c r="K218" s="14"/>
      <c r="L218" s="14"/>
      <c r="M218" s="14"/>
      <c r="N218" s="14"/>
      <c r="O218" s="14"/>
      <c r="P218" s="14"/>
      <c r="Q218" s="14"/>
      <c r="R218" s="14"/>
      <c r="S218" s="14"/>
      <c r="T218" s="14"/>
      <c r="U218" s="14"/>
      <c r="V218" s="14"/>
      <c r="W218" s="14"/>
      <c r="X218" s="14"/>
      <c r="Y218" s="14"/>
      <c r="Z218" s="14"/>
    </row>
    <row r="219">
      <c r="A219" s="7"/>
      <c r="B219" s="11"/>
      <c r="C219" s="22"/>
      <c r="D219" s="11"/>
      <c r="E219" s="13"/>
      <c r="F219" s="11"/>
      <c r="G219" s="14"/>
      <c r="H219" s="14"/>
      <c r="I219" s="14"/>
      <c r="J219" s="14"/>
      <c r="K219" s="14"/>
      <c r="L219" s="14"/>
      <c r="M219" s="14"/>
      <c r="N219" s="14"/>
      <c r="O219" s="14"/>
      <c r="P219" s="14"/>
      <c r="Q219" s="14"/>
      <c r="R219" s="14"/>
      <c r="S219" s="14"/>
      <c r="T219" s="14"/>
      <c r="U219" s="14"/>
      <c r="V219" s="14"/>
      <c r="W219" s="14"/>
      <c r="X219" s="14"/>
      <c r="Y219" s="14"/>
      <c r="Z219" s="14"/>
    </row>
    <row r="220">
      <c r="A220" s="7"/>
      <c r="B220" s="11"/>
      <c r="C220" s="22"/>
      <c r="D220" s="11"/>
      <c r="E220" s="13"/>
      <c r="F220" s="11"/>
      <c r="G220" s="14"/>
      <c r="H220" s="14"/>
      <c r="I220" s="14"/>
      <c r="J220" s="14"/>
      <c r="K220" s="14"/>
      <c r="L220" s="14"/>
      <c r="M220" s="14"/>
      <c r="N220" s="14"/>
      <c r="O220" s="14"/>
      <c r="P220" s="14"/>
      <c r="Q220" s="14"/>
      <c r="R220" s="14"/>
      <c r="S220" s="14"/>
      <c r="T220" s="14"/>
      <c r="U220" s="14"/>
      <c r="V220" s="14"/>
      <c r="W220" s="14"/>
      <c r="X220" s="14"/>
      <c r="Y220" s="14"/>
      <c r="Z220" s="14"/>
    </row>
    <row r="221">
      <c r="A221" s="7"/>
      <c r="B221" s="11"/>
      <c r="C221" s="22"/>
      <c r="D221" s="11"/>
      <c r="E221" s="13"/>
      <c r="F221" s="11"/>
      <c r="G221" s="14"/>
      <c r="H221" s="14"/>
      <c r="I221" s="14"/>
      <c r="J221" s="14"/>
      <c r="K221" s="14"/>
      <c r="L221" s="14"/>
      <c r="M221" s="14"/>
      <c r="N221" s="14"/>
      <c r="O221" s="14"/>
      <c r="P221" s="14"/>
      <c r="Q221" s="14"/>
      <c r="R221" s="14"/>
      <c r="S221" s="14"/>
      <c r="T221" s="14"/>
      <c r="U221" s="14"/>
      <c r="V221" s="14"/>
      <c r="W221" s="14"/>
      <c r="X221" s="14"/>
      <c r="Y221" s="14"/>
      <c r="Z221" s="14"/>
    </row>
    <row r="222">
      <c r="A222" s="7"/>
      <c r="B222" s="11"/>
      <c r="C222" s="22"/>
      <c r="D222" s="11"/>
      <c r="E222" s="13"/>
      <c r="F222" s="11"/>
      <c r="G222" s="14"/>
      <c r="H222" s="14"/>
      <c r="I222" s="14"/>
      <c r="J222" s="14"/>
      <c r="K222" s="14"/>
      <c r="L222" s="14"/>
      <c r="M222" s="14"/>
      <c r="N222" s="14"/>
      <c r="O222" s="14"/>
      <c r="P222" s="14"/>
      <c r="Q222" s="14"/>
      <c r="R222" s="14"/>
      <c r="S222" s="14"/>
      <c r="T222" s="14"/>
      <c r="U222" s="14"/>
      <c r="V222" s="14"/>
      <c r="W222" s="14"/>
      <c r="X222" s="14"/>
      <c r="Y222" s="14"/>
      <c r="Z222" s="14"/>
    </row>
    <row r="223">
      <c r="A223" s="7"/>
      <c r="B223" s="11"/>
      <c r="C223" s="22"/>
      <c r="D223" s="11"/>
      <c r="E223" s="13"/>
      <c r="F223" s="11"/>
      <c r="G223" s="14"/>
      <c r="H223" s="14"/>
      <c r="I223" s="14"/>
      <c r="J223" s="14"/>
      <c r="K223" s="14"/>
      <c r="L223" s="14"/>
      <c r="M223" s="14"/>
      <c r="N223" s="14"/>
      <c r="O223" s="14"/>
      <c r="P223" s="14"/>
      <c r="Q223" s="14"/>
      <c r="R223" s="14"/>
      <c r="S223" s="14"/>
      <c r="T223" s="14"/>
      <c r="U223" s="14"/>
      <c r="V223" s="14"/>
      <c r="W223" s="14"/>
      <c r="X223" s="14"/>
      <c r="Y223" s="14"/>
      <c r="Z223" s="14"/>
    </row>
    <row r="224">
      <c r="A224" s="7"/>
      <c r="B224" s="11"/>
      <c r="C224" s="22"/>
      <c r="D224" s="11"/>
      <c r="E224" s="13"/>
      <c r="F224" s="11"/>
      <c r="G224" s="14"/>
      <c r="H224" s="14"/>
      <c r="I224" s="14"/>
      <c r="J224" s="14"/>
      <c r="K224" s="14"/>
      <c r="L224" s="14"/>
      <c r="M224" s="14"/>
      <c r="N224" s="14"/>
      <c r="O224" s="14"/>
      <c r="P224" s="14"/>
      <c r="Q224" s="14"/>
      <c r="R224" s="14"/>
      <c r="S224" s="14"/>
      <c r="T224" s="14"/>
      <c r="U224" s="14"/>
      <c r="V224" s="14"/>
      <c r="W224" s="14"/>
      <c r="X224" s="14"/>
      <c r="Y224" s="14"/>
      <c r="Z224" s="14"/>
    </row>
    <row r="225">
      <c r="A225" s="7"/>
      <c r="B225" s="11"/>
      <c r="C225" s="22"/>
      <c r="D225" s="11"/>
      <c r="E225" s="13"/>
      <c r="F225" s="11"/>
      <c r="G225" s="14"/>
      <c r="H225" s="14"/>
      <c r="I225" s="14"/>
      <c r="J225" s="14"/>
      <c r="K225" s="14"/>
      <c r="L225" s="14"/>
      <c r="M225" s="14"/>
      <c r="N225" s="14"/>
      <c r="O225" s="14"/>
      <c r="P225" s="14"/>
      <c r="Q225" s="14"/>
      <c r="R225" s="14"/>
      <c r="S225" s="14"/>
      <c r="T225" s="14"/>
      <c r="U225" s="14"/>
      <c r="V225" s="14"/>
      <c r="W225" s="14"/>
      <c r="X225" s="14"/>
      <c r="Y225" s="14"/>
      <c r="Z225" s="14"/>
    </row>
    <row r="226">
      <c r="A226" s="7"/>
      <c r="B226" s="11"/>
      <c r="C226" s="22"/>
      <c r="D226" s="11"/>
      <c r="E226" s="13"/>
      <c r="F226" s="11"/>
      <c r="G226" s="14"/>
      <c r="H226" s="14"/>
      <c r="I226" s="14"/>
      <c r="J226" s="14"/>
      <c r="K226" s="14"/>
      <c r="L226" s="14"/>
      <c r="M226" s="14"/>
      <c r="N226" s="14"/>
      <c r="O226" s="14"/>
      <c r="P226" s="14"/>
      <c r="Q226" s="14"/>
      <c r="R226" s="14"/>
      <c r="S226" s="14"/>
      <c r="T226" s="14"/>
      <c r="U226" s="14"/>
      <c r="V226" s="14"/>
      <c r="W226" s="14"/>
      <c r="X226" s="14"/>
      <c r="Y226" s="14"/>
      <c r="Z226" s="14"/>
    </row>
    <row r="227">
      <c r="A227" s="7"/>
      <c r="B227" s="11"/>
      <c r="C227" s="22"/>
      <c r="D227" s="11"/>
      <c r="E227" s="13"/>
      <c r="F227" s="11"/>
      <c r="G227" s="14"/>
      <c r="H227" s="14"/>
      <c r="I227" s="14"/>
      <c r="J227" s="14"/>
      <c r="K227" s="14"/>
      <c r="L227" s="14"/>
      <c r="M227" s="14"/>
      <c r="N227" s="14"/>
      <c r="O227" s="14"/>
      <c r="P227" s="14"/>
      <c r="Q227" s="14"/>
      <c r="R227" s="14"/>
      <c r="S227" s="14"/>
      <c r="T227" s="14"/>
      <c r="U227" s="14"/>
      <c r="V227" s="14"/>
      <c r="W227" s="14"/>
      <c r="X227" s="14"/>
      <c r="Y227" s="14"/>
      <c r="Z227" s="14"/>
    </row>
    <row r="228">
      <c r="A228" s="7"/>
      <c r="B228" s="11"/>
      <c r="C228" s="22"/>
      <c r="D228" s="11"/>
      <c r="E228" s="13"/>
      <c r="F228" s="11"/>
      <c r="G228" s="14"/>
      <c r="H228" s="14"/>
      <c r="I228" s="14"/>
      <c r="J228" s="14"/>
      <c r="K228" s="14"/>
      <c r="L228" s="14"/>
      <c r="M228" s="14"/>
      <c r="N228" s="14"/>
      <c r="O228" s="14"/>
      <c r="P228" s="14"/>
      <c r="Q228" s="14"/>
      <c r="R228" s="14"/>
      <c r="S228" s="14"/>
      <c r="T228" s="14"/>
      <c r="U228" s="14"/>
      <c r="V228" s="14"/>
      <c r="W228" s="14"/>
      <c r="X228" s="14"/>
      <c r="Y228" s="14"/>
      <c r="Z228" s="14"/>
    </row>
    <row r="229">
      <c r="A229" s="7"/>
      <c r="B229" s="11"/>
      <c r="C229" s="22"/>
      <c r="D229" s="11"/>
      <c r="E229" s="13"/>
      <c r="F229" s="11"/>
      <c r="G229" s="14"/>
      <c r="H229" s="14"/>
      <c r="I229" s="14"/>
      <c r="J229" s="14"/>
      <c r="K229" s="14"/>
      <c r="L229" s="14"/>
      <c r="M229" s="14"/>
      <c r="N229" s="14"/>
      <c r="O229" s="14"/>
      <c r="P229" s="14"/>
      <c r="Q229" s="14"/>
      <c r="R229" s="14"/>
      <c r="S229" s="14"/>
      <c r="T229" s="14"/>
      <c r="U229" s="14"/>
      <c r="V229" s="14"/>
      <c r="W229" s="14"/>
      <c r="X229" s="14"/>
      <c r="Y229" s="14"/>
      <c r="Z229" s="14"/>
    </row>
    <row r="230">
      <c r="A230" s="7"/>
      <c r="B230" s="11"/>
      <c r="C230" s="22"/>
      <c r="D230" s="11"/>
      <c r="E230" s="13"/>
      <c r="F230" s="11"/>
      <c r="G230" s="14"/>
      <c r="H230" s="14"/>
      <c r="I230" s="14"/>
      <c r="J230" s="14"/>
      <c r="K230" s="14"/>
      <c r="L230" s="14"/>
      <c r="M230" s="14"/>
      <c r="N230" s="14"/>
      <c r="O230" s="14"/>
      <c r="P230" s="14"/>
      <c r="Q230" s="14"/>
      <c r="R230" s="14"/>
      <c r="S230" s="14"/>
      <c r="T230" s="14"/>
      <c r="U230" s="14"/>
      <c r="V230" s="14"/>
      <c r="W230" s="14"/>
      <c r="X230" s="14"/>
      <c r="Y230" s="14"/>
      <c r="Z230" s="14"/>
    </row>
    <row r="231">
      <c r="A231" s="7"/>
      <c r="B231" s="11"/>
      <c r="C231" s="22"/>
      <c r="D231" s="11"/>
      <c r="E231" s="13"/>
      <c r="F231" s="11"/>
      <c r="G231" s="14"/>
      <c r="H231" s="14"/>
      <c r="I231" s="14"/>
      <c r="J231" s="14"/>
      <c r="K231" s="14"/>
      <c r="L231" s="14"/>
      <c r="M231" s="14"/>
      <c r="N231" s="14"/>
      <c r="O231" s="14"/>
      <c r="P231" s="14"/>
      <c r="Q231" s="14"/>
      <c r="R231" s="14"/>
      <c r="S231" s="14"/>
      <c r="T231" s="14"/>
      <c r="U231" s="14"/>
      <c r="V231" s="14"/>
      <c r="W231" s="14"/>
      <c r="X231" s="14"/>
      <c r="Y231" s="14"/>
      <c r="Z231" s="14"/>
    </row>
    <row r="232">
      <c r="A232" s="7"/>
      <c r="B232" s="11"/>
      <c r="C232" s="22"/>
      <c r="D232" s="11"/>
      <c r="E232" s="13"/>
      <c r="F232" s="11"/>
      <c r="G232" s="14"/>
      <c r="H232" s="14"/>
      <c r="I232" s="14"/>
      <c r="J232" s="14"/>
      <c r="K232" s="14"/>
      <c r="L232" s="14"/>
      <c r="M232" s="14"/>
      <c r="N232" s="14"/>
      <c r="O232" s="14"/>
      <c r="P232" s="14"/>
      <c r="Q232" s="14"/>
      <c r="R232" s="14"/>
      <c r="S232" s="14"/>
      <c r="T232" s="14"/>
      <c r="U232" s="14"/>
      <c r="V232" s="14"/>
      <c r="W232" s="14"/>
      <c r="X232" s="14"/>
      <c r="Y232" s="14"/>
      <c r="Z232" s="14"/>
    </row>
    <row r="233">
      <c r="A233" s="7"/>
      <c r="B233" s="11"/>
      <c r="C233" s="22"/>
      <c r="D233" s="11"/>
      <c r="E233" s="13"/>
      <c r="F233" s="11"/>
      <c r="G233" s="14"/>
      <c r="H233" s="14"/>
      <c r="I233" s="14"/>
      <c r="J233" s="14"/>
      <c r="K233" s="14"/>
      <c r="L233" s="14"/>
      <c r="M233" s="14"/>
      <c r="N233" s="14"/>
      <c r="O233" s="14"/>
      <c r="P233" s="14"/>
      <c r="Q233" s="14"/>
      <c r="R233" s="14"/>
      <c r="S233" s="14"/>
      <c r="T233" s="14"/>
      <c r="U233" s="14"/>
      <c r="V233" s="14"/>
      <c r="W233" s="14"/>
      <c r="X233" s="14"/>
      <c r="Y233" s="14"/>
      <c r="Z233" s="14"/>
    </row>
    <row r="234">
      <c r="A234" s="7"/>
      <c r="B234" s="11"/>
      <c r="C234" s="22"/>
      <c r="D234" s="11"/>
      <c r="E234" s="13"/>
      <c r="F234" s="11"/>
      <c r="G234" s="14"/>
      <c r="H234" s="14"/>
      <c r="I234" s="14"/>
      <c r="J234" s="14"/>
      <c r="K234" s="14"/>
      <c r="L234" s="14"/>
      <c r="M234" s="14"/>
      <c r="N234" s="14"/>
      <c r="O234" s="14"/>
      <c r="P234" s="14"/>
      <c r="Q234" s="14"/>
      <c r="R234" s="14"/>
      <c r="S234" s="14"/>
      <c r="T234" s="14"/>
      <c r="U234" s="14"/>
      <c r="V234" s="14"/>
      <c r="W234" s="14"/>
      <c r="X234" s="14"/>
      <c r="Y234" s="14"/>
      <c r="Z234" s="14"/>
    </row>
    <row r="235">
      <c r="A235" s="7"/>
      <c r="B235" s="11"/>
      <c r="C235" s="22"/>
      <c r="D235" s="11"/>
      <c r="E235" s="13"/>
      <c r="F235" s="11"/>
      <c r="G235" s="14"/>
      <c r="H235" s="14"/>
      <c r="I235" s="14"/>
      <c r="J235" s="14"/>
      <c r="K235" s="14"/>
      <c r="L235" s="14"/>
      <c r="M235" s="14"/>
      <c r="N235" s="14"/>
      <c r="O235" s="14"/>
      <c r="P235" s="14"/>
      <c r="Q235" s="14"/>
      <c r="R235" s="14"/>
      <c r="S235" s="14"/>
      <c r="T235" s="14"/>
      <c r="U235" s="14"/>
      <c r="V235" s="14"/>
      <c r="W235" s="14"/>
      <c r="X235" s="14"/>
      <c r="Y235" s="14"/>
      <c r="Z235" s="14"/>
    </row>
    <row r="236">
      <c r="A236" s="7"/>
      <c r="B236" s="11"/>
      <c r="C236" s="22"/>
      <c r="D236" s="11"/>
      <c r="E236" s="13"/>
      <c r="F236" s="11"/>
      <c r="G236" s="14"/>
      <c r="H236" s="14"/>
      <c r="I236" s="14"/>
      <c r="J236" s="14"/>
      <c r="K236" s="14"/>
      <c r="L236" s="14"/>
      <c r="M236" s="14"/>
      <c r="N236" s="14"/>
      <c r="O236" s="14"/>
      <c r="P236" s="14"/>
      <c r="Q236" s="14"/>
      <c r="R236" s="14"/>
      <c r="S236" s="14"/>
      <c r="T236" s="14"/>
      <c r="U236" s="14"/>
      <c r="V236" s="14"/>
      <c r="W236" s="14"/>
      <c r="X236" s="14"/>
      <c r="Y236" s="14"/>
      <c r="Z236" s="14"/>
    </row>
    <row r="237">
      <c r="A237" s="7"/>
      <c r="B237" s="11"/>
      <c r="C237" s="22"/>
      <c r="D237" s="11"/>
      <c r="E237" s="13"/>
      <c r="F237" s="11"/>
      <c r="G237" s="14"/>
      <c r="H237" s="14"/>
      <c r="I237" s="14"/>
      <c r="J237" s="14"/>
      <c r="K237" s="14"/>
      <c r="L237" s="14"/>
      <c r="M237" s="14"/>
      <c r="N237" s="14"/>
      <c r="O237" s="14"/>
      <c r="P237" s="14"/>
      <c r="Q237" s="14"/>
      <c r="R237" s="14"/>
      <c r="S237" s="14"/>
      <c r="T237" s="14"/>
      <c r="U237" s="14"/>
      <c r="V237" s="14"/>
      <c r="W237" s="14"/>
      <c r="X237" s="14"/>
      <c r="Y237" s="14"/>
      <c r="Z237" s="14"/>
    </row>
    <row r="238">
      <c r="A238" s="7"/>
      <c r="B238" s="11"/>
      <c r="C238" s="22"/>
      <c r="D238" s="11"/>
      <c r="E238" s="13"/>
      <c r="F238" s="11"/>
      <c r="G238" s="14"/>
      <c r="H238" s="14"/>
      <c r="I238" s="14"/>
      <c r="J238" s="14"/>
      <c r="K238" s="14"/>
      <c r="L238" s="14"/>
      <c r="M238" s="14"/>
      <c r="N238" s="14"/>
      <c r="O238" s="14"/>
      <c r="P238" s="14"/>
      <c r="Q238" s="14"/>
      <c r="R238" s="14"/>
      <c r="S238" s="14"/>
      <c r="T238" s="14"/>
      <c r="U238" s="14"/>
      <c r="V238" s="14"/>
      <c r="W238" s="14"/>
      <c r="X238" s="14"/>
      <c r="Y238" s="14"/>
      <c r="Z238" s="14"/>
    </row>
    <row r="239">
      <c r="A239" s="7"/>
      <c r="B239" s="11"/>
      <c r="C239" s="22"/>
      <c r="D239" s="11"/>
      <c r="E239" s="13"/>
      <c r="F239" s="11"/>
      <c r="G239" s="14"/>
      <c r="H239" s="14"/>
      <c r="I239" s="14"/>
      <c r="J239" s="14"/>
      <c r="K239" s="14"/>
      <c r="L239" s="14"/>
      <c r="M239" s="14"/>
      <c r="N239" s="14"/>
      <c r="O239" s="14"/>
      <c r="P239" s="14"/>
      <c r="Q239" s="14"/>
      <c r="R239" s="14"/>
      <c r="S239" s="14"/>
      <c r="T239" s="14"/>
      <c r="U239" s="14"/>
      <c r="V239" s="14"/>
      <c r="W239" s="14"/>
      <c r="X239" s="14"/>
      <c r="Y239" s="14"/>
      <c r="Z239" s="14"/>
    </row>
    <row r="240">
      <c r="A240" s="7"/>
      <c r="B240" s="11"/>
      <c r="C240" s="22"/>
      <c r="D240" s="11"/>
      <c r="E240" s="13"/>
      <c r="F240" s="11"/>
      <c r="G240" s="14"/>
      <c r="H240" s="14"/>
      <c r="I240" s="14"/>
      <c r="J240" s="14"/>
      <c r="K240" s="14"/>
      <c r="L240" s="14"/>
      <c r="M240" s="14"/>
      <c r="N240" s="14"/>
      <c r="O240" s="14"/>
      <c r="P240" s="14"/>
      <c r="Q240" s="14"/>
      <c r="R240" s="14"/>
      <c r="S240" s="14"/>
      <c r="T240" s="14"/>
      <c r="U240" s="14"/>
      <c r="V240" s="14"/>
      <c r="W240" s="14"/>
      <c r="X240" s="14"/>
      <c r="Y240" s="14"/>
      <c r="Z240" s="14"/>
    </row>
    <row r="241">
      <c r="A241" s="7"/>
      <c r="B241" s="11"/>
      <c r="C241" s="22"/>
      <c r="D241" s="11"/>
      <c r="E241" s="13"/>
      <c r="F241" s="11"/>
      <c r="G241" s="14"/>
      <c r="H241" s="14"/>
      <c r="I241" s="14"/>
      <c r="J241" s="14"/>
      <c r="K241" s="14"/>
      <c r="L241" s="14"/>
      <c r="M241" s="14"/>
      <c r="N241" s="14"/>
      <c r="O241" s="14"/>
      <c r="P241" s="14"/>
      <c r="Q241" s="14"/>
      <c r="R241" s="14"/>
      <c r="S241" s="14"/>
      <c r="T241" s="14"/>
      <c r="U241" s="14"/>
      <c r="V241" s="14"/>
      <c r="W241" s="14"/>
      <c r="X241" s="14"/>
      <c r="Y241" s="14"/>
      <c r="Z241" s="14"/>
    </row>
    <row r="242">
      <c r="A242" s="7"/>
      <c r="B242" s="11"/>
      <c r="C242" s="22"/>
      <c r="D242" s="11"/>
      <c r="E242" s="13"/>
      <c r="F242" s="11"/>
      <c r="G242" s="14"/>
      <c r="H242" s="14"/>
      <c r="I242" s="14"/>
      <c r="J242" s="14"/>
      <c r="K242" s="14"/>
      <c r="L242" s="14"/>
      <c r="M242" s="14"/>
      <c r="N242" s="14"/>
      <c r="O242" s="14"/>
      <c r="P242" s="14"/>
      <c r="Q242" s="14"/>
      <c r="R242" s="14"/>
      <c r="S242" s="14"/>
      <c r="T242" s="14"/>
      <c r="U242" s="14"/>
      <c r="V242" s="14"/>
      <c r="W242" s="14"/>
      <c r="X242" s="14"/>
      <c r="Y242" s="14"/>
      <c r="Z242" s="14"/>
    </row>
    <row r="243">
      <c r="A243" s="7"/>
      <c r="B243" s="11"/>
      <c r="C243" s="22"/>
      <c r="D243" s="11"/>
      <c r="E243" s="13"/>
      <c r="F243" s="11"/>
      <c r="G243" s="14"/>
      <c r="H243" s="14"/>
      <c r="I243" s="14"/>
      <c r="J243" s="14"/>
      <c r="K243" s="14"/>
      <c r="L243" s="14"/>
      <c r="M243" s="14"/>
      <c r="N243" s="14"/>
      <c r="O243" s="14"/>
      <c r="P243" s="14"/>
      <c r="Q243" s="14"/>
      <c r="R243" s="14"/>
      <c r="S243" s="14"/>
      <c r="T243" s="14"/>
      <c r="U243" s="14"/>
      <c r="V243" s="14"/>
      <c r="W243" s="14"/>
      <c r="X243" s="14"/>
      <c r="Y243" s="14"/>
      <c r="Z243" s="14"/>
    </row>
    <row r="244">
      <c r="A244" s="7"/>
      <c r="B244" s="11"/>
      <c r="C244" s="22"/>
      <c r="D244" s="11"/>
      <c r="E244" s="13"/>
      <c r="F244" s="11"/>
      <c r="G244" s="14"/>
      <c r="H244" s="14"/>
      <c r="I244" s="14"/>
      <c r="J244" s="14"/>
      <c r="K244" s="14"/>
      <c r="L244" s="14"/>
      <c r="M244" s="14"/>
      <c r="N244" s="14"/>
      <c r="O244" s="14"/>
      <c r="P244" s="14"/>
      <c r="Q244" s="14"/>
      <c r="R244" s="14"/>
      <c r="S244" s="14"/>
      <c r="T244" s="14"/>
      <c r="U244" s="14"/>
      <c r="V244" s="14"/>
      <c r="W244" s="14"/>
      <c r="X244" s="14"/>
      <c r="Y244" s="14"/>
      <c r="Z244" s="14"/>
    </row>
    <row r="245">
      <c r="A245" s="7"/>
      <c r="B245" s="11"/>
      <c r="C245" s="22"/>
      <c r="D245" s="11"/>
      <c r="E245" s="13"/>
      <c r="F245" s="11"/>
      <c r="G245" s="14"/>
      <c r="H245" s="14"/>
      <c r="I245" s="14"/>
      <c r="J245" s="14"/>
      <c r="K245" s="14"/>
      <c r="L245" s="14"/>
      <c r="M245" s="14"/>
      <c r="N245" s="14"/>
      <c r="O245" s="14"/>
      <c r="P245" s="14"/>
      <c r="Q245" s="14"/>
      <c r="R245" s="14"/>
      <c r="S245" s="14"/>
      <c r="T245" s="14"/>
      <c r="U245" s="14"/>
      <c r="V245" s="14"/>
      <c r="W245" s="14"/>
      <c r="X245" s="14"/>
      <c r="Y245" s="14"/>
      <c r="Z245" s="14"/>
    </row>
    <row r="246">
      <c r="A246" s="7"/>
      <c r="B246" s="11"/>
      <c r="C246" s="22"/>
      <c r="D246" s="11"/>
      <c r="E246" s="13"/>
      <c r="F246" s="11"/>
      <c r="G246" s="14"/>
      <c r="H246" s="14"/>
      <c r="I246" s="14"/>
      <c r="J246" s="14"/>
      <c r="K246" s="14"/>
      <c r="L246" s="14"/>
      <c r="M246" s="14"/>
      <c r="N246" s="14"/>
      <c r="O246" s="14"/>
      <c r="P246" s="14"/>
      <c r="Q246" s="14"/>
      <c r="R246" s="14"/>
      <c r="S246" s="14"/>
      <c r="T246" s="14"/>
      <c r="U246" s="14"/>
      <c r="V246" s="14"/>
      <c r="W246" s="14"/>
      <c r="X246" s="14"/>
      <c r="Y246" s="14"/>
      <c r="Z246" s="14"/>
    </row>
    <row r="247">
      <c r="A247" s="7"/>
      <c r="B247" s="11"/>
      <c r="C247" s="22"/>
      <c r="D247" s="11"/>
      <c r="E247" s="13"/>
      <c r="F247" s="11"/>
      <c r="G247" s="14"/>
      <c r="H247" s="14"/>
      <c r="I247" s="14"/>
      <c r="J247" s="14"/>
      <c r="K247" s="14"/>
      <c r="L247" s="14"/>
      <c r="M247" s="14"/>
      <c r="N247" s="14"/>
      <c r="O247" s="14"/>
      <c r="P247" s="14"/>
      <c r="Q247" s="14"/>
      <c r="R247" s="14"/>
      <c r="S247" s="14"/>
      <c r="T247" s="14"/>
      <c r="U247" s="14"/>
      <c r="V247" s="14"/>
      <c r="W247" s="14"/>
      <c r="X247" s="14"/>
      <c r="Y247" s="14"/>
      <c r="Z247" s="14"/>
    </row>
    <row r="248">
      <c r="A248" s="7"/>
      <c r="B248" s="11"/>
      <c r="C248" s="22"/>
      <c r="D248" s="11"/>
      <c r="E248" s="13"/>
      <c r="F248" s="11"/>
      <c r="G248" s="14"/>
      <c r="H248" s="14"/>
      <c r="I248" s="14"/>
      <c r="J248" s="14"/>
      <c r="K248" s="14"/>
      <c r="L248" s="14"/>
      <c r="M248" s="14"/>
      <c r="N248" s="14"/>
      <c r="O248" s="14"/>
      <c r="P248" s="14"/>
      <c r="Q248" s="14"/>
      <c r="R248" s="14"/>
      <c r="S248" s="14"/>
      <c r="T248" s="14"/>
      <c r="U248" s="14"/>
      <c r="V248" s="14"/>
      <c r="W248" s="14"/>
      <c r="X248" s="14"/>
      <c r="Y248" s="14"/>
      <c r="Z248" s="14"/>
    </row>
    <row r="249">
      <c r="A249" s="7"/>
      <c r="B249" s="11"/>
      <c r="C249" s="22"/>
      <c r="D249" s="11"/>
      <c r="E249" s="13"/>
      <c r="F249" s="11"/>
      <c r="G249" s="14"/>
      <c r="H249" s="14"/>
      <c r="I249" s="14"/>
      <c r="J249" s="14"/>
      <c r="K249" s="14"/>
      <c r="L249" s="14"/>
      <c r="M249" s="14"/>
      <c r="N249" s="14"/>
      <c r="O249" s="14"/>
      <c r="P249" s="14"/>
      <c r="Q249" s="14"/>
      <c r="R249" s="14"/>
      <c r="S249" s="14"/>
      <c r="T249" s="14"/>
      <c r="U249" s="14"/>
      <c r="V249" s="14"/>
      <c r="W249" s="14"/>
      <c r="X249" s="14"/>
      <c r="Y249" s="14"/>
      <c r="Z249" s="14"/>
    </row>
    <row r="250">
      <c r="A250" s="7"/>
      <c r="B250" s="11"/>
      <c r="C250" s="22"/>
      <c r="D250" s="11"/>
      <c r="E250" s="13"/>
      <c r="F250" s="11"/>
      <c r="G250" s="14"/>
      <c r="H250" s="14"/>
      <c r="I250" s="14"/>
      <c r="J250" s="14"/>
      <c r="K250" s="14"/>
      <c r="L250" s="14"/>
      <c r="M250" s="14"/>
      <c r="N250" s="14"/>
      <c r="O250" s="14"/>
      <c r="P250" s="14"/>
      <c r="Q250" s="14"/>
      <c r="R250" s="14"/>
      <c r="S250" s="14"/>
      <c r="T250" s="14"/>
      <c r="U250" s="14"/>
      <c r="V250" s="14"/>
      <c r="W250" s="14"/>
      <c r="X250" s="14"/>
      <c r="Y250" s="14"/>
      <c r="Z250" s="14"/>
    </row>
    <row r="251">
      <c r="A251" s="7"/>
      <c r="B251" s="11"/>
      <c r="C251" s="22"/>
      <c r="D251" s="11"/>
      <c r="E251" s="13"/>
      <c r="F251" s="11"/>
      <c r="G251" s="14"/>
      <c r="H251" s="14"/>
      <c r="I251" s="14"/>
      <c r="J251" s="14"/>
      <c r="K251" s="14"/>
      <c r="L251" s="14"/>
      <c r="M251" s="14"/>
      <c r="N251" s="14"/>
      <c r="O251" s="14"/>
      <c r="P251" s="14"/>
      <c r="Q251" s="14"/>
      <c r="R251" s="14"/>
      <c r="S251" s="14"/>
      <c r="T251" s="14"/>
      <c r="U251" s="14"/>
      <c r="V251" s="14"/>
      <c r="W251" s="14"/>
      <c r="X251" s="14"/>
      <c r="Y251" s="14"/>
      <c r="Z251" s="14"/>
    </row>
    <row r="252">
      <c r="A252" s="7"/>
      <c r="B252" s="11"/>
      <c r="C252" s="22"/>
      <c r="D252" s="11"/>
      <c r="E252" s="13"/>
      <c r="F252" s="11"/>
      <c r="G252" s="14"/>
      <c r="H252" s="14"/>
      <c r="I252" s="14"/>
      <c r="J252" s="14"/>
      <c r="K252" s="14"/>
      <c r="L252" s="14"/>
      <c r="M252" s="14"/>
      <c r="N252" s="14"/>
      <c r="O252" s="14"/>
      <c r="P252" s="14"/>
      <c r="Q252" s="14"/>
      <c r="R252" s="14"/>
      <c r="S252" s="14"/>
      <c r="T252" s="14"/>
      <c r="U252" s="14"/>
      <c r="V252" s="14"/>
      <c r="W252" s="14"/>
      <c r="X252" s="14"/>
      <c r="Y252" s="14"/>
      <c r="Z252" s="14"/>
    </row>
    <row r="253">
      <c r="A253" s="7"/>
      <c r="B253" s="11"/>
      <c r="C253" s="22"/>
      <c r="D253" s="11"/>
      <c r="E253" s="13"/>
      <c r="F253" s="11"/>
      <c r="G253" s="14"/>
      <c r="H253" s="14"/>
      <c r="I253" s="14"/>
      <c r="J253" s="14"/>
      <c r="K253" s="14"/>
      <c r="L253" s="14"/>
      <c r="M253" s="14"/>
      <c r="N253" s="14"/>
      <c r="O253" s="14"/>
      <c r="P253" s="14"/>
      <c r="Q253" s="14"/>
      <c r="R253" s="14"/>
      <c r="S253" s="14"/>
      <c r="T253" s="14"/>
      <c r="U253" s="14"/>
      <c r="V253" s="14"/>
      <c r="W253" s="14"/>
      <c r="X253" s="14"/>
      <c r="Y253" s="14"/>
      <c r="Z253" s="14"/>
    </row>
    <row r="254">
      <c r="A254" s="7"/>
      <c r="B254" s="11"/>
      <c r="C254" s="22"/>
      <c r="D254" s="11"/>
      <c r="E254" s="13"/>
      <c r="F254" s="11"/>
      <c r="G254" s="14"/>
      <c r="H254" s="14"/>
      <c r="I254" s="14"/>
      <c r="J254" s="14"/>
      <c r="K254" s="14"/>
      <c r="L254" s="14"/>
      <c r="M254" s="14"/>
      <c r="N254" s="14"/>
      <c r="O254" s="14"/>
      <c r="P254" s="14"/>
      <c r="Q254" s="14"/>
      <c r="R254" s="14"/>
      <c r="S254" s="14"/>
      <c r="T254" s="14"/>
      <c r="U254" s="14"/>
      <c r="V254" s="14"/>
      <c r="W254" s="14"/>
      <c r="X254" s="14"/>
      <c r="Y254" s="14"/>
      <c r="Z254" s="14"/>
    </row>
    <row r="255">
      <c r="A255" s="7"/>
      <c r="B255" s="11"/>
      <c r="C255" s="22"/>
      <c r="D255" s="11"/>
      <c r="E255" s="13"/>
      <c r="F255" s="11"/>
      <c r="G255" s="14"/>
      <c r="H255" s="14"/>
      <c r="I255" s="14"/>
      <c r="J255" s="14"/>
      <c r="K255" s="14"/>
      <c r="L255" s="14"/>
      <c r="M255" s="14"/>
      <c r="N255" s="14"/>
      <c r="O255" s="14"/>
      <c r="P255" s="14"/>
      <c r="Q255" s="14"/>
      <c r="R255" s="14"/>
      <c r="S255" s="14"/>
      <c r="T255" s="14"/>
      <c r="U255" s="14"/>
      <c r="V255" s="14"/>
      <c r="W255" s="14"/>
      <c r="X255" s="14"/>
      <c r="Y255" s="14"/>
      <c r="Z255" s="14"/>
    </row>
    <row r="256">
      <c r="A256" s="7"/>
      <c r="B256" s="11"/>
      <c r="C256" s="22"/>
      <c r="D256" s="11"/>
      <c r="E256" s="13"/>
      <c r="F256" s="11"/>
      <c r="G256" s="14"/>
      <c r="H256" s="14"/>
      <c r="I256" s="14"/>
      <c r="J256" s="14"/>
      <c r="K256" s="14"/>
      <c r="L256" s="14"/>
      <c r="M256" s="14"/>
      <c r="N256" s="14"/>
      <c r="O256" s="14"/>
      <c r="P256" s="14"/>
      <c r="Q256" s="14"/>
      <c r="R256" s="14"/>
      <c r="S256" s="14"/>
      <c r="T256" s="14"/>
      <c r="U256" s="14"/>
      <c r="V256" s="14"/>
      <c r="W256" s="14"/>
      <c r="X256" s="14"/>
      <c r="Y256" s="14"/>
      <c r="Z256" s="14"/>
    </row>
    <row r="257">
      <c r="A257" s="7"/>
      <c r="B257" s="11"/>
      <c r="C257" s="22"/>
      <c r="D257" s="11"/>
      <c r="E257" s="13"/>
      <c r="F257" s="11"/>
      <c r="G257" s="14"/>
      <c r="H257" s="14"/>
      <c r="I257" s="14"/>
      <c r="J257" s="14"/>
      <c r="K257" s="14"/>
      <c r="L257" s="14"/>
      <c r="M257" s="14"/>
      <c r="N257" s="14"/>
      <c r="O257" s="14"/>
      <c r="P257" s="14"/>
      <c r="Q257" s="14"/>
      <c r="R257" s="14"/>
      <c r="S257" s="14"/>
      <c r="T257" s="14"/>
      <c r="U257" s="14"/>
      <c r="V257" s="14"/>
      <c r="W257" s="14"/>
      <c r="X257" s="14"/>
      <c r="Y257" s="14"/>
      <c r="Z257" s="14"/>
    </row>
    <row r="258">
      <c r="A258" s="7"/>
      <c r="B258" s="11"/>
      <c r="C258" s="22"/>
      <c r="D258" s="11"/>
      <c r="E258" s="13"/>
      <c r="F258" s="11"/>
      <c r="G258" s="14"/>
      <c r="H258" s="14"/>
      <c r="I258" s="14"/>
      <c r="J258" s="14"/>
      <c r="K258" s="14"/>
      <c r="L258" s="14"/>
      <c r="M258" s="14"/>
      <c r="N258" s="14"/>
      <c r="O258" s="14"/>
      <c r="P258" s="14"/>
      <c r="Q258" s="14"/>
      <c r="R258" s="14"/>
      <c r="S258" s="14"/>
      <c r="T258" s="14"/>
      <c r="U258" s="14"/>
      <c r="V258" s="14"/>
      <c r="W258" s="14"/>
      <c r="X258" s="14"/>
      <c r="Y258" s="14"/>
      <c r="Z258" s="14"/>
    </row>
    <row r="259">
      <c r="A259" s="7"/>
      <c r="B259" s="11"/>
      <c r="C259" s="22"/>
      <c r="D259" s="11"/>
      <c r="E259" s="13"/>
      <c r="F259" s="11"/>
      <c r="G259" s="14"/>
      <c r="H259" s="14"/>
      <c r="I259" s="14"/>
      <c r="J259" s="14"/>
      <c r="K259" s="14"/>
      <c r="L259" s="14"/>
      <c r="M259" s="14"/>
      <c r="N259" s="14"/>
      <c r="O259" s="14"/>
      <c r="P259" s="14"/>
      <c r="Q259" s="14"/>
      <c r="R259" s="14"/>
      <c r="S259" s="14"/>
      <c r="T259" s="14"/>
      <c r="U259" s="14"/>
      <c r="V259" s="14"/>
      <c r="W259" s="14"/>
      <c r="X259" s="14"/>
      <c r="Y259" s="14"/>
      <c r="Z259" s="14"/>
    </row>
    <row r="260">
      <c r="A260" s="7"/>
      <c r="B260" s="11"/>
      <c r="C260" s="22"/>
      <c r="D260" s="11"/>
      <c r="E260" s="13"/>
      <c r="F260" s="11"/>
      <c r="G260" s="14"/>
      <c r="H260" s="14"/>
      <c r="I260" s="14"/>
      <c r="J260" s="14"/>
      <c r="K260" s="14"/>
      <c r="L260" s="14"/>
      <c r="M260" s="14"/>
      <c r="N260" s="14"/>
      <c r="O260" s="14"/>
      <c r="P260" s="14"/>
      <c r="Q260" s="14"/>
      <c r="R260" s="14"/>
      <c r="S260" s="14"/>
      <c r="T260" s="14"/>
      <c r="U260" s="14"/>
      <c r="V260" s="14"/>
      <c r="W260" s="14"/>
      <c r="X260" s="14"/>
      <c r="Y260" s="14"/>
      <c r="Z260" s="14"/>
    </row>
    <row r="261">
      <c r="A261" s="7"/>
      <c r="B261" s="11"/>
      <c r="C261" s="22"/>
      <c r="D261" s="11"/>
      <c r="E261" s="13"/>
      <c r="F261" s="11"/>
      <c r="G261" s="14"/>
      <c r="H261" s="14"/>
      <c r="I261" s="14"/>
      <c r="J261" s="14"/>
      <c r="K261" s="14"/>
      <c r="L261" s="14"/>
      <c r="M261" s="14"/>
      <c r="N261" s="14"/>
      <c r="O261" s="14"/>
      <c r="P261" s="14"/>
      <c r="Q261" s="14"/>
      <c r="R261" s="14"/>
      <c r="S261" s="14"/>
      <c r="T261" s="14"/>
      <c r="U261" s="14"/>
      <c r="V261" s="14"/>
      <c r="W261" s="14"/>
      <c r="X261" s="14"/>
      <c r="Y261" s="14"/>
      <c r="Z261" s="14"/>
    </row>
    <row r="262">
      <c r="A262" s="7"/>
      <c r="B262" s="11"/>
      <c r="C262" s="22"/>
      <c r="D262" s="11"/>
      <c r="E262" s="13"/>
      <c r="F262" s="11"/>
      <c r="G262" s="14"/>
      <c r="H262" s="14"/>
      <c r="I262" s="14"/>
      <c r="J262" s="14"/>
      <c r="K262" s="14"/>
      <c r="L262" s="14"/>
      <c r="M262" s="14"/>
      <c r="N262" s="14"/>
      <c r="O262" s="14"/>
      <c r="P262" s="14"/>
      <c r="Q262" s="14"/>
      <c r="R262" s="14"/>
      <c r="S262" s="14"/>
      <c r="T262" s="14"/>
      <c r="U262" s="14"/>
      <c r="V262" s="14"/>
      <c r="W262" s="14"/>
      <c r="X262" s="14"/>
      <c r="Y262" s="14"/>
      <c r="Z262" s="14"/>
    </row>
    <row r="263">
      <c r="A263" s="7"/>
      <c r="B263" s="11"/>
      <c r="C263" s="22"/>
      <c r="D263" s="11"/>
      <c r="E263" s="13"/>
      <c r="F263" s="11"/>
      <c r="G263" s="14"/>
      <c r="H263" s="14"/>
      <c r="I263" s="14"/>
      <c r="J263" s="14"/>
      <c r="K263" s="14"/>
      <c r="L263" s="14"/>
      <c r="M263" s="14"/>
      <c r="N263" s="14"/>
      <c r="O263" s="14"/>
      <c r="P263" s="14"/>
      <c r="Q263" s="14"/>
      <c r="R263" s="14"/>
      <c r="S263" s="14"/>
      <c r="T263" s="14"/>
      <c r="U263" s="14"/>
      <c r="V263" s="14"/>
      <c r="W263" s="14"/>
      <c r="X263" s="14"/>
      <c r="Y263" s="14"/>
      <c r="Z263" s="14"/>
    </row>
    <row r="264">
      <c r="A264" s="7"/>
      <c r="B264" s="11"/>
      <c r="C264" s="22"/>
      <c r="D264" s="11"/>
      <c r="E264" s="13"/>
      <c r="F264" s="11"/>
      <c r="G264" s="14"/>
      <c r="H264" s="14"/>
      <c r="I264" s="14"/>
      <c r="J264" s="14"/>
      <c r="K264" s="14"/>
      <c r="L264" s="14"/>
      <c r="M264" s="14"/>
      <c r="N264" s="14"/>
      <c r="O264" s="14"/>
      <c r="P264" s="14"/>
      <c r="Q264" s="14"/>
      <c r="R264" s="14"/>
      <c r="S264" s="14"/>
      <c r="T264" s="14"/>
      <c r="U264" s="14"/>
      <c r="V264" s="14"/>
      <c r="W264" s="14"/>
      <c r="X264" s="14"/>
      <c r="Y264" s="14"/>
      <c r="Z264" s="14"/>
    </row>
    <row r="265">
      <c r="A265" s="7"/>
      <c r="B265" s="11"/>
      <c r="C265" s="22"/>
      <c r="D265" s="11"/>
      <c r="E265" s="13"/>
      <c r="F265" s="11"/>
      <c r="G265" s="14"/>
      <c r="H265" s="14"/>
      <c r="I265" s="14"/>
      <c r="J265" s="14"/>
      <c r="K265" s="14"/>
      <c r="L265" s="14"/>
      <c r="M265" s="14"/>
      <c r="N265" s="14"/>
      <c r="O265" s="14"/>
      <c r="P265" s="14"/>
      <c r="Q265" s="14"/>
      <c r="R265" s="14"/>
      <c r="S265" s="14"/>
      <c r="T265" s="14"/>
      <c r="U265" s="14"/>
      <c r="V265" s="14"/>
      <c r="W265" s="14"/>
      <c r="X265" s="14"/>
      <c r="Y265" s="14"/>
      <c r="Z265" s="14"/>
    </row>
    <row r="266">
      <c r="A266" s="7"/>
      <c r="B266" s="11"/>
      <c r="C266" s="22"/>
      <c r="D266" s="11"/>
      <c r="E266" s="13"/>
      <c r="F266" s="11"/>
      <c r="G266" s="14"/>
      <c r="H266" s="14"/>
      <c r="I266" s="14"/>
      <c r="J266" s="14"/>
      <c r="K266" s="14"/>
      <c r="L266" s="14"/>
      <c r="M266" s="14"/>
      <c r="N266" s="14"/>
      <c r="O266" s="14"/>
      <c r="P266" s="14"/>
      <c r="Q266" s="14"/>
      <c r="R266" s="14"/>
      <c r="S266" s="14"/>
      <c r="T266" s="14"/>
      <c r="U266" s="14"/>
      <c r="V266" s="14"/>
      <c r="W266" s="14"/>
      <c r="X266" s="14"/>
      <c r="Y266" s="14"/>
      <c r="Z266" s="14"/>
    </row>
    <row r="267">
      <c r="A267" s="7"/>
      <c r="B267" s="11"/>
      <c r="C267" s="22"/>
      <c r="D267" s="11"/>
      <c r="E267" s="13"/>
      <c r="F267" s="11"/>
      <c r="G267" s="14"/>
      <c r="H267" s="14"/>
      <c r="I267" s="14"/>
      <c r="J267" s="14"/>
      <c r="K267" s="14"/>
      <c r="L267" s="14"/>
      <c r="M267" s="14"/>
      <c r="N267" s="14"/>
      <c r="O267" s="14"/>
      <c r="P267" s="14"/>
      <c r="Q267" s="14"/>
      <c r="R267" s="14"/>
      <c r="S267" s="14"/>
      <c r="T267" s="14"/>
      <c r="U267" s="14"/>
      <c r="V267" s="14"/>
      <c r="W267" s="14"/>
      <c r="X267" s="14"/>
      <c r="Y267" s="14"/>
      <c r="Z267" s="14"/>
    </row>
    <row r="268">
      <c r="A268" s="7"/>
      <c r="B268" s="11"/>
      <c r="C268" s="22"/>
      <c r="D268" s="11"/>
      <c r="E268" s="13"/>
      <c r="F268" s="11"/>
      <c r="G268" s="14"/>
      <c r="H268" s="14"/>
      <c r="I268" s="14"/>
      <c r="J268" s="14"/>
      <c r="K268" s="14"/>
      <c r="L268" s="14"/>
      <c r="M268" s="14"/>
      <c r="N268" s="14"/>
      <c r="O268" s="14"/>
      <c r="P268" s="14"/>
      <c r="Q268" s="14"/>
      <c r="R268" s="14"/>
      <c r="S268" s="14"/>
      <c r="T268" s="14"/>
      <c r="U268" s="14"/>
      <c r="V268" s="14"/>
      <c r="W268" s="14"/>
      <c r="X268" s="14"/>
      <c r="Y268" s="14"/>
      <c r="Z268" s="14"/>
    </row>
    <row r="269">
      <c r="A269" s="7"/>
      <c r="B269" s="11"/>
      <c r="C269" s="22"/>
      <c r="D269" s="11"/>
      <c r="E269" s="13"/>
      <c r="F269" s="11"/>
      <c r="G269" s="14"/>
      <c r="H269" s="14"/>
      <c r="I269" s="14"/>
      <c r="J269" s="14"/>
      <c r="K269" s="14"/>
      <c r="L269" s="14"/>
      <c r="M269" s="14"/>
      <c r="N269" s="14"/>
      <c r="O269" s="14"/>
      <c r="P269" s="14"/>
      <c r="Q269" s="14"/>
      <c r="R269" s="14"/>
      <c r="S269" s="14"/>
      <c r="T269" s="14"/>
      <c r="U269" s="14"/>
      <c r="V269" s="14"/>
      <c r="W269" s="14"/>
      <c r="X269" s="14"/>
      <c r="Y269" s="14"/>
      <c r="Z269" s="14"/>
    </row>
    <row r="270">
      <c r="A270" s="7"/>
      <c r="B270" s="11"/>
      <c r="C270" s="22"/>
      <c r="D270" s="11"/>
      <c r="E270" s="13"/>
      <c r="F270" s="11"/>
      <c r="G270" s="14"/>
      <c r="H270" s="14"/>
      <c r="I270" s="14"/>
      <c r="J270" s="14"/>
      <c r="K270" s="14"/>
      <c r="L270" s="14"/>
      <c r="M270" s="14"/>
      <c r="N270" s="14"/>
      <c r="O270" s="14"/>
      <c r="P270" s="14"/>
      <c r="Q270" s="14"/>
      <c r="R270" s="14"/>
      <c r="S270" s="14"/>
      <c r="T270" s="14"/>
      <c r="U270" s="14"/>
      <c r="V270" s="14"/>
      <c r="W270" s="14"/>
      <c r="X270" s="14"/>
      <c r="Y270" s="14"/>
      <c r="Z270" s="14"/>
    </row>
    <row r="271">
      <c r="A271" s="7"/>
      <c r="B271" s="11"/>
      <c r="C271" s="22"/>
      <c r="D271" s="11"/>
      <c r="E271" s="13"/>
      <c r="F271" s="11"/>
      <c r="G271" s="14"/>
      <c r="H271" s="14"/>
      <c r="I271" s="14"/>
      <c r="J271" s="14"/>
      <c r="K271" s="14"/>
      <c r="L271" s="14"/>
      <c r="M271" s="14"/>
      <c r="N271" s="14"/>
      <c r="O271" s="14"/>
      <c r="P271" s="14"/>
      <c r="Q271" s="14"/>
      <c r="R271" s="14"/>
      <c r="S271" s="14"/>
      <c r="T271" s="14"/>
      <c r="U271" s="14"/>
      <c r="V271" s="14"/>
      <c r="W271" s="14"/>
      <c r="X271" s="14"/>
      <c r="Y271" s="14"/>
      <c r="Z271" s="14"/>
    </row>
    <row r="272">
      <c r="A272" s="7"/>
      <c r="B272" s="11"/>
      <c r="C272" s="22"/>
      <c r="D272" s="11"/>
      <c r="E272" s="13"/>
      <c r="F272" s="11"/>
      <c r="G272" s="14"/>
      <c r="H272" s="14"/>
      <c r="I272" s="14"/>
      <c r="J272" s="14"/>
      <c r="K272" s="14"/>
      <c r="L272" s="14"/>
      <c r="M272" s="14"/>
      <c r="N272" s="14"/>
      <c r="O272" s="14"/>
      <c r="P272" s="14"/>
      <c r="Q272" s="14"/>
      <c r="R272" s="14"/>
      <c r="S272" s="14"/>
      <c r="T272" s="14"/>
      <c r="U272" s="14"/>
      <c r="V272" s="14"/>
      <c r="W272" s="14"/>
      <c r="X272" s="14"/>
      <c r="Y272" s="14"/>
      <c r="Z272" s="14"/>
    </row>
    <row r="273">
      <c r="A273" s="7"/>
      <c r="B273" s="11"/>
      <c r="C273" s="22"/>
      <c r="D273" s="11"/>
      <c r="E273" s="13"/>
      <c r="F273" s="11"/>
      <c r="G273" s="14"/>
      <c r="H273" s="14"/>
      <c r="I273" s="14"/>
      <c r="J273" s="14"/>
      <c r="K273" s="14"/>
      <c r="L273" s="14"/>
      <c r="M273" s="14"/>
      <c r="N273" s="14"/>
      <c r="O273" s="14"/>
      <c r="P273" s="14"/>
      <c r="Q273" s="14"/>
      <c r="R273" s="14"/>
      <c r="S273" s="14"/>
      <c r="T273" s="14"/>
      <c r="U273" s="14"/>
      <c r="V273" s="14"/>
      <c r="W273" s="14"/>
      <c r="X273" s="14"/>
      <c r="Y273" s="14"/>
      <c r="Z273" s="14"/>
    </row>
    <row r="274">
      <c r="A274" s="7"/>
      <c r="B274" s="11"/>
      <c r="C274" s="22"/>
      <c r="D274" s="11"/>
      <c r="E274" s="13"/>
      <c r="F274" s="11"/>
      <c r="G274" s="14"/>
      <c r="H274" s="14"/>
      <c r="I274" s="14"/>
      <c r="J274" s="14"/>
      <c r="K274" s="14"/>
      <c r="L274" s="14"/>
      <c r="M274" s="14"/>
      <c r="N274" s="14"/>
      <c r="O274" s="14"/>
      <c r="P274" s="14"/>
      <c r="Q274" s="14"/>
      <c r="R274" s="14"/>
      <c r="S274" s="14"/>
      <c r="T274" s="14"/>
      <c r="U274" s="14"/>
      <c r="V274" s="14"/>
      <c r="W274" s="14"/>
      <c r="X274" s="14"/>
      <c r="Y274" s="14"/>
      <c r="Z274" s="14"/>
    </row>
    <row r="275">
      <c r="A275" s="7"/>
      <c r="B275" s="11"/>
      <c r="C275" s="22"/>
      <c r="D275" s="11"/>
      <c r="E275" s="13"/>
      <c r="F275" s="11"/>
      <c r="G275" s="14"/>
      <c r="H275" s="14"/>
      <c r="I275" s="14"/>
      <c r="J275" s="14"/>
      <c r="K275" s="14"/>
      <c r="L275" s="14"/>
      <c r="M275" s="14"/>
      <c r="N275" s="14"/>
      <c r="O275" s="14"/>
      <c r="P275" s="14"/>
      <c r="Q275" s="14"/>
      <c r="R275" s="14"/>
      <c r="S275" s="14"/>
      <c r="T275" s="14"/>
      <c r="U275" s="14"/>
      <c r="V275" s="14"/>
      <c r="W275" s="14"/>
      <c r="X275" s="14"/>
      <c r="Y275" s="14"/>
      <c r="Z275" s="14"/>
    </row>
    <row r="276">
      <c r="A276" s="7"/>
      <c r="B276" s="11"/>
      <c r="C276" s="22"/>
      <c r="D276" s="11"/>
      <c r="E276" s="13"/>
      <c r="F276" s="11"/>
      <c r="G276" s="14"/>
      <c r="H276" s="14"/>
      <c r="I276" s="14"/>
      <c r="J276" s="14"/>
      <c r="K276" s="14"/>
      <c r="L276" s="14"/>
      <c r="M276" s="14"/>
      <c r="N276" s="14"/>
      <c r="O276" s="14"/>
      <c r="P276" s="14"/>
      <c r="Q276" s="14"/>
      <c r="R276" s="14"/>
      <c r="S276" s="14"/>
      <c r="T276" s="14"/>
      <c r="U276" s="14"/>
      <c r="V276" s="14"/>
      <c r="W276" s="14"/>
      <c r="X276" s="14"/>
      <c r="Y276" s="14"/>
      <c r="Z276" s="14"/>
    </row>
    <row r="277">
      <c r="A277" s="7"/>
      <c r="B277" s="11"/>
      <c r="C277" s="22"/>
      <c r="D277" s="11"/>
      <c r="E277" s="13"/>
      <c r="F277" s="11"/>
      <c r="G277" s="14"/>
      <c r="H277" s="14"/>
      <c r="I277" s="14"/>
      <c r="J277" s="14"/>
      <c r="K277" s="14"/>
      <c r="L277" s="14"/>
      <c r="M277" s="14"/>
      <c r="N277" s="14"/>
      <c r="O277" s="14"/>
      <c r="P277" s="14"/>
      <c r="Q277" s="14"/>
      <c r="R277" s="14"/>
      <c r="S277" s="14"/>
      <c r="T277" s="14"/>
      <c r="U277" s="14"/>
      <c r="V277" s="14"/>
      <c r="W277" s="14"/>
      <c r="X277" s="14"/>
      <c r="Y277" s="14"/>
      <c r="Z277" s="14"/>
    </row>
    <row r="278">
      <c r="A278" s="7"/>
      <c r="B278" s="11"/>
      <c r="C278" s="22"/>
      <c r="D278" s="11"/>
      <c r="E278" s="13"/>
      <c r="F278" s="11"/>
      <c r="G278" s="14"/>
      <c r="H278" s="14"/>
      <c r="I278" s="14"/>
      <c r="J278" s="14"/>
      <c r="K278" s="14"/>
      <c r="L278" s="14"/>
      <c r="M278" s="14"/>
      <c r="N278" s="14"/>
      <c r="O278" s="14"/>
      <c r="P278" s="14"/>
      <c r="Q278" s="14"/>
      <c r="R278" s="14"/>
      <c r="S278" s="14"/>
      <c r="T278" s="14"/>
      <c r="U278" s="14"/>
      <c r="V278" s="14"/>
      <c r="W278" s="14"/>
      <c r="X278" s="14"/>
      <c r="Y278" s="14"/>
      <c r="Z278" s="14"/>
    </row>
    <row r="279">
      <c r="A279" s="7"/>
      <c r="B279" s="11"/>
      <c r="C279" s="22"/>
      <c r="D279" s="11"/>
      <c r="E279" s="13"/>
      <c r="F279" s="11"/>
      <c r="G279" s="14"/>
      <c r="H279" s="14"/>
      <c r="I279" s="14"/>
      <c r="J279" s="14"/>
      <c r="K279" s="14"/>
      <c r="L279" s="14"/>
      <c r="M279" s="14"/>
      <c r="N279" s="14"/>
      <c r="O279" s="14"/>
      <c r="P279" s="14"/>
      <c r="Q279" s="14"/>
      <c r="R279" s="14"/>
      <c r="S279" s="14"/>
      <c r="T279" s="14"/>
      <c r="U279" s="14"/>
      <c r="V279" s="14"/>
      <c r="W279" s="14"/>
      <c r="X279" s="14"/>
      <c r="Y279" s="14"/>
      <c r="Z279" s="14"/>
    </row>
    <row r="280">
      <c r="A280" s="7"/>
      <c r="B280" s="11"/>
      <c r="C280" s="22"/>
      <c r="D280" s="11"/>
      <c r="E280" s="13"/>
      <c r="F280" s="11"/>
      <c r="G280" s="14"/>
      <c r="H280" s="14"/>
      <c r="I280" s="14"/>
      <c r="J280" s="14"/>
      <c r="K280" s="14"/>
      <c r="L280" s="14"/>
      <c r="M280" s="14"/>
      <c r="N280" s="14"/>
      <c r="O280" s="14"/>
      <c r="P280" s="14"/>
      <c r="Q280" s="14"/>
      <c r="R280" s="14"/>
      <c r="S280" s="14"/>
      <c r="T280" s="14"/>
      <c r="U280" s="14"/>
      <c r="V280" s="14"/>
      <c r="W280" s="14"/>
      <c r="X280" s="14"/>
      <c r="Y280" s="14"/>
      <c r="Z280" s="14"/>
    </row>
    <row r="281">
      <c r="A281" s="7"/>
      <c r="B281" s="11"/>
      <c r="C281" s="22"/>
      <c r="D281" s="11"/>
      <c r="E281" s="13"/>
      <c r="F281" s="11"/>
      <c r="G281" s="14"/>
      <c r="H281" s="14"/>
      <c r="I281" s="14"/>
      <c r="J281" s="14"/>
      <c r="K281" s="14"/>
      <c r="L281" s="14"/>
      <c r="M281" s="14"/>
      <c r="N281" s="14"/>
      <c r="O281" s="14"/>
      <c r="P281" s="14"/>
      <c r="Q281" s="14"/>
      <c r="R281" s="14"/>
      <c r="S281" s="14"/>
      <c r="T281" s="14"/>
      <c r="U281" s="14"/>
      <c r="V281" s="14"/>
      <c r="W281" s="14"/>
      <c r="X281" s="14"/>
      <c r="Y281" s="14"/>
      <c r="Z281" s="14"/>
    </row>
    <row r="282">
      <c r="A282" s="7"/>
      <c r="B282" s="11"/>
      <c r="C282" s="22"/>
      <c r="D282" s="11"/>
      <c r="E282" s="13"/>
      <c r="F282" s="11"/>
      <c r="G282" s="14"/>
      <c r="H282" s="14"/>
      <c r="I282" s="14"/>
      <c r="J282" s="14"/>
      <c r="K282" s="14"/>
      <c r="L282" s="14"/>
      <c r="M282" s="14"/>
      <c r="N282" s="14"/>
      <c r="O282" s="14"/>
      <c r="P282" s="14"/>
      <c r="Q282" s="14"/>
      <c r="R282" s="14"/>
      <c r="S282" s="14"/>
      <c r="T282" s="14"/>
      <c r="U282" s="14"/>
      <c r="V282" s="14"/>
      <c r="W282" s="14"/>
      <c r="X282" s="14"/>
      <c r="Y282" s="14"/>
      <c r="Z282" s="14"/>
    </row>
    <row r="283">
      <c r="A283" s="7"/>
      <c r="B283" s="11"/>
      <c r="C283" s="22"/>
      <c r="D283" s="11"/>
      <c r="E283" s="13"/>
      <c r="F283" s="11"/>
      <c r="G283" s="14"/>
      <c r="H283" s="14"/>
      <c r="I283" s="14"/>
      <c r="J283" s="14"/>
      <c r="K283" s="14"/>
      <c r="L283" s="14"/>
      <c r="M283" s="14"/>
      <c r="N283" s="14"/>
      <c r="O283" s="14"/>
      <c r="P283" s="14"/>
      <c r="Q283" s="14"/>
      <c r="R283" s="14"/>
      <c r="S283" s="14"/>
      <c r="T283" s="14"/>
      <c r="U283" s="14"/>
      <c r="V283" s="14"/>
      <c r="W283" s="14"/>
      <c r="X283" s="14"/>
      <c r="Y283" s="14"/>
      <c r="Z283" s="14"/>
    </row>
    <row r="284">
      <c r="A284" s="7"/>
      <c r="B284" s="11"/>
      <c r="C284" s="22"/>
      <c r="D284" s="11"/>
      <c r="E284" s="13"/>
      <c r="F284" s="11"/>
      <c r="G284" s="14"/>
      <c r="H284" s="14"/>
      <c r="I284" s="14"/>
      <c r="J284" s="14"/>
      <c r="K284" s="14"/>
      <c r="L284" s="14"/>
      <c r="M284" s="14"/>
      <c r="N284" s="14"/>
      <c r="O284" s="14"/>
      <c r="P284" s="14"/>
      <c r="Q284" s="14"/>
      <c r="R284" s="14"/>
      <c r="S284" s="14"/>
      <c r="T284" s="14"/>
      <c r="U284" s="14"/>
      <c r="V284" s="14"/>
      <c r="W284" s="14"/>
      <c r="X284" s="14"/>
      <c r="Y284" s="14"/>
      <c r="Z284" s="14"/>
    </row>
    <row r="285">
      <c r="A285" s="7"/>
      <c r="B285" s="11"/>
      <c r="C285" s="22"/>
      <c r="D285" s="11"/>
      <c r="E285" s="13"/>
      <c r="F285" s="11"/>
      <c r="G285" s="14"/>
      <c r="H285" s="14"/>
      <c r="I285" s="14"/>
      <c r="J285" s="14"/>
      <c r="K285" s="14"/>
      <c r="L285" s="14"/>
      <c r="M285" s="14"/>
      <c r="N285" s="14"/>
      <c r="O285" s="14"/>
      <c r="P285" s="14"/>
      <c r="Q285" s="14"/>
      <c r="R285" s="14"/>
      <c r="S285" s="14"/>
      <c r="T285" s="14"/>
      <c r="U285" s="14"/>
      <c r="V285" s="14"/>
      <c r="W285" s="14"/>
      <c r="X285" s="14"/>
      <c r="Y285" s="14"/>
      <c r="Z285" s="14"/>
    </row>
    <row r="286">
      <c r="A286" s="7"/>
      <c r="B286" s="11"/>
      <c r="C286" s="22"/>
      <c r="D286" s="11"/>
      <c r="E286" s="13"/>
      <c r="F286" s="11"/>
      <c r="G286" s="14"/>
      <c r="H286" s="14"/>
      <c r="I286" s="14"/>
      <c r="J286" s="14"/>
      <c r="K286" s="14"/>
      <c r="L286" s="14"/>
      <c r="M286" s="14"/>
      <c r="N286" s="14"/>
      <c r="O286" s="14"/>
      <c r="P286" s="14"/>
      <c r="Q286" s="14"/>
      <c r="R286" s="14"/>
      <c r="S286" s="14"/>
      <c r="T286" s="14"/>
      <c r="U286" s="14"/>
      <c r="V286" s="14"/>
      <c r="W286" s="14"/>
      <c r="X286" s="14"/>
      <c r="Y286" s="14"/>
      <c r="Z286" s="14"/>
    </row>
    <row r="287">
      <c r="A287" s="7"/>
      <c r="B287" s="11"/>
      <c r="C287" s="22"/>
      <c r="D287" s="11"/>
      <c r="E287" s="13"/>
      <c r="F287" s="11"/>
      <c r="G287" s="14"/>
      <c r="H287" s="14"/>
      <c r="I287" s="14"/>
      <c r="J287" s="14"/>
      <c r="K287" s="14"/>
      <c r="L287" s="14"/>
      <c r="M287" s="14"/>
      <c r="N287" s="14"/>
      <c r="O287" s="14"/>
      <c r="P287" s="14"/>
      <c r="Q287" s="14"/>
      <c r="R287" s="14"/>
      <c r="S287" s="14"/>
      <c r="T287" s="14"/>
      <c r="U287" s="14"/>
      <c r="V287" s="14"/>
      <c r="W287" s="14"/>
      <c r="X287" s="14"/>
      <c r="Y287" s="14"/>
      <c r="Z287" s="14"/>
    </row>
    <row r="288">
      <c r="A288" s="7"/>
      <c r="B288" s="11"/>
      <c r="C288" s="22"/>
      <c r="D288" s="11"/>
      <c r="E288" s="13"/>
      <c r="F288" s="11"/>
      <c r="G288" s="14"/>
      <c r="H288" s="14"/>
      <c r="I288" s="14"/>
      <c r="J288" s="14"/>
      <c r="K288" s="14"/>
      <c r="L288" s="14"/>
      <c r="M288" s="14"/>
      <c r="N288" s="14"/>
      <c r="O288" s="14"/>
      <c r="P288" s="14"/>
      <c r="Q288" s="14"/>
      <c r="R288" s="14"/>
      <c r="S288" s="14"/>
      <c r="T288" s="14"/>
      <c r="U288" s="14"/>
      <c r="V288" s="14"/>
      <c r="W288" s="14"/>
      <c r="X288" s="14"/>
      <c r="Y288" s="14"/>
      <c r="Z288" s="14"/>
    </row>
    <row r="289">
      <c r="A289" s="7"/>
      <c r="B289" s="11"/>
      <c r="C289" s="22"/>
      <c r="D289" s="11"/>
      <c r="E289" s="13"/>
      <c r="F289" s="11"/>
      <c r="G289" s="14"/>
      <c r="H289" s="14"/>
      <c r="I289" s="14"/>
      <c r="J289" s="14"/>
      <c r="K289" s="14"/>
      <c r="L289" s="14"/>
      <c r="M289" s="14"/>
      <c r="N289" s="14"/>
      <c r="O289" s="14"/>
      <c r="P289" s="14"/>
      <c r="Q289" s="14"/>
      <c r="R289" s="14"/>
      <c r="S289" s="14"/>
      <c r="T289" s="14"/>
      <c r="U289" s="14"/>
      <c r="V289" s="14"/>
      <c r="W289" s="14"/>
      <c r="X289" s="14"/>
      <c r="Y289" s="14"/>
      <c r="Z289" s="14"/>
    </row>
    <row r="290">
      <c r="A290" s="7"/>
      <c r="B290" s="11"/>
      <c r="C290" s="22"/>
      <c r="D290" s="11"/>
      <c r="E290" s="13"/>
      <c r="F290" s="11"/>
      <c r="G290" s="14"/>
      <c r="H290" s="14"/>
      <c r="I290" s="14"/>
      <c r="J290" s="14"/>
      <c r="K290" s="14"/>
      <c r="L290" s="14"/>
      <c r="M290" s="14"/>
      <c r="N290" s="14"/>
      <c r="O290" s="14"/>
      <c r="P290" s="14"/>
      <c r="Q290" s="14"/>
      <c r="R290" s="14"/>
      <c r="S290" s="14"/>
      <c r="T290" s="14"/>
      <c r="U290" s="14"/>
      <c r="V290" s="14"/>
      <c r="W290" s="14"/>
      <c r="X290" s="14"/>
      <c r="Y290" s="14"/>
      <c r="Z290" s="14"/>
    </row>
    <row r="291">
      <c r="A291" s="7"/>
      <c r="B291" s="11"/>
      <c r="C291" s="22"/>
      <c r="D291" s="11"/>
      <c r="E291" s="13"/>
      <c r="F291" s="11"/>
      <c r="G291" s="14"/>
      <c r="H291" s="14"/>
      <c r="I291" s="14"/>
      <c r="J291" s="14"/>
      <c r="K291" s="14"/>
      <c r="L291" s="14"/>
      <c r="M291" s="14"/>
      <c r="N291" s="14"/>
      <c r="O291" s="14"/>
      <c r="P291" s="14"/>
      <c r="Q291" s="14"/>
      <c r="R291" s="14"/>
      <c r="S291" s="14"/>
      <c r="T291" s="14"/>
      <c r="U291" s="14"/>
      <c r="V291" s="14"/>
      <c r="W291" s="14"/>
      <c r="X291" s="14"/>
      <c r="Y291" s="14"/>
      <c r="Z291" s="14"/>
    </row>
    <row r="292">
      <c r="A292" s="7"/>
      <c r="B292" s="11"/>
      <c r="C292" s="22"/>
      <c r="D292" s="11"/>
      <c r="E292" s="13"/>
      <c r="F292" s="11"/>
      <c r="G292" s="14"/>
      <c r="H292" s="14"/>
      <c r="I292" s="14"/>
      <c r="J292" s="14"/>
      <c r="K292" s="14"/>
      <c r="L292" s="14"/>
      <c r="M292" s="14"/>
      <c r="N292" s="14"/>
      <c r="O292" s="14"/>
      <c r="P292" s="14"/>
      <c r="Q292" s="14"/>
      <c r="R292" s="14"/>
      <c r="S292" s="14"/>
      <c r="T292" s="14"/>
      <c r="U292" s="14"/>
      <c r="V292" s="14"/>
      <c r="W292" s="14"/>
      <c r="X292" s="14"/>
      <c r="Y292" s="14"/>
      <c r="Z292" s="14"/>
    </row>
    <row r="293">
      <c r="A293" s="7"/>
      <c r="B293" s="11"/>
      <c r="C293" s="22"/>
      <c r="D293" s="11"/>
      <c r="E293" s="13"/>
      <c r="F293" s="11"/>
      <c r="G293" s="14"/>
      <c r="H293" s="14"/>
      <c r="I293" s="14"/>
      <c r="J293" s="14"/>
      <c r="K293" s="14"/>
      <c r="L293" s="14"/>
      <c r="M293" s="14"/>
      <c r="N293" s="14"/>
      <c r="O293" s="14"/>
      <c r="P293" s="14"/>
      <c r="Q293" s="14"/>
      <c r="R293" s="14"/>
      <c r="S293" s="14"/>
      <c r="T293" s="14"/>
      <c r="U293" s="14"/>
      <c r="V293" s="14"/>
      <c r="W293" s="14"/>
      <c r="X293" s="14"/>
      <c r="Y293" s="14"/>
      <c r="Z293" s="14"/>
    </row>
    <row r="294">
      <c r="A294" s="7"/>
      <c r="B294" s="11"/>
      <c r="C294" s="22"/>
      <c r="D294" s="11"/>
      <c r="E294" s="13"/>
      <c r="F294" s="11"/>
      <c r="G294" s="14"/>
      <c r="H294" s="14"/>
      <c r="I294" s="14"/>
      <c r="J294" s="14"/>
      <c r="K294" s="14"/>
      <c r="L294" s="14"/>
      <c r="M294" s="14"/>
      <c r="N294" s="14"/>
      <c r="O294" s="14"/>
      <c r="P294" s="14"/>
      <c r="Q294" s="14"/>
      <c r="R294" s="14"/>
      <c r="S294" s="14"/>
      <c r="T294" s="14"/>
      <c r="U294" s="14"/>
      <c r="V294" s="14"/>
      <c r="W294" s="14"/>
      <c r="X294" s="14"/>
      <c r="Y294" s="14"/>
      <c r="Z294" s="14"/>
    </row>
    <row r="295">
      <c r="A295" s="7"/>
      <c r="B295" s="11"/>
      <c r="C295" s="22"/>
      <c r="D295" s="11"/>
      <c r="E295" s="13"/>
      <c r="F295" s="11"/>
      <c r="G295" s="14"/>
      <c r="H295" s="14"/>
      <c r="I295" s="14"/>
      <c r="J295" s="14"/>
      <c r="K295" s="14"/>
      <c r="L295" s="14"/>
      <c r="M295" s="14"/>
      <c r="N295" s="14"/>
      <c r="O295" s="14"/>
      <c r="P295" s="14"/>
      <c r="Q295" s="14"/>
      <c r="R295" s="14"/>
      <c r="S295" s="14"/>
      <c r="T295" s="14"/>
      <c r="U295" s="14"/>
      <c r="V295" s="14"/>
      <c r="W295" s="14"/>
      <c r="X295" s="14"/>
      <c r="Y295" s="14"/>
      <c r="Z295" s="14"/>
    </row>
    <row r="296">
      <c r="A296" s="7"/>
      <c r="B296" s="11"/>
      <c r="C296" s="22"/>
      <c r="D296" s="11"/>
      <c r="E296" s="13"/>
      <c r="F296" s="11"/>
      <c r="G296" s="14"/>
      <c r="H296" s="14"/>
      <c r="I296" s="14"/>
      <c r="J296" s="14"/>
      <c r="K296" s="14"/>
      <c r="L296" s="14"/>
      <c r="M296" s="14"/>
      <c r="N296" s="14"/>
      <c r="O296" s="14"/>
      <c r="P296" s="14"/>
      <c r="Q296" s="14"/>
      <c r="R296" s="14"/>
      <c r="S296" s="14"/>
      <c r="T296" s="14"/>
      <c r="U296" s="14"/>
      <c r="V296" s="14"/>
      <c r="W296" s="14"/>
      <c r="X296" s="14"/>
      <c r="Y296" s="14"/>
      <c r="Z296" s="14"/>
    </row>
    <row r="297">
      <c r="A297" s="7"/>
      <c r="B297" s="11"/>
      <c r="C297" s="22"/>
      <c r="D297" s="11"/>
      <c r="E297" s="13"/>
      <c r="F297" s="11"/>
      <c r="G297" s="14"/>
      <c r="H297" s="14"/>
      <c r="I297" s="14"/>
      <c r="J297" s="14"/>
      <c r="K297" s="14"/>
      <c r="L297" s="14"/>
      <c r="M297" s="14"/>
      <c r="N297" s="14"/>
      <c r="O297" s="14"/>
      <c r="P297" s="14"/>
      <c r="Q297" s="14"/>
      <c r="R297" s="14"/>
      <c r="S297" s="14"/>
      <c r="T297" s="14"/>
      <c r="U297" s="14"/>
      <c r="V297" s="14"/>
      <c r="W297" s="14"/>
      <c r="X297" s="14"/>
      <c r="Y297" s="14"/>
      <c r="Z297" s="14"/>
    </row>
    <row r="298">
      <c r="A298" s="7"/>
      <c r="B298" s="11"/>
      <c r="C298" s="22"/>
      <c r="D298" s="11"/>
      <c r="E298" s="13"/>
      <c r="F298" s="11"/>
      <c r="G298" s="14"/>
      <c r="H298" s="14"/>
      <c r="I298" s="14"/>
      <c r="J298" s="14"/>
      <c r="K298" s="14"/>
      <c r="L298" s="14"/>
      <c r="M298" s="14"/>
      <c r="N298" s="14"/>
      <c r="O298" s="14"/>
      <c r="P298" s="14"/>
      <c r="Q298" s="14"/>
      <c r="R298" s="14"/>
      <c r="S298" s="14"/>
      <c r="T298" s="14"/>
      <c r="U298" s="14"/>
      <c r="V298" s="14"/>
      <c r="W298" s="14"/>
      <c r="X298" s="14"/>
      <c r="Y298" s="14"/>
      <c r="Z298" s="14"/>
    </row>
    <row r="299">
      <c r="A299" s="7"/>
      <c r="B299" s="11"/>
      <c r="C299" s="22"/>
      <c r="D299" s="11"/>
      <c r="E299" s="13"/>
      <c r="F299" s="11"/>
      <c r="G299" s="14"/>
      <c r="H299" s="14"/>
      <c r="I299" s="14"/>
      <c r="J299" s="14"/>
      <c r="K299" s="14"/>
      <c r="L299" s="14"/>
      <c r="M299" s="14"/>
      <c r="N299" s="14"/>
      <c r="O299" s="14"/>
      <c r="P299" s="14"/>
      <c r="Q299" s="14"/>
      <c r="R299" s="14"/>
      <c r="S299" s="14"/>
      <c r="T299" s="14"/>
      <c r="U299" s="14"/>
      <c r="V299" s="14"/>
      <c r="W299" s="14"/>
      <c r="X299" s="14"/>
      <c r="Y299" s="14"/>
      <c r="Z299" s="14"/>
    </row>
    <row r="300">
      <c r="A300" s="7"/>
      <c r="B300" s="11"/>
      <c r="C300" s="22"/>
      <c r="D300" s="11"/>
      <c r="E300" s="13"/>
      <c r="F300" s="11"/>
      <c r="G300" s="14"/>
      <c r="H300" s="14"/>
      <c r="I300" s="14"/>
      <c r="J300" s="14"/>
      <c r="K300" s="14"/>
      <c r="L300" s="14"/>
      <c r="M300" s="14"/>
      <c r="N300" s="14"/>
      <c r="O300" s="14"/>
      <c r="P300" s="14"/>
      <c r="Q300" s="14"/>
      <c r="R300" s="14"/>
      <c r="S300" s="14"/>
      <c r="T300" s="14"/>
      <c r="U300" s="14"/>
      <c r="V300" s="14"/>
      <c r="W300" s="14"/>
      <c r="X300" s="14"/>
      <c r="Y300" s="14"/>
      <c r="Z300" s="14"/>
    </row>
    <row r="301">
      <c r="A301" s="7"/>
      <c r="B301" s="11"/>
      <c r="C301" s="22"/>
      <c r="D301" s="11"/>
      <c r="E301" s="13"/>
      <c r="F301" s="11"/>
      <c r="G301" s="14"/>
      <c r="H301" s="14"/>
      <c r="I301" s="14"/>
      <c r="J301" s="14"/>
      <c r="K301" s="14"/>
      <c r="L301" s="14"/>
      <c r="M301" s="14"/>
      <c r="N301" s="14"/>
      <c r="O301" s="14"/>
      <c r="P301" s="14"/>
      <c r="Q301" s="14"/>
      <c r="R301" s="14"/>
      <c r="S301" s="14"/>
      <c r="T301" s="14"/>
      <c r="U301" s="14"/>
      <c r="V301" s="14"/>
      <c r="W301" s="14"/>
      <c r="X301" s="14"/>
      <c r="Y301" s="14"/>
      <c r="Z301" s="14"/>
    </row>
    <row r="302">
      <c r="A302" s="7"/>
      <c r="B302" s="11"/>
      <c r="C302" s="22"/>
      <c r="D302" s="11"/>
      <c r="E302" s="13"/>
      <c r="F302" s="11"/>
      <c r="G302" s="14"/>
      <c r="H302" s="14"/>
      <c r="I302" s="14"/>
      <c r="J302" s="14"/>
      <c r="K302" s="14"/>
      <c r="L302" s="14"/>
      <c r="M302" s="14"/>
      <c r="N302" s="14"/>
      <c r="O302" s="14"/>
      <c r="P302" s="14"/>
      <c r="Q302" s="14"/>
      <c r="R302" s="14"/>
      <c r="S302" s="14"/>
      <c r="T302" s="14"/>
      <c r="U302" s="14"/>
      <c r="V302" s="14"/>
      <c r="W302" s="14"/>
      <c r="X302" s="14"/>
      <c r="Y302" s="14"/>
      <c r="Z302" s="14"/>
    </row>
    <row r="303">
      <c r="A303" s="7"/>
      <c r="B303" s="11"/>
      <c r="C303" s="22"/>
      <c r="D303" s="11"/>
      <c r="E303" s="13"/>
      <c r="F303" s="11"/>
      <c r="G303" s="14"/>
      <c r="H303" s="14"/>
      <c r="I303" s="14"/>
      <c r="J303" s="14"/>
      <c r="K303" s="14"/>
      <c r="L303" s="14"/>
      <c r="M303" s="14"/>
      <c r="N303" s="14"/>
      <c r="O303" s="14"/>
      <c r="P303" s="14"/>
      <c r="Q303" s="14"/>
      <c r="R303" s="14"/>
      <c r="S303" s="14"/>
      <c r="T303" s="14"/>
      <c r="U303" s="14"/>
      <c r="V303" s="14"/>
      <c r="W303" s="14"/>
      <c r="X303" s="14"/>
      <c r="Y303" s="14"/>
      <c r="Z303" s="14"/>
    </row>
    <row r="304">
      <c r="A304" s="7"/>
      <c r="B304" s="11"/>
      <c r="C304" s="22"/>
      <c r="D304" s="11"/>
      <c r="E304" s="13"/>
      <c r="F304" s="11"/>
      <c r="G304" s="14"/>
      <c r="H304" s="14"/>
      <c r="I304" s="14"/>
      <c r="J304" s="14"/>
      <c r="K304" s="14"/>
      <c r="L304" s="14"/>
      <c r="M304" s="14"/>
      <c r="N304" s="14"/>
      <c r="O304" s="14"/>
      <c r="P304" s="14"/>
      <c r="Q304" s="14"/>
      <c r="R304" s="14"/>
      <c r="S304" s="14"/>
      <c r="T304" s="14"/>
      <c r="U304" s="14"/>
      <c r="V304" s="14"/>
      <c r="W304" s="14"/>
      <c r="X304" s="14"/>
      <c r="Y304" s="14"/>
      <c r="Z304" s="14"/>
    </row>
    <row r="305">
      <c r="A305" s="7"/>
      <c r="B305" s="11"/>
      <c r="C305" s="22"/>
      <c r="D305" s="11"/>
      <c r="E305" s="13"/>
      <c r="F305" s="11"/>
      <c r="G305" s="14"/>
      <c r="H305" s="14"/>
      <c r="I305" s="14"/>
      <c r="J305" s="14"/>
      <c r="K305" s="14"/>
      <c r="L305" s="14"/>
      <c r="M305" s="14"/>
      <c r="N305" s="14"/>
      <c r="O305" s="14"/>
      <c r="P305" s="14"/>
      <c r="Q305" s="14"/>
      <c r="R305" s="14"/>
      <c r="S305" s="14"/>
      <c r="T305" s="14"/>
      <c r="U305" s="14"/>
      <c r="V305" s="14"/>
      <c r="W305" s="14"/>
      <c r="X305" s="14"/>
      <c r="Y305" s="14"/>
      <c r="Z305" s="14"/>
    </row>
    <row r="306">
      <c r="A306" s="7"/>
      <c r="B306" s="11"/>
      <c r="C306" s="22"/>
      <c r="D306" s="11"/>
      <c r="E306" s="13"/>
      <c r="F306" s="11"/>
      <c r="G306" s="14"/>
      <c r="H306" s="14"/>
      <c r="I306" s="14"/>
      <c r="J306" s="14"/>
      <c r="K306" s="14"/>
      <c r="L306" s="14"/>
      <c r="M306" s="14"/>
      <c r="N306" s="14"/>
      <c r="O306" s="14"/>
      <c r="P306" s="14"/>
      <c r="Q306" s="14"/>
      <c r="R306" s="14"/>
      <c r="S306" s="14"/>
      <c r="T306" s="14"/>
      <c r="U306" s="14"/>
      <c r="V306" s="14"/>
      <c r="W306" s="14"/>
      <c r="X306" s="14"/>
      <c r="Y306" s="14"/>
      <c r="Z306" s="14"/>
    </row>
    <row r="307">
      <c r="A307" s="7"/>
      <c r="B307" s="11"/>
      <c r="C307" s="22"/>
      <c r="D307" s="11"/>
      <c r="E307" s="13"/>
      <c r="F307" s="11"/>
      <c r="G307" s="14"/>
      <c r="H307" s="14"/>
      <c r="I307" s="14"/>
      <c r="J307" s="14"/>
      <c r="K307" s="14"/>
      <c r="L307" s="14"/>
      <c r="M307" s="14"/>
      <c r="N307" s="14"/>
      <c r="O307" s="14"/>
      <c r="P307" s="14"/>
      <c r="Q307" s="14"/>
      <c r="R307" s="14"/>
      <c r="S307" s="14"/>
      <c r="T307" s="14"/>
      <c r="U307" s="14"/>
      <c r="V307" s="14"/>
      <c r="W307" s="14"/>
      <c r="X307" s="14"/>
      <c r="Y307" s="14"/>
      <c r="Z307" s="14"/>
    </row>
    <row r="308">
      <c r="A308" s="7"/>
      <c r="B308" s="11"/>
      <c r="C308" s="22"/>
      <c r="D308" s="11"/>
      <c r="E308" s="13"/>
      <c r="F308" s="11"/>
      <c r="G308" s="14"/>
      <c r="H308" s="14"/>
      <c r="I308" s="14"/>
      <c r="J308" s="14"/>
      <c r="K308" s="14"/>
      <c r="L308" s="14"/>
      <c r="M308" s="14"/>
      <c r="N308" s="14"/>
      <c r="O308" s="14"/>
      <c r="P308" s="14"/>
      <c r="Q308" s="14"/>
      <c r="R308" s="14"/>
      <c r="S308" s="14"/>
      <c r="T308" s="14"/>
      <c r="U308" s="14"/>
      <c r="V308" s="14"/>
      <c r="W308" s="14"/>
      <c r="X308" s="14"/>
      <c r="Y308" s="14"/>
      <c r="Z308" s="14"/>
    </row>
    <row r="309">
      <c r="A309" s="7"/>
      <c r="B309" s="11"/>
      <c r="C309" s="22"/>
      <c r="D309" s="11"/>
      <c r="E309" s="13"/>
      <c r="F309" s="11"/>
      <c r="G309" s="14"/>
      <c r="H309" s="14"/>
      <c r="I309" s="14"/>
      <c r="J309" s="14"/>
      <c r="K309" s="14"/>
      <c r="L309" s="14"/>
      <c r="M309" s="14"/>
      <c r="N309" s="14"/>
      <c r="O309" s="14"/>
      <c r="P309" s="14"/>
      <c r="Q309" s="14"/>
      <c r="R309" s="14"/>
      <c r="S309" s="14"/>
      <c r="T309" s="14"/>
      <c r="U309" s="14"/>
      <c r="V309" s="14"/>
      <c r="W309" s="14"/>
      <c r="X309" s="14"/>
      <c r="Y309" s="14"/>
      <c r="Z309" s="14"/>
    </row>
    <row r="310">
      <c r="A310" s="7"/>
      <c r="B310" s="11"/>
      <c r="C310" s="22"/>
      <c r="D310" s="11"/>
      <c r="E310" s="13"/>
      <c r="F310" s="11"/>
      <c r="G310" s="14"/>
      <c r="H310" s="14"/>
      <c r="I310" s="14"/>
      <c r="J310" s="14"/>
      <c r="K310" s="14"/>
      <c r="L310" s="14"/>
      <c r="M310" s="14"/>
      <c r="N310" s="14"/>
      <c r="O310" s="14"/>
      <c r="P310" s="14"/>
      <c r="Q310" s="14"/>
      <c r="R310" s="14"/>
      <c r="S310" s="14"/>
      <c r="T310" s="14"/>
      <c r="U310" s="14"/>
      <c r="V310" s="14"/>
      <c r="W310" s="14"/>
      <c r="X310" s="14"/>
      <c r="Y310" s="14"/>
      <c r="Z310" s="14"/>
    </row>
    <row r="311">
      <c r="A311" s="7"/>
      <c r="B311" s="11"/>
      <c r="C311" s="22"/>
      <c r="D311" s="11"/>
      <c r="E311" s="13"/>
      <c r="F311" s="11"/>
      <c r="G311" s="14"/>
      <c r="H311" s="14"/>
      <c r="I311" s="14"/>
      <c r="J311" s="14"/>
      <c r="K311" s="14"/>
      <c r="L311" s="14"/>
      <c r="M311" s="14"/>
      <c r="N311" s="14"/>
      <c r="O311" s="14"/>
      <c r="P311" s="14"/>
      <c r="Q311" s="14"/>
      <c r="R311" s="14"/>
      <c r="S311" s="14"/>
      <c r="T311" s="14"/>
      <c r="U311" s="14"/>
      <c r="V311" s="14"/>
      <c r="W311" s="14"/>
      <c r="X311" s="14"/>
      <c r="Y311" s="14"/>
      <c r="Z311" s="14"/>
    </row>
    <row r="312">
      <c r="A312" s="7"/>
      <c r="B312" s="11"/>
      <c r="C312" s="22"/>
      <c r="D312" s="11"/>
      <c r="E312" s="13"/>
      <c r="F312" s="11"/>
      <c r="G312" s="14"/>
      <c r="H312" s="14"/>
      <c r="I312" s="14"/>
      <c r="J312" s="14"/>
      <c r="K312" s="14"/>
      <c r="L312" s="14"/>
      <c r="M312" s="14"/>
      <c r="N312" s="14"/>
      <c r="O312" s="14"/>
      <c r="P312" s="14"/>
      <c r="Q312" s="14"/>
      <c r="R312" s="14"/>
      <c r="S312" s="14"/>
      <c r="T312" s="14"/>
      <c r="U312" s="14"/>
      <c r="V312" s="14"/>
      <c r="W312" s="14"/>
      <c r="X312" s="14"/>
      <c r="Y312" s="14"/>
      <c r="Z312" s="14"/>
    </row>
    <row r="313">
      <c r="A313" s="7"/>
      <c r="B313" s="11"/>
      <c r="C313" s="22"/>
      <c r="D313" s="11"/>
      <c r="E313" s="13"/>
      <c r="F313" s="11"/>
      <c r="G313" s="14"/>
      <c r="H313" s="14"/>
      <c r="I313" s="14"/>
      <c r="J313" s="14"/>
      <c r="K313" s="14"/>
      <c r="L313" s="14"/>
      <c r="M313" s="14"/>
      <c r="N313" s="14"/>
      <c r="O313" s="14"/>
      <c r="P313" s="14"/>
      <c r="Q313" s="14"/>
      <c r="R313" s="14"/>
      <c r="S313" s="14"/>
      <c r="T313" s="14"/>
      <c r="U313" s="14"/>
      <c r="V313" s="14"/>
      <c r="W313" s="14"/>
      <c r="X313" s="14"/>
      <c r="Y313" s="14"/>
      <c r="Z313" s="14"/>
    </row>
    <row r="314">
      <c r="A314" s="7"/>
      <c r="B314" s="11"/>
      <c r="C314" s="22"/>
      <c r="D314" s="11"/>
      <c r="E314" s="13"/>
      <c r="F314" s="11"/>
      <c r="G314" s="14"/>
      <c r="H314" s="14"/>
      <c r="I314" s="14"/>
      <c r="J314" s="14"/>
      <c r="K314" s="14"/>
      <c r="L314" s="14"/>
      <c r="M314" s="14"/>
      <c r="N314" s="14"/>
      <c r="O314" s="14"/>
      <c r="P314" s="14"/>
      <c r="Q314" s="14"/>
      <c r="R314" s="14"/>
      <c r="S314" s="14"/>
      <c r="T314" s="14"/>
      <c r="U314" s="14"/>
      <c r="V314" s="14"/>
      <c r="W314" s="14"/>
      <c r="X314" s="14"/>
      <c r="Y314" s="14"/>
      <c r="Z314" s="14"/>
    </row>
    <row r="315">
      <c r="A315" s="7"/>
      <c r="B315" s="11"/>
      <c r="C315" s="22"/>
      <c r="D315" s="11"/>
      <c r="E315" s="13"/>
      <c r="F315" s="11"/>
      <c r="G315" s="14"/>
      <c r="H315" s="14"/>
      <c r="I315" s="14"/>
      <c r="J315" s="14"/>
      <c r="K315" s="14"/>
      <c r="L315" s="14"/>
      <c r="M315" s="14"/>
      <c r="N315" s="14"/>
      <c r="O315" s="14"/>
      <c r="P315" s="14"/>
      <c r="Q315" s="14"/>
      <c r="R315" s="14"/>
      <c r="S315" s="14"/>
      <c r="T315" s="14"/>
      <c r="U315" s="14"/>
      <c r="V315" s="14"/>
      <c r="W315" s="14"/>
      <c r="X315" s="14"/>
      <c r="Y315" s="14"/>
      <c r="Z315" s="14"/>
    </row>
    <row r="316">
      <c r="A316" s="7"/>
      <c r="B316" s="11"/>
      <c r="C316" s="22"/>
      <c r="D316" s="11"/>
      <c r="E316" s="13"/>
      <c r="F316" s="11"/>
      <c r="G316" s="14"/>
      <c r="H316" s="14"/>
      <c r="I316" s="14"/>
      <c r="J316" s="14"/>
      <c r="K316" s="14"/>
      <c r="L316" s="14"/>
      <c r="M316" s="14"/>
      <c r="N316" s="14"/>
      <c r="O316" s="14"/>
      <c r="P316" s="14"/>
      <c r="Q316" s="14"/>
      <c r="R316" s="14"/>
      <c r="S316" s="14"/>
      <c r="T316" s="14"/>
      <c r="U316" s="14"/>
      <c r="V316" s="14"/>
      <c r="W316" s="14"/>
      <c r="X316" s="14"/>
      <c r="Y316" s="14"/>
      <c r="Z316" s="14"/>
    </row>
    <row r="317">
      <c r="A317" s="7"/>
      <c r="B317" s="11"/>
      <c r="C317" s="22"/>
      <c r="D317" s="11"/>
      <c r="E317" s="13"/>
      <c r="F317" s="11"/>
      <c r="G317" s="14"/>
      <c r="H317" s="14"/>
      <c r="I317" s="14"/>
      <c r="J317" s="14"/>
      <c r="K317" s="14"/>
      <c r="L317" s="14"/>
      <c r="M317" s="14"/>
      <c r="N317" s="14"/>
      <c r="O317" s="14"/>
      <c r="P317" s="14"/>
      <c r="Q317" s="14"/>
      <c r="R317" s="14"/>
      <c r="S317" s="14"/>
      <c r="T317" s="14"/>
      <c r="U317" s="14"/>
      <c r="V317" s="14"/>
      <c r="W317" s="14"/>
      <c r="X317" s="14"/>
      <c r="Y317" s="14"/>
      <c r="Z317" s="14"/>
    </row>
    <row r="318">
      <c r="A318" s="7"/>
      <c r="B318" s="11"/>
      <c r="C318" s="22"/>
      <c r="D318" s="11"/>
      <c r="E318" s="13"/>
      <c r="F318" s="11"/>
      <c r="G318" s="14"/>
      <c r="H318" s="14"/>
      <c r="I318" s="14"/>
      <c r="J318" s="14"/>
      <c r="K318" s="14"/>
      <c r="L318" s="14"/>
      <c r="M318" s="14"/>
      <c r="N318" s="14"/>
      <c r="O318" s="14"/>
      <c r="P318" s="14"/>
      <c r="Q318" s="14"/>
      <c r="R318" s="14"/>
      <c r="S318" s="14"/>
      <c r="T318" s="14"/>
      <c r="U318" s="14"/>
      <c r="V318" s="14"/>
      <c r="W318" s="14"/>
      <c r="X318" s="14"/>
      <c r="Y318" s="14"/>
      <c r="Z318" s="14"/>
    </row>
    <row r="319">
      <c r="A319" s="7"/>
      <c r="B319" s="11"/>
      <c r="C319" s="22"/>
      <c r="D319" s="11"/>
      <c r="E319" s="13"/>
      <c r="F319" s="11"/>
      <c r="G319" s="14"/>
      <c r="H319" s="14"/>
      <c r="I319" s="14"/>
      <c r="J319" s="14"/>
      <c r="K319" s="14"/>
      <c r="L319" s="14"/>
      <c r="M319" s="14"/>
      <c r="N319" s="14"/>
      <c r="O319" s="14"/>
      <c r="P319" s="14"/>
      <c r="Q319" s="14"/>
      <c r="R319" s="14"/>
      <c r="S319" s="14"/>
      <c r="T319" s="14"/>
      <c r="U319" s="14"/>
      <c r="V319" s="14"/>
      <c r="W319" s="14"/>
      <c r="X319" s="14"/>
      <c r="Y319" s="14"/>
      <c r="Z319" s="14"/>
    </row>
    <row r="320">
      <c r="A320" s="7"/>
      <c r="B320" s="11"/>
      <c r="C320" s="22"/>
      <c r="D320" s="11"/>
      <c r="E320" s="13"/>
      <c r="F320" s="11"/>
      <c r="G320" s="14"/>
      <c r="H320" s="14"/>
      <c r="I320" s="14"/>
      <c r="J320" s="14"/>
      <c r="K320" s="14"/>
      <c r="L320" s="14"/>
      <c r="M320" s="14"/>
      <c r="N320" s="14"/>
      <c r="O320" s="14"/>
      <c r="P320" s="14"/>
      <c r="Q320" s="14"/>
      <c r="R320" s="14"/>
      <c r="S320" s="14"/>
      <c r="T320" s="14"/>
      <c r="U320" s="14"/>
      <c r="V320" s="14"/>
      <c r="W320" s="14"/>
      <c r="X320" s="14"/>
      <c r="Y320" s="14"/>
      <c r="Z320" s="14"/>
    </row>
    <row r="321">
      <c r="A321" s="7"/>
      <c r="B321" s="11"/>
      <c r="C321" s="22"/>
      <c r="D321" s="11"/>
      <c r="E321" s="13"/>
      <c r="F321" s="11"/>
      <c r="G321" s="14"/>
      <c r="H321" s="14"/>
      <c r="I321" s="14"/>
      <c r="J321" s="14"/>
      <c r="K321" s="14"/>
      <c r="L321" s="14"/>
      <c r="M321" s="14"/>
      <c r="N321" s="14"/>
      <c r="O321" s="14"/>
      <c r="P321" s="14"/>
      <c r="Q321" s="14"/>
      <c r="R321" s="14"/>
      <c r="S321" s="14"/>
      <c r="T321" s="14"/>
      <c r="U321" s="14"/>
      <c r="V321" s="14"/>
      <c r="W321" s="14"/>
      <c r="X321" s="14"/>
      <c r="Y321" s="14"/>
      <c r="Z321" s="14"/>
    </row>
    <row r="322">
      <c r="A322" s="7"/>
      <c r="B322" s="11"/>
      <c r="C322" s="22"/>
      <c r="D322" s="11"/>
      <c r="E322" s="13"/>
      <c r="F322" s="11"/>
      <c r="G322" s="14"/>
      <c r="H322" s="14"/>
      <c r="I322" s="14"/>
      <c r="J322" s="14"/>
      <c r="K322" s="14"/>
      <c r="L322" s="14"/>
      <c r="M322" s="14"/>
      <c r="N322" s="14"/>
      <c r="O322" s="14"/>
      <c r="P322" s="14"/>
      <c r="Q322" s="14"/>
      <c r="R322" s="14"/>
      <c r="S322" s="14"/>
      <c r="T322" s="14"/>
      <c r="U322" s="14"/>
      <c r="V322" s="14"/>
      <c r="W322" s="14"/>
      <c r="X322" s="14"/>
      <c r="Y322" s="14"/>
      <c r="Z322" s="14"/>
    </row>
    <row r="323">
      <c r="A323" s="7"/>
      <c r="B323" s="11"/>
      <c r="C323" s="22"/>
      <c r="D323" s="11"/>
      <c r="E323" s="13"/>
      <c r="F323" s="11"/>
      <c r="G323" s="14"/>
      <c r="H323" s="14"/>
      <c r="I323" s="14"/>
      <c r="J323" s="14"/>
      <c r="K323" s="14"/>
      <c r="L323" s="14"/>
      <c r="M323" s="14"/>
      <c r="N323" s="14"/>
      <c r="O323" s="14"/>
      <c r="P323" s="14"/>
      <c r="Q323" s="14"/>
      <c r="R323" s="14"/>
      <c r="S323" s="14"/>
      <c r="T323" s="14"/>
      <c r="U323" s="14"/>
      <c r="V323" s="14"/>
      <c r="W323" s="14"/>
      <c r="X323" s="14"/>
      <c r="Y323" s="14"/>
      <c r="Z323" s="14"/>
    </row>
    <row r="324">
      <c r="A324" s="7"/>
      <c r="B324" s="11"/>
      <c r="C324" s="22"/>
      <c r="D324" s="11"/>
      <c r="E324" s="13"/>
      <c r="F324" s="11"/>
      <c r="G324" s="14"/>
      <c r="H324" s="14"/>
      <c r="I324" s="14"/>
      <c r="J324" s="14"/>
      <c r="K324" s="14"/>
      <c r="L324" s="14"/>
      <c r="M324" s="14"/>
      <c r="N324" s="14"/>
      <c r="O324" s="14"/>
      <c r="P324" s="14"/>
      <c r="Q324" s="14"/>
      <c r="R324" s="14"/>
      <c r="S324" s="14"/>
      <c r="T324" s="14"/>
      <c r="U324" s="14"/>
      <c r="V324" s="14"/>
      <c r="W324" s="14"/>
      <c r="X324" s="14"/>
      <c r="Y324" s="14"/>
      <c r="Z324" s="14"/>
    </row>
    <row r="325">
      <c r="A325" s="7"/>
      <c r="B325" s="11"/>
      <c r="C325" s="22"/>
      <c r="D325" s="11"/>
      <c r="E325" s="13"/>
      <c r="F325" s="11"/>
      <c r="G325" s="14"/>
      <c r="H325" s="14"/>
      <c r="I325" s="14"/>
      <c r="J325" s="14"/>
      <c r="K325" s="14"/>
      <c r="L325" s="14"/>
      <c r="M325" s="14"/>
      <c r="N325" s="14"/>
      <c r="O325" s="14"/>
      <c r="P325" s="14"/>
      <c r="Q325" s="14"/>
      <c r="R325" s="14"/>
      <c r="S325" s="14"/>
      <c r="T325" s="14"/>
      <c r="U325" s="14"/>
      <c r="V325" s="14"/>
      <c r="W325" s="14"/>
      <c r="X325" s="14"/>
      <c r="Y325" s="14"/>
      <c r="Z325" s="14"/>
    </row>
    <row r="326">
      <c r="A326" s="7"/>
      <c r="B326" s="11"/>
      <c r="C326" s="22"/>
      <c r="D326" s="11"/>
      <c r="E326" s="13"/>
      <c r="F326" s="11"/>
      <c r="G326" s="14"/>
      <c r="H326" s="14"/>
      <c r="I326" s="14"/>
      <c r="J326" s="14"/>
      <c r="K326" s="14"/>
      <c r="L326" s="14"/>
      <c r="M326" s="14"/>
      <c r="N326" s="14"/>
      <c r="O326" s="14"/>
      <c r="P326" s="14"/>
      <c r="Q326" s="14"/>
      <c r="R326" s="14"/>
      <c r="S326" s="14"/>
      <c r="T326" s="14"/>
      <c r="U326" s="14"/>
      <c r="V326" s="14"/>
      <c r="W326" s="14"/>
      <c r="X326" s="14"/>
      <c r="Y326" s="14"/>
      <c r="Z326" s="14"/>
    </row>
    <row r="327">
      <c r="A327" s="7"/>
      <c r="B327" s="11"/>
      <c r="C327" s="22"/>
      <c r="D327" s="11"/>
      <c r="E327" s="13"/>
      <c r="F327" s="11"/>
      <c r="G327" s="14"/>
      <c r="H327" s="14"/>
      <c r="I327" s="14"/>
      <c r="J327" s="14"/>
      <c r="K327" s="14"/>
      <c r="L327" s="14"/>
      <c r="M327" s="14"/>
      <c r="N327" s="14"/>
      <c r="O327" s="14"/>
      <c r="P327" s="14"/>
      <c r="Q327" s="14"/>
      <c r="R327" s="14"/>
      <c r="S327" s="14"/>
      <c r="T327" s="14"/>
      <c r="U327" s="14"/>
      <c r="V327" s="14"/>
      <c r="W327" s="14"/>
      <c r="X327" s="14"/>
      <c r="Y327" s="14"/>
      <c r="Z327" s="14"/>
    </row>
    <row r="328">
      <c r="A328" s="7"/>
      <c r="B328" s="11"/>
      <c r="C328" s="22"/>
      <c r="D328" s="11"/>
      <c r="E328" s="13"/>
      <c r="F328" s="11"/>
      <c r="G328" s="14"/>
      <c r="H328" s="14"/>
      <c r="I328" s="14"/>
      <c r="J328" s="14"/>
      <c r="K328" s="14"/>
      <c r="L328" s="14"/>
      <c r="M328" s="14"/>
      <c r="N328" s="14"/>
      <c r="O328" s="14"/>
      <c r="P328" s="14"/>
      <c r="Q328" s="14"/>
      <c r="R328" s="14"/>
      <c r="S328" s="14"/>
      <c r="T328" s="14"/>
      <c r="U328" s="14"/>
      <c r="V328" s="14"/>
      <c r="W328" s="14"/>
      <c r="X328" s="14"/>
      <c r="Y328" s="14"/>
      <c r="Z328" s="14"/>
    </row>
    <row r="329">
      <c r="A329" s="7"/>
      <c r="B329" s="11"/>
      <c r="C329" s="22"/>
      <c r="D329" s="11"/>
      <c r="E329" s="13"/>
      <c r="F329" s="11"/>
      <c r="G329" s="14"/>
      <c r="H329" s="14"/>
      <c r="I329" s="14"/>
      <c r="J329" s="14"/>
      <c r="K329" s="14"/>
      <c r="L329" s="14"/>
      <c r="M329" s="14"/>
      <c r="N329" s="14"/>
      <c r="O329" s="14"/>
      <c r="P329" s="14"/>
      <c r="Q329" s="14"/>
      <c r="R329" s="14"/>
      <c r="S329" s="14"/>
      <c r="T329" s="14"/>
      <c r="U329" s="14"/>
      <c r="V329" s="14"/>
      <c r="W329" s="14"/>
      <c r="X329" s="14"/>
      <c r="Y329" s="14"/>
      <c r="Z329" s="14"/>
    </row>
    <row r="330">
      <c r="A330" s="7"/>
      <c r="B330" s="11"/>
      <c r="C330" s="22"/>
      <c r="D330" s="11"/>
      <c r="E330" s="13"/>
      <c r="F330" s="11"/>
      <c r="G330" s="14"/>
      <c r="H330" s="14"/>
      <c r="I330" s="14"/>
      <c r="J330" s="14"/>
      <c r="K330" s="14"/>
      <c r="L330" s="14"/>
      <c r="M330" s="14"/>
      <c r="N330" s="14"/>
      <c r="O330" s="14"/>
      <c r="P330" s="14"/>
      <c r="Q330" s="14"/>
      <c r="R330" s="14"/>
      <c r="S330" s="14"/>
      <c r="T330" s="14"/>
      <c r="U330" s="14"/>
      <c r="V330" s="14"/>
      <c r="W330" s="14"/>
      <c r="X330" s="14"/>
      <c r="Y330" s="14"/>
      <c r="Z330" s="14"/>
    </row>
    <row r="331">
      <c r="A331" s="7"/>
      <c r="B331" s="11"/>
      <c r="C331" s="22"/>
      <c r="D331" s="11"/>
      <c r="E331" s="13"/>
      <c r="F331" s="11"/>
      <c r="G331" s="14"/>
      <c r="H331" s="14"/>
      <c r="I331" s="14"/>
      <c r="J331" s="14"/>
      <c r="K331" s="14"/>
      <c r="L331" s="14"/>
      <c r="M331" s="14"/>
      <c r="N331" s="14"/>
      <c r="O331" s="14"/>
      <c r="P331" s="14"/>
      <c r="Q331" s="14"/>
      <c r="R331" s="14"/>
      <c r="S331" s="14"/>
      <c r="T331" s="14"/>
      <c r="U331" s="14"/>
      <c r="V331" s="14"/>
      <c r="W331" s="14"/>
      <c r="X331" s="14"/>
      <c r="Y331" s="14"/>
      <c r="Z331" s="14"/>
    </row>
    <row r="332">
      <c r="A332" s="7"/>
      <c r="B332" s="11"/>
      <c r="C332" s="22"/>
      <c r="D332" s="11"/>
      <c r="E332" s="13"/>
      <c r="F332" s="11"/>
      <c r="G332" s="14"/>
      <c r="H332" s="14"/>
      <c r="I332" s="14"/>
      <c r="J332" s="14"/>
      <c r="K332" s="14"/>
      <c r="L332" s="14"/>
      <c r="M332" s="14"/>
      <c r="N332" s="14"/>
      <c r="O332" s="14"/>
      <c r="P332" s="14"/>
      <c r="Q332" s="14"/>
      <c r="R332" s="14"/>
      <c r="S332" s="14"/>
      <c r="T332" s="14"/>
      <c r="U332" s="14"/>
      <c r="V332" s="14"/>
      <c r="W332" s="14"/>
      <c r="X332" s="14"/>
      <c r="Y332" s="14"/>
      <c r="Z332" s="14"/>
    </row>
    <row r="333">
      <c r="A333" s="7"/>
      <c r="B333" s="11"/>
      <c r="C333" s="22"/>
      <c r="D333" s="11"/>
      <c r="E333" s="13"/>
      <c r="F333" s="11"/>
      <c r="G333" s="14"/>
      <c r="H333" s="14"/>
      <c r="I333" s="14"/>
      <c r="J333" s="14"/>
      <c r="K333" s="14"/>
      <c r="L333" s="14"/>
      <c r="M333" s="14"/>
      <c r="N333" s="14"/>
      <c r="O333" s="14"/>
      <c r="P333" s="14"/>
      <c r="Q333" s="14"/>
      <c r="R333" s="14"/>
      <c r="S333" s="14"/>
      <c r="T333" s="14"/>
      <c r="U333" s="14"/>
      <c r="V333" s="14"/>
      <c r="W333" s="14"/>
      <c r="X333" s="14"/>
      <c r="Y333" s="14"/>
      <c r="Z333" s="14"/>
    </row>
    <row r="334">
      <c r="A334" s="7"/>
      <c r="B334" s="11"/>
      <c r="C334" s="22"/>
      <c r="D334" s="11"/>
      <c r="E334" s="13"/>
      <c r="F334" s="11"/>
      <c r="G334" s="14"/>
      <c r="H334" s="14"/>
      <c r="I334" s="14"/>
      <c r="J334" s="14"/>
      <c r="K334" s="14"/>
      <c r="L334" s="14"/>
      <c r="M334" s="14"/>
      <c r="N334" s="14"/>
      <c r="O334" s="14"/>
      <c r="P334" s="14"/>
      <c r="Q334" s="14"/>
      <c r="R334" s="14"/>
      <c r="S334" s="14"/>
      <c r="T334" s="14"/>
      <c r="U334" s="14"/>
      <c r="V334" s="14"/>
      <c r="W334" s="14"/>
      <c r="X334" s="14"/>
      <c r="Y334" s="14"/>
      <c r="Z334" s="14"/>
    </row>
    <row r="335">
      <c r="A335" s="7"/>
      <c r="B335" s="11"/>
      <c r="C335" s="22"/>
      <c r="D335" s="11"/>
      <c r="E335" s="13"/>
      <c r="F335" s="11"/>
      <c r="G335" s="14"/>
      <c r="H335" s="14"/>
      <c r="I335" s="14"/>
      <c r="J335" s="14"/>
      <c r="K335" s="14"/>
      <c r="L335" s="14"/>
      <c r="M335" s="14"/>
      <c r="N335" s="14"/>
      <c r="O335" s="14"/>
      <c r="P335" s="14"/>
      <c r="Q335" s="14"/>
      <c r="R335" s="14"/>
      <c r="S335" s="14"/>
      <c r="T335" s="14"/>
      <c r="U335" s="14"/>
      <c r="V335" s="14"/>
      <c r="W335" s="14"/>
      <c r="X335" s="14"/>
      <c r="Y335" s="14"/>
      <c r="Z335" s="14"/>
    </row>
    <row r="336">
      <c r="A336" s="7"/>
      <c r="B336" s="11"/>
      <c r="C336" s="22"/>
      <c r="D336" s="11"/>
      <c r="E336" s="13"/>
      <c r="F336" s="11"/>
      <c r="G336" s="14"/>
      <c r="H336" s="14"/>
      <c r="I336" s="14"/>
      <c r="J336" s="14"/>
      <c r="K336" s="14"/>
      <c r="L336" s="14"/>
      <c r="M336" s="14"/>
      <c r="N336" s="14"/>
      <c r="O336" s="14"/>
      <c r="P336" s="14"/>
      <c r="Q336" s="14"/>
      <c r="R336" s="14"/>
      <c r="S336" s="14"/>
      <c r="T336" s="14"/>
      <c r="U336" s="14"/>
      <c r="V336" s="14"/>
      <c r="W336" s="14"/>
      <c r="X336" s="14"/>
      <c r="Y336" s="14"/>
      <c r="Z336" s="14"/>
    </row>
    <row r="337">
      <c r="A337" s="7"/>
      <c r="B337" s="11"/>
      <c r="C337" s="22"/>
      <c r="D337" s="11"/>
      <c r="E337" s="13"/>
      <c r="F337" s="11"/>
      <c r="G337" s="14"/>
      <c r="H337" s="14"/>
      <c r="I337" s="14"/>
      <c r="J337" s="14"/>
      <c r="K337" s="14"/>
      <c r="L337" s="14"/>
      <c r="M337" s="14"/>
      <c r="N337" s="14"/>
      <c r="O337" s="14"/>
      <c r="P337" s="14"/>
      <c r="Q337" s="14"/>
      <c r="R337" s="14"/>
      <c r="S337" s="14"/>
      <c r="T337" s="14"/>
      <c r="U337" s="14"/>
      <c r="V337" s="14"/>
      <c r="W337" s="14"/>
      <c r="X337" s="14"/>
      <c r="Y337" s="14"/>
      <c r="Z337" s="14"/>
    </row>
    <row r="338">
      <c r="A338" s="7"/>
      <c r="B338" s="11"/>
      <c r="C338" s="22"/>
      <c r="D338" s="11"/>
      <c r="E338" s="13"/>
      <c r="F338" s="11"/>
      <c r="G338" s="14"/>
      <c r="H338" s="14"/>
      <c r="I338" s="14"/>
      <c r="J338" s="14"/>
      <c r="K338" s="14"/>
      <c r="L338" s="14"/>
      <c r="M338" s="14"/>
      <c r="N338" s="14"/>
      <c r="O338" s="14"/>
      <c r="P338" s="14"/>
      <c r="Q338" s="14"/>
      <c r="R338" s="14"/>
      <c r="S338" s="14"/>
      <c r="T338" s="14"/>
      <c r="U338" s="14"/>
      <c r="V338" s="14"/>
      <c r="W338" s="14"/>
      <c r="X338" s="14"/>
      <c r="Y338" s="14"/>
      <c r="Z338" s="14"/>
    </row>
    <row r="339">
      <c r="A339" s="7"/>
      <c r="B339" s="11"/>
      <c r="C339" s="22"/>
      <c r="D339" s="11"/>
      <c r="E339" s="13"/>
      <c r="F339" s="11"/>
      <c r="G339" s="14"/>
      <c r="H339" s="14"/>
      <c r="I339" s="14"/>
      <c r="J339" s="14"/>
      <c r="K339" s="14"/>
      <c r="L339" s="14"/>
      <c r="M339" s="14"/>
      <c r="N339" s="14"/>
      <c r="O339" s="14"/>
      <c r="P339" s="14"/>
      <c r="Q339" s="14"/>
      <c r="R339" s="14"/>
      <c r="S339" s="14"/>
      <c r="T339" s="14"/>
      <c r="U339" s="14"/>
      <c r="V339" s="14"/>
      <c r="W339" s="14"/>
      <c r="X339" s="14"/>
      <c r="Y339" s="14"/>
      <c r="Z339" s="14"/>
    </row>
    <row r="340">
      <c r="A340" s="7"/>
      <c r="B340" s="11"/>
      <c r="C340" s="22"/>
      <c r="D340" s="11"/>
      <c r="E340" s="13"/>
      <c r="F340" s="11"/>
      <c r="G340" s="14"/>
      <c r="H340" s="14"/>
      <c r="I340" s="14"/>
      <c r="J340" s="14"/>
      <c r="K340" s="14"/>
      <c r="L340" s="14"/>
      <c r="M340" s="14"/>
      <c r="N340" s="14"/>
      <c r="O340" s="14"/>
      <c r="P340" s="14"/>
      <c r="Q340" s="14"/>
      <c r="R340" s="14"/>
      <c r="S340" s="14"/>
      <c r="T340" s="14"/>
      <c r="U340" s="14"/>
      <c r="V340" s="14"/>
      <c r="W340" s="14"/>
      <c r="X340" s="14"/>
      <c r="Y340" s="14"/>
      <c r="Z340" s="14"/>
    </row>
    <row r="341">
      <c r="A341" s="7"/>
      <c r="B341" s="11"/>
      <c r="C341" s="22"/>
      <c r="D341" s="11"/>
      <c r="E341" s="13"/>
      <c r="F341" s="11"/>
      <c r="G341" s="14"/>
      <c r="H341" s="14"/>
      <c r="I341" s="14"/>
      <c r="J341" s="14"/>
      <c r="K341" s="14"/>
      <c r="L341" s="14"/>
      <c r="M341" s="14"/>
      <c r="N341" s="14"/>
      <c r="O341" s="14"/>
      <c r="P341" s="14"/>
      <c r="Q341" s="14"/>
      <c r="R341" s="14"/>
      <c r="S341" s="14"/>
      <c r="T341" s="14"/>
      <c r="U341" s="14"/>
      <c r="V341" s="14"/>
      <c r="W341" s="14"/>
      <c r="X341" s="14"/>
      <c r="Y341" s="14"/>
      <c r="Z341" s="14"/>
    </row>
    <row r="342">
      <c r="A342" s="7"/>
      <c r="B342" s="11"/>
      <c r="C342" s="22"/>
      <c r="D342" s="11"/>
      <c r="E342" s="13"/>
      <c r="F342" s="11"/>
      <c r="G342" s="14"/>
      <c r="H342" s="14"/>
      <c r="I342" s="14"/>
      <c r="J342" s="14"/>
      <c r="K342" s="14"/>
      <c r="L342" s="14"/>
      <c r="M342" s="14"/>
      <c r="N342" s="14"/>
      <c r="O342" s="14"/>
      <c r="P342" s="14"/>
      <c r="Q342" s="14"/>
      <c r="R342" s="14"/>
      <c r="S342" s="14"/>
      <c r="T342" s="14"/>
      <c r="U342" s="14"/>
      <c r="V342" s="14"/>
      <c r="W342" s="14"/>
      <c r="X342" s="14"/>
      <c r="Y342" s="14"/>
      <c r="Z342" s="14"/>
    </row>
    <row r="343">
      <c r="A343" s="7"/>
      <c r="B343" s="11"/>
      <c r="C343" s="22"/>
      <c r="D343" s="11"/>
      <c r="E343" s="13"/>
      <c r="F343" s="11"/>
      <c r="G343" s="14"/>
      <c r="H343" s="14"/>
      <c r="I343" s="14"/>
      <c r="J343" s="14"/>
      <c r="K343" s="14"/>
      <c r="L343" s="14"/>
      <c r="M343" s="14"/>
      <c r="N343" s="14"/>
      <c r="O343" s="14"/>
      <c r="P343" s="14"/>
      <c r="Q343" s="14"/>
      <c r="R343" s="14"/>
      <c r="S343" s="14"/>
      <c r="T343" s="14"/>
      <c r="U343" s="14"/>
      <c r="V343" s="14"/>
      <c r="W343" s="14"/>
      <c r="X343" s="14"/>
      <c r="Y343" s="14"/>
      <c r="Z343" s="14"/>
    </row>
    <row r="344">
      <c r="A344" s="7"/>
      <c r="B344" s="11"/>
      <c r="C344" s="22"/>
      <c r="D344" s="11"/>
      <c r="E344" s="13"/>
      <c r="F344" s="11"/>
      <c r="G344" s="14"/>
      <c r="H344" s="14"/>
      <c r="I344" s="14"/>
      <c r="J344" s="14"/>
      <c r="K344" s="14"/>
      <c r="L344" s="14"/>
      <c r="M344" s="14"/>
      <c r="N344" s="14"/>
      <c r="O344" s="14"/>
      <c r="P344" s="14"/>
      <c r="Q344" s="14"/>
      <c r="R344" s="14"/>
      <c r="S344" s="14"/>
      <c r="T344" s="14"/>
      <c r="U344" s="14"/>
      <c r="V344" s="14"/>
      <c r="W344" s="14"/>
      <c r="X344" s="14"/>
      <c r="Y344" s="14"/>
      <c r="Z344" s="14"/>
    </row>
    <row r="345">
      <c r="A345" s="7"/>
      <c r="B345" s="11"/>
      <c r="C345" s="22"/>
      <c r="D345" s="11"/>
      <c r="E345" s="13"/>
      <c r="F345" s="11"/>
      <c r="G345" s="14"/>
      <c r="H345" s="14"/>
      <c r="I345" s="14"/>
      <c r="J345" s="14"/>
      <c r="K345" s="14"/>
      <c r="L345" s="14"/>
      <c r="M345" s="14"/>
      <c r="N345" s="14"/>
      <c r="O345" s="14"/>
      <c r="P345" s="14"/>
      <c r="Q345" s="14"/>
      <c r="R345" s="14"/>
      <c r="S345" s="14"/>
      <c r="T345" s="14"/>
      <c r="U345" s="14"/>
      <c r="V345" s="14"/>
      <c r="W345" s="14"/>
      <c r="X345" s="14"/>
      <c r="Y345" s="14"/>
      <c r="Z345" s="14"/>
    </row>
    <row r="346">
      <c r="A346" s="7"/>
      <c r="B346" s="11"/>
      <c r="C346" s="22"/>
      <c r="D346" s="11"/>
      <c r="E346" s="13"/>
      <c r="F346" s="11"/>
      <c r="G346" s="14"/>
      <c r="H346" s="14"/>
      <c r="I346" s="14"/>
      <c r="J346" s="14"/>
      <c r="K346" s="14"/>
      <c r="L346" s="14"/>
      <c r="M346" s="14"/>
      <c r="N346" s="14"/>
      <c r="O346" s="14"/>
      <c r="P346" s="14"/>
      <c r="Q346" s="14"/>
      <c r="R346" s="14"/>
      <c r="S346" s="14"/>
      <c r="T346" s="14"/>
      <c r="U346" s="14"/>
      <c r="V346" s="14"/>
      <c r="W346" s="14"/>
      <c r="X346" s="14"/>
      <c r="Y346" s="14"/>
      <c r="Z346" s="14"/>
    </row>
    <row r="347">
      <c r="A347" s="7"/>
      <c r="B347" s="11"/>
      <c r="C347" s="22"/>
      <c r="D347" s="11"/>
      <c r="E347" s="13"/>
      <c r="F347" s="11"/>
      <c r="G347" s="14"/>
      <c r="H347" s="14"/>
      <c r="I347" s="14"/>
      <c r="J347" s="14"/>
      <c r="K347" s="14"/>
      <c r="L347" s="14"/>
      <c r="M347" s="14"/>
      <c r="N347" s="14"/>
      <c r="O347" s="14"/>
      <c r="P347" s="14"/>
      <c r="Q347" s="14"/>
      <c r="R347" s="14"/>
      <c r="S347" s="14"/>
      <c r="T347" s="14"/>
      <c r="U347" s="14"/>
      <c r="V347" s="14"/>
      <c r="W347" s="14"/>
      <c r="X347" s="14"/>
      <c r="Y347" s="14"/>
      <c r="Z347" s="14"/>
    </row>
    <row r="348">
      <c r="A348" s="7"/>
      <c r="B348" s="11"/>
      <c r="C348" s="22"/>
      <c r="D348" s="11"/>
      <c r="E348" s="13"/>
      <c r="F348" s="11"/>
      <c r="G348" s="14"/>
      <c r="H348" s="14"/>
      <c r="I348" s="14"/>
      <c r="J348" s="14"/>
      <c r="K348" s="14"/>
      <c r="L348" s="14"/>
      <c r="M348" s="14"/>
      <c r="N348" s="14"/>
      <c r="O348" s="14"/>
      <c r="P348" s="14"/>
      <c r="Q348" s="14"/>
      <c r="R348" s="14"/>
      <c r="S348" s="14"/>
      <c r="T348" s="14"/>
      <c r="U348" s="14"/>
      <c r="V348" s="14"/>
      <c r="W348" s="14"/>
      <c r="X348" s="14"/>
      <c r="Y348" s="14"/>
      <c r="Z348" s="14"/>
    </row>
    <row r="349">
      <c r="A349" s="7"/>
      <c r="B349" s="11"/>
      <c r="C349" s="22"/>
      <c r="D349" s="11"/>
      <c r="E349" s="13"/>
      <c r="F349" s="11"/>
      <c r="G349" s="14"/>
      <c r="H349" s="14"/>
      <c r="I349" s="14"/>
      <c r="J349" s="14"/>
      <c r="K349" s="14"/>
      <c r="L349" s="14"/>
      <c r="M349" s="14"/>
      <c r="N349" s="14"/>
      <c r="O349" s="14"/>
      <c r="P349" s="14"/>
      <c r="Q349" s="14"/>
      <c r="R349" s="14"/>
      <c r="S349" s="14"/>
      <c r="T349" s="14"/>
      <c r="U349" s="14"/>
      <c r="V349" s="14"/>
      <c r="W349" s="14"/>
      <c r="X349" s="14"/>
      <c r="Y349" s="14"/>
      <c r="Z349" s="14"/>
    </row>
    <row r="350">
      <c r="A350" s="7"/>
      <c r="B350" s="11"/>
      <c r="C350" s="22"/>
      <c r="D350" s="11"/>
      <c r="E350" s="13"/>
      <c r="F350" s="11"/>
      <c r="G350" s="14"/>
      <c r="H350" s="14"/>
      <c r="I350" s="14"/>
      <c r="J350" s="14"/>
      <c r="K350" s="14"/>
      <c r="L350" s="14"/>
      <c r="M350" s="14"/>
      <c r="N350" s="14"/>
      <c r="O350" s="14"/>
      <c r="P350" s="14"/>
      <c r="Q350" s="14"/>
      <c r="R350" s="14"/>
      <c r="S350" s="14"/>
      <c r="T350" s="14"/>
      <c r="U350" s="14"/>
      <c r="V350" s="14"/>
      <c r="W350" s="14"/>
      <c r="X350" s="14"/>
      <c r="Y350" s="14"/>
      <c r="Z350" s="14"/>
    </row>
    <row r="351">
      <c r="A351" s="7"/>
      <c r="B351" s="11"/>
      <c r="C351" s="22"/>
      <c r="D351" s="11"/>
      <c r="E351" s="13"/>
      <c r="F351" s="11"/>
      <c r="G351" s="14"/>
      <c r="H351" s="14"/>
      <c r="I351" s="14"/>
      <c r="J351" s="14"/>
      <c r="K351" s="14"/>
      <c r="L351" s="14"/>
      <c r="M351" s="14"/>
      <c r="N351" s="14"/>
      <c r="O351" s="14"/>
      <c r="P351" s="14"/>
      <c r="Q351" s="14"/>
      <c r="R351" s="14"/>
      <c r="S351" s="14"/>
      <c r="T351" s="14"/>
      <c r="U351" s="14"/>
      <c r="V351" s="14"/>
      <c r="W351" s="14"/>
      <c r="X351" s="14"/>
      <c r="Y351" s="14"/>
      <c r="Z351" s="14"/>
    </row>
    <row r="352">
      <c r="A352" s="7"/>
      <c r="B352" s="11"/>
      <c r="C352" s="22"/>
      <c r="D352" s="11"/>
      <c r="E352" s="13"/>
      <c r="F352" s="11"/>
      <c r="G352" s="14"/>
      <c r="H352" s="14"/>
      <c r="I352" s="14"/>
      <c r="J352" s="14"/>
      <c r="K352" s="14"/>
      <c r="L352" s="14"/>
      <c r="M352" s="14"/>
      <c r="N352" s="14"/>
      <c r="O352" s="14"/>
      <c r="P352" s="14"/>
      <c r="Q352" s="14"/>
      <c r="R352" s="14"/>
      <c r="S352" s="14"/>
      <c r="T352" s="14"/>
      <c r="U352" s="14"/>
      <c r="V352" s="14"/>
      <c r="W352" s="14"/>
      <c r="X352" s="14"/>
      <c r="Y352" s="14"/>
      <c r="Z352" s="14"/>
    </row>
    <row r="353">
      <c r="A353" s="7"/>
      <c r="B353" s="11"/>
      <c r="C353" s="22"/>
      <c r="D353" s="11"/>
      <c r="E353" s="13"/>
      <c r="F353" s="11"/>
      <c r="G353" s="14"/>
      <c r="H353" s="14"/>
      <c r="I353" s="14"/>
      <c r="J353" s="14"/>
      <c r="K353" s="14"/>
      <c r="L353" s="14"/>
      <c r="M353" s="14"/>
      <c r="N353" s="14"/>
      <c r="O353" s="14"/>
      <c r="P353" s="14"/>
      <c r="Q353" s="14"/>
      <c r="R353" s="14"/>
      <c r="S353" s="14"/>
      <c r="T353" s="14"/>
      <c r="U353" s="14"/>
      <c r="V353" s="14"/>
      <c r="W353" s="14"/>
      <c r="X353" s="14"/>
      <c r="Y353" s="14"/>
      <c r="Z353" s="14"/>
    </row>
    <row r="354">
      <c r="A354" s="7"/>
      <c r="B354" s="11"/>
      <c r="C354" s="22"/>
      <c r="D354" s="11"/>
      <c r="E354" s="13"/>
      <c r="F354" s="11"/>
      <c r="G354" s="14"/>
      <c r="H354" s="14"/>
      <c r="I354" s="14"/>
      <c r="J354" s="14"/>
      <c r="K354" s="14"/>
      <c r="L354" s="14"/>
      <c r="M354" s="14"/>
      <c r="N354" s="14"/>
      <c r="O354" s="14"/>
      <c r="P354" s="14"/>
      <c r="Q354" s="14"/>
      <c r="R354" s="14"/>
      <c r="S354" s="14"/>
      <c r="T354" s="14"/>
      <c r="U354" s="14"/>
      <c r="V354" s="14"/>
      <c r="W354" s="14"/>
      <c r="X354" s="14"/>
      <c r="Y354" s="14"/>
      <c r="Z354" s="14"/>
    </row>
    <row r="355">
      <c r="A355" s="7"/>
      <c r="B355" s="11"/>
      <c r="C355" s="22"/>
      <c r="D355" s="11"/>
      <c r="E355" s="13"/>
      <c r="F355" s="11"/>
      <c r="G355" s="14"/>
      <c r="H355" s="14"/>
      <c r="I355" s="14"/>
      <c r="J355" s="14"/>
      <c r="K355" s="14"/>
      <c r="L355" s="14"/>
      <c r="M355" s="14"/>
      <c r="N355" s="14"/>
      <c r="O355" s="14"/>
      <c r="P355" s="14"/>
      <c r="Q355" s="14"/>
      <c r="R355" s="14"/>
      <c r="S355" s="14"/>
      <c r="T355" s="14"/>
      <c r="U355" s="14"/>
      <c r="V355" s="14"/>
      <c r="W355" s="14"/>
      <c r="X355" s="14"/>
      <c r="Y355" s="14"/>
      <c r="Z355" s="14"/>
    </row>
    <row r="356">
      <c r="A356" s="7"/>
      <c r="B356" s="11"/>
      <c r="C356" s="22"/>
      <c r="D356" s="11"/>
      <c r="E356" s="13"/>
      <c r="F356" s="11"/>
      <c r="G356" s="14"/>
      <c r="H356" s="14"/>
      <c r="I356" s="14"/>
      <c r="J356" s="14"/>
      <c r="K356" s="14"/>
      <c r="L356" s="14"/>
      <c r="M356" s="14"/>
      <c r="N356" s="14"/>
      <c r="O356" s="14"/>
      <c r="P356" s="14"/>
      <c r="Q356" s="14"/>
      <c r="R356" s="14"/>
      <c r="S356" s="14"/>
      <c r="T356" s="14"/>
      <c r="U356" s="14"/>
      <c r="V356" s="14"/>
      <c r="W356" s="14"/>
      <c r="X356" s="14"/>
      <c r="Y356" s="14"/>
      <c r="Z356" s="14"/>
    </row>
    <row r="357">
      <c r="A357" s="7"/>
      <c r="B357" s="11"/>
      <c r="C357" s="22"/>
      <c r="D357" s="11"/>
      <c r="E357" s="13"/>
      <c r="F357" s="11"/>
      <c r="G357" s="14"/>
      <c r="H357" s="14"/>
      <c r="I357" s="14"/>
      <c r="J357" s="14"/>
      <c r="K357" s="14"/>
      <c r="L357" s="14"/>
      <c r="M357" s="14"/>
      <c r="N357" s="14"/>
      <c r="O357" s="14"/>
      <c r="P357" s="14"/>
      <c r="Q357" s="14"/>
      <c r="R357" s="14"/>
      <c r="S357" s="14"/>
      <c r="T357" s="14"/>
      <c r="U357" s="14"/>
      <c r="V357" s="14"/>
      <c r="W357" s="14"/>
      <c r="X357" s="14"/>
      <c r="Y357" s="14"/>
      <c r="Z357" s="14"/>
    </row>
    <row r="358">
      <c r="A358" s="7"/>
      <c r="B358" s="11"/>
      <c r="C358" s="22"/>
      <c r="D358" s="11"/>
      <c r="E358" s="13"/>
      <c r="F358" s="11"/>
      <c r="G358" s="14"/>
      <c r="H358" s="14"/>
      <c r="I358" s="14"/>
      <c r="J358" s="14"/>
      <c r="K358" s="14"/>
      <c r="L358" s="14"/>
      <c r="M358" s="14"/>
      <c r="N358" s="14"/>
      <c r="O358" s="14"/>
      <c r="P358" s="14"/>
      <c r="Q358" s="14"/>
      <c r="R358" s="14"/>
      <c r="S358" s="14"/>
      <c r="T358" s="14"/>
      <c r="U358" s="14"/>
      <c r="V358" s="14"/>
      <c r="W358" s="14"/>
      <c r="X358" s="14"/>
      <c r="Y358" s="14"/>
      <c r="Z358" s="14"/>
    </row>
    <row r="359">
      <c r="A359" s="7"/>
      <c r="B359" s="11"/>
      <c r="C359" s="22"/>
      <c r="D359" s="11"/>
      <c r="E359" s="13"/>
      <c r="F359" s="11"/>
      <c r="G359" s="14"/>
      <c r="H359" s="14"/>
      <c r="I359" s="14"/>
      <c r="J359" s="14"/>
      <c r="K359" s="14"/>
      <c r="L359" s="14"/>
      <c r="M359" s="14"/>
      <c r="N359" s="14"/>
      <c r="O359" s="14"/>
      <c r="P359" s="14"/>
      <c r="Q359" s="14"/>
      <c r="R359" s="14"/>
      <c r="S359" s="14"/>
      <c r="T359" s="14"/>
      <c r="U359" s="14"/>
      <c r="V359" s="14"/>
      <c r="W359" s="14"/>
      <c r="X359" s="14"/>
      <c r="Y359" s="14"/>
      <c r="Z359" s="14"/>
    </row>
    <row r="360">
      <c r="A360" s="7"/>
      <c r="B360" s="11"/>
      <c r="C360" s="22"/>
      <c r="D360" s="11"/>
      <c r="E360" s="13"/>
      <c r="F360" s="11"/>
      <c r="G360" s="14"/>
      <c r="H360" s="14"/>
      <c r="I360" s="14"/>
      <c r="J360" s="14"/>
      <c r="K360" s="14"/>
      <c r="L360" s="14"/>
      <c r="M360" s="14"/>
      <c r="N360" s="14"/>
      <c r="O360" s="14"/>
      <c r="P360" s="14"/>
      <c r="Q360" s="14"/>
      <c r="R360" s="14"/>
      <c r="S360" s="14"/>
      <c r="T360" s="14"/>
      <c r="U360" s="14"/>
      <c r="V360" s="14"/>
      <c r="W360" s="14"/>
      <c r="X360" s="14"/>
      <c r="Y360" s="14"/>
      <c r="Z360" s="14"/>
    </row>
    <row r="361">
      <c r="A361" s="7"/>
      <c r="B361" s="11"/>
      <c r="C361" s="22"/>
      <c r="D361" s="11"/>
      <c r="E361" s="13"/>
      <c r="F361" s="11"/>
      <c r="G361" s="14"/>
      <c r="H361" s="14"/>
      <c r="I361" s="14"/>
      <c r="J361" s="14"/>
      <c r="K361" s="14"/>
      <c r="L361" s="14"/>
      <c r="M361" s="14"/>
      <c r="N361" s="14"/>
      <c r="O361" s="14"/>
      <c r="P361" s="14"/>
      <c r="Q361" s="14"/>
      <c r="R361" s="14"/>
      <c r="S361" s="14"/>
      <c r="T361" s="14"/>
      <c r="U361" s="14"/>
      <c r="V361" s="14"/>
      <c r="W361" s="14"/>
      <c r="X361" s="14"/>
      <c r="Y361" s="14"/>
      <c r="Z361" s="14"/>
    </row>
    <row r="362">
      <c r="A362" s="7"/>
      <c r="B362" s="11"/>
      <c r="C362" s="22"/>
      <c r="D362" s="11"/>
      <c r="E362" s="13"/>
      <c r="F362" s="11"/>
      <c r="G362" s="14"/>
      <c r="H362" s="14"/>
      <c r="I362" s="14"/>
      <c r="J362" s="14"/>
      <c r="K362" s="14"/>
      <c r="L362" s="14"/>
      <c r="M362" s="14"/>
      <c r="N362" s="14"/>
      <c r="O362" s="14"/>
      <c r="P362" s="14"/>
      <c r="Q362" s="14"/>
      <c r="R362" s="14"/>
      <c r="S362" s="14"/>
      <c r="T362" s="14"/>
      <c r="U362" s="14"/>
      <c r="V362" s="14"/>
      <c r="W362" s="14"/>
      <c r="X362" s="14"/>
      <c r="Y362" s="14"/>
      <c r="Z362" s="14"/>
    </row>
    <row r="363">
      <c r="A363" s="7"/>
      <c r="B363" s="11"/>
      <c r="C363" s="22"/>
      <c r="D363" s="11"/>
      <c r="E363" s="13"/>
      <c r="F363" s="11"/>
      <c r="G363" s="14"/>
      <c r="H363" s="14"/>
      <c r="I363" s="14"/>
      <c r="J363" s="14"/>
      <c r="K363" s="14"/>
      <c r="L363" s="14"/>
      <c r="M363" s="14"/>
      <c r="N363" s="14"/>
      <c r="O363" s="14"/>
      <c r="P363" s="14"/>
      <c r="Q363" s="14"/>
      <c r="R363" s="14"/>
      <c r="S363" s="14"/>
      <c r="T363" s="14"/>
      <c r="U363" s="14"/>
      <c r="V363" s="14"/>
      <c r="W363" s="14"/>
      <c r="X363" s="14"/>
      <c r="Y363" s="14"/>
      <c r="Z363" s="14"/>
    </row>
    <row r="364">
      <c r="A364" s="7"/>
      <c r="B364" s="11"/>
      <c r="C364" s="22"/>
      <c r="D364" s="11"/>
      <c r="E364" s="13"/>
      <c r="F364" s="11"/>
      <c r="G364" s="14"/>
      <c r="H364" s="14"/>
      <c r="I364" s="14"/>
      <c r="J364" s="14"/>
      <c r="K364" s="14"/>
      <c r="L364" s="14"/>
      <c r="M364" s="14"/>
      <c r="N364" s="14"/>
      <c r="O364" s="14"/>
      <c r="P364" s="14"/>
      <c r="Q364" s="14"/>
      <c r="R364" s="14"/>
      <c r="S364" s="14"/>
      <c r="T364" s="14"/>
      <c r="U364" s="14"/>
      <c r="V364" s="14"/>
      <c r="W364" s="14"/>
      <c r="X364" s="14"/>
      <c r="Y364" s="14"/>
      <c r="Z364" s="14"/>
    </row>
    <row r="365">
      <c r="A365" s="7"/>
      <c r="B365" s="11"/>
      <c r="C365" s="22"/>
      <c r="D365" s="11"/>
      <c r="E365" s="13"/>
      <c r="F365" s="11"/>
      <c r="G365" s="14"/>
      <c r="H365" s="14"/>
      <c r="I365" s="14"/>
      <c r="J365" s="14"/>
      <c r="K365" s="14"/>
      <c r="L365" s="14"/>
      <c r="M365" s="14"/>
      <c r="N365" s="14"/>
      <c r="O365" s="14"/>
      <c r="P365" s="14"/>
      <c r="Q365" s="14"/>
      <c r="R365" s="14"/>
      <c r="S365" s="14"/>
      <c r="T365" s="14"/>
      <c r="U365" s="14"/>
      <c r="V365" s="14"/>
      <c r="W365" s="14"/>
      <c r="X365" s="14"/>
      <c r="Y365" s="14"/>
      <c r="Z365" s="14"/>
    </row>
    <row r="366">
      <c r="A366" s="7"/>
      <c r="B366" s="11"/>
      <c r="C366" s="22"/>
      <c r="D366" s="11"/>
      <c r="E366" s="13"/>
      <c r="F366" s="11"/>
      <c r="G366" s="14"/>
      <c r="H366" s="14"/>
      <c r="I366" s="14"/>
      <c r="J366" s="14"/>
      <c r="K366" s="14"/>
      <c r="L366" s="14"/>
      <c r="M366" s="14"/>
      <c r="N366" s="14"/>
      <c r="O366" s="14"/>
      <c r="P366" s="14"/>
      <c r="Q366" s="14"/>
      <c r="R366" s="14"/>
      <c r="S366" s="14"/>
      <c r="T366" s="14"/>
      <c r="U366" s="14"/>
      <c r="V366" s="14"/>
      <c r="W366" s="14"/>
      <c r="X366" s="14"/>
      <c r="Y366" s="14"/>
      <c r="Z366" s="14"/>
    </row>
    <row r="367">
      <c r="A367" s="7"/>
      <c r="B367" s="11"/>
      <c r="C367" s="22"/>
      <c r="D367" s="11"/>
      <c r="E367" s="13"/>
      <c r="F367" s="11"/>
      <c r="G367" s="14"/>
      <c r="H367" s="14"/>
      <c r="I367" s="14"/>
      <c r="J367" s="14"/>
      <c r="K367" s="14"/>
      <c r="L367" s="14"/>
      <c r="M367" s="14"/>
      <c r="N367" s="14"/>
      <c r="O367" s="14"/>
      <c r="P367" s="14"/>
      <c r="Q367" s="14"/>
      <c r="R367" s="14"/>
      <c r="S367" s="14"/>
      <c r="T367" s="14"/>
      <c r="U367" s="14"/>
      <c r="V367" s="14"/>
      <c r="W367" s="14"/>
      <c r="X367" s="14"/>
      <c r="Y367" s="14"/>
      <c r="Z367" s="14"/>
    </row>
    <row r="368">
      <c r="A368" s="7"/>
      <c r="B368" s="11"/>
      <c r="C368" s="22"/>
      <c r="D368" s="11"/>
      <c r="E368" s="13"/>
      <c r="F368" s="11"/>
      <c r="G368" s="14"/>
      <c r="H368" s="14"/>
      <c r="I368" s="14"/>
      <c r="J368" s="14"/>
      <c r="K368" s="14"/>
      <c r="L368" s="14"/>
      <c r="M368" s="14"/>
      <c r="N368" s="14"/>
      <c r="O368" s="14"/>
      <c r="P368" s="14"/>
      <c r="Q368" s="14"/>
      <c r="R368" s="14"/>
      <c r="S368" s="14"/>
      <c r="T368" s="14"/>
      <c r="U368" s="14"/>
      <c r="V368" s="14"/>
      <c r="W368" s="14"/>
      <c r="X368" s="14"/>
      <c r="Y368" s="14"/>
      <c r="Z368" s="14"/>
    </row>
    <row r="369">
      <c r="A369" s="7"/>
      <c r="B369" s="11"/>
      <c r="C369" s="22"/>
      <c r="D369" s="11"/>
      <c r="E369" s="13"/>
      <c r="F369" s="11"/>
      <c r="G369" s="14"/>
      <c r="H369" s="14"/>
      <c r="I369" s="14"/>
      <c r="J369" s="14"/>
      <c r="K369" s="14"/>
      <c r="L369" s="14"/>
      <c r="M369" s="14"/>
      <c r="N369" s="14"/>
      <c r="O369" s="14"/>
      <c r="P369" s="14"/>
      <c r="Q369" s="14"/>
      <c r="R369" s="14"/>
      <c r="S369" s="14"/>
      <c r="T369" s="14"/>
      <c r="U369" s="14"/>
      <c r="V369" s="14"/>
      <c r="W369" s="14"/>
      <c r="X369" s="14"/>
      <c r="Y369" s="14"/>
      <c r="Z369" s="14"/>
    </row>
    <row r="370">
      <c r="A370" s="7"/>
      <c r="B370" s="11"/>
      <c r="C370" s="22"/>
      <c r="D370" s="11"/>
      <c r="E370" s="13"/>
      <c r="F370" s="11"/>
      <c r="G370" s="14"/>
      <c r="H370" s="14"/>
      <c r="I370" s="14"/>
      <c r="J370" s="14"/>
      <c r="K370" s="14"/>
      <c r="L370" s="14"/>
      <c r="M370" s="14"/>
      <c r="N370" s="14"/>
      <c r="O370" s="14"/>
      <c r="P370" s="14"/>
      <c r="Q370" s="14"/>
      <c r="R370" s="14"/>
      <c r="S370" s="14"/>
      <c r="T370" s="14"/>
      <c r="U370" s="14"/>
      <c r="V370" s="14"/>
      <c r="W370" s="14"/>
      <c r="X370" s="14"/>
      <c r="Y370" s="14"/>
      <c r="Z370" s="14"/>
    </row>
    <row r="371">
      <c r="A371" s="7"/>
      <c r="B371" s="11"/>
      <c r="C371" s="22"/>
      <c r="D371" s="11"/>
      <c r="E371" s="13"/>
      <c r="F371" s="11"/>
      <c r="G371" s="14"/>
      <c r="H371" s="14"/>
      <c r="I371" s="14"/>
      <c r="J371" s="14"/>
      <c r="K371" s="14"/>
      <c r="L371" s="14"/>
      <c r="M371" s="14"/>
      <c r="N371" s="14"/>
      <c r="O371" s="14"/>
      <c r="P371" s="14"/>
      <c r="Q371" s="14"/>
      <c r="R371" s="14"/>
      <c r="S371" s="14"/>
      <c r="T371" s="14"/>
      <c r="U371" s="14"/>
      <c r="V371" s="14"/>
      <c r="W371" s="14"/>
      <c r="X371" s="14"/>
      <c r="Y371" s="14"/>
      <c r="Z371" s="14"/>
    </row>
    <row r="372">
      <c r="A372" s="7"/>
      <c r="B372" s="11"/>
      <c r="C372" s="22"/>
      <c r="D372" s="11"/>
      <c r="E372" s="13"/>
      <c r="F372" s="11"/>
      <c r="G372" s="14"/>
      <c r="H372" s="14"/>
      <c r="I372" s="14"/>
      <c r="J372" s="14"/>
      <c r="K372" s="14"/>
      <c r="L372" s="14"/>
      <c r="M372" s="14"/>
      <c r="N372" s="14"/>
      <c r="O372" s="14"/>
      <c r="P372" s="14"/>
      <c r="Q372" s="14"/>
      <c r="R372" s="14"/>
      <c r="S372" s="14"/>
      <c r="T372" s="14"/>
      <c r="U372" s="14"/>
      <c r="V372" s="14"/>
      <c r="W372" s="14"/>
      <c r="X372" s="14"/>
      <c r="Y372" s="14"/>
      <c r="Z372" s="14"/>
    </row>
    <row r="373">
      <c r="A373" s="7"/>
      <c r="B373" s="11"/>
      <c r="C373" s="22"/>
      <c r="D373" s="11"/>
      <c r="E373" s="13"/>
      <c r="F373" s="11"/>
      <c r="G373" s="14"/>
      <c r="H373" s="14"/>
      <c r="I373" s="14"/>
      <c r="J373" s="14"/>
      <c r="K373" s="14"/>
      <c r="L373" s="14"/>
      <c r="M373" s="14"/>
      <c r="N373" s="14"/>
      <c r="O373" s="14"/>
      <c r="P373" s="14"/>
      <c r="Q373" s="14"/>
      <c r="R373" s="14"/>
      <c r="S373" s="14"/>
      <c r="T373" s="14"/>
      <c r="U373" s="14"/>
      <c r="V373" s="14"/>
      <c r="W373" s="14"/>
      <c r="X373" s="14"/>
      <c r="Y373" s="14"/>
      <c r="Z373" s="14"/>
    </row>
    <row r="374">
      <c r="A374" s="7"/>
      <c r="B374" s="11"/>
      <c r="C374" s="22"/>
      <c r="D374" s="11"/>
      <c r="E374" s="13"/>
      <c r="F374" s="11"/>
      <c r="G374" s="14"/>
      <c r="H374" s="14"/>
      <c r="I374" s="14"/>
      <c r="J374" s="14"/>
      <c r="K374" s="14"/>
      <c r="L374" s="14"/>
      <c r="M374" s="14"/>
      <c r="N374" s="14"/>
      <c r="O374" s="14"/>
      <c r="P374" s="14"/>
      <c r="Q374" s="14"/>
      <c r="R374" s="14"/>
      <c r="S374" s="14"/>
      <c r="T374" s="14"/>
      <c r="U374" s="14"/>
      <c r="V374" s="14"/>
      <c r="W374" s="14"/>
      <c r="X374" s="14"/>
      <c r="Y374" s="14"/>
      <c r="Z374" s="14"/>
    </row>
    <row r="375">
      <c r="A375" s="7"/>
      <c r="B375" s="11"/>
      <c r="C375" s="22"/>
      <c r="D375" s="11"/>
      <c r="E375" s="13"/>
      <c r="F375" s="11"/>
      <c r="G375" s="14"/>
      <c r="H375" s="14"/>
      <c r="I375" s="14"/>
      <c r="J375" s="14"/>
      <c r="K375" s="14"/>
      <c r="L375" s="14"/>
      <c r="M375" s="14"/>
      <c r="N375" s="14"/>
      <c r="O375" s="14"/>
      <c r="P375" s="14"/>
      <c r="Q375" s="14"/>
      <c r="R375" s="14"/>
      <c r="S375" s="14"/>
      <c r="T375" s="14"/>
      <c r="U375" s="14"/>
      <c r="V375" s="14"/>
      <c r="W375" s="14"/>
      <c r="X375" s="14"/>
      <c r="Y375" s="14"/>
      <c r="Z375" s="14"/>
    </row>
    <row r="376">
      <c r="A376" s="7"/>
      <c r="B376" s="11"/>
      <c r="C376" s="22"/>
      <c r="D376" s="11"/>
      <c r="E376" s="13"/>
      <c r="F376" s="11"/>
      <c r="G376" s="14"/>
      <c r="H376" s="14"/>
      <c r="I376" s="14"/>
      <c r="J376" s="14"/>
      <c r="K376" s="14"/>
      <c r="L376" s="14"/>
      <c r="M376" s="14"/>
      <c r="N376" s="14"/>
      <c r="O376" s="14"/>
      <c r="P376" s="14"/>
      <c r="Q376" s="14"/>
      <c r="R376" s="14"/>
      <c r="S376" s="14"/>
      <c r="T376" s="14"/>
      <c r="U376" s="14"/>
      <c r="V376" s="14"/>
      <c r="W376" s="14"/>
      <c r="X376" s="14"/>
      <c r="Y376" s="14"/>
      <c r="Z376" s="14"/>
    </row>
    <row r="377">
      <c r="A377" s="7"/>
      <c r="B377" s="11"/>
      <c r="C377" s="22"/>
      <c r="D377" s="11"/>
      <c r="E377" s="13"/>
      <c r="F377" s="11"/>
      <c r="G377" s="14"/>
      <c r="H377" s="14"/>
      <c r="I377" s="14"/>
      <c r="J377" s="14"/>
      <c r="K377" s="14"/>
      <c r="L377" s="14"/>
      <c r="M377" s="14"/>
      <c r="N377" s="14"/>
      <c r="O377" s="14"/>
      <c r="P377" s="14"/>
      <c r="Q377" s="14"/>
      <c r="R377" s="14"/>
      <c r="S377" s="14"/>
      <c r="T377" s="14"/>
      <c r="U377" s="14"/>
      <c r="V377" s="14"/>
      <c r="W377" s="14"/>
      <c r="X377" s="14"/>
      <c r="Y377" s="14"/>
      <c r="Z377" s="14"/>
    </row>
    <row r="378">
      <c r="A378" s="7"/>
      <c r="B378" s="11"/>
      <c r="C378" s="22"/>
      <c r="D378" s="11"/>
      <c r="E378" s="13"/>
      <c r="F378" s="11"/>
      <c r="G378" s="14"/>
      <c r="H378" s="14"/>
      <c r="I378" s="14"/>
      <c r="J378" s="14"/>
      <c r="K378" s="14"/>
      <c r="L378" s="14"/>
      <c r="M378" s="14"/>
      <c r="N378" s="14"/>
      <c r="O378" s="14"/>
      <c r="P378" s="14"/>
      <c r="Q378" s="14"/>
      <c r="R378" s="14"/>
      <c r="S378" s="14"/>
      <c r="T378" s="14"/>
      <c r="U378" s="14"/>
      <c r="V378" s="14"/>
      <c r="W378" s="14"/>
      <c r="X378" s="14"/>
      <c r="Y378" s="14"/>
      <c r="Z378" s="14"/>
    </row>
    <row r="379">
      <c r="A379" s="7"/>
      <c r="B379" s="11"/>
      <c r="C379" s="22"/>
      <c r="D379" s="11"/>
      <c r="E379" s="13"/>
      <c r="F379" s="11"/>
      <c r="G379" s="14"/>
      <c r="H379" s="14"/>
      <c r="I379" s="14"/>
      <c r="J379" s="14"/>
      <c r="K379" s="14"/>
      <c r="L379" s="14"/>
      <c r="M379" s="14"/>
      <c r="N379" s="14"/>
      <c r="O379" s="14"/>
      <c r="P379" s="14"/>
      <c r="Q379" s="14"/>
      <c r="R379" s="14"/>
      <c r="S379" s="14"/>
      <c r="T379" s="14"/>
      <c r="U379" s="14"/>
      <c r="V379" s="14"/>
      <c r="W379" s="14"/>
      <c r="X379" s="14"/>
      <c r="Y379" s="14"/>
      <c r="Z379" s="14"/>
    </row>
    <row r="380">
      <c r="A380" s="7"/>
      <c r="B380" s="11"/>
      <c r="C380" s="22"/>
      <c r="D380" s="11"/>
      <c r="E380" s="13"/>
      <c r="F380" s="11"/>
      <c r="G380" s="14"/>
      <c r="H380" s="14"/>
      <c r="I380" s="14"/>
      <c r="J380" s="14"/>
      <c r="K380" s="14"/>
      <c r="L380" s="14"/>
      <c r="M380" s="14"/>
      <c r="N380" s="14"/>
      <c r="O380" s="14"/>
      <c r="P380" s="14"/>
      <c r="Q380" s="14"/>
      <c r="R380" s="14"/>
      <c r="S380" s="14"/>
      <c r="T380" s="14"/>
      <c r="U380" s="14"/>
      <c r="V380" s="14"/>
      <c r="W380" s="14"/>
      <c r="X380" s="14"/>
      <c r="Y380" s="14"/>
      <c r="Z380" s="14"/>
    </row>
    <row r="381">
      <c r="A381" s="7"/>
      <c r="B381" s="11"/>
      <c r="C381" s="22"/>
      <c r="D381" s="11"/>
      <c r="E381" s="13"/>
      <c r="F381" s="11"/>
      <c r="G381" s="14"/>
      <c r="H381" s="14"/>
      <c r="I381" s="14"/>
      <c r="J381" s="14"/>
      <c r="K381" s="14"/>
      <c r="L381" s="14"/>
      <c r="M381" s="14"/>
      <c r="N381" s="14"/>
      <c r="O381" s="14"/>
      <c r="P381" s="14"/>
      <c r="Q381" s="14"/>
      <c r="R381" s="14"/>
      <c r="S381" s="14"/>
      <c r="T381" s="14"/>
      <c r="U381" s="14"/>
      <c r="V381" s="14"/>
      <c r="W381" s="14"/>
      <c r="X381" s="14"/>
      <c r="Y381" s="14"/>
      <c r="Z381" s="14"/>
    </row>
    <row r="382">
      <c r="A382" s="7"/>
      <c r="B382" s="11"/>
      <c r="C382" s="22"/>
      <c r="D382" s="11"/>
      <c r="E382" s="13"/>
      <c r="F382" s="11"/>
      <c r="G382" s="14"/>
      <c r="H382" s="14"/>
      <c r="I382" s="14"/>
      <c r="J382" s="14"/>
      <c r="K382" s="14"/>
      <c r="L382" s="14"/>
      <c r="M382" s="14"/>
      <c r="N382" s="14"/>
      <c r="O382" s="14"/>
      <c r="P382" s="14"/>
      <c r="Q382" s="14"/>
      <c r="R382" s="14"/>
      <c r="S382" s="14"/>
      <c r="T382" s="14"/>
      <c r="U382" s="14"/>
      <c r="V382" s="14"/>
      <c r="W382" s="14"/>
      <c r="X382" s="14"/>
      <c r="Y382" s="14"/>
      <c r="Z382" s="14"/>
    </row>
    <row r="383">
      <c r="A383" s="7"/>
      <c r="B383" s="11"/>
      <c r="C383" s="22"/>
      <c r="D383" s="11"/>
      <c r="E383" s="13"/>
      <c r="F383" s="11"/>
      <c r="G383" s="14"/>
      <c r="H383" s="14"/>
      <c r="I383" s="14"/>
      <c r="J383" s="14"/>
      <c r="K383" s="14"/>
      <c r="L383" s="14"/>
      <c r="M383" s="14"/>
      <c r="N383" s="14"/>
      <c r="O383" s="14"/>
      <c r="P383" s="14"/>
      <c r="Q383" s="14"/>
      <c r="R383" s="14"/>
      <c r="S383" s="14"/>
      <c r="T383" s="14"/>
      <c r="U383" s="14"/>
      <c r="V383" s="14"/>
      <c r="W383" s="14"/>
      <c r="X383" s="14"/>
      <c r="Y383" s="14"/>
      <c r="Z383" s="14"/>
    </row>
    <row r="384">
      <c r="A384" s="7"/>
      <c r="B384" s="11"/>
      <c r="C384" s="22"/>
      <c r="D384" s="11"/>
      <c r="E384" s="13"/>
      <c r="F384" s="11"/>
      <c r="G384" s="14"/>
      <c r="H384" s="14"/>
      <c r="I384" s="14"/>
      <c r="J384" s="14"/>
      <c r="K384" s="14"/>
      <c r="L384" s="14"/>
      <c r="M384" s="14"/>
      <c r="N384" s="14"/>
      <c r="O384" s="14"/>
      <c r="P384" s="14"/>
      <c r="Q384" s="14"/>
      <c r="R384" s="14"/>
      <c r="S384" s="14"/>
      <c r="T384" s="14"/>
      <c r="U384" s="14"/>
      <c r="V384" s="14"/>
      <c r="W384" s="14"/>
      <c r="X384" s="14"/>
      <c r="Y384" s="14"/>
      <c r="Z384" s="14"/>
    </row>
    <row r="385">
      <c r="A385" s="7"/>
      <c r="B385" s="11"/>
      <c r="C385" s="22"/>
      <c r="D385" s="11"/>
      <c r="E385" s="13"/>
      <c r="F385" s="11"/>
      <c r="G385" s="14"/>
      <c r="H385" s="14"/>
      <c r="I385" s="14"/>
      <c r="J385" s="14"/>
      <c r="K385" s="14"/>
      <c r="L385" s="14"/>
      <c r="M385" s="14"/>
      <c r="N385" s="14"/>
      <c r="O385" s="14"/>
      <c r="P385" s="14"/>
      <c r="Q385" s="14"/>
      <c r="R385" s="14"/>
      <c r="S385" s="14"/>
      <c r="T385" s="14"/>
      <c r="U385" s="14"/>
      <c r="V385" s="14"/>
      <c r="W385" s="14"/>
      <c r="X385" s="14"/>
      <c r="Y385" s="14"/>
      <c r="Z385" s="14"/>
    </row>
    <row r="386">
      <c r="A386" s="7"/>
      <c r="B386" s="11"/>
      <c r="C386" s="22"/>
      <c r="D386" s="11"/>
      <c r="E386" s="13"/>
      <c r="F386" s="11"/>
      <c r="G386" s="14"/>
      <c r="H386" s="14"/>
      <c r="I386" s="14"/>
      <c r="J386" s="14"/>
      <c r="K386" s="14"/>
      <c r="L386" s="14"/>
      <c r="M386" s="14"/>
      <c r="N386" s="14"/>
      <c r="O386" s="14"/>
      <c r="P386" s="14"/>
      <c r="Q386" s="14"/>
      <c r="R386" s="14"/>
      <c r="S386" s="14"/>
      <c r="T386" s="14"/>
      <c r="U386" s="14"/>
      <c r="V386" s="14"/>
      <c r="W386" s="14"/>
      <c r="X386" s="14"/>
      <c r="Y386" s="14"/>
      <c r="Z386" s="14"/>
    </row>
    <row r="387">
      <c r="A387" s="7"/>
      <c r="B387" s="11"/>
      <c r="C387" s="22"/>
      <c r="D387" s="11"/>
      <c r="E387" s="13"/>
      <c r="F387" s="11"/>
      <c r="G387" s="14"/>
      <c r="H387" s="14"/>
      <c r="I387" s="14"/>
      <c r="J387" s="14"/>
      <c r="K387" s="14"/>
      <c r="L387" s="14"/>
      <c r="M387" s="14"/>
      <c r="N387" s="14"/>
      <c r="O387" s="14"/>
      <c r="P387" s="14"/>
      <c r="Q387" s="14"/>
      <c r="R387" s="14"/>
      <c r="S387" s="14"/>
      <c r="T387" s="14"/>
      <c r="U387" s="14"/>
      <c r="V387" s="14"/>
      <c r="W387" s="14"/>
      <c r="X387" s="14"/>
      <c r="Y387" s="14"/>
      <c r="Z387" s="14"/>
    </row>
    <row r="388">
      <c r="A388" s="7"/>
      <c r="B388" s="11"/>
      <c r="C388" s="22"/>
      <c r="D388" s="11"/>
      <c r="E388" s="13"/>
      <c r="F388" s="11"/>
      <c r="G388" s="14"/>
      <c r="H388" s="14"/>
      <c r="I388" s="14"/>
      <c r="J388" s="14"/>
      <c r="K388" s="14"/>
      <c r="L388" s="14"/>
      <c r="M388" s="14"/>
      <c r="N388" s="14"/>
      <c r="O388" s="14"/>
      <c r="P388" s="14"/>
      <c r="Q388" s="14"/>
      <c r="R388" s="14"/>
      <c r="S388" s="14"/>
      <c r="T388" s="14"/>
      <c r="U388" s="14"/>
      <c r="V388" s="14"/>
      <c r="W388" s="14"/>
      <c r="X388" s="14"/>
      <c r="Y388" s="14"/>
      <c r="Z388" s="14"/>
    </row>
    <row r="389">
      <c r="A389" s="7"/>
      <c r="B389" s="11"/>
      <c r="C389" s="22"/>
      <c r="D389" s="11"/>
      <c r="E389" s="13"/>
      <c r="F389" s="11"/>
      <c r="G389" s="14"/>
      <c r="H389" s="14"/>
      <c r="I389" s="14"/>
      <c r="J389" s="14"/>
      <c r="K389" s="14"/>
      <c r="L389" s="14"/>
      <c r="M389" s="14"/>
      <c r="N389" s="14"/>
      <c r="O389" s="14"/>
      <c r="P389" s="14"/>
      <c r="Q389" s="14"/>
      <c r="R389" s="14"/>
      <c r="S389" s="14"/>
      <c r="T389" s="14"/>
      <c r="U389" s="14"/>
      <c r="V389" s="14"/>
      <c r="W389" s="14"/>
      <c r="X389" s="14"/>
      <c r="Y389" s="14"/>
      <c r="Z389" s="14"/>
    </row>
    <row r="390">
      <c r="A390" s="7"/>
      <c r="B390" s="11"/>
      <c r="C390" s="22"/>
      <c r="D390" s="11"/>
      <c r="E390" s="13"/>
      <c r="F390" s="11"/>
      <c r="G390" s="14"/>
      <c r="H390" s="14"/>
      <c r="I390" s="14"/>
      <c r="J390" s="14"/>
      <c r="K390" s="14"/>
      <c r="L390" s="14"/>
      <c r="M390" s="14"/>
      <c r="N390" s="14"/>
      <c r="O390" s="14"/>
      <c r="P390" s="14"/>
      <c r="Q390" s="14"/>
      <c r="R390" s="14"/>
      <c r="S390" s="14"/>
      <c r="T390" s="14"/>
      <c r="U390" s="14"/>
      <c r="V390" s="14"/>
      <c r="W390" s="14"/>
      <c r="X390" s="14"/>
      <c r="Y390" s="14"/>
      <c r="Z390" s="14"/>
    </row>
    <row r="391">
      <c r="A391" s="7"/>
      <c r="B391" s="11"/>
      <c r="C391" s="22"/>
      <c r="D391" s="11"/>
      <c r="E391" s="13"/>
      <c r="F391" s="11"/>
      <c r="G391" s="14"/>
      <c r="H391" s="14"/>
      <c r="I391" s="14"/>
      <c r="J391" s="14"/>
      <c r="K391" s="14"/>
      <c r="L391" s="14"/>
      <c r="M391" s="14"/>
      <c r="N391" s="14"/>
      <c r="O391" s="14"/>
      <c r="P391" s="14"/>
      <c r="Q391" s="14"/>
      <c r="R391" s="14"/>
      <c r="S391" s="14"/>
      <c r="T391" s="14"/>
      <c r="U391" s="14"/>
      <c r="V391" s="14"/>
      <c r="W391" s="14"/>
      <c r="X391" s="14"/>
      <c r="Y391" s="14"/>
      <c r="Z391" s="14"/>
    </row>
    <row r="392">
      <c r="A392" s="7"/>
      <c r="B392" s="11"/>
      <c r="C392" s="22"/>
      <c r="D392" s="11"/>
      <c r="E392" s="13"/>
      <c r="F392" s="11"/>
      <c r="G392" s="14"/>
      <c r="H392" s="14"/>
      <c r="I392" s="14"/>
      <c r="J392" s="14"/>
      <c r="K392" s="14"/>
      <c r="L392" s="14"/>
      <c r="M392" s="14"/>
      <c r="N392" s="14"/>
      <c r="O392" s="14"/>
      <c r="P392" s="14"/>
      <c r="Q392" s="14"/>
      <c r="R392" s="14"/>
      <c r="S392" s="14"/>
      <c r="T392" s="14"/>
      <c r="U392" s="14"/>
      <c r="V392" s="14"/>
      <c r="W392" s="14"/>
      <c r="X392" s="14"/>
      <c r="Y392" s="14"/>
      <c r="Z392" s="14"/>
    </row>
    <row r="393">
      <c r="A393" s="7"/>
      <c r="B393" s="11"/>
      <c r="C393" s="22"/>
      <c r="D393" s="11"/>
      <c r="E393" s="13"/>
      <c r="F393" s="11"/>
      <c r="G393" s="14"/>
      <c r="H393" s="14"/>
      <c r="I393" s="14"/>
      <c r="J393" s="14"/>
      <c r="K393" s="14"/>
      <c r="L393" s="14"/>
      <c r="M393" s="14"/>
      <c r="N393" s="14"/>
      <c r="O393" s="14"/>
      <c r="P393" s="14"/>
      <c r="Q393" s="14"/>
      <c r="R393" s="14"/>
      <c r="S393" s="14"/>
      <c r="T393" s="14"/>
      <c r="U393" s="14"/>
      <c r="V393" s="14"/>
      <c r="W393" s="14"/>
      <c r="X393" s="14"/>
      <c r="Y393" s="14"/>
      <c r="Z393" s="14"/>
    </row>
    <row r="394">
      <c r="A394" s="7"/>
      <c r="B394" s="11"/>
      <c r="C394" s="22"/>
      <c r="D394" s="11"/>
      <c r="E394" s="13"/>
      <c r="F394" s="11"/>
      <c r="G394" s="14"/>
      <c r="H394" s="14"/>
      <c r="I394" s="14"/>
      <c r="J394" s="14"/>
      <c r="K394" s="14"/>
      <c r="L394" s="14"/>
      <c r="M394" s="14"/>
      <c r="N394" s="14"/>
      <c r="O394" s="14"/>
      <c r="P394" s="14"/>
      <c r="Q394" s="14"/>
      <c r="R394" s="14"/>
      <c r="S394" s="14"/>
      <c r="T394" s="14"/>
      <c r="U394" s="14"/>
      <c r="V394" s="14"/>
      <c r="W394" s="14"/>
      <c r="X394" s="14"/>
      <c r="Y394" s="14"/>
      <c r="Z394" s="14"/>
    </row>
    <row r="395">
      <c r="A395" s="7"/>
      <c r="B395" s="11"/>
      <c r="C395" s="22"/>
      <c r="D395" s="11"/>
      <c r="E395" s="13"/>
      <c r="F395" s="11"/>
      <c r="G395" s="14"/>
      <c r="H395" s="14"/>
      <c r="I395" s="14"/>
      <c r="J395" s="14"/>
      <c r="K395" s="14"/>
      <c r="L395" s="14"/>
      <c r="M395" s="14"/>
      <c r="N395" s="14"/>
      <c r="O395" s="14"/>
      <c r="P395" s="14"/>
      <c r="Q395" s="14"/>
      <c r="R395" s="14"/>
      <c r="S395" s="14"/>
      <c r="T395" s="14"/>
      <c r="U395" s="14"/>
      <c r="V395" s="14"/>
      <c r="W395" s="14"/>
      <c r="X395" s="14"/>
      <c r="Y395" s="14"/>
      <c r="Z395" s="14"/>
    </row>
    <row r="396">
      <c r="A396" s="7"/>
      <c r="B396" s="11"/>
      <c r="C396" s="22"/>
      <c r="D396" s="11"/>
      <c r="E396" s="13"/>
      <c r="F396" s="11"/>
      <c r="G396" s="14"/>
      <c r="H396" s="14"/>
      <c r="I396" s="14"/>
      <c r="J396" s="14"/>
      <c r="K396" s="14"/>
      <c r="L396" s="14"/>
      <c r="M396" s="14"/>
      <c r="N396" s="14"/>
      <c r="O396" s="14"/>
      <c r="P396" s="14"/>
      <c r="Q396" s="14"/>
      <c r="R396" s="14"/>
      <c r="S396" s="14"/>
      <c r="T396" s="14"/>
      <c r="U396" s="14"/>
      <c r="V396" s="14"/>
      <c r="W396" s="14"/>
      <c r="X396" s="14"/>
      <c r="Y396" s="14"/>
      <c r="Z396" s="14"/>
    </row>
    <row r="397">
      <c r="A397" s="7"/>
      <c r="B397" s="11"/>
      <c r="C397" s="22"/>
      <c r="D397" s="11"/>
      <c r="E397" s="13"/>
      <c r="F397" s="11"/>
      <c r="G397" s="14"/>
      <c r="H397" s="14"/>
      <c r="I397" s="14"/>
      <c r="J397" s="14"/>
      <c r="K397" s="14"/>
      <c r="L397" s="14"/>
      <c r="M397" s="14"/>
      <c r="N397" s="14"/>
      <c r="O397" s="14"/>
      <c r="P397" s="14"/>
      <c r="Q397" s="14"/>
      <c r="R397" s="14"/>
      <c r="S397" s="14"/>
      <c r="T397" s="14"/>
      <c r="U397" s="14"/>
      <c r="V397" s="14"/>
      <c r="W397" s="14"/>
      <c r="X397" s="14"/>
      <c r="Y397" s="14"/>
      <c r="Z397" s="14"/>
    </row>
    <row r="398">
      <c r="A398" s="7"/>
      <c r="B398" s="11"/>
      <c r="C398" s="22"/>
      <c r="D398" s="11"/>
      <c r="E398" s="13"/>
      <c r="F398" s="11"/>
      <c r="G398" s="14"/>
      <c r="H398" s="14"/>
      <c r="I398" s="14"/>
      <c r="J398" s="14"/>
      <c r="K398" s="14"/>
      <c r="L398" s="14"/>
      <c r="M398" s="14"/>
      <c r="N398" s="14"/>
      <c r="O398" s="14"/>
      <c r="P398" s="14"/>
      <c r="Q398" s="14"/>
      <c r="R398" s="14"/>
      <c r="S398" s="14"/>
      <c r="T398" s="14"/>
      <c r="U398" s="14"/>
      <c r="V398" s="14"/>
      <c r="W398" s="14"/>
      <c r="X398" s="14"/>
      <c r="Y398" s="14"/>
      <c r="Z398" s="14"/>
    </row>
    <row r="399">
      <c r="A399" s="7"/>
      <c r="B399" s="11"/>
      <c r="C399" s="22"/>
      <c r="D399" s="11"/>
      <c r="E399" s="13"/>
      <c r="F399" s="11"/>
      <c r="G399" s="14"/>
      <c r="H399" s="14"/>
      <c r="I399" s="14"/>
      <c r="J399" s="14"/>
      <c r="K399" s="14"/>
      <c r="L399" s="14"/>
      <c r="M399" s="14"/>
      <c r="N399" s="14"/>
      <c r="O399" s="14"/>
      <c r="P399" s="14"/>
      <c r="Q399" s="14"/>
      <c r="R399" s="14"/>
      <c r="S399" s="14"/>
      <c r="T399" s="14"/>
      <c r="U399" s="14"/>
      <c r="V399" s="14"/>
      <c r="W399" s="14"/>
      <c r="X399" s="14"/>
      <c r="Y399" s="14"/>
      <c r="Z399" s="14"/>
    </row>
    <row r="400">
      <c r="A400" s="7"/>
      <c r="B400" s="11"/>
      <c r="C400" s="22"/>
      <c r="D400" s="11"/>
      <c r="E400" s="13"/>
      <c r="F400" s="11"/>
      <c r="G400" s="14"/>
      <c r="H400" s="14"/>
      <c r="I400" s="14"/>
      <c r="J400" s="14"/>
      <c r="K400" s="14"/>
      <c r="L400" s="14"/>
      <c r="M400" s="14"/>
      <c r="N400" s="14"/>
      <c r="O400" s="14"/>
      <c r="P400" s="14"/>
      <c r="Q400" s="14"/>
      <c r="R400" s="14"/>
      <c r="S400" s="14"/>
      <c r="T400" s="14"/>
      <c r="U400" s="14"/>
      <c r="V400" s="14"/>
      <c r="W400" s="14"/>
      <c r="X400" s="14"/>
      <c r="Y400" s="14"/>
      <c r="Z400" s="14"/>
    </row>
    <row r="401">
      <c r="A401" s="7"/>
      <c r="B401" s="11"/>
      <c r="C401" s="22"/>
      <c r="D401" s="11"/>
      <c r="E401" s="13"/>
      <c r="F401" s="11"/>
      <c r="G401" s="14"/>
      <c r="H401" s="14"/>
      <c r="I401" s="14"/>
      <c r="J401" s="14"/>
      <c r="K401" s="14"/>
      <c r="L401" s="14"/>
      <c r="M401" s="14"/>
      <c r="N401" s="14"/>
      <c r="O401" s="14"/>
      <c r="P401" s="14"/>
      <c r="Q401" s="14"/>
      <c r="R401" s="14"/>
      <c r="S401" s="14"/>
      <c r="T401" s="14"/>
      <c r="U401" s="14"/>
      <c r="V401" s="14"/>
      <c r="W401" s="14"/>
      <c r="X401" s="14"/>
      <c r="Y401" s="14"/>
      <c r="Z401" s="14"/>
    </row>
    <row r="402">
      <c r="A402" s="7"/>
      <c r="B402" s="11"/>
      <c r="C402" s="22"/>
      <c r="D402" s="11"/>
      <c r="E402" s="13"/>
      <c r="F402" s="11"/>
      <c r="G402" s="14"/>
      <c r="H402" s="14"/>
      <c r="I402" s="14"/>
      <c r="J402" s="14"/>
      <c r="K402" s="14"/>
      <c r="L402" s="14"/>
      <c r="M402" s="14"/>
      <c r="N402" s="14"/>
      <c r="O402" s="14"/>
      <c r="P402" s="14"/>
      <c r="Q402" s="14"/>
      <c r="R402" s="14"/>
      <c r="S402" s="14"/>
      <c r="T402" s="14"/>
      <c r="U402" s="14"/>
      <c r="V402" s="14"/>
      <c r="W402" s="14"/>
      <c r="X402" s="14"/>
      <c r="Y402" s="14"/>
      <c r="Z402" s="14"/>
    </row>
    <row r="403">
      <c r="A403" s="7"/>
      <c r="B403" s="11"/>
      <c r="C403" s="22"/>
      <c r="D403" s="11"/>
      <c r="E403" s="13"/>
      <c r="F403" s="11"/>
      <c r="G403" s="14"/>
      <c r="H403" s="14"/>
      <c r="I403" s="14"/>
      <c r="J403" s="14"/>
      <c r="K403" s="14"/>
      <c r="L403" s="14"/>
      <c r="M403" s="14"/>
      <c r="N403" s="14"/>
      <c r="O403" s="14"/>
      <c r="P403" s="14"/>
      <c r="Q403" s="14"/>
      <c r="R403" s="14"/>
      <c r="S403" s="14"/>
      <c r="T403" s="14"/>
      <c r="U403" s="14"/>
      <c r="V403" s="14"/>
      <c r="W403" s="14"/>
      <c r="X403" s="14"/>
      <c r="Y403" s="14"/>
      <c r="Z403" s="14"/>
    </row>
    <row r="404">
      <c r="A404" s="7"/>
      <c r="B404" s="11"/>
      <c r="C404" s="22"/>
      <c r="D404" s="11"/>
      <c r="E404" s="13"/>
      <c r="F404" s="11"/>
      <c r="G404" s="14"/>
      <c r="H404" s="14"/>
      <c r="I404" s="14"/>
      <c r="J404" s="14"/>
      <c r="K404" s="14"/>
      <c r="L404" s="14"/>
      <c r="M404" s="14"/>
      <c r="N404" s="14"/>
      <c r="O404" s="14"/>
      <c r="P404" s="14"/>
      <c r="Q404" s="14"/>
      <c r="R404" s="14"/>
      <c r="S404" s="14"/>
      <c r="T404" s="14"/>
      <c r="U404" s="14"/>
      <c r="V404" s="14"/>
      <c r="W404" s="14"/>
      <c r="X404" s="14"/>
      <c r="Y404" s="14"/>
      <c r="Z404" s="14"/>
    </row>
    <row r="405">
      <c r="A405" s="7"/>
      <c r="B405" s="11"/>
      <c r="C405" s="22"/>
      <c r="D405" s="11"/>
      <c r="E405" s="13"/>
      <c r="F405" s="11"/>
      <c r="G405" s="14"/>
      <c r="H405" s="14"/>
      <c r="I405" s="14"/>
      <c r="J405" s="14"/>
      <c r="K405" s="14"/>
      <c r="L405" s="14"/>
      <c r="M405" s="14"/>
      <c r="N405" s="14"/>
      <c r="O405" s="14"/>
      <c r="P405" s="14"/>
      <c r="Q405" s="14"/>
      <c r="R405" s="14"/>
      <c r="S405" s="14"/>
      <c r="T405" s="14"/>
      <c r="U405" s="14"/>
      <c r="V405" s="14"/>
      <c r="W405" s="14"/>
      <c r="X405" s="14"/>
      <c r="Y405" s="14"/>
      <c r="Z405" s="14"/>
    </row>
    <row r="406">
      <c r="A406" s="7"/>
      <c r="B406" s="11"/>
      <c r="C406" s="22"/>
      <c r="D406" s="11"/>
      <c r="E406" s="13"/>
      <c r="F406" s="11"/>
      <c r="G406" s="14"/>
      <c r="H406" s="14"/>
      <c r="I406" s="14"/>
      <c r="J406" s="14"/>
      <c r="K406" s="14"/>
      <c r="L406" s="14"/>
      <c r="M406" s="14"/>
      <c r="N406" s="14"/>
      <c r="O406" s="14"/>
      <c r="P406" s="14"/>
      <c r="Q406" s="14"/>
      <c r="R406" s="14"/>
      <c r="S406" s="14"/>
      <c r="T406" s="14"/>
      <c r="U406" s="14"/>
      <c r="V406" s="14"/>
      <c r="W406" s="14"/>
      <c r="X406" s="14"/>
      <c r="Y406" s="14"/>
      <c r="Z406" s="14"/>
    </row>
    <row r="407">
      <c r="A407" s="7"/>
      <c r="B407" s="11"/>
      <c r="C407" s="22"/>
      <c r="D407" s="11"/>
      <c r="E407" s="13"/>
      <c r="F407" s="11"/>
      <c r="G407" s="14"/>
      <c r="H407" s="14"/>
      <c r="I407" s="14"/>
      <c r="J407" s="14"/>
      <c r="K407" s="14"/>
      <c r="L407" s="14"/>
      <c r="M407" s="14"/>
      <c r="N407" s="14"/>
      <c r="O407" s="14"/>
      <c r="P407" s="14"/>
      <c r="Q407" s="14"/>
      <c r="R407" s="14"/>
      <c r="S407" s="14"/>
      <c r="T407" s="14"/>
      <c r="U407" s="14"/>
      <c r="V407" s="14"/>
      <c r="W407" s="14"/>
      <c r="X407" s="14"/>
      <c r="Y407" s="14"/>
      <c r="Z407" s="14"/>
    </row>
    <row r="408">
      <c r="A408" s="7"/>
      <c r="B408" s="11"/>
      <c r="C408" s="22"/>
      <c r="D408" s="11"/>
      <c r="E408" s="13"/>
      <c r="F408" s="11"/>
      <c r="G408" s="14"/>
      <c r="H408" s="14"/>
      <c r="I408" s="14"/>
      <c r="J408" s="14"/>
      <c r="K408" s="14"/>
      <c r="L408" s="14"/>
      <c r="M408" s="14"/>
      <c r="N408" s="14"/>
      <c r="O408" s="14"/>
      <c r="P408" s="14"/>
      <c r="Q408" s="14"/>
      <c r="R408" s="14"/>
      <c r="S408" s="14"/>
      <c r="T408" s="14"/>
      <c r="U408" s="14"/>
      <c r="V408" s="14"/>
      <c r="W408" s="14"/>
      <c r="X408" s="14"/>
      <c r="Y408" s="14"/>
      <c r="Z408" s="14"/>
    </row>
    <row r="409">
      <c r="A409" s="7"/>
      <c r="B409" s="11"/>
      <c r="C409" s="22"/>
      <c r="D409" s="11"/>
      <c r="E409" s="13"/>
      <c r="F409" s="11"/>
      <c r="G409" s="14"/>
      <c r="H409" s="14"/>
      <c r="I409" s="14"/>
      <c r="J409" s="14"/>
      <c r="K409" s="14"/>
      <c r="L409" s="14"/>
      <c r="M409" s="14"/>
      <c r="N409" s="14"/>
      <c r="O409" s="14"/>
      <c r="P409" s="14"/>
      <c r="Q409" s="14"/>
      <c r="R409" s="14"/>
      <c r="S409" s="14"/>
      <c r="T409" s="14"/>
      <c r="U409" s="14"/>
      <c r="V409" s="14"/>
      <c r="W409" s="14"/>
      <c r="X409" s="14"/>
      <c r="Y409" s="14"/>
      <c r="Z409" s="14"/>
    </row>
    <row r="410">
      <c r="A410" s="7"/>
      <c r="B410" s="11"/>
      <c r="C410" s="22"/>
      <c r="D410" s="11"/>
      <c r="E410" s="13"/>
      <c r="F410" s="11"/>
      <c r="G410" s="14"/>
      <c r="H410" s="14"/>
      <c r="I410" s="14"/>
      <c r="J410" s="14"/>
      <c r="K410" s="14"/>
      <c r="L410" s="14"/>
      <c r="M410" s="14"/>
      <c r="N410" s="14"/>
      <c r="O410" s="14"/>
      <c r="P410" s="14"/>
      <c r="Q410" s="14"/>
      <c r="R410" s="14"/>
      <c r="S410" s="14"/>
      <c r="T410" s="14"/>
      <c r="U410" s="14"/>
      <c r="V410" s="14"/>
      <c r="W410" s="14"/>
      <c r="X410" s="14"/>
      <c r="Y410" s="14"/>
      <c r="Z410" s="14"/>
    </row>
    <row r="411">
      <c r="A411" s="7"/>
      <c r="B411" s="11"/>
      <c r="C411" s="22"/>
      <c r="D411" s="11"/>
      <c r="E411" s="13"/>
      <c r="F411" s="11"/>
      <c r="G411" s="14"/>
      <c r="H411" s="14"/>
      <c r="I411" s="14"/>
      <c r="J411" s="14"/>
      <c r="K411" s="14"/>
      <c r="L411" s="14"/>
      <c r="M411" s="14"/>
      <c r="N411" s="14"/>
      <c r="O411" s="14"/>
      <c r="P411" s="14"/>
      <c r="Q411" s="14"/>
      <c r="R411" s="14"/>
      <c r="S411" s="14"/>
      <c r="T411" s="14"/>
      <c r="U411" s="14"/>
      <c r="V411" s="14"/>
      <c r="W411" s="14"/>
      <c r="X411" s="14"/>
      <c r="Y411" s="14"/>
      <c r="Z411" s="14"/>
    </row>
    <row r="412">
      <c r="A412" s="7"/>
      <c r="B412" s="11"/>
      <c r="C412" s="22"/>
      <c r="D412" s="11"/>
      <c r="E412" s="13"/>
      <c r="F412" s="11"/>
      <c r="G412" s="14"/>
      <c r="H412" s="14"/>
      <c r="I412" s="14"/>
      <c r="J412" s="14"/>
      <c r="K412" s="14"/>
      <c r="L412" s="14"/>
      <c r="M412" s="14"/>
      <c r="N412" s="14"/>
      <c r="O412" s="14"/>
      <c r="P412" s="14"/>
      <c r="Q412" s="14"/>
      <c r="R412" s="14"/>
      <c r="S412" s="14"/>
      <c r="T412" s="14"/>
      <c r="U412" s="14"/>
      <c r="V412" s="14"/>
      <c r="W412" s="14"/>
      <c r="X412" s="14"/>
      <c r="Y412" s="14"/>
      <c r="Z412" s="14"/>
    </row>
    <row r="413">
      <c r="A413" s="7"/>
      <c r="B413" s="11"/>
      <c r="C413" s="22"/>
      <c r="D413" s="11"/>
      <c r="E413" s="13"/>
      <c r="F413" s="11"/>
      <c r="G413" s="14"/>
      <c r="H413" s="14"/>
      <c r="I413" s="14"/>
      <c r="J413" s="14"/>
      <c r="K413" s="14"/>
      <c r="L413" s="14"/>
      <c r="M413" s="14"/>
      <c r="N413" s="14"/>
      <c r="O413" s="14"/>
      <c r="P413" s="14"/>
      <c r="Q413" s="14"/>
      <c r="R413" s="14"/>
      <c r="S413" s="14"/>
      <c r="T413" s="14"/>
      <c r="U413" s="14"/>
      <c r="V413" s="14"/>
      <c r="W413" s="14"/>
      <c r="X413" s="14"/>
      <c r="Y413" s="14"/>
      <c r="Z413" s="14"/>
    </row>
    <row r="414">
      <c r="A414" s="7"/>
      <c r="B414" s="11"/>
      <c r="C414" s="22"/>
      <c r="D414" s="11"/>
      <c r="E414" s="13"/>
      <c r="F414" s="11"/>
      <c r="G414" s="14"/>
      <c r="H414" s="14"/>
      <c r="I414" s="14"/>
      <c r="J414" s="14"/>
      <c r="K414" s="14"/>
      <c r="L414" s="14"/>
      <c r="M414" s="14"/>
      <c r="N414" s="14"/>
      <c r="O414" s="14"/>
      <c r="P414" s="14"/>
      <c r="Q414" s="14"/>
      <c r="R414" s="14"/>
      <c r="S414" s="14"/>
      <c r="T414" s="14"/>
      <c r="U414" s="14"/>
      <c r="V414" s="14"/>
      <c r="W414" s="14"/>
      <c r="X414" s="14"/>
      <c r="Y414" s="14"/>
      <c r="Z414" s="14"/>
    </row>
    <row r="415">
      <c r="A415" s="7"/>
      <c r="B415" s="11"/>
      <c r="C415" s="22"/>
      <c r="D415" s="11"/>
      <c r="E415" s="13"/>
      <c r="F415" s="11"/>
      <c r="G415" s="14"/>
      <c r="H415" s="14"/>
      <c r="I415" s="14"/>
      <c r="J415" s="14"/>
      <c r="K415" s="14"/>
      <c r="L415" s="14"/>
      <c r="M415" s="14"/>
      <c r="N415" s="14"/>
      <c r="O415" s="14"/>
      <c r="P415" s="14"/>
      <c r="Q415" s="14"/>
      <c r="R415" s="14"/>
      <c r="S415" s="14"/>
      <c r="T415" s="14"/>
      <c r="U415" s="14"/>
      <c r="V415" s="14"/>
      <c r="W415" s="14"/>
      <c r="X415" s="14"/>
      <c r="Y415" s="14"/>
      <c r="Z415" s="14"/>
    </row>
    <row r="416">
      <c r="A416" s="7"/>
      <c r="B416" s="11"/>
      <c r="C416" s="22"/>
      <c r="D416" s="11"/>
      <c r="E416" s="13"/>
      <c r="F416" s="11"/>
      <c r="G416" s="14"/>
      <c r="H416" s="14"/>
      <c r="I416" s="14"/>
      <c r="J416" s="14"/>
      <c r="K416" s="14"/>
      <c r="L416" s="14"/>
      <c r="M416" s="14"/>
      <c r="N416" s="14"/>
      <c r="O416" s="14"/>
      <c r="P416" s="14"/>
      <c r="Q416" s="14"/>
      <c r="R416" s="14"/>
      <c r="S416" s="14"/>
      <c r="T416" s="14"/>
      <c r="U416" s="14"/>
      <c r="V416" s="14"/>
      <c r="W416" s="14"/>
      <c r="X416" s="14"/>
      <c r="Y416" s="14"/>
      <c r="Z416" s="14"/>
    </row>
    <row r="417">
      <c r="A417" s="7"/>
      <c r="B417" s="11"/>
      <c r="C417" s="22"/>
      <c r="D417" s="11"/>
      <c r="E417" s="13"/>
      <c r="F417" s="11"/>
      <c r="G417" s="14"/>
      <c r="H417" s="14"/>
      <c r="I417" s="14"/>
      <c r="J417" s="14"/>
      <c r="K417" s="14"/>
      <c r="L417" s="14"/>
      <c r="M417" s="14"/>
      <c r="N417" s="14"/>
      <c r="O417" s="14"/>
      <c r="P417" s="14"/>
      <c r="Q417" s="14"/>
      <c r="R417" s="14"/>
      <c r="S417" s="14"/>
      <c r="T417" s="14"/>
      <c r="U417" s="14"/>
      <c r="V417" s="14"/>
      <c r="W417" s="14"/>
      <c r="X417" s="14"/>
      <c r="Y417" s="14"/>
      <c r="Z417" s="14"/>
    </row>
    <row r="418">
      <c r="A418" s="7"/>
      <c r="B418" s="11"/>
      <c r="C418" s="22"/>
      <c r="D418" s="11"/>
      <c r="E418" s="13"/>
      <c r="F418" s="11"/>
      <c r="G418" s="14"/>
      <c r="H418" s="14"/>
      <c r="I418" s="14"/>
      <c r="J418" s="14"/>
      <c r="K418" s="14"/>
      <c r="L418" s="14"/>
      <c r="M418" s="14"/>
      <c r="N418" s="14"/>
      <c r="O418" s="14"/>
      <c r="P418" s="14"/>
      <c r="Q418" s="14"/>
      <c r="R418" s="14"/>
      <c r="S418" s="14"/>
      <c r="T418" s="14"/>
      <c r="U418" s="14"/>
      <c r="V418" s="14"/>
      <c r="W418" s="14"/>
      <c r="X418" s="14"/>
      <c r="Y418" s="14"/>
      <c r="Z418" s="14"/>
    </row>
    <row r="419">
      <c r="A419" s="7"/>
      <c r="B419" s="11"/>
      <c r="C419" s="22"/>
      <c r="D419" s="11"/>
      <c r="E419" s="13"/>
      <c r="F419" s="11"/>
      <c r="G419" s="14"/>
      <c r="H419" s="14"/>
      <c r="I419" s="14"/>
      <c r="J419" s="14"/>
      <c r="K419" s="14"/>
      <c r="L419" s="14"/>
      <c r="M419" s="14"/>
      <c r="N419" s="14"/>
      <c r="O419" s="14"/>
      <c r="P419" s="14"/>
      <c r="Q419" s="14"/>
      <c r="R419" s="14"/>
      <c r="S419" s="14"/>
      <c r="T419" s="14"/>
      <c r="U419" s="14"/>
      <c r="V419" s="14"/>
      <c r="W419" s="14"/>
      <c r="X419" s="14"/>
      <c r="Y419" s="14"/>
      <c r="Z419" s="14"/>
    </row>
    <row r="420">
      <c r="A420" s="7"/>
      <c r="B420" s="11"/>
      <c r="C420" s="22"/>
      <c r="D420" s="11"/>
      <c r="E420" s="13"/>
      <c r="F420" s="11"/>
      <c r="G420" s="14"/>
      <c r="H420" s="14"/>
      <c r="I420" s="14"/>
      <c r="J420" s="14"/>
      <c r="K420" s="14"/>
      <c r="L420" s="14"/>
      <c r="M420" s="14"/>
      <c r="N420" s="14"/>
      <c r="O420" s="14"/>
      <c r="P420" s="14"/>
      <c r="Q420" s="14"/>
      <c r="R420" s="14"/>
      <c r="S420" s="14"/>
      <c r="T420" s="14"/>
      <c r="U420" s="14"/>
      <c r="V420" s="14"/>
      <c r="W420" s="14"/>
      <c r="X420" s="14"/>
      <c r="Y420" s="14"/>
      <c r="Z420" s="14"/>
    </row>
    <row r="421">
      <c r="A421" s="7"/>
      <c r="B421" s="11"/>
      <c r="C421" s="22"/>
      <c r="D421" s="11"/>
      <c r="E421" s="13"/>
      <c r="F421" s="11"/>
      <c r="G421" s="14"/>
      <c r="H421" s="14"/>
      <c r="I421" s="14"/>
      <c r="J421" s="14"/>
      <c r="K421" s="14"/>
      <c r="L421" s="14"/>
      <c r="M421" s="14"/>
      <c r="N421" s="14"/>
      <c r="O421" s="14"/>
      <c r="P421" s="14"/>
      <c r="Q421" s="14"/>
      <c r="R421" s="14"/>
      <c r="S421" s="14"/>
      <c r="T421" s="14"/>
      <c r="U421" s="14"/>
      <c r="V421" s="14"/>
      <c r="W421" s="14"/>
      <c r="X421" s="14"/>
      <c r="Y421" s="14"/>
      <c r="Z421" s="14"/>
    </row>
    <row r="422">
      <c r="A422" s="7"/>
      <c r="B422" s="11"/>
      <c r="C422" s="22"/>
      <c r="D422" s="11"/>
      <c r="E422" s="13"/>
      <c r="F422" s="11"/>
      <c r="G422" s="14"/>
      <c r="H422" s="14"/>
      <c r="I422" s="14"/>
      <c r="J422" s="14"/>
      <c r="K422" s="14"/>
      <c r="L422" s="14"/>
      <c r="M422" s="14"/>
      <c r="N422" s="14"/>
      <c r="O422" s="14"/>
      <c r="P422" s="14"/>
      <c r="Q422" s="14"/>
      <c r="R422" s="14"/>
      <c r="S422" s="14"/>
      <c r="T422" s="14"/>
      <c r="U422" s="14"/>
      <c r="V422" s="14"/>
      <c r="W422" s="14"/>
      <c r="X422" s="14"/>
      <c r="Y422" s="14"/>
      <c r="Z422" s="14"/>
    </row>
    <row r="423">
      <c r="A423" s="7"/>
      <c r="B423" s="11"/>
      <c r="C423" s="22"/>
      <c r="D423" s="11"/>
      <c r="E423" s="13"/>
      <c r="F423" s="11"/>
      <c r="G423" s="14"/>
      <c r="H423" s="14"/>
      <c r="I423" s="14"/>
      <c r="J423" s="14"/>
      <c r="K423" s="14"/>
      <c r="L423" s="14"/>
      <c r="M423" s="14"/>
      <c r="N423" s="14"/>
      <c r="O423" s="14"/>
      <c r="P423" s="14"/>
      <c r="Q423" s="14"/>
      <c r="R423" s="14"/>
      <c r="S423" s="14"/>
      <c r="T423" s="14"/>
      <c r="U423" s="14"/>
      <c r="V423" s="14"/>
      <c r="W423" s="14"/>
      <c r="X423" s="14"/>
      <c r="Y423" s="14"/>
      <c r="Z423" s="14"/>
    </row>
    <row r="424">
      <c r="A424" s="7"/>
      <c r="B424" s="11"/>
      <c r="C424" s="22"/>
      <c r="D424" s="11"/>
      <c r="E424" s="13"/>
      <c r="F424" s="11"/>
      <c r="G424" s="14"/>
      <c r="H424" s="14"/>
      <c r="I424" s="14"/>
      <c r="J424" s="14"/>
      <c r="K424" s="14"/>
      <c r="L424" s="14"/>
      <c r="M424" s="14"/>
      <c r="N424" s="14"/>
      <c r="O424" s="14"/>
      <c r="P424" s="14"/>
      <c r="Q424" s="14"/>
      <c r="R424" s="14"/>
      <c r="S424" s="14"/>
      <c r="T424" s="14"/>
      <c r="U424" s="14"/>
      <c r="V424" s="14"/>
      <c r="W424" s="14"/>
      <c r="X424" s="14"/>
      <c r="Y424" s="14"/>
      <c r="Z424" s="14"/>
    </row>
    <row r="425">
      <c r="A425" s="7"/>
      <c r="B425" s="11"/>
      <c r="C425" s="22"/>
      <c r="D425" s="11"/>
      <c r="E425" s="13"/>
      <c r="F425" s="11"/>
      <c r="G425" s="14"/>
      <c r="H425" s="14"/>
      <c r="I425" s="14"/>
      <c r="J425" s="14"/>
      <c r="K425" s="14"/>
      <c r="L425" s="14"/>
      <c r="M425" s="14"/>
      <c r="N425" s="14"/>
      <c r="O425" s="14"/>
      <c r="P425" s="14"/>
      <c r="Q425" s="14"/>
      <c r="R425" s="14"/>
      <c r="S425" s="14"/>
      <c r="T425" s="14"/>
      <c r="U425" s="14"/>
      <c r="V425" s="14"/>
      <c r="W425" s="14"/>
      <c r="X425" s="14"/>
      <c r="Y425" s="14"/>
      <c r="Z425" s="14"/>
    </row>
    <row r="426">
      <c r="A426" s="7"/>
      <c r="B426" s="11"/>
      <c r="C426" s="22"/>
      <c r="D426" s="11"/>
      <c r="E426" s="13"/>
      <c r="F426" s="11"/>
      <c r="G426" s="14"/>
      <c r="H426" s="14"/>
      <c r="I426" s="14"/>
      <c r="J426" s="14"/>
      <c r="K426" s="14"/>
      <c r="L426" s="14"/>
      <c r="M426" s="14"/>
      <c r="N426" s="14"/>
      <c r="O426" s="14"/>
      <c r="P426" s="14"/>
      <c r="Q426" s="14"/>
      <c r="R426" s="14"/>
      <c r="S426" s="14"/>
      <c r="T426" s="14"/>
      <c r="U426" s="14"/>
      <c r="V426" s="14"/>
      <c r="W426" s="14"/>
      <c r="X426" s="14"/>
      <c r="Y426" s="14"/>
      <c r="Z426" s="14"/>
    </row>
    <row r="427">
      <c r="A427" s="7"/>
      <c r="B427" s="11"/>
      <c r="C427" s="22"/>
      <c r="D427" s="11"/>
      <c r="E427" s="13"/>
      <c r="F427" s="11"/>
      <c r="G427" s="14"/>
      <c r="H427" s="14"/>
      <c r="I427" s="14"/>
      <c r="J427" s="14"/>
      <c r="K427" s="14"/>
      <c r="L427" s="14"/>
      <c r="M427" s="14"/>
      <c r="N427" s="14"/>
      <c r="O427" s="14"/>
      <c r="P427" s="14"/>
      <c r="Q427" s="14"/>
      <c r="R427" s="14"/>
      <c r="S427" s="14"/>
      <c r="T427" s="14"/>
      <c r="U427" s="14"/>
      <c r="V427" s="14"/>
      <c r="W427" s="14"/>
      <c r="X427" s="14"/>
      <c r="Y427" s="14"/>
      <c r="Z427" s="14"/>
    </row>
    <row r="428">
      <c r="A428" s="7"/>
      <c r="B428" s="11"/>
      <c r="C428" s="22"/>
      <c r="D428" s="11"/>
      <c r="E428" s="13"/>
      <c r="F428" s="11"/>
      <c r="G428" s="14"/>
      <c r="H428" s="14"/>
      <c r="I428" s="14"/>
      <c r="J428" s="14"/>
      <c r="K428" s="14"/>
      <c r="L428" s="14"/>
      <c r="M428" s="14"/>
      <c r="N428" s="14"/>
      <c r="O428" s="14"/>
      <c r="P428" s="14"/>
      <c r="Q428" s="14"/>
      <c r="R428" s="14"/>
      <c r="S428" s="14"/>
      <c r="T428" s="14"/>
      <c r="U428" s="14"/>
      <c r="V428" s="14"/>
      <c r="W428" s="14"/>
      <c r="X428" s="14"/>
      <c r="Y428" s="14"/>
      <c r="Z428" s="14"/>
    </row>
    <row r="429">
      <c r="A429" s="7"/>
      <c r="B429" s="11"/>
      <c r="C429" s="22"/>
      <c r="D429" s="11"/>
      <c r="E429" s="13"/>
      <c r="F429" s="11"/>
      <c r="G429" s="14"/>
      <c r="H429" s="14"/>
      <c r="I429" s="14"/>
      <c r="J429" s="14"/>
      <c r="K429" s="14"/>
      <c r="L429" s="14"/>
      <c r="M429" s="14"/>
      <c r="N429" s="14"/>
      <c r="O429" s="14"/>
      <c r="P429" s="14"/>
      <c r="Q429" s="14"/>
      <c r="R429" s="14"/>
      <c r="S429" s="14"/>
      <c r="T429" s="14"/>
      <c r="U429" s="14"/>
      <c r="V429" s="14"/>
      <c r="W429" s="14"/>
      <c r="X429" s="14"/>
      <c r="Y429" s="14"/>
      <c r="Z429" s="14"/>
    </row>
    <row r="430">
      <c r="A430" s="7"/>
      <c r="B430" s="11"/>
      <c r="C430" s="22"/>
      <c r="D430" s="11"/>
      <c r="E430" s="13"/>
      <c r="F430" s="11"/>
      <c r="G430" s="14"/>
      <c r="H430" s="14"/>
      <c r="I430" s="14"/>
      <c r="J430" s="14"/>
      <c r="K430" s="14"/>
      <c r="L430" s="14"/>
      <c r="M430" s="14"/>
      <c r="N430" s="14"/>
      <c r="O430" s="14"/>
      <c r="P430" s="14"/>
      <c r="Q430" s="14"/>
      <c r="R430" s="14"/>
      <c r="S430" s="14"/>
      <c r="T430" s="14"/>
      <c r="U430" s="14"/>
      <c r="V430" s="14"/>
      <c r="W430" s="14"/>
      <c r="X430" s="14"/>
      <c r="Y430" s="14"/>
      <c r="Z430" s="14"/>
    </row>
    <row r="431">
      <c r="A431" s="7"/>
      <c r="B431" s="11"/>
      <c r="C431" s="22"/>
      <c r="D431" s="11"/>
      <c r="E431" s="13"/>
      <c r="F431" s="11"/>
      <c r="G431" s="14"/>
      <c r="H431" s="14"/>
      <c r="I431" s="14"/>
      <c r="J431" s="14"/>
      <c r="K431" s="14"/>
      <c r="L431" s="14"/>
      <c r="M431" s="14"/>
      <c r="N431" s="14"/>
      <c r="O431" s="14"/>
      <c r="P431" s="14"/>
      <c r="Q431" s="14"/>
      <c r="R431" s="14"/>
      <c r="S431" s="14"/>
      <c r="T431" s="14"/>
      <c r="U431" s="14"/>
      <c r="V431" s="14"/>
      <c r="W431" s="14"/>
      <c r="X431" s="14"/>
      <c r="Y431" s="14"/>
      <c r="Z431" s="14"/>
    </row>
    <row r="432">
      <c r="A432" s="7"/>
      <c r="B432" s="11"/>
      <c r="C432" s="22"/>
      <c r="D432" s="11"/>
      <c r="E432" s="13"/>
      <c r="F432" s="11"/>
      <c r="G432" s="14"/>
      <c r="H432" s="14"/>
      <c r="I432" s="14"/>
      <c r="J432" s="14"/>
      <c r="K432" s="14"/>
      <c r="L432" s="14"/>
      <c r="M432" s="14"/>
      <c r="N432" s="14"/>
      <c r="O432" s="14"/>
      <c r="P432" s="14"/>
      <c r="Q432" s="14"/>
      <c r="R432" s="14"/>
      <c r="S432" s="14"/>
      <c r="T432" s="14"/>
      <c r="U432" s="14"/>
      <c r="V432" s="14"/>
      <c r="W432" s="14"/>
      <c r="X432" s="14"/>
      <c r="Y432" s="14"/>
      <c r="Z432" s="14"/>
    </row>
    <row r="433">
      <c r="A433" s="7"/>
      <c r="B433" s="11"/>
      <c r="C433" s="22"/>
      <c r="D433" s="11"/>
      <c r="E433" s="13"/>
      <c r="F433" s="11"/>
      <c r="G433" s="14"/>
      <c r="H433" s="14"/>
      <c r="I433" s="14"/>
      <c r="J433" s="14"/>
      <c r="K433" s="14"/>
      <c r="L433" s="14"/>
      <c r="M433" s="14"/>
      <c r="N433" s="14"/>
      <c r="O433" s="14"/>
      <c r="P433" s="14"/>
      <c r="Q433" s="14"/>
      <c r="R433" s="14"/>
      <c r="S433" s="14"/>
      <c r="T433" s="14"/>
      <c r="U433" s="14"/>
      <c r="V433" s="14"/>
      <c r="W433" s="14"/>
      <c r="X433" s="14"/>
      <c r="Y433" s="14"/>
      <c r="Z433" s="14"/>
    </row>
    <row r="434">
      <c r="A434" s="7"/>
      <c r="B434" s="11"/>
      <c r="C434" s="22"/>
      <c r="D434" s="11"/>
      <c r="E434" s="13"/>
      <c r="F434" s="11"/>
      <c r="G434" s="14"/>
      <c r="H434" s="14"/>
      <c r="I434" s="14"/>
      <c r="J434" s="14"/>
      <c r="K434" s="14"/>
      <c r="L434" s="14"/>
      <c r="M434" s="14"/>
      <c r="N434" s="14"/>
      <c r="O434" s="14"/>
      <c r="P434" s="14"/>
      <c r="Q434" s="14"/>
      <c r="R434" s="14"/>
      <c r="S434" s="14"/>
      <c r="T434" s="14"/>
      <c r="U434" s="14"/>
      <c r="V434" s="14"/>
      <c r="W434" s="14"/>
      <c r="X434" s="14"/>
      <c r="Y434" s="14"/>
      <c r="Z434" s="14"/>
    </row>
    <row r="435">
      <c r="A435" s="7"/>
      <c r="B435" s="11"/>
      <c r="C435" s="22"/>
      <c r="D435" s="11"/>
      <c r="E435" s="13"/>
      <c r="F435" s="11"/>
      <c r="G435" s="14"/>
      <c r="H435" s="14"/>
      <c r="I435" s="14"/>
      <c r="J435" s="14"/>
      <c r="K435" s="14"/>
      <c r="L435" s="14"/>
      <c r="M435" s="14"/>
      <c r="N435" s="14"/>
      <c r="O435" s="14"/>
      <c r="P435" s="14"/>
      <c r="Q435" s="14"/>
      <c r="R435" s="14"/>
      <c r="S435" s="14"/>
      <c r="T435" s="14"/>
      <c r="U435" s="14"/>
      <c r="V435" s="14"/>
      <c r="W435" s="14"/>
      <c r="X435" s="14"/>
      <c r="Y435" s="14"/>
      <c r="Z435" s="14"/>
    </row>
    <row r="436">
      <c r="A436" s="7"/>
      <c r="B436" s="11"/>
      <c r="C436" s="22"/>
      <c r="D436" s="11"/>
      <c r="E436" s="13"/>
      <c r="F436" s="11"/>
      <c r="G436" s="14"/>
      <c r="H436" s="14"/>
      <c r="I436" s="14"/>
      <c r="J436" s="14"/>
      <c r="K436" s="14"/>
      <c r="L436" s="14"/>
      <c r="M436" s="14"/>
      <c r="N436" s="14"/>
      <c r="O436" s="14"/>
      <c r="P436" s="14"/>
      <c r="Q436" s="14"/>
      <c r="R436" s="14"/>
      <c r="S436" s="14"/>
      <c r="T436" s="14"/>
      <c r="U436" s="14"/>
      <c r="V436" s="14"/>
      <c r="W436" s="14"/>
      <c r="X436" s="14"/>
      <c r="Y436" s="14"/>
      <c r="Z436" s="14"/>
    </row>
    <row r="437">
      <c r="A437" s="7"/>
      <c r="B437" s="11"/>
      <c r="C437" s="22"/>
      <c r="D437" s="11"/>
      <c r="E437" s="13"/>
      <c r="F437" s="11"/>
      <c r="G437" s="14"/>
      <c r="H437" s="14"/>
      <c r="I437" s="14"/>
      <c r="J437" s="14"/>
      <c r="K437" s="14"/>
      <c r="L437" s="14"/>
      <c r="M437" s="14"/>
      <c r="N437" s="14"/>
      <c r="O437" s="14"/>
      <c r="P437" s="14"/>
      <c r="Q437" s="14"/>
      <c r="R437" s="14"/>
      <c r="S437" s="14"/>
      <c r="T437" s="14"/>
      <c r="U437" s="14"/>
      <c r="V437" s="14"/>
      <c r="W437" s="14"/>
      <c r="X437" s="14"/>
      <c r="Y437" s="14"/>
      <c r="Z437" s="14"/>
    </row>
    <row r="438">
      <c r="A438" s="7"/>
      <c r="B438" s="11"/>
      <c r="C438" s="22"/>
      <c r="D438" s="11"/>
      <c r="E438" s="13"/>
      <c r="F438" s="11"/>
      <c r="G438" s="14"/>
      <c r="H438" s="14"/>
      <c r="I438" s="14"/>
      <c r="J438" s="14"/>
      <c r="K438" s="14"/>
      <c r="L438" s="14"/>
      <c r="M438" s="14"/>
      <c r="N438" s="14"/>
      <c r="O438" s="14"/>
      <c r="P438" s="14"/>
      <c r="Q438" s="14"/>
      <c r="R438" s="14"/>
      <c r="S438" s="14"/>
      <c r="T438" s="14"/>
      <c r="U438" s="14"/>
      <c r="V438" s="14"/>
      <c r="W438" s="14"/>
      <c r="X438" s="14"/>
      <c r="Y438" s="14"/>
      <c r="Z438" s="14"/>
    </row>
    <row r="439">
      <c r="A439" s="7"/>
      <c r="B439" s="11"/>
      <c r="C439" s="22"/>
      <c r="D439" s="11"/>
      <c r="E439" s="13"/>
      <c r="F439" s="11"/>
      <c r="G439" s="14"/>
      <c r="H439" s="14"/>
      <c r="I439" s="14"/>
      <c r="J439" s="14"/>
      <c r="K439" s="14"/>
      <c r="L439" s="14"/>
      <c r="M439" s="14"/>
      <c r="N439" s="14"/>
      <c r="O439" s="14"/>
      <c r="P439" s="14"/>
      <c r="Q439" s="14"/>
      <c r="R439" s="14"/>
      <c r="S439" s="14"/>
      <c r="T439" s="14"/>
      <c r="U439" s="14"/>
      <c r="V439" s="14"/>
      <c r="W439" s="14"/>
      <c r="X439" s="14"/>
      <c r="Y439" s="14"/>
      <c r="Z439" s="14"/>
    </row>
    <row r="440">
      <c r="A440" s="7"/>
      <c r="B440" s="11"/>
      <c r="C440" s="22"/>
      <c r="D440" s="11"/>
      <c r="E440" s="13"/>
      <c r="F440" s="11"/>
      <c r="G440" s="14"/>
      <c r="H440" s="14"/>
      <c r="I440" s="14"/>
      <c r="J440" s="14"/>
      <c r="K440" s="14"/>
      <c r="L440" s="14"/>
      <c r="M440" s="14"/>
      <c r="N440" s="14"/>
      <c r="O440" s="14"/>
      <c r="P440" s="14"/>
      <c r="Q440" s="14"/>
      <c r="R440" s="14"/>
      <c r="S440" s="14"/>
      <c r="T440" s="14"/>
      <c r="U440" s="14"/>
      <c r="V440" s="14"/>
      <c r="W440" s="14"/>
      <c r="X440" s="14"/>
      <c r="Y440" s="14"/>
      <c r="Z440" s="14"/>
    </row>
    <row r="441">
      <c r="A441" s="7"/>
      <c r="B441" s="11"/>
      <c r="C441" s="22"/>
      <c r="D441" s="11"/>
      <c r="E441" s="13"/>
      <c r="F441" s="11"/>
      <c r="G441" s="14"/>
      <c r="H441" s="14"/>
      <c r="I441" s="14"/>
      <c r="J441" s="14"/>
      <c r="K441" s="14"/>
      <c r="L441" s="14"/>
      <c r="M441" s="14"/>
      <c r="N441" s="14"/>
      <c r="O441" s="14"/>
      <c r="P441" s="14"/>
      <c r="Q441" s="14"/>
      <c r="R441" s="14"/>
      <c r="S441" s="14"/>
      <c r="T441" s="14"/>
      <c r="U441" s="14"/>
      <c r="V441" s="14"/>
      <c r="W441" s="14"/>
      <c r="X441" s="14"/>
      <c r="Y441" s="14"/>
      <c r="Z441" s="14"/>
    </row>
    <row r="442">
      <c r="A442" s="7"/>
      <c r="B442" s="11"/>
      <c r="C442" s="22"/>
      <c r="D442" s="11"/>
      <c r="E442" s="13"/>
      <c r="F442" s="11"/>
      <c r="G442" s="14"/>
      <c r="H442" s="14"/>
      <c r="I442" s="14"/>
      <c r="J442" s="14"/>
      <c r="K442" s="14"/>
      <c r="L442" s="14"/>
      <c r="M442" s="14"/>
      <c r="N442" s="14"/>
      <c r="O442" s="14"/>
      <c r="P442" s="14"/>
      <c r="Q442" s="14"/>
      <c r="R442" s="14"/>
      <c r="S442" s="14"/>
      <c r="T442" s="14"/>
      <c r="U442" s="14"/>
      <c r="V442" s="14"/>
      <c r="W442" s="14"/>
      <c r="X442" s="14"/>
      <c r="Y442" s="14"/>
      <c r="Z442" s="14"/>
    </row>
    <row r="443">
      <c r="A443" s="7"/>
      <c r="B443" s="11"/>
      <c r="C443" s="22"/>
      <c r="D443" s="11"/>
      <c r="E443" s="13"/>
      <c r="F443" s="11"/>
      <c r="G443" s="14"/>
      <c r="H443" s="14"/>
      <c r="I443" s="14"/>
      <c r="J443" s="14"/>
      <c r="K443" s="14"/>
      <c r="L443" s="14"/>
      <c r="M443" s="14"/>
      <c r="N443" s="14"/>
      <c r="O443" s="14"/>
      <c r="P443" s="14"/>
      <c r="Q443" s="14"/>
      <c r="R443" s="14"/>
      <c r="S443" s="14"/>
      <c r="T443" s="14"/>
      <c r="U443" s="14"/>
      <c r="V443" s="14"/>
      <c r="W443" s="14"/>
      <c r="X443" s="14"/>
      <c r="Y443" s="14"/>
      <c r="Z443" s="14"/>
    </row>
    <row r="444">
      <c r="A444" s="7"/>
      <c r="B444" s="11"/>
      <c r="C444" s="22"/>
      <c r="D444" s="11"/>
      <c r="E444" s="13"/>
      <c r="F444" s="11"/>
      <c r="G444" s="14"/>
      <c r="H444" s="14"/>
      <c r="I444" s="14"/>
      <c r="J444" s="14"/>
      <c r="K444" s="14"/>
      <c r="L444" s="14"/>
      <c r="M444" s="14"/>
      <c r="N444" s="14"/>
      <c r="O444" s="14"/>
      <c r="P444" s="14"/>
      <c r="Q444" s="14"/>
      <c r="R444" s="14"/>
      <c r="S444" s="14"/>
      <c r="T444" s="14"/>
      <c r="U444" s="14"/>
      <c r="V444" s="14"/>
      <c r="W444" s="14"/>
      <c r="X444" s="14"/>
      <c r="Y444" s="14"/>
      <c r="Z444" s="14"/>
    </row>
    <row r="445">
      <c r="A445" s="7"/>
      <c r="B445" s="11"/>
      <c r="C445" s="22"/>
      <c r="D445" s="11"/>
      <c r="E445" s="13"/>
      <c r="F445" s="11"/>
      <c r="G445" s="14"/>
      <c r="H445" s="14"/>
      <c r="I445" s="14"/>
      <c r="J445" s="14"/>
      <c r="K445" s="14"/>
      <c r="L445" s="14"/>
      <c r="M445" s="14"/>
      <c r="N445" s="14"/>
      <c r="O445" s="14"/>
      <c r="P445" s="14"/>
      <c r="Q445" s="14"/>
      <c r="R445" s="14"/>
      <c r="S445" s="14"/>
      <c r="T445" s="14"/>
      <c r="U445" s="14"/>
      <c r="V445" s="14"/>
      <c r="W445" s="14"/>
      <c r="X445" s="14"/>
      <c r="Y445" s="14"/>
      <c r="Z445" s="14"/>
    </row>
    <row r="446">
      <c r="A446" s="7"/>
      <c r="B446" s="11"/>
      <c r="C446" s="22"/>
      <c r="D446" s="11"/>
      <c r="E446" s="13"/>
      <c r="F446" s="11"/>
      <c r="G446" s="14"/>
      <c r="H446" s="14"/>
      <c r="I446" s="14"/>
      <c r="J446" s="14"/>
      <c r="K446" s="14"/>
      <c r="L446" s="14"/>
      <c r="M446" s="14"/>
      <c r="N446" s="14"/>
      <c r="O446" s="14"/>
      <c r="P446" s="14"/>
      <c r="Q446" s="14"/>
      <c r="R446" s="14"/>
      <c r="S446" s="14"/>
      <c r="T446" s="14"/>
      <c r="U446" s="14"/>
      <c r="V446" s="14"/>
      <c r="W446" s="14"/>
      <c r="X446" s="14"/>
      <c r="Y446" s="14"/>
      <c r="Z446" s="14"/>
    </row>
    <row r="447">
      <c r="A447" s="7"/>
      <c r="B447" s="11"/>
      <c r="C447" s="22"/>
      <c r="D447" s="11"/>
      <c r="E447" s="13"/>
      <c r="F447" s="11"/>
      <c r="G447" s="14"/>
      <c r="H447" s="14"/>
      <c r="I447" s="14"/>
      <c r="J447" s="14"/>
      <c r="K447" s="14"/>
      <c r="L447" s="14"/>
      <c r="M447" s="14"/>
      <c r="N447" s="14"/>
      <c r="O447" s="14"/>
      <c r="P447" s="14"/>
      <c r="Q447" s="14"/>
      <c r="R447" s="14"/>
      <c r="S447" s="14"/>
      <c r="T447" s="14"/>
      <c r="U447" s="14"/>
      <c r="V447" s="14"/>
      <c r="W447" s="14"/>
      <c r="X447" s="14"/>
      <c r="Y447" s="14"/>
      <c r="Z447" s="14"/>
    </row>
    <row r="448">
      <c r="A448" s="7"/>
      <c r="B448" s="11"/>
      <c r="C448" s="22"/>
      <c r="D448" s="11"/>
      <c r="E448" s="13"/>
      <c r="F448" s="11"/>
      <c r="G448" s="14"/>
      <c r="H448" s="14"/>
      <c r="I448" s="14"/>
      <c r="J448" s="14"/>
      <c r="K448" s="14"/>
      <c r="L448" s="14"/>
      <c r="M448" s="14"/>
      <c r="N448" s="14"/>
      <c r="O448" s="14"/>
      <c r="P448" s="14"/>
      <c r="Q448" s="14"/>
      <c r="R448" s="14"/>
      <c r="S448" s="14"/>
      <c r="T448" s="14"/>
      <c r="U448" s="14"/>
      <c r="V448" s="14"/>
      <c r="W448" s="14"/>
      <c r="X448" s="14"/>
      <c r="Y448" s="14"/>
      <c r="Z448" s="14"/>
    </row>
    <row r="449">
      <c r="A449" s="7"/>
      <c r="B449" s="11"/>
      <c r="C449" s="22"/>
      <c r="D449" s="11"/>
      <c r="E449" s="13"/>
      <c r="F449" s="11"/>
      <c r="G449" s="14"/>
      <c r="H449" s="14"/>
      <c r="I449" s="14"/>
      <c r="J449" s="14"/>
      <c r="K449" s="14"/>
      <c r="L449" s="14"/>
      <c r="M449" s="14"/>
      <c r="N449" s="14"/>
      <c r="O449" s="14"/>
      <c r="P449" s="14"/>
      <c r="Q449" s="14"/>
      <c r="R449" s="14"/>
      <c r="S449" s="14"/>
      <c r="T449" s="14"/>
      <c r="U449" s="14"/>
      <c r="V449" s="14"/>
      <c r="W449" s="14"/>
      <c r="X449" s="14"/>
      <c r="Y449" s="14"/>
      <c r="Z449" s="14"/>
    </row>
    <row r="450">
      <c r="A450" s="7"/>
      <c r="B450" s="11"/>
      <c r="C450" s="22"/>
      <c r="D450" s="11"/>
      <c r="E450" s="13"/>
      <c r="F450" s="11"/>
      <c r="G450" s="14"/>
      <c r="H450" s="14"/>
      <c r="I450" s="14"/>
      <c r="J450" s="14"/>
      <c r="K450" s="14"/>
      <c r="L450" s="14"/>
      <c r="M450" s="14"/>
      <c r="N450" s="14"/>
      <c r="O450" s="14"/>
      <c r="P450" s="14"/>
      <c r="Q450" s="14"/>
      <c r="R450" s="14"/>
      <c r="S450" s="14"/>
      <c r="T450" s="14"/>
      <c r="U450" s="14"/>
      <c r="V450" s="14"/>
      <c r="W450" s="14"/>
      <c r="X450" s="14"/>
      <c r="Y450" s="14"/>
      <c r="Z450" s="14"/>
    </row>
    <row r="451">
      <c r="A451" s="7"/>
      <c r="B451" s="11"/>
      <c r="C451" s="22"/>
      <c r="D451" s="11"/>
      <c r="E451" s="13"/>
      <c r="F451" s="11"/>
      <c r="G451" s="14"/>
      <c r="H451" s="14"/>
      <c r="I451" s="14"/>
      <c r="J451" s="14"/>
      <c r="K451" s="14"/>
      <c r="L451" s="14"/>
      <c r="M451" s="14"/>
      <c r="N451" s="14"/>
      <c r="O451" s="14"/>
      <c r="P451" s="14"/>
      <c r="Q451" s="14"/>
      <c r="R451" s="14"/>
      <c r="S451" s="14"/>
      <c r="T451" s="14"/>
      <c r="U451" s="14"/>
      <c r="V451" s="14"/>
      <c r="W451" s="14"/>
      <c r="X451" s="14"/>
      <c r="Y451" s="14"/>
      <c r="Z451" s="14"/>
    </row>
    <row r="452">
      <c r="A452" s="7"/>
      <c r="B452" s="11"/>
      <c r="C452" s="22"/>
      <c r="D452" s="11"/>
      <c r="E452" s="13"/>
      <c r="F452" s="11"/>
      <c r="G452" s="14"/>
      <c r="H452" s="14"/>
      <c r="I452" s="14"/>
      <c r="J452" s="14"/>
      <c r="K452" s="14"/>
      <c r="L452" s="14"/>
      <c r="M452" s="14"/>
      <c r="N452" s="14"/>
      <c r="O452" s="14"/>
      <c r="P452" s="14"/>
      <c r="Q452" s="14"/>
      <c r="R452" s="14"/>
      <c r="S452" s="14"/>
      <c r="T452" s="14"/>
      <c r="U452" s="14"/>
      <c r="V452" s="14"/>
      <c r="W452" s="14"/>
      <c r="X452" s="14"/>
      <c r="Y452" s="14"/>
      <c r="Z452" s="14"/>
    </row>
    <row r="453">
      <c r="A453" s="7"/>
      <c r="B453" s="11"/>
      <c r="C453" s="22"/>
      <c r="D453" s="11"/>
      <c r="E453" s="13"/>
      <c r="F453" s="11"/>
      <c r="G453" s="14"/>
      <c r="H453" s="14"/>
      <c r="I453" s="14"/>
      <c r="J453" s="14"/>
      <c r="K453" s="14"/>
      <c r="L453" s="14"/>
      <c r="M453" s="14"/>
      <c r="N453" s="14"/>
      <c r="O453" s="14"/>
      <c r="P453" s="14"/>
      <c r="Q453" s="14"/>
      <c r="R453" s="14"/>
      <c r="S453" s="14"/>
      <c r="T453" s="14"/>
      <c r="U453" s="14"/>
      <c r="V453" s="14"/>
      <c r="W453" s="14"/>
      <c r="X453" s="14"/>
      <c r="Y453" s="14"/>
      <c r="Z453" s="14"/>
    </row>
    <row r="454">
      <c r="A454" s="7"/>
      <c r="B454" s="11"/>
      <c r="C454" s="22"/>
      <c r="D454" s="11"/>
      <c r="E454" s="13"/>
      <c r="F454" s="11"/>
      <c r="G454" s="14"/>
      <c r="H454" s="14"/>
      <c r="I454" s="14"/>
      <c r="J454" s="14"/>
      <c r="K454" s="14"/>
      <c r="L454" s="14"/>
      <c r="M454" s="14"/>
      <c r="N454" s="14"/>
      <c r="O454" s="14"/>
      <c r="P454" s="14"/>
      <c r="Q454" s="14"/>
      <c r="R454" s="14"/>
      <c r="S454" s="14"/>
      <c r="T454" s="14"/>
      <c r="U454" s="14"/>
      <c r="V454" s="14"/>
      <c r="W454" s="14"/>
      <c r="X454" s="14"/>
      <c r="Y454" s="14"/>
      <c r="Z454" s="14"/>
    </row>
    <row r="455">
      <c r="A455" s="7"/>
      <c r="B455" s="11"/>
      <c r="C455" s="22"/>
      <c r="D455" s="11"/>
      <c r="E455" s="13"/>
      <c r="F455" s="11"/>
      <c r="G455" s="14"/>
      <c r="H455" s="14"/>
      <c r="I455" s="14"/>
      <c r="J455" s="14"/>
      <c r="K455" s="14"/>
      <c r="L455" s="14"/>
      <c r="M455" s="14"/>
      <c r="N455" s="14"/>
      <c r="O455" s="14"/>
      <c r="P455" s="14"/>
      <c r="Q455" s="14"/>
      <c r="R455" s="14"/>
      <c r="S455" s="14"/>
      <c r="T455" s="14"/>
      <c r="U455" s="14"/>
      <c r="V455" s="14"/>
      <c r="W455" s="14"/>
      <c r="X455" s="14"/>
      <c r="Y455" s="14"/>
      <c r="Z455" s="14"/>
    </row>
    <row r="456">
      <c r="A456" s="7"/>
      <c r="B456" s="11"/>
      <c r="C456" s="22"/>
      <c r="D456" s="11"/>
      <c r="E456" s="13"/>
      <c r="F456" s="11"/>
      <c r="G456" s="14"/>
      <c r="H456" s="14"/>
      <c r="I456" s="14"/>
      <c r="J456" s="14"/>
      <c r="K456" s="14"/>
      <c r="L456" s="14"/>
      <c r="M456" s="14"/>
      <c r="N456" s="14"/>
      <c r="O456" s="14"/>
      <c r="P456" s="14"/>
      <c r="Q456" s="14"/>
      <c r="R456" s="14"/>
      <c r="S456" s="14"/>
      <c r="T456" s="14"/>
      <c r="U456" s="14"/>
      <c r="V456" s="14"/>
      <c r="W456" s="14"/>
      <c r="X456" s="14"/>
      <c r="Y456" s="14"/>
      <c r="Z456" s="14"/>
    </row>
    <row r="457">
      <c r="A457" s="7"/>
      <c r="B457" s="11"/>
      <c r="C457" s="22"/>
      <c r="D457" s="11"/>
      <c r="E457" s="13"/>
      <c r="F457" s="11"/>
      <c r="G457" s="14"/>
      <c r="H457" s="14"/>
      <c r="I457" s="14"/>
      <c r="J457" s="14"/>
      <c r="K457" s="14"/>
      <c r="L457" s="14"/>
      <c r="M457" s="14"/>
      <c r="N457" s="14"/>
      <c r="O457" s="14"/>
      <c r="P457" s="14"/>
      <c r="Q457" s="14"/>
      <c r="R457" s="14"/>
      <c r="S457" s="14"/>
      <c r="T457" s="14"/>
      <c r="U457" s="14"/>
      <c r="V457" s="14"/>
      <c r="W457" s="14"/>
      <c r="X457" s="14"/>
      <c r="Y457" s="14"/>
      <c r="Z457" s="14"/>
    </row>
    <row r="458">
      <c r="A458" s="7"/>
      <c r="B458" s="11"/>
      <c r="C458" s="22"/>
      <c r="D458" s="11"/>
      <c r="E458" s="13"/>
      <c r="F458" s="11"/>
      <c r="G458" s="14"/>
      <c r="H458" s="14"/>
      <c r="I458" s="14"/>
      <c r="J458" s="14"/>
      <c r="K458" s="14"/>
      <c r="L458" s="14"/>
      <c r="M458" s="14"/>
      <c r="N458" s="14"/>
      <c r="O458" s="14"/>
      <c r="P458" s="14"/>
      <c r="Q458" s="14"/>
      <c r="R458" s="14"/>
      <c r="S458" s="14"/>
      <c r="T458" s="14"/>
      <c r="U458" s="14"/>
      <c r="V458" s="14"/>
      <c r="W458" s="14"/>
      <c r="X458" s="14"/>
      <c r="Y458" s="14"/>
      <c r="Z458" s="14"/>
    </row>
    <row r="459">
      <c r="A459" s="7"/>
      <c r="B459" s="11"/>
      <c r="C459" s="22"/>
      <c r="D459" s="11"/>
      <c r="E459" s="13"/>
      <c r="F459" s="11"/>
      <c r="G459" s="14"/>
      <c r="H459" s="14"/>
      <c r="I459" s="14"/>
      <c r="J459" s="14"/>
      <c r="K459" s="14"/>
      <c r="L459" s="14"/>
      <c r="M459" s="14"/>
      <c r="N459" s="14"/>
      <c r="O459" s="14"/>
      <c r="P459" s="14"/>
      <c r="Q459" s="14"/>
      <c r="R459" s="14"/>
      <c r="S459" s="14"/>
      <c r="T459" s="14"/>
      <c r="U459" s="14"/>
      <c r="V459" s="14"/>
      <c r="W459" s="14"/>
      <c r="X459" s="14"/>
      <c r="Y459" s="14"/>
      <c r="Z459" s="14"/>
    </row>
    <row r="460">
      <c r="A460" s="7"/>
      <c r="B460" s="11"/>
      <c r="C460" s="22"/>
      <c r="D460" s="11"/>
      <c r="E460" s="13"/>
      <c r="F460" s="11"/>
      <c r="G460" s="14"/>
      <c r="H460" s="14"/>
      <c r="I460" s="14"/>
      <c r="J460" s="14"/>
      <c r="K460" s="14"/>
      <c r="L460" s="14"/>
      <c r="M460" s="14"/>
      <c r="N460" s="14"/>
      <c r="O460" s="14"/>
      <c r="P460" s="14"/>
      <c r="Q460" s="14"/>
      <c r="R460" s="14"/>
      <c r="S460" s="14"/>
      <c r="T460" s="14"/>
      <c r="U460" s="14"/>
      <c r="V460" s="14"/>
      <c r="W460" s="14"/>
      <c r="X460" s="14"/>
      <c r="Y460" s="14"/>
      <c r="Z460" s="14"/>
    </row>
    <row r="461">
      <c r="A461" s="7"/>
      <c r="B461" s="11"/>
      <c r="C461" s="22"/>
      <c r="D461" s="11"/>
      <c r="E461" s="13"/>
      <c r="F461" s="11"/>
      <c r="G461" s="14"/>
      <c r="H461" s="14"/>
      <c r="I461" s="14"/>
      <c r="J461" s="14"/>
      <c r="K461" s="14"/>
      <c r="L461" s="14"/>
      <c r="M461" s="14"/>
      <c r="N461" s="14"/>
      <c r="O461" s="14"/>
      <c r="P461" s="14"/>
      <c r="Q461" s="14"/>
      <c r="R461" s="14"/>
      <c r="S461" s="14"/>
      <c r="T461" s="14"/>
      <c r="U461" s="14"/>
      <c r="V461" s="14"/>
      <c r="W461" s="14"/>
      <c r="X461" s="14"/>
      <c r="Y461" s="14"/>
      <c r="Z461" s="14"/>
    </row>
    <row r="462">
      <c r="A462" s="7"/>
      <c r="B462" s="11"/>
      <c r="C462" s="22"/>
      <c r="D462" s="11"/>
      <c r="E462" s="13"/>
      <c r="F462" s="11"/>
      <c r="G462" s="14"/>
      <c r="H462" s="14"/>
      <c r="I462" s="14"/>
      <c r="J462" s="14"/>
      <c r="K462" s="14"/>
      <c r="L462" s="14"/>
      <c r="M462" s="14"/>
      <c r="N462" s="14"/>
      <c r="O462" s="14"/>
      <c r="P462" s="14"/>
      <c r="Q462" s="14"/>
      <c r="R462" s="14"/>
      <c r="S462" s="14"/>
      <c r="T462" s="14"/>
      <c r="U462" s="14"/>
      <c r="V462" s="14"/>
      <c r="W462" s="14"/>
      <c r="X462" s="14"/>
      <c r="Y462" s="14"/>
      <c r="Z462" s="14"/>
    </row>
    <row r="463">
      <c r="A463" s="7"/>
      <c r="B463" s="11"/>
      <c r="C463" s="22"/>
      <c r="D463" s="11"/>
      <c r="E463" s="13"/>
      <c r="F463" s="11"/>
      <c r="G463" s="14"/>
      <c r="H463" s="14"/>
      <c r="I463" s="14"/>
      <c r="J463" s="14"/>
      <c r="K463" s="14"/>
      <c r="L463" s="14"/>
      <c r="M463" s="14"/>
      <c r="N463" s="14"/>
      <c r="O463" s="14"/>
      <c r="P463" s="14"/>
      <c r="Q463" s="14"/>
      <c r="R463" s="14"/>
      <c r="S463" s="14"/>
      <c r="T463" s="14"/>
      <c r="U463" s="14"/>
      <c r="V463" s="14"/>
      <c r="W463" s="14"/>
      <c r="X463" s="14"/>
      <c r="Y463" s="14"/>
      <c r="Z463" s="14"/>
    </row>
    <row r="464">
      <c r="A464" s="7"/>
      <c r="B464" s="11"/>
      <c r="C464" s="22"/>
      <c r="D464" s="11"/>
      <c r="E464" s="13"/>
      <c r="F464" s="11"/>
      <c r="G464" s="14"/>
      <c r="H464" s="14"/>
      <c r="I464" s="14"/>
      <c r="J464" s="14"/>
      <c r="K464" s="14"/>
      <c r="L464" s="14"/>
      <c r="M464" s="14"/>
      <c r="N464" s="14"/>
      <c r="O464" s="14"/>
      <c r="P464" s="14"/>
      <c r="Q464" s="14"/>
      <c r="R464" s="14"/>
      <c r="S464" s="14"/>
      <c r="T464" s="14"/>
      <c r="U464" s="14"/>
      <c r="V464" s="14"/>
      <c r="W464" s="14"/>
      <c r="X464" s="14"/>
      <c r="Y464" s="14"/>
      <c r="Z464" s="14"/>
    </row>
    <row r="465">
      <c r="A465" s="7"/>
      <c r="B465" s="11"/>
      <c r="C465" s="22"/>
      <c r="D465" s="11"/>
      <c r="E465" s="13"/>
      <c r="F465" s="11"/>
      <c r="G465" s="14"/>
      <c r="H465" s="14"/>
      <c r="I465" s="14"/>
      <c r="J465" s="14"/>
      <c r="K465" s="14"/>
      <c r="L465" s="14"/>
      <c r="M465" s="14"/>
      <c r="N465" s="14"/>
      <c r="O465" s="14"/>
      <c r="P465" s="14"/>
      <c r="Q465" s="14"/>
      <c r="R465" s="14"/>
      <c r="S465" s="14"/>
      <c r="T465" s="14"/>
      <c r="U465" s="14"/>
      <c r="V465" s="14"/>
      <c r="W465" s="14"/>
      <c r="X465" s="14"/>
      <c r="Y465" s="14"/>
      <c r="Z465" s="14"/>
    </row>
    <row r="466">
      <c r="A466" s="7"/>
      <c r="B466" s="11"/>
      <c r="C466" s="22"/>
      <c r="D466" s="11"/>
      <c r="E466" s="13"/>
      <c r="F466" s="11"/>
      <c r="G466" s="14"/>
      <c r="H466" s="14"/>
      <c r="I466" s="14"/>
      <c r="J466" s="14"/>
      <c r="K466" s="14"/>
      <c r="L466" s="14"/>
      <c r="M466" s="14"/>
      <c r="N466" s="14"/>
      <c r="O466" s="14"/>
      <c r="P466" s="14"/>
      <c r="Q466" s="14"/>
      <c r="R466" s="14"/>
      <c r="S466" s="14"/>
      <c r="T466" s="14"/>
      <c r="U466" s="14"/>
      <c r="V466" s="14"/>
      <c r="W466" s="14"/>
      <c r="X466" s="14"/>
      <c r="Y466" s="14"/>
      <c r="Z466" s="14"/>
    </row>
    <row r="467">
      <c r="A467" s="7"/>
      <c r="B467" s="11"/>
      <c r="C467" s="22"/>
      <c r="D467" s="11"/>
      <c r="E467" s="13"/>
      <c r="F467" s="11"/>
      <c r="G467" s="14"/>
      <c r="H467" s="14"/>
      <c r="I467" s="14"/>
      <c r="J467" s="14"/>
      <c r="K467" s="14"/>
      <c r="L467" s="14"/>
      <c r="M467" s="14"/>
      <c r="N467" s="14"/>
      <c r="O467" s="14"/>
      <c r="P467" s="14"/>
      <c r="Q467" s="14"/>
      <c r="R467" s="14"/>
      <c r="S467" s="14"/>
      <c r="T467" s="14"/>
      <c r="U467" s="14"/>
      <c r="V467" s="14"/>
      <c r="W467" s="14"/>
      <c r="X467" s="14"/>
      <c r="Y467" s="14"/>
      <c r="Z467" s="14"/>
    </row>
    <row r="468">
      <c r="A468" s="7"/>
      <c r="B468" s="11"/>
      <c r="C468" s="22"/>
      <c r="D468" s="11"/>
      <c r="E468" s="13"/>
      <c r="F468" s="11"/>
      <c r="G468" s="14"/>
      <c r="H468" s="14"/>
      <c r="I468" s="14"/>
      <c r="J468" s="14"/>
      <c r="K468" s="14"/>
      <c r="L468" s="14"/>
      <c r="M468" s="14"/>
      <c r="N468" s="14"/>
      <c r="O468" s="14"/>
      <c r="P468" s="14"/>
      <c r="Q468" s="14"/>
      <c r="R468" s="14"/>
      <c r="S468" s="14"/>
      <c r="T468" s="14"/>
      <c r="U468" s="14"/>
      <c r="V468" s="14"/>
      <c r="W468" s="14"/>
      <c r="X468" s="14"/>
      <c r="Y468" s="14"/>
      <c r="Z468" s="14"/>
    </row>
    <row r="469">
      <c r="A469" s="7"/>
      <c r="B469" s="11"/>
      <c r="C469" s="22"/>
      <c r="D469" s="11"/>
      <c r="E469" s="13"/>
      <c r="F469" s="11"/>
      <c r="G469" s="14"/>
      <c r="H469" s="14"/>
      <c r="I469" s="14"/>
      <c r="J469" s="14"/>
      <c r="K469" s="14"/>
      <c r="L469" s="14"/>
      <c r="M469" s="14"/>
      <c r="N469" s="14"/>
      <c r="O469" s="14"/>
      <c r="P469" s="14"/>
      <c r="Q469" s="14"/>
      <c r="R469" s="14"/>
      <c r="S469" s="14"/>
      <c r="T469" s="14"/>
      <c r="U469" s="14"/>
      <c r="V469" s="14"/>
      <c r="W469" s="14"/>
      <c r="X469" s="14"/>
      <c r="Y469" s="14"/>
      <c r="Z469" s="14"/>
    </row>
    <row r="470">
      <c r="A470" s="7"/>
      <c r="B470" s="11"/>
      <c r="C470" s="22"/>
      <c r="D470" s="11"/>
      <c r="E470" s="13"/>
      <c r="F470" s="11"/>
      <c r="G470" s="14"/>
      <c r="H470" s="14"/>
      <c r="I470" s="14"/>
      <c r="J470" s="14"/>
      <c r="K470" s="14"/>
      <c r="L470" s="14"/>
      <c r="M470" s="14"/>
      <c r="N470" s="14"/>
      <c r="O470" s="14"/>
      <c r="P470" s="14"/>
      <c r="Q470" s="14"/>
      <c r="R470" s="14"/>
      <c r="S470" s="14"/>
      <c r="T470" s="14"/>
      <c r="U470" s="14"/>
      <c r="V470" s="14"/>
      <c r="W470" s="14"/>
      <c r="X470" s="14"/>
      <c r="Y470" s="14"/>
      <c r="Z470" s="14"/>
    </row>
    <row r="471">
      <c r="A471" s="7"/>
      <c r="B471" s="11"/>
      <c r="C471" s="22"/>
      <c r="D471" s="11"/>
      <c r="E471" s="13"/>
      <c r="F471" s="11"/>
      <c r="G471" s="14"/>
      <c r="H471" s="14"/>
      <c r="I471" s="14"/>
      <c r="J471" s="14"/>
      <c r="K471" s="14"/>
      <c r="L471" s="14"/>
      <c r="M471" s="14"/>
      <c r="N471" s="14"/>
      <c r="O471" s="14"/>
      <c r="P471" s="14"/>
      <c r="Q471" s="14"/>
      <c r="R471" s="14"/>
      <c r="S471" s="14"/>
      <c r="T471" s="14"/>
      <c r="U471" s="14"/>
      <c r="V471" s="14"/>
      <c r="W471" s="14"/>
      <c r="X471" s="14"/>
      <c r="Y471" s="14"/>
      <c r="Z471" s="14"/>
    </row>
    <row r="472">
      <c r="A472" s="7"/>
      <c r="B472" s="11"/>
      <c r="C472" s="22"/>
      <c r="D472" s="11"/>
      <c r="E472" s="13"/>
      <c r="F472" s="11"/>
      <c r="G472" s="14"/>
      <c r="H472" s="14"/>
      <c r="I472" s="14"/>
      <c r="J472" s="14"/>
      <c r="K472" s="14"/>
      <c r="L472" s="14"/>
      <c r="M472" s="14"/>
      <c r="N472" s="14"/>
      <c r="O472" s="14"/>
      <c r="P472" s="14"/>
      <c r="Q472" s="14"/>
      <c r="R472" s="14"/>
      <c r="S472" s="14"/>
      <c r="T472" s="14"/>
      <c r="U472" s="14"/>
      <c r="V472" s="14"/>
      <c r="W472" s="14"/>
      <c r="X472" s="14"/>
      <c r="Y472" s="14"/>
      <c r="Z472" s="14"/>
    </row>
    <row r="473">
      <c r="A473" s="7"/>
      <c r="B473" s="11"/>
      <c r="C473" s="22"/>
      <c r="D473" s="11"/>
      <c r="E473" s="13"/>
      <c r="F473" s="11"/>
      <c r="G473" s="14"/>
      <c r="H473" s="14"/>
      <c r="I473" s="14"/>
      <c r="J473" s="14"/>
      <c r="K473" s="14"/>
      <c r="L473" s="14"/>
      <c r="M473" s="14"/>
      <c r="N473" s="14"/>
      <c r="O473" s="14"/>
      <c r="P473" s="14"/>
      <c r="Q473" s="14"/>
      <c r="R473" s="14"/>
      <c r="S473" s="14"/>
      <c r="T473" s="14"/>
      <c r="U473" s="14"/>
      <c r="V473" s="14"/>
      <c r="W473" s="14"/>
      <c r="X473" s="14"/>
      <c r="Y473" s="14"/>
      <c r="Z473" s="14"/>
    </row>
    <row r="474">
      <c r="A474" s="7"/>
      <c r="B474" s="11"/>
      <c r="C474" s="22"/>
      <c r="D474" s="11"/>
      <c r="E474" s="13"/>
      <c r="F474" s="11"/>
      <c r="G474" s="14"/>
      <c r="H474" s="14"/>
      <c r="I474" s="14"/>
      <c r="J474" s="14"/>
      <c r="K474" s="14"/>
      <c r="L474" s="14"/>
      <c r="M474" s="14"/>
      <c r="N474" s="14"/>
      <c r="O474" s="14"/>
      <c r="P474" s="14"/>
      <c r="Q474" s="14"/>
      <c r="R474" s="14"/>
      <c r="S474" s="14"/>
      <c r="T474" s="14"/>
      <c r="U474" s="14"/>
      <c r="V474" s="14"/>
      <c r="W474" s="14"/>
      <c r="X474" s="14"/>
      <c r="Y474" s="14"/>
      <c r="Z474" s="14"/>
    </row>
    <row r="475">
      <c r="A475" s="7"/>
      <c r="B475" s="11"/>
      <c r="C475" s="22"/>
      <c r="D475" s="11"/>
      <c r="E475" s="13"/>
      <c r="F475" s="11"/>
      <c r="G475" s="14"/>
      <c r="H475" s="14"/>
      <c r="I475" s="14"/>
      <c r="J475" s="14"/>
      <c r="K475" s="14"/>
      <c r="L475" s="14"/>
      <c r="M475" s="14"/>
      <c r="N475" s="14"/>
      <c r="O475" s="14"/>
      <c r="P475" s="14"/>
      <c r="Q475" s="14"/>
      <c r="R475" s="14"/>
      <c r="S475" s="14"/>
      <c r="T475" s="14"/>
      <c r="U475" s="14"/>
      <c r="V475" s="14"/>
      <c r="W475" s="14"/>
      <c r="X475" s="14"/>
      <c r="Y475" s="14"/>
      <c r="Z475" s="14"/>
    </row>
    <row r="476">
      <c r="A476" s="7"/>
      <c r="B476" s="11"/>
      <c r="C476" s="22"/>
      <c r="D476" s="11"/>
      <c r="E476" s="13"/>
      <c r="F476" s="11"/>
      <c r="G476" s="14"/>
      <c r="H476" s="14"/>
      <c r="I476" s="14"/>
      <c r="J476" s="14"/>
      <c r="K476" s="14"/>
      <c r="L476" s="14"/>
      <c r="M476" s="14"/>
      <c r="N476" s="14"/>
      <c r="O476" s="14"/>
      <c r="P476" s="14"/>
      <c r="Q476" s="14"/>
      <c r="R476" s="14"/>
      <c r="S476" s="14"/>
      <c r="T476" s="14"/>
      <c r="U476" s="14"/>
      <c r="V476" s="14"/>
      <c r="W476" s="14"/>
      <c r="X476" s="14"/>
      <c r="Y476" s="14"/>
      <c r="Z476" s="14"/>
    </row>
    <row r="477">
      <c r="A477" s="7"/>
      <c r="B477" s="11"/>
      <c r="C477" s="22"/>
      <c r="D477" s="11"/>
      <c r="E477" s="13"/>
      <c r="F477" s="11"/>
      <c r="G477" s="14"/>
      <c r="H477" s="14"/>
      <c r="I477" s="14"/>
      <c r="J477" s="14"/>
      <c r="K477" s="14"/>
      <c r="L477" s="14"/>
      <c r="M477" s="14"/>
      <c r="N477" s="14"/>
      <c r="O477" s="14"/>
      <c r="P477" s="14"/>
      <c r="Q477" s="14"/>
      <c r="R477" s="14"/>
      <c r="S477" s="14"/>
      <c r="T477" s="14"/>
      <c r="U477" s="14"/>
      <c r="V477" s="14"/>
      <c r="W477" s="14"/>
      <c r="X477" s="14"/>
      <c r="Y477" s="14"/>
      <c r="Z477" s="14"/>
    </row>
    <row r="478">
      <c r="A478" s="7"/>
      <c r="B478" s="11"/>
      <c r="C478" s="22"/>
      <c r="D478" s="11"/>
      <c r="E478" s="13"/>
      <c r="F478" s="11"/>
      <c r="G478" s="14"/>
      <c r="H478" s="14"/>
      <c r="I478" s="14"/>
      <c r="J478" s="14"/>
      <c r="K478" s="14"/>
      <c r="L478" s="14"/>
      <c r="M478" s="14"/>
      <c r="N478" s="14"/>
      <c r="O478" s="14"/>
      <c r="P478" s="14"/>
      <c r="Q478" s="14"/>
      <c r="R478" s="14"/>
      <c r="S478" s="14"/>
      <c r="T478" s="14"/>
      <c r="U478" s="14"/>
      <c r="V478" s="14"/>
      <c r="W478" s="14"/>
      <c r="X478" s="14"/>
      <c r="Y478" s="14"/>
      <c r="Z478" s="14"/>
    </row>
    <row r="479">
      <c r="A479" s="7"/>
      <c r="B479" s="11"/>
      <c r="C479" s="22"/>
      <c r="D479" s="11"/>
      <c r="E479" s="13"/>
      <c r="F479" s="11"/>
      <c r="G479" s="14"/>
      <c r="H479" s="14"/>
      <c r="I479" s="14"/>
      <c r="J479" s="14"/>
      <c r="K479" s="14"/>
      <c r="L479" s="14"/>
      <c r="M479" s="14"/>
      <c r="N479" s="14"/>
      <c r="O479" s="14"/>
      <c r="P479" s="14"/>
      <c r="Q479" s="14"/>
      <c r="R479" s="14"/>
      <c r="S479" s="14"/>
      <c r="T479" s="14"/>
      <c r="U479" s="14"/>
      <c r="V479" s="14"/>
      <c r="W479" s="14"/>
      <c r="X479" s="14"/>
      <c r="Y479" s="14"/>
      <c r="Z479" s="14"/>
    </row>
    <row r="480">
      <c r="A480" s="7"/>
      <c r="B480" s="11"/>
      <c r="C480" s="22"/>
      <c r="D480" s="11"/>
      <c r="E480" s="13"/>
      <c r="F480" s="11"/>
      <c r="G480" s="14"/>
      <c r="H480" s="14"/>
      <c r="I480" s="14"/>
      <c r="J480" s="14"/>
      <c r="K480" s="14"/>
      <c r="L480" s="14"/>
      <c r="M480" s="14"/>
      <c r="N480" s="14"/>
      <c r="O480" s="14"/>
      <c r="P480" s="14"/>
      <c r="Q480" s="14"/>
      <c r="R480" s="14"/>
      <c r="S480" s="14"/>
      <c r="T480" s="14"/>
      <c r="U480" s="14"/>
      <c r="V480" s="14"/>
      <c r="W480" s="14"/>
      <c r="X480" s="14"/>
      <c r="Y480" s="14"/>
      <c r="Z480" s="14"/>
    </row>
    <row r="481">
      <c r="A481" s="7"/>
      <c r="B481" s="11"/>
      <c r="C481" s="22"/>
      <c r="D481" s="11"/>
      <c r="E481" s="13"/>
      <c r="F481" s="11"/>
      <c r="G481" s="14"/>
      <c r="H481" s="14"/>
      <c r="I481" s="14"/>
      <c r="J481" s="14"/>
      <c r="K481" s="14"/>
      <c r="L481" s="14"/>
      <c r="M481" s="14"/>
      <c r="N481" s="14"/>
      <c r="O481" s="14"/>
      <c r="P481" s="14"/>
      <c r="Q481" s="14"/>
      <c r="R481" s="14"/>
      <c r="S481" s="14"/>
      <c r="T481" s="14"/>
      <c r="U481" s="14"/>
      <c r="V481" s="14"/>
      <c r="W481" s="14"/>
      <c r="X481" s="14"/>
      <c r="Y481" s="14"/>
      <c r="Z481" s="14"/>
    </row>
    <row r="482">
      <c r="A482" s="7"/>
      <c r="B482" s="11"/>
      <c r="C482" s="22"/>
      <c r="D482" s="11"/>
      <c r="E482" s="13"/>
      <c r="F482" s="11"/>
      <c r="G482" s="14"/>
      <c r="H482" s="14"/>
      <c r="I482" s="14"/>
      <c r="J482" s="14"/>
      <c r="K482" s="14"/>
      <c r="L482" s="14"/>
      <c r="M482" s="14"/>
      <c r="N482" s="14"/>
      <c r="O482" s="14"/>
      <c r="P482" s="14"/>
      <c r="Q482" s="14"/>
      <c r="R482" s="14"/>
      <c r="S482" s="14"/>
      <c r="T482" s="14"/>
      <c r="U482" s="14"/>
      <c r="V482" s="14"/>
      <c r="W482" s="14"/>
      <c r="X482" s="14"/>
      <c r="Y482" s="14"/>
      <c r="Z482" s="14"/>
    </row>
    <row r="483">
      <c r="A483" s="7"/>
      <c r="B483" s="11"/>
      <c r="C483" s="22"/>
      <c r="D483" s="11"/>
      <c r="E483" s="13"/>
      <c r="F483" s="11"/>
      <c r="G483" s="14"/>
      <c r="H483" s="14"/>
      <c r="I483" s="14"/>
      <c r="J483" s="14"/>
      <c r="K483" s="14"/>
      <c r="L483" s="14"/>
      <c r="M483" s="14"/>
      <c r="N483" s="14"/>
      <c r="O483" s="14"/>
      <c r="P483" s="14"/>
      <c r="Q483" s="14"/>
      <c r="R483" s="14"/>
      <c r="S483" s="14"/>
      <c r="T483" s="14"/>
      <c r="U483" s="14"/>
      <c r="V483" s="14"/>
      <c r="W483" s="14"/>
      <c r="X483" s="14"/>
      <c r="Y483" s="14"/>
      <c r="Z483" s="14"/>
    </row>
    <row r="484">
      <c r="A484" s="7"/>
      <c r="B484" s="11"/>
      <c r="C484" s="22"/>
      <c r="D484" s="11"/>
      <c r="E484" s="13"/>
      <c r="F484" s="11"/>
      <c r="G484" s="14"/>
      <c r="H484" s="14"/>
      <c r="I484" s="14"/>
      <c r="J484" s="14"/>
      <c r="K484" s="14"/>
      <c r="L484" s="14"/>
      <c r="M484" s="14"/>
      <c r="N484" s="14"/>
      <c r="O484" s="14"/>
      <c r="P484" s="14"/>
      <c r="Q484" s="14"/>
      <c r="R484" s="14"/>
      <c r="S484" s="14"/>
      <c r="T484" s="14"/>
      <c r="U484" s="14"/>
      <c r="V484" s="14"/>
      <c r="W484" s="14"/>
      <c r="X484" s="14"/>
      <c r="Y484" s="14"/>
      <c r="Z484" s="14"/>
    </row>
    <row r="485">
      <c r="A485" s="7"/>
      <c r="B485" s="11"/>
      <c r="C485" s="22"/>
      <c r="D485" s="11"/>
      <c r="E485" s="13"/>
      <c r="F485" s="11"/>
      <c r="G485" s="14"/>
      <c r="H485" s="14"/>
      <c r="I485" s="14"/>
      <c r="J485" s="14"/>
      <c r="K485" s="14"/>
      <c r="L485" s="14"/>
      <c r="M485" s="14"/>
      <c r="N485" s="14"/>
      <c r="O485" s="14"/>
      <c r="P485" s="14"/>
      <c r="Q485" s="14"/>
      <c r="R485" s="14"/>
      <c r="S485" s="14"/>
      <c r="T485" s="14"/>
      <c r="U485" s="14"/>
      <c r="V485" s="14"/>
      <c r="W485" s="14"/>
      <c r="X485" s="14"/>
      <c r="Y485" s="14"/>
      <c r="Z485" s="14"/>
    </row>
    <row r="486">
      <c r="A486" s="7"/>
      <c r="B486" s="11"/>
      <c r="C486" s="22"/>
      <c r="D486" s="11"/>
      <c r="E486" s="13"/>
      <c r="F486" s="11"/>
      <c r="G486" s="14"/>
      <c r="H486" s="14"/>
      <c r="I486" s="14"/>
      <c r="J486" s="14"/>
      <c r="K486" s="14"/>
      <c r="L486" s="14"/>
      <c r="M486" s="14"/>
      <c r="N486" s="14"/>
      <c r="O486" s="14"/>
      <c r="P486" s="14"/>
      <c r="Q486" s="14"/>
      <c r="R486" s="14"/>
      <c r="S486" s="14"/>
      <c r="T486" s="14"/>
      <c r="U486" s="14"/>
      <c r="V486" s="14"/>
      <c r="W486" s="14"/>
      <c r="X486" s="14"/>
      <c r="Y486" s="14"/>
      <c r="Z486" s="14"/>
    </row>
    <row r="487">
      <c r="A487" s="7"/>
      <c r="B487" s="11"/>
      <c r="C487" s="22"/>
      <c r="D487" s="11"/>
      <c r="E487" s="13"/>
      <c r="F487" s="11"/>
      <c r="G487" s="14"/>
      <c r="H487" s="14"/>
      <c r="I487" s="14"/>
      <c r="J487" s="14"/>
      <c r="K487" s="14"/>
      <c r="L487" s="14"/>
      <c r="M487" s="14"/>
      <c r="N487" s="14"/>
      <c r="O487" s="14"/>
      <c r="P487" s="14"/>
      <c r="Q487" s="14"/>
      <c r="R487" s="14"/>
      <c r="S487" s="14"/>
      <c r="T487" s="14"/>
      <c r="U487" s="14"/>
      <c r="V487" s="14"/>
      <c r="W487" s="14"/>
      <c r="X487" s="14"/>
      <c r="Y487" s="14"/>
      <c r="Z487" s="14"/>
    </row>
    <row r="488">
      <c r="A488" s="7"/>
      <c r="B488" s="11"/>
      <c r="C488" s="22"/>
      <c r="D488" s="11"/>
      <c r="E488" s="13"/>
      <c r="F488" s="11"/>
      <c r="G488" s="14"/>
      <c r="H488" s="14"/>
      <c r="I488" s="14"/>
      <c r="J488" s="14"/>
      <c r="K488" s="14"/>
      <c r="L488" s="14"/>
      <c r="M488" s="14"/>
      <c r="N488" s="14"/>
      <c r="O488" s="14"/>
      <c r="P488" s="14"/>
      <c r="Q488" s="14"/>
      <c r="R488" s="14"/>
      <c r="S488" s="14"/>
      <c r="T488" s="14"/>
      <c r="U488" s="14"/>
      <c r="V488" s="14"/>
      <c r="W488" s="14"/>
      <c r="X488" s="14"/>
      <c r="Y488" s="14"/>
      <c r="Z488" s="14"/>
    </row>
    <row r="489">
      <c r="A489" s="7"/>
      <c r="B489" s="11"/>
      <c r="C489" s="22"/>
      <c r="D489" s="11"/>
      <c r="E489" s="13"/>
      <c r="F489" s="11"/>
      <c r="G489" s="14"/>
      <c r="H489" s="14"/>
      <c r="I489" s="14"/>
      <c r="J489" s="14"/>
      <c r="K489" s="14"/>
      <c r="L489" s="14"/>
      <c r="M489" s="14"/>
      <c r="N489" s="14"/>
      <c r="O489" s="14"/>
      <c r="P489" s="14"/>
      <c r="Q489" s="14"/>
      <c r="R489" s="14"/>
      <c r="S489" s="14"/>
      <c r="T489" s="14"/>
      <c r="U489" s="14"/>
      <c r="V489" s="14"/>
      <c r="W489" s="14"/>
      <c r="X489" s="14"/>
      <c r="Y489" s="14"/>
      <c r="Z489" s="14"/>
    </row>
    <row r="490">
      <c r="A490" s="7"/>
      <c r="B490" s="11"/>
      <c r="C490" s="22"/>
      <c r="D490" s="11"/>
      <c r="E490" s="13"/>
      <c r="F490" s="11"/>
      <c r="G490" s="14"/>
      <c r="H490" s="14"/>
      <c r="I490" s="14"/>
      <c r="J490" s="14"/>
      <c r="K490" s="14"/>
      <c r="L490" s="14"/>
      <c r="M490" s="14"/>
      <c r="N490" s="14"/>
      <c r="O490" s="14"/>
      <c r="P490" s="14"/>
      <c r="Q490" s="14"/>
      <c r="R490" s="14"/>
      <c r="S490" s="14"/>
      <c r="T490" s="14"/>
      <c r="U490" s="14"/>
      <c r="V490" s="14"/>
      <c r="W490" s="14"/>
      <c r="X490" s="14"/>
      <c r="Y490" s="14"/>
      <c r="Z490" s="14"/>
    </row>
    <row r="491">
      <c r="A491" s="7"/>
      <c r="B491" s="11"/>
      <c r="C491" s="22"/>
      <c r="D491" s="11"/>
      <c r="E491" s="13"/>
      <c r="F491" s="11"/>
      <c r="G491" s="14"/>
      <c r="H491" s="14"/>
      <c r="I491" s="14"/>
      <c r="J491" s="14"/>
      <c r="K491" s="14"/>
      <c r="L491" s="14"/>
      <c r="M491" s="14"/>
      <c r="N491" s="14"/>
      <c r="O491" s="14"/>
      <c r="P491" s="14"/>
      <c r="Q491" s="14"/>
      <c r="R491" s="14"/>
      <c r="S491" s="14"/>
      <c r="T491" s="14"/>
      <c r="U491" s="14"/>
      <c r="V491" s="14"/>
      <c r="W491" s="14"/>
      <c r="X491" s="14"/>
      <c r="Y491" s="14"/>
      <c r="Z491" s="14"/>
    </row>
    <row r="492">
      <c r="A492" s="7"/>
      <c r="B492" s="11"/>
      <c r="C492" s="22"/>
      <c r="D492" s="11"/>
      <c r="E492" s="13"/>
      <c r="F492" s="11"/>
      <c r="G492" s="14"/>
      <c r="H492" s="14"/>
      <c r="I492" s="14"/>
      <c r="J492" s="14"/>
      <c r="K492" s="14"/>
      <c r="L492" s="14"/>
      <c r="M492" s="14"/>
      <c r="N492" s="14"/>
      <c r="O492" s="14"/>
      <c r="P492" s="14"/>
      <c r="Q492" s="14"/>
      <c r="R492" s="14"/>
      <c r="S492" s="14"/>
      <c r="T492" s="14"/>
      <c r="U492" s="14"/>
      <c r="V492" s="14"/>
      <c r="W492" s="14"/>
      <c r="X492" s="14"/>
      <c r="Y492" s="14"/>
      <c r="Z492" s="14"/>
    </row>
    <row r="493">
      <c r="A493" s="7"/>
      <c r="B493" s="11"/>
      <c r="C493" s="22"/>
      <c r="D493" s="11"/>
      <c r="E493" s="13"/>
      <c r="F493" s="11"/>
      <c r="G493" s="14"/>
      <c r="H493" s="14"/>
      <c r="I493" s="14"/>
      <c r="J493" s="14"/>
      <c r="K493" s="14"/>
      <c r="L493" s="14"/>
      <c r="M493" s="14"/>
      <c r="N493" s="14"/>
      <c r="O493" s="14"/>
      <c r="P493" s="14"/>
      <c r="Q493" s="14"/>
      <c r="R493" s="14"/>
      <c r="S493" s="14"/>
      <c r="T493" s="14"/>
      <c r="U493" s="14"/>
      <c r="V493" s="14"/>
      <c r="W493" s="14"/>
      <c r="X493" s="14"/>
      <c r="Y493" s="14"/>
      <c r="Z493" s="14"/>
    </row>
    <row r="494">
      <c r="A494" s="7"/>
      <c r="B494" s="11"/>
      <c r="C494" s="22"/>
      <c r="D494" s="11"/>
      <c r="E494" s="13"/>
      <c r="F494" s="11"/>
      <c r="G494" s="14"/>
      <c r="H494" s="14"/>
      <c r="I494" s="14"/>
      <c r="J494" s="14"/>
      <c r="K494" s="14"/>
      <c r="L494" s="14"/>
      <c r="M494" s="14"/>
      <c r="N494" s="14"/>
      <c r="O494" s="14"/>
      <c r="P494" s="14"/>
      <c r="Q494" s="14"/>
      <c r="R494" s="14"/>
      <c r="S494" s="14"/>
      <c r="T494" s="14"/>
      <c r="U494" s="14"/>
      <c r="V494" s="14"/>
      <c r="W494" s="14"/>
      <c r="X494" s="14"/>
      <c r="Y494" s="14"/>
      <c r="Z494" s="14"/>
    </row>
    <row r="495">
      <c r="A495" s="7"/>
      <c r="B495" s="11"/>
      <c r="C495" s="22"/>
      <c r="D495" s="11"/>
      <c r="E495" s="13"/>
      <c r="F495" s="11"/>
      <c r="G495" s="14"/>
      <c r="H495" s="14"/>
      <c r="I495" s="14"/>
      <c r="J495" s="14"/>
      <c r="K495" s="14"/>
      <c r="L495" s="14"/>
      <c r="M495" s="14"/>
      <c r="N495" s="14"/>
      <c r="O495" s="14"/>
      <c r="P495" s="14"/>
      <c r="Q495" s="14"/>
      <c r="R495" s="14"/>
      <c r="S495" s="14"/>
      <c r="T495" s="14"/>
      <c r="U495" s="14"/>
      <c r="V495" s="14"/>
      <c r="W495" s="14"/>
      <c r="X495" s="14"/>
      <c r="Y495" s="14"/>
      <c r="Z495" s="14"/>
    </row>
    <row r="496">
      <c r="A496" s="7"/>
      <c r="B496" s="11"/>
      <c r="C496" s="22"/>
      <c r="D496" s="11"/>
      <c r="E496" s="13"/>
      <c r="F496" s="11"/>
      <c r="G496" s="14"/>
      <c r="H496" s="14"/>
      <c r="I496" s="14"/>
      <c r="J496" s="14"/>
      <c r="K496" s="14"/>
      <c r="L496" s="14"/>
      <c r="M496" s="14"/>
      <c r="N496" s="14"/>
      <c r="O496" s="14"/>
      <c r="P496" s="14"/>
      <c r="Q496" s="14"/>
      <c r="R496" s="14"/>
      <c r="S496" s="14"/>
      <c r="T496" s="14"/>
      <c r="U496" s="14"/>
      <c r="V496" s="14"/>
      <c r="W496" s="14"/>
      <c r="X496" s="14"/>
      <c r="Y496" s="14"/>
      <c r="Z496" s="14"/>
    </row>
    <row r="497">
      <c r="A497" s="7"/>
      <c r="B497" s="11"/>
      <c r="C497" s="22"/>
      <c r="D497" s="11"/>
      <c r="E497" s="13"/>
      <c r="F497" s="11"/>
      <c r="G497" s="14"/>
      <c r="H497" s="14"/>
      <c r="I497" s="14"/>
      <c r="J497" s="14"/>
      <c r="K497" s="14"/>
      <c r="L497" s="14"/>
      <c r="M497" s="14"/>
      <c r="N497" s="14"/>
      <c r="O497" s="14"/>
      <c r="P497" s="14"/>
      <c r="Q497" s="14"/>
      <c r="R497" s="14"/>
      <c r="S497" s="14"/>
      <c r="T497" s="14"/>
      <c r="U497" s="14"/>
      <c r="V497" s="14"/>
      <c r="W497" s="14"/>
      <c r="X497" s="14"/>
      <c r="Y497" s="14"/>
      <c r="Z497" s="14"/>
    </row>
    <row r="498">
      <c r="A498" s="7"/>
      <c r="B498" s="11"/>
      <c r="C498" s="22"/>
      <c r="D498" s="11"/>
      <c r="E498" s="13"/>
      <c r="F498" s="11"/>
      <c r="G498" s="14"/>
      <c r="H498" s="14"/>
      <c r="I498" s="14"/>
      <c r="J498" s="14"/>
      <c r="K498" s="14"/>
      <c r="L498" s="14"/>
      <c r="M498" s="14"/>
      <c r="N498" s="14"/>
      <c r="O498" s="14"/>
      <c r="P498" s="14"/>
      <c r="Q498" s="14"/>
      <c r="R498" s="14"/>
      <c r="S498" s="14"/>
      <c r="T498" s="14"/>
      <c r="U498" s="14"/>
      <c r="V498" s="14"/>
      <c r="W498" s="14"/>
      <c r="X498" s="14"/>
      <c r="Y498" s="14"/>
      <c r="Z498" s="14"/>
    </row>
    <row r="499">
      <c r="A499" s="7"/>
      <c r="B499" s="11"/>
      <c r="C499" s="22"/>
      <c r="D499" s="11"/>
      <c r="E499" s="13"/>
      <c r="F499" s="11"/>
      <c r="G499" s="14"/>
      <c r="H499" s="14"/>
      <c r="I499" s="14"/>
      <c r="J499" s="14"/>
      <c r="K499" s="14"/>
      <c r="L499" s="14"/>
      <c r="M499" s="14"/>
      <c r="N499" s="14"/>
      <c r="O499" s="14"/>
      <c r="P499" s="14"/>
      <c r="Q499" s="14"/>
      <c r="R499" s="14"/>
      <c r="S499" s="14"/>
      <c r="T499" s="14"/>
      <c r="U499" s="14"/>
      <c r="V499" s="14"/>
      <c r="W499" s="14"/>
      <c r="X499" s="14"/>
      <c r="Y499" s="14"/>
      <c r="Z499" s="14"/>
    </row>
    <row r="500">
      <c r="A500" s="7"/>
      <c r="B500" s="11"/>
      <c r="C500" s="22"/>
      <c r="D500" s="11"/>
      <c r="E500" s="13"/>
      <c r="F500" s="11"/>
      <c r="G500" s="14"/>
      <c r="H500" s="14"/>
      <c r="I500" s="14"/>
      <c r="J500" s="14"/>
      <c r="K500" s="14"/>
      <c r="L500" s="14"/>
      <c r="M500" s="14"/>
      <c r="N500" s="14"/>
      <c r="O500" s="14"/>
      <c r="P500" s="14"/>
      <c r="Q500" s="14"/>
      <c r="R500" s="14"/>
      <c r="S500" s="14"/>
      <c r="T500" s="14"/>
      <c r="U500" s="14"/>
      <c r="V500" s="14"/>
      <c r="W500" s="14"/>
      <c r="X500" s="14"/>
      <c r="Y500" s="14"/>
      <c r="Z500" s="14"/>
    </row>
    <row r="501">
      <c r="A501" s="7"/>
      <c r="B501" s="11"/>
      <c r="C501" s="22"/>
      <c r="D501" s="11"/>
      <c r="E501" s="13"/>
      <c r="F501" s="11"/>
      <c r="G501" s="14"/>
      <c r="H501" s="14"/>
      <c r="I501" s="14"/>
      <c r="J501" s="14"/>
      <c r="K501" s="14"/>
      <c r="L501" s="14"/>
      <c r="M501" s="14"/>
      <c r="N501" s="14"/>
      <c r="O501" s="14"/>
      <c r="P501" s="14"/>
      <c r="Q501" s="14"/>
      <c r="R501" s="14"/>
      <c r="S501" s="14"/>
      <c r="T501" s="14"/>
      <c r="U501" s="14"/>
      <c r="V501" s="14"/>
      <c r="W501" s="14"/>
      <c r="X501" s="14"/>
      <c r="Y501" s="14"/>
      <c r="Z501" s="14"/>
    </row>
    <row r="502">
      <c r="A502" s="7"/>
      <c r="B502" s="11"/>
      <c r="C502" s="22"/>
      <c r="D502" s="11"/>
      <c r="E502" s="13"/>
      <c r="F502" s="11"/>
      <c r="G502" s="14"/>
      <c r="H502" s="14"/>
      <c r="I502" s="14"/>
      <c r="J502" s="14"/>
      <c r="K502" s="14"/>
      <c r="L502" s="14"/>
      <c r="M502" s="14"/>
      <c r="N502" s="14"/>
      <c r="O502" s="14"/>
      <c r="P502" s="14"/>
      <c r="Q502" s="14"/>
      <c r="R502" s="14"/>
      <c r="S502" s="14"/>
      <c r="T502" s="14"/>
      <c r="U502" s="14"/>
      <c r="V502" s="14"/>
      <c r="W502" s="14"/>
      <c r="X502" s="14"/>
      <c r="Y502" s="14"/>
      <c r="Z502" s="14"/>
    </row>
    <row r="503">
      <c r="A503" s="7"/>
      <c r="B503" s="11"/>
      <c r="C503" s="22"/>
      <c r="D503" s="11"/>
      <c r="E503" s="13"/>
      <c r="F503" s="11"/>
      <c r="G503" s="14"/>
      <c r="H503" s="14"/>
      <c r="I503" s="14"/>
      <c r="J503" s="14"/>
      <c r="K503" s="14"/>
      <c r="L503" s="14"/>
      <c r="M503" s="14"/>
      <c r="N503" s="14"/>
      <c r="O503" s="14"/>
      <c r="P503" s="14"/>
      <c r="Q503" s="14"/>
      <c r="R503" s="14"/>
      <c r="S503" s="14"/>
      <c r="T503" s="14"/>
      <c r="U503" s="14"/>
      <c r="V503" s="14"/>
      <c r="W503" s="14"/>
      <c r="X503" s="14"/>
      <c r="Y503" s="14"/>
      <c r="Z503" s="14"/>
    </row>
    <row r="504">
      <c r="A504" s="7"/>
      <c r="B504" s="11"/>
      <c r="C504" s="22"/>
      <c r="D504" s="11"/>
      <c r="E504" s="13"/>
      <c r="F504" s="11"/>
      <c r="G504" s="14"/>
      <c r="H504" s="14"/>
      <c r="I504" s="14"/>
      <c r="J504" s="14"/>
      <c r="K504" s="14"/>
      <c r="L504" s="14"/>
      <c r="M504" s="14"/>
      <c r="N504" s="14"/>
      <c r="O504" s="14"/>
      <c r="P504" s="14"/>
      <c r="Q504" s="14"/>
      <c r="R504" s="14"/>
      <c r="S504" s="14"/>
      <c r="T504" s="14"/>
      <c r="U504" s="14"/>
      <c r="V504" s="14"/>
      <c r="W504" s="14"/>
      <c r="X504" s="14"/>
      <c r="Y504" s="14"/>
      <c r="Z504" s="14"/>
    </row>
    <row r="505">
      <c r="A505" s="7"/>
      <c r="B505" s="11"/>
      <c r="C505" s="22"/>
      <c r="D505" s="11"/>
      <c r="E505" s="13"/>
      <c r="F505" s="11"/>
      <c r="G505" s="14"/>
      <c r="H505" s="14"/>
      <c r="I505" s="14"/>
      <c r="J505" s="14"/>
      <c r="K505" s="14"/>
      <c r="L505" s="14"/>
      <c r="M505" s="14"/>
      <c r="N505" s="14"/>
      <c r="O505" s="14"/>
      <c r="P505" s="14"/>
      <c r="Q505" s="14"/>
      <c r="R505" s="14"/>
      <c r="S505" s="14"/>
      <c r="T505" s="14"/>
      <c r="U505" s="14"/>
      <c r="V505" s="14"/>
      <c r="W505" s="14"/>
      <c r="X505" s="14"/>
      <c r="Y505" s="14"/>
      <c r="Z505" s="14"/>
    </row>
    <row r="506">
      <c r="A506" s="7"/>
      <c r="B506" s="11"/>
      <c r="C506" s="22"/>
      <c r="D506" s="11"/>
      <c r="E506" s="13"/>
      <c r="F506" s="11"/>
      <c r="G506" s="14"/>
      <c r="H506" s="14"/>
      <c r="I506" s="14"/>
      <c r="J506" s="14"/>
      <c r="K506" s="14"/>
      <c r="L506" s="14"/>
      <c r="M506" s="14"/>
      <c r="N506" s="14"/>
      <c r="O506" s="14"/>
      <c r="P506" s="14"/>
      <c r="Q506" s="14"/>
      <c r="R506" s="14"/>
      <c r="S506" s="14"/>
      <c r="T506" s="14"/>
      <c r="U506" s="14"/>
      <c r="V506" s="14"/>
      <c r="W506" s="14"/>
      <c r="X506" s="14"/>
      <c r="Y506" s="14"/>
      <c r="Z506" s="14"/>
    </row>
    <row r="507">
      <c r="A507" s="7"/>
      <c r="B507" s="11"/>
      <c r="C507" s="22"/>
      <c r="D507" s="11"/>
      <c r="E507" s="13"/>
      <c r="F507" s="11"/>
      <c r="G507" s="14"/>
      <c r="H507" s="14"/>
      <c r="I507" s="14"/>
      <c r="J507" s="14"/>
      <c r="K507" s="14"/>
      <c r="L507" s="14"/>
      <c r="M507" s="14"/>
      <c r="N507" s="14"/>
      <c r="O507" s="14"/>
      <c r="P507" s="14"/>
      <c r="Q507" s="14"/>
      <c r="R507" s="14"/>
      <c r="S507" s="14"/>
      <c r="T507" s="14"/>
      <c r="U507" s="14"/>
      <c r="V507" s="14"/>
      <c r="W507" s="14"/>
      <c r="X507" s="14"/>
      <c r="Y507" s="14"/>
      <c r="Z507" s="14"/>
    </row>
    <row r="508">
      <c r="A508" s="7"/>
      <c r="B508" s="11"/>
      <c r="C508" s="22"/>
      <c r="D508" s="11"/>
      <c r="E508" s="13"/>
      <c r="F508" s="11"/>
      <c r="G508" s="14"/>
      <c r="H508" s="14"/>
      <c r="I508" s="14"/>
      <c r="J508" s="14"/>
      <c r="K508" s="14"/>
      <c r="L508" s="14"/>
      <c r="M508" s="14"/>
      <c r="N508" s="14"/>
      <c r="O508" s="14"/>
      <c r="P508" s="14"/>
      <c r="Q508" s="14"/>
      <c r="R508" s="14"/>
      <c r="S508" s="14"/>
      <c r="T508" s="14"/>
      <c r="U508" s="14"/>
      <c r="V508" s="14"/>
      <c r="W508" s="14"/>
      <c r="X508" s="14"/>
      <c r="Y508" s="14"/>
      <c r="Z508" s="14"/>
    </row>
    <row r="509">
      <c r="A509" s="7"/>
      <c r="B509" s="11"/>
      <c r="C509" s="22"/>
      <c r="D509" s="11"/>
      <c r="E509" s="13"/>
      <c r="F509" s="11"/>
      <c r="G509" s="14"/>
      <c r="H509" s="14"/>
      <c r="I509" s="14"/>
      <c r="J509" s="14"/>
      <c r="K509" s="14"/>
      <c r="L509" s="14"/>
      <c r="M509" s="14"/>
      <c r="N509" s="14"/>
      <c r="O509" s="14"/>
      <c r="P509" s="14"/>
      <c r="Q509" s="14"/>
      <c r="R509" s="14"/>
      <c r="S509" s="14"/>
      <c r="T509" s="14"/>
      <c r="U509" s="14"/>
      <c r="V509" s="14"/>
      <c r="W509" s="14"/>
      <c r="X509" s="14"/>
      <c r="Y509" s="14"/>
      <c r="Z509" s="14"/>
    </row>
    <row r="510">
      <c r="A510" s="7"/>
      <c r="B510" s="11"/>
      <c r="C510" s="22"/>
      <c r="D510" s="11"/>
      <c r="E510" s="13"/>
      <c r="F510" s="11"/>
      <c r="G510" s="14"/>
      <c r="H510" s="14"/>
      <c r="I510" s="14"/>
      <c r="J510" s="14"/>
      <c r="K510" s="14"/>
      <c r="L510" s="14"/>
      <c r="M510" s="14"/>
      <c r="N510" s="14"/>
      <c r="O510" s="14"/>
      <c r="P510" s="14"/>
      <c r="Q510" s="14"/>
      <c r="R510" s="14"/>
      <c r="S510" s="14"/>
      <c r="T510" s="14"/>
      <c r="U510" s="14"/>
      <c r="V510" s="14"/>
      <c r="W510" s="14"/>
      <c r="X510" s="14"/>
      <c r="Y510" s="14"/>
      <c r="Z510" s="14"/>
    </row>
    <row r="511">
      <c r="A511" s="7"/>
      <c r="B511" s="11"/>
      <c r="C511" s="22"/>
      <c r="D511" s="11"/>
      <c r="E511" s="13"/>
      <c r="F511" s="11"/>
      <c r="G511" s="14"/>
      <c r="H511" s="14"/>
      <c r="I511" s="14"/>
      <c r="J511" s="14"/>
      <c r="K511" s="14"/>
      <c r="L511" s="14"/>
      <c r="M511" s="14"/>
      <c r="N511" s="14"/>
      <c r="O511" s="14"/>
      <c r="P511" s="14"/>
      <c r="Q511" s="14"/>
      <c r="R511" s="14"/>
      <c r="S511" s="14"/>
      <c r="T511" s="14"/>
      <c r="U511" s="14"/>
      <c r="V511" s="14"/>
      <c r="W511" s="14"/>
      <c r="X511" s="14"/>
      <c r="Y511" s="14"/>
      <c r="Z511" s="14"/>
    </row>
    <row r="512">
      <c r="A512" s="7"/>
      <c r="B512" s="11"/>
      <c r="C512" s="22"/>
      <c r="D512" s="11"/>
      <c r="E512" s="13"/>
      <c r="F512" s="11"/>
      <c r="G512" s="14"/>
      <c r="H512" s="14"/>
      <c r="I512" s="14"/>
      <c r="J512" s="14"/>
      <c r="K512" s="14"/>
      <c r="L512" s="14"/>
      <c r="M512" s="14"/>
      <c r="N512" s="14"/>
      <c r="O512" s="14"/>
      <c r="P512" s="14"/>
      <c r="Q512" s="14"/>
      <c r="R512" s="14"/>
      <c r="S512" s="14"/>
      <c r="T512" s="14"/>
      <c r="U512" s="14"/>
      <c r="V512" s="14"/>
      <c r="W512" s="14"/>
      <c r="X512" s="14"/>
      <c r="Y512" s="14"/>
      <c r="Z512" s="14"/>
    </row>
    <row r="513">
      <c r="A513" s="7"/>
      <c r="B513" s="11"/>
      <c r="C513" s="22"/>
      <c r="D513" s="11"/>
      <c r="E513" s="13"/>
      <c r="F513" s="11"/>
      <c r="G513" s="14"/>
      <c r="H513" s="14"/>
      <c r="I513" s="14"/>
      <c r="J513" s="14"/>
      <c r="K513" s="14"/>
      <c r="L513" s="14"/>
      <c r="M513" s="14"/>
      <c r="N513" s="14"/>
      <c r="O513" s="14"/>
      <c r="P513" s="14"/>
      <c r="Q513" s="14"/>
      <c r="R513" s="14"/>
      <c r="S513" s="14"/>
      <c r="T513" s="14"/>
      <c r="U513" s="14"/>
      <c r="V513" s="14"/>
      <c r="W513" s="14"/>
      <c r="X513" s="14"/>
      <c r="Y513" s="14"/>
      <c r="Z513" s="14"/>
    </row>
    <row r="514">
      <c r="A514" s="7"/>
      <c r="B514" s="11"/>
      <c r="C514" s="22"/>
      <c r="D514" s="11"/>
      <c r="E514" s="13"/>
      <c r="F514" s="11"/>
      <c r="G514" s="14"/>
      <c r="H514" s="14"/>
      <c r="I514" s="14"/>
      <c r="J514" s="14"/>
      <c r="K514" s="14"/>
      <c r="L514" s="14"/>
      <c r="M514" s="14"/>
      <c r="N514" s="14"/>
      <c r="O514" s="14"/>
      <c r="P514" s="14"/>
      <c r="Q514" s="14"/>
      <c r="R514" s="14"/>
      <c r="S514" s="14"/>
      <c r="T514" s="14"/>
      <c r="U514" s="14"/>
      <c r="V514" s="14"/>
      <c r="W514" s="14"/>
      <c r="X514" s="14"/>
      <c r="Y514" s="14"/>
      <c r="Z514" s="14"/>
    </row>
    <row r="515">
      <c r="A515" s="7"/>
      <c r="B515" s="11"/>
      <c r="C515" s="22"/>
      <c r="D515" s="11"/>
      <c r="E515" s="13"/>
      <c r="F515" s="11"/>
      <c r="G515" s="14"/>
      <c r="H515" s="14"/>
      <c r="I515" s="14"/>
      <c r="J515" s="14"/>
      <c r="K515" s="14"/>
      <c r="L515" s="14"/>
      <c r="M515" s="14"/>
      <c r="N515" s="14"/>
      <c r="O515" s="14"/>
      <c r="P515" s="14"/>
      <c r="Q515" s="14"/>
      <c r="R515" s="14"/>
      <c r="S515" s="14"/>
      <c r="T515" s="14"/>
      <c r="U515" s="14"/>
      <c r="V515" s="14"/>
      <c r="W515" s="14"/>
      <c r="X515" s="14"/>
      <c r="Y515" s="14"/>
      <c r="Z515" s="14"/>
    </row>
    <row r="516">
      <c r="A516" s="7"/>
      <c r="B516" s="11"/>
      <c r="C516" s="22"/>
      <c r="D516" s="11"/>
      <c r="E516" s="13"/>
      <c r="F516" s="11"/>
      <c r="G516" s="14"/>
      <c r="H516" s="14"/>
      <c r="I516" s="14"/>
      <c r="J516" s="14"/>
      <c r="K516" s="14"/>
      <c r="L516" s="14"/>
      <c r="M516" s="14"/>
      <c r="N516" s="14"/>
      <c r="O516" s="14"/>
      <c r="P516" s="14"/>
      <c r="Q516" s="14"/>
      <c r="R516" s="14"/>
      <c r="S516" s="14"/>
      <c r="T516" s="14"/>
      <c r="U516" s="14"/>
      <c r="V516" s="14"/>
      <c r="W516" s="14"/>
      <c r="X516" s="14"/>
      <c r="Y516" s="14"/>
      <c r="Z516" s="14"/>
    </row>
    <row r="517">
      <c r="A517" s="7"/>
      <c r="B517" s="11"/>
      <c r="C517" s="22"/>
      <c r="D517" s="11"/>
      <c r="E517" s="13"/>
      <c r="F517" s="11"/>
      <c r="G517" s="14"/>
      <c r="H517" s="14"/>
      <c r="I517" s="14"/>
      <c r="J517" s="14"/>
      <c r="K517" s="14"/>
      <c r="L517" s="14"/>
      <c r="M517" s="14"/>
      <c r="N517" s="14"/>
      <c r="O517" s="14"/>
      <c r="P517" s="14"/>
      <c r="Q517" s="14"/>
      <c r="R517" s="14"/>
      <c r="S517" s="14"/>
      <c r="T517" s="14"/>
      <c r="U517" s="14"/>
      <c r="V517" s="14"/>
      <c r="W517" s="14"/>
      <c r="X517" s="14"/>
      <c r="Y517" s="14"/>
      <c r="Z517" s="14"/>
    </row>
    <row r="518">
      <c r="A518" s="7"/>
      <c r="B518" s="11"/>
      <c r="C518" s="22"/>
      <c r="D518" s="11"/>
      <c r="E518" s="13"/>
      <c r="F518" s="11"/>
      <c r="G518" s="14"/>
      <c r="H518" s="14"/>
      <c r="I518" s="14"/>
      <c r="J518" s="14"/>
      <c r="K518" s="14"/>
      <c r="L518" s="14"/>
      <c r="M518" s="14"/>
      <c r="N518" s="14"/>
      <c r="O518" s="14"/>
      <c r="P518" s="14"/>
      <c r="Q518" s="14"/>
      <c r="R518" s="14"/>
      <c r="S518" s="14"/>
      <c r="T518" s="14"/>
      <c r="U518" s="14"/>
      <c r="V518" s="14"/>
      <c r="W518" s="14"/>
      <c r="X518" s="14"/>
      <c r="Y518" s="14"/>
      <c r="Z518" s="14"/>
    </row>
    <row r="519">
      <c r="A519" s="7"/>
      <c r="B519" s="11"/>
      <c r="C519" s="22"/>
      <c r="D519" s="11"/>
      <c r="E519" s="13"/>
      <c r="F519" s="11"/>
      <c r="G519" s="14"/>
      <c r="H519" s="14"/>
      <c r="I519" s="14"/>
      <c r="J519" s="14"/>
      <c r="K519" s="14"/>
      <c r="L519" s="14"/>
      <c r="M519" s="14"/>
      <c r="N519" s="14"/>
      <c r="O519" s="14"/>
      <c r="P519" s="14"/>
      <c r="Q519" s="14"/>
      <c r="R519" s="14"/>
      <c r="S519" s="14"/>
      <c r="T519" s="14"/>
      <c r="U519" s="14"/>
      <c r="V519" s="14"/>
      <c r="W519" s="14"/>
      <c r="X519" s="14"/>
      <c r="Y519" s="14"/>
      <c r="Z519" s="14"/>
    </row>
    <row r="520">
      <c r="A520" s="7"/>
      <c r="B520" s="11"/>
      <c r="C520" s="22"/>
      <c r="D520" s="11"/>
      <c r="E520" s="13"/>
      <c r="F520" s="11"/>
      <c r="G520" s="14"/>
      <c r="H520" s="14"/>
      <c r="I520" s="14"/>
      <c r="J520" s="14"/>
      <c r="K520" s="14"/>
      <c r="L520" s="14"/>
      <c r="M520" s="14"/>
      <c r="N520" s="14"/>
      <c r="O520" s="14"/>
      <c r="P520" s="14"/>
      <c r="Q520" s="14"/>
      <c r="R520" s="14"/>
      <c r="S520" s="14"/>
      <c r="T520" s="14"/>
      <c r="U520" s="14"/>
      <c r="V520" s="14"/>
      <c r="W520" s="14"/>
      <c r="X520" s="14"/>
      <c r="Y520" s="14"/>
      <c r="Z520" s="14"/>
    </row>
    <row r="521">
      <c r="A521" s="7"/>
      <c r="B521" s="11"/>
      <c r="C521" s="22"/>
      <c r="D521" s="11"/>
      <c r="E521" s="13"/>
      <c r="F521" s="11"/>
      <c r="G521" s="14"/>
      <c r="H521" s="14"/>
      <c r="I521" s="14"/>
      <c r="J521" s="14"/>
      <c r="K521" s="14"/>
      <c r="L521" s="14"/>
      <c r="M521" s="14"/>
      <c r="N521" s="14"/>
      <c r="O521" s="14"/>
      <c r="P521" s="14"/>
      <c r="Q521" s="14"/>
      <c r="R521" s="14"/>
      <c r="S521" s="14"/>
      <c r="T521" s="14"/>
      <c r="U521" s="14"/>
      <c r="V521" s="14"/>
      <c r="W521" s="14"/>
      <c r="X521" s="14"/>
      <c r="Y521" s="14"/>
      <c r="Z521" s="14"/>
    </row>
    <row r="522">
      <c r="A522" s="7"/>
      <c r="B522" s="11"/>
      <c r="C522" s="22"/>
      <c r="D522" s="11"/>
      <c r="E522" s="13"/>
      <c r="F522" s="11"/>
      <c r="G522" s="14"/>
      <c r="H522" s="14"/>
      <c r="I522" s="14"/>
      <c r="J522" s="14"/>
      <c r="K522" s="14"/>
      <c r="L522" s="14"/>
      <c r="M522" s="14"/>
      <c r="N522" s="14"/>
      <c r="O522" s="14"/>
      <c r="P522" s="14"/>
      <c r="Q522" s="14"/>
      <c r="R522" s="14"/>
      <c r="S522" s="14"/>
      <c r="T522" s="14"/>
      <c r="U522" s="14"/>
      <c r="V522" s="14"/>
      <c r="W522" s="14"/>
      <c r="X522" s="14"/>
      <c r="Y522" s="14"/>
      <c r="Z522" s="14"/>
    </row>
    <row r="523">
      <c r="A523" s="7"/>
      <c r="B523" s="11"/>
      <c r="C523" s="22"/>
      <c r="D523" s="11"/>
      <c r="E523" s="13"/>
      <c r="F523" s="11"/>
      <c r="G523" s="14"/>
      <c r="H523" s="14"/>
      <c r="I523" s="14"/>
      <c r="J523" s="14"/>
      <c r="K523" s="14"/>
      <c r="L523" s="14"/>
      <c r="M523" s="14"/>
      <c r="N523" s="14"/>
      <c r="O523" s="14"/>
      <c r="P523" s="14"/>
      <c r="Q523" s="14"/>
      <c r="R523" s="14"/>
      <c r="S523" s="14"/>
      <c r="T523" s="14"/>
      <c r="U523" s="14"/>
      <c r="V523" s="14"/>
      <c r="W523" s="14"/>
      <c r="X523" s="14"/>
      <c r="Y523" s="14"/>
      <c r="Z523" s="14"/>
    </row>
    <row r="524">
      <c r="A524" s="7"/>
      <c r="B524" s="11"/>
      <c r="C524" s="22"/>
      <c r="D524" s="11"/>
      <c r="E524" s="13"/>
      <c r="F524" s="11"/>
      <c r="G524" s="14"/>
      <c r="H524" s="14"/>
      <c r="I524" s="14"/>
      <c r="J524" s="14"/>
      <c r="K524" s="14"/>
      <c r="L524" s="14"/>
      <c r="M524" s="14"/>
      <c r="N524" s="14"/>
      <c r="O524" s="14"/>
      <c r="P524" s="14"/>
      <c r="Q524" s="14"/>
      <c r="R524" s="14"/>
      <c r="S524" s="14"/>
      <c r="T524" s="14"/>
      <c r="U524" s="14"/>
      <c r="V524" s="14"/>
      <c r="W524" s="14"/>
      <c r="X524" s="14"/>
      <c r="Y524" s="14"/>
      <c r="Z524" s="14"/>
    </row>
    <row r="525">
      <c r="A525" s="7"/>
      <c r="B525" s="11"/>
      <c r="C525" s="22"/>
      <c r="D525" s="11"/>
      <c r="E525" s="13"/>
      <c r="F525" s="11"/>
      <c r="G525" s="14"/>
      <c r="H525" s="14"/>
      <c r="I525" s="14"/>
      <c r="J525" s="14"/>
      <c r="K525" s="14"/>
      <c r="L525" s="14"/>
      <c r="M525" s="14"/>
      <c r="N525" s="14"/>
      <c r="O525" s="14"/>
      <c r="P525" s="14"/>
      <c r="Q525" s="14"/>
      <c r="R525" s="14"/>
      <c r="S525" s="14"/>
      <c r="T525" s="14"/>
      <c r="U525" s="14"/>
      <c r="V525" s="14"/>
      <c r="W525" s="14"/>
      <c r="X525" s="14"/>
      <c r="Y525" s="14"/>
      <c r="Z525" s="14"/>
    </row>
    <row r="526">
      <c r="A526" s="7"/>
      <c r="B526" s="11"/>
      <c r="C526" s="22"/>
      <c r="D526" s="11"/>
      <c r="E526" s="13"/>
      <c r="F526" s="11"/>
      <c r="G526" s="14"/>
      <c r="H526" s="14"/>
      <c r="I526" s="14"/>
      <c r="J526" s="14"/>
      <c r="K526" s="14"/>
      <c r="L526" s="14"/>
      <c r="M526" s="14"/>
      <c r="N526" s="14"/>
      <c r="O526" s="14"/>
      <c r="P526" s="14"/>
      <c r="Q526" s="14"/>
      <c r="R526" s="14"/>
      <c r="S526" s="14"/>
      <c r="T526" s="14"/>
      <c r="U526" s="14"/>
      <c r="V526" s="14"/>
      <c r="W526" s="14"/>
      <c r="X526" s="14"/>
      <c r="Y526" s="14"/>
      <c r="Z526" s="14"/>
    </row>
    <row r="527">
      <c r="A527" s="7"/>
      <c r="B527" s="11"/>
      <c r="C527" s="22"/>
      <c r="D527" s="11"/>
      <c r="E527" s="13"/>
      <c r="F527" s="11"/>
      <c r="G527" s="14"/>
      <c r="H527" s="14"/>
      <c r="I527" s="14"/>
      <c r="J527" s="14"/>
      <c r="K527" s="14"/>
      <c r="L527" s="14"/>
      <c r="M527" s="14"/>
      <c r="N527" s="14"/>
      <c r="O527" s="14"/>
      <c r="P527" s="14"/>
      <c r="Q527" s="14"/>
      <c r="R527" s="14"/>
      <c r="S527" s="14"/>
      <c r="T527" s="14"/>
      <c r="U527" s="14"/>
      <c r="V527" s="14"/>
      <c r="W527" s="14"/>
      <c r="X527" s="14"/>
      <c r="Y527" s="14"/>
      <c r="Z527" s="14"/>
    </row>
    <row r="528">
      <c r="A528" s="7"/>
      <c r="B528" s="11"/>
      <c r="C528" s="22"/>
      <c r="D528" s="11"/>
      <c r="E528" s="13"/>
      <c r="F528" s="11"/>
      <c r="G528" s="14"/>
      <c r="H528" s="14"/>
      <c r="I528" s="14"/>
      <c r="J528" s="14"/>
      <c r="K528" s="14"/>
      <c r="L528" s="14"/>
      <c r="M528" s="14"/>
      <c r="N528" s="14"/>
      <c r="O528" s="14"/>
      <c r="P528" s="14"/>
      <c r="Q528" s="14"/>
      <c r="R528" s="14"/>
      <c r="S528" s="14"/>
      <c r="T528" s="14"/>
      <c r="U528" s="14"/>
      <c r="V528" s="14"/>
      <c r="W528" s="14"/>
      <c r="X528" s="14"/>
      <c r="Y528" s="14"/>
      <c r="Z528" s="14"/>
    </row>
    <row r="529">
      <c r="A529" s="7"/>
      <c r="B529" s="11"/>
      <c r="C529" s="22"/>
      <c r="D529" s="11"/>
      <c r="E529" s="13"/>
      <c r="F529" s="11"/>
      <c r="G529" s="14"/>
      <c r="H529" s="14"/>
      <c r="I529" s="14"/>
      <c r="J529" s="14"/>
      <c r="K529" s="14"/>
      <c r="L529" s="14"/>
      <c r="M529" s="14"/>
      <c r="N529" s="14"/>
      <c r="O529" s="14"/>
      <c r="P529" s="14"/>
      <c r="Q529" s="14"/>
      <c r="R529" s="14"/>
      <c r="S529" s="14"/>
      <c r="T529" s="14"/>
      <c r="U529" s="14"/>
      <c r="V529" s="14"/>
      <c r="W529" s="14"/>
      <c r="X529" s="14"/>
      <c r="Y529" s="14"/>
      <c r="Z529" s="14"/>
    </row>
    <row r="530">
      <c r="A530" s="7"/>
      <c r="B530" s="11"/>
      <c r="C530" s="22"/>
      <c r="D530" s="11"/>
      <c r="E530" s="13"/>
      <c r="F530" s="11"/>
      <c r="G530" s="14"/>
      <c r="H530" s="14"/>
      <c r="I530" s="14"/>
      <c r="J530" s="14"/>
      <c r="K530" s="14"/>
      <c r="L530" s="14"/>
      <c r="M530" s="14"/>
      <c r="N530" s="14"/>
      <c r="O530" s="14"/>
      <c r="P530" s="14"/>
      <c r="Q530" s="14"/>
      <c r="R530" s="14"/>
      <c r="S530" s="14"/>
      <c r="T530" s="14"/>
      <c r="U530" s="14"/>
      <c r="V530" s="14"/>
      <c r="W530" s="14"/>
      <c r="X530" s="14"/>
      <c r="Y530" s="14"/>
      <c r="Z530" s="14"/>
    </row>
    <row r="531">
      <c r="A531" s="7"/>
      <c r="B531" s="11"/>
      <c r="C531" s="22"/>
      <c r="D531" s="11"/>
      <c r="E531" s="13"/>
      <c r="F531" s="11"/>
      <c r="G531" s="14"/>
      <c r="H531" s="14"/>
      <c r="I531" s="14"/>
      <c r="J531" s="14"/>
      <c r="K531" s="14"/>
      <c r="L531" s="14"/>
      <c r="M531" s="14"/>
      <c r="N531" s="14"/>
      <c r="O531" s="14"/>
      <c r="P531" s="14"/>
      <c r="Q531" s="14"/>
      <c r="R531" s="14"/>
      <c r="S531" s="14"/>
      <c r="T531" s="14"/>
      <c r="U531" s="14"/>
      <c r="V531" s="14"/>
      <c r="W531" s="14"/>
      <c r="X531" s="14"/>
      <c r="Y531" s="14"/>
      <c r="Z531" s="14"/>
    </row>
    <row r="532">
      <c r="A532" s="7"/>
      <c r="B532" s="11"/>
      <c r="C532" s="22"/>
      <c r="D532" s="11"/>
      <c r="E532" s="13"/>
      <c r="F532" s="11"/>
      <c r="G532" s="14"/>
      <c r="H532" s="14"/>
      <c r="I532" s="14"/>
      <c r="J532" s="14"/>
      <c r="K532" s="14"/>
      <c r="L532" s="14"/>
      <c r="M532" s="14"/>
      <c r="N532" s="14"/>
      <c r="O532" s="14"/>
      <c r="P532" s="14"/>
      <c r="Q532" s="14"/>
      <c r="R532" s="14"/>
      <c r="S532" s="14"/>
      <c r="T532" s="14"/>
      <c r="U532" s="14"/>
      <c r="V532" s="14"/>
      <c r="W532" s="14"/>
      <c r="X532" s="14"/>
      <c r="Y532" s="14"/>
      <c r="Z532" s="14"/>
    </row>
    <row r="533">
      <c r="A533" s="7"/>
      <c r="B533" s="11"/>
      <c r="C533" s="22"/>
      <c r="D533" s="11"/>
      <c r="E533" s="13"/>
      <c r="F533" s="11"/>
      <c r="G533" s="14"/>
      <c r="H533" s="14"/>
      <c r="I533" s="14"/>
      <c r="J533" s="14"/>
      <c r="K533" s="14"/>
      <c r="L533" s="14"/>
      <c r="M533" s="14"/>
      <c r="N533" s="14"/>
      <c r="O533" s="14"/>
      <c r="P533" s="14"/>
      <c r="Q533" s="14"/>
      <c r="R533" s="14"/>
      <c r="S533" s="14"/>
      <c r="T533" s="14"/>
      <c r="U533" s="14"/>
      <c r="V533" s="14"/>
      <c r="W533" s="14"/>
      <c r="X533" s="14"/>
      <c r="Y533" s="14"/>
      <c r="Z533" s="14"/>
    </row>
    <row r="534">
      <c r="A534" s="7"/>
      <c r="B534" s="11"/>
      <c r="C534" s="22"/>
      <c r="D534" s="11"/>
      <c r="E534" s="13"/>
      <c r="F534" s="11"/>
      <c r="G534" s="14"/>
      <c r="H534" s="14"/>
      <c r="I534" s="14"/>
      <c r="J534" s="14"/>
      <c r="K534" s="14"/>
      <c r="L534" s="14"/>
      <c r="M534" s="14"/>
      <c r="N534" s="14"/>
      <c r="O534" s="14"/>
      <c r="P534" s="14"/>
      <c r="Q534" s="14"/>
      <c r="R534" s="14"/>
      <c r="S534" s="14"/>
      <c r="T534" s="14"/>
      <c r="U534" s="14"/>
      <c r="V534" s="14"/>
      <c r="W534" s="14"/>
      <c r="X534" s="14"/>
      <c r="Y534" s="14"/>
      <c r="Z534" s="14"/>
    </row>
    <row r="535">
      <c r="A535" s="7"/>
      <c r="B535" s="11"/>
      <c r="C535" s="22"/>
      <c r="D535" s="11"/>
      <c r="E535" s="13"/>
      <c r="F535" s="11"/>
      <c r="G535" s="14"/>
      <c r="H535" s="14"/>
      <c r="I535" s="14"/>
      <c r="J535" s="14"/>
      <c r="K535" s="14"/>
      <c r="L535" s="14"/>
      <c r="M535" s="14"/>
      <c r="N535" s="14"/>
      <c r="O535" s="14"/>
      <c r="P535" s="14"/>
      <c r="Q535" s="14"/>
      <c r="R535" s="14"/>
      <c r="S535" s="14"/>
      <c r="T535" s="14"/>
      <c r="U535" s="14"/>
      <c r="V535" s="14"/>
      <c r="W535" s="14"/>
      <c r="X535" s="14"/>
      <c r="Y535" s="14"/>
      <c r="Z535" s="14"/>
    </row>
    <row r="536">
      <c r="A536" s="7"/>
      <c r="B536" s="11"/>
      <c r="C536" s="22"/>
      <c r="D536" s="11"/>
      <c r="E536" s="13"/>
      <c r="F536" s="11"/>
      <c r="G536" s="14"/>
      <c r="H536" s="14"/>
      <c r="I536" s="14"/>
      <c r="J536" s="14"/>
      <c r="K536" s="14"/>
      <c r="L536" s="14"/>
      <c r="M536" s="14"/>
      <c r="N536" s="14"/>
      <c r="O536" s="14"/>
      <c r="P536" s="14"/>
      <c r="Q536" s="14"/>
      <c r="R536" s="14"/>
      <c r="S536" s="14"/>
      <c r="T536" s="14"/>
      <c r="U536" s="14"/>
      <c r="V536" s="14"/>
      <c r="W536" s="14"/>
      <c r="X536" s="14"/>
      <c r="Y536" s="14"/>
      <c r="Z536" s="14"/>
    </row>
    <row r="537">
      <c r="A537" s="7"/>
      <c r="B537" s="11"/>
      <c r="C537" s="22"/>
      <c r="D537" s="11"/>
      <c r="E537" s="13"/>
      <c r="F537" s="11"/>
      <c r="G537" s="14"/>
      <c r="H537" s="14"/>
      <c r="I537" s="14"/>
      <c r="J537" s="14"/>
      <c r="K537" s="14"/>
      <c r="L537" s="14"/>
      <c r="M537" s="14"/>
      <c r="N537" s="14"/>
      <c r="O537" s="14"/>
      <c r="P537" s="14"/>
      <c r="Q537" s="14"/>
      <c r="R537" s="14"/>
      <c r="S537" s="14"/>
      <c r="T537" s="14"/>
      <c r="U537" s="14"/>
      <c r="V537" s="14"/>
      <c r="W537" s="14"/>
      <c r="X537" s="14"/>
      <c r="Y537" s="14"/>
      <c r="Z537" s="14"/>
    </row>
    <row r="538">
      <c r="A538" s="7"/>
      <c r="B538" s="11"/>
      <c r="C538" s="22"/>
      <c r="D538" s="11"/>
      <c r="E538" s="13"/>
      <c r="F538" s="11"/>
      <c r="G538" s="14"/>
      <c r="H538" s="14"/>
      <c r="I538" s="14"/>
      <c r="J538" s="14"/>
      <c r="K538" s="14"/>
      <c r="L538" s="14"/>
      <c r="M538" s="14"/>
      <c r="N538" s="14"/>
      <c r="O538" s="14"/>
      <c r="P538" s="14"/>
      <c r="Q538" s="14"/>
      <c r="R538" s="14"/>
      <c r="S538" s="14"/>
      <c r="T538" s="14"/>
      <c r="U538" s="14"/>
      <c r="V538" s="14"/>
      <c r="W538" s="14"/>
      <c r="X538" s="14"/>
      <c r="Y538" s="14"/>
      <c r="Z538" s="14"/>
    </row>
    <row r="539">
      <c r="A539" s="7"/>
      <c r="B539" s="11"/>
      <c r="C539" s="22"/>
      <c r="D539" s="11"/>
      <c r="E539" s="13"/>
      <c r="F539" s="11"/>
      <c r="G539" s="14"/>
      <c r="H539" s="14"/>
      <c r="I539" s="14"/>
      <c r="J539" s="14"/>
      <c r="K539" s="14"/>
      <c r="L539" s="14"/>
      <c r="M539" s="14"/>
      <c r="N539" s="14"/>
      <c r="O539" s="14"/>
      <c r="P539" s="14"/>
      <c r="Q539" s="14"/>
      <c r="R539" s="14"/>
      <c r="S539" s="14"/>
      <c r="T539" s="14"/>
      <c r="U539" s="14"/>
      <c r="V539" s="14"/>
      <c r="W539" s="14"/>
      <c r="X539" s="14"/>
      <c r="Y539" s="14"/>
      <c r="Z539" s="14"/>
    </row>
    <row r="540">
      <c r="A540" s="7"/>
      <c r="B540" s="11"/>
      <c r="C540" s="22"/>
      <c r="D540" s="11"/>
      <c r="E540" s="13"/>
      <c r="F540" s="11"/>
      <c r="G540" s="14"/>
      <c r="H540" s="14"/>
      <c r="I540" s="14"/>
      <c r="J540" s="14"/>
      <c r="K540" s="14"/>
      <c r="L540" s="14"/>
      <c r="M540" s="14"/>
      <c r="N540" s="14"/>
      <c r="O540" s="14"/>
      <c r="P540" s="14"/>
      <c r="Q540" s="14"/>
      <c r="R540" s="14"/>
      <c r="S540" s="14"/>
      <c r="T540" s="14"/>
      <c r="U540" s="14"/>
      <c r="V540" s="14"/>
      <c r="W540" s="14"/>
      <c r="X540" s="14"/>
      <c r="Y540" s="14"/>
      <c r="Z540" s="14"/>
    </row>
    <row r="541">
      <c r="A541" s="7"/>
      <c r="B541" s="11"/>
      <c r="C541" s="22"/>
      <c r="D541" s="11"/>
      <c r="E541" s="13"/>
      <c r="F541" s="11"/>
      <c r="G541" s="14"/>
      <c r="H541" s="14"/>
      <c r="I541" s="14"/>
      <c r="J541" s="14"/>
      <c r="K541" s="14"/>
      <c r="L541" s="14"/>
      <c r="M541" s="14"/>
      <c r="N541" s="14"/>
      <c r="O541" s="14"/>
      <c r="P541" s="14"/>
      <c r="Q541" s="14"/>
      <c r="R541" s="14"/>
      <c r="S541" s="14"/>
      <c r="T541" s="14"/>
      <c r="U541" s="14"/>
      <c r="V541" s="14"/>
      <c r="W541" s="14"/>
      <c r="X541" s="14"/>
      <c r="Y541" s="14"/>
      <c r="Z541" s="14"/>
    </row>
    <row r="542">
      <c r="A542" s="7"/>
      <c r="B542" s="11"/>
      <c r="C542" s="22"/>
      <c r="D542" s="11"/>
      <c r="E542" s="13"/>
      <c r="F542" s="11"/>
      <c r="G542" s="14"/>
      <c r="H542" s="14"/>
      <c r="I542" s="14"/>
      <c r="J542" s="14"/>
      <c r="K542" s="14"/>
      <c r="L542" s="14"/>
      <c r="M542" s="14"/>
      <c r="N542" s="14"/>
      <c r="O542" s="14"/>
      <c r="P542" s="14"/>
      <c r="Q542" s="14"/>
      <c r="R542" s="14"/>
      <c r="S542" s="14"/>
      <c r="T542" s="14"/>
      <c r="U542" s="14"/>
      <c r="V542" s="14"/>
      <c r="W542" s="14"/>
      <c r="X542" s="14"/>
      <c r="Y542" s="14"/>
      <c r="Z542" s="14"/>
    </row>
    <row r="543">
      <c r="A543" s="7"/>
      <c r="B543" s="11"/>
      <c r="C543" s="22"/>
      <c r="D543" s="11"/>
      <c r="E543" s="13"/>
      <c r="F543" s="11"/>
      <c r="G543" s="14"/>
      <c r="H543" s="14"/>
      <c r="I543" s="14"/>
      <c r="J543" s="14"/>
      <c r="K543" s="14"/>
      <c r="L543" s="14"/>
      <c r="M543" s="14"/>
      <c r="N543" s="14"/>
      <c r="O543" s="14"/>
      <c r="P543" s="14"/>
      <c r="Q543" s="14"/>
      <c r="R543" s="14"/>
      <c r="S543" s="14"/>
      <c r="T543" s="14"/>
      <c r="U543" s="14"/>
      <c r="V543" s="14"/>
      <c r="W543" s="14"/>
      <c r="X543" s="14"/>
      <c r="Y543" s="14"/>
      <c r="Z543" s="14"/>
    </row>
    <row r="544">
      <c r="A544" s="7"/>
      <c r="B544" s="11"/>
      <c r="C544" s="22"/>
      <c r="D544" s="11"/>
      <c r="E544" s="13"/>
      <c r="F544" s="11"/>
      <c r="G544" s="14"/>
      <c r="H544" s="14"/>
      <c r="I544" s="14"/>
      <c r="J544" s="14"/>
      <c r="K544" s="14"/>
      <c r="L544" s="14"/>
      <c r="M544" s="14"/>
      <c r="N544" s="14"/>
      <c r="O544" s="14"/>
      <c r="P544" s="14"/>
      <c r="Q544" s="14"/>
      <c r="R544" s="14"/>
      <c r="S544" s="14"/>
      <c r="T544" s="14"/>
      <c r="U544" s="14"/>
      <c r="V544" s="14"/>
      <c r="W544" s="14"/>
      <c r="X544" s="14"/>
      <c r="Y544" s="14"/>
      <c r="Z544" s="14"/>
    </row>
    <row r="545">
      <c r="A545" s="7"/>
      <c r="B545" s="11"/>
      <c r="C545" s="22"/>
      <c r="D545" s="11"/>
      <c r="E545" s="13"/>
      <c r="F545" s="11"/>
      <c r="G545" s="14"/>
      <c r="H545" s="14"/>
      <c r="I545" s="14"/>
      <c r="J545" s="14"/>
      <c r="K545" s="14"/>
      <c r="L545" s="14"/>
      <c r="M545" s="14"/>
      <c r="N545" s="14"/>
      <c r="O545" s="14"/>
      <c r="P545" s="14"/>
      <c r="Q545" s="14"/>
      <c r="R545" s="14"/>
      <c r="S545" s="14"/>
      <c r="T545" s="14"/>
      <c r="U545" s="14"/>
      <c r="V545" s="14"/>
      <c r="W545" s="14"/>
      <c r="X545" s="14"/>
      <c r="Y545" s="14"/>
      <c r="Z545" s="14"/>
    </row>
    <row r="546">
      <c r="A546" s="7"/>
      <c r="B546" s="11"/>
      <c r="C546" s="22"/>
      <c r="D546" s="11"/>
      <c r="E546" s="13"/>
      <c r="F546" s="11"/>
      <c r="G546" s="14"/>
      <c r="H546" s="14"/>
      <c r="I546" s="14"/>
      <c r="J546" s="14"/>
      <c r="K546" s="14"/>
      <c r="L546" s="14"/>
      <c r="M546" s="14"/>
      <c r="N546" s="14"/>
      <c r="O546" s="14"/>
      <c r="P546" s="14"/>
      <c r="Q546" s="14"/>
      <c r="R546" s="14"/>
      <c r="S546" s="14"/>
      <c r="T546" s="14"/>
      <c r="U546" s="14"/>
      <c r="V546" s="14"/>
      <c r="W546" s="14"/>
      <c r="X546" s="14"/>
      <c r="Y546" s="14"/>
      <c r="Z546" s="14"/>
    </row>
    <row r="547">
      <c r="A547" s="7"/>
      <c r="B547" s="11"/>
      <c r="C547" s="22"/>
      <c r="D547" s="11"/>
      <c r="E547" s="13"/>
      <c r="F547" s="11"/>
      <c r="G547" s="14"/>
      <c r="H547" s="14"/>
      <c r="I547" s="14"/>
      <c r="J547" s="14"/>
      <c r="K547" s="14"/>
      <c r="L547" s="14"/>
      <c r="M547" s="14"/>
      <c r="N547" s="14"/>
      <c r="O547" s="14"/>
      <c r="P547" s="14"/>
      <c r="Q547" s="14"/>
      <c r="R547" s="14"/>
      <c r="S547" s="14"/>
      <c r="T547" s="14"/>
      <c r="U547" s="14"/>
      <c r="V547" s="14"/>
      <c r="W547" s="14"/>
      <c r="X547" s="14"/>
      <c r="Y547" s="14"/>
      <c r="Z547" s="14"/>
    </row>
    <row r="548">
      <c r="A548" s="7"/>
      <c r="B548" s="11"/>
      <c r="C548" s="22"/>
      <c r="D548" s="11"/>
      <c r="E548" s="13"/>
      <c r="F548" s="11"/>
      <c r="G548" s="14"/>
      <c r="H548" s="14"/>
      <c r="I548" s="14"/>
      <c r="J548" s="14"/>
      <c r="K548" s="14"/>
      <c r="L548" s="14"/>
      <c r="M548" s="14"/>
      <c r="N548" s="14"/>
      <c r="O548" s="14"/>
      <c r="P548" s="14"/>
      <c r="Q548" s="14"/>
      <c r="R548" s="14"/>
      <c r="S548" s="14"/>
      <c r="T548" s="14"/>
      <c r="U548" s="14"/>
      <c r="V548" s="14"/>
      <c r="W548" s="14"/>
      <c r="X548" s="14"/>
      <c r="Y548" s="14"/>
      <c r="Z548" s="14"/>
    </row>
    <row r="549">
      <c r="A549" s="7"/>
      <c r="B549" s="11"/>
      <c r="C549" s="22"/>
      <c r="D549" s="11"/>
      <c r="E549" s="13"/>
      <c r="F549" s="11"/>
      <c r="G549" s="14"/>
      <c r="H549" s="14"/>
      <c r="I549" s="14"/>
      <c r="J549" s="14"/>
      <c r="K549" s="14"/>
      <c r="L549" s="14"/>
      <c r="M549" s="14"/>
      <c r="N549" s="14"/>
      <c r="O549" s="14"/>
      <c r="P549" s="14"/>
      <c r="Q549" s="14"/>
      <c r="R549" s="14"/>
      <c r="S549" s="14"/>
      <c r="T549" s="14"/>
      <c r="U549" s="14"/>
      <c r="V549" s="14"/>
      <c r="W549" s="14"/>
      <c r="X549" s="14"/>
      <c r="Y549" s="14"/>
      <c r="Z549" s="14"/>
    </row>
    <row r="550">
      <c r="A550" s="7"/>
      <c r="B550" s="11"/>
      <c r="C550" s="22"/>
      <c r="D550" s="11"/>
      <c r="E550" s="13"/>
      <c r="F550" s="11"/>
      <c r="G550" s="14"/>
      <c r="H550" s="14"/>
      <c r="I550" s="14"/>
      <c r="J550" s="14"/>
      <c r="K550" s="14"/>
      <c r="L550" s="14"/>
      <c r="M550" s="14"/>
      <c r="N550" s="14"/>
      <c r="O550" s="14"/>
      <c r="P550" s="14"/>
      <c r="Q550" s="14"/>
      <c r="R550" s="14"/>
      <c r="S550" s="14"/>
      <c r="T550" s="14"/>
      <c r="U550" s="14"/>
      <c r="V550" s="14"/>
      <c r="W550" s="14"/>
      <c r="X550" s="14"/>
      <c r="Y550" s="14"/>
      <c r="Z550" s="14"/>
    </row>
    <row r="551">
      <c r="A551" s="7"/>
      <c r="B551" s="11"/>
      <c r="C551" s="22"/>
      <c r="D551" s="11"/>
      <c r="E551" s="13"/>
      <c r="F551" s="11"/>
      <c r="G551" s="14"/>
      <c r="H551" s="14"/>
      <c r="I551" s="14"/>
      <c r="J551" s="14"/>
      <c r="K551" s="14"/>
      <c r="L551" s="14"/>
      <c r="M551" s="14"/>
      <c r="N551" s="14"/>
      <c r="O551" s="14"/>
      <c r="P551" s="14"/>
      <c r="Q551" s="14"/>
      <c r="R551" s="14"/>
      <c r="S551" s="14"/>
      <c r="T551" s="14"/>
      <c r="U551" s="14"/>
      <c r="V551" s="14"/>
      <c r="W551" s="14"/>
      <c r="X551" s="14"/>
      <c r="Y551" s="14"/>
      <c r="Z551" s="14"/>
    </row>
    <row r="552">
      <c r="A552" s="7"/>
      <c r="B552" s="11"/>
      <c r="C552" s="22"/>
      <c r="D552" s="11"/>
      <c r="E552" s="13"/>
      <c r="F552" s="11"/>
      <c r="G552" s="14"/>
      <c r="H552" s="14"/>
      <c r="I552" s="14"/>
      <c r="J552" s="14"/>
      <c r="K552" s="14"/>
      <c r="L552" s="14"/>
      <c r="M552" s="14"/>
      <c r="N552" s="14"/>
      <c r="O552" s="14"/>
      <c r="P552" s="14"/>
      <c r="Q552" s="14"/>
      <c r="R552" s="14"/>
      <c r="S552" s="14"/>
      <c r="T552" s="14"/>
      <c r="U552" s="14"/>
      <c r="V552" s="14"/>
      <c r="W552" s="14"/>
      <c r="X552" s="14"/>
      <c r="Y552" s="14"/>
      <c r="Z552" s="14"/>
    </row>
    <row r="553">
      <c r="A553" s="7"/>
      <c r="B553" s="11"/>
      <c r="C553" s="22"/>
      <c r="D553" s="11"/>
      <c r="E553" s="13"/>
      <c r="F553" s="11"/>
      <c r="G553" s="14"/>
      <c r="H553" s="14"/>
      <c r="I553" s="14"/>
      <c r="J553" s="14"/>
      <c r="K553" s="14"/>
      <c r="L553" s="14"/>
      <c r="M553" s="14"/>
      <c r="N553" s="14"/>
      <c r="O553" s="14"/>
      <c r="P553" s="14"/>
      <c r="Q553" s="14"/>
      <c r="R553" s="14"/>
      <c r="S553" s="14"/>
      <c r="T553" s="14"/>
      <c r="U553" s="14"/>
      <c r="V553" s="14"/>
      <c r="W553" s="14"/>
      <c r="X553" s="14"/>
      <c r="Y553" s="14"/>
      <c r="Z553" s="14"/>
    </row>
    <row r="554">
      <c r="A554" s="7"/>
      <c r="B554" s="11"/>
      <c r="C554" s="22"/>
      <c r="D554" s="11"/>
      <c r="E554" s="13"/>
      <c r="F554" s="11"/>
      <c r="G554" s="14"/>
      <c r="H554" s="14"/>
      <c r="I554" s="14"/>
      <c r="J554" s="14"/>
      <c r="K554" s="14"/>
      <c r="L554" s="14"/>
      <c r="M554" s="14"/>
      <c r="N554" s="14"/>
      <c r="O554" s="14"/>
      <c r="P554" s="14"/>
      <c r="Q554" s="14"/>
      <c r="R554" s="14"/>
      <c r="S554" s="14"/>
      <c r="T554" s="14"/>
      <c r="U554" s="14"/>
      <c r="V554" s="14"/>
      <c r="W554" s="14"/>
      <c r="X554" s="14"/>
      <c r="Y554" s="14"/>
      <c r="Z554" s="14"/>
    </row>
    <row r="555">
      <c r="A555" s="7"/>
      <c r="B555" s="11"/>
      <c r="C555" s="22"/>
      <c r="D555" s="11"/>
      <c r="E555" s="13"/>
      <c r="F555" s="11"/>
      <c r="G555" s="14"/>
      <c r="H555" s="14"/>
      <c r="I555" s="14"/>
      <c r="J555" s="14"/>
      <c r="K555" s="14"/>
      <c r="L555" s="14"/>
      <c r="M555" s="14"/>
      <c r="N555" s="14"/>
      <c r="O555" s="14"/>
      <c r="P555" s="14"/>
      <c r="Q555" s="14"/>
      <c r="R555" s="14"/>
      <c r="S555" s="14"/>
      <c r="T555" s="14"/>
      <c r="U555" s="14"/>
      <c r="V555" s="14"/>
      <c r="W555" s="14"/>
      <c r="X555" s="14"/>
      <c r="Y555" s="14"/>
      <c r="Z555" s="14"/>
    </row>
    <row r="556">
      <c r="A556" s="7"/>
      <c r="B556" s="11"/>
      <c r="C556" s="22"/>
      <c r="D556" s="11"/>
      <c r="E556" s="13"/>
      <c r="F556" s="11"/>
      <c r="G556" s="14"/>
      <c r="H556" s="14"/>
      <c r="I556" s="14"/>
      <c r="J556" s="14"/>
      <c r="K556" s="14"/>
      <c r="L556" s="14"/>
      <c r="M556" s="14"/>
      <c r="N556" s="14"/>
      <c r="O556" s="14"/>
      <c r="P556" s="14"/>
      <c r="Q556" s="14"/>
      <c r="R556" s="14"/>
      <c r="S556" s="14"/>
      <c r="T556" s="14"/>
      <c r="U556" s="14"/>
      <c r="V556" s="14"/>
      <c r="W556" s="14"/>
      <c r="X556" s="14"/>
      <c r="Y556" s="14"/>
      <c r="Z556" s="14"/>
    </row>
    <row r="557">
      <c r="A557" s="7"/>
      <c r="B557" s="11"/>
      <c r="C557" s="22"/>
      <c r="D557" s="11"/>
      <c r="E557" s="13"/>
      <c r="F557" s="11"/>
      <c r="G557" s="14"/>
      <c r="H557" s="14"/>
      <c r="I557" s="14"/>
      <c r="J557" s="14"/>
      <c r="K557" s="14"/>
      <c r="L557" s="14"/>
      <c r="M557" s="14"/>
      <c r="N557" s="14"/>
      <c r="O557" s="14"/>
      <c r="P557" s="14"/>
      <c r="Q557" s="14"/>
      <c r="R557" s="14"/>
      <c r="S557" s="14"/>
      <c r="T557" s="14"/>
      <c r="U557" s="14"/>
      <c r="V557" s="14"/>
      <c r="W557" s="14"/>
      <c r="X557" s="14"/>
      <c r="Y557" s="14"/>
      <c r="Z557" s="14"/>
    </row>
    <row r="558">
      <c r="A558" s="7"/>
      <c r="B558" s="11"/>
      <c r="C558" s="22"/>
      <c r="D558" s="11"/>
      <c r="E558" s="13"/>
      <c r="F558" s="11"/>
      <c r="G558" s="14"/>
      <c r="H558" s="14"/>
      <c r="I558" s="14"/>
      <c r="J558" s="14"/>
      <c r="K558" s="14"/>
      <c r="L558" s="14"/>
      <c r="M558" s="14"/>
      <c r="N558" s="14"/>
      <c r="O558" s="14"/>
      <c r="P558" s="14"/>
      <c r="Q558" s="14"/>
      <c r="R558" s="14"/>
      <c r="S558" s="14"/>
      <c r="T558" s="14"/>
      <c r="U558" s="14"/>
      <c r="V558" s="14"/>
      <c r="W558" s="14"/>
      <c r="X558" s="14"/>
      <c r="Y558" s="14"/>
      <c r="Z558" s="14"/>
    </row>
    <row r="559">
      <c r="A559" s="7"/>
      <c r="B559" s="11"/>
      <c r="C559" s="22"/>
      <c r="D559" s="11"/>
      <c r="E559" s="13"/>
      <c r="F559" s="11"/>
      <c r="G559" s="14"/>
      <c r="H559" s="14"/>
      <c r="I559" s="14"/>
      <c r="J559" s="14"/>
      <c r="K559" s="14"/>
      <c r="L559" s="14"/>
      <c r="M559" s="14"/>
      <c r="N559" s="14"/>
      <c r="O559" s="14"/>
      <c r="P559" s="14"/>
      <c r="Q559" s="14"/>
      <c r="R559" s="14"/>
      <c r="S559" s="14"/>
      <c r="T559" s="14"/>
      <c r="U559" s="14"/>
      <c r="V559" s="14"/>
      <c r="W559" s="14"/>
      <c r="X559" s="14"/>
      <c r="Y559" s="14"/>
      <c r="Z559" s="14"/>
    </row>
    <row r="560">
      <c r="A560" s="7"/>
      <c r="B560" s="11"/>
      <c r="C560" s="22"/>
      <c r="D560" s="11"/>
      <c r="E560" s="13"/>
      <c r="F560" s="11"/>
      <c r="G560" s="14"/>
      <c r="H560" s="14"/>
      <c r="I560" s="14"/>
      <c r="J560" s="14"/>
      <c r="K560" s="14"/>
      <c r="L560" s="14"/>
      <c r="M560" s="14"/>
      <c r="N560" s="14"/>
      <c r="O560" s="14"/>
      <c r="P560" s="14"/>
      <c r="Q560" s="14"/>
      <c r="R560" s="14"/>
      <c r="S560" s="14"/>
      <c r="T560" s="14"/>
      <c r="U560" s="14"/>
      <c r="V560" s="14"/>
      <c r="W560" s="14"/>
      <c r="X560" s="14"/>
      <c r="Y560" s="14"/>
      <c r="Z560" s="14"/>
    </row>
    <row r="561">
      <c r="A561" s="7"/>
      <c r="B561" s="11"/>
      <c r="C561" s="22"/>
      <c r="D561" s="11"/>
      <c r="E561" s="13"/>
      <c r="F561" s="11"/>
      <c r="G561" s="14"/>
      <c r="H561" s="14"/>
      <c r="I561" s="14"/>
      <c r="J561" s="14"/>
      <c r="K561" s="14"/>
      <c r="L561" s="14"/>
      <c r="M561" s="14"/>
      <c r="N561" s="14"/>
      <c r="O561" s="14"/>
      <c r="P561" s="14"/>
      <c r="Q561" s="14"/>
      <c r="R561" s="14"/>
      <c r="S561" s="14"/>
      <c r="T561" s="14"/>
      <c r="U561" s="14"/>
      <c r="V561" s="14"/>
      <c r="W561" s="14"/>
      <c r="X561" s="14"/>
      <c r="Y561" s="14"/>
      <c r="Z561" s="14"/>
    </row>
    <row r="562">
      <c r="A562" s="7"/>
      <c r="B562" s="11"/>
      <c r="C562" s="22"/>
      <c r="D562" s="11"/>
      <c r="E562" s="13"/>
      <c r="F562" s="11"/>
      <c r="G562" s="14"/>
      <c r="H562" s="14"/>
      <c r="I562" s="14"/>
      <c r="J562" s="14"/>
      <c r="K562" s="14"/>
      <c r="L562" s="14"/>
      <c r="M562" s="14"/>
      <c r="N562" s="14"/>
      <c r="O562" s="14"/>
      <c r="P562" s="14"/>
      <c r="Q562" s="14"/>
      <c r="R562" s="14"/>
      <c r="S562" s="14"/>
      <c r="T562" s="14"/>
      <c r="U562" s="14"/>
      <c r="V562" s="14"/>
      <c r="W562" s="14"/>
      <c r="X562" s="14"/>
      <c r="Y562" s="14"/>
      <c r="Z562" s="14"/>
    </row>
    <row r="563">
      <c r="A563" s="7"/>
      <c r="B563" s="11"/>
      <c r="C563" s="22"/>
      <c r="D563" s="11"/>
      <c r="E563" s="13"/>
      <c r="F563" s="11"/>
      <c r="G563" s="14"/>
      <c r="H563" s="14"/>
      <c r="I563" s="14"/>
      <c r="J563" s="14"/>
      <c r="K563" s="14"/>
      <c r="L563" s="14"/>
      <c r="M563" s="14"/>
      <c r="N563" s="14"/>
      <c r="O563" s="14"/>
      <c r="P563" s="14"/>
      <c r="Q563" s="14"/>
      <c r="R563" s="14"/>
      <c r="S563" s="14"/>
      <c r="T563" s="14"/>
      <c r="U563" s="14"/>
      <c r="V563" s="14"/>
      <c r="W563" s="14"/>
      <c r="X563" s="14"/>
      <c r="Y563" s="14"/>
      <c r="Z563" s="14"/>
    </row>
    <row r="564">
      <c r="A564" s="7"/>
      <c r="B564" s="11"/>
      <c r="C564" s="22"/>
      <c r="D564" s="11"/>
      <c r="E564" s="13"/>
      <c r="F564" s="11"/>
      <c r="G564" s="14"/>
      <c r="H564" s="14"/>
      <c r="I564" s="14"/>
      <c r="J564" s="14"/>
      <c r="K564" s="14"/>
      <c r="L564" s="14"/>
      <c r="M564" s="14"/>
      <c r="N564" s="14"/>
      <c r="O564" s="14"/>
      <c r="P564" s="14"/>
      <c r="Q564" s="14"/>
      <c r="R564" s="14"/>
      <c r="S564" s="14"/>
      <c r="T564" s="14"/>
      <c r="U564" s="14"/>
      <c r="V564" s="14"/>
      <c r="W564" s="14"/>
      <c r="X564" s="14"/>
      <c r="Y564" s="14"/>
      <c r="Z564" s="14"/>
    </row>
    <row r="565">
      <c r="A565" s="7"/>
      <c r="B565" s="11"/>
      <c r="C565" s="22"/>
      <c r="D565" s="11"/>
      <c r="E565" s="13"/>
      <c r="F565" s="11"/>
      <c r="G565" s="14"/>
      <c r="H565" s="14"/>
      <c r="I565" s="14"/>
      <c r="J565" s="14"/>
      <c r="K565" s="14"/>
      <c r="L565" s="14"/>
      <c r="M565" s="14"/>
      <c r="N565" s="14"/>
      <c r="O565" s="14"/>
      <c r="P565" s="14"/>
      <c r="Q565" s="14"/>
      <c r="R565" s="14"/>
      <c r="S565" s="14"/>
      <c r="T565" s="14"/>
      <c r="U565" s="14"/>
      <c r="V565" s="14"/>
      <c r="W565" s="14"/>
      <c r="X565" s="14"/>
      <c r="Y565" s="14"/>
      <c r="Z565" s="14"/>
    </row>
    <row r="566">
      <c r="A566" s="7"/>
      <c r="B566" s="11"/>
      <c r="C566" s="22"/>
      <c r="D566" s="11"/>
      <c r="E566" s="13"/>
      <c r="F566" s="11"/>
      <c r="G566" s="14"/>
      <c r="H566" s="14"/>
      <c r="I566" s="14"/>
      <c r="J566" s="14"/>
      <c r="K566" s="14"/>
      <c r="L566" s="14"/>
      <c r="M566" s="14"/>
      <c r="N566" s="14"/>
      <c r="O566" s="14"/>
      <c r="P566" s="14"/>
      <c r="Q566" s="14"/>
      <c r="R566" s="14"/>
      <c r="S566" s="14"/>
      <c r="T566" s="14"/>
      <c r="U566" s="14"/>
      <c r="V566" s="14"/>
      <c r="W566" s="14"/>
      <c r="X566" s="14"/>
      <c r="Y566" s="14"/>
      <c r="Z566" s="14"/>
    </row>
    <row r="567">
      <c r="A567" s="7"/>
      <c r="B567" s="11"/>
      <c r="C567" s="22"/>
      <c r="D567" s="11"/>
      <c r="E567" s="13"/>
      <c r="F567" s="11"/>
      <c r="G567" s="14"/>
      <c r="H567" s="14"/>
      <c r="I567" s="14"/>
      <c r="J567" s="14"/>
      <c r="K567" s="14"/>
      <c r="L567" s="14"/>
      <c r="M567" s="14"/>
      <c r="N567" s="14"/>
      <c r="O567" s="14"/>
      <c r="P567" s="14"/>
      <c r="Q567" s="14"/>
      <c r="R567" s="14"/>
      <c r="S567" s="14"/>
      <c r="T567" s="14"/>
      <c r="U567" s="14"/>
      <c r="V567" s="14"/>
      <c r="W567" s="14"/>
      <c r="X567" s="14"/>
      <c r="Y567" s="14"/>
      <c r="Z567" s="14"/>
    </row>
    <row r="568">
      <c r="A568" s="7"/>
      <c r="B568" s="11"/>
      <c r="C568" s="22"/>
      <c r="D568" s="11"/>
      <c r="E568" s="13"/>
      <c r="F568" s="11"/>
      <c r="G568" s="14"/>
      <c r="H568" s="14"/>
      <c r="I568" s="14"/>
      <c r="J568" s="14"/>
      <c r="K568" s="14"/>
      <c r="L568" s="14"/>
      <c r="M568" s="14"/>
      <c r="N568" s="14"/>
      <c r="O568" s="14"/>
      <c r="P568" s="14"/>
      <c r="Q568" s="14"/>
      <c r="R568" s="14"/>
      <c r="S568" s="14"/>
      <c r="T568" s="14"/>
      <c r="U568" s="14"/>
      <c r="V568" s="14"/>
      <c r="W568" s="14"/>
      <c r="X568" s="14"/>
      <c r="Y568" s="14"/>
      <c r="Z568" s="14"/>
    </row>
    <row r="569">
      <c r="A569" s="7"/>
      <c r="B569" s="11"/>
      <c r="C569" s="22"/>
      <c r="D569" s="11"/>
      <c r="E569" s="13"/>
      <c r="F569" s="11"/>
      <c r="G569" s="14"/>
      <c r="H569" s="14"/>
      <c r="I569" s="14"/>
      <c r="J569" s="14"/>
      <c r="K569" s="14"/>
      <c r="L569" s="14"/>
      <c r="M569" s="14"/>
      <c r="N569" s="14"/>
      <c r="O569" s="14"/>
      <c r="P569" s="14"/>
      <c r="Q569" s="14"/>
      <c r="R569" s="14"/>
      <c r="S569" s="14"/>
      <c r="T569" s="14"/>
      <c r="U569" s="14"/>
      <c r="V569" s="14"/>
      <c r="W569" s="14"/>
      <c r="X569" s="14"/>
      <c r="Y569" s="14"/>
      <c r="Z569" s="14"/>
    </row>
    <row r="570">
      <c r="A570" s="7"/>
      <c r="B570" s="11"/>
      <c r="C570" s="22"/>
      <c r="D570" s="11"/>
      <c r="E570" s="13"/>
      <c r="F570" s="11"/>
      <c r="G570" s="14"/>
      <c r="H570" s="14"/>
      <c r="I570" s="14"/>
      <c r="J570" s="14"/>
      <c r="K570" s="14"/>
      <c r="L570" s="14"/>
      <c r="M570" s="14"/>
      <c r="N570" s="14"/>
      <c r="O570" s="14"/>
      <c r="P570" s="14"/>
      <c r="Q570" s="14"/>
      <c r="R570" s="14"/>
      <c r="S570" s="14"/>
      <c r="T570" s="14"/>
      <c r="U570" s="14"/>
      <c r="V570" s="14"/>
      <c r="W570" s="14"/>
      <c r="X570" s="14"/>
      <c r="Y570" s="14"/>
      <c r="Z570" s="14"/>
    </row>
    <row r="571">
      <c r="A571" s="7"/>
      <c r="B571" s="11"/>
      <c r="C571" s="22"/>
      <c r="D571" s="11"/>
      <c r="E571" s="13"/>
      <c r="F571" s="11"/>
      <c r="G571" s="14"/>
      <c r="H571" s="14"/>
      <c r="I571" s="14"/>
      <c r="J571" s="14"/>
      <c r="K571" s="14"/>
      <c r="L571" s="14"/>
      <c r="M571" s="14"/>
      <c r="N571" s="14"/>
      <c r="O571" s="14"/>
      <c r="P571" s="14"/>
      <c r="Q571" s="14"/>
      <c r="R571" s="14"/>
      <c r="S571" s="14"/>
      <c r="T571" s="14"/>
      <c r="U571" s="14"/>
      <c r="V571" s="14"/>
      <c r="W571" s="14"/>
      <c r="X571" s="14"/>
      <c r="Y571" s="14"/>
      <c r="Z571" s="14"/>
    </row>
    <row r="572">
      <c r="A572" s="7"/>
      <c r="B572" s="11"/>
      <c r="C572" s="22"/>
      <c r="D572" s="11"/>
      <c r="E572" s="13"/>
      <c r="F572" s="11"/>
      <c r="G572" s="14"/>
      <c r="H572" s="14"/>
      <c r="I572" s="14"/>
      <c r="J572" s="14"/>
      <c r="K572" s="14"/>
      <c r="L572" s="14"/>
      <c r="M572" s="14"/>
      <c r="N572" s="14"/>
      <c r="O572" s="14"/>
      <c r="P572" s="14"/>
      <c r="Q572" s="14"/>
      <c r="R572" s="14"/>
      <c r="S572" s="14"/>
      <c r="T572" s="14"/>
      <c r="U572" s="14"/>
      <c r="V572" s="14"/>
      <c r="W572" s="14"/>
      <c r="X572" s="14"/>
      <c r="Y572" s="14"/>
      <c r="Z572" s="14"/>
    </row>
    <row r="573">
      <c r="A573" s="7"/>
      <c r="B573" s="11"/>
      <c r="C573" s="22"/>
      <c r="D573" s="11"/>
      <c r="E573" s="13"/>
      <c r="F573" s="11"/>
      <c r="G573" s="14"/>
      <c r="H573" s="14"/>
      <c r="I573" s="14"/>
      <c r="J573" s="14"/>
      <c r="K573" s="14"/>
      <c r="L573" s="14"/>
      <c r="M573" s="14"/>
      <c r="N573" s="14"/>
      <c r="O573" s="14"/>
      <c r="P573" s="14"/>
      <c r="Q573" s="14"/>
      <c r="R573" s="14"/>
      <c r="S573" s="14"/>
      <c r="T573" s="14"/>
      <c r="U573" s="14"/>
      <c r="V573" s="14"/>
      <c r="W573" s="14"/>
      <c r="X573" s="14"/>
      <c r="Y573" s="14"/>
      <c r="Z573" s="14"/>
    </row>
    <row r="574">
      <c r="A574" s="7"/>
      <c r="B574" s="11"/>
      <c r="C574" s="22"/>
      <c r="D574" s="11"/>
      <c r="E574" s="13"/>
      <c r="F574" s="11"/>
      <c r="G574" s="14"/>
      <c r="H574" s="14"/>
      <c r="I574" s="14"/>
      <c r="J574" s="14"/>
      <c r="K574" s="14"/>
      <c r="L574" s="14"/>
      <c r="M574" s="14"/>
      <c r="N574" s="14"/>
      <c r="O574" s="14"/>
      <c r="P574" s="14"/>
      <c r="Q574" s="14"/>
      <c r="R574" s="14"/>
      <c r="S574" s="14"/>
      <c r="T574" s="14"/>
      <c r="U574" s="14"/>
      <c r="V574" s="14"/>
      <c r="W574" s="14"/>
      <c r="X574" s="14"/>
      <c r="Y574" s="14"/>
      <c r="Z574" s="14"/>
    </row>
    <row r="575">
      <c r="A575" s="7"/>
      <c r="B575" s="11"/>
      <c r="C575" s="22"/>
      <c r="D575" s="11"/>
      <c r="E575" s="13"/>
      <c r="F575" s="11"/>
      <c r="G575" s="14"/>
      <c r="H575" s="14"/>
      <c r="I575" s="14"/>
      <c r="J575" s="14"/>
      <c r="K575" s="14"/>
      <c r="L575" s="14"/>
      <c r="M575" s="14"/>
      <c r="N575" s="14"/>
      <c r="O575" s="14"/>
      <c r="P575" s="14"/>
      <c r="Q575" s="14"/>
      <c r="R575" s="14"/>
      <c r="S575" s="14"/>
      <c r="T575" s="14"/>
      <c r="U575" s="14"/>
      <c r="V575" s="14"/>
      <c r="W575" s="14"/>
      <c r="X575" s="14"/>
      <c r="Y575" s="14"/>
      <c r="Z575" s="14"/>
    </row>
    <row r="576">
      <c r="A576" s="7"/>
      <c r="B576" s="11"/>
      <c r="C576" s="22"/>
      <c r="D576" s="11"/>
      <c r="E576" s="13"/>
      <c r="F576" s="11"/>
      <c r="G576" s="14"/>
      <c r="H576" s="14"/>
      <c r="I576" s="14"/>
      <c r="J576" s="14"/>
      <c r="K576" s="14"/>
      <c r="L576" s="14"/>
      <c r="M576" s="14"/>
      <c r="N576" s="14"/>
      <c r="O576" s="14"/>
      <c r="P576" s="14"/>
      <c r="Q576" s="14"/>
      <c r="R576" s="14"/>
      <c r="S576" s="14"/>
      <c r="T576" s="14"/>
      <c r="U576" s="14"/>
      <c r="V576" s="14"/>
      <c r="W576" s="14"/>
      <c r="X576" s="14"/>
      <c r="Y576" s="14"/>
      <c r="Z576" s="14"/>
    </row>
    <row r="577">
      <c r="A577" s="7"/>
      <c r="B577" s="11"/>
      <c r="C577" s="22"/>
      <c r="D577" s="11"/>
      <c r="E577" s="13"/>
      <c r="F577" s="11"/>
      <c r="G577" s="14"/>
      <c r="H577" s="14"/>
      <c r="I577" s="14"/>
      <c r="J577" s="14"/>
      <c r="K577" s="14"/>
      <c r="L577" s="14"/>
      <c r="M577" s="14"/>
      <c r="N577" s="14"/>
      <c r="O577" s="14"/>
      <c r="P577" s="14"/>
      <c r="Q577" s="14"/>
      <c r="R577" s="14"/>
      <c r="S577" s="14"/>
      <c r="T577" s="14"/>
      <c r="U577" s="14"/>
      <c r="V577" s="14"/>
      <c r="W577" s="14"/>
      <c r="X577" s="14"/>
      <c r="Y577" s="14"/>
      <c r="Z577" s="14"/>
    </row>
    <row r="578">
      <c r="A578" s="7"/>
      <c r="B578" s="11"/>
      <c r="C578" s="22"/>
      <c r="D578" s="11"/>
      <c r="E578" s="13"/>
      <c r="F578" s="11"/>
      <c r="G578" s="14"/>
      <c r="H578" s="14"/>
      <c r="I578" s="14"/>
      <c r="J578" s="14"/>
      <c r="K578" s="14"/>
      <c r="L578" s="14"/>
      <c r="M578" s="14"/>
      <c r="N578" s="14"/>
      <c r="O578" s="14"/>
      <c r="P578" s="14"/>
      <c r="Q578" s="14"/>
      <c r="R578" s="14"/>
      <c r="S578" s="14"/>
      <c r="T578" s="14"/>
      <c r="U578" s="14"/>
      <c r="V578" s="14"/>
      <c r="W578" s="14"/>
      <c r="X578" s="14"/>
      <c r="Y578" s="14"/>
      <c r="Z578" s="14"/>
    </row>
    <row r="579">
      <c r="A579" s="7"/>
      <c r="B579" s="11"/>
      <c r="C579" s="22"/>
      <c r="D579" s="11"/>
      <c r="E579" s="13"/>
      <c r="F579" s="11"/>
      <c r="G579" s="14"/>
      <c r="H579" s="14"/>
      <c r="I579" s="14"/>
      <c r="J579" s="14"/>
      <c r="K579" s="14"/>
      <c r="L579" s="14"/>
      <c r="M579" s="14"/>
      <c r="N579" s="14"/>
      <c r="O579" s="14"/>
      <c r="P579" s="14"/>
      <c r="Q579" s="14"/>
      <c r="R579" s="14"/>
      <c r="S579" s="14"/>
      <c r="T579" s="14"/>
      <c r="U579" s="14"/>
      <c r="V579" s="14"/>
      <c r="W579" s="14"/>
      <c r="X579" s="14"/>
      <c r="Y579" s="14"/>
      <c r="Z579" s="14"/>
    </row>
    <row r="580">
      <c r="A580" s="7"/>
      <c r="B580" s="11"/>
      <c r="C580" s="22"/>
      <c r="D580" s="11"/>
      <c r="E580" s="13"/>
      <c r="F580" s="11"/>
      <c r="G580" s="14"/>
      <c r="H580" s="14"/>
      <c r="I580" s="14"/>
      <c r="J580" s="14"/>
      <c r="K580" s="14"/>
      <c r="L580" s="14"/>
      <c r="M580" s="14"/>
      <c r="N580" s="14"/>
      <c r="O580" s="14"/>
      <c r="P580" s="14"/>
      <c r="Q580" s="14"/>
      <c r="R580" s="14"/>
      <c r="S580" s="14"/>
      <c r="T580" s="14"/>
      <c r="U580" s="14"/>
      <c r="V580" s="14"/>
      <c r="W580" s="14"/>
      <c r="X580" s="14"/>
      <c r="Y580" s="14"/>
      <c r="Z580" s="14"/>
    </row>
    <row r="581">
      <c r="A581" s="7"/>
      <c r="B581" s="11"/>
      <c r="C581" s="22"/>
      <c r="D581" s="11"/>
      <c r="E581" s="13"/>
      <c r="F581" s="11"/>
      <c r="G581" s="14"/>
      <c r="H581" s="14"/>
      <c r="I581" s="14"/>
      <c r="J581" s="14"/>
      <c r="K581" s="14"/>
      <c r="L581" s="14"/>
      <c r="M581" s="14"/>
      <c r="N581" s="14"/>
      <c r="O581" s="14"/>
      <c r="P581" s="14"/>
      <c r="Q581" s="14"/>
      <c r="R581" s="14"/>
      <c r="S581" s="14"/>
      <c r="T581" s="14"/>
      <c r="U581" s="14"/>
      <c r="V581" s="14"/>
      <c r="W581" s="14"/>
      <c r="X581" s="14"/>
      <c r="Y581" s="14"/>
      <c r="Z581" s="14"/>
    </row>
    <row r="582">
      <c r="A582" s="7"/>
      <c r="B582" s="11"/>
      <c r="C582" s="22"/>
      <c r="D582" s="11"/>
      <c r="E582" s="13"/>
      <c r="F582" s="11"/>
      <c r="G582" s="14"/>
      <c r="H582" s="14"/>
      <c r="I582" s="14"/>
      <c r="J582" s="14"/>
      <c r="K582" s="14"/>
      <c r="L582" s="14"/>
      <c r="M582" s="14"/>
      <c r="N582" s="14"/>
      <c r="O582" s="14"/>
      <c r="P582" s="14"/>
      <c r="Q582" s="14"/>
      <c r="R582" s="14"/>
      <c r="S582" s="14"/>
      <c r="T582" s="14"/>
      <c r="U582" s="14"/>
      <c r="V582" s="14"/>
      <c r="W582" s="14"/>
      <c r="X582" s="14"/>
      <c r="Y582" s="14"/>
      <c r="Z582" s="14"/>
    </row>
    <row r="583">
      <c r="A583" s="7"/>
      <c r="B583" s="11"/>
      <c r="C583" s="22"/>
      <c r="D583" s="11"/>
      <c r="E583" s="13"/>
      <c r="F583" s="11"/>
      <c r="G583" s="14"/>
      <c r="H583" s="14"/>
      <c r="I583" s="14"/>
      <c r="J583" s="14"/>
      <c r="K583" s="14"/>
      <c r="L583" s="14"/>
      <c r="M583" s="14"/>
      <c r="N583" s="14"/>
      <c r="O583" s="14"/>
      <c r="P583" s="14"/>
      <c r="Q583" s="14"/>
      <c r="R583" s="14"/>
      <c r="S583" s="14"/>
      <c r="T583" s="14"/>
      <c r="U583" s="14"/>
      <c r="V583" s="14"/>
      <c r="W583" s="14"/>
      <c r="X583" s="14"/>
      <c r="Y583" s="14"/>
      <c r="Z583" s="14"/>
    </row>
    <row r="584">
      <c r="A584" s="7"/>
      <c r="B584" s="11"/>
      <c r="C584" s="22"/>
      <c r="D584" s="11"/>
      <c r="E584" s="13"/>
      <c r="F584" s="11"/>
      <c r="G584" s="14"/>
      <c r="H584" s="14"/>
      <c r="I584" s="14"/>
      <c r="J584" s="14"/>
      <c r="K584" s="14"/>
      <c r="L584" s="14"/>
      <c r="M584" s="14"/>
      <c r="N584" s="14"/>
      <c r="O584" s="14"/>
      <c r="P584" s="14"/>
      <c r="Q584" s="14"/>
      <c r="R584" s="14"/>
      <c r="S584" s="14"/>
      <c r="T584" s="14"/>
      <c r="U584" s="14"/>
      <c r="V584" s="14"/>
      <c r="W584" s="14"/>
      <c r="X584" s="14"/>
      <c r="Y584" s="14"/>
      <c r="Z584" s="14"/>
    </row>
    <row r="585">
      <c r="A585" s="7"/>
      <c r="B585" s="11"/>
      <c r="C585" s="22"/>
      <c r="D585" s="11"/>
      <c r="E585" s="13"/>
      <c r="F585" s="11"/>
      <c r="G585" s="14"/>
      <c r="H585" s="14"/>
      <c r="I585" s="14"/>
      <c r="J585" s="14"/>
      <c r="K585" s="14"/>
      <c r="L585" s="14"/>
      <c r="M585" s="14"/>
      <c r="N585" s="14"/>
      <c r="O585" s="14"/>
      <c r="P585" s="14"/>
      <c r="Q585" s="14"/>
      <c r="R585" s="14"/>
      <c r="S585" s="14"/>
      <c r="T585" s="14"/>
      <c r="U585" s="14"/>
      <c r="V585" s="14"/>
      <c r="W585" s="14"/>
      <c r="X585" s="14"/>
      <c r="Y585" s="14"/>
      <c r="Z585" s="14"/>
    </row>
    <row r="586">
      <c r="A586" s="7"/>
      <c r="B586" s="11"/>
      <c r="C586" s="22"/>
      <c r="D586" s="11"/>
      <c r="E586" s="13"/>
      <c r="F586" s="11"/>
      <c r="G586" s="14"/>
      <c r="H586" s="14"/>
      <c r="I586" s="14"/>
      <c r="J586" s="14"/>
      <c r="K586" s="14"/>
      <c r="L586" s="14"/>
      <c r="M586" s="14"/>
      <c r="N586" s="14"/>
      <c r="O586" s="14"/>
      <c r="P586" s="14"/>
      <c r="Q586" s="14"/>
      <c r="R586" s="14"/>
      <c r="S586" s="14"/>
      <c r="T586" s="14"/>
      <c r="U586" s="14"/>
      <c r="V586" s="14"/>
      <c r="W586" s="14"/>
      <c r="X586" s="14"/>
      <c r="Y586" s="14"/>
      <c r="Z586" s="14"/>
    </row>
    <row r="587">
      <c r="A587" s="7"/>
      <c r="B587" s="11"/>
      <c r="C587" s="22"/>
      <c r="D587" s="11"/>
      <c r="E587" s="13"/>
      <c r="F587" s="11"/>
      <c r="G587" s="14"/>
      <c r="H587" s="14"/>
      <c r="I587" s="14"/>
      <c r="J587" s="14"/>
      <c r="K587" s="14"/>
      <c r="L587" s="14"/>
      <c r="M587" s="14"/>
      <c r="N587" s="14"/>
      <c r="O587" s="14"/>
      <c r="P587" s="14"/>
      <c r="Q587" s="14"/>
      <c r="R587" s="14"/>
      <c r="S587" s="14"/>
      <c r="T587" s="14"/>
      <c r="U587" s="14"/>
      <c r="V587" s="14"/>
      <c r="W587" s="14"/>
      <c r="X587" s="14"/>
      <c r="Y587" s="14"/>
      <c r="Z587" s="14"/>
    </row>
    <row r="588">
      <c r="A588" s="7"/>
      <c r="B588" s="11"/>
      <c r="C588" s="22"/>
      <c r="D588" s="11"/>
      <c r="E588" s="13"/>
      <c r="F588" s="11"/>
      <c r="G588" s="14"/>
      <c r="H588" s="14"/>
      <c r="I588" s="14"/>
      <c r="J588" s="14"/>
      <c r="K588" s="14"/>
      <c r="L588" s="14"/>
      <c r="M588" s="14"/>
      <c r="N588" s="14"/>
      <c r="O588" s="14"/>
      <c r="P588" s="14"/>
      <c r="Q588" s="14"/>
      <c r="R588" s="14"/>
      <c r="S588" s="14"/>
      <c r="T588" s="14"/>
      <c r="U588" s="14"/>
      <c r="V588" s="14"/>
      <c r="W588" s="14"/>
      <c r="X588" s="14"/>
      <c r="Y588" s="14"/>
      <c r="Z588" s="14"/>
    </row>
    <row r="589">
      <c r="A589" s="7"/>
      <c r="B589" s="11"/>
      <c r="C589" s="22"/>
      <c r="D589" s="11"/>
      <c r="E589" s="13"/>
      <c r="F589" s="11"/>
      <c r="G589" s="14"/>
      <c r="H589" s="14"/>
      <c r="I589" s="14"/>
      <c r="J589" s="14"/>
      <c r="K589" s="14"/>
      <c r="L589" s="14"/>
      <c r="M589" s="14"/>
      <c r="N589" s="14"/>
      <c r="O589" s="14"/>
      <c r="P589" s="14"/>
      <c r="Q589" s="14"/>
      <c r="R589" s="14"/>
      <c r="S589" s="14"/>
      <c r="T589" s="14"/>
      <c r="U589" s="14"/>
      <c r="V589" s="14"/>
      <c r="W589" s="14"/>
      <c r="X589" s="14"/>
      <c r="Y589" s="14"/>
      <c r="Z589" s="14"/>
    </row>
    <row r="590">
      <c r="A590" s="7"/>
      <c r="B590" s="11"/>
      <c r="C590" s="22"/>
      <c r="D590" s="11"/>
      <c r="E590" s="13"/>
      <c r="F590" s="11"/>
      <c r="G590" s="14"/>
      <c r="H590" s="14"/>
      <c r="I590" s="14"/>
      <c r="J590" s="14"/>
      <c r="K590" s="14"/>
      <c r="L590" s="14"/>
      <c r="M590" s="14"/>
      <c r="N590" s="14"/>
      <c r="O590" s="14"/>
      <c r="P590" s="14"/>
      <c r="Q590" s="14"/>
      <c r="R590" s="14"/>
      <c r="S590" s="14"/>
      <c r="T590" s="14"/>
      <c r="U590" s="14"/>
      <c r="V590" s="14"/>
      <c r="W590" s="14"/>
      <c r="X590" s="14"/>
      <c r="Y590" s="14"/>
      <c r="Z590" s="14"/>
    </row>
    <row r="591">
      <c r="A591" s="7"/>
      <c r="B591" s="11"/>
      <c r="C591" s="22"/>
      <c r="D591" s="11"/>
      <c r="E591" s="13"/>
      <c r="F591" s="11"/>
      <c r="G591" s="14"/>
      <c r="H591" s="14"/>
      <c r="I591" s="14"/>
      <c r="J591" s="14"/>
      <c r="K591" s="14"/>
      <c r="L591" s="14"/>
      <c r="M591" s="14"/>
      <c r="N591" s="14"/>
      <c r="O591" s="14"/>
      <c r="P591" s="14"/>
      <c r="Q591" s="14"/>
      <c r="R591" s="14"/>
      <c r="S591" s="14"/>
      <c r="T591" s="14"/>
      <c r="U591" s="14"/>
      <c r="V591" s="14"/>
      <c r="W591" s="14"/>
      <c r="X591" s="14"/>
      <c r="Y591" s="14"/>
      <c r="Z591" s="14"/>
    </row>
    <row r="592">
      <c r="A592" s="7"/>
      <c r="B592" s="11"/>
      <c r="C592" s="22"/>
      <c r="D592" s="11"/>
      <c r="E592" s="13"/>
      <c r="F592" s="11"/>
      <c r="G592" s="14"/>
      <c r="H592" s="14"/>
      <c r="I592" s="14"/>
      <c r="J592" s="14"/>
      <c r="K592" s="14"/>
      <c r="L592" s="14"/>
      <c r="M592" s="14"/>
      <c r="N592" s="14"/>
      <c r="O592" s="14"/>
      <c r="P592" s="14"/>
      <c r="Q592" s="14"/>
      <c r="R592" s="14"/>
      <c r="S592" s="14"/>
      <c r="T592" s="14"/>
      <c r="U592" s="14"/>
      <c r="V592" s="14"/>
      <c r="W592" s="14"/>
      <c r="X592" s="14"/>
      <c r="Y592" s="14"/>
      <c r="Z592" s="14"/>
    </row>
    <row r="593">
      <c r="A593" s="7"/>
      <c r="B593" s="11"/>
      <c r="C593" s="22"/>
      <c r="D593" s="11"/>
      <c r="E593" s="13"/>
      <c r="F593" s="11"/>
      <c r="G593" s="14"/>
      <c r="H593" s="14"/>
      <c r="I593" s="14"/>
      <c r="J593" s="14"/>
      <c r="K593" s="14"/>
      <c r="L593" s="14"/>
      <c r="M593" s="14"/>
      <c r="N593" s="14"/>
      <c r="O593" s="14"/>
      <c r="P593" s="14"/>
      <c r="Q593" s="14"/>
      <c r="R593" s="14"/>
      <c r="S593" s="14"/>
      <c r="T593" s="14"/>
      <c r="U593" s="14"/>
      <c r="V593" s="14"/>
      <c r="W593" s="14"/>
      <c r="X593" s="14"/>
      <c r="Y593" s="14"/>
      <c r="Z593" s="14"/>
    </row>
    <row r="594">
      <c r="A594" s="7"/>
      <c r="B594" s="11"/>
      <c r="C594" s="22"/>
      <c r="D594" s="11"/>
      <c r="E594" s="13"/>
      <c r="F594" s="11"/>
      <c r="G594" s="14"/>
      <c r="H594" s="14"/>
      <c r="I594" s="14"/>
      <c r="J594" s="14"/>
      <c r="K594" s="14"/>
      <c r="L594" s="14"/>
      <c r="M594" s="14"/>
      <c r="N594" s="14"/>
      <c r="O594" s="14"/>
      <c r="P594" s="14"/>
      <c r="Q594" s="14"/>
      <c r="R594" s="14"/>
      <c r="S594" s="14"/>
      <c r="T594" s="14"/>
      <c r="U594" s="14"/>
      <c r="V594" s="14"/>
      <c r="W594" s="14"/>
      <c r="X594" s="14"/>
      <c r="Y594" s="14"/>
      <c r="Z594" s="14"/>
    </row>
    <row r="595">
      <c r="A595" s="7"/>
      <c r="B595" s="11"/>
      <c r="C595" s="22"/>
      <c r="D595" s="11"/>
      <c r="E595" s="13"/>
      <c r="F595" s="11"/>
      <c r="G595" s="14"/>
      <c r="H595" s="14"/>
      <c r="I595" s="14"/>
      <c r="J595" s="14"/>
      <c r="K595" s="14"/>
      <c r="L595" s="14"/>
      <c r="M595" s="14"/>
      <c r="N595" s="14"/>
      <c r="O595" s="14"/>
      <c r="P595" s="14"/>
      <c r="Q595" s="14"/>
      <c r="R595" s="14"/>
      <c r="S595" s="14"/>
      <c r="T595" s="14"/>
      <c r="U595" s="14"/>
      <c r="V595" s="14"/>
      <c r="W595" s="14"/>
      <c r="X595" s="14"/>
      <c r="Y595" s="14"/>
      <c r="Z595" s="14"/>
    </row>
    <row r="596">
      <c r="A596" s="7"/>
      <c r="B596" s="11"/>
      <c r="C596" s="22"/>
      <c r="D596" s="11"/>
      <c r="E596" s="13"/>
      <c r="F596" s="11"/>
      <c r="G596" s="14"/>
      <c r="H596" s="14"/>
      <c r="I596" s="14"/>
      <c r="J596" s="14"/>
      <c r="K596" s="14"/>
      <c r="L596" s="14"/>
      <c r="M596" s="14"/>
      <c r="N596" s="14"/>
      <c r="O596" s="14"/>
      <c r="P596" s="14"/>
      <c r="Q596" s="14"/>
      <c r="R596" s="14"/>
      <c r="S596" s="14"/>
      <c r="T596" s="14"/>
      <c r="U596" s="14"/>
      <c r="V596" s="14"/>
      <c r="W596" s="14"/>
      <c r="X596" s="14"/>
      <c r="Y596" s="14"/>
      <c r="Z596" s="14"/>
    </row>
    <row r="597">
      <c r="A597" s="7"/>
      <c r="B597" s="11"/>
      <c r="C597" s="22"/>
      <c r="D597" s="11"/>
      <c r="E597" s="13"/>
      <c r="F597" s="11"/>
      <c r="G597" s="14"/>
      <c r="H597" s="14"/>
      <c r="I597" s="14"/>
      <c r="J597" s="14"/>
      <c r="K597" s="14"/>
      <c r="L597" s="14"/>
      <c r="M597" s="14"/>
      <c r="N597" s="14"/>
      <c r="O597" s="14"/>
      <c r="P597" s="14"/>
      <c r="Q597" s="14"/>
      <c r="R597" s="14"/>
      <c r="S597" s="14"/>
      <c r="T597" s="14"/>
      <c r="U597" s="14"/>
      <c r="V597" s="14"/>
      <c r="W597" s="14"/>
      <c r="X597" s="14"/>
      <c r="Y597" s="14"/>
      <c r="Z597" s="14"/>
    </row>
    <row r="598">
      <c r="A598" s="7"/>
      <c r="B598" s="11"/>
      <c r="C598" s="22"/>
      <c r="D598" s="11"/>
      <c r="E598" s="13"/>
      <c r="F598" s="11"/>
      <c r="G598" s="14"/>
      <c r="H598" s="14"/>
      <c r="I598" s="14"/>
      <c r="J598" s="14"/>
      <c r="K598" s="14"/>
      <c r="L598" s="14"/>
      <c r="M598" s="14"/>
      <c r="N598" s="14"/>
      <c r="O598" s="14"/>
      <c r="P598" s="14"/>
      <c r="Q598" s="14"/>
      <c r="R598" s="14"/>
      <c r="S598" s="14"/>
      <c r="T598" s="14"/>
      <c r="U598" s="14"/>
      <c r="V598" s="14"/>
      <c r="W598" s="14"/>
      <c r="X598" s="14"/>
      <c r="Y598" s="14"/>
      <c r="Z598" s="14"/>
    </row>
    <row r="599">
      <c r="A599" s="7"/>
      <c r="B599" s="11"/>
      <c r="C599" s="22"/>
      <c r="D599" s="11"/>
      <c r="E599" s="13"/>
      <c r="F599" s="11"/>
      <c r="G599" s="14"/>
      <c r="H599" s="14"/>
      <c r="I599" s="14"/>
      <c r="J599" s="14"/>
      <c r="K599" s="14"/>
      <c r="L599" s="14"/>
      <c r="M599" s="14"/>
      <c r="N599" s="14"/>
      <c r="O599" s="14"/>
      <c r="P599" s="14"/>
      <c r="Q599" s="14"/>
      <c r="R599" s="14"/>
      <c r="S599" s="14"/>
      <c r="T599" s="14"/>
      <c r="U599" s="14"/>
      <c r="V599" s="14"/>
      <c r="W599" s="14"/>
      <c r="X599" s="14"/>
      <c r="Y599" s="14"/>
      <c r="Z599" s="14"/>
    </row>
    <row r="600">
      <c r="A600" s="7"/>
      <c r="B600" s="11"/>
      <c r="C600" s="22"/>
      <c r="D600" s="11"/>
      <c r="E600" s="13"/>
      <c r="F600" s="11"/>
      <c r="G600" s="14"/>
      <c r="H600" s="14"/>
      <c r="I600" s="14"/>
      <c r="J600" s="14"/>
      <c r="K600" s="14"/>
      <c r="L600" s="14"/>
      <c r="M600" s="14"/>
      <c r="N600" s="14"/>
      <c r="O600" s="14"/>
      <c r="P600" s="14"/>
      <c r="Q600" s="14"/>
      <c r="R600" s="14"/>
      <c r="S600" s="14"/>
      <c r="T600" s="14"/>
      <c r="U600" s="14"/>
      <c r="V600" s="14"/>
      <c r="W600" s="14"/>
      <c r="X600" s="14"/>
      <c r="Y600" s="14"/>
      <c r="Z600" s="14"/>
    </row>
    <row r="601">
      <c r="A601" s="7"/>
      <c r="B601" s="11"/>
      <c r="C601" s="22"/>
      <c r="D601" s="11"/>
      <c r="E601" s="13"/>
      <c r="F601" s="11"/>
      <c r="G601" s="14"/>
      <c r="H601" s="14"/>
      <c r="I601" s="14"/>
      <c r="J601" s="14"/>
      <c r="K601" s="14"/>
      <c r="L601" s="14"/>
      <c r="M601" s="14"/>
      <c r="N601" s="14"/>
      <c r="O601" s="14"/>
      <c r="P601" s="14"/>
      <c r="Q601" s="14"/>
      <c r="R601" s="14"/>
      <c r="S601" s="14"/>
      <c r="T601" s="14"/>
      <c r="U601" s="14"/>
      <c r="V601" s="14"/>
      <c r="W601" s="14"/>
      <c r="X601" s="14"/>
      <c r="Y601" s="14"/>
      <c r="Z601" s="14"/>
    </row>
    <row r="602">
      <c r="A602" s="7"/>
      <c r="B602" s="11"/>
      <c r="C602" s="22"/>
      <c r="D602" s="11"/>
      <c r="E602" s="13"/>
      <c r="F602" s="11"/>
      <c r="G602" s="14"/>
      <c r="H602" s="14"/>
      <c r="I602" s="14"/>
      <c r="J602" s="14"/>
      <c r="K602" s="14"/>
      <c r="L602" s="14"/>
      <c r="M602" s="14"/>
      <c r="N602" s="14"/>
      <c r="O602" s="14"/>
      <c r="P602" s="14"/>
      <c r="Q602" s="14"/>
      <c r="R602" s="14"/>
      <c r="S602" s="14"/>
      <c r="T602" s="14"/>
      <c r="U602" s="14"/>
      <c r="V602" s="14"/>
      <c r="W602" s="14"/>
      <c r="X602" s="14"/>
      <c r="Y602" s="14"/>
      <c r="Z602" s="14"/>
    </row>
    <row r="603">
      <c r="A603" s="7"/>
      <c r="B603" s="11"/>
      <c r="C603" s="22"/>
      <c r="D603" s="11"/>
      <c r="E603" s="13"/>
      <c r="F603" s="11"/>
      <c r="G603" s="14"/>
      <c r="H603" s="14"/>
      <c r="I603" s="14"/>
      <c r="J603" s="14"/>
      <c r="K603" s="14"/>
      <c r="L603" s="14"/>
      <c r="M603" s="14"/>
      <c r="N603" s="14"/>
      <c r="O603" s="14"/>
      <c r="P603" s="14"/>
      <c r="Q603" s="14"/>
      <c r="R603" s="14"/>
      <c r="S603" s="14"/>
      <c r="T603" s="14"/>
      <c r="U603" s="14"/>
      <c r="V603" s="14"/>
      <c r="W603" s="14"/>
      <c r="X603" s="14"/>
      <c r="Y603" s="14"/>
      <c r="Z603" s="14"/>
    </row>
    <row r="604">
      <c r="A604" s="7"/>
      <c r="B604" s="11"/>
      <c r="C604" s="22"/>
      <c r="D604" s="11"/>
      <c r="E604" s="13"/>
      <c r="F604" s="11"/>
      <c r="G604" s="14"/>
      <c r="H604" s="14"/>
      <c r="I604" s="14"/>
      <c r="J604" s="14"/>
      <c r="K604" s="14"/>
      <c r="L604" s="14"/>
      <c r="M604" s="14"/>
      <c r="N604" s="14"/>
      <c r="O604" s="14"/>
      <c r="P604" s="14"/>
      <c r="Q604" s="14"/>
      <c r="R604" s="14"/>
      <c r="S604" s="14"/>
      <c r="T604" s="14"/>
      <c r="U604" s="14"/>
      <c r="V604" s="14"/>
      <c r="W604" s="14"/>
      <c r="X604" s="14"/>
      <c r="Y604" s="14"/>
      <c r="Z604" s="14"/>
    </row>
    <row r="605">
      <c r="A605" s="7"/>
      <c r="B605" s="11"/>
      <c r="C605" s="22"/>
      <c r="D605" s="11"/>
      <c r="E605" s="13"/>
      <c r="F605" s="11"/>
      <c r="G605" s="14"/>
      <c r="H605" s="14"/>
      <c r="I605" s="14"/>
      <c r="J605" s="14"/>
      <c r="K605" s="14"/>
      <c r="L605" s="14"/>
      <c r="M605" s="14"/>
      <c r="N605" s="14"/>
      <c r="O605" s="14"/>
      <c r="P605" s="14"/>
      <c r="Q605" s="14"/>
      <c r="R605" s="14"/>
      <c r="S605" s="14"/>
      <c r="T605" s="14"/>
      <c r="U605" s="14"/>
      <c r="V605" s="14"/>
      <c r="W605" s="14"/>
      <c r="X605" s="14"/>
      <c r="Y605" s="14"/>
      <c r="Z605" s="14"/>
    </row>
    <row r="606">
      <c r="A606" s="7"/>
      <c r="B606" s="11"/>
      <c r="C606" s="22"/>
      <c r="D606" s="11"/>
      <c r="E606" s="13"/>
      <c r="F606" s="11"/>
      <c r="G606" s="14"/>
      <c r="H606" s="14"/>
      <c r="I606" s="14"/>
      <c r="J606" s="14"/>
      <c r="K606" s="14"/>
      <c r="L606" s="14"/>
      <c r="M606" s="14"/>
      <c r="N606" s="14"/>
      <c r="O606" s="14"/>
      <c r="P606" s="14"/>
      <c r="Q606" s="14"/>
      <c r="R606" s="14"/>
      <c r="S606" s="14"/>
      <c r="T606" s="14"/>
      <c r="U606" s="14"/>
      <c r="V606" s="14"/>
      <c r="W606" s="14"/>
      <c r="X606" s="14"/>
      <c r="Y606" s="14"/>
      <c r="Z606" s="14"/>
    </row>
    <row r="607">
      <c r="A607" s="7"/>
      <c r="B607" s="11"/>
      <c r="C607" s="22"/>
      <c r="D607" s="11"/>
      <c r="E607" s="13"/>
      <c r="F607" s="11"/>
      <c r="G607" s="14"/>
      <c r="H607" s="14"/>
      <c r="I607" s="14"/>
      <c r="J607" s="14"/>
      <c r="K607" s="14"/>
      <c r="L607" s="14"/>
      <c r="M607" s="14"/>
      <c r="N607" s="14"/>
      <c r="O607" s="14"/>
      <c r="P607" s="14"/>
      <c r="Q607" s="14"/>
      <c r="R607" s="14"/>
      <c r="S607" s="14"/>
      <c r="T607" s="14"/>
      <c r="U607" s="14"/>
      <c r="V607" s="14"/>
      <c r="W607" s="14"/>
      <c r="X607" s="14"/>
      <c r="Y607" s="14"/>
      <c r="Z607" s="14"/>
    </row>
    <row r="608">
      <c r="A608" s="7"/>
      <c r="B608" s="11"/>
      <c r="C608" s="22"/>
      <c r="D608" s="11"/>
      <c r="E608" s="13"/>
      <c r="F608" s="11"/>
      <c r="G608" s="14"/>
      <c r="H608" s="14"/>
      <c r="I608" s="14"/>
      <c r="J608" s="14"/>
      <c r="K608" s="14"/>
      <c r="L608" s="14"/>
      <c r="M608" s="14"/>
      <c r="N608" s="14"/>
      <c r="O608" s="14"/>
      <c r="P608" s="14"/>
      <c r="Q608" s="14"/>
      <c r="R608" s="14"/>
      <c r="S608" s="14"/>
      <c r="T608" s="14"/>
      <c r="U608" s="14"/>
      <c r="V608" s="14"/>
      <c r="W608" s="14"/>
      <c r="X608" s="14"/>
      <c r="Y608" s="14"/>
      <c r="Z608" s="14"/>
    </row>
    <row r="609">
      <c r="A609" s="7"/>
      <c r="B609" s="11"/>
      <c r="C609" s="22"/>
      <c r="D609" s="11"/>
      <c r="E609" s="13"/>
      <c r="F609" s="11"/>
      <c r="G609" s="14"/>
      <c r="H609" s="14"/>
      <c r="I609" s="14"/>
      <c r="J609" s="14"/>
      <c r="K609" s="14"/>
      <c r="L609" s="14"/>
      <c r="M609" s="14"/>
      <c r="N609" s="14"/>
      <c r="O609" s="14"/>
      <c r="P609" s="14"/>
      <c r="Q609" s="14"/>
      <c r="R609" s="14"/>
      <c r="S609" s="14"/>
      <c r="T609" s="14"/>
      <c r="U609" s="14"/>
      <c r="V609" s="14"/>
      <c r="W609" s="14"/>
      <c r="X609" s="14"/>
      <c r="Y609" s="14"/>
      <c r="Z609" s="14"/>
    </row>
    <row r="610">
      <c r="A610" s="7"/>
      <c r="B610" s="11"/>
      <c r="C610" s="22"/>
      <c r="D610" s="11"/>
      <c r="E610" s="13"/>
      <c r="F610" s="11"/>
      <c r="G610" s="14"/>
      <c r="H610" s="14"/>
      <c r="I610" s="14"/>
      <c r="J610" s="14"/>
      <c r="K610" s="14"/>
      <c r="L610" s="14"/>
      <c r="M610" s="14"/>
      <c r="N610" s="14"/>
      <c r="O610" s="14"/>
      <c r="P610" s="14"/>
      <c r="Q610" s="14"/>
      <c r="R610" s="14"/>
      <c r="S610" s="14"/>
      <c r="T610" s="14"/>
      <c r="U610" s="14"/>
      <c r="V610" s="14"/>
      <c r="W610" s="14"/>
      <c r="X610" s="14"/>
      <c r="Y610" s="14"/>
      <c r="Z610" s="14"/>
    </row>
    <row r="611">
      <c r="A611" s="7"/>
      <c r="B611" s="11"/>
      <c r="C611" s="22"/>
      <c r="D611" s="11"/>
      <c r="E611" s="13"/>
      <c r="F611" s="11"/>
      <c r="G611" s="14"/>
      <c r="H611" s="14"/>
      <c r="I611" s="14"/>
      <c r="J611" s="14"/>
      <c r="K611" s="14"/>
      <c r="L611" s="14"/>
      <c r="M611" s="14"/>
      <c r="N611" s="14"/>
      <c r="O611" s="14"/>
      <c r="P611" s="14"/>
      <c r="Q611" s="14"/>
      <c r="R611" s="14"/>
      <c r="S611" s="14"/>
      <c r="T611" s="14"/>
      <c r="U611" s="14"/>
      <c r="V611" s="14"/>
      <c r="W611" s="14"/>
      <c r="X611" s="14"/>
      <c r="Y611" s="14"/>
      <c r="Z611" s="14"/>
    </row>
    <row r="612">
      <c r="A612" s="7"/>
      <c r="B612" s="11"/>
      <c r="C612" s="22"/>
      <c r="D612" s="11"/>
      <c r="E612" s="13"/>
      <c r="F612" s="11"/>
      <c r="G612" s="14"/>
      <c r="H612" s="14"/>
      <c r="I612" s="14"/>
      <c r="J612" s="14"/>
      <c r="K612" s="14"/>
      <c r="L612" s="14"/>
      <c r="M612" s="14"/>
      <c r="N612" s="14"/>
      <c r="O612" s="14"/>
      <c r="P612" s="14"/>
      <c r="Q612" s="14"/>
      <c r="R612" s="14"/>
      <c r="S612" s="14"/>
      <c r="T612" s="14"/>
      <c r="U612" s="14"/>
      <c r="V612" s="14"/>
      <c r="W612" s="14"/>
      <c r="X612" s="14"/>
      <c r="Y612" s="14"/>
      <c r="Z612" s="14"/>
    </row>
    <row r="613">
      <c r="A613" s="7"/>
      <c r="B613" s="11"/>
      <c r="C613" s="22"/>
      <c r="D613" s="11"/>
      <c r="E613" s="13"/>
      <c r="F613" s="11"/>
      <c r="G613" s="14"/>
      <c r="H613" s="14"/>
      <c r="I613" s="14"/>
      <c r="J613" s="14"/>
      <c r="K613" s="14"/>
      <c r="L613" s="14"/>
      <c r="M613" s="14"/>
      <c r="N613" s="14"/>
      <c r="O613" s="14"/>
      <c r="P613" s="14"/>
      <c r="Q613" s="14"/>
      <c r="R613" s="14"/>
      <c r="S613" s="14"/>
      <c r="T613" s="14"/>
      <c r="U613" s="14"/>
      <c r="V613" s="14"/>
      <c r="W613" s="14"/>
      <c r="X613" s="14"/>
      <c r="Y613" s="14"/>
      <c r="Z613" s="14"/>
    </row>
    <row r="614">
      <c r="A614" s="7"/>
      <c r="B614" s="11"/>
      <c r="C614" s="22"/>
      <c r="D614" s="11"/>
      <c r="E614" s="13"/>
      <c r="F614" s="11"/>
      <c r="G614" s="14"/>
      <c r="H614" s="14"/>
      <c r="I614" s="14"/>
      <c r="J614" s="14"/>
      <c r="K614" s="14"/>
      <c r="L614" s="14"/>
      <c r="M614" s="14"/>
      <c r="N614" s="14"/>
      <c r="O614" s="14"/>
      <c r="P614" s="14"/>
      <c r="Q614" s="14"/>
      <c r="R614" s="14"/>
      <c r="S614" s="14"/>
      <c r="T614" s="14"/>
      <c r="U614" s="14"/>
      <c r="V614" s="14"/>
      <c r="W614" s="14"/>
      <c r="X614" s="14"/>
      <c r="Y614" s="14"/>
      <c r="Z614" s="14"/>
    </row>
    <row r="615">
      <c r="A615" s="7"/>
      <c r="B615" s="11"/>
      <c r="C615" s="22"/>
      <c r="D615" s="11"/>
      <c r="E615" s="13"/>
      <c r="F615" s="11"/>
      <c r="G615" s="14"/>
      <c r="H615" s="14"/>
      <c r="I615" s="14"/>
      <c r="J615" s="14"/>
      <c r="K615" s="14"/>
      <c r="L615" s="14"/>
      <c r="M615" s="14"/>
      <c r="N615" s="14"/>
      <c r="O615" s="14"/>
      <c r="P615" s="14"/>
      <c r="Q615" s="14"/>
      <c r="R615" s="14"/>
      <c r="S615" s="14"/>
      <c r="T615" s="14"/>
      <c r="U615" s="14"/>
      <c r="V615" s="14"/>
      <c r="W615" s="14"/>
      <c r="X615" s="14"/>
      <c r="Y615" s="14"/>
      <c r="Z615" s="14"/>
    </row>
    <row r="616">
      <c r="A616" s="7"/>
      <c r="B616" s="11"/>
      <c r="C616" s="22"/>
      <c r="D616" s="11"/>
      <c r="E616" s="13"/>
      <c r="F616" s="11"/>
      <c r="G616" s="14"/>
      <c r="H616" s="14"/>
      <c r="I616" s="14"/>
      <c r="J616" s="14"/>
      <c r="K616" s="14"/>
      <c r="L616" s="14"/>
      <c r="M616" s="14"/>
      <c r="N616" s="14"/>
      <c r="O616" s="14"/>
      <c r="P616" s="14"/>
      <c r="Q616" s="14"/>
      <c r="R616" s="14"/>
      <c r="S616" s="14"/>
      <c r="T616" s="14"/>
      <c r="U616" s="14"/>
      <c r="V616" s="14"/>
      <c r="W616" s="14"/>
      <c r="X616" s="14"/>
      <c r="Y616" s="14"/>
      <c r="Z616" s="14"/>
    </row>
    <row r="617">
      <c r="A617" s="7"/>
      <c r="B617" s="11"/>
      <c r="C617" s="22"/>
      <c r="D617" s="11"/>
      <c r="E617" s="13"/>
      <c r="F617" s="11"/>
      <c r="G617" s="14"/>
      <c r="H617" s="14"/>
      <c r="I617" s="14"/>
      <c r="J617" s="14"/>
      <c r="K617" s="14"/>
      <c r="L617" s="14"/>
      <c r="M617" s="14"/>
      <c r="N617" s="14"/>
      <c r="O617" s="14"/>
      <c r="P617" s="14"/>
      <c r="Q617" s="14"/>
      <c r="R617" s="14"/>
      <c r="S617" s="14"/>
      <c r="T617" s="14"/>
      <c r="U617" s="14"/>
      <c r="V617" s="14"/>
      <c r="W617" s="14"/>
      <c r="X617" s="14"/>
      <c r="Y617" s="14"/>
      <c r="Z617" s="14"/>
    </row>
    <row r="618">
      <c r="A618" s="7"/>
      <c r="B618" s="11"/>
      <c r="C618" s="22"/>
      <c r="D618" s="11"/>
      <c r="E618" s="13"/>
      <c r="F618" s="11"/>
      <c r="G618" s="14"/>
      <c r="H618" s="14"/>
      <c r="I618" s="14"/>
      <c r="J618" s="14"/>
      <c r="K618" s="14"/>
      <c r="L618" s="14"/>
      <c r="M618" s="14"/>
      <c r="N618" s="14"/>
      <c r="O618" s="14"/>
      <c r="P618" s="14"/>
      <c r="Q618" s="14"/>
      <c r="R618" s="14"/>
      <c r="S618" s="14"/>
      <c r="T618" s="14"/>
      <c r="U618" s="14"/>
      <c r="V618" s="14"/>
      <c r="W618" s="14"/>
      <c r="X618" s="14"/>
      <c r="Y618" s="14"/>
      <c r="Z618" s="14"/>
    </row>
    <row r="619">
      <c r="A619" s="7"/>
      <c r="B619" s="11"/>
      <c r="C619" s="22"/>
      <c r="D619" s="11"/>
      <c r="E619" s="13"/>
      <c r="F619" s="11"/>
      <c r="G619" s="14"/>
      <c r="H619" s="14"/>
      <c r="I619" s="14"/>
      <c r="J619" s="14"/>
      <c r="K619" s="14"/>
      <c r="L619" s="14"/>
      <c r="M619" s="14"/>
      <c r="N619" s="14"/>
      <c r="O619" s="14"/>
      <c r="P619" s="14"/>
      <c r="Q619" s="14"/>
      <c r="R619" s="14"/>
      <c r="S619" s="14"/>
      <c r="T619" s="14"/>
      <c r="U619" s="14"/>
      <c r="V619" s="14"/>
      <c r="W619" s="14"/>
      <c r="X619" s="14"/>
      <c r="Y619" s="14"/>
      <c r="Z619" s="14"/>
    </row>
    <row r="620">
      <c r="A620" s="7"/>
      <c r="B620" s="11"/>
      <c r="C620" s="22"/>
      <c r="D620" s="11"/>
      <c r="E620" s="13"/>
      <c r="F620" s="11"/>
      <c r="G620" s="14"/>
      <c r="H620" s="14"/>
      <c r="I620" s="14"/>
      <c r="J620" s="14"/>
      <c r="K620" s="14"/>
      <c r="L620" s="14"/>
      <c r="M620" s="14"/>
      <c r="N620" s="14"/>
      <c r="O620" s="14"/>
      <c r="P620" s="14"/>
      <c r="Q620" s="14"/>
      <c r="R620" s="14"/>
      <c r="S620" s="14"/>
      <c r="T620" s="14"/>
      <c r="U620" s="14"/>
      <c r="V620" s="14"/>
      <c r="W620" s="14"/>
      <c r="X620" s="14"/>
      <c r="Y620" s="14"/>
      <c r="Z620" s="14"/>
    </row>
    <row r="621">
      <c r="A621" s="7"/>
      <c r="B621" s="11"/>
      <c r="C621" s="22"/>
      <c r="D621" s="11"/>
      <c r="E621" s="13"/>
      <c r="F621" s="11"/>
      <c r="G621" s="14"/>
      <c r="H621" s="14"/>
      <c r="I621" s="14"/>
      <c r="J621" s="14"/>
      <c r="K621" s="14"/>
      <c r="L621" s="14"/>
      <c r="M621" s="14"/>
      <c r="N621" s="14"/>
      <c r="O621" s="14"/>
      <c r="P621" s="14"/>
      <c r="Q621" s="14"/>
      <c r="R621" s="14"/>
      <c r="S621" s="14"/>
      <c r="T621" s="14"/>
      <c r="U621" s="14"/>
      <c r="V621" s="14"/>
      <c r="W621" s="14"/>
      <c r="X621" s="14"/>
      <c r="Y621" s="14"/>
      <c r="Z621" s="14"/>
    </row>
    <row r="622">
      <c r="A622" s="7"/>
      <c r="B622" s="11"/>
      <c r="C622" s="22"/>
      <c r="D622" s="11"/>
      <c r="E622" s="13"/>
      <c r="F622" s="11"/>
      <c r="G622" s="14"/>
      <c r="H622" s="14"/>
      <c r="I622" s="14"/>
      <c r="J622" s="14"/>
      <c r="K622" s="14"/>
      <c r="L622" s="14"/>
      <c r="M622" s="14"/>
      <c r="N622" s="14"/>
      <c r="O622" s="14"/>
      <c r="P622" s="14"/>
      <c r="Q622" s="14"/>
      <c r="R622" s="14"/>
      <c r="S622" s="14"/>
      <c r="T622" s="14"/>
      <c r="U622" s="14"/>
      <c r="V622" s="14"/>
      <c r="W622" s="14"/>
      <c r="X622" s="14"/>
      <c r="Y622" s="14"/>
      <c r="Z622" s="14"/>
    </row>
    <row r="623">
      <c r="A623" s="7"/>
      <c r="B623" s="11"/>
      <c r="C623" s="22"/>
      <c r="D623" s="11"/>
      <c r="E623" s="13"/>
      <c r="F623" s="11"/>
      <c r="G623" s="14"/>
      <c r="H623" s="14"/>
      <c r="I623" s="14"/>
      <c r="J623" s="14"/>
      <c r="K623" s="14"/>
      <c r="L623" s="14"/>
      <c r="M623" s="14"/>
      <c r="N623" s="14"/>
      <c r="O623" s="14"/>
      <c r="P623" s="14"/>
      <c r="Q623" s="14"/>
      <c r="R623" s="14"/>
      <c r="S623" s="14"/>
      <c r="T623" s="14"/>
      <c r="U623" s="14"/>
      <c r="V623" s="14"/>
      <c r="W623" s="14"/>
      <c r="X623" s="14"/>
      <c r="Y623" s="14"/>
      <c r="Z623" s="14"/>
    </row>
    <row r="624">
      <c r="A624" s="7"/>
      <c r="B624" s="11"/>
      <c r="C624" s="22"/>
      <c r="D624" s="11"/>
      <c r="E624" s="13"/>
      <c r="F624" s="11"/>
      <c r="G624" s="14"/>
      <c r="H624" s="14"/>
      <c r="I624" s="14"/>
      <c r="J624" s="14"/>
      <c r="K624" s="14"/>
      <c r="L624" s="14"/>
      <c r="M624" s="14"/>
      <c r="N624" s="14"/>
      <c r="O624" s="14"/>
      <c r="P624" s="14"/>
      <c r="Q624" s="14"/>
      <c r="R624" s="14"/>
      <c r="S624" s="14"/>
      <c r="T624" s="14"/>
      <c r="U624" s="14"/>
      <c r="V624" s="14"/>
      <c r="W624" s="14"/>
      <c r="X624" s="14"/>
      <c r="Y624" s="14"/>
      <c r="Z624" s="14"/>
    </row>
    <row r="625">
      <c r="A625" s="7"/>
      <c r="B625" s="11"/>
      <c r="C625" s="22"/>
      <c r="D625" s="11"/>
      <c r="E625" s="13"/>
      <c r="F625" s="11"/>
      <c r="G625" s="14"/>
      <c r="H625" s="14"/>
      <c r="I625" s="14"/>
      <c r="J625" s="14"/>
      <c r="K625" s="14"/>
      <c r="L625" s="14"/>
      <c r="M625" s="14"/>
      <c r="N625" s="14"/>
      <c r="O625" s="14"/>
      <c r="P625" s="14"/>
      <c r="Q625" s="14"/>
      <c r="R625" s="14"/>
      <c r="S625" s="14"/>
      <c r="T625" s="14"/>
      <c r="U625" s="14"/>
      <c r="V625" s="14"/>
      <c r="W625" s="14"/>
      <c r="X625" s="14"/>
      <c r="Y625" s="14"/>
      <c r="Z625" s="14"/>
    </row>
    <row r="626">
      <c r="A626" s="7"/>
      <c r="B626" s="11"/>
      <c r="C626" s="22"/>
      <c r="D626" s="11"/>
      <c r="E626" s="13"/>
      <c r="F626" s="11"/>
      <c r="G626" s="14"/>
      <c r="H626" s="14"/>
      <c r="I626" s="14"/>
      <c r="J626" s="14"/>
      <c r="K626" s="14"/>
      <c r="L626" s="14"/>
      <c r="M626" s="14"/>
      <c r="N626" s="14"/>
      <c r="O626" s="14"/>
      <c r="P626" s="14"/>
      <c r="Q626" s="14"/>
      <c r="R626" s="14"/>
      <c r="S626" s="14"/>
      <c r="T626" s="14"/>
      <c r="U626" s="14"/>
      <c r="V626" s="14"/>
      <c r="W626" s="14"/>
      <c r="X626" s="14"/>
      <c r="Y626" s="14"/>
      <c r="Z626" s="14"/>
    </row>
    <row r="627">
      <c r="A627" s="7"/>
      <c r="B627" s="11"/>
      <c r="C627" s="22"/>
      <c r="D627" s="11"/>
      <c r="E627" s="13"/>
      <c r="F627" s="11"/>
      <c r="G627" s="14"/>
      <c r="H627" s="14"/>
      <c r="I627" s="14"/>
      <c r="J627" s="14"/>
      <c r="K627" s="14"/>
      <c r="L627" s="14"/>
      <c r="M627" s="14"/>
      <c r="N627" s="14"/>
      <c r="O627" s="14"/>
      <c r="P627" s="14"/>
      <c r="Q627" s="14"/>
      <c r="R627" s="14"/>
      <c r="S627" s="14"/>
      <c r="T627" s="14"/>
      <c r="U627" s="14"/>
      <c r="V627" s="14"/>
      <c r="W627" s="14"/>
      <c r="X627" s="14"/>
      <c r="Y627" s="14"/>
      <c r="Z627" s="14"/>
    </row>
    <row r="628">
      <c r="A628" s="7"/>
      <c r="B628" s="11"/>
      <c r="C628" s="22"/>
      <c r="D628" s="11"/>
      <c r="E628" s="13"/>
      <c r="F628" s="11"/>
      <c r="G628" s="14"/>
      <c r="H628" s="14"/>
      <c r="I628" s="14"/>
      <c r="J628" s="14"/>
      <c r="K628" s="14"/>
      <c r="L628" s="14"/>
      <c r="M628" s="14"/>
      <c r="N628" s="14"/>
      <c r="O628" s="14"/>
      <c r="P628" s="14"/>
      <c r="Q628" s="14"/>
      <c r="R628" s="14"/>
      <c r="S628" s="14"/>
      <c r="T628" s="14"/>
      <c r="U628" s="14"/>
      <c r="V628" s="14"/>
      <c r="W628" s="14"/>
      <c r="X628" s="14"/>
      <c r="Y628" s="14"/>
      <c r="Z628" s="14"/>
    </row>
    <row r="629">
      <c r="A629" s="7"/>
      <c r="B629" s="11"/>
      <c r="C629" s="22"/>
      <c r="D629" s="11"/>
      <c r="E629" s="13"/>
      <c r="F629" s="11"/>
      <c r="G629" s="14"/>
      <c r="H629" s="14"/>
      <c r="I629" s="14"/>
      <c r="J629" s="14"/>
      <c r="K629" s="14"/>
      <c r="L629" s="14"/>
      <c r="M629" s="14"/>
      <c r="N629" s="14"/>
      <c r="O629" s="14"/>
      <c r="P629" s="14"/>
      <c r="Q629" s="14"/>
      <c r="R629" s="14"/>
      <c r="S629" s="14"/>
      <c r="T629" s="14"/>
      <c r="U629" s="14"/>
      <c r="V629" s="14"/>
      <c r="W629" s="14"/>
      <c r="X629" s="14"/>
      <c r="Y629" s="14"/>
      <c r="Z629" s="14"/>
    </row>
    <row r="630">
      <c r="A630" s="7"/>
      <c r="B630" s="11"/>
      <c r="C630" s="22"/>
      <c r="D630" s="11"/>
      <c r="E630" s="13"/>
      <c r="F630" s="11"/>
      <c r="G630" s="14"/>
      <c r="H630" s="14"/>
      <c r="I630" s="14"/>
      <c r="J630" s="14"/>
      <c r="K630" s="14"/>
      <c r="L630" s="14"/>
      <c r="M630" s="14"/>
      <c r="N630" s="14"/>
      <c r="O630" s="14"/>
      <c r="P630" s="14"/>
      <c r="Q630" s="14"/>
      <c r="R630" s="14"/>
      <c r="S630" s="14"/>
      <c r="T630" s="14"/>
      <c r="U630" s="14"/>
      <c r="V630" s="14"/>
      <c r="W630" s="14"/>
      <c r="X630" s="14"/>
      <c r="Y630" s="14"/>
      <c r="Z630" s="14"/>
    </row>
    <row r="631">
      <c r="A631" s="7"/>
      <c r="B631" s="11"/>
      <c r="C631" s="22"/>
      <c r="D631" s="11"/>
      <c r="E631" s="13"/>
      <c r="F631" s="11"/>
      <c r="G631" s="14"/>
      <c r="H631" s="14"/>
      <c r="I631" s="14"/>
      <c r="J631" s="14"/>
      <c r="K631" s="14"/>
      <c r="L631" s="14"/>
      <c r="M631" s="14"/>
      <c r="N631" s="14"/>
      <c r="O631" s="14"/>
      <c r="P631" s="14"/>
      <c r="Q631" s="14"/>
      <c r="R631" s="14"/>
      <c r="S631" s="14"/>
      <c r="T631" s="14"/>
      <c r="U631" s="14"/>
      <c r="V631" s="14"/>
      <c r="W631" s="14"/>
      <c r="X631" s="14"/>
      <c r="Y631" s="14"/>
      <c r="Z631" s="14"/>
    </row>
    <row r="632">
      <c r="A632" s="7"/>
      <c r="B632" s="11"/>
      <c r="C632" s="22"/>
      <c r="D632" s="11"/>
      <c r="E632" s="13"/>
      <c r="F632" s="11"/>
      <c r="G632" s="14"/>
      <c r="H632" s="14"/>
      <c r="I632" s="14"/>
      <c r="J632" s="14"/>
      <c r="K632" s="14"/>
      <c r="L632" s="14"/>
      <c r="M632" s="14"/>
      <c r="N632" s="14"/>
      <c r="O632" s="14"/>
      <c r="P632" s="14"/>
      <c r="Q632" s="14"/>
      <c r="R632" s="14"/>
      <c r="S632" s="14"/>
      <c r="T632" s="14"/>
      <c r="U632" s="14"/>
      <c r="V632" s="14"/>
      <c r="W632" s="14"/>
      <c r="X632" s="14"/>
      <c r="Y632" s="14"/>
      <c r="Z632" s="14"/>
    </row>
    <row r="633">
      <c r="A633" s="7"/>
      <c r="B633" s="11"/>
      <c r="C633" s="22"/>
      <c r="D633" s="11"/>
      <c r="E633" s="13"/>
      <c r="F633" s="11"/>
      <c r="G633" s="14"/>
      <c r="H633" s="14"/>
      <c r="I633" s="14"/>
      <c r="J633" s="14"/>
      <c r="K633" s="14"/>
      <c r="L633" s="14"/>
      <c r="M633" s="14"/>
      <c r="N633" s="14"/>
      <c r="O633" s="14"/>
      <c r="P633" s="14"/>
      <c r="Q633" s="14"/>
      <c r="R633" s="14"/>
      <c r="S633" s="14"/>
      <c r="T633" s="14"/>
      <c r="U633" s="14"/>
      <c r="V633" s="14"/>
      <c r="W633" s="14"/>
      <c r="X633" s="14"/>
      <c r="Y633" s="14"/>
      <c r="Z633" s="14"/>
    </row>
    <row r="634">
      <c r="A634" s="7"/>
      <c r="B634" s="11"/>
      <c r="C634" s="22"/>
      <c r="D634" s="11"/>
      <c r="E634" s="13"/>
      <c r="F634" s="11"/>
      <c r="G634" s="14"/>
      <c r="H634" s="14"/>
      <c r="I634" s="14"/>
      <c r="J634" s="14"/>
      <c r="K634" s="14"/>
      <c r="L634" s="14"/>
      <c r="M634" s="14"/>
      <c r="N634" s="14"/>
      <c r="O634" s="14"/>
      <c r="P634" s="14"/>
      <c r="Q634" s="14"/>
      <c r="R634" s="14"/>
      <c r="S634" s="14"/>
      <c r="T634" s="14"/>
      <c r="U634" s="14"/>
      <c r="V634" s="14"/>
      <c r="W634" s="14"/>
      <c r="X634" s="14"/>
      <c r="Y634" s="14"/>
      <c r="Z634" s="14"/>
    </row>
    <row r="635">
      <c r="A635" s="7"/>
      <c r="B635" s="11"/>
      <c r="C635" s="22"/>
      <c r="D635" s="11"/>
      <c r="E635" s="13"/>
      <c r="F635" s="11"/>
      <c r="G635" s="14"/>
      <c r="H635" s="14"/>
      <c r="I635" s="14"/>
      <c r="J635" s="14"/>
      <c r="K635" s="14"/>
      <c r="L635" s="14"/>
      <c r="M635" s="14"/>
      <c r="N635" s="14"/>
      <c r="O635" s="14"/>
      <c r="P635" s="14"/>
      <c r="Q635" s="14"/>
      <c r="R635" s="14"/>
      <c r="S635" s="14"/>
      <c r="T635" s="14"/>
      <c r="U635" s="14"/>
      <c r="V635" s="14"/>
      <c r="W635" s="14"/>
      <c r="X635" s="14"/>
      <c r="Y635" s="14"/>
      <c r="Z635" s="14"/>
    </row>
    <row r="636">
      <c r="A636" s="7"/>
      <c r="B636" s="11"/>
      <c r="C636" s="22"/>
      <c r="D636" s="11"/>
      <c r="E636" s="13"/>
      <c r="F636" s="11"/>
      <c r="G636" s="14"/>
      <c r="H636" s="14"/>
      <c r="I636" s="14"/>
      <c r="J636" s="14"/>
      <c r="K636" s="14"/>
      <c r="L636" s="14"/>
      <c r="M636" s="14"/>
      <c r="N636" s="14"/>
      <c r="O636" s="14"/>
      <c r="P636" s="14"/>
      <c r="Q636" s="14"/>
      <c r="R636" s="14"/>
      <c r="S636" s="14"/>
      <c r="T636" s="14"/>
      <c r="U636" s="14"/>
      <c r="V636" s="14"/>
      <c r="W636" s="14"/>
      <c r="X636" s="14"/>
      <c r="Y636" s="14"/>
      <c r="Z636" s="14"/>
    </row>
    <row r="637">
      <c r="A637" s="7"/>
      <c r="B637" s="11"/>
      <c r="C637" s="22"/>
      <c r="D637" s="11"/>
      <c r="E637" s="13"/>
      <c r="F637" s="11"/>
      <c r="G637" s="14"/>
      <c r="H637" s="14"/>
      <c r="I637" s="14"/>
      <c r="J637" s="14"/>
      <c r="K637" s="14"/>
      <c r="L637" s="14"/>
      <c r="M637" s="14"/>
      <c r="N637" s="14"/>
      <c r="O637" s="14"/>
      <c r="P637" s="14"/>
      <c r="Q637" s="14"/>
      <c r="R637" s="14"/>
      <c r="S637" s="14"/>
      <c r="T637" s="14"/>
      <c r="U637" s="14"/>
      <c r="V637" s="14"/>
      <c r="W637" s="14"/>
      <c r="X637" s="14"/>
      <c r="Y637" s="14"/>
      <c r="Z637" s="14"/>
    </row>
    <row r="638">
      <c r="A638" s="7"/>
      <c r="B638" s="11"/>
      <c r="C638" s="22"/>
      <c r="D638" s="11"/>
      <c r="E638" s="13"/>
      <c r="F638" s="11"/>
      <c r="G638" s="14"/>
      <c r="H638" s="14"/>
      <c r="I638" s="14"/>
      <c r="J638" s="14"/>
      <c r="K638" s="14"/>
      <c r="L638" s="14"/>
      <c r="M638" s="14"/>
      <c r="N638" s="14"/>
      <c r="O638" s="14"/>
      <c r="P638" s="14"/>
      <c r="Q638" s="14"/>
      <c r="R638" s="14"/>
      <c r="S638" s="14"/>
      <c r="T638" s="14"/>
      <c r="U638" s="14"/>
      <c r="V638" s="14"/>
      <c r="W638" s="14"/>
      <c r="X638" s="14"/>
      <c r="Y638" s="14"/>
      <c r="Z638" s="14"/>
    </row>
    <row r="639">
      <c r="A639" s="7"/>
      <c r="B639" s="11"/>
      <c r="C639" s="22"/>
      <c r="D639" s="11"/>
      <c r="E639" s="13"/>
      <c r="F639" s="11"/>
      <c r="G639" s="14"/>
      <c r="H639" s="14"/>
      <c r="I639" s="14"/>
      <c r="J639" s="14"/>
      <c r="K639" s="14"/>
      <c r="L639" s="14"/>
      <c r="M639" s="14"/>
      <c r="N639" s="14"/>
      <c r="O639" s="14"/>
      <c r="P639" s="14"/>
      <c r="Q639" s="14"/>
      <c r="R639" s="14"/>
      <c r="S639" s="14"/>
      <c r="T639" s="14"/>
      <c r="U639" s="14"/>
      <c r="V639" s="14"/>
      <c r="W639" s="14"/>
      <c r="X639" s="14"/>
      <c r="Y639" s="14"/>
      <c r="Z639" s="14"/>
    </row>
    <row r="640">
      <c r="A640" s="7"/>
      <c r="B640" s="11"/>
      <c r="C640" s="22"/>
      <c r="D640" s="11"/>
      <c r="E640" s="13"/>
      <c r="F640" s="11"/>
      <c r="G640" s="14"/>
      <c r="H640" s="14"/>
      <c r="I640" s="14"/>
      <c r="J640" s="14"/>
      <c r="K640" s="14"/>
      <c r="L640" s="14"/>
      <c r="M640" s="14"/>
      <c r="N640" s="14"/>
      <c r="O640" s="14"/>
      <c r="P640" s="14"/>
      <c r="Q640" s="14"/>
      <c r="R640" s="14"/>
      <c r="S640" s="14"/>
      <c r="T640" s="14"/>
      <c r="U640" s="14"/>
      <c r="V640" s="14"/>
      <c r="W640" s="14"/>
      <c r="X640" s="14"/>
      <c r="Y640" s="14"/>
      <c r="Z640" s="14"/>
    </row>
    <row r="641">
      <c r="A641" s="7"/>
      <c r="B641" s="11"/>
      <c r="C641" s="22"/>
      <c r="D641" s="11"/>
      <c r="E641" s="13"/>
      <c r="F641" s="11"/>
      <c r="G641" s="14"/>
      <c r="H641" s="14"/>
      <c r="I641" s="14"/>
      <c r="J641" s="14"/>
      <c r="K641" s="14"/>
      <c r="L641" s="14"/>
      <c r="M641" s="14"/>
      <c r="N641" s="14"/>
      <c r="O641" s="14"/>
      <c r="P641" s="14"/>
      <c r="Q641" s="14"/>
      <c r="R641" s="14"/>
      <c r="S641" s="14"/>
      <c r="T641" s="14"/>
      <c r="U641" s="14"/>
      <c r="V641" s="14"/>
      <c r="W641" s="14"/>
      <c r="X641" s="14"/>
      <c r="Y641" s="14"/>
      <c r="Z641" s="14"/>
    </row>
    <row r="642">
      <c r="A642" s="7"/>
      <c r="B642" s="11"/>
      <c r="C642" s="22"/>
      <c r="D642" s="11"/>
      <c r="E642" s="13"/>
      <c r="F642" s="11"/>
      <c r="G642" s="14"/>
      <c r="H642" s="14"/>
      <c r="I642" s="14"/>
      <c r="J642" s="14"/>
      <c r="K642" s="14"/>
      <c r="L642" s="14"/>
      <c r="M642" s="14"/>
      <c r="N642" s="14"/>
      <c r="O642" s="14"/>
      <c r="P642" s="14"/>
      <c r="Q642" s="14"/>
      <c r="R642" s="14"/>
      <c r="S642" s="14"/>
      <c r="T642" s="14"/>
      <c r="U642" s="14"/>
      <c r="V642" s="14"/>
      <c r="W642" s="14"/>
      <c r="X642" s="14"/>
      <c r="Y642" s="14"/>
      <c r="Z642" s="14"/>
    </row>
    <row r="643">
      <c r="A643" s="7"/>
      <c r="B643" s="11"/>
      <c r="C643" s="22"/>
      <c r="D643" s="11"/>
      <c r="E643" s="13"/>
      <c r="F643" s="11"/>
      <c r="G643" s="14"/>
      <c r="H643" s="14"/>
      <c r="I643" s="14"/>
      <c r="J643" s="14"/>
      <c r="K643" s="14"/>
      <c r="L643" s="14"/>
      <c r="M643" s="14"/>
      <c r="N643" s="14"/>
      <c r="O643" s="14"/>
      <c r="P643" s="14"/>
      <c r="Q643" s="14"/>
      <c r="R643" s="14"/>
      <c r="S643" s="14"/>
      <c r="T643" s="14"/>
      <c r="U643" s="14"/>
      <c r="V643" s="14"/>
      <c r="W643" s="14"/>
      <c r="X643" s="14"/>
      <c r="Y643" s="14"/>
      <c r="Z643" s="14"/>
    </row>
    <row r="644">
      <c r="A644" s="7"/>
      <c r="B644" s="11"/>
      <c r="C644" s="22"/>
      <c r="D644" s="11"/>
      <c r="E644" s="13"/>
      <c r="F644" s="11"/>
      <c r="G644" s="14"/>
      <c r="H644" s="14"/>
      <c r="I644" s="14"/>
      <c r="J644" s="14"/>
      <c r="K644" s="14"/>
      <c r="L644" s="14"/>
      <c r="M644" s="14"/>
      <c r="N644" s="14"/>
      <c r="O644" s="14"/>
      <c r="P644" s="14"/>
      <c r="Q644" s="14"/>
      <c r="R644" s="14"/>
      <c r="S644" s="14"/>
      <c r="T644" s="14"/>
      <c r="U644" s="14"/>
      <c r="V644" s="14"/>
      <c r="W644" s="14"/>
      <c r="X644" s="14"/>
      <c r="Y644" s="14"/>
      <c r="Z644" s="14"/>
    </row>
    <row r="645">
      <c r="A645" s="7"/>
      <c r="B645" s="11"/>
      <c r="C645" s="22"/>
      <c r="D645" s="11"/>
      <c r="E645" s="13"/>
      <c r="F645" s="11"/>
      <c r="G645" s="14"/>
      <c r="H645" s="14"/>
      <c r="I645" s="14"/>
      <c r="J645" s="14"/>
      <c r="K645" s="14"/>
      <c r="L645" s="14"/>
      <c r="M645" s="14"/>
      <c r="N645" s="14"/>
      <c r="O645" s="14"/>
      <c r="P645" s="14"/>
      <c r="Q645" s="14"/>
      <c r="R645" s="14"/>
      <c r="S645" s="14"/>
      <c r="T645" s="14"/>
      <c r="U645" s="14"/>
      <c r="V645" s="14"/>
      <c r="W645" s="14"/>
      <c r="X645" s="14"/>
      <c r="Y645" s="14"/>
      <c r="Z645" s="14"/>
    </row>
    <row r="646">
      <c r="A646" s="7"/>
      <c r="B646" s="11"/>
      <c r="C646" s="22"/>
      <c r="D646" s="11"/>
      <c r="E646" s="13"/>
      <c r="F646" s="11"/>
      <c r="G646" s="14"/>
      <c r="H646" s="14"/>
      <c r="I646" s="14"/>
      <c r="J646" s="14"/>
      <c r="K646" s="14"/>
      <c r="L646" s="14"/>
      <c r="M646" s="14"/>
      <c r="N646" s="14"/>
      <c r="O646" s="14"/>
      <c r="P646" s="14"/>
      <c r="Q646" s="14"/>
      <c r="R646" s="14"/>
      <c r="S646" s="14"/>
      <c r="T646" s="14"/>
      <c r="U646" s="14"/>
      <c r="V646" s="14"/>
      <c r="W646" s="14"/>
      <c r="X646" s="14"/>
      <c r="Y646" s="14"/>
      <c r="Z646" s="14"/>
    </row>
    <row r="647">
      <c r="A647" s="7"/>
      <c r="B647" s="11"/>
      <c r="C647" s="22"/>
      <c r="D647" s="11"/>
      <c r="E647" s="13"/>
      <c r="F647" s="11"/>
      <c r="G647" s="14"/>
      <c r="H647" s="14"/>
      <c r="I647" s="14"/>
      <c r="J647" s="14"/>
      <c r="K647" s="14"/>
      <c r="L647" s="14"/>
      <c r="M647" s="14"/>
      <c r="N647" s="14"/>
      <c r="O647" s="14"/>
      <c r="P647" s="14"/>
      <c r="Q647" s="14"/>
      <c r="R647" s="14"/>
      <c r="S647" s="14"/>
      <c r="T647" s="14"/>
      <c r="U647" s="14"/>
      <c r="V647" s="14"/>
      <c r="W647" s="14"/>
      <c r="X647" s="14"/>
      <c r="Y647" s="14"/>
      <c r="Z647" s="14"/>
    </row>
    <row r="648">
      <c r="A648" s="7"/>
      <c r="B648" s="11"/>
      <c r="C648" s="22"/>
      <c r="D648" s="11"/>
      <c r="E648" s="13"/>
      <c r="F648" s="11"/>
      <c r="G648" s="14"/>
      <c r="H648" s="14"/>
      <c r="I648" s="14"/>
      <c r="J648" s="14"/>
      <c r="K648" s="14"/>
      <c r="L648" s="14"/>
      <c r="M648" s="14"/>
      <c r="N648" s="14"/>
      <c r="O648" s="14"/>
      <c r="P648" s="14"/>
      <c r="Q648" s="14"/>
      <c r="R648" s="14"/>
      <c r="S648" s="14"/>
      <c r="T648" s="14"/>
      <c r="U648" s="14"/>
      <c r="V648" s="14"/>
      <c r="W648" s="14"/>
      <c r="X648" s="14"/>
      <c r="Y648" s="14"/>
      <c r="Z648" s="14"/>
    </row>
    <row r="649">
      <c r="A649" s="7"/>
      <c r="B649" s="11"/>
      <c r="C649" s="22"/>
      <c r="D649" s="11"/>
      <c r="E649" s="13"/>
      <c r="F649" s="11"/>
      <c r="G649" s="14"/>
      <c r="H649" s="14"/>
      <c r="I649" s="14"/>
      <c r="J649" s="14"/>
      <c r="K649" s="14"/>
      <c r="L649" s="14"/>
      <c r="M649" s="14"/>
      <c r="N649" s="14"/>
      <c r="O649" s="14"/>
      <c r="P649" s="14"/>
      <c r="Q649" s="14"/>
      <c r="R649" s="14"/>
      <c r="S649" s="14"/>
      <c r="T649" s="14"/>
      <c r="U649" s="14"/>
      <c r="V649" s="14"/>
      <c r="W649" s="14"/>
      <c r="X649" s="14"/>
      <c r="Y649" s="14"/>
      <c r="Z649" s="14"/>
    </row>
    <row r="650">
      <c r="A650" s="7"/>
      <c r="B650" s="11"/>
      <c r="C650" s="22"/>
      <c r="D650" s="11"/>
      <c r="E650" s="13"/>
      <c r="F650" s="11"/>
      <c r="G650" s="14"/>
      <c r="H650" s="14"/>
      <c r="I650" s="14"/>
      <c r="J650" s="14"/>
      <c r="K650" s="14"/>
      <c r="L650" s="14"/>
      <c r="M650" s="14"/>
      <c r="N650" s="14"/>
      <c r="O650" s="14"/>
      <c r="P650" s="14"/>
      <c r="Q650" s="14"/>
      <c r="R650" s="14"/>
      <c r="S650" s="14"/>
      <c r="T650" s="14"/>
      <c r="U650" s="14"/>
      <c r="V650" s="14"/>
      <c r="W650" s="14"/>
      <c r="X650" s="14"/>
      <c r="Y650" s="14"/>
      <c r="Z650" s="14"/>
    </row>
    <row r="651">
      <c r="A651" s="7"/>
      <c r="B651" s="11"/>
      <c r="C651" s="22"/>
      <c r="D651" s="11"/>
      <c r="E651" s="13"/>
      <c r="F651" s="11"/>
      <c r="G651" s="14"/>
      <c r="H651" s="14"/>
      <c r="I651" s="14"/>
      <c r="J651" s="14"/>
      <c r="K651" s="14"/>
      <c r="L651" s="14"/>
      <c r="M651" s="14"/>
      <c r="N651" s="14"/>
      <c r="O651" s="14"/>
      <c r="P651" s="14"/>
      <c r="Q651" s="14"/>
      <c r="R651" s="14"/>
      <c r="S651" s="14"/>
      <c r="T651" s="14"/>
      <c r="U651" s="14"/>
      <c r="V651" s="14"/>
      <c r="W651" s="14"/>
      <c r="X651" s="14"/>
      <c r="Y651" s="14"/>
      <c r="Z651" s="14"/>
    </row>
    <row r="652">
      <c r="A652" s="7"/>
      <c r="B652" s="11"/>
      <c r="C652" s="22"/>
      <c r="D652" s="11"/>
      <c r="E652" s="13"/>
      <c r="F652" s="11"/>
      <c r="G652" s="14"/>
      <c r="H652" s="14"/>
      <c r="I652" s="14"/>
      <c r="J652" s="14"/>
      <c r="K652" s="14"/>
      <c r="L652" s="14"/>
      <c r="M652" s="14"/>
      <c r="N652" s="14"/>
      <c r="O652" s="14"/>
      <c r="P652" s="14"/>
      <c r="Q652" s="14"/>
      <c r="R652" s="14"/>
      <c r="S652" s="14"/>
      <c r="T652" s="14"/>
      <c r="U652" s="14"/>
      <c r="V652" s="14"/>
      <c r="W652" s="14"/>
      <c r="X652" s="14"/>
      <c r="Y652" s="14"/>
      <c r="Z652" s="14"/>
    </row>
    <row r="653">
      <c r="A653" s="7"/>
      <c r="B653" s="11"/>
      <c r="C653" s="22"/>
      <c r="D653" s="11"/>
      <c r="E653" s="13"/>
      <c r="F653" s="11"/>
      <c r="G653" s="14"/>
      <c r="H653" s="14"/>
      <c r="I653" s="14"/>
      <c r="J653" s="14"/>
      <c r="K653" s="14"/>
      <c r="L653" s="14"/>
      <c r="M653" s="14"/>
      <c r="N653" s="14"/>
      <c r="O653" s="14"/>
      <c r="P653" s="14"/>
      <c r="Q653" s="14"/>
      <c r="R653" s="14"/>
      <c r="S653" s="14"/>
      <c r="T653" s="14"/>
      <c r="U653" s="14"/>
      <c r="V653" s="14"/>
      <c r="W653" s="14"/>
      <c r="X653" s="14"/>
      <c r="Y653" s="14"/>
      <c r="Z653" s="14"/>
    </row>
    <row r="654">
      <c r="A654" s="7"/>
      <c r="B654" s="11"/>
      <c r="C654" s="22"/>
      <c r="D654" s="11"/>
      <c r="E654" s="13"/>
      <c r="F654" s="11"/>
      <c r="G654" s="14"/>
      <c r="H654" s="14"/>
      <c r="I654" s="14"/>
      <c r="J654" s="14"/>
      <c r="K654" s="14"/>
      <c r="L654" s="14"/>
      <c r="M654" s="14"/>
      <c r="N654" s="14"/>
      <c r="O654" s="14"/>
      <c r="P654" s="14"/>
      <c r="Q654" s="14"/>
      <c r="R654" s="14"/>
      <c r="S654" s="14"/>
      <c r="T654" s="14"/>
      <c r="U654" s="14"/>
      <c r="V654" s="14"/>
      <c r="W654" s="14"/>
      <c r="X654" s="14"/>
      <c r="Y654" s="14"/>
      <c r="Z654" s="14"/>
    </row>
    <row r="655">
      <c r="A655" s="7"/>
      <c r="B655" s="11"/>
      <c r="C655" s="22"/>
      <c r="D655" s="11"/>
      <c r="E655" s="13"/>
      <c r="F655" s="11"/>
      <c r="G655" s="14"/>
      <c r="H655" s="14"/>
      <c r="I655" s="14"/>
      <c r="J655" s="14"/>
      <c r="K655" s="14"/>
      <c r="L655" s="14"/>
      <c r="M655" s="14"/>
      <c r="N655" s="14"/>
      <c r="O655" s="14"/>
      <c r="P655" s="14"/>
      <c r="Q655" s="14"/>
      <c r="R655" s="14"/>
      <c r="S655" s="14"/>
      <c r="T655" s="14"/>
      <c r="U655" s="14"/>
      <c r="V655" s="14"/>
      <c r="W655" s="14"/>
      <c r="X655" s="14"/>
      <c r="Y655" s="14"/>
      <c r="Z655" s="14"/>
    </row>
    <row r="656">
      <c r="A656" s="7"/>
      <c r="B656" s="11"/>
      <c r="C656" s="22"/>
      <c r="D656" s="11"/>
      <c r="E656" s="13"/>
      <c r="F656" s="11"/>
      <c r="G656" s="14"/>
      <c r="H656" s="14"/>
      <c r="I656" s="14"/>
      <c r="J656" s="14"/>
      <c r="K656" s="14"/>
      <c r="L656" s="14"/>
      <c r="M656" s="14"/>
      <c r="N656" s="14"/>
      <c r="O656" s="14"/>
      <c r="P656" s="14"/>
      <c r="Q656" s="14"/>
      <c r="R656" s="14"/>
      <c r="S656" s="14"/>
      <c r="T656" s="14"/>
      <c r="U656" s="14"/>
      <c r="V656" s="14"/>
      <c r="W656" s="14"/>
      <c r="X656" s="14"/>
      <c r="Y656" s="14"/>
      <c r="Z656" s="14"/>
    </row>
    <row r="657">
      <c r="A657" s="7"/>
      <c r="B657" s="11"/>
      <c r="C657" s="22"/>
      <c r="D657" s="11"/>
      <c r="E657" s="13"/>
      <c r="F657" s="11"/>
      <c r="G657" s="14"/>
      <c r="H657" s="14"/>
      <c r="I657" s="14"/>
      <c r="J657" s="14"/>
      <c r="K657" s="14"/>
      <c r="L657" s="14"/>
      <c r="M657" s="14"/>
      <c r="N657" s="14"/>
      <c r="O657" s="14"/>
      <c r="P657" s="14"/>
      <c r="Q657" s="14"/>
      <c r="R657" s="14"/>
      <c r="S657" s="14"/>
      <c r="T657" s="14"/>
      <c r="U657" s="14"/>
      <c r="V657" s="14"/>
      <c r="W657" s="14"/>
      <c r="X657" s="14"/>
      <c r="Y657" s="14"/>
      <c r="Z657" s="14"/>
    </row>
    <row r="658">
      <c r="A658" s="7"/>
      <c r="B658" s="11"/>
      <c r="C658" s="22"/>
      <c r="D658" s="11"/>
      <c r="E658" s="13"/>
      <c r="F658" s="11"/>
      <c r="G658" s="14"/>
      <c r="H658" s="14"/>
      <c r="I658" s="14"/>
      <c r="J658" s="14"/>
      <c r="K658" s="14"/>
      <c r="L658" s="14"/>
      <c r="M658" s="14"/>
      <c r="N658" s="14"/>
      <c r="O658" s="14"/>
      <c r="P658" s="14"/>
      <c r="Q658" s="14"/>
      <c r="R658" s="14"/>
      <c r="S658" s="14"/>
      <c r="T658" s="14"/>
      <c r="U658" s="14"/>
      <c r="V658" s="14"/>
      <c r="W658" s="14"/>
      <c r="X658" s="14"/>
      <c r="Y658" s="14"/>
      <c r="Z658" s="14"/>
    </row>
    <row r="659">
      <c r="A659" s="7"/>
      <c r="B659" s="11"/>
      <c r="C659" s="22"/>
      <c r="D659" s="11"/>
      <c r="E659" s="13"/>
      <c r="F659" s="11"/>
      <c r="G659" s="14"/>
      <c r="H659" s="14"/>
      <c r="I659" s="14"/>
      <c r="J659" s="14"/>
      <c r="K659" s="14"/>
      <c r="L659" s="14"/>
      <c r="M659" s="14"/>
      <c r="N659" s="14"/>
      <c r="O659" s="14"/>
      <c r="P659" s="14"/>
      <c r="Q659" s="14"/>
      <c r="R659" s="14"/>
      <c r="S659" s="14"/>
      <c r="T659" s="14"/>
      <c r="U659" s="14"/>
      <c r="V659" s="14"/>
      <c r="W659" s="14"/>
      <c r="X659" s="14"/>
      <c r="Y659" s="14"/>
      <c r="Z659" s="14"/>
    </row>
    <row r="660">
      <c r="A660" s="7"/>
      <c r="B660" s="11"/>
      <c r="C660" s="22"/>
      <c r="D660" s="11"/>
      <c r="E660" s="13"/>
      <c r="F660" s="11"/>
      <c r="G660" s="14"/>
      <c r="H660" s="14"/>
      <c r="I660" s="14"/>
      <c r="J660" s="14"/>
      <c r="K660" s="14"/>
      <c r="L660" s="14"/>
      <c r="M660" s="14"/>
      <c r="N660" s="14"/>
      <c r="O660" s="14"/>
      <c r="P660" s="14"/>
      <c r="Q660" s="14"/>
      <c r="R660" s="14"/>
      <c r="S660" s="14"/>
      <c r="T660" s="14"/>
      <c r="U660" s="14"/>
      <c r="V660" s="14"/>
      <c r="W660" s="14"/>
      <c r="X660" s="14"/>
      <c r="Y660" s="14"/>
      <c r="Z660" s="14"/>
    </row>
    <row r="661">
      <c r="A661" s="7"/>
      <c r="B661" s="11"/>
      <c r="C661" s="22"/>
      <c r="D661" s="11"/>
      <c r="E661" s="13"/>
      <c r="F661" s="11"/>
      <c r="G661" s="14"/>
      <c r="H661" s="14"/>
      <c r="I661" s="14"/>
      <c r="J661" s="14"/>
      <c r="K661" s="14"/>
      <c r="L661" s="14"/>
      <c r="M661" s="14"/>
      <c r="N661" s="14"/>
      <c r="O661" s="14"/>
      <c r="P661" s="14"/>
      <c r="Q661" s="14"/>
      <c r="R661" s="14"/>
      <c r="S661" s="14"/>
      <c r="T661" s="14"/>
      <c r="U661" s="14"/>
      <c r="V661" s="14"/>
      <c r="W661" s="14"/>
      <c r="X661" s="14"/>
      <c r="Y661" s="14"/>
      <c r="Z661" s="14"/>
    </row>
    <row r="662">
      <c r="A662" s="7"/>
      <c r="B662" s="11"/>
      <c r="C662" s="22"/>
      <c r="D662" s="11"/>
      <c r="E662" s="13"/>
      <c r="F662" s="11"/>
      <c r="G662" s="14"/>
      <c r="H662" s="14"/>
      <c r="I662" s="14"/>
      <c r="J662" s="14"/>
      <c r="K662" s="14"/>
      <c r="L662" s="14"/>
      <c r="M662" s="14"/>
      <c r="N662" s="14"/>
      <c r="O662" s="14"/>
      <c r="P662" s="14"/>
      <c r="Q662" s="14"/>
      <c r="R662" s="14"/>
      <c r="S662" s="14"/>
      <c r="T662" s="14"/>
      <c r="U662" s="14"/>
      <c r="V662" s="14"/>
      <c r="W662" s="14"/>
      <c r="X662" s="14"/>
      <c r="Y662" s="14"/>
      <c r="Z662" s="14"/>
    </row>
    <row r="663">
      <c r="A663" s="7"/>
      <c r="B663" s="11"/>
      <c r="C663" s="22"/>
      <c r="D663" s="11"/>
      <c r="E663" s="13"/>
      <c r="F663" s="11"/>
      <c r="G663" s="14"/>
      <c r="H663" s="14"/>
      <c r="I663" s="14"/>
      <c r="J663" s="14"/>
      <c r="K663" s="14"/>
      <c r="L663" s="14"/>
      <c r="M663" s="14"/>
      <c r="N663" s="14"/>
      <c r="O663" s="14"/>
      <c r="P663" s="14"/>
      <c r="Q663" s="14"/>
      <c r="R663" s="14"/>
      <c r="S663" s="14"/>
      <c r="T663" s="14"/>
      <c r="U663" s="14"/>
      <c r="V663" s="14"/>
      <c r="W663" s="14"/>
      <c r="X663" s="14"/>
      <c r="Y663" s="14"/>
      <c r="Z663" s="14"/>
    </row>
    <row r="664">
      <c r="A664" s="7"/>
      <c r="B664" s="11"/>
      <c r="C664" s="22"/>
      <c r="D664" s="11"/>
      <c r="E664" s="13"/>
      <c r="F664" s="11"/>
      <c r="G664" s="14"/>
      <c r="H664" s="14"/>
      <c r="I664" s="14"/>
      <c r="J664" s="14"/>
      <c r="K664" s="14"/>
      <c r="L664" s="14"/>
      <c r="M664" s="14"/>
      <c r="N664" s="14"/>
      <c r="O664" s="14"/>
      <c r="P664" s="14"/>
      <c r="Q664" s="14"/>
      <c r="R664" s="14"/>
      <c r="S664" s="14"/>
      <c r="T664" s="14"/>
      <c r="U664" s="14"/>
      <c r="V664" s="14"/>
      <c r="W664" s="14"/>
      <c r="X664" s="14"/>
      <c r="Y664" s="14"/>
      <c r="Z664" s="14"/>
    </row>
    <row r="665">
      <c r="A665" s="7"/>
      <c r="B665" s="11"/>
      <c r="C665" s="22"/>
      <c r="D665" s="11"/>
      <c r="E665" s="13"/>
      <c r="F665" s="11"/>
      <c r="G665" s="14"/>
      <c r="H665" s="14"/>
      <c r="I665" s="14"/>
      <c r="J665" s="14"/>
      <c r="K665" s="14"/>
      <c r="L665" s="14"/>
      <c r="M665" s="14"/>
      <c r="N665" s="14"/>
      <c r="O665" s="14"/>
      <c r="P665" s="14"/>
      <c r="Q665" s="14"/>
      <c r="R665" s="14"/>
      <c r="S665" s="14"/>
      <c r="T665" s="14"/>
      <c r="U665" s="14"/>
      <c r="V665" s="14"/>
      <c r="W665" s="14"/>
      <c r="X665" s="14"/>
      <c r="Y665" s="14"/>
      <c r="Z665" s="14"/>
    </row>
    <row r="666">
      <c r="A666" s="7"/>
      <c r="B666" s="11"/>
      <c r="C666" s="22"/>
      <c r="D666" s="11"/>
      <c r="E666" s="13"/>
      <c r="F666" s="11"/>
      <c r="G666" s="14"/>
      <c r="H666" s="14"/>
      <c r="I666" s="14"/>
      <c r="J666" s="14"/>
      <c r="K666" s="14"/>
      <c r="L666" s="14"/>
      <c r="M666" s="14"/>
      <c r="N666" s="14"/>
      <c r="O666" s="14"/>
      <c r="P666" s="14"/>
      <c r="Q666" s="14"/>
      <c r="R666" s="14"/>
      <c r="S666" s="14"/>
      <c r="T666" s="14"/>
      <c r="U666" s="14"/>
      <c r="V666" s="14"/>
      <c r="W666" s="14"/>
      <c r="X666" s="14"/>
      <c r="Y666" s="14"/>
      <c r="Z666" s="14"/>
    </row>
    <row r="667">
      <c r="A667" s="7"/>
      <c r="B667" s="11"/>
      <c r="C667" s="22"/>
      <c r="D667" s="11"/>
      <c r="E667" s="13"/>
      <c r="F667" s="11"/>
      <c r="G667" s="14"/>
      <c r="H667" s="14"/>
      <c r="I667" s="14"/>
      <c r="J667" s="14"/>
      <c r="K667" s="14"/>
      <c r="L667" s="14"/>
      <c r="M667" s="14"/>
      <c r="N667" s="14"/>
      <c r="O667" s="14"/>
      <c r="P667" s="14"/>
      <c r="Q667" s="14"/>
      <c r="R667" s="14"/>
      <c r="S667" s="14"/>
      <c r="T667" s="14"/>
      <c r="U667" s="14"/>
      <c r="V667" s="14"/>
      <c r="W667" s="14"/>
      <c r="X667" s="14"/>
      <c r="Y667" s="14"/>
      <c r="Z667" s="14"/>
    </row>
    <row r="668">
      <c r="A668" s="7"/>
      <c r="B668" s="11"/>
      <c r="C668" s="22"/>
      <c r="D668" s="11"/>
      <c r="E668" s="13"/>
      <c r="F668" s="11"/>
      <c r="G668" s="14"/>
      <c r="H668" s="14"/>
      <c r="I668" s="14"/>
      <c r="J668" s="14"/>
      <c r="K668" s="14"/>
      <c r="L668" s="14"/>
      <c r="M668" s="14"/>
      <c r="N668" s="14"/>
      <c r="O668" s="14"/>
      <c r="P668" s="14"/>
      <c r="Q668" s="14"/>
      <c r="R668" s="14"/>
      <c r="S668" s="14"/>
      <c r="T668" s="14"/>
      <c r="U668" s="14"/>
      <c r="V668" s="14"/>
      <c r="W668" s="14"/>
      <c r="X668" s="14"/>
      <c r="Y668" s="14"/>
      <c r="Z668" s="14"/>
    </row>
    <row r="669">
      <c r="A669" s="7"/>
      <c r="B669" s="11"/>
      <c r="C669" s="22"/>
      <c r="D669" s="11"/>
      <c r="E669" s="13"/>
      <c r="F669" s="11"/>
      <c r="G669" s="14"/>
      <c r="H669" s="14"/>
      <c r="I669" s="14"/>
      <c r="J669" s="14"/>
      <c r="K669" s="14"/>
      <c r="L669" s="14"/>
      <c r="M669" s="14"/>
      <c r="N669" s="14"/>
      <c r="O669" s="14"/>
      <c r="P669" s="14"/>
      <c r="Q669" s="14"/>
      <c r="R669" s="14"/>
      <c r="S669" s="14"/>
      <c r="T669" s="14"/>
      <c r="U669" s="14"/>
      <c r="V669" s="14"/>
      <c r="W669" s="14"/>
      <c r="X669" s="14"/>
      <c r="Y669" s="14"/>
      <c r="Z669" s="14"/>
    </row>
    <row r="670">
      <c r="A670" s="7"/>
      <c r="B670" s="11"/>
      <c r="C670" s="22"/>
      <c r="D670" s="11"/>
      <c r="E670" s="13"/>
      <c r="F670" s="11"/>
      <c r="G670" s="14"/>
      <c r="H670" s="14"/>
      <c r="I670" s="14"/>
      <c r="J670" s="14"/>
      <c r="K670" s="14"/>
      <c r="L670" s="14"/>
      <c r="M670" s="14"/>
      <c r="N670" s="14"/>
      <c r="O670" s="14"/>
      <c r="P670" s="14"/>
      <c r="Q670" s="14"/>
      <c r="R670" s="14"/>
      <c r="S670" s="14"/>
      <c r="T670" s="14"/>
      <c r="U670" s="14"/>
      <c r="V670" s="14"/>
      <c r="W670" s="14"/>
      <c r="X670" s="14"/>
      <c r="Y670" s="14"/>
      <c r="Z670" s="14"/>
    </row>
    <row r="671">
      <c r="A671" s="7"/>
      <c r="B671" s="11"/>
      <c r="C671" s="22"/>
      <c r="D671" s="11"/>
      <c r="E671" s="13"/>
      <c r="F671" s="11"/>
      <c r="G671" s="14"/>
      <c r="H671" s="14"/>
      <c r="I671" s="14"/>
      <c r="J671" s="14"/>
      <c r="K671" s="14"/>
      <c r="L671" s="14"/>
      <c r="M671" s="14"/>
      <c r="N671" s="14"/>
      <c r="O671" s="14"/>
      <c r="P671" s="14"/>
      <c r="Q671" s="14"/>
      <c r="R671" s="14"/>
      <c r="S671" s="14"/>
      <c r="T671" s="14"/>
      <c r="U671" s="14"/>
      <c r="V671" s="14"/>
      <c r="W671" s="14"/>
      <c r="X671" s="14"/>
      <c r="Y671" s="14"/>
      <c r="Z671" s="14"/>
    </row>
    <row r="672">
      <c r="A672" s="7"/>
      <c r="B672" s="11"/>
      <c r="C672" s="22"/>
      <c r="D672" s="11"/>
      <c r="E672" s="13"/>
      <c r="F672" s="11"/>
      <c r="G672" s="14"/>
      <c r="H672" s="14"/>
      <c r="I672" s="14"/>
      <c r="J672" s="14"/>
      <c r="K672" s="14"/>
      <c r="L672" s="14"/>
      <c r="M672" s="14"/>
      <c r="N672" s="14"/>
      <c r="O672" s="14"/>
      <c r="P672" s="14"/>
      <c r="Q672" s="14"/>
      <c r="R672" s="14"/>
      <c r="S672" s="14"/>
      <c r="T672" s="14"/>
      <c r="U672" s="14"/>
      <c r="V672" s="14"/>
      <c r="W672" s="14"/>
      <c r="X672" s="14"/>
      <c r="Y672" s="14"/>
      <c r="Z672" s="14"/>
    </row>
    <row r="673">
      <c r="A673" s="7"/>
      <c r="B673" s="11"/>
      <c r="C673" s="22"/>
      <c r="D673" s="11"/>
      <c r="E673" s="13"/>
      <c r="F673" s="11"/>
      <c r="G673" s="14"/>
      <c r="H673" s="14"/>
      <c r="I673" s="14"/>
      <c r="J673" s="14"/>
      <c r="K673" s="14"/>
      <c r="L673" s="14"/>
      <c r="M673" s="14"/>
      <c r="N673" s="14"/>
      <c r="O673" s="14"/>
      <c r="P673" s="14"/>
      <c r="Q673" s="14"/>
      <c r="R673" s="14"/>
      <c r="S673" s="14"/>
      <c r="T673" s="14"/>
      <c r="U673" s="14"/>
      <c r="V673" s="14"/>
      <c r="W673" s="14"/>
      <c r="X673" s="14"/>
      <c r="Y673" s="14"/>
      <c r="Z673" s="14"/>
    </row>
    <row r="674">
      <c r="A674" s="7"/>
      <c r="B674" s="11"/>
      <c r="C674" s="22"/>
      <c r="D674" s="11"/>
      <c r="E674" s="13"/>
      <c r="F674" s="11"/>
      <c r="G674" s="14"/>
      <c r="H674" s="14"/>
      <c r="I674" s="14"/>
      <c r="J674" s="14"/>
      <c r="K674" s="14"/>
      <c r="L674" s="14"/>
      <c r="M674" s="14"/>
      <c r="N674" s="14"/>
      <c r="O674" s="14"/>
      <c r="P674" s="14"/>
      <c r="Q674" s="14"/>
      <c r="R674" s="14"/>
      <c r="S674" s="14"/>
      <c r="T674" s="14"/>
      <c r="U674" s="14"/>
      <c r="V674" s="14"/>
      <c r="W674" s="14"/>
      <c r="X674" s="14"/>
      <c r="Y674" s="14"/>
      <c r="Z674" s="14"/>
    </row>
    <row r="675">
      <c r="A675" s="7"/>
      <c r="B675" s="11"/>
      <c r="C675" s="22"/>
      <c r="D675" s="11"/>
      <c r="E675" s="13"/>
      <c r="F675" s="11"/>
      <c r="G675" s="14"/>
      <c r="H675" s="14"/>
      <c r="I675" s="14"/>
      <c r="J675" s="14"/>
      <c r="K675" s="14"/>
      <c r="L675" s="14"/>
      <c r="M675" s="14"/>
      <c r="N675" s="14"/>
      <c r="O675" s="14"/>
      <c r="P675" s="14"/>
      <c r="Q675" s="14"/>
      <c r="R675" s="14"/>
      <c r="S675" s="14"/>
      <c r="T675" s="14"/>
      <c r="U675" s="14"/>
      <c r="V675" s="14"/>
      <c r="W675" s="14"/>
      <c r="X675" s="14"/>
      <c r="Y675" s="14"/>
      <c r="Z675" s="14"/>
    </row>
    <row r="676">
      <c r="A676" s="7"/>
      <c r="B676" s="11"/>
      <c r="C676" s="22"/>
      <c r="D676" s="11"/>
      <c r="E676" s="13"/>
      <c r="F676" s="11"/>
      <c r="G676" s="14"/>
      <c r="H676" s="14"/>
      <c r="I676" s="14"/>
      <c r="J676" s="14"/>
      <c r="K676" s="14"/>
      <c r="L676" s="14"/>
      <c r="M676" s="14"/>
      <c r="N676" s="14"/>
      <c r="O676" s="14"/>
      <c r="P676" s="14"/>
      <c r="Q676" s="14"/>
      <c r="R676" s="14"/>
      <c r="S676" s="14"/>
      <c r="T676" s="14"/>
      <c r="U676" s="14"/>
      <c r="V676" s="14"/>
      <c r="W676" s="14"/>
      <c r="X676" s="14"/>
      <c r="Y676" s="14"/>
      <c r="Z676" s="14"/>
    </row>
    <row r="677">
      <c r="A677" s="7"/>
      <c r="B677" s="11"/>
      <c r="C677" s="22"/>
      <c r="D677" s="11"/>
      <c r="E677" s="13"/>
      <c r="F677" s="11"/>
      <c r="G677" s="14"/>
      <c r="H677" s="14"/>
      <c r="I677" s="14"/>
      <c r="J677" s="14"/>
      <c r="K677" s="14"/>
      <c r="L677" s="14"/>
      <c r="M677" s="14"/>
      <c r="N677" s="14"/>
      <c r="O677" s="14"/>
      <c r="P677" s="14"/>
      <c r="Q677" s="14"/>
      <c r="R677" s="14"/>
      <c r="S677" s="14"/>
      <c r="T677" s="14"/>
      <c r="U677" s="14"/>
      <c r="V677" s="14"/>
      <c r="W677" s="14"/>
      <c r="X677" s="14"/>
      <c r="Y677" s="14"/>
      <c r="Z677" s="14"/>
    </row>
    <row r="678">
      <c r="A678" s="7"/>
      <c r="B678" s="11"/>
      <c r="C678" s="22"/>
      <c r="D678" s="11"/>
      <c r="E678" s="13"/>
      <c r="F678" s="11"/>
      <c r="G678" s="14"/>
      <c r="H678" s="14"/>
      <c r="I678" s="14"/>
      <c r="J678" s="14"/>
      <c r="K678" s="14"/>
      <c r="L678" s="14"/>
      <c r="M678" s="14"/>
      <c r="N678" s="14"/>
      <c r="O678" s="14"/>
      <c r="P678" s="14"/>
      <c r="Q678" s="14"/>
      <c r="R678" s="14"/>
      <c r="S678" s="14"/>
      <c r="T678" s="14"/>
      <c r="U678" s="14"/>
      <c r="V678" s="14"/>
      <c r="W678" s="14"/>
      <c r="X678" s="14"/>
      <c r="Y678" s="14"/>
      <c r="Z678" s="14"/>
    </row>
    <row r="679">
      <c r="A679" s="7"/>
      <c r="B679" s="11"/>
      <c r="C679" s="22"/>
      <c r="D679" s="11"/>
      <c r="E679" s="13"/>
      <c r="F679" s="11"/>
      <c r="G679" s="14"/>
      <c r="H679" s="14"/>
      <c r="I679" s="14"/>
      <c r="J679" s="14"/>
      <c r="K679" s="14"/>
      <c r="L679" s="14"/>
      <c r="M679" s="14"/>
      <c r="N679" s="14"/>
      <c r="O679" s="14"/>
      <c r="P679" s="14"/>
      <c r="Q679" s="14"/>
      <c r="R679" s="14"/>
      <c r="S679" s="14"/>
      <c r="T679" s="14"/>
      <c r="U679" s="14"/>
      <c r="V679" s="14"/>
      <c r="W679" s="14"/>
      <c r="X679" s="14"/>
      <c r="Y679" s="14"/>
      <c r="Z679" s="14"/>
    </row>
    <row r="680">
      <c r="A680" s="7"/>
      <c r="B680" s="11"/>
      <c r="C680" s="22"/>
      <c r="D680" s="11"/>
      <c r="E680" s="13"/>
      <c r="F680" s="11"/>
      <c r="G680" s="14"/>
      <c r="H680" s="14"/>
      <c r="I680" s="14"/>
      <c r="J680" s="14"/>
      <c r="K680" s="14"/>
      <c r="L680" s="14"/>
      <c r="M680" s="14"/>
      <c r="N680" s="14"/>
      <c r="O680" s="14"/>
      <c r="P680" s="14"/>
      <c r="Q680" s="14"/>
      <c r="R680" s="14"/>
      <c r="S680" s="14"/>
      <c r="T680" s="14"/>
      <c r="U680" s="14"/>
      <c r="V680" s="14"/>
      <c r="W680" s="14"/>
      <c r="X680" s="14"/>
      <c r="Y680" s="14"/>
      <c r="Z680" s="14"/>
    </row>
    <row r="681">
      <c r="A681" s="7"/>
      <c r="B681" s="11"/>
      <c r="C681" s="22"/>
      <c r="D681" s="11"/>
      <c r="E681" s="13"/>
      <c r="F681" s="11"/>
      <c r="G681" s="14"/>
      <c r="H681" s="14"/>
      <c r="I681" s="14"/>
      <c r="J681" s="14"/>
      <c r="K681" s="14"/>
      <c r="L681" s="14"/>
      <c r="M681" s="14"/>
      <c r="N681" s="14"/>
      <c r="O681" s="14"/>
      <c r="P681" s="14"/>
      <c r="Q681" s="14"/>
      <c r="R681" s="14"/>
      <c r="S681" s="14"/>
      <c r="T681" s="14"/>
      <c r="U681" s="14"/>
      <c r="V681" s="14"/>
      <c r="W681" s="14"/>
      <c r="X681" s="14"/>
      <c r="Y681" s="14"/>
      <c r="Z681" s="14"/>
    </row>
    <row r="682">
      <c r="A682" s="7"/>
      <c r="B682" s="11"/>
      <c r="C682" s="22"/>
      <c r="D682" s="11"/>
      <c r="E682" s="13"/>
      <c r="F682" s="11"/>
      <c r="G682" s="14"/>
      <c r="H682" s="14"/>
      <c r="I682" s="14"/>
      <c r="J682" s="14"/>
      <c r="K682" s="14"/>
      <c r="L682" s="14"/>
      <c r="M682" s="14"/>
      <c r="N682" s="14"/>
      <c r="O682" s="14"/>
      <c r="P682" s="14"/>
      <c r="Q682" s="14"/>
      <c r="R682" s="14"/>
      <c r="S682" s="14"/>
      <c r="T682" s="14"/>
      <c r="U682" s="14"/>
      <c r="V682" s="14"/>
      <c r="W682" s="14"/>
      <c r="X682" s="14"/>
      <c r="Y682" s="14"/>
      <c r="Z682" s="14"/>
    </row>
    <row r="683">
      <c r="A683" s="7"/>
      <c r="B683" s="11"/>
      <c r="C683" s="22"/>
      <c r="D683" s="11"/>
      <c r="E683" s="13"/>
      <c r="F683" s="11"/>
      <c r="G683" s="14"/>
      <c r="H683" s="14"/>
      <c r="I683" s="14"/>
      <c r="J683" s="14"/>
      <c r="K683" s="14"/>
      <c r="L683" s="14"/>
      <c r="M683" s="14"/>
      <c r="N683" s="14"/>
      <c r="O683" s="14"/>
      <c r="P683" s="14"/>
      <c r="Q683" s="14"/>
      <c r="R683" s="14"/>
      <c r="S683" s="14"/>
      <c r="T683" s="14"/>
      <c r="U683" s="14"/>
      <c r="V683" s="14"/>
      <c r="W683" s="14"/>
      <c r="X683" s="14"/>
      <c r="Y683" s="14"/>
      <c r="Z683" s="14"/>
    </row>
    <row r="684">
      <c r="A684" s="7"/>
      <c r="B684" s="11"/>
      <c r="C684" s="22"/>
      <c r="D684" s="11"/>
      <c r="E684" s="13"/>
      <c r="F684" s="11"/>
      <c r="G684" s="14"/>
      <c r="H684" s="14"/>
      <c r="I684" s="14"/>
      <c r="J684" s="14"/>
      <c r="K684" s="14"/>
      <c r="L684" s="14"/>
      <c r="M684" s="14"/>
      <c r="N684" s="14"/>
      <c r="O684" s="14"/>
      <c r="P684" s="14"/>
      <c r="Q684" s="14"/>
      <c r="R684" s="14"/>
      <c r="S684" s="14"/>
      <c r="T684" s="14"/>
      <c r="U684" s="14"/>
      <c r="V684" s="14"/>
      <c r="W684" s="14"/>
      <c r="X684" s="14"/>
      <c r="Y684" s="14"/>
      <c r="Z684" s="14"/>
    </row>
    <row r="685">
      <c r="A685" s="7"/>
      <c r="B685" s="11"/>
      <c r="C685" s="22"/>
      <c r="D685" s="11"/>
      <c r="E685" s="13"/>
      <c r="F685" s="11"/>
      <c r="G685" s="14"/>
      <c r="H685" s="14"/>
      <c r="I685" s="14"/>
      <c r="J685" s="14"/>
      <c r="K685" s="14"/>
      <c r="L685" s="14"/>
      <c r="M685" s="14"/>
      <c r="N685" s="14"/>
      <c r="O685" s="14"/>
      <c r="P685" s="14"/>
      <c r="Q685" s="14"/>
      <c r="R685" s="14"/>
      <c r="S685" s="14"/>
      <c r="T685" s="14"/>
      <c r="U685" s="14"/>
      <c r="V685" s="14"/>
      <c r="W685" s="14"/>
      <c r="X685" s="14"/>
      <c r="Y685" s="14"/>
      <c r="Z685" s="14"/>
    </row>
    <row r="686">
      <c r="A686" s="7"/>
      <c r="B686" s="11"/>
      <c r="C686" s="22"/>
      <c r="D686" s="11"/>
      <c r="E686" s="13"/>
      <c r="F686" s="11"/>
      <c r="G686" s="14"/>
      <c r="H686" s="14"/>
      <c r="I686" s="14"/>
      <c r="J686" s="14"/>
      <c r="K686" s="14"/>
      <c r="L686" s="14"/>
      <c r="M686" s="14"/>
      <c r="N686" s="14"/>
      <c r="O686" s="14"/>
      <c r="P686" s="14"/>
      <c r="Q686" s="14"/>
      <c r="R686" s="14"/>
      <c r="S686" s="14"/>
      <c r="T686" s="14"/>
      <c r="U686" s="14"/>
      <c r="V686" s="14"/>
      <c r="W686" s="14"/>
      <c r="X686" s="14"/>
      <c r="Y686" s="14"/>
      <c r="Z686" s="14"/>
    </row>
    <row r="687">
      <c r="A687" s="7"/>
      <c r="B687" s="11"/>
      <c r="C687" s="22"/>
      <c r="D687" s="11"/>
      <c r="E687" s="13"/>
      <c r="F687" s="11"/>
      <c r="G687" s="14"/>
      <c r="H687" s="14"/>
      <c r="I687" s="14"/>
      <c r="J687" s="14"/>
      <c r="K687" s="14"/>
      <c r="L687" s="14"/>
      <c r="M687" s="14"/>
      <c r="N687" s="14"/>
      <c r="O687" s="14"/>
      <c r="P687" s="14"/>
      <c r="Q687" s="14"/>
      <c r="R687" s="14"/>
      <c r="S687" s="14"/>
      <c r="T687" s="14"/>
      <c r="U687" s="14"/>
      <c r="V687" s="14"/>
      <c r="W687" s="14"/>
      <c r="X687" s="14"/>
      <c r="Y687" s="14"/>
      <c r="Z687" s="14"/>
    </row>
    <row r="688">
      <c r="A688" s="7"/>
      <c r="B688" s="11"/>
      <c r="C688" s="22"/>
      <c r="D688" s="11"/>
      <c r="E688" s="13"/>
      <c r="F688" s="11"/>
      <c r="G688" s="14"/>
      <c r="H688" s="14"/>
      <c r="I688" s="14"/>
      <c r="J688" s="14"/>
      <c r="K688" s="14"/>
      <c r="L688" s="14"/>
      <c r="M688" s="14"/>
      <c r="N688" s="14"/>
      <c r="O688" s="14"/>
      <c r="P688" s="14"/>
      <c r="Q688" s="14"/>
      <c r="R688" s="14"/>
      <c r="S688" s="14"/>
      <c r="T688" s="14"/>
      <c r="U688" s="14"/>
      <c r="V688" s="14"/>
      <c r="W688" s="14"/>
      <c r="X688" s="14"/>
      <c r="Y688" s="14"/>
      <c r="Z688" s="14"/>
    </row>
    <row r="689">
      <c r="A689" s="7"/>
      <c r="B689" s="11"/>
      <c r="C689" s="22"/>
      <c r="D689" s="11"/>
      <c r="E689" s="13"/>
      <c r="F689" s="11"/>
      <c r="G689" s="14"/>
      <c r="H689" s="14"/>
      <c r="I689" s="14"/>
      <c r="J689" s="14"/>
      <c r="K689" s="14"/>
      <c r="L689" s="14"/>
      <c r="M689" s="14"/>
      <c r="N689" s="14"/>
      <c r="O689" s="14"/>
      <c r="P689" s="14"/>
      <c r="Q689" s="14"/>
      <c r="R689" s="14"/>
      <c r="S689" s="14"/>
      <c r="T689" s="14"/>
      <c r="U689" s="14"/>
      <c r="V689" s="14"/>
      <c r="W689" s="14"/>
      <c r="X689" s="14"/>
      <c r="Y689" s="14"/>
      <c r="Z689" s="14"/>
    </row>
    <row r="690">
      <c r="A690" s="7"/>
      <c r="B690" s="11"/>
      <c r="C690" s="22"/>
      <c r="D690" s="11"/>
      <c r="E690" s="13"/>
      <c r="F690" s="11"/>
      <c r="G690" s="14"/>
      <c r="H690" s="14"/>
      <c r="I690" s="14"/>
      <c r="J690" s="14"/>
      <c r="K690" s="14"/>
      <c r="L690" s="14"/>
      <c r="M690" s="14"/>
      <c r="N690" s="14"/>
      <c r="O690" s="14"/>
      <c r="P690" s="14"/>
      <c r="Q690" s="14"/>
      <c r="R690" s="14"/>
      <c r="S690" s="14"/>
      <c r="T690" s="14"/>
      <c r="U690" s="14"/>
      <c r="V690" s="14"/>
      <c r="W690" s="14"/>
      <c r="X690" s="14"/>
      <c r="Y690" s="14"/>
      <c r="Z690" s="14"/>
    </row>
    <row r="691">
      <c r="A691" s="7"/>
      <c r="B691" s="11"/>
      <c r="C691" s="22"/>
      <c r="D691" s="11"/>
      <c r="E691" s="13"/>
      <c r="F691" s="11"/>
      <c r="G691" s="14"/>
      <c r="H691" s="14"/>
      <c r="I691" s="14"/>
      <c r="J691" s="14"/>
      <c r="K691" s="14"/>
      <c r="L691" s="14"/>
      <c r="M691" s="14"/>
      <c r="N691" s="14"/>
      <c r="O691" s="14"/>
      <c r="P691" s="14"/>
      <c r="Q691" s="14"/>
      <c r="R691" s="14"/>
      <c r="S691" s="14"/>
      <c r="T691" s="14"/>
      <c r="U691" s="14"/>
      <c r="V691" s="14"/>
      <c r="W691" s="14"/>
      <c r="X691" s="14"/>
      <c r="Y691" s="14"/>
      <c r="Z691" s="14"/>
    </row>
    <row r="692">
      <c r="A692" s="7"/>
      <c r="B692" s="11"/>
      <c r="C692" s="22"/>
      <c r="D692" s="11"/>
      <c r="E692" s="13"/>
      <c r="F692" s="11"/>
      <c r="G692" s="14"/>
      <c r="H692" s="14"/>
      <c r="I692" s="14"/>
      <c r="J692" s="14"/>
      <c r="K692" s="14"/>
      <c r="L692" s="14"/>
      <c r="M692" s="14"/>
      <c r="N692" s="14"/>
      <c r="O692" s="14"/>
      <c r="P692" s="14"/>
      <c r="Q692" s="14"/>
      <c r="R692" s="14"/>
      <c r="S692" s="14"/>
      <c r="T692" s="14"/>
      <c r="U692" s="14"/>
      <c r="V692" s="14"/>
      <c r="W692" s="14"/>
      <c r="X692" s="14"/>
      <c r="Y692" s="14"/>
      <c r="Z692" s="14"/>
    </row>
    <row r="693">
      <c r="A693" s="7"/>
      <c r="B693" s="11"/>
      <c r="C693" s="22"/>
      <c r="D693" s="11"/>
      <c r="E693" s="13"/>
      <c r="F693" s="11"/>
      <c r="G693" s="14"/>
      <c r="H693" s="14"/>
      <c r="I693" s="14"/>
      <c r="J693" s="14"/>
      <c r="K693" s="14"/>
      <c r="L693" s="14"/>
      <c r="M693" s="14"/>
      <c r="N693" s="14"/>
      <c r="O693" s="14"/>
      <c r="P693" s="14"/>
      <c r="Q693" s="14"/>
      <c r="R693" s="14"/>
      <c r="S693" s="14"/>
      <c r="T693" s="14"/>
      <c r="U693" s="14"/>
      <c r="V693" s="14"/>
      <c r="W693" s="14"/>
      <c r="X693" s="14"/>
      <c r="Y693" s="14"/>
      <c r="Z693" s="14"/>
    </row>
    <row r="694">
      <c r="A694" s="7"/>
      <c r="B694" s="11"/>
      <c r="C694" s="22"/>
      <c r="D694" s="11"/>
      <c r="E694" s="13"/>
      <c r="F694" s="11"/>
      <c r="G694" s="14"/>
      <c r="H694" s="14"/>
      <c r="I694" s="14"/>
      <c r="J694" s="14"/>
      <c r="K694" s="14"/>
      <c r="L694" s="14"/>
      <c r="M694" s="14"/>
      <c r="N694" s="14"/>
      <c r="O694" s="14"/>
      <c r="P694" s="14"/>
      <c r="Q694" s="14"/>
      <c r="R694" s="14"/>
      <c r="S694" s="14"/>
      <c r="T694" s="14"/>
      <c r="U694" s="14"/>
      <c r="V694" s="14"/>
      <c r="W694" s="14"/>
      <c r="X694" s="14"/>
      <c r="Y694" s="14"/>
      <c r="Z694" s="14"/>
    </row>
    <row r="695">
      <c r="A695" s="7"/>
      <c r="B695" s="11"/>
      <c r="C695" s="22"/>
      <c r="D695" s="11"/>
      <c r="E695" s="13"/>
      <c r="F695" s="11"/>
      <c r="G695" s="14"/>
      <c r="H695" s="14"/>
      <c r="I695" s="14"/>
      <c r="J695" s="14"/>
      <c r="K695" s="14"/>
      <c r="L695" s="14"/>
      <c r="M695" s="14"/>
      <c r="N695" s="14"/>
      <c r="O695" s="14"/>
      <c r="P695" s="14"/>
      <c r="Q695" s="14"/>
      <c r="R695" s="14"/>
      <c r="S695" s="14"/>
      <c r="T695" s="14"/>
      <c r="U695" s="14"/>
      <c r="V695" s="14"/>
      <c r="W695" s="14"/>
      <c r="X695" s="14"/>
      <c r="Y695" s="14"/>
      <c r="Z695" s="14"/>
    </row>
    <row r="696">
      <c r="A696" s="7"/>
      <c r="B696" s="11"/>
      <c r="C696" s="22"/>
      <c r="D696" s="11"/>
      <c r="E696" s="13"/>
      <c r="F696" s="11"/>
      <c r="G696" s="14"/>
      <c r="H696" s="14"/>
      <c r="I696" s="14"/>
      <c r="J696" s="14"/>
      <c r="K696" s="14"/>
      <c r="L696" s="14"/>
      <c r="M696" s="14"/>
      <c r="N696" s="14"/>
      <c r="O696" s="14"/>
      <c r="P696" s="14"/>
      <c r="Q696" s="14"/>
      <c r="R696" s="14"/>
      <c r="S696" s="14"/>
      <c r="T696" s="14"/>
      <c r="U696" s="14"/>
      <c r="V696" s="14"/>
      <c r="W696" s="14"/>
      <c r="X696" s="14"/>
      <c r="Y696" s="14"/>
      <c r="Z696" s="14"/>
    </row>
    <row r="697">
      <c r="A697" s="7"/>
      <c r="B697" s="11"/>
      <c r="C697" s="22"/>
      <c r="D697" s="11"/>
      <c r="E697" s="13"/>
      <c r="F697" s="11"/>
      <c r="G697" s="14"/>
      <c r="H697" s="14"/>
      <c r="I697" s="14"/>
      <c r="J697" s="14"/>
      <c r="K697" s="14"/>
      <c r="L697" s="14"/>
      <c r="M697" s="14"/>
      <c r="N697" s="14"/>
      <c r="O697" s="14"/>
      <c r="P697" s="14"/>
      <c r="Q697" s="14"/>
      <c r="R697" s="14"/>
      <c r="S697" s="14"/>
      <c r="T697" s="14"/>
      <c r="U697" s="14"/>
      <c r="V697" s="14"/>
      <c r="W697" s="14"/>
      <c r="X697" s="14"/>
      <c r="Y697" s="14"/>
      <c r="Z697" s="14"/>
    </row>
    <row r="698">
      <c r="A698" s="7"/>
      <c r="B698" s="11"/>
      <c r="C698" s="22"/>
      <c r="D698" s="11"/>
      <c r="E698" s="13"/>
      <c r="F698" s="11"/>
      <c r="G698" s="14"/>
      <c r="H698" s="14"/>
      <c r="I698" s="14"/>
      <c r="J698" s="14"/>
      <c r="K698" s="14"/>
      <c r="L698" s="14"/>
      <c r="M698" s="14"/>
      <c r="N698" s="14"/>
      <c r="O698" s="14"/>
      <c r="P698" s="14"/>
      <c r="Q698" s="14"/>
      <c r="R698" s="14"/>
      <c r="S698" s="14"/>
      <c r="T698" s="14"/>
      <c r="U698" s="14"/>
      <c r="V698" s="14"/>
      <c r="W698" s="14"/>
      <c r="X698" s="14"/>
      <c r="Y698" s="14"/>
      <c r="Z698" s="14"/>
    </row>
    <row r="699">
      <c r="A699" s="7"/>
      <c r="B699" s="11"/>
      <c r="C699" s="22"/>
      <c r="D699" s="11"/>
      <c r="E699" s="13"/>
      <c r="F699" s="11"/>
      <c r="G699" s="14"/>
      <c r="H699" s="14"/>
      <c r="I699" s="14"/>
      <c r="J699" s="14"/>
      <c r="K699" s="14"/>
      <c r="L699" s="14"/>
      <c r="M699" s="14"/>
      <c r="N699" s="14"/>
      <c r="O699" s="14"/>
      <c r="P699" s="14"/>
      <c r="Q699" s="14"/>
      <c r="R699" s="14"/>
      <c r="S699" s="14"/>
      <c r="T699" s="14"/>
      <c r="U699" s="14"/>
      <c r="V699" s="14"/>
      <c r="W699" s="14"/>
      <c r="X699" s="14"/>
      <c r="Y699" s="14"/>
      <c r="Z699" s="14"/>
    </row>
    <row r="700">
      <c r="A700" s="7"/>
      <c r="B700" s="11"/>
      <c r="C700" s="22"/>
      <c r="D700" s="11"/>
      <c r="E700" s="13"/>
      <c r="F700" s="11"/>
      <c r="G700" s="14"/>
      <c r="H700" s="14"/>
      <c r="I700" s="14"/>
      <c r="J700" s="14"/>
      <c r="K700" s="14"/>
      <c r="L700" s="14"/>
      <c r="M700" s="14"/>
      <c r="N700" s="14"/>
      <c r="O700" s="14"/>
      <c r="P700" s="14"/>
      <c r="Q700" s="14"/>
      <c r="R700" s="14"/>
      <c r="S700" s="14"/>
      <c r="T700" s="14"/>
      <c r="U700" s="14"/>
      <c r="V700" s="14"/>
      <c r="W700" s="14"/>
      <c r="X700" s="14"/>
      <c r="Y700" s="14"/>
      <c r="Z700" s="14"/>
    </row>
    <row r="701">
      <c r="A701" s="7"/>
      <c r="B701" s="11"/>
      <c r="C701" s="22"/>
      <c r="D701" s="11"/>
      <c r="E701" s="13"/>
      <c r="F701" s="11"/>
      <c r="G701" s="14"/>
      <c r="H701" s="14"/>
      <c r="I701" s="14"/>
      <c r="J701" s="14"/>
      <c r="K701" s="14"/>
      <c r="L701" s="14"/>
      <c r="M701" s="14"/>
      <c r="N701" s="14"/>
      <c r="O701" s="14"/>
      <c r="P701" s="14"/>
      <c r="Q701" s="14"/>
      <c r="R701" s="14"/>
      <c r="S701" s="14"/>
      <c r="T701" s="14"/>
      <c r="U701" s="14"/>
      <c r="V701" s="14"/>
      <c r="W701" s="14"/>
      <c r="X701" s="14"/>
      <c r="Y701" s="14"/>
      <c r="Z701" s="14"/>
    </row>
    <row r="702">
      <c r="A702" s="7"/>
      <c r="B702" s="11"/>
      <c r="C702" s="22"/>
      <c r="D702" s="11"/>
      <c r="E702" s="13"/>
      <c r="F702" s="11"/>
      <c r="G702" s="14"/>
      <c r="H702" s="14"/>
      <c r="I702" s="14"/>
      <c r="J702" s="14"/>
      <c r="K702" s="14"/>
      <c r="L702" s="14"/>
      <c r="M702" s="14"/>
      <c r="N702" s="14"/>
      <c r="O702" s="14"/>
      <c r="P702" s="14"/>
      <c r="Q702" s="14"/>
      <c r="R702" s="14"/>
      <c r="S702" s="14"/>
      <c r="T702" s="14"/>
      <c r="U702" s="14"/>
      <c r="V702" s="14"/>
      <c r="W702" s="14"/>
      <c r="X702" s="14"/>
      <c r="Y702" s="14"/>
      <c r="Z702" s="14"/>
    </row>
    <row r="703">
      <c r="A703" s="7"/>
      <c r="B703" s="11"/>
      <c r="C703" s="22"/>
      <c r="D703" s="11"/>
      <c r="E703" s="13"/>
      <c r="F703" s="11"/>
      <c r="G703" s="14"/>
      <c r="H703" s="14"/>
      <c r="I703" s="14"/>
      <c r="J703" s="14"/>
      <c r="K703" s="14"/>
      <c r="L703" s="14"/>
      <c r="M703" s="14"/>
      <c r="N703" s="14"/>
      <c r="O703" s="14"/>
      <c r="P703" s="14"/>
      <c r="Q703" s="14"/>
      <c r="R703" s="14"/>
      <c r="S703" s="14"/>
      <c r="T703" s="14"/>
      <c r="U703" s="14"/>
      <c r="V703" s="14"/>
      <c r="W703" s="14"/>
      <c r="X703" s="14"/>
      <c r="Y703" s="14"/>
      <c r="Z703" s="14"/>
    </row>
    <row r="704">
      <c r="A704" s="7"/>
      <c r="B704" s="11"/>
      <c r="C704" s="22"/>
      <c r="D704" s="11"/>
      <c r="E704" s="13"/>
      <c r="F704" s="11"/>
      <c r="G704" s="14"/>
      <c r="H704" s="14"/>
      <c r="I704" s="14"/>
      <c r="J704" s="14"/>
      <c r="K704" s="14"/>
      <c r="L704" s="14"/>
      <c r="M704" s="14"/>
      <c r="N704" s="14"/>
      <c r="O704" s="14"/>
      <c r="P704" s="14"/>
      <c r="Q704" s="14"/>
      <c r="R704" s="14"/>
      <c r="S704" s="14"/>
      <c r="T704" s="14"/>
      <c r="U704" s="14"/>
      <c r="V704" s="14"/>
      <c r="W704" s="14"/>
      <c r="X704" s="14"/>
      <c r="Y704" s="14"/>
      <c r="Z704" s="14"/>
    </row>
    <row r="705">
      <c r="A705" s="7"/>
      <c r="B705" s="11"/>
      <c r="C705" s="22"/>
      <c r="D705" s="11"/>
      <c r="E705" s="13"/>
      <c r="F705" s="11"/>
      <c r="G705" s="14"/>
      <c r="H705" s="14"/>
      <c r="I705" s="14"/>
      <c r="J705" s="14"/>
      <c r="K705" s="14"/>
      <c r="L705" s="14"/>
      <c r="M705" s="14"/>
      <c r="N705" s="14"/>
      <c r="O705" s="14"/>
      <c r="P705" s="14"/>
      <c r="Q705" s="14"/>
      <c r="R705" s="14"/>
      <c r="S705" s="14"/>
      <c r="T705" s="14"/>
      <c r="U705" s="14"/>
      <c r="V705" s="14"/>
      <c r="W705" s="14"/>
      <c r="X705" s="14"/>
      <c r="Y705" s="14"/>
      <c r="Z705" s="14"/>
    </row>
    <row r="706">
      <c r="A706" s="7"/>
      <c r="B706" s="11"/>
      <c r="C706" s="22"/>
      <c r="D706" s="11"/>
      <c r="E706" s="13"/>
      <c r="F706" s="11"/>
      <c r="G706" s="14"/>
      <c r="H706" s="14"/>
      <c r="I706" s="14"/>
      <c r="J706" s="14"/>
      <c r="K706" s="14"/>
      <c r="L706" s="14"/>
      <c r="M706" s="14"/>
      <c r="N706" s="14"/>
      <c r="O706" s="14"/>
      <c r="P706" s="14"/>
      <c r="Q706" s="14"/>
      <c r="R706" s="14"/>
      <c r="S706" s="14"/>
      <c r="T706" s="14"/>
      <c r="U706" s="14"/>
      <c r="V706" s="14"/>
      <c r="W706" s="14"/>
      <c r="X706" s="14"/>
      <c r="Y706" s="14"/>
      <c r="Z706" s="14"/>
    </row>
    <row r="707">
      <c r="A707" s="7"/>
      <c r="B707" s="11"/>
      <c r="C707" s="22"/>
      <c r="D707" s="11"/>
      <c r="E707" s="13"/>
      <c r="F707" s="11"/>
      <c r="G707" s="14"/>
      <c r="H707" s="14"/>
      <c r="I707" s="14"/>
      <c r="J707" s="14"/>
      <c r="K707" s="14"/>
      <c r="L707" s="14"/>
      <c r="M707" s="14"/>
      <c r="N707" s="14"/>
      <c r="O707" s="14"/>
      <c r="P707" s="14"/>
      <c r="Q707" s="14"/>
      <c r="R707" s="14"/>
      <c r="S707" s="14"/>
      <c r="T707" s="14"/>
      <c r="U707" s="14"/>
      <c r="V707" s="14"/>
      <c r="W707" s="14"/>
      <c r="X707" s="14"/>
      <c r="Y707" s="14"/>
      <c r="Z707" s="14"/>
    </row>
    <row r="708">
      <c r="A708" s="7"/>
      <c r="B708" s="11"/>
      <c r="C708" s="22"/>
      <c r="D708" s="11"/>
      <c r="E708" s="13"/>
      <c r="F708" s="11"/>
      <c r="G708" s="14"/>
      <c r="H708" s="14"/>
      <c r="I708" s="14"/>
      <c r="J708" s="14"/>
      <c r="K708" s="14"/>
      <c r="L708" s="14"/>
      <c r="M708" s="14"/>
      <c r="N708" s="14"/>
      <c r="O708" s="14"/>
      <c r="P708" s="14"/>
      <c r="Q708" s="14"/>
      <c r="R708" s="14"/>
      <c r="S708" s="14"/>
      <c r="T708" s="14"/>
      <c r="U708" s="14"/>
      <c r="V708" s="14"/>
      <c r="W708" s="14"/>
      <c r="X708" s="14"/>
      <c r="Y708" s="14"/>
      <c r="Z708" s="14"/>
    </row>
    <row r="709">
      <c r="A709" s="7"/>
      <c r="B709" s="11"/>
      <c r="C709" s="22"/>
      <c r="D709" s="11"/>
      <c r="E709" s="13"/>
      <c r="F709" s="11"/>
      <c r="G709" s="14"/>
      <c r="H709" s="14"/>
      <c r="I709" s="14"/>
      <c r="J709" s="14"/>
      <c r="K709" s="14"/>
      <c r="L709" s="14"/>
      <c r="M709" s="14"/>
      <c r="N709" s="14"/>
      <c r="O709" s="14"/>
      <c r="P709" s="14"/>
      <c r="Q709" s="14"/>
      <c r="R709" s="14"/>
      <c r="S709" s="14"/>
      <c r="T709" s="14"/>
      <c r="U709" s="14"/>
      <c r="V709" s="14"/>
      <c r="W709" s="14"/>
      <c r="X709" s="14"/>
      <c r="Y709" s="14"/>
      <c r="Z709" s="14"/>
    </row>
    <row r="710">
      <c r="A710" s="7"/>
      <c r="B710" s="11"/>
      <c r="C710" s="22"/>
      <c r="D710" s="11"/>
      <c r="E710" s="13"/>
      <c r="F710" s="11"/>
      <c r="G710" s="14"/>
      <c r="H710" s="14"/>
      <c r="I710" s="14"/>
      <c r="J710" s="14"/>
      <c r="K710" s="14"/>
      <c r="L710" s="14"/>
      <c r="M710" s="14"/>
      <c r="N710" s="14"/>
      <c r="O710" s="14"/>
      <c r="P710" s="14"/>
      <c r="Q710" s="14"/>
      <c r="R710" s="14"/>
      <c r="S710" s="14"/>
      <c r="T710" s="14"/>
      <c r="U710" s="14"/>
      <c r="V710" s="14"/>
      <c r="W710" s="14"/>
      <c r="X710" s="14"/>
      <c r="Y710" s="14"/>
      <c r="Z710" s="14"/>
    </row>
    <row r="711">
      <c r="A711" s="7"/>
      <c r="B711" s="11"/>
      <c r="C711" s="22"/>
      <c r="D711" s="11"/>
      <c r="E711" s="13"/>
      <c r="F711" s="11"/>
      <c r="G711" s="14"/>
      <c r="H711" s="14"/>
      <c r="I711" s="14"/>
      <c r="J711" s="14"/>
      <c r="K711" s="14"/>
      <c r="L711" s="14"/>
      <c r="M711" s="14"/>
      <c r="N711" s="14"/>
      <c r="O711" s="14"/>
      <c r="P711" s="14"/>
      <c r="Q711" s="14"/>
      <c r="R711" s="14"/>
      <c r="S711" s="14"/>
      <c r="T711" s="14"/>
      <c r="U711" s="14"/>
      <c r="V711" s="14"/>
      <c r="W711" s="14"/>
      <c r="X711" s="14"/>
      <c r="Y711" s="14"/>
      <c r="Z711" s="14"/>
    </row>
    <row r="712">
      <c r="A712" s="7"/>
      <c r="B712" s="11"/>
      <c r="C712" s="22"/>
      <c r="D712" s="11"/>
      <c r="E712" s="13"/>
      <c r="F712" s="11"/>
      <c r="G712" s="14"/>
      <c r="H712" s="14"/>
      <c r="I712" s="14"/>
      <c r="J712" s="14"/>
      <c r="K712" s="14"/>
      <c r="L712" s="14"/>
      <c r="M712" s="14"/>
      <c r="N712" s="14"/>
      <c r="O712" s="14"/>
      <c r="P712" s="14"/>
      <c r="Q712" s="14"/>
      <c r="R712" s="14"/>
      <c r="S712" s="14"/>
      <c r="T712" s="14"/>
      <c r="U712" s="14"/>
      <c r="V712" s="14"/>
      <c r="W712" s="14"/>
      <c r="X712" s="14"/>
      <c r="Y712" s="14"/>
      <c r="Z712" s="14"/>
    </row>
    <row r="713">
      <c r="A713" s="7"/>
      <c r="B713" s="11"/>
      <c r="C713" s="22"/>
      <c r="D713" s="11"/>
      <c r="E713" s="13"/>
      <c r="F713" s="11"/>
      <c r="G713" s="14"/>
      <c r="H713" s="14"/>
      <c r="I713" s="14"/>
      <c r="J713" s="14"/>
      <c r="K713" s="14"/>
      <c r="L713" s="14"/>
      <c r="M713" s="14"/>
      <c r="N713" s="14"/>
      <c r="O713" s="14"/>
      <c r="P713" s="14"/>
      <c r="Q713" s="14"/>
      <c r="R713" s="14"/>
      <c r="S713" s="14"/>
      <c r="T713" s="14"/>
      <c r="U713" s="14"/>
      <c r="V713" s="14"/>
      <c r="W713" s="14"/>
      <c r="X713" s="14"/>
      <c r="Y713" s="14"/>
      <c r="Z713" s="14"/>
    </row>
    <row r="714">
      <c r="A714" s="7"/>
      <c r="B714" s="11"/>
      <c r="C714" s="22"/>
      <c r="D714" s="11"/>
      <c r="E714" s="13"/>
      <c r="F714" s="11"/>
      <c r="G714" s="14"/>
      <c r="H714" s="14"/>
      <c r="I714" s="14"/>
      <c r="J714" s="14"/>
      <c r="K714" s="14"/>
      <c r="L714" s="14"/>
      <c r="M714" s="14"/>
      <c r="N714" s="14"/>
      <c r="O714" s="14"/>
      <c r="P714" s="14"/>
      <c r="Q714" s="14"/>
      <c r="R714" s="14"/>
      <c r="S714" s="14"/>
      <c r="T714" s="14"/>
      <c r="U714" s="14"/>
      <c r="V714" s="14"/>
      <c r="W714" s="14"/>
      <c r="X714" s="14"/>
      <c r="Y714" s="14"/>
      <c r="Z714" s="14"/>
    </row>
    <row r="715">
      <c r="A715" s="7"/>
      <c r="B715" s="11"/>
      <c r="C715" s="22"/>
      <c r="D715" s="11"/>
      <c r="E715" s="13"/>
      <c r="F715" s="11"/>
      <c r="G715" s="14"/>
      <c r="H715" s="14"/>
      <c r="I715" s="14"/>
      <c r="J715" s="14"/>
      <c r="K715" s="14"/>
      <c r="L715" s="14"/>
      <c r="M715" s="14"/>
      <c r="N715" s="14"/>
      <c r="O715" s="14"/>
      <c r="P715" s="14"/>
      <c r="Q715" s="14"/>
      <c r="R715" s="14"/>
      <c r="S715" s="14"/>
      <c r="T715" s="14"/>
      <c r="U715" s="14"/>
      <c r="V715" s="14"/>
      <c r="W715" s="14"/>
      <c r="X715" s="14"/>
      <c r="Y715" s="14"/>
      <c r="Z715" s="14"/>
    </row>
    <row r="716">
      <c r="A716" s="7"/>
      <c r="B716" s="11"/>
      <c r="C716" s="22"/>
      <c r="D716" s="11"/>
      <c r="E716" s="13"/>
      <c r="F716" s="11"/>
      <c r="G716" s="14"/>
      <c r="H716" s="14"/>
      <c r="I716" s="14"/>
      <c r="J716" s="14"/>
      <c r="K716" s="14"/>
      <c r="L716" s="14"/>
      <c r="M716" s="14"/>
      <c r="N716" s="14"/>
      <c r="O716" s="14"/>
      <c r="P716" s="14"/>
      <c r="Q716" s="14"/>
      <c r="R716" s="14"/>
      <c r="S716" s="14"/>
      <c r="T716" s="14"/>
      <c r="U716" s="14"/>
      <c r="V716" s="14"/>
      <c r="W716" s="14"/>
      <c r="X716" s="14"/>
      <c r="Y716" s="14"/>
      <c r="Z716" s="14"/>
    </row>
    <row r="717">
      <c r="A717" s="7"/>
      <c r="B717" s="11"/>
      <c r="C717" s="22"/>
      <c r="D717" s="11"/>
      <c r="E717" s="13"/>
      <c r="F717" s="11"/>
      <c r="G717" s="14"/>
      <c r="H717" s="14"/>
      <c r="I717" s="14"/>
      <c r="J717" s="14"/>
      <c r="K717" s="14"/>
      <c r="L717" s="14"/>
      <c r="M717" s="14"/>
      <c r="N717" s="14"/>
      <c r="O717" s="14"/>
      <c r="P717" s="14"/>
      <c r="Q717" s="14"/>
      <c r="R717" s="14"/>
      <c r="S717" s="14"/>
      <c r="T717" s="14"/>
      <c r="U717" s="14"/>
      <c r="V717" s="14"/>
      <c r="W717" s="14"/>
      <c r="X717" s="14"/>
      <c r="Y717" s="14"/>
      <c r="Z717" s="14"/>
    </row>
    <row r="718">
      <c r="A718" s="7"/>
      <c r="B718" s="11"/>
      <c r="C718" s="22"/>
      <c r="D718" s="11"/>
      <c r="E718" s="13"/>
      <c r="F718" s="11"/>
      <c r="G718" s="14"/>
      <c r="H718" s="14"/>
      <c r="I718" s="14"/>
      <c r="J718" s="14"/>
      <c r="K718" s="14"/>
      <c r="L718" s="14"/>
      <c r="M718" s="14"/>
      <c r="N718" s="14"/>
      <c r="O718" s="14"/>
      <c r="P718" s="14"/>
      <c r="Q718" s="14"/>
      <c r="R718" s="14"/>
      <c r="S718" s="14"/>
      <c r="T718" s="14"/>
      <c r="U718" s="14"/>
      <c r="V718" s="14"/>
      <c r="W718" s="14"/>
      <c r="X718" s="14"/>
      <c r="Y718" s="14"/>
      <c r="Z718" s="14"/>
    </row>
    <row r="719">
      <c r="A719" s="7"/>
      <c r="B719" s="11"/>
      <c r="C719" s="22"/>
      <c r="D719" s="11"/>
      <c r="E719" s="13"/>
      <c r="F719" s="11"/>
      <c r="G719" s="14"/>
      <c r="H719" s="14"/>
      <c r="I719" s="14"/>
      <c r="J719" s="14"/>
      <c r="K719" s="14"/>
      <c r="L719" s="14"/>
      <c r="M719" s="14"/>
      <c r="N719" s="14"/>
      <c r="O719" s="14"/>
      <c r="P719" s="14"/>
      <c r="Q719" s="14"/>
      <c r="R719" s="14"/>
      <c r="S719" s="14"/>
      <c r="T719" s="14"/>
      <c r="U719" s="14"/>
      <c r="V719" s="14"/>
      <c r="W719" s="14"/>
      <c r="X719" s="14"/>
      <c r="Y719" s="14"/>
      <c r="Z719" s="14"/>
    </row>
    <row r="720">
      <c r="A720" s="7"/>
      <c r="B720" s="11"/>
      <c r="C720" s="22"/>
      <c r="D720" s="11"/>
      <c r="E720" s="13"/>
      <c r="F720" s="11"/>
      <c r="G720" s="14"/>
      <c r="H720" s="14"/>
      <c r="I720" s="14"/>
      <c r="J720" s="14"/>
      <c r="K720" s="14"/>
      <c r="L720" s="14"/>
      <c r="M720" s="14"/>
      <c r="N720" s="14"/>
      <c r="O720" s="14"/>
      <c r="P720" s="14"/>
      <c r="Q720" s="14"/>
      <c r="R720" s="14"/>
      <c r="S720" s="14"/>
      <c r="T720" s="14"/>
      <c r="U720" s="14"/>
      <c r="V720" s="14"/>
      <c r="W720" s="14"/>
      <c r="X720" s="14"/>
      <c r="Y720" s="14"/>
      <c r="Z720" s="14"/>
    </row>
    <row r="721">
      <c r="A721" s="7"/>
      <c r="B721" s="11"/>
      <c r="C721" s="22"/>
      <c r="D721" s="11"/>
      <c r="E721" s="13"/>
      <c r="F721" s="11"/>
      <c r="G721" s="14"/>
      <c r="H721" s="14"/>
      <c r="I721" s="14"/>
      <c r="J721" s="14"/>
      <c r="K721" s="14"/>
      <c r="L721" s="14"/>
      <c r="M721" s="14"/>
      <c r="N721" s="14"/>
      <c r="O721" s="14"/>
      <c r="P721" s="14"/>
      <c r="Q721" s="14"/>
      <c r="R721" s="14"/>
      <c r="S721" s="14"/>
      <c r="T721" s="14"/>
      <c r="U721" s="14"/>
      <c r="V721" s="14"/>
      <c r="W721" s="14"/>
      <c r="X721" s="14"/>
      <c r="Y721" s="14"/>
      <c r="Z721" s="14"/>
    </row>
    <row r="722">
      <c r="A722" s="7"/>
      <c r="B722" s="11"/>
      <c r="C722" s="22"/>
      <c r="D722" s="11"/>
      <c r="E722" s="13"/>
      <c r="F722" s="11"/>
      <c r="G722" s="14"/>
      <c r="H722" s="14"/>
      <c r="I722" s="14"/>
      <c r="J722" s="14"/>
      <c r="K722" s="14"/>
      <c r="L722" s="14"/>
      <c r="M722" s="14"/>
      <c r="N722" s="14"/>
      <c r="O722" s="14"/>
      <c r="P722" s="14"/>
      <c r="Q722" s="14"/>
      <c r="R722" s="14"/>
      <c r="S722" s="14"/>
      <c r="T722" s="14"/>
      <c r="U722" s="14"/>
      <c r="V722" s="14"/>
      <c r="W722" s="14"/>
      <c r="X722" s="14"/>
      <c r="Y722" s="14"/>
      <c r="Z722" s="14"/>
    </row>
    <row r="723">
      <c r="A723" s="7"/>
      <c r="B723" s="11"/>
      <c r="C723" s="22"/>
      <c r="D723" s="11"/>
      <c r="E723" s="13"/>
      <c r="F723" s="11"/>
      <c r="G723" s="14"/>
      <c r="H723" s="14"/>
      <c r="I723" s="14"/>
      <c r="J723" s="14"/>
      <c r="K723" s="14"/>
      <c r="L723" s="14"/>
      <c r="M723" s="14"/>
      <c r="N723" s="14"/>
      <c r="O723" s="14"/>
      <c r="P723" s="14"/>
      <c r="Q723" s="14"/>
      <c r="R723" s="14"/>
      <c r="S723" s="14"/>
      <c r="T723" s="14"/>
      <c r="U723" s="14"/>
      <c r="V723" s="14"/>
      <c r="W723" s="14"/>
      <c r="X723" s="14"/>
      <c r="Y723" s="14"/>
      <c r="Z723" s="14"/>
    </row>
    <row r="724">
      <c r="A724" s="7"/>
      <c r="B724" s="11"/>
      <c r="C724" s="22"/>
      <c r="D724" s="11"/>
      <c r="E724" s="13"/>
      <c r="F724" s="11"/>
      <c r="G724" s="14"/>
      <c r="H724" s="14"/>
      <c r="I724" s="14"/>
      <c r="J724" s="14"/>
      <c r="K724" s="14"/>
      <c r="L724" s="14"/>
      <c r="M724" s="14"/>
      <c r="N724" s="14"/>
      <c r="O724" s="14"/>
      <c r="P724" s="14"/>
      <c r="Q724" s="14"/>
      <c r="R724" s="14"/>
      <c r="S724" s="14"/>
      <c r="T724" s="14"/>
      <c r="U724" s="14"/>
      <c r="V724" s="14"/>
      <c r="W724" s="14"/>
      <c r="X724" s="14"/>
      <c r="Y724" s="14"/>
      <c r="Z724" s="14"/>
    </row>
    <row r="725">
      <c r="A725" s="7"/>
      <c r="B725" s="11"/>
      <c r="C725" s="22"/>
      <c r="D725" s="11"/>
      <c r="E725" s="13"/>
      <c r="F725" s="11"/>
      <c r="G725" s="14"/>
      <c r="H725" s="14"/>
      <c r="I725" s="14"/>
      <c r="J725" s="14"/>
      <c r="K725" s="14"/>
      <c r="L725" s="14"/>
      <c r="M725" s="14"/>
      <c r="N725" s="14"/>
      <c r="O725" s="14"/>
      <c r="P725" s="14"/>
      <c r="Q725" s="14"/>
      <c r="R725" s="14"/>
      <c r="S725" s="14"/>
      <c r="T725" s="14"/>
      <c r="U725" s="14"/>
      <c r="V725" s="14"/>
      <c r="W725" s="14"/>
      <c r="X725" s="14"/>
      <c r="Y725" s="14"/>
      <c r="Z725" s="14"/>
    </row>
    <row r="726">
      <c r="A726" s="7"/>
      <c r="B726" s="11"/>
      <c r="C726" s="22"/>
      <c r="D726" s="11"/>
      <c r="E726" s="13"/>
      <c r="F726" s="11"/>
      <c r="G726" s="14"/>
      <c r="H726" s="14"/>
      <c r="I726" s="14"/>
      <c r="J726" s="14"/>
      <c r="K726" s="14"/>
      <c r="L726" s="14"/>
      <c r="M726" s="14"/>
      <c r="N726" s="14"/>
      <c r="O726" s="14"/>
      <c r="P726" s="14"/>
      <c r="Q726" s="14"/>
      <c r="R726" s="14"/>
      <c r="S726" s="14"/>
      <c r="T726" s="14"/>
      <c r="U726" s="14"/>
      <c r="V726" s="14"/>
      <c r="W726" s="14"/>
      <c r="X726" s="14"/>
      <c r="Y726" s="14"/>
      <c r="Z726" s="14"/>
    </row>
    <row r="727">
      <c r="A727" s="7"/>
      <c r="B727" s="11"/>
      <c r="C727" s="22"/>
      <c r="D727" s="11"/>
      <c r="E727" s="13"/>
      <c r="F727" s="11"/>
      <c r="G727" s="14"/>
      <c r="H727" s="14"/>
      <c r="I727" s="14"/>
      <c r="J727" s="14"/>
      <c r="K727" s="14"/>
      <c r="L727" s="14"/>
      <c r="M727" s="14"/>
      <c r="N727" s="14"/>
      <c r="O727" s="14"/>
      <c r="P727" s="14"/>
      <c r="Q727" s="14"/>
      <c r="R727" s="14"/>
      <c r="S727" s="14"/>
      <c r="T727" s="14"/>
      <c r="U727" s="14"/>
      <c r="V727" s="14"/>
      <c r="W727" s="14"/>
      <c r="X727" s="14"/>
      <c r="Y727" s="14"/>
      <c r="Z727" s="14"/>
    </row>
    <row r="728">
      <c r="A728" s="7"/>
      <c r="B728" s="11"/>
      <c r="C728" s="22"/>
      <c r="D728" s="11"/>
      <c r="E728" s="13"/>
      <c r="F728" s="11"/>
      <c r="G728" s="14"/>
      <c r="H728" s="14"/>
      <c r="I728" s="14"/>
      <c r="J728" s="14"/>
      <c r="K728" s="14"/>
      <c r="L728" s="14"/>
      <c r="M728" s="14"/>
      <c r="N728" s="14"/>
      <c r="O728" s="14"/>
      <c r="P728" s="14"/>
      <c r="Q728" s="14"/>
      <c r="R728" s="14"/>
      <c r="S728" s="14"/>
      <c r="T728" s="14"/>
      <c r="U728" s="14"/>
      <c r="V728" s="14"/>
      <c r="W728" s="14"/>
      <c r="X728" s="14"/>
      <c r="Y728" s="14"/>
      <c r="Z728" s="14"/>
    </row>
    <row r="729">
      <c r="A729" s="7"/>
      <c r="B729" s="11"/>
      <c r="C729" s="22"/>
      <c r="D729" s="11"/>
      <c r="E729" s="13"/>
      <c r="F729" s="11"/>
      <c r="G729" s="14"/>
      <c r="H729" s="14"/>
      <c r="I729" s="14"/>
      <c r="J729" s="14"/>
      <c r="K729" s="14"/>
      <c r="L729" s="14"/>
      <c r="M729" s="14"/>
      <c r="N729" s="14"/>
      <c r="O729" s="14"/>
      <c r="P729" s="14"/>
      <c r="Q729" s="14"/>
      <c r="R729" s="14"/>
      <c r="S729" s="14"/>
      <c r="T729" s="14"/>
      <c r="U729" s="14"/>
      <c r="V729" s="14"/>
      <c r="W729" s="14"/>
      <c r="X729" s="14"/>
      <c r="Y729" s="14"/>
      <c r="Z729" s="14"/>
    </row>
    <row r="730">
      <c r="A730" s="7"/>
      <c r="B730" s="11"/>
      <c r="C730" s="22"/>
      <c r="D730" s="11"/>
      <c r="E730" s="13"/>
      <c r="F730" s="11"/>
      <c r="G730" s="14"/>
      <c r="H730" s="14"/>
      <c r="I730" s="14"/>
      <c r="J730" s="14"/>
      <c r="K730" s="14"/>
      <c r="L730" s="14"/>
      <c r="M730" s="14"/>
      <c r="N730" s="14"/>
      <c r="O730" s="14"/>
      <c r="P730" s="14"/>
      <c r="Q730" s="14"/>
      <c r="R730" s="14"/>
      <c r="S730" s="14"/>
      <c r="T730" s="14"/>
      <c r="U730" s="14"/>
      <c r="V730" s="14"/>
      <c r="W730" s="14"/>
      <c r="X730" s="14"/>
      <c r="Y730" s="14"/>
      <c r="Z730" s="14"/>
    </row>
    <row r="731">
      <c r="A731" s="7"/>
      <c r="B731" s="11"/>
      <c r="C731" s="22"/>
      <c r="D731" s="11"/>
      <c r="E731" s="13"/>
      <c r="F731" s="11"/>
      <c r="G731" s="14"/>
      <c r="H731" s="14"/>
      <c r="I731" s="14"/>
      <c r="J731" s="14"/>
      <c r="K731" s="14"/>
      <c r="L731" s="14"/>
      <c r="M731" s="14"/>
      <c r="N731" s="14"/>
      <c r="O731" s="14"/>
      <c r="P731" s="14"/>
      <c r="Q731" s="14"/>
      <c r="R731" s="14"/>
      <c r="S731" s="14"/>
      <c r="T731" s="14"/>
      <c r="U731" s="14"/>
      <c r="V731" s="14"/>
      <c r="W731" s="14"/>
      <c r="X731" s="14"/>
      <c r="Y731" s="14"/>
      <c r="Z731" s="14"/>
    </row>
    <row r="732">
      <c r="A732" s="7"/>
      <c r="B732" s="11"/>
      <c r="C732" s="22"/>
      <c r="D732" s="11"/>
      <c r="E732" s="13"/>
      <c r="F732" s="11"/>
      <c r="G732" s="14"/>
      <c r="H732" s="14"/>
      <c r="I732" s="14"/>
      <c r="J732" s="14"/>
      <c r="K732" s="14"/>
      <c r="L732" s="14"/>
      <c r="M732" s="14"/>
      <c r="N732" s="14"/>
      <c r="O732" s="14"/>
      <c r="P732" s="14"/>
      <c r="Q732" s="14"/>
      <c r="R732" s="14"/>
      <c r="S732" s="14"/>
      <c r="T732" s="14"/>
      <c r="U732" s="14"/>
      <c r="V732" s="14"/>
      <c r="W732" s="14"/>
      <c r="X732" s="14"/>
      <c r="Y732" s="14"/>
      <c r="Z732" s="14"/>
    </row>
    <row r="733">
      <c r="A733" s="7"/>
      <c r="B733" s="11"/>
      <c r="C733" s="22"/>
      <c r="D733" s="11"/>
      <c r="E733" s="13"/>
      <c r="F733" s="11"/>
      <c r="G733" s="14"/>
      <c r="H733" s="14"/>
      <c r="I733" s="14"/>
      <c r="J733" s="14"/>
      <c r="K733" s="14"/>
      <c r="L733" s="14"/>
      <c r="M733" s="14"/>
      <c r="N733" s="14"/>
      <c r="O733" s="14"/>
      <c r="P733" s="14"/>
      <c r="Q733" s="14"/>
      <c r="R733" s="14"/>
      <c r="S733" s="14"/>
      <c r="T733" s="14"/>
      <c r="U733" s="14"/>
      <c r="V733" s="14"/>
      <c r="W733" s="14"/>
      <c r="X733" s="14"/>
      <c r="Y733" s="14"/>
      <c r="Z733" s="14"/>
    </row>
    <row r="734">
      <c r="A734" s="7"/>
      <c r="B734" s="11"/>
      <c r="C734" s="22"/>
      <c r="D734" s="11"/>
      <c r="E734" s="13"/>
      <c r="F734" s="11"/>
      <c r="G734" s="14"/>
      <c r="H734" s="14"/>
      <c r="I734" s="14"/>
      <c r="J734" s="14"/>
      <c r="K734" s="14"/>
      <c r="L734" s="14"/>
      <c r="M734" s="14"/>
      <c r="N734" s="14"/>
      <c r="O734" s="14"/>
      <c r="P734" s="14"/>
      <c r="Q734" s="14"/>
      <c r="R734" s="14"/>
      <c r="S734" s="14"/>
      <c r="T734" s="14"/>
      <c r="U734" s="14"/>
      <c r="V734" s="14"/>
      <c r="W734" s="14"/>
      <c r="X734" s="14"/>
      <c r="Y734" s="14"/>
      <c r="Z734" s="14"/>
    </row>
    <row r="735">
      <c r="A735" s="7"/>
      <c r="B735" s="11"/>
      <c r="C735" s="22"/>
      <c r="D735" s="11"/>
      <c r="E735" s="13"/>
      <c r="F735" s="11"/>
      <c r="G735" s="14"/>
      <c r="H735" s="14"/>
      <c r="I735" s="14"/>
      <c r="J735" s="14"/>
      <c r="K735" s="14"/>
      <c r="L735" s="14"/>
      <c r="M735" s="14"/>
      <c r="N735" s="14"/>
      <c r="O735" s="14"/>
      <c r="P735" s="14"/>
      <c r="Q735" s="14"/>
      <c r="R735" s="14"/>
      <c r="S735" s="14"/>
      <c r="T735" s="14"/>
      <c r="U735" s="14"/>
      <c r="V735" s="14"/>
      <c r="W735" s="14"/>
      <c r="X735" s="14"/>
      <c r="Y735" s="14"/>
      <c r="Z735" s="14"/>
    </row>
    <row r="736">
      <c r="A736" s="7"/>
      <c r="B736" s="11"/>
      <c r="C736" s="22"/>
      <c r="D736" s="11"/>
      <c r="E736" s="13"/>
      <c r="F736" s="11"/>
      <c r="G736" s="14"/>
      <c r="H736" s="14"/>
      <c r="I736" s="14"/>
      <c r="J736" s="14"/>
      <c r="K736" s="14"/>
      <c r="L736" s="14"/>
      <c r="M736" s="14"/>
      <c r="N736" s="14"/>
      <c r="O736" s="14"/>
      <c r="P736" s="14"/>
      <c r="Q736" s="14"/>
      <c r="R736" s="14"/>
      <c r="S736" s="14"/>
      <c r="T736" s="14"/>
      <c r="U736" s="14"/>
      <c r="V736" s="14"/>
      <c r="W736" s="14"/>
      <c r="X736" s="14"/>
      <c r="Y736" s="14"/>
      <c r="Z736" s="14"/>
    </row>
    <row r="737">
      <c r="A737" s="7"/>
      <c r="B737" s="11"/>
      <c r="C737" s="22"/>
      <c r="D737" s="11"/>
      <c r="E737" s="13"/>
      <c r="F737" s="11"/>
      <c r="G737" s="14"/>
      <c r="H737" s="14"/>
      <c r="I737" s="14"/>
      <c r="J737" s="14"/>
      <c r="K737" s="14"/>
      <c r="L737" s="14"/>
      <c r="M737" s="14"/>
      <c r="N737" s="14"/>
      <c r="O737" s="14"/>
      <c r="P737" s="14"/>
      <c r="Q737" s="14"/>
      <c r="R737" s="14"/>
      <c r="S737" s="14"/>
      <c r="T737" s="14"/>
      <c r="U737" s="14"/>
      <c r="V737" s="14"/>
      <c r="W737" s="14"/>
      <c r="X737" s="14"/>
      <c r="Y737" s="14"/>
      <c r="Z737" s="14"/>
    </row>
    <row r="738">
      <c r="A738" s="7"/>
      <c r="B738" s="11"/>
      <c r="C738" s="22"/>
      <c r="D738" s="11"/>
      <c r="E738" s="13"/>
      <c r="F738" s="11"/>
      <c r="G738" s="14"/>
      <c r="H738" s="14"/>
      <c r="I738" s="14"/>
      <c r="J738" s="14"/>
      <c r="K738" s="14"/>
      <c r="L738" s="14"/>
      <c r="M738" s="14"/>
      <c r="N738" s="14"/>
      <c r="O738" s="14"/>
      <c r="P738" s="14"/>
      <c r="Q738" s="14"/>
      <c r="R738" s="14"/>
      <c r="S738" s="14"/>
      <c r="T738" s="14"/>
      <c r="U738" s="14"/>
      <c r="V738" s="14"/>
      <c r="W738" s="14"/>
      <c r="X738" s="14"/>
      <c r="Y738" s="14"/>
      <c r="Z738" s="14"/>
    </row>
    <row r="739">
      <c r="A739" s="7"/>
      <c r="B739" s="11"/>
      <c r="C739" s="22"/>
      <c r="D739" s="11"/>
      <c r="E739" s="13"/>
      <c r="F739" s="11"/>
      <c r="G739" s="14"/>
      <c r="H739" s="14"/>
      <c r="I739" s="14"/>
      <c r="J739" s="14"/>
      <c r="K739" s="14"/>
      <c r="L739" s="14"/>
      <c r="M739" s="14"/>
      <c r="N739" s="14"/>
      <c r="O739" s="14"/>
      <c r="P739" s="14"/>
      <c r="Q739" s="14"/>
      <c r="R739" s="14"/>
      <c r="S739" s="14"/>
      <c r="T739" s="14"/>
      <c r="U739" s="14"/>
      <c r="V739" s="14"/>
      <c r="W739" s="14"/>
      <c r="X739" s="14"/>
      <c r="Y739" s="14"/>
      <c r="Z739" s="14"/>
    </row>
    <row r="740">
      <c r="A740" s="7"/>
      <c r="B740" s="11"/>
      <c r="C740" s="22"/>
      <c r="D740" s="11"/>
      <c r="E740" s="13"/>
      <c r="F740" s="11"/>
      <c r="G740" s="14"/>
      <c r="H740" s="14"/>
      <c r="I740" s="14"/>
      <c r="J740" s="14"/>
      <c r="K740" s="14"/>
      <c r="L740" s="14"/>
      <c r="M740" s="14"/>
      <c r="N740" s="14"/>
      <c r="O740" s="14"/>
      <c r="P740" s="14"/>
      <c r="Q740" s="14"/>
      <c r="R740" s="14"/>
      <c r="S740" s="14"/>
      <c r="T740" s="14"/>
      <c r="U740" s="14"/>
      <c r="V740" s="14"/>
      <c r="W740" s="14"/>
      <c r="X740" s="14"/>
      <c r="Y740" s="14"/>
      <c r="Z740" s="14"/>
    </row>
    <row r="741">
      <c r="A741" s="7"/>
      <c r="B741" s="11"/>
      <c r="C741" s="22"/>
      <c r="D741" s="11"/>
      <c r="E741" s="13"/>
      <c r="F741" s="11"/>
      <c r="G741" s="14"/>
      <c r="H741" s="14"/>
      <c r="I741" s="14"/>
      <c r="J741" s="14"/>
      <c r="K741" s="14"/>
      <c r="L741" s="14"/>
      <c r="M741" s="14"/>
      <c r="N741" s="14"/>
      <c r="O741" s="14"/>
      <c r="P741" s="14"/>
      <c r="Q741" s="14"/>
      <c r="R741" s="14"/>
      <c r="S741" s="14"/>
      <c r="T741" s="14"/>
      <c r="U741" s="14"/>
      <c r="V741" s="14"/>
      <c r="W741" s="14"/>
      <c r="X741" s="14"/>
      <c r="Y741" s="14"/>
      <c r="Z741" s="14"/>
    </row>
    <row r="742">
      <c r="A742" s="7"/>
      <c r="B742" s="11"/>
      <c r="C742" s="22"/>
      <c r="D742" s="11"/>
      <c r="E742" s="13"/>
      <c r="F742" s="11"/>
      <c r="G742" s="14"/>
      <c r="H742" s="14"/>
      <c r="I742" s="14"/>
      <c r="J742" s="14"/>
      <c r="K742" s="14"/>
      <c r="L742" s="14"/>
      <c r="M742" s="14"/>
      <c r="N742" s="14"/>
      <c r="O742" s="14"/>
      <c r="P742" s="14"/>
      <c r="Q742" s="14"/>
      <c r="R742" s="14"/>
      <c r="S742" s="14"/>
      <c r="T742" s="14"/>
      <c r="U742" s="14"/>
      <c r="V742" s="14"/>
      <c r="W742" s="14"/>
      <c r="X742" s="14"/>
      <c r="Y742" s="14"/>
      <c r="Z742" s="14"/>
    </row>
    <row r="743">
      <c r="A743" s="7"/>
      <c r="B743" s="11"/>
      <c r="C743" s="22"/>
      <c r="D743" s="11"/>
      <c r="E743" s="13"/>
      <c r="F743" s="11"/>
      <c r="G743" s="14"/>
      <c r="H743" s="14"/>
      <c r="I743" s="14"/>
      <c r="J743" s="14"/>
      <c r="K743" s="14"/>
      <c r="L743" s="14"/>
      <c r="M743" s="14"/>
      <c r="N743" s="14"/>
      <c r="O743" s="14"/>
      <c r="P743" s="14"/>
      <c r="Q743" s="14"/>
      <c r="R743" s="14"/>
      <c r="S743" s="14"/>
      <c r="T743" s="14"/>
      <c r="U743" s="14"/>
      <c r="V743" s="14"/>
      <c r="W743" s="14"/>
      <c r="X743" s="14"/>
      <c r="Y743" s="14"/>
      <c r="Z743" s="14"/>
    </row>
    <row r="744">
      <c r="A744" s="7"/>
      <c r="B744" s="11"/>
      <c r="C744" s="22"/>
      <c r="D744" s="11"/>
      <c r="E744" s="13"/>
      <c r="F744" s="11"/>
      <c r="G744" s="14"/>
      <c r="H744" s="14"/>
      <c r="I744" s="14"/>
      <c r="J744" s="14"/>
      <c r="K744" s="14"/>
      <c r="L744" s="14"/>
      <c r="M744" s="14"/>
      <c r="N744" s="14"/>
      <c r="O744" s="14"/>
      <c r="P744" s="14"/>
      <c r="Q744" s="14"/>
      <c r="R744" s="14"/>
      <c r="S744" s="14"/>
      <c r="T744" s="14"/>
      <c r="U744" s="14"/>
      <c r="V744" s="14"/>
      <c r="W744" s="14"/>
      <c r="X744" s="14"/>
      <c r="Y744" s="14"/>
      <c r="Z744" s="14"/>
    </row>
    <row r="745">
      <c r="A745" s="7"/>
      <c r="B745" s="11"/>
      <c r="C745" s="22"/>
      <c r="D745" s="11"/>
      <c r="E745" s="13"/>
      <c r="F745" s="11"/>
      <c r="G745" s="14"/>
      <c r="H745" s="14"/>
      <c r="I745" s="14"/>
      <c r="J745" s="14"/>
      <c r="K745" s="14"/>
      <c r="L745" s="14"/>
      <c r="M745" s="14"/>
      <c r="N745" s="14"/>
      <c r="O745" s="14"/>
      <c r="P745" s="14"/>
      <c r="Q745" s="14"/>
      <c r="R745" s="14"/>
      <c r="S745" s="14"/>
      <c r="T745" s="14"/>
      <c r="U745" s="14"/>
      <c r="V745" s="14"/>
      <c r="W745" s="14"/>
      <c r="X745" s="14"/>
      <c r="Y745" s="14"/>
      <c r="Z745" s="14"/>
    </row>
    <row r="746">
      <c r="A746" s="7"/>
      <c r="B746" s="11"/>
      <c r="C746" s="22"/>
      <c r="D746" s="11"/>
      <c r="E746" s="13"/>
      <c r="F746" s="11"/>
      <c r="G746" s="14"/>
      <c r="H746" s="14"/>
      <c r="I746" s="14"/>
      <c r="J746" s="14"/>
      <c r="K746" s="14"/>
      <c r="L746" s="14"/>
      <c r="M746" s="14"/>
      <c r="N746" s="14"/>
      <c r="O746" s="14"/>
      <c r="P746" s="14"/>
      <c r="Q746" s="14"/>
      <c r="R746" s="14"/>
      <c r="S746" s="14"/>
      <c r="T746" s="14"/>
      <c r="U746" s="14"/>
      <c r="V746" s="14"/>
      <c r="W746" s="14"/>
      <c r="X746" s="14"/>
      <c r="Y746" s="14"/>
      <c r="Z746" s="14"/>
    </row>
    <row r="747">
      <c r="A747" s="7"/>
      <c r="B747" s="11"/>
      <c r="C747" s="22"/>
      <c r="D747" s="11"/>
      <c r="E747" s="13"/>
      <c r="F747" s="11"/>
      <c r="G747" s="14"/>
      <c r="H747" s="14"/>
      <c r="I747" s="14"/>
      <c r="J747" s="14"/>
      <c r="K747" s="14"/>
      <c r="L747" s="14"/>
      <c r="M747" s="14"/>
      <c r="N747" s="14"/>
      <c r="O747" s="14"/>
      <c r="P747" s="14"/>
      <c r="Q747" s="14"/>
      <c r="R747" s="14"/>
      <c r="S747" s="14"/>
      <c r="T747" s="14"/>
      <c r="U747" s="14"/>
      <c r="V747" s="14"/>
      <c r="W747" s="14"/>
      <c r="X747" s="14"/>
      <c r="Y747" s="14"/>
      <c r="Z747" s="14"/>
    </row>
    <row r="748">
      <c r="A748" s="7"/>
      <c r="B748" s="11"/>
      <c r="C748" s="22"/>
      <c r="D748" s="11"/>
      <c r="E748" s="13"/>
      <c r="F748" s="11"/>
      <c r="G748" s="14"/>
      <c r="H748" s="14"/>
      <c r="I748" s="14"/>
      <c r="J748" s="14"/>
      <c r="K748" s="14"/>
      <c r="L748" s="14"/>
      <c r="M748" s="14"/>
      <c r="N748" s="14"/>
      <c r="O748" s="14"/>
      <c r="P748" s="14"/>
      <c r="Q748" s="14"/>
      <c r="R748" s="14"/>
      <c r="S748" s="14"/>
      <c r="T748" s="14"/>
      <c r="U748" s="14"/>
      <c r="V748" s="14"/>
      <c r="W748" s="14"/>
      <c r="X748" s="14"/>
      <c r="Y748" s="14"/>
      <c r="Z748" s="14"/>
    </row>
    <row r="749">
      <c r="A749" s="7"/>
      <c r="B749" s="11"/>
      <c r="C749" s="22"/>
      <c r="D749" s="11"/>
      <c r="E749" s="13"/>
      <c r="F749" s="11"/>
      <c r="G749" s="14"/>
      <c r="H749" s="14"/>
      <c r="I749" s="14"/>
      <c r="J749" s="14"/>
      <c r="K749" s="14"/>
      <c r="L749" s="14"/>
      <c r="M749" s="14"/>
      <c r="N749" s="14"/>
      <c r="O749" s="14"/>
      <c r="P749" s="14"/>
      <c r="Q749" s="14"/>
      <c r="R749" s="14"/>
      <c r="S749" s="14"/>
      <c r="T749" s="14"/>
      <c r="U749" s="14"/>
      <c r="V749" s="14"/>
      <c r="W749" s="14"/>
      <c r="X749" s="14"/>
      <c r="Y749" s="14"/>
      <c r="Z749" s="14"/>
    </row>
    <row r="750">
      <c r="A750" s="7"/>
      <c r="B750" s="11"/>
      <c r="C750" s="22"/>
      <c r="D750" s="11"/>
      <c r="E750" s="13"/>
      <c r="F750" s="11"/>
      <c r="G750" s="14"/>
      <c r="H750" s="14"/>
      <c r="I750" s="14"/>
      <c r="J750" s="14"/>
      <c r="K750" s="14"/>
      <c r="L750" s="14"/>
      <c r="M750" s="14"/>
      <c r="N750" s="14"/>
      <c r="O750" s="14"/>
      <c r="P750" s="14"/>
      <c r="Q750" s="14"/>
      <c r="R750" s="14"/>
      <c r="S750" s="14"/>
      <c r="T750" s="14"/>
      <c r="U750" s="14"/>
      <c r="V750" s="14"/>
      <c r="W750" s="14"/>
      <c r="X750" s="14"/>
      <c r="Y750" s="14"/>
      <c r="Z750" s="14"/>
    </row>
    <row r="751">
      <c r="A751" s="7"/>
      <c r="B751" s="11"/>
      <c r="C751" s="22"/>
      <c r="D751" s="11"/>
      <c r="E751" s="13"/>
      <c r="F751" s="11"/>
      <c r="G751" s="14"/>
      <c r="H751" s="14"/>
      <c r="I751" s="14"/>
      <c r="J751" s="14"/>
      <c r="K751" s="14"/>
      <c r="L751" s="14"/>
      <c r="M751" s="14"/>
      <c r="N751" s="14"/>
      <c r="O751" s="14"/>
      <c r="P751" s="14"/>
      <c r="Q751" s="14"/>
      <c r="R751" s="14"/>
      <c r="S751" s="14"/>
      <c r="T751" s="14"/>
      <c r="U751" s="14"/>
      <c r="V751" s="14"/>
      <c r="W751" s="14"/>
      <c r="X751" s="14"/>
      <c r="Y751" s="14"/>
      <c r="Z751" s="14"/>
    </row>
    <row r="752">
      <c r="A752" s="7"/>
      <c r="B752" s="11"/>
      <c r="C752" s="22"/>
      <c r="D752" s="11"/>
      <c r="E752" s="13"/>
      <c r="F752" s="11"/>
      <c r="G752" s="14"/>
      <c r="H752" s="14"/>
      <c r="I752" s="14"/>
      <c r="J752" s="14"/>
      <c r="K752" s="14"/>
      <c r="L752" s="14"/>
      <c r="M752" s="14"/>
      <c r="N752" s="14"/>
      <c r="O752" s="14"/>
      <c r="P752" s="14"/>
      <c r="Q752" s="14"/>
      <c r="R752" s="14"/>
      <c r="S752" s="14"/>
      <c r="T752" s="14"/>
      <c r="U752" s="14"/>
      <c r="V752" s="14"/>
      <c r="W752" s="14"/>
      <c r="X752" s="14"/>
      <c r="Y752" s="14"/>
      <c r="Z752" s="14"/>
    </row>
    <row r="753">
      <c r="A753" s="7"/>
      <c r="B753" s="11"/>
      <c r="C753" s="22"/>
      <c r="D753" s="11"/>
      <c r="E753" s="13"/>
      <c r="F753" s="11"/>
      <c r="G753" s="14"/>
      <c r="H753" s="14"/>
      <c r="I753" s="14"/>
      <c r="J753" s="14"/>
      <c r="K753" s="14"/>
      <c r="L753" s="14"/>
      <c r="M753" s="14"/>
      <c r="N753" s="14"/>
      <c r="O753" s="14"/>
      <c r="P753" s="14"/>
      <c r="Q753" s="14"/>
      <c r="R753" s="14"/>
      <c r="S753" s="14"/>
      <c r="T753" s="14"/>
      <c r="U753" s="14"/>
      <c r="V753" s="14"/>
      <c r="W753" s="14"/>
      <c r="X753" s="14"/>
      <c r="Y753" s="14"/>
      <c r="Z753" s="14"/>
    </row>
    <row r="754">
      <c r="A754" s="7"/>
      <c r="B754" s="11"/>
      <c r="C754" s="22"/>
      <c r="D754" s="11"/>
      <c r="E754" s="13"/>
      <c r="F754" s="11"/>
      <c r="G754" s="14"/>
      <c r="H754" s="14"/>
      <c r="I754" s="14"/>
      <c r="J754" s="14"/>
      <c r="K754" s="14"/>
      <c r="L754" s="14"/>
      <c r="M754" s="14"/>
      <c r="N754" s="14"/>
      <c r="O754" s="14"/>
      <c r="P754" s="14"/>
      <c r="Q754" s="14"/>
      <c r="R754" s="14"/>
      <c r="S754" s="14"/>
      <c r="T754" s="14"/>
      <c r="U754" s="14"/>
      <c r="V754" s="14"/>
      <c r="W754" s="14"/>
      <c r="X754" s="14"/>
      <c r="Y754" s="14"/>
      <c r="Z754" s="14"/>
    </row>
    <row r="755">
      <c r="A755" s="7"/>
      <c r="B755" s="11"/>
      <c r="C755" s="22"/>
      <c r="D755" s="11"/>
      <c r="E755" s="13"/>
      <c r="F755" s="11"/>
      <c r="G755" s="14"/>
      <c r="H755" s="14"/>
      <c r="I755" s="14"/>
      <c r="J755" s="14"/>
      <c r="K755" s="14"/>
      <c r="L755" s="14"/>
      <c r="M755" s="14"/>
      <c r="N755" s="14"/>
      <c r="O755" s="14"/>
      <c r="P755" s="14"/>
      <c r="Q755" s="14"/>
      <c r="R755" s="14"/>
      <c r="S755" s="14"/>
      <c r="T755" s="14"/>
      <c r="U755" s="14"/>
      <c r="V755" s="14"/>
      <c r="W755" s="14"/>
      <c r="X755" s="14"/>
      <c r="Y755" s="14"/>
      <c r="Z755" s="14"/>
    </row>
    <row r="756">
      <c r="A756" s="7"/>
      <c r="B756" s="11"/>
      <c r="C756" s="22"/>
      <c r="D756" s="11"/>
      <c r="E756" s="13"/>
      <c r="F756" s="11"/>
      <c r="G756" s="14"/>
      <c r="H756" s="14"/>
      <c r="I756" s="14"/>
      <c r="J756" s="14"/>
      <c r="K756" s="14"/>
      <c r="L756" s="14"/>
      <c r="M756" s="14"/>
      <c r="N756" s="14"/>
      <c r="O756" s="14"/>
      <c r="P756" s="14"/>
      <c r="Q756" s="14"/>
      <c r="R756" s="14"/>
      <c r="S756" s="14"/>
      <c r="T756" s="14"/>
      <c r="U756" s="14"/>
      <c r="V756" s="14"/>
      <c r="W756" s="14"/>
      <c r="X756" s="14"/>
      <c r="Y756" s="14"/>
      <c r="Z756" s="14"/>
    </row>
    <row r="757">
      <c r="A757" s="7"/>
      <c r="B757" s="11"/>
      <c r="C757" s="22"/>
      <c r="D757" s="11"/>
      <c r="E757" s="13"/>
      <c r="F757" s="11"/>
      <c r="G757" s="14"/>
      <c r="H757" s="14"/>
      <c r="I757" s="14"/>
      <c r="J757" s="14"/>
      <c r="K757" s="14"/>
      <c r="L757" s="14"/>
      <c r="M757" s="14"/>
      <c r="N757" s="14"/>
      <c r="O757" s="14"/>
      <c r="P757" s="14"/>
      <c r="Q757" s="14"/>
      <c r="R757" s="14"/>
      <c r="S757" s="14"/>
      <c r="T757" s="14"/>
      <c r="U757" s="14"/>
      <c r="V757" s="14"/>
      <c r="W757" s="14"/>
      <c r="X757" s="14"/>
      <c r="Y757" s="14"/>
      <c r="Z757" s="14"/>
    </row>
    <row r="758">
      <c r="A758" s="7"/>
      <c r="B758" s="11"/>
      <c r="C758" s="22"/>
      <c r="D758" s="11"/>
      <c r="E758" s="13"/>
      <c r="F758" s="11"/>
      <c r="G758" s="14"/>
      <c r="H758" s="14"/>
      <c r="I758" s="14"/>
      <c r="J758" s="14"/>
      <c r="K758" s="14"/>
      <c r="L758" s="14"/>
      <c r="M758" s="14"/>
      <c r="N758" s="14"/>
      <c r="O758" s="14"/>
      <c r="P758" s="14"/>
      <c r="Q758" s="14"/>
      <c r="R758" s="14"/>
      <c r="S758" s="14"/>
      <c r="T758" s="14"/>
      <c r="U758" s="14"/>
      <c r="V758" s="14"/>
      <c r="W758" s="14"/>
      <c r="X758" s="14"/>
      <c r="Y758" s="14"/>
      <c r="Z758" s="14"/>
    </row>
    <row r="759">
      <c r="A759" s="7"/>
      <c r="B759" s="11"/>
      <c r="C759" s="22"/>
      <c r="D759" s="11"/>
      <c r="E759" s="13"/>
      <c r="F759" s="11"/>
      <c r="G759" s="14"/>
      <c r="H759" s="14"/>
      <c r="I759" s="14"/>
      <c r="J759" s="14"/>
      <c r="K759" s="14"/>
      <c r="L759" s="14"/>
      <c r="M759" s="14"/>
      <c r="N759" s="14"/>
      <c r="O759" s="14"/>
      <c r="P759" s="14"/>
      <c r="Q759" s="14"/>
      <c r="R759" s="14"/>
      <c r="S759" s="14"/>
      <c r="T759" s="14"/>
      <c r="U759" s="14"/>
      <c r="V759" s="14"/>
      <c r="W759" s="14"/>
      <c r="X759" s="14"/>
      <c r="Y759" s="14"/>
      <c r="Z759" s="14"/>
    </row>
    <row r="760">
      <c r="A760" s="7"/>
      <c r="B760" s="11"/>
      <c r="C760" s="22"/>
      <c r="D760" s="11"/>
      <c r="E760" s="13"/>
      <c r="F760" s="11"/>
      <c r="G760" s="14"/>
      <c r="H760" s="14"/>
      <c r="I760" s="14"/>
      <c r="J760" s="14"/>
      <c r="K760" s="14"/>
      <c r="L760" s="14"/>
      <c r="M760" s="14"/>
      <c r="N760" s="14"/>
      <c r="O760" s="14"/>
      <c r="P760" s="14"/>
      <c r="Q760" s="14"/>
      <c r="R760" s="14"/>
      <c r="S760" s="14"/>
      <c r="T760" s="14"/>
      <c r="U760" s="14"/>
      <c r="V760" s="14"/>
      <c r="W760" s="14"/>
      <c r="X760" s="14"/>
      <c r="Y760" s="14"/>
      <c r="Z760" s="14"/>
    </row>
    <row r="761">
      <c r="A761" s="7"/>
      <c r="B761" s="11"/>
      <c r="C761" s="22"/>
      <c r="D761" s="11"/>
      <c r="E761" s="13"/>
      <c r="F761" s="11"/>
      <c r="G761" s="14"/>
      <c r="H761" s="14"/>
      <c r="I761" s="14"/>
      <c r="J761" s="14"/>
      <c r="K761" s="14"/>
      <c r="L761" s="14"/>
      <c r="M761" s="14"/>
      <c r="N761" s="14"/>
      <c r="O761" s="14"/>
      <c r="P761" s="14"/>
      <c r="Q761" s="14"/>
      <c r="R761" s="14"/>
      <c r="S761" s="14"/>
      <c r="T761" s="14"/>
      <c r="U761" s="14"/>
      <c r="V761" s="14"/>
      <c r="W761" s="14"/>
      <c r="X761" s="14"/>
      <c r="Y761" s="14"/>
      <c r="Z761" s="14"/>
    </row>
    <row r="762">
      <c r="A762" s="7"/>
      <c r="B762" s="11"/>
      <c r="C762" s="22"/>
      <c r="D762" s="11"/>
      <c r="E762" s="13"/>
      <c r="F762" s="11"/>
      <c r="G762" s="14"/>
      <c r="H762" s="14"/>
      <c r="I762" s="14"/>
      <c r="J762" s="14"/>
      <c r="K762" s="14"/>
      <c r="L762" s="14"/>
      <c r="M762" s="14"/>
      <c r="N762" s="14"/>
      <c r="O762" s="14"/>
      <c r="P762" s="14"/>
      <c r="Q762" s="14"/>
      <c r="R762" s="14"/>
      <c r="S762" s="14"/>
      <c r="T762" s="14"/>
      <c r="U762" s="14"/>
      <c r="V762" s="14"/>
      <c r="W762" s="14"/>
      <c r="X762" s="14"/>
      <c r="Y762" s="14"/>
      <c r="Z762" s="14"/>
    </row>
    <row r="763">
      <c r="A763" s="7"/>
      <c r="B763" s="11"/>
      <c r="C763" s="22"/>
      <c r="D763" s="11"/>
      <c r="E763" s="13"/>
      <c r="F763" s="11"/>
      <c r="G763" s="14"/>
      <c r="H763" s="14"/>
      <c r="I763" s="14"/>
      <c r="J763" s="14"/>
      <c r="K763" s="14"/>
      <c r="L763" s="14"/>
      <c r="M763" s="14"/>
      <c r="N763" s="14"/>
      <c r="O763" s="14"/>
      <c r="P763" s="14"/>
      <c r="Q763" s="14"/>
      <c r="R763" s="14"/>
      <c r="S763" s="14"/>
      <c r="T763" s="14"/>
      <c r="U763" s="14"/>
      <c r="V763" s="14"/>
      <c r="W763" s="14"/>
      <c r="X763" s="14"/>
      <c r="Y763" s="14"/>
      <c r="Z763" s="14"/>
    </row>
    <row r="764">
      <c r="A764" s="7"/>
      <c r="B764" s="11"/>
      <c r="C764" s="22"/>
      <c r="D764" s="11"/>
      <c r="E764" s="13"/>
      <c r="F764" s="11"/>
      <c r="G764" s="14"/>
      <c r="H764" s="14"/>
      <c r="I764" s="14"/>
      <c r="J764" s="14"/>
      <c r="K764" s="14"/>
      <c r="L764" s="14"/>
      <c r="M764" s="14"/>
      <c r="N764" s="14"/>
      <c r="O764" s="14"/>
      <c r="P764" s="14"/>
      <c r="Q764" s="14"/>
      <c r="R764" s="14"/>
      <c r="S764" s="14"/>
      <c r="T764" s="14"/>
      <c r="U764" s="14"/>
      <c r="V764" s="14"/>
      <c r="W764" s="14"/>
      <c r="X764" s="14"/>
      <c r="Y764" s="14"/>
      <c r="Z764" s="14"/>
    </row>
    <row r="765">
      <c r="A765" s="7"/>
      <c r="B765" s="11"/>
      <c r="C765" s="22"/>
      <c r="D765" s="11"/>
      <c r="E765" s="13"/>
      <c r="F765" s="11"/>
      <c r="G765" s="14"/>
      <c r="H765" s="14"/>
      <c r="I765" s="14"/>
      <c r="J765" s="14"/>
      <c r="K765" s="14"/>
      <c r="L765" s="14"/>
      <c r="M765" s="14"/>
      <c r="N765" s="14"/>
      <c r="O765" s="14"/>
      <c r="P765" s="14"/>
      <c r="Q765" s="14"/>
      <c r="R765" s="14"/>
      <c r="S765" s="14"/>
      <c r="T765" s="14"/>
      <c r="U765" s="14"/>
      <c r="V765" s="14"/>
      <c r="W765" s="14"/>
      <c r="X765" s="14"/>
      <c r="Y765" s="14"/>
      <c r="Z765" s="14"/>
    </row>
    <row r="766">
      <c r="A766" s="7"/>
      <c r="B766" s="11"/>
      <c r="C766" s="22"/>
      <c r="D766" s="11"/>
      <c r="E766" s="13"/>
      <c r="F766" s="11"/>
      <c r="G766" s="14"/>
      <c r="H766" s="14"/>
      <c r="I766" s="14"/>
      <c r="J766" s="14"/>
      <c r="K766" s="14"/>
      <c r="L766" s="14"/>
      <c r="M766" s="14"/>
      <c r="N766" s="14"/>
      <c r="O766" s="14"/>
      <c r="P766" s="14"/>
      <c r="Q766" s="14"/>
      <c r="R766" s="14"/>
      <c r="S766" s="14"/>
      <c r="T766" s="14"/>
      <c r="U766" s="14"/>
      <c r="V766" s="14"/>
      <c r="W766" s="14"/>
      <c r="X766" s="14"/>
      <c r="Y766" s="14"/>
      <c r="Z766" s="14"/>
    </row>
    <row r="767">
      <c r="A767" s="7"/>
      <c r="B767" s="11"/>
      <c r="C767" s="22"/>
      <c r="D767" s="11"/>
      <c r="E767" s="13"/>
      <c r="F767" s="11"/>
      <c r="G767" s="14"/>
      <c r="H767" s="14"/>
      <c r="I767" s="14"/>
      <c r="J767" s="14"/>
      <c r="K767" s="14"/>
      <c r="L767" s="14"/>
      <c r="M767" s="14"/>
      <c r="N767" s="14"/>
      <c r="O767" s="14"/>
      <c r="P767" s="14"/>
      <c r="Q767" s="14"/>
      <c r="R767" s="14"/>
      <c r="S767" s="14"/>
      <c r="T767" s="14"/>
      <c r="U767" s="14"/>
      <c r="V767" s="14"/>
      <c r="W767" s="14"/>
      <c r="X767" s="14"/>
      <c r="Y767" s="14"/>
      <c r="Z767" s="14"/>
    </row>
    <row r="768">
      <c r="A768" s="7"/>
      <c r="B768" s="11"/>
      <c r="C768" s="22"/>
      <c r="D768" s="11"/>
      <c r="E768" s="13"/>
      <c r="F768" s="11"/>
      <c r="G768" s="14"/>
      <c r="H768" s="14"/>
      <c r="I768" s="14"/>
      <c r="J768" s="14"/>
      <c r="K768" s="14"/>
      <c r="L768" s="14"/>
      <c r="M768" s="14"/>
      <c r="N768" s="14"/>
      <c r="O768" s="14"/>
      <c r="P768" s="14"/>
      <c r="Q768" s="14"/>
      <c r="R768" s="14"/>
      <c r="S768" s="14"/>
      <c r="T768" s="14"/>
      <c r="U768" s="14"/>
      <c r="V768" s="14"/>
      <c r="W768" s="14"/>
      <c r="X768" s="14"/>
      <c r="Y768" s="14"/>
      <c r="Z768" s="14"/>
    </row>
    <row r="769">
      <c r="A769" s="7"/>
      <c r="B769" s="11"/>
      <c r="C769" s="22"/>
      <c r="D769" s="11"/>
      <c r="E769" s="13"/>
      <c r="F769" s="11"/>
      <c r="G769" s="14"/>
      <c r="H769" s="14"/>
      <c r="I769" s="14"/>
      <c r="J769" s="14"/>
      <c r="K769" s="14"/>
      <c r="L769" s="14"/>
      <c r="M769" s="14"/>
      <c r="N769" s="14"/>
      <c r="O769" s="14"/>
      <c r="P769" s="14"/>
      <c r="Q769" s="14"/>
      <c r="R769" s="14"/>
      <c r="S769" s="14"/>
      <c r="T769" s="14"/>
      <c r="U769" s="14"/>
      <c r="V769" s="14"/>
      <c r="W769" s="14"/>
      <c r="X769" s="14"/>
      <c r="Y769" s="14"/>
      <c r="Z769" s="14"/>
    </row>
    <row r="770">
      <c r="A770" s="7"/>
      <c r="B770" s="11"/>
      <c r="C770" s="22"/>
      <c r="D770" s="11"/>
      <c r="E770" s="13"/>
      <c r="F770" s="11"/>
      <c r="G770" s="14"/>
      <c r="H770" s="14"/>
      <c r="I770" s="14"/>
      <c r="J770" s="14"/>
      <c r="K770" s="14"/>
      <c r="L770" s="14"/>
      <c r="M770" s="14"/>
      <c r="N770" s="14"/>
      <c r="O770" s="14"/>
      <c r="P770" s="14"/>
      <c r="Q770" s="14"/>
      <c r="R770" s="14"/>
      <c r="S770" s="14"/>
      <c r="T770" s="14"/>
      <c r="U770" s="14"/>
      <c r="V770" s="14"/>
      <c r="W770" s="14"/>
      <c r="X770" s="14"/>
      <c r="Y770" s="14"/>
      <c r="Z770" s="14"/>
    </row>
    <row r="771">
      <c r="A771" s="7"/>
      <c r="B771" s="11"/>
      <c r="C771" s="22"/>
      <c r="D771" s="11"/>
      <c r="E771" s="13"/>
      <c r="F771" s="11"/>
      <c r="G771" s="14"/>
      <c r="H771" s="14"/>
      <c r="I771" s="14"/>
      <c r="J771" s="14"/>
      <c r="K771" s="14"/>
      <c r="L771" s="14"/>
      <c r="M771" s="14"/>
      <c r="N771" s="14"/>
      <c r="O771" s="14"/>
      <c r="P771" s="14"/>
      <c r="Q771" s="14"/>
      <c r="R771" s="14"/>
      <c r="S771" s="14"/>
      <c r="T771" s="14"/>
      <c r="U771" s="14"/>
      <c r="V771" s="14"/>
      <c r="W771" s="14"/>
      <c r="X771" s="14"/>
      <c r="Y771" s="14"/>
      <c r="Z771" s="14"/>
    </row>
    <row r="772">
      <c r="A772" s="7"/>
      <c r="B772" s="11"/>
      <c r="C772" s="22"/>
      <c r="D772" s="11"/>
      <c r="E772" s="13"/>
      <c r="F772" s="11"/>
      <c r="G772" s="14"/>
      <c r="H772" s="14"/>
      <c r="I772" s="14"/>
      <c r="J772" s="14"/>
      <c r="K772" s="14"/>
      <c r="L772" s="14"/>
      <c r="M772" s="14"/>
      <c r="N772" s="14"/>
      <c r="O772" s="14"/>
      <c r="P772" s="14"/>
      <c r="Q772" s="14"/>
      <c r="R772" s="14"/>
      <c r="S772" s="14"/>
      <c r="T772" s="14"/>
      <c r="U772" s="14"/>
      <c r="V772" s="14"/>
      <c r="W772" s="14"/>
      <c r="X772" s="14"/>
      <c r="Y772" s="14"/>
      <c r="Z772" s="14"/>
    </row>
    <row r="773">
      <c r="A773" s="7"/>
      <c r="B773" s="11"/>
      <c r="C773" s="22"/>
      <c r="D773" s="11"/>
      <c r="E773" s="13"/>
      <c r="F773" s="11"/>
      <c r="G773" s="14"/>
      <c r="H773" s="14"/>
      <c r="I773" s="14"/>
      <c r="J773" s="14"/>
      <c r="K773" s="14"/>
      <c r="L773" s="14"/>
      <c r="M773" s="14"/>
      <c r="N773" s="14"/>
      <c r="O773" s="14"/>
      <c r="P773" s="14"/>
      <c r="Q773" s="14"/>
      <c r="R773" s="14"/>
      <c r="S773" s="14"/>
      <c r="T773" s="14"/>
      <c r="U773" s="14"/>
      <c r="V773" s="14"/>
      <c r="W773" s="14"/>
      <c r="X773" s="14"/>
      <c r="Y773" s="14"/>
      <c r="Z773" s="14"/>
    </row>
    <row r="774">
      <c r="A774" s="7"/>
      <c r="B774" s="11"/>
      <c r="C774" s="22"/>
      <c r="D774" s="11"/>
      <c r="E774" s="13"/>
      <c r="F774" s="11"/>
      <c r="G774" s="14"/>
      <c r="H774" s="14"/>
      <c r="I774" s="14"/>
      <c r="J774" s="14"/>
      <c r="K774" s="14"/>
      <c r="L774" s="14"/>
      <c r="M774" s="14"/>
      <c r="N774" s="14"/>
      <c r="O774" s="14"/>
      <c r="P774" s="14"/>
      <c r="Q774" s="14"/>
      <c r="R774" s="14"/>
      <c r="S774" s="14"/>
      <c r="T774" s="14"/>
      <c r="U774" s="14"/>
      <c r="V774" s="14"/>
      <c r="W774" s="14"/>
      <c r="X774" s="14"/>
      <c r="Y774" s="14"/>
      <c r="Z774" s="14"/>
    </row>
    <row r="775">
      <c r="A775" s="7"/>
      <c r="B775" s="11"/>
      <c r="C775" s="22"/>
      <c r="D775" s="11"/>
      <c r="E775" s="13"/>
      <c r="F775" s="11"/>
      <c r="G775" s="14"/>
      <c r="H775" s="14"/>
      <c r="I775" s="14"/>
      <c r="J775" s="14"/>
      <c r="K775" s="14"/>
      <c r="L775" s="14"/>
      <c r="M775" s="14"/>
      <c r="N775" s="14"/>
      <c r="O775" s="14"/>
      <c r="P775" s="14"/>
      <c r="Q775" s="14"/>
      <c r="R775" s="14"/>
      <c r="S775" s="14"/>
      <c r="T775" s="14"/>
      <c r="U775" s="14"/>
      <c r="V775" s="14"/>
      <c r="W775" s="14"/>
      <c r="X775" s="14"/>
      <c r="Y775" s="14"/>
      <c r="Z775" s="14"/>
    </row>
    <row r="776">
      <c r="A776" s="7"/>
      <c r="B776" s="11"/>
      <c r="C776" s="22"/>
      <c r="D776" s="11"/>
      <c r="E776" s="13"/>
      <c r="F776" s="11"/>
      <c r="G776" s="14"/>
      <c r="H776" s="14"/>
      <c r="I776" s="14"/>
      <c r="J776" s="14"/>
      <c r="K776" s="14"/>
      <c r="L776" s="14"/>
      <c r="M776" s="14"/>
      <c r="N776" s="14"/>
      <c r="O776" s="14"/>
      <c r="P776" s="14"/>
      <c r="Q776" s="14"/>
      <c r="R776" s="14"/>
      <c r="S776" s="14"/>
      <c r="T776" s="14"/>
      <c r="U776" s="14"/>
      <c r="V776" s="14"/>
      <c r="W776" s="14"/>
      <c r="X776" s="14"/>
      <c r="Y776" s="14"/>
      <c r="Z776" s="14"/>
    </row>
    <row r="777">
      <c r="A777" s="7"/>
      <c r="B777" s="11"/>
      <c r="C777" s="22"/>
      <c r="D777" s="11"/>
      <c r="E777" s="13"/>
      <c r="F777" s="11"/>
      <c r="G777" s="14"/>
      <c r="H777" s="14"/>
      <c r="I777" s="14"/>
      <c r="J777" s="14"/>
      <c r="K777" s="14"/>
      <c r="L777" s="14"/>
      <c r="M777" s="14"/>
      <c r="N777" s="14"/>
      <c r="O777" s="14"/>
      <c r="P777" s="14"/>
      <c r="Q777" s="14"/>
      <c r="R777" s="14"/>
      <c r="S777" s="14"/>
      <c r="T777" s="14"/>
      <c r="U777" s="14"/>
      <c r="V777" s="14"/>
      <c r="W777" s="14"/>
      <c r="X777" s="14"/>
      <c r="Y777" s="14"/>
      <c r="Z777" s="14"/>
    </row>
    <row r="778">
      <c r="A778" s="7"/>
      <c r="B778" s="11"/>
      <c r="C778" s="22"/>
      <c r="D778" s="11"/>
      <c r="E778" s="13"/>
      <c r="F778" s="11"/>
      <c r="G778" s="14"/>
      <c r="H778" s="14"/>
      <c r="I778" s="14"/>
      <c r="J778" s="14"/>
      <c r="K778" s="14"/>
      <c r="L778" s="14"/>
      <c r="M778" s="14"/>
      <c r="N778" s="14"/>
      <c r="O778" s="14"/>
      <c r="P778" s="14"/>
      <c r="Q778" s="14"/>
      <c r="R778" s="14"/>
      <c r="S778" s="14"/>
      <c r="T778" s="14"/>
      <c r="U778" s="14"/>
      <c r="V778" s="14"/>
      <c r="W778" s="14"/>
      <c r="X778" s="14"/>
      <c r="Y778" s="14"/>
      <c r="Z778" s="14"/>
    </row>
    <row r="779">
      <c r="A779" s="7"/>
      <c r="B779" s="11"/>
      <c r="C779" s="22"/>
      <c r="D779" s="11"/>
      <c r="E779" s="13"/>
      <c r="F779" s="11"/>
      <c r="G779" s="14"/>
      <c r="H779" s="14"/>
      <c r="I779" s="14"/>
      <c r="J779" s="14"/>
      <c r="K779" s="14"/>
      <c r="L779" s="14"/>
      <c r="M779" s="14"/>
      <c r="N779" s="14"/>
      <c r="O779" s="14"/>
      <c r="P779" s="14"/>
      <c r="Q779" s="14"/>
      <c r="R779" s="14"/>
      <c r="S779" s="14"/>
      <c r="T779" s="14"/>
      <c r="U779" s="14"/>
      <c r="V779" s="14"/>
      <c r="W779" s="14"/>
      <c r="X779" s="14"/>
      <c r="Y779" s="14"/>
      <c r="Z779" s="14"/>
    </row>
    <row r="780">
      <c r="A780" s="7"/>
      <c r="B780" s="11"/>
      <c r="C780" s="22"/>
      <c r="D780" s="11"/>
      <c r="E780" s="13"/>
      <c r="F780" s="11"/>
      <c r="G780" s="14"/>
      <c r="H780" s="14"/>
      <c r="I780" s="14"/>
      <c r="J780" s="14"/>
      <c r="K780" s="14"/>
      <c r="L780" s="14"/>
      <c r="M780" s="14"/>
      <c r="N780" s="14"/>
      <c r="O780" s="14"/>
      <c r="P780" s="14"/>
      <c r="Q780" s="14"/>
      <c r="R780" s="14"/>
      <c r="S780" s="14"/>
      <c r="T780" s="14"/>
      <c r="U780" s="14"/>
      <c r="V780" s="14"/>
      <c r="W780" s="14"/>
      <c r="X780" s="14"/>
      <c r="Y780" s="14"/>
      <c r="Z780" s="14"/>
    </row>
    <row r="781">
      <c r="A781" s="7"/>
      <c r="B781" s="11"/>
      <c r="C781" s="22"/>
      <c r="D781" s="11"/>
      <c r="E781" s="13"/>
      <c r="F781" s="11"/>
      <c r="G781" s="14"/>
      <c r="H781" s="14"/>
      <c r="I781" s="14"/>
      <c r="J781" s="14"/>
      <c r="K781" s="14"/>
      <c r="L781" s="14"/>
      <c r="M781" s="14"/>
      <c r="N781" s="14"/>
      <c r="O781" s="14"/>
      <c r="P781" s="14"/>
      <c r="Q781" s="14"/>
      <c r="R781" s="14"/>
      <c r="S781" s="14"/>
      <c r="T781" s="14"/>
      <c r="U781" s="14"/>
      <c r="V781" s="14"/>
      <c r="W781" s="14"/>
      <c r="X781" s="14"/>
      <c r="Y781" s="14"/>
      <c r="Z781" s="14"/>
    </row>
    <row r="782">
      <c r="A782" s="7"/>
      <c r="B782" s="11"/>
      <c r="C782" s="22"/>
      <c r="D782" s="11"/>
      <c r="E782" s="13"/>
      <c r="F782" s="11"/>
      <c r="G782" s="14"/>
      <c r="H782" s="14"/>
      <c r="I782" s="14"/>
      <c r="J782" s="14"/>
      <c r="K782" s="14"/>
      <c r="L782" s="14"/>
      <c r="M782" s="14"/>
      <c r="N782" s="14"/>
      <c r="O782" s="14"/>
      <c r="P782" s="14"/>
      <c r="Q782" s="14"/>
      <c r="R782" s="14"/>
      <c r="S782" s="14"/>
      <c r="T782" s="14"/>
      <c r="U782" s="14"/>
      <c r="V782" s="14"/>
      <c r="W782" s="14"/>
      <c r="X782" s="14"/>
      <c r="Y782" s="14"/>
      <c r="Z782" s="14"/>
    </row>
    <row r="783">
      <c r="A783" s="7"/>
      <c r="B783" s="11"/>
      <c r="C783" s="22"/>
      <c r="D783" s="11"/>
      <c r="E783" s="13"/>
      <c r="F783" s="11"/>
      <c r="G783" s="14"/>
      <c r="H783" s="14"/>
      <c r="I783" s="14"/>
      <c r="J783" s="14"/>
      <c r="K783" s="14"/>
      <c r="L783" s="14"/>
      <c r="M783" s="14"/>
      <c r="N783" s="14"/>
      <c r="O783" s="14"/>
      <c r="P783" s="14"/>
      <c r="Q783" s="14"/>
      <c r="R783" s="14"/>
      <c r="S783" s="14"/>
      <c r="T783" s="14"/>
      <c r="U783" s="14"/>
      <c r="V783" s="14"/>
      <c r="W783" s="14"/>
      <c r="X783" s="14"/>
      <c r="Y783" s="14"/>
      <c r="Z783" s="14"/>
    </row>
    <row r="784">
      <c r="A784" s="7"/>
      <c r="B784" s="11"/>
      <c r="C784" s="22"/>
      <c r="D784" s="11"/>
      <c r="E784" s="13"/>
      <c r="F784" s="11"/>
      <c r="G784" s="14"/>
      <c r="H784" s="14"/>
      <c r="I784" s="14"/>
      <c r="J784" s="14"/>
      <c r="K784" s="14"/>
      <c r="L784" s="14"/>
      <c r="M784" s="14"/>
      <c r="N784" s="14"/>
      <c r="O784" s="14"/>
      <c r="P784" s="14"/>
      <c r="Q784" s="14"/>
      <c r="R784" s="14"/>
      <c r="S784" s="14"/>
      <c r="T784" s="14"/>
      <c r="U784" s="14"/>
      <c r="V784" s="14"/>
      <c r="W784" s="14"/>
      <c r="X784" s="14"/>
      <c r="Y784" s="14"/>
      <c r="Z784" s="14"/>
    </row>
    <row r="785">
      <c r="A785" s="7"/>
      <c r="B785" s="11"/>
      <c r="C785" s="22"/>
      <c r="D785" s="11"/>
      <c r="E785" s="13"/>
      <c r="F785" s="11"/>
      <c r="G785" s="14"/>
      <c r="H785" s="14"/>
      <c r="I785" s="14"/>
      <c r="J785" s="14"/>
      <c r="K785" s="14"/>
      <c r="L785" s="14"/>
      <c r="M785" s="14"/>
      <c r="N785" s="14"/>
      <c r="O785" s="14"/>
      <c r="P785" s="14"/>
      <c r="Q785" s="14"/>
      <c r="R785" s="14"/>
      <c r="S785" s="14"/>
      <c r="T785" s="14"/>
      <c r="U785" s="14"/>
      <c r="V785" s="14"/>
      <c r="W785" s="14"/>
      <c r="X785" s="14"/>
      <c r="Y785" s="14"/>
      <c r="Z785" s="14"/>
    </row>
    <row r="786">
      <c r="A786" s="7"/>
      <c r="B786" s="11"/>
      <c r="C786" s="22"/>
      <c r="D786" s="11"/>
      <c r="E786" s="13"/>
      <c r="F786" s="11"/>
      <c r="G786" s="14"/>
      <c r="H786" s="14"/>
      <c r="I786" s="14"/>
      <c r="J786" s="14"/>
      <c r="K786" s="14"/>
      <c r="L786" s="14"/>
      <c r="M786" s="14"/>
      <c r="N786" s="14"/>
      <c r="O786" s="14"/>
      <c r="P786" s="14"/>
      <c r="Q786" s="14"/>
      <c r="R786" s="14"/>
      <c r="S786" s="14"/>
      <c r="T786" s="14"/>
      <c r="U786" s="14"/>
      <c r="V786" s="14"/>
      <c r="W786" s="14"/>
      <c r="X786" s="14"/>
      <c r="Y786" s="14"/>
      <c r="Z786" s="14"/>
    </row>
    <row r="787">
      <c r="A787" s="7"/>
      <c r="B787" s="11"/>
      <c r="C787" s="22"/>
      <c r="D787" s="11"/>
      <c r="E787" s="13"/>
      <c r="F787" s="11"/>
      <c r="G787" s="14"/>
      <c r="H787" s="14"/>
      <c r="I787" s="14"/>
      <c r="J787" s="14"/>
      <c r="K787" s="14"/>
      <c r="L787" s="14"/>
      <c r="M787" s="14"/>
      <c r="N787" s="14"/>
      <c r="O787" s="14"/>
      <c r="P787" s="14"/>
      <c r="Q787" s="14"/>
      <c r="R787" s="14"/>
      <c r="S787" s="14"/>
      <c r="T787" s="14"/>
      <c r="U787" s="14"/>
      <c r="V787" s="14"/>
      <c r="W787" s="14"/>
      <c r="X787" s="14"/>
      <c r="Y787" s="14"/>
      <c r="Z787" s="14"/>
    </row>
    <row r="788">
      <c r="A788" s="7"/>
      <c r="B788" s="11"/>
      <c r="C788" s="22"/>
      <c r="D788" s="11"/>
      <c r="E788" s="13"/>
      <c r="F788" s="11"/>
      <c r="G788" s="14"/>
      <c r="H788" s="14"/>
      <c r="I788" s="14"/>
      <c r="J788" s="14"/>
      <c r="K788" s="14"/>
      <c r="L788" s="14"/>
      <c r="M788" s="14"/>
      <c r="N788" s="14"/>
      <c r="O788" s="14"/>
      <c r="P788" s="14"/>
      <c r="Q788" s="14"/>
      <c r="R788" s="14"/>
      <c r="S788" s="14"/>
      <c r="T788" s="14"/>
      <c r="U788" s="14"/>
      <c r="V788" s="14"/>
      <c r="W788" s="14"/>
      <c r="X788" s="14"/>
      <c r="Y788" s="14"/>
      <c r="Z788" s="14"/>
    </row>
    <row r="789">
      <c r="A789" s="7"/>
      <c r="B789" s="11"/>
      <c r="C789" s="22"/>
      <c r="D789" s="11"/>
      <c r="E789" s="13"/>
      <c r="F789" s="11"/>
      <c r="G789" s="14"/>
      <c r="H789" s="14"/>
      <c r="I789" s="14"/>
      <c r="J789" s="14"/>
      <c r="K789" s="14"/>
      <c r="L789" s="14"/>
      <c r="M789" s="14"/>
      <c r="N789" s="14"/>
      <c r="O789" s="14"/>
      <c r="P789" s="14"/>
      <c r="Q789" s="14"/>
      <c r="R789" s="14"/>
      <c r="S789" s="14"/>
      <c r="T789" s="14"/>
      <c r="U789" s="14"/>
      <c r="V789" s="14"/>
      <c r="W789" s="14"/>
      <c r="X789" s="14"/>
      <c r="Y789" s="14"/>
      <c r="Z789" s="14"/>
    </row>
    <row r="790">
      <c r="A790" s="7"/>
      <c r="B790" s="11"/>
      <c r="C790" s="22"/>
      <c r="D790" s="11"/>
      <c r="E790" s="13"/>
      <c r="F790" s="11"/>
      <c r="G790" s="14"/>
      <c r="H790" s="14"/>
      <c r="I790" s="14"/>
      <c r="J790" s="14"/>
      <c r="K790" s="14"/>
      <c r="L790" s="14"/>
      <c r="M790" s="14"/>
      <c r="N790" s="14"/>
      <c r="O790" s="14"/>
      <c r="P790" s="14"/>
      <c r="Q790" s="14"/>
      <c r="R790" s="14"/>
      <c r="S790" s="14"/>
      <c r="T790" s="14"/>
      <c r="U790" s="14"/>
      <c r="V790" s="14"/>
      <c r="W790" s="14"/>
      <c r="X790" s="14"/>
      <c r="Y790" s="14"/>
      <c r="Z790" s="14"/>
    </row>
    <row r="791">
      <c r="A791" s="7"/>
      <c r="B791" s="11"/>
      <c r="C791" s="22"/>
      <c r="D791" s="11"/>
      <c r="E791" s="13"/>
      <c r="F791" s="11"/>
      <c r="G791" s="14"/>
      <c r="H791" s="14"/>
      <c r="I791" s="14"/>
      <c r="J791" s="14"/>
      <c r="K791" s="14"/>
      <c r="L791" s="14"/>
      <c r="M791" s="14"/>
      <c r="N791" s="14"/>
      <c r="O791" s="14"/>
      <c r="P791" s="14"/>
      <c r="Q791" s="14"/>
      <c r="R791" s="14"/>
      <c r="S791" s="14"/>
      <c r="T791" s="14"/>
      <c r="U791" s="14"/>
      <c r="V791" s="14"/>
      <c r="W791" s="14"/>
      <c r="X791" s="14"/>
      <c r="Y791" s="14"/>
      <c r="Z791" s="14"/>
    </row>
    <row r="792">
      <c r="A792" s="7"/>
      <c r="B792" s="11"/>
      <c r="C792" s="22"/>
      <c r="D792" s="11"/>
      <c r="E792" s="13"/>
      <c r="F792" s="11"/>
      <c r="G792" s="14"/>
      <c r="H792" s="14"/>
      <c r="I792" s="14"/>
      <c r="J792" s="14"/>
      <c r="K792" s="14"/>
      <c r="L792" s="14"/>
      <c r="M792" s="14"/>
      <c r="N792" s="14"/>
      <c r="O792" s="14"/>
      <c r="P792" s="14"/>
      <c r="Q792" s="14"/>
      <c r="R792" s="14"/>
      <c r="S792" s="14"/>
      <c r="T792" s="14"/>
      <c r="U792" s="14"/>
      <c r="V792" s="14"/>
      <c r="W792" s="14"/>
      <c r="X792" s="14"/>
      <c r="Y792" s="14"/>
      <c r="Z792" s="14"/>
    </row>
    <row r="793">
      <c r="A793" s="7"/>
      <c r="B793" s="11"/>
      <c r="C793" s="22"/>
      <c r="D793" s="11"/>
      <c r="E793" s="13"/>
      <c r="F793" s="11"/>
      <c r="G793" s="14"/>
      <c r="H793" s="14"/>
      <c r="I793" s="14"/>
      <c r="J793" s="14"/>
      <c r="K793" s="14"/>
      <c r="L793" s="14"/>
      <c r="M793" s="14"/>
      <c r="N793" s="14"/>
      <c r="O793" s="14"/>
      <c r="P793" s="14"/>
      <c r="Q793" s="14"/>
      <c r="R793" s="14"/>
      <c r="S793" s="14"/>
      <c r="T793" s="14"/>
      <c r="U793" s="14"/>
      <c r="V793" s="14"/>
      <c r="W793" s="14"/>
      <c r="X793" s="14"/>
      <c r="Y793" s="14"/>
      <c r="Z793" s="14"/>
    </row>
    <row r="794">
      <c r="A794" s="7"/>
      <c r="B794" s="11"/>
      <c r="C794" s="22"/>
      <c r="D794" s="11"/>
      <c r="E794" s="13"/>
      <c r="F794" s="11"/>
      <c r="G794" s="14"/>
      <c r="H794" s="14"/>
      <c r="I794" s="14"/>
      <c r="J794" s="14"/>
      <c r="K794" s="14"/>
      <c r="L794" s="14"/>
      <c r="M794" s="14"/>
      <c r="N794" s="14"/>
      <c r="O794" s="14"/>
      <c r="P794" s="14"/>
      <c r="Q794" s="14"/>
      <c r="R794" s="14"/>
      <c r="S794" s="14"/>
      <c r="T794" s="14"/>
      <c r="U794" s="14"/>
      <c r="V794" s="14"/>
      <c r="W794" s="14"/>
      <c r="X794" s="14"/>
      <c r="Y794" s="14"/>
      <c r="Z794" s="14"/>
    </row>
    <row r="795">
      <c r="A795" s="7"/>
      <c r="B795" s="11"/>
      <c r="C795" s="22"/>
      <c r="D795" s="11"/>
      <c r="E795" s="13"/>
      <c r="F795" s="11"/>
      <c r="G795" s="14"/>
      <c r="H795" s="14"/>
      <c r="I795" s="14"/>
      <c r="J795" s="14"/>
      <c r="K795" s="14"/>
      <c r="L795" s="14"/>
      <c r="M795" s="14"/>
      <c r="N795" s="14"/>
      <c r="O795" s="14"/>
      <c r="P795" s="14"/>
      <c r="Q795" s="14"/>
      <c r="R795" s="14"/>
      <c r="S795" s="14"/>
      <c r="T795" s="14"/>
      <c r="U795" s="14"/>
      <c r="V795" s="14"/>
      <c r="W795" s="14"/>
      <c r="X795" s="14"/>
      <c r="Y795" s="14"/>
      <c r="Z795" s="14"/>
    </row>
    <row r="796">
      <c r="A796" s="7"/>
      <c r="B796" s="11"/>
      <c r="C796" s="22"/>
      <c r="D796" s="11"/>
      <c r="E796" s="13"/>
      <c r="F796" s="11"/>
      <c r="G796" s="14"/>
      <c r="H796" s="14"/>
      <c r="I796" s="14"/>
      <c r="J796" s="14"/>
      <c r="K796" s="14"/>
      <c r="L796" s="14"/>
      <c r="M796" s="14"/>
      <c r="N796" s="14"/>
      <c r="O796" s="14"/>
      <c r="P796" s="14"/>
      <c r="Q796" s="14"/>
      <c r="R796" s="14"/>
      <c r="S796" s="14"/>
      <c r="T796" s="14"/>
      <c r="U796" s="14"/>
      <c r="V796" s="14"/>
      <c r="W796" s="14"/>
      <c r="X796" s="14"/>
      <c r="Y796" s="14"/>
      <c r="Z796" s="14"/>
    </row>
    <row r="797">
      <c r="A797" s="7"/>
      <c r="B797" s="11"/>
      <c r="C797" s="22"/>
      <c r="D797" s="11"/>
      <c r="E797" s="13"/>
      <c r="F797" s="11"/>
      <c r="G797" s="14"/>
      <c r="H797" s="14"/>
      <c r="I797" s="14"/>
      <c r="J797" s="14"/>
      <c r="K797" s="14"/>
      <c r="L797" s="14"/>
      <c r="M797" s="14"/>
      <c r="N797" s="14"/>
      <c r="O797" s="14"/>
      <c r="P797" s="14"/>
      <c r="Q797" s="14"/>
      <c r="R797" s="14"/>
      <c r="S797" s="14"/>
      <c r="T797" s="14"/>
      <c r="U797" s="14"/>
      <c r="V797" s="14"/>
      <c r="W797" s="14"/>
      <c r="X797" s="14"/>
      <c r="Y797" s="14"/>
      <c r="Z797" s="14"/>
    </row>
    <row r="798">
      <c r="A798" s="7"/>
      <c r="B798" s="11"/>
      <c r="C798" s="22"/>
      <c r="D798" s="11"/>
      <c r="E798" s="13"/>
      <c r="F798" s="11"/>
      <c r="G798" s="14"/>
      <c r="H798" s="14"/>
      <c r="I798" s="14"/>
      <c r="J798" s="14"/>
      <c r="K798" s="14"/>
      <c r="L798" s="14"/>
      <c r="M798" s="14"/>
      <c r="N798" s="14"/>
      <c r="O798" s="14"/>
      <c r="P798" s="14"/>
      <c r="Q798" s="14"/>
      <c r="R798" s="14"/>
      <c r="S798" s="14"/>
      <c r="T798" s="14"/>
      <c r="U798" s="14"/>
      <c r="V798" s="14"/>
      <c r="W798" s="14"/>
      <c r="X798" s="14"/>
      <c r="Y798" s="14"/>
      <c r="Z798" s="14"/>
    </row>
    <row r="799">
      <c r="A799" s="7"/>
      <c r="B799" s="11"/>
      <c r="C799" s="22"/>
      <c r="D799" s="11"/>
      <c r="E799" s="13"/>
      <c r="F799" s="11"/>
      <c r="G799" s="14"/>
      <c r="H799" s="14"/>
      <c r="I799" s="14"/>
      <c r="J799" s="14"/>
      <c r="K799" s="14"/>
      <c r="L799" s="14"/>
      <c r="M799" s="14"/>
      <c r="N799" s="14"/>
      <c r="O799" s="14"/>
      <c r="P799" s="14"/>
      <c r="Q799" s="14"/>
      <c r="R799" s="14"/>
      <c r="S799" s="14"/>
      <c r="T799" s="14"/>
      <c r="U799" s="14"/>
      <c r="V799" s="14"/>
      <c r="W799" s="14"/>
      <c r="X799" s="14"/>
      <c r="Y799" s="14"/>
      <c r="Z799" s="14"/>
    </row>
    <row r="800">
      <c r="A800" s="7"/>
      <c r="B800" s="11"/>
      <c r="C800" s="22"/>
      <c r="D800" s="11"/>
      <c r="E800" s="13"/>
      <c r="F800" s="11"/>
      <c r="G800" s="14"/>
      <c r="H800" s="14"/>
      <c r="I800" s="14"/>
      <c r="J800" s="14"/>
      <c r="K800" s="14"/>
      <c r="L800" s="14"/>
      <c r="M800" s="14"/>
      <c r="N800" s="14"/>
      <c r="O800" s="14"/>
      <c r="P800" s="14"/>
      <c r="Q800" s="14"/>
      <c r="R800" s="14"/>
      <c r="S800" s="14"/>
      <c r="T800" s="14"/>
      <c r="U800" s="14"/>
      <c r="V800" s="14"/>
      <c r="W800" s="14"/>
      <c r="X800" s="14"/>
      <c r="Y800" s="14"/>
      <c r="Z800" s="14"/>
    </row>
    <row r="801">
      <c r="A801" s="7"/>
      <c r="B801" s="11"/>
      <c r="C801" s="22"/>
      <c r="D801" s="11"/>
      <c r="E801" s="13"/>
      <c r="F801" s="11"/>
      <c r="G801" s="14"/>
      <c r="H801" s="14"/>
      <c r="I801" s="14"/>
      <c r="J801" s="14"/>
      <c r="K801" s="14"/>
      <c r="L801" s="14"/>
      <c r="M801" s="14"/>
      <c r="N801" s="14"/>
      <c r="O801" s="14"/>
      <c r="P801" s="14"/>
      <c r="Q801" s="14"/>
      <c r="R801" s="14"/>
      <c r="S801" s="14"/>
      <c r="T801" s="14"/>
      <c r="U801" s="14"/>
      <c r="V801" s="14"/>
      <c r="W801" s="14"/>
      <c r="X801" s="14"/>
      <c r="Y801" s="14"/>
      <c r="Z801" s="14"/>
    </row>
    <row r="802">
      <c r="A802" s="7"/>
      <c r="B802" s="11"/>
      <c r="C802" s="22"/>
      <c r="D802" s="11"/>
      <c r="E802" s="13"/>
      <c r="F802" s="11"/>
      <c r="G802" s="14"/>
      <c r="H802" s="14"/>
      <c r="I802" s="14"/>
      <c r="J802" s="14"/>
      <c r="K802" s="14"/>
      <c r="L802" s="14"/>
      <c r="M802" s="14"/>
      <c r="N802" s="14"/>
      <c r="O802" s="14"/>
      <c r="P802" s="14"/>
      <c r="Q802" s="14"/>
      <c r="R802" s="14"/>
      <c r="S802" s="14"/>
      <c r="T802" s="14"/>
      <c r="U802" s="14"/>
      <c r="V802" s="14"/>
      <c r="W802" s="14"/>
      <c r="X802" s="14"/>
      <c r="Y802" s="14"/>
      <c r="Z802" s="14"/>
    </row>
    <row r="803">
      <c r="A803" s="7"/>
      <c r="B803" s="11"/>
      <c r="C803" s="22"/>
      <c r="D803" s="11"/>
      <c r="E803" s="13"/>
      <c r="F803" s="11"/>
      <c r="G803" s="14"/>
      <c r="H803" s="14"/>
      <c r="I803" s="14"/>
      <c r="J803" s="14"/>
      <c r="K803" s="14"/>
      <c r="L803" s="14"/>
      <c r="M803" s="14"/>
      <c r="N803" s="14"/>
      <c r="O803" s="14"/>
      <c r="P803" s="14"/>
      <c r="Q803" s="14"/>
      <c r="R803" s="14"/>
      <c r="S803" s="14"/>
      <c r="T803" s="14"/>
      <c r="U803" s="14"/>
      <c r="V803" s="14"/>
      <c r="W803" s="14"/>
      <c r="X803" s="14"/>
      <c r="Y803" s="14"/>
      <c r="Z803" s="14"/>
    </row>
    <row r="804">
      <c r="A804" s="7"/>
      <c r="B804" s="11"/>
      <c r="C804" s="22"/>
      <c r="D804" s="11"/>
      <c r="E804" s="13"/>
      <c r="F804" s="11"/>
      <c r="G804" s="14"/>
      <c r="H804" s="14"/>
      <c r="I804" s="14"/>
      <c r="J804" s="14"/>
      <c r="K804" s="14"/>
      <c r="L804" s="14"/>
      <c r="M804" s="14"/>
      <c r="N804" s="14"/>
      <c r="O804" s="14"/>
      <c r="P804" s="14"/>
      <c r="Q804" s="14"/>
      <c r="R804" s="14"/>
      <c r="S804" s="14"/>
      <c r="T804" s="14"/>
      <c r="U804" s="14"/>
      <c r="V804" s="14"/>
      <c r="W804" s="14"/>
      <c r="X804" s="14"/>
      <c r="Y804" s="14"/>
      <c r="Z804" s="14"/>
    </row>
    <row r="805">
      <c r="A805" s="7"/>
      <c r="B805" s="11"/>
      <c r="C805" s="22"/>
      <c r="D805" s="11"/>
      <c r="E805" s="13"/>
      <c r="F805" s="11"/>
      <c r="G805" s="14"/>
      <c r="H805" s="14"/>
      <c r="I805" s="14"/>
      <c r="J805" s="14"/>
      <c r="K805" s="14"/>
      <c r="L805" s="14"/>
      <c r="M805" s="14"/>
      <c r="N805" s="14"/>
      <c r="O805" s="14"/>
      <c r="P805" s="14"/>
      <c r="Q805" s="14"/>
      <c r="R805" s="14"/>
      <c r="S805" s="14"/>
      <c r="T805" s="14"/>
      <c r="U805" s="14"/>
      <c r="V805" s="14"/>
      <c r="W805" s="14"/>
      <c r="X805" s="14"/>
      <c r="Y805" s="14"/>
      <c r="Z805" s="14"/>
    </row>
    <row r="806">
      <c r="A806" s="7"/>
      <c r="B806" s="11"/>
      <c r="C806" s="22"/>
      <c r="D806" s="11"/>
      <c r="E806" s="13"/>
      <c r="F806" s="11"/>
      <c r="G806" s="14"/>
      <c r="H806" s="14"/>
      <c r="I806" s="14"/>
      <c r="J806" s="14"/>
      <c r="K806" s="14"/>
      <c r="L806" s="14"/>
      <c r="M806" s="14"/>
      <c r="N806" s="14"/>
      <c r="O806" s="14"/>
      <c r="P806" s="14"/>
      <c r="Q806" s="14"/>
      <c r="R806" s="14"/>
      <c r="S806" s="14"/>
      <c r="T806" s="14"/>
      <c r="U806" s="14"/>
      <c r="V806" s="14"/>
      <c r="W806" s="14"/>
      <c r="X806" s="14"/>
      <c r="Y806" s="14"/>
      <c r="Z806" s="14"/>
    </row>
    <row r="807">
      <c r="A807" s="7"/>
      <c r="B807" s="11"/>
      <c r="C807" s="22"/>
      <c r="D807" s="11"/>
      <c r="E807" s="13"/>
      <c r="F807" s="11"/>
      <c r="G807" s="14"/>
      <c r="H807" s="14"/>
      <c r="I807" s="14"/>
      <c r="J807" s="14"/>
      <c r="K807" s="14"/>
      <c r="L807" s="14"/>
      <c r="M807" s="14"/>
      <c r="N807" s="14"/>
      <c r="O807" s="14"/>
      <c r="P807" s="14"/>
      <c r="Q807" s="14"/>
      <c r="R807" s="14"/>
      <c r="S807" s="14"/>
      <c r="T807" s="14"/>
      <c r="U807" s="14"/>
      <c r="V807" s="14"/>
      <c r="W807" s="14"/>
      <c r="X807" s="14"/>
      <c r="Y807" s="14"/>
      <c r="Z807" s="14"/>
    </row>
    <row r="808">
      <c r="A808" s="7"/>
      <c r="B808" s="11"/>
      <c r="C808" s="22"/>
      <c r="D808" s="11"/>
      <c r="E808" s="13"/>
      <c r="F808" s="11"/>
      <c r="G808" s="14"/>
      <c r="H808" s="14"/>
      <c r="I808" s="14"/>
      <c r="J808" s="14"/>
      <c r="K808" s="14"/>
      <c r="L808" s="14"/>
      <c r="M808" s="14"/>
      <c r="N808" s="14"/>
      <c r="O808" s="14"/>
      <c r="P808" s="14"/>
      <c r="Q808" s="14"/>
      <c r="R808" s="14"/>
      <c r="S808" s="14"/>
      <c r="T808" s="14"/>
      <c r="U808" s="14"/>
      <c r="V808" s="14"/>
      <c r="W808" s="14"/>
      <c r="X808" s="14"/>
      <c r="Y808" s="14"/>
      <c r="Z808" s="14"/>
    </row>
    <row r="809">
      <c r="A809" s="7"/>
      <c r="B809" s="11"/>
      <c r="C809" s="22"/>
      <c r="D809" s="11"/>
      <c r="E809" s="13"/>
      <c r="F809" s="11"/>
      <c r="G809" s="14"/>
      <c r="H809" s="14"/>
      <c r="I809" s="14"/>
      <c r="J809" s="14"/>
      <c r="K809" s="14"/>
      <c r="L809" s="14"/>
      <c r="M809" s="14"/>
      <c r="N809" s="14"/>
      <c r="O809" s="14"/>
      <c r="P809" s="14"/>
      <c r="Q809" s="14"/>
      <c r="R809" s="14"/>
      <c r="S809" s="14"/>
      <c r="T809" s="14"/>
      <c r="U809" s="14"/>
      <c r="V809" s="14"/>
      <c r="W809" s="14"/>
      <c r="X809" s="14"/>
      <c r="Y809" s="14"/>
      <c r="Z809" s="14"/>
    </row>
    <row r="810">
      <c r="A810" s="7"/>
      <c r="B810" s="11"/>
      <c r="C810" s="22"/>
      <c r="D810" s="11"/>
      <c r="E810" s="13"/>
      <c r="F810" s="11"/>
      <c r="G810" s="14"/>
      <c r="H810" s="14"/>
      <c r="I810" s="14"/>
      <c r="J810" s="14"/>
      <c r="K810" s="14"/>
      <c r="L810" s="14"/>
      <c r="M810" s="14"/>
      <c r="N810" s="14"/>
      <c r="O810" s="14"/>
      <c r="P810" s="14"/>
      <c r="Q810" s="14"/>
      <c r="R810" s="14"/>
      <c r="S810" s="14"/>
      <c r="T810" s="14"/>
      <c r="U810" s="14"/>
      <c r="V810" s="14"/>
      <c r="W810" s="14"/>
      <c r="X810" s="14"/>
      <c r="Y810" s="14"/>
      <c r="Z810" s="14"/>
    </row>
    <row r="811">
      <c r="A811" s="7"/>
      <c r="B811" s="11"/>
      <c r="C811" s="22"/>
      <c r="D811" s="11"/>
      <c r="E811" s="13"/>
      <c r="F811" s="11"/>
      <c r="G811" s="14"/>
      <c r="H811" s="14"/>
      <c r="I811" s="14"/>
      <c r="J811" s="14"/>
      <c r="K811" s="14"/>
      <c r="L811" s="14"/>
      <c r="M811" s="14"/>
      <c r="N811" s="14"/>
      <c r="O811" s="14"/>
      <c r="P811" s="14"/>
      <c r="Q811" s="14"/>
      <c r="R811" s="14"/>
      <c r="S811" s="14"/>
      <c r="T811" s="14"/>
      <c r="U811" s="14"/>
      <c r="V811" s="14"/>
      <c r="W811" s="14"/>
      <c r="X811" s="14"/>
      <c r="Y811" s="14"/>
      <c r="Z811" s="14"/>
    </row>
    <row r="812">
      <c r="A812" s="7"/>
      <c r="B812" s="11"/>
      <c r="C812" s="22"/>
      <c r="D812" s="11"/>
      <c r="E812" s="13"/>
      <c r="F812" s="11"/>
      <c r="G812" s="14"/>
      <c r="H812" s="14"/>
      <c r="I812" s="14"/>
      <c r="J812" s="14"/>
      <c r="K812" s="14"/>
      <c r="L812" s="14"/>
      <c r="M812" s="14"/>
      <c r="N812" s="14"/>
      <c r="O812" s="14"/>
      <c r="P812" s="14"/>
      <c r="Q812" s="14"/>
      <c r="R812" s="14"/>
      <c r="S812" s="14"/>
      <c r="T812" s="14"/>
      <c r="U812" s="14"/>
      <c r="V812" s="14"/>
      <c r="W812" s="14"/>
      <c r="X812" s="14"/>
      <c r="Y812" s="14"/>
      <c r="Z812" s="14"/>
    </row>
    <row r="813">
      <c r="A813" s="7"/>
      <c r="B813" s="11"/>
      <c r="C813" s="22"/>
      <c r="D813" s="11"/>
      <c r="E813" s="13"/>
      <c r="F813" s="11"/>
      <c r="G813" s="14"/>
      <c r="H813" s="14"/>
      <c r="I813" s="14"/>
      <c r="J813" s="14"/>
      <c r="K813" s="14"/>
      <c r="L813" s="14"/>
      <c r="M813" s="14"/>
      <c r="N813" s="14"/>
      <c r="O813" s="14"/>
      <c r="P813" s="14"/>
      <c r="Q813" s="14"/>
      <c r="R813" s="14"/>
      <c r="S813" s="14"/>
      <c r="T813" s="14"/>
      <c r="U813" s="14"/>
      <c r="V813" s="14"/>
      <c r="W813" s="14"/>
      <c r="X813" s="14"/>
      <c r="Y813" s="14"/>
      <c r="Z813" s="14"/>
    </row>
    <row r="814">
      <c r="A814" s="7"/>
      <c r="B814" s="11"/>
      <c r="C814" s="22"/>
      <c r="D814" s="11"/>
      <c r="E814" s="13"/>
      <c r="F814" s="11"/>
      <c r="G814" s="14"/>
      <c r="H814" s="14"/>
      <c r="I814" s="14"/>
      <c r="J814" s="14"/>
      <c r="K814" s="14"/>
      <c r="L814" s="14"/>
      <c r="M814" s="14"/>
      <c r="N814" s="14"/>
      <c r="O814" s="14"/>
      <c r="P814" s="14"/>
      <c r="Q814" s="14"/>
      <c r="R814" s="14"/>
      <c r="S814" s="14"/>
      <c r="T814" s="14"/>
      <c r="U814" s="14"/>
      <c r="V814" s="14"/>
      <c r="W814" s="14"/>
      <c r="X814" s="14"/>
      <c r="Y814" s="14"/>
      <c r="Z814" s="14"/>
    </row>
    <row r="815">
      <c r="A815" s="7"/>
      <c r="B815" s="11"/>
      <c r="C815" s="22"/>
      <c r="D815" s="11"/>
      <c r="E815" s="13"/>
      <c r="F815" s="11"/>
      <c r="G815" s="14"/>
      <c r="H815" s="14"/>
      <c r="I815" s="14"/>
      <c r="J815" s="14"/>
      <c r="K815" s="14"/>
      <c r="L815" s="14"/>
      <c r="M815" s="14"/>
      <c r="N815" s="14"/>
      <c r="O815" s="14"/>
      <c r="P815" s="14"/>
      <c r="Q815" s="14"/>
      <c r="R815" s="14"/>
      <c r="S815" s="14"/>
      <c r="T815" s="14"/>
      <c r="U815" s="14"/>
      <c r="V815" s="14"/>
      <c r="W815" s="14"/>
      <c r="X815" s="14"/>
      <c r="Y815" s="14"/>
      <c r="Z815" s="14"/>
    </row>
    <row r="816">
      <c r="A816" s="7"/>
      <c r="B816" s="11"/>
      <c r="C816" s="22"/>
      <c r="D816" s="11"/>
      <c r="E816" s="13"/>
      <c r="F816" s="11"/>
      <c r="G816" s="14"/>
      <c r="H816" s="14"/>
      <c r="I816" s="14"/>
      <c r="J816" s="14"/>
      <c r="K816" s="14"/>
      <c r="L816" s="14"/>
      <c r="M816" s="14"/>
      <c r="N816" s="14"/>
      <c r="O816" s="14"/>
      <c r="P816" s="14"/>
      <c r="Q816" s="14"/>
      <c r="R816" s="14"/>
      <c r="S816" s="14"/>
      <c r="T816" s="14"/>
      <c r="U816" s="14"/>
      <c r="V816" s="14"/>
      <c r="W816" s="14"/>
      <c r="X816" s="14"/>
      <c r="Y816" s="14"/>
      <c r="Z816" s="14"/>
    </row>
    <row r="817">
      <c r="A817" s="7"/>
      <c r="B817" s="11"/>
      <c r="C817" s="22"/>
      <c r="D817" s="11"/>
      <c r="E817" s="13"/>
      <c r="F817" s="11"/>
      <c r="G817" s="14"/>
      <c r="H817" s="14"/>
      <c r="I817" s="14"/>
      <c r="J817" s="14"/>
      <c r="K817" s="14"/>
      <c r="L817" s="14"/>
      <c r="M817" s="14"/>
      <c r="N817" s="14"/>
      <c r="O817" s="14"/>
      <c r="P817" s="14"/>
      <c r="Q817" s="14"/>
      <c r="R817" s="14"/>
      <c r="S817" s="14"/>
      <c r="T817" s="14"/>
      <c r="U817" s="14"/>
      <c r="V817" s="14"/>
      <c r="W817" s="14"/>
      <c r="X817" s="14"/>
      <c r="Y817" s="14"/>
      <c r="Z817" s="14"/>
    </row>
    <row r="818">
      <c r="A818" s="7"/>
      <c r="B818" s="11"/>
      <c r="C818" s="22"/>
      <c r="D818" s="11"/>
      <c r="E818" s="13"/>
      <c r="F818" s="11"/>
      <c r="G818" s="14"/>
      <c r="H818" s="14"/>
      <c r="I818" s="14"/>
      <c r="J818" s="14"/>
      <c r="K818" s="14"/>
      <c r="L818" s="14"/>
      <c r="M818" s="14"/>
      <c r="N818" s="14"/>
      <c r="O818" s="14"/>
      <c r="P818" s="14"/>
      <c r="Q818" s="14"/>
      <c r="R818" s="14"/>
      <c r="S818" s="14"/>
      <c r="T818" s="14"/>
      <c r="U818" s="14"/>
      <c r="V818" s="14"/>
      <c r="W818" s="14"/>
      <c r="X818" s="14"/>
      <c r="Y818" s="14"/>
      <c r="Z818" s="14"/>
    </row>
    <row r="819">
      <c r="A819" s="7"/>
      <c r="B819" s="11"/>
      <c r="C819" s="22"/>
      <c r="D819" s="11"/>
      <c r="E819" s="13"/>
      <c r="F819" s="11"/>
      <c r="G819" s="14"/>
      <c r="H819" s="14"/>
      <c r="I819" s="14"/>
      <c r="J819" s="14"/>
      <c r="K819" s="14"/>
      <c r="L819" s="14"/>
      <c r="M819" s="14"/>
      <c r="N819" s="14"/>
      <c r="O819" s="14"/>
      <c r="P819" s="14"/>
      <c r="Q819" s="14"/>
      <c r="R819" s="14"/>
      <c r="S819" s="14"/>
      <c r="T819" s="14"/>
      <c r="U819" s="14"/>
      <c r="V819" s="14"/>
      <c r="W819" s="14"/>
      <c r="X819" s="14"/>
      <c r="Y819" s="14"/>
      <c r="Z819" s="14"/>
    </row>
    <row r="820">
      <c r="A820" s="7"/>
      <c r="B820" s="11"/>
      <c r="C820" s="22"/>
      <c r="D820" s="11"/>
      <c r="E820" s="13"/>
      <c r="F820" s="11"/>
      <c r="G820" s="14"/>
      <c r="H820" s="14"/>
      <c r="I820" s="14"/>
      <c r="J820" s="14"/>
      <c r="K820" s="14"/>
      <c r="L820" s="14"/>
      <c r="M820" s="14"/>
      <c r="N820" s="14"/>
      <c r="O820" s="14"/>
      <c r="P820" s="14"/>
      <c r="Q820" s="14"/>
      <c r="R820" s="14"/>
      <c r="S820" s="14"/>
      <c r="T820" s="14"/>
      <c r="U820" s="14"/>
      <c r="V820" s="14"/>
      <c r="W820" s="14"/>
      <c r="X820" s="14"/>
      <c r="Y820" s="14"/>
      <c r="Z820" s="14"/>
    </row>
    <row r="821">
      <c r="A821" s="7"/>
      <c r="B821" s="11"/>
      <c r="C821" s="22"/>
      <c r="D821" s="11"/>
      <c r="E821" s="13"/>
      <c r="F821" s="11"/>
      <c r="G821" s="14"/>
      <c r="H821" s="14"/>
      <c r="I821" s="14"/>
      <c r="J821" s="14"/>
      <c r="K821" s="14"/>
      <c r="L821" s="14"/>
      <c r="M821" s="14"/>
      <c r="N821" s="14"/>
      <c r="O821" s="14"/>
      <c r="P821" s="14"/>
      <c r="Q821" s="14"/>
      <c r="R821" s="14"/>
      <c r="S821" s="14"/>
      <c r="T821" s="14"/>
      <c r="U821" s="14"/>
      <c r="V821" s="14"/>
      <c r="W821" s="14"/>
      <c r="X821" s="14"/>
      <c r="Y821" s="14"/>
      <c r="Z821" s="14"/>
    </row>
    <row r="822">
      <c r="A822" s="7"/>
      <c r="B822" s="11"/>
      <c r="C822" s="22"/>
      <c r="D822" s="11"/>
      <c r="E822" s="13"/>
      <c r="F822" s="11"/>
      <c r="G822" s="14"/>
      <c r="H822" s="14"/>
      <c r="I822" s="14"/>
      <c r="J822" s="14"/>
      <c r="K822" s="14"/>
      <c r="L822" s="14"/>
      <c r="M822" s="14"/>
      <c r="N822" s="14"/>
      <c r="O822" s="14"/>
      <c r="P822" s="14"/>
      <c r="Q822" s="14"/>
      <c r="R822" s="14"/>
      <c r="S822" s="14"/>
      <c r="T822" s="14"/>
      <c r="U822" s="14"/>
      <c r="V822" s="14"/>
      <c r="W822" s="14"/>
      <c r="X822" s="14"/>
      <c r="Y822" s="14"/>
      <c r="Z822" s="14"/>
    </row>
    <row r="823">
      <c r="A823" s="7"/>
      <c r="B823" s="11"/>
      <c r="C823" s="22"/>
      <c r="D823" s="11"/>
      <c r="E823" s="13"/>
      <c r="F823" s="11"/>
      <c r="G823" s="14"/>
      <c r="H823" s="14"/>
      <c r="I823" s="14"/>
      <c r="J823" s="14"/>
      <c r="K823" s="14"/>
      <c r="L823" s="14"/>
      <c r="M823" s="14"/>
      <c r="N823" s="14"/>
      <c r="O823" s="14"/>
      <c r="P823" s="14"/>
      <c r="Q823" s="14"/>
      <c r="R823" s="14"/>
      <c r="S823" s="14"/>
      <c r="T823" s="14"/>
      <c r="U823" s="14"/>
      <c r="V823" s="14"/>
      <c r="W823" s="14"/>
      <c r="X823" s="14"/>
      <c r="Y823" s="14"/>
      <c r="Z823" s="14"/>
    </row>
    <row r="824">
      <c r="A824" s="7"/>
      <c r="B824" s="11"/>
      <c r="C824" s="22"/>
      <c r="D824" s="11"/>
      <c r="E824" s="13"/>
      <c r="F824" s="11"/>
      <c r="G824" s="14"/>
      <c r="H824" s="14"/>
      <c r="I824" s="14"/>
      <c r="J824" s="14"/>
      <c r="K824" s="14"/>
      <c r="L824" s="14"/>
      <c r="M824" s="14"/>
      <c r="N824" s="14"/>
      <c r="O824" s="14"/>
      <c r="P824" s="14"/>
      <c r="Q824" s="14"/>
      <c r="R824" s="14"/>
      <c r="S824" s="14"/>
      <c r="T824" s="14"/>
      <c r="U824" s="14"/>
      <c r="V824" s="14"/>
      <c r="W824" s="14"/>
      <c r="X824" s="14"/>
      <c r="Y824" s="14"/>
      <c r="Z824" s="14"/>
    </row>
    <row r="825">
      <c r="A825" s="7"/>
      <c r="B825" s="11"/>
      <c r="C825" s="22"/>
      <c r="D825" s="11"/>
      <c r="E825" s="13"/>
      <c r="F825" s="11"/>
      <c r="G825" s="14"/>
      <c r="H825" s="14"/>
      <c r="I825" s="14"/>
      <c r="J825" s="14"/>
      <c r="K825" s="14"/>
      <c r="L825" s="14"/>
      <c r="M825" s="14"/>
      <c r="N825" s="14"/>
      <c r="O825" s="14"/>
      <c r="P825" s="14"/>
      <c r="Q825" s="14"/>
      <c r="R825" s="14"/>
      <c r="S825" s="14"/>
      <c r="T825" s="14"/>
      <c r="U825" s="14"/>
      <c r="V825" s="14"/>
      <c r="W825" s="14"/>
      <c r="X825" s="14"/>
      <c r="Y825" s="14"/>
      <c r="Z825" s="14"/>
    </row>
    <row r="826">
      <c r="A826" s="7"/>
      <c r="B826" s="11"/>
      <c r="C826" s="22"/>
      <c r="D826" s="11"/>
      <c r="E826" s="13"/>
      <c r="F826" s="11"/>
      <c r="G826" s="14"/>
      <c r="H826" s="14"/>
      <c r="I826" s="14"/>
      <c r="J826" s="14"/>
      <c r="K826" s="14"/>
      <c r="L826" s="14"/>
      <c r="M826" s="14"/>
      <c r="N826" s="14"/>
      <c r="O826" s="14"/>
      <c r="P826" s="14"/>
      <c r="Q826" s="14"/>
      <c r="R826" s="14"/>
      <c r="S826" s="14"/>
      <c r="T826" s="14"/>
      <c r="U826" s="14"/>
      <c r="V826" s="14"/>
      <c r="W826" s="14"/>
      <c r="X826" s="14"/>
      <c r="Y826" s="14"/>
      <c r="Z826" s="14"/>
    </row>
    <row r="827">
      <c r="A827" s="7"/>
      <c r="B827" s="11"/>
      <c r="C827" s="22"/>
      <c r="D827" s="11"/>
      <c r="E827" s="13"/>
      <c r="F827" s="11"/>
      <c r="G827" s="14"/>
      <c r="H827" s="14"/>
      <c r="I827" s="14"/>
      <c r="J827" s="14"/>
      <c r="K827" s="14"/>
      <c r="L827" s="14"/>
      <c r="M827" s="14"/>
      <c r="N827" s="14"/>
      <c r="O827" s="14"/>
      <c r="P827" s="14"/>
      <c r="Q827" s="14"/>
      <c r="R827" s="14"/>
      <c r="S827" s="14"/>
      <c r="T827" s="14"/>
      <c r="U827" s="14"/>
      <c r="V827" s="14"/>
      <c r="W827" s="14"/>
      <c r="X827" s="14"/>
      <c r="Y827" s="14"/>
      <c r="Z827" s="14"/>
    </row>
    <row r="828">
      <c r="A828" s="7"/>
      <c r="B828" s="11"/>
      <c r="C828" s="22"/>
      <c r="D828" s="11"/>
      <c r="E828" s="13"/>
      <c r="F828" s="11"/>
      <c r="G828" s="14"/>
      <c r="H828" s="14"/>
      <c r="I828" s="14"/>
      <c r="J828" s="14"/>
      <c r="K828" s="14"/>
      <c r="L828" s="14"/>
      <c r="M828" s="14"/>
      <c r="N828" s="14"/>
      <c r="O828" s="14"/>
      <c r="P828" s="14"/>
      <c r="Q828" s="14"/>
      <c r="R828" s="14"/>
      <c r="S828" s="14"/>
      <c r="T828" s="14"/>
      <c r="U828" s="14"/>
      <c r="V828" s="14"/>
      <c r="W828" s="14"/>
      <c r="X828" s="14"/>
      <c r="Y828" s="14"/>
      <c r="Z828" s="14"/>
    </row>
    <row r="829">
      <c r="A829" s="7"/>
      <c r="B829" s="11"/>
      <c r="C829" s="22"/>
      <c r="D829" s="11"/>
      <c r="E829" s="13"/>
      <c r="F829" s="11"/>
      <c r="G829" s="14"/>
      <c r="H829" s="14"/>
      <c r="I829" s="14"/>
      <c r="J829" s="14"/>
      <c r="K829" s="14"/>
      <c r="L829" s="14"/>
      <c r="M829" s="14"/>
      <c r="N829" s="14"/>
      <c r="O829" s="14"/>
      <c r="P829" s="14"/>
      <c r="Q829" s="14"/>
      <c r="R829" s="14"/>
      <c r="S829" s="14"/>
      <c r="T829" s="14"/>
      <c r="U829" s="14"/>
      <c r="V829" s="14"/>
      <c r="W829" s="14"/>
      <c r="X829" s="14"/>
      <c r="Y829" s="14"/>
      <c r="Z829" s="14"/>
    </row>
    <row r="830">
      <c r="A830" s="7"/>
      <c r="B830" s="11"/>
      <c r="C830" s="22"/>
      <c r="D830" s="11"/>
      <c r="E830" s="13"/>
      <c r="F830" s="11"/>
      <c r="G830" s="14"/>
      <c r="H830" s="14"/>
      <c r="I830" s="14"/>
      <c r="J830" s="14"/>
      <c r="K830" s="14"/>
      <c r="L830" s="14"/>
      <c r="M830" s="14"/>
      <c r="N830" s="14"/>
      <c r="O830" s="14"/>
      <c r="P830" s="14"/>
      <c r="Q830" s="14"/>
      <c r="R830" s="14"/>
      <c r="S830" s="14"/>
      <c r="T830" s="14"/>
      <c r="U830" s="14"/>
      <c r="V830" s="14"/>
      <c r="W830" s="14"/>
      <c r="X830" s="14"/>
      <c r="Y830" s="14"/>
      <c r="Z830" s="14"/>
    </row>
    <row r="831">
      <c r="A831" s="7"/>
      <c r="B831" s="11"/>
      <c r="C831" s="22"/>
      <c r="D831" s="11"/>
      <c r="E831" s="13"/>
      <c r="F831" s="11"/>
      <c r="G831" s="14"/>
      <c r="H831" s="14"/>
      <c r="I831" s="14"/>
      <c r="J831" s="14"/>
      <c r="K831" s="14"/>
      <c r="L831" s="14"/>
      <c r="M831" s="14"/>
      <c r="N831" s="14"/>
      <c r="O831" s="14"/>
      <c r="P831" s="14"/>
      <c r="Q831" s="14"/>
      <c r="R831" s="14"/>
      <c r="S831" s="14"/>
      <c r="T831" s="14"/>
      <c r="U831" s="14"/>
      <c r="V831" s="14"/>
      <c r="W831" s="14"/>
      <c r="X831" s="14"/>
      <c r="Y831" s="14"/>
      <c r="Z831" s="14"/>
    </row>
    <row r="832">
      <c r="A832" s="7"/>
      <c r="B832" s="11"/>
      <c r="C832" s="22"/>
      <c r="D832" s="11"/>
      <c r="E832" s="13"/>
      <c r="F832" s="11"/>
      <c r="G832" s="14"/>
      <c r="H832" s="14"/>
      <c r="I832" s="14"/>
      <c r="J832" s="14"/>
      <c r="K832" s="14"/>
      <c r="L832" s="14"/>
      <c r="M832" s="14"/>
      <c r="N832" s="14"/>
      <c r="O832" s="14"/>
      <c r="P832" s="14"/>
      <c r="Q832" s="14"/>
      <c r="R832" s="14"/>
      <c r="S832" s="14"/>
      <c r="T832" s="14"/>
      <c r="U832" s="14"/>
      <c r="V832" s="14"/>
      <c r="W832" s="14"/>
      <c r="X832" s="14"/>
      <c r="Y832" s="14"/>
      <c r="Z832" s="14"/>
    </row>
    <row r="833">
      <c r="A833" s="7"/>
      <c r="B833" s="11"/>
      <c r="C833" s="22"/>
      <c r="D833" s="11"/>
      <c r="E833" s="13"/>
      <c r="F833" s="11"/>
      <c r="G833" s="14"/>
      <c r="H833" s="14"/>
      <c r="I833" s="14"/>
      <c r="J833" s="14"/>
      <c r="K833" s="14"/>
      <c r="L833" s="14"/>
      <c r="M833" s="14"/>
      <c r="N833" s="14"/>
      <c r="O833" s="14"/>
      <c r="P833" s="14"/>
      <c r="Q833" s="14"/>
      <c r="R833" s="14"/>
      <c r="S833" s="14"/>
      <c r="T833" s="14"/>
      <c r="U833" s="14"/>
      <c r="V833" s="14"/>
      <c r="W833" s="14"/>
      <c r="X833" s="14"/>
      <c r="Y833" s="14"/>
      <c r="Z833" s="14"/>
    </row>
    <row r="834">
      <c r="A834" s="7"/>
      <c r="B834" s="11"/>
      <c r="C834" s="22"/>
      <c r="D834" s="11"/>
      <c r="E834" s="13"/>
      <c r="F834" s="11"/>
      <c r="G834" s="14"/>
      <c r="H834" s="14"/>
      <c r="I834" s="14"/>
      <c r="J834" s="14"/>
      <c r="K834" s="14"/>
      <c r="L834" s="14"/>
      <c r="M834" s="14"/>
      <c r="N834" s="14"/>
      <c r="O834" s="14"/>
      <c r="P834" s="14"/>
      <c r="Q834" s="14"/>
      <c r="R834" s="14"/>
      <c r="S834" s="14"/>
      <c r="T834" s="14"/>
      <c r="U834" s="14"/>
      <c r="V834" s="14"/>
      <c r="W834" s="14"/>
      <c r="X834" s="14"/>
      <c r="Y834" s="14"/>
      <c r="Z834" s="14"/>
    </row>
    <row r="835">
      <c r="A835" s="7"/>
      <c r="B835" s="11"/>
      <c r="C835" s="22"/>
      <c r="D835" s="11"/>
      <c r="E835" s="13"/>
      <c r="F835" s="11"/>
      <c r="G835" s="14"/>
      <c r="H835" s="14"/>
      <c r="I835" s="14"/>
      <c r="J835" s="14"/>
      <c r="K835" s="14"/>
      <c r="L835" s="14"/>
      <c r="M835" s="14"/>
      <c r="N835" s="14"/>
      <c r="O835" s="14"/>
      <c r="P835" s="14"/>
      <c r="Q835" s="14"/>
      <c r="R835" s="14"/>
      <c r="S835" s="14"/>
      <c r="T835" s="14"/>
      <c r="U835" s="14"/>
      <c r="V835" s="14"/>
      <c r="W835" s="14"/>
      <c r="X835" s="14"/>
      <c r="Y835" s="14"/>
      <c r="Z835" s="14"/>
    </row>
    <row r="836">
      <c r="A836" s="7"/>
      <c r="B836" s="11"/>
      <c r="C836" s="22"/>
      <c r="D836" s="11"/>
      <c r="E836" s="13"/>
      <c r="F836" s="11"/>
      <c r="G836" s="14"/>
      <c r="H836" s="14"/>
      <c r="I836" s="14"/>
      <c r="J836" s="14"/>
      <c r="K836" s="14"/>
      <c r="L836" s="14"/>
      <c r="M836" s="14"/>
      <c r="N836" s="14"/>
      <c r="O836" s="14"/>
      <c r="P836" s="14"/>
      <c r="Q836" s="14"/>
      <c r="R836" s="14"/>
      <c r="S836" s="14"/>
      <c r="T836" s="14"/>
      <c r="U836" s="14"/>
      <c r="V836" s="14"/>
      <c r="W836" s="14"/>
      <c r="X836" s="14"/>
      <c r="Y836" s="14"/>
      <c r="Z836" s="14"/>
    </row>
    <row r="837">
      <c r="A837" s="7"/>
      <c r="B837" s="11"/>
      <c r="C837" s="22"/>
      <c r="D837" s="11"/>
      <c r="E837" s="13"/>
      <c r="F837" s="11"/>
      <c r="G837" s="14"/>
      <c r="H837" s="14"/>
      <c r="I837" s="14"/>
      <c r="J837" s="14"/>
      <c r="K837" s="14"/>
      <c r="L837" s="14"/>
      <c r="M837" s="14"/>
      <c r="N837" s="14"/>
      <c r="O837" s="14"/>
      <c r="P837" s="14"/>
      <c r="Q837" s="14"/>
      <c r="R837" s="14"/>
      <c r="S837" s="14"/>
      <c r="T837" s="14"/>
      <c r="U837" s="14"/>
      <c r="V837" s="14"/>
      <c r="W837" s="14"/>
      <c r="X837" s="14"/>
      <c r="Y837" s="14"/>
      <c r="Z837" s="14"/>
    </row>
    <row r="838">
      <c r="A838" s="7"/>
      <c r="B838" s="11"/>
      <c r="C838" s="22"/>
      <c r="D838" s="11"/>
      <c r="E838" s="13"/>
      <c r="F838" s="11"/>
      <c r="G838" s="14"/>
      <c r="H838" s="14"/>
      <c r="I838" s="14"/>
      <c r="J838" s="14"/>
      <c r="K838" s="14"/>
      <c r="L838" s="14"/>
      <c r="M838" s="14"/>
      <c r="N838" s="14"/>
      <c r="O838" s="14"/>
      <c r="P838" s="14"/>
      <c r="Q838" s="14"/>
      <c r="R838" s="14"/>
      <c r="S838" s="14"/>
      <c r="T838" s="14"/>
      <c r="U838" s="14"/>
      <c r="V838" s="14"/>
      <c r="W838" s="14"/>
      <c r="X838" s="14"/>
      <c r="Y838" s="14"/>
      <c r="Z838" s="14"/>
    </row>
    <row r="839">
      <c r="A839" s="7"/>
      <c r="B839" s="11"/>
      <c r="C839" s="22"/>
      <c r="D839" s="11"/>
      <c r="E839" s="13"/>
      <c r="F839" s="11"/>
      <c r="G839" s="14"/>
      <c r="H839" s="14"/>
      <c r="I839" s="14"/>
      <c r="J839" s="14"/>
      <c r="K839" s="14"/>
      <c r="L839" s="14"/>
      <c r="M839" s="14"/>
      <c r="N839" s="14"/>
      <c r="O839" s="14"/>
      <c r="P839" s="14"/>
      <c r="Q839" s="14"/>
      <c r="R839" s="14"/>
      <c r="S839" s="14"/>
      <c r="T839" s="14"/>
      <c r="U839" s="14"/>
      <c r="V839" s="14"/>
      <c r="W839" s="14"/>
      <c r="X839" s="14"/>
      <c r="Y839" s="14"/>
      <c r="Z839" s="14"/>
    </row>
    <row r="840">
      <c r="A840" s="7"/>
      <c r="B840" s="11"/>
      <c r="C840" s="22"/>
      <c r="D840" s="11"/>
      <c r="E840" s="13"/>
      <c r="F840" s="11"/>
      <c r="G840" s="14"/>
      <c r="H840" s="14"/>
      <c r="I840" s="14"/>
      <c r="J840" s="14"/>
      <c r="K840" s="14"/>
      <c r="L840" s="14"/>
      <c r="M840" s="14"/>
      <c r="N840" s="14"/>
      <c r="O840" s="14"/>
      <c r="P840" s="14"/>
      <c r="Q840" s="14"/>
      <c r="R840" s="14"/>
      <c r="S840" s="14"/>
      <c r="T840" s="14"/>
      <c r="U840" s="14"/>
      <c r="V840" s="14"/>
      <c r="W840" s="14"/>
      <c r="X840" s="14"/>
      <c r="Y840" s="14"/>
      <c r="Z840" s="14"/>
    </row>
    <row r="841">
      <c r="A841" s="7"/>
      <c r="B841" s="11"/>
      <c r="C841" s="22"/>
      <c r="D841" s="11"/>
      <c r="E841" s="13"/>
      <c r="F841" s="11"/>
      <c r="G841" s="14"/>
      <c r="H841" s="14"/>
      <c r="I841" s="14"/>
      <c r="J841" s="14"/>
      <c r="K841" s="14"/>
      <c r="L841" s="14"/>
      <c r="M841" s="14"/>
      <c r="N841" s="14"/>
      <c r="O841" s="14"/>
      <c r="P841" s="14"/>
      <c r="Q841" s="14"/>
      <c r="R841" s="14"/>
      <c r="S841" s="14"/>
      <c r="T841" s="14"/>
      <c r="U841" s="14"/>
      <c r="V841" s="14"/>
      <c r="W841" s="14"/>
      <c r="X841" s="14"/>
      <c r="Y841" s="14"/>
      <c r="Z841" s="14"/>
    </row>
    <row r="842">
      <c r="A842" s="7"/>
      <c r="B842" s="11"/>
      <c r="C842" s="22"/>
      <c r="D842" s="11"/>
      <c r="E842" s="13"/>
      <c r="F842" s="11"/>
      <c r="G842" s="14"/>
      <c r="H842" s="14"/>
      <c r="I842" s="14"/>
      <c r="J842" s="14"/>
      <c r="K842" s="14"/>
      <c r="L842" s="14"/>
      <c r="M842" s="14"/>
      <c r="N842" s="14"/>
      <c r="O842" s="14"/>
      <c r="P842" s="14"/>
      <c r="Q842" s="14"/>
      <c r="R842" s="14"/>
      <c r="S842" s="14"/>
      <c r="T842" s="14"/>
      <c r="U842" s="14"/>
      <c r="V842" s="14"/>
      <c r="W842" s="14"/>
      <c r="X842" s="14"/>
      <c r="Y842" s="14"/>
      <c r="Z842" s="14"/>
    </row>
    <row r="843">
      <c r="A843" s="7"/>
      <c r="B843" s="11"/>
      <c r="C843" s="22"/>
      <c r="D843" s="11"/>
      <c r="E843" s="13"/>
      <c r="F843" s="11"/>
      <c r="G843" s="14"/>
      <c r="H843" s="14"/>
      <c r="I843" s="14"/>
      <c r="J843" s="14"/>
      <c r="K843" s="14"/>
      <c r="L843" s="14"/>
      <c r="M843" s="14"/>
      <c r="N843" s="14"/>
      <c r="O843" s="14"/>
      <c r="P843" s="14"/>
      <c r="Q843" s="14"/>
      <c r="R843" s="14"/>
      <c r="S843" s="14"/>
      <c r="T843" s="14"/>
      <c r="U843" s="14"/>
      <c r="V843" s="14"/>
      <c r="W843" s="14"/>
      <c r="X843" s="14"/>
      <c r="Y843" s="14"/>
      <c r="Z843" s="14"/>
    </row>
    <row r="844">
      <c r="A844" s="7"/>
      <c r="B844" s="11"/>
      <c r="C844" s="22"/>
      <c r="D844" s="11"/>
      <c r="E844" s="13"/>
      <c r="F844" s="11"/>
      <c r="G844" s="14"/>
      <c r="H844" s="14"/>
      <c r="I844" s="14"/>
      <c r="J844" s="14"/>
      <c r="K844" s="14"/>
      <c r="L844" s="14"/>
      <c r="M844" s="14"/>
      <c r="N844" s="14"/>
      <c r="O844" s="14"/>
      <c r="P844" s="14"/>
      <c r="Q844" s="14"/>
      <c r="R844" s="14"/>
      <c r="S844" s="14"/>
      <c r="T844" s="14"/>
      <c r="U844" s="14"/>
      <c r="V844" s="14"/>
      <c r="W844" s="14"/>
      <c r="X844" s="14"/>
      <c r="Y844" s="14"/>
      <c r="Z844" s="14"/>
    </row>
    <row r="845">
      <c r="A845" s="7"/>
      <c r="B845" s="11"/>
      <c r="C845" s="22"/>
      <c r="D845" s="11"/>
      <c r="E845" s="13"/>
      <c r="F845" s="11"/>
      <c r="G845" s="14"/>
      <c r="H845" s="14"/>
      <c r="I845" s="14"/>
      <c r="J845" s="14"/>
      <c r="K845" s="14"/>
      <c r="L845" s="14"/>
      <c r="M845" s="14"/>
      <c r="N845" s="14"/>
      <c r="O845" s="14"/>
      <c r="P845" s="14"/>
      <c r="Q845" s="14"/>
      <c r="R845" s="14"/>
      <c r="S845" s="14"/>
      <c r="T845" s="14"/>
      <c r="U845" s="14"/>
      <c r="V845" s="14"/>
      <c r="W845" s="14"/>
      <c r="X845" s="14"/>
      <c r="Y845" s="14"/>
      <c r="Z845" s="14"/>
    </row>
    <row r="846">
      <c r="A846" s="7"/>
      <c r="B846" s="11"/>
      <c r="C846" s="22"/>
      <c r="D846" s="11"/>
      <c r="E846" s="13"/>
      <c r="F846" s="11"/>
      <c r="G846" s="14"/>
      <c r="H846" s="14"/>
      <c r="I846" s="14"/>
      <c r="J846" s="14"/>
      <c r="K846" s="14"/>
      <c r="L846" s="14"/>
      <c r="M846" s="14"/>
      <c r="N846" s="14"/>
      <c r="O846" s="14"/>
      <c r="P846" s="14"/>
      <c r="Q846" s="14"/>
      <c r="R846" s="14"/>
      <c r="S846" s="14"/>
      <c r="T846" s="14"/>
      <c r="U846" s="14"/>
      <c r="V846" s="14"/>
      <c r="W846" s="14"/>
      <c r="X846" s="14"/>
      <c r="Y846" s="14"/>
      <c r="Z846" s="14"/>
    </row>
    <row r="847">
      <c r="A847" s="7"/>
      <c r="B847" s="11"/>
      <c r="C847" s="22"/>
      <c r="D847" s="11"/>
      <c r="E847" s="13"/>
      <c r="F847" s="11"/>
      <c r="G847" s="14"/>
      <c r="H847" s="14"/>
      <c r="I847" s="14"/>
      <c r="J847" s="14"/>
      <c r="K847" s="14"/>
      <c r="L847" s="14"/>
      <c r="M847" s="14"/>
      <c r="N847" s="14"/>
      <c r="O847" s="14"/>
      <c r="P847" s="14"/>
      <c r="Q847" s="14"/>
      <c r="R847" s="14"/>
      <c r="S847" s="14"/>
      <c r="T847" s="14"/>
      <c r="U847" s="14"/>
      <c r="V847" s="14"/>
      <c r="W847" s="14"/>
      <c r="X847" s="14"/>
      <c r="Y847" s="14"/>
      <c r="Z847" s="14"/>
    </row>
    <row r="848">
      <c r="A848" s="7"/>
      <c r="B848" s="11"/>
      <c r="C848" s="22"/>
      <c r="D848" s="11"/>
      <c r="E848" s="13"/>
      <c r="F848" s="11"/>
      <c r="G848" s="14"/>
      <c r="H848" s="14"/>
      <c r="I848" s="14"/>
      <c r="J848" s="14"/>
      <c r="K848" s="14"/>
      <c r="L848" s="14"/>
      <c r="M848" s="14"/>
      <c r="N848" s="14"/>
      <c r="O848" s="14"/>
      <c r="P848" s="14"/>
      <c r="Q848" s="14"/>
      <c r="R848" s="14"/>
      <c r="S848" s="14"/>
      <c r="T848" s="14"/>
      <c r="U848" s="14"/>
      <c r="V848" s="14"/>
      <c r="W848" s="14"/>
      <c r="X848" s="14"/>
      <c r="Y848" s="14"/>
      <c r="Z848" s="14"/>
    </row>
    <row r="849">
      <c r="A849" s="7"/>
      <c r="B849" s="11"/>
      <c r="C849" s="22"/>
      <c r="D849" s="11"/>
      <c r="E849" s="13"/>
      <c r="F849" s="11"/>
      <c r="G849" s="14"/>
      <c r="H849" s="14"/>
      <c r="I849" s="14"/>
      <c r="J849" s="14"/>
      <c r="K849" s="14"/>
      <c r="L849" s="14"/>
      <c r="M849" s="14"/>
      <c r="N849" s="14"/>
      <c r="O849" s="14"/>
      <c r="P849" s="14"/>
      <c r="Q849" s="14"/>
      <c r="R849" s="14"/>
      <c r="S849" s="14"/>
      <c r="T849" s="14"/>
      <c r="U849" s="14"/>
      <c r="V849" s="14"/>
      <c r="W849" s="14"/>
      <c r="X849" s="14"/>
      <c r="Y849" s="14"/>
      <c r="Z849" s="14"/>
    </row>
    <row r="850">
      <c r="A850" s="7"/>
      <c r="B850" s="11"/>
      <c r="C850" s="22"/>
      <c r="D850" s="11"/>
      <c r="E850" s="13"/>
      <c r="F850" s="11"/>
      <c r="G850" s="14"/>
      <c r="H850" s="14"/>
      <c r="I850" s="14"/>
      <c r="J850" s="14"/>
      <c r="K850" s="14"/>
      <c r="L850" s="14"/>
      <c r="M850" s="14"/>
      <c r="N850" s="14"/>
      <c r="O850" s="14"/>
      <c r="P850" s="14"/>
      <c r="Q850" s="14"/>
      <c r="R850" s="14"/>
      <c r="S850" s="14"/>
      <c r="T850" s="14"/>
      <c r="U850" s="14"/>
      <c r="V850" s="14"/>
      <c r="W850" s="14"/>
      <c r="X850" s="14"/>
      <c r="Y850" s="14"/>
      <c r="Z850" s="14"/>
    </row>
    <row r="851">
      <c r="A851" s="7"/>
      <c r="B851" s="11"/>
      <c r="C851" s="22"/>
      <c r="D851" s="11"/>
      <c r="E851" s="13"/>
      <c r="F851" s="11"/>
      <c r="G851" s="14"/>
      <c r="H851" s="14"/>
      <c r="I851" s="14"/>
      <c r="J851" s="14"/>
      <c r="K851" s="14"/>
      <c r="L851" s="14"/>
      <c r="M851" s="14"/>
      <c r="N851" s="14"/>
      <c r="O851" s="14"/>
      <c r="P851" s="14"/>
      <c r="Q851" s="14"/>
      <c r="R851" s="14"/>
      <c r="S851" s="14"/>
      <c r="T851" s="14"/>
      <c r="U851" s="14"/>
      <c r="V851" s="14"/>
      <c r="W851" s="14"/>
      <c r="X851" s="14"/>
      <c r="Y851" s="14"/>
      <c r="Z851" s="14"/>
    </row>
    <row r="852">
      <c r="A852" s="7"/>
      <c r="B852" s="11"/>
      <c r="C852" s="22"/>
      <c r="D852" s="11"/>
      <c r="E852" s="13"/>
      <c r="F852" s="11"/>
      <c r="G852" s="14"/>
      <c r="H852" s="14"/>
      <c r="I852" s="14"/>
      <c r="J852" s="14"/>
      <c r="K852" s="14"/>
      <c r="L852" s="14"/>
      <c r="M852" s="14"/>
      <c r="N852" s="14"/>
      <c r="O852" s="14"/>
      <c r="P852" s="14"/>
      <c r="Q852" s="14"/>
      <c r="R852" s="14"/>
      <c r="S852" s="14"/>
      <c r="T852" s="14"/>
      <c r="U852" s="14"/>
      <c r="V852" s="14"/>
      <c r="W852" s="14"/>
      <c r="X852" s="14"/>
      <c r="Y852" s="14"/>
      <c r="Z852" s="14"/>
    </row>
    <row r="853">
      <c r="A853" s="7"/>
      <c r="B853" s="11"/>
      <c r="C853" s="22"/>
      <c r="D853" s="11"/>
      <c r="E853" s="13"/>
      <c r="F853" s="11"/>
      <c r="G853" s="14"/>
      <c r="H853" s="14"/>
      <c r="I853" s="14"/>
      <c r="J853" s="14"/>
      <c r="K853" s="14"/>
      <c r="L853" s="14"/>
      <c r="M853" s="14"/>
      <c r="N853" s="14"/>
      <c r="O853" s="14"/>
      <c r="P853" s="14"/>
      <c r="Q853" s="14"/>
      <c r="R853" s="14"/>
      <c r="S853" s="14"/>
      <c r="T853" s="14"/>
      <c r="U853" s="14"/>
      <c r="V853" s="14"/>
      <c r="W853" s="14"/>
      <c r="X853" s="14"/>
      <c r="Y853" s="14"/>
      <c r="Z853" s="14"/>
    </row>
    <row r="854">
      <c r="A854" s="7"/>
      <c r="B854" s="11"/>
      <c r="C854" s="22"/>
      <c r="D854" s="11"/>
      <c r="E854" s="13"/>
      <c r="F854" s="11"/>
      <c r="G854" s="14"/>
      <c r="H854" s="14"/>
      <c r="I854" s="14"/>
      <c r="J854" s="14"/>
      <c r="K854" s="14"/>
      <c r="L854" s="14"/>
      <c r="M854" s="14"/>
      <c r="N854" s="14"/>
      <c r="O854" s="14"/>
      <c r="P854" s="14"/>
      <c r="Q854" s="14"/>
      <c r="R854" s="14"/>
      <c r="S854" s="14"/>
      <c r="T854" s="14"/>
      <c r="U854" s="14"/>
      <c r="V854" s="14"/>
      <c r="W854" s="14"/>
      <c r="X854" s="14"/>
      <c r="Y854" s="14"/>
      <c r="Z854" s="14"/>
    </row>
    <row r="855">
      <c r="A855" s="7"/>
      <c r="B855" s="11"/>
      <c r="C855" s="22"/>
      <c r="D855" s="11"/>
      <c r="E855" s="13"/>
      <c r="F855" s="11"/>
      <c r="G855" s="14"/>
      <c r="H855" s="14"/>
      <c r="I855" s="14"/>
      <c r="J855" s="14"/>
      <c r="K855" s="14"/>
      <c r="L855" s="14"/>
      <c r="M855" s="14"/>
      <c r="N855" s="14"/>
      <c r="O855" s="14"/>
      <c r="P855" s="14"/>
      <c r="Q855" s="14"/>
      <c r="R855" s="14"/>
      <c r="S855" s="14"/>
      <c r="T855" s="14"/>
      <c r="U855" s="14"/>
      <c r="V855" s="14"/>
      <c r="W855" s="14"/>
      <c r="X855" s="14"/>
      <c r="Y855" s="14"/>
      <c r="Z855" s="14"/>
    </row>
    <row r="856">
      <c r="A856" s="7"/>
      <c r="B856" s="11"/>
      <c r="C856" s="22"/>
      <c r="D856" s="11"/>
      <c r="E856" s="13"/>
      <c r="F856" s="11"/>
      <c r="G856" s="14"/>
      <c r="H856" s="14"/>
      <c r="I856" s="14"/>
      <c r="J856" s="14"/>
      <c r="K856" s="14"/>
      <c r="L856" s="14"/>
      <c r="M856" s="14"/>
      <c r="N856" s="14"/>
      <c r="O856" s="14"/>
      <c r="P856" s="14"/>
      <c r="Q856" s="14"/>
      <c r="R856" s="14"/>
      <c r="S856" s="14"/>
      <c r="T856" s="14"/>
      <c r="U856" s="14"/>
      <c r="V856" s="14"/>
      <c r="W856" s="14"/>
      <c r="X856" s="14"/>
      <c r="Y856" s="14"/>
      <c r="Z856" s="14"/>
    </row>
    <row r="857">
      <c r="A857" s="7"/>
      <c r="B857" s="11"/>
      <c r="C857" s="22"/>
      <c r="D857" s="11"/>
      <c r="E857" s="13"/>
      <c r="F857" s="11"/>
      <c r="G857" s="14"/>
      <c r="H857" s="14"/>
      <c r="I857" s="14"/>
      <c r="J857" s="14"/>
      <c r="K857" s="14"/>
      <c r="L857" s="14"/>
      <c r="M857" s="14"/>
      <c r="N857" s="14"/>
      <c r="O857" s="14"/>
      <c r="P857" s="14"/>
      <c r="Q857" s="14"/>
      <c r="R857" s="14"/>
      <c r="S857" s="14"/>
      <c r="T857" s="14"/>
      <c r="U857" s="14"/>
      <c r="V857" s="14"/>
      <c r="W857" s="14"/>
      <c r="X857" s="14"/>
      <c r="Y857" s="14"/>
      <c r="Z857" s="14"/>
    </row>
    <row r="858">
      <c r="A858" s="7"/>
      <c r="B858" s="11"/>
      <c r="C858" s="22"/>
      <c r="D858" s="11"/>
      <c r="E858" s="13"/>
      <c r="F858" s="11"/>
      <c r="G858" s="14"/>
      <c r="H858" s="14"/>
      <c r="I858" s="14"/>
      <c r="J858" s="14"/>
      <c r="K858" s="14"/>
      <c r="L858" s="14"/>
      <c r="M858" s="14"/>
      <c r="N858" s="14"/>
      <c r="O858" s="14"/>
      <c r="P858" s="14"/>
      <c r="Q858" s="14"/>
      <c r="R858" s="14"/>
      <c r="S858" s="14"/>
      <c r="T858" s="14"/>
      <c r="U858" s="14"/>
      <c r="V858" s="14"/>
      <c r="W858" s="14"/>
      <c r="X858" s="14"/>
      <c r="Y858" s="14"/>
      <c r="Z858" s="14"/>
    </row>
    <row r="859">
      <c r="A859" s="7"/>
      <c r="B859" s="11"/>
      <c r="C859" s="22"/>
      <c r="D859" s="11"/>
      <c r="E859" s="13"/>
      <c r="F859" s="11"/>
      <c r="G859" s="14"/>
      <c r="H859" s="14"/>
      <c r="I859" s="14"/>
      <c r="J859" s="14"/>
      <c r="K859" s="14"/>
      <c r="L859" s="14"/>
      <c r="M859" s="14"/>
      <c r="N859" s="14"/>
      <c r="O859" s="14"/>
      <c r="P859" s="14"/>
      <c r="Q859" s="14"/>
      <c r="R859" s="14"/>
      <c r="S859" s="14"/>
      <c r="T859" s="14"/>
      <c r="U859" s="14"/>
      <c r="V859" s="14"/>
      <c r="W859" s="14"/>
      <c r="X859" s="14"/>
      <c r="Y859" s="14"/>
      <c r="Z859" s="14"/>
    </row>
    <row r="860">
      <c r="A860" s="7"/>
      <c r="B860" s="11"/>
      <c r="C860" s="22"/>
      <c r="D860" s="11"/>
      <c r="E860" s="13"/>
      <c r="F860" s="11"/>
      <c r="G860" s="14"/>
      <c r="H860" s="14"/>
      <c r="I860" s="14"/>
      <c r="J860" s="14"/>
      <c r="K860" s="14"/>
      <c r="L860" s="14"/>
      <c r="M860" s="14"/>
      <c r="N860" s="14"/>
      <c r="O860" s="14"/>
      <c r="P860" s="14"/>
      <c r="Q860" s="14"/>
      <c r="R860" s="14"/>
      <c r="S860" s="14"/>
      <c r="T860" s="14"/>
      <c r="U860" s="14"/>
      <c r="V860" s="14"/>
      <c r="W860" s="14"/>
      <c r="X860" s="14"/>
      <c r="Y860" s="14"/>
      <c r="Z860" s="14"/>
    </row>
    <row r="861">
      <c r="A861" s="7"/>
      <c r="B861" s="11"/>
      <c r="C861" s="22"/>
      <c r="D861" s="11"/>
      <c r="E861" s="13"/>
      <c r="F861" s="11"/>
      <c r="G861" s="14"/>
      <c r="H861" s="14"/>
      <c r="I861" s="14"/>
      <c r="J861" s="14"/>
      <c r="K861" s="14"/>
      <c r="L861" s="14"/>
      <c r="M861" s="14"/>
      <c r="N861" s="14"/>
      <c r="O861" s="14"/>
      <c r="P861" s="14"/>
      <c r="Q861" s="14"/>
      <c r="R861" s="14"/>
      <c r="S861" s="14"/>
      <c r="T861" s="14"/>
      <c r="U861" s="14"/>
      <c r="V861" s="14"/>
      <c r="W861" s="14"/>
      <c r="X861" s="14"/>
      <c r="Y861" s="14"/>
      <c r="Z861" s="14"/>
    </row>
    <row r="862">
      <c r="A862" s="7"/>
      <c r="B862" s="11"/>
      <c r="C862" s="22"/>
      <c r="D862" s="11"/>
      <c r="E862" s="13"/>
      <c r="F862" s="11"/>
      <c r="G862" s="14"/>
      <c r="H862" s="14"/>
      <c r="I862" s="14"/>
      <c r="J862" s="14"/>
      <c r="K862" s="14"/>
      <c r="L862" s="14"/>
      <c r="M862" s="14"/>
      <c r="N862" s="14"/>
      <c r="O862" s="14"/>
      <c r="P862" s="14"/>
      <c r="Q862" s="14"/>
      <c r="R862" s="14"/>
      <c r="S862" s="14"/>
      <c r="T862" s="14"/>
      <c r="U862" s="14"/>
      <c r="V862" s="14"/>
      <c r="W862" s="14"/>
      <c r="X862" s="14"/>
      <c r="Y862" s="14"/>
      <c r="Z862" s="14"/>
    </row>
    <row r="863">
      <c r="A863" s="7"/>
      <c r="B863" s="11"/>
      <c r="C863" s="22"/>
      <c r="D863" s="11"/>
      <c r="E863" s="13"/>
      <c r="F863" s="11"/>
      <c r="G863" s="14"/>
      <c r="H863" s="14"/>
      <c r="I863" s="14"/>
      <c r="J863" s="14"/>
      <c r="K863" s="14"/>
      <c r="L863" s="14"/>
      <c r="M863" s="14"/>
      <c r="N863" s="14"/>
      <c r="O863" s="14"/>
      <c r="P863" s="14"/>
      <c r="Q863" s="14"/>
      <c r="R863" s="14"/>
      <c r="S863" s="14"/>
      <c r="T863" s="14"/>
      <c r="U863" s="14"/>
      <c r="V863" s="14"/>
      <c r="W863" s="14"/>
      <c r="X863" s="14"/>
      <c r="Y863" s="14"/>
      <c r="Z863" s="14"/>
    </row>
    <row r="864">
      <c r="A864" s="7"/>
      <c r="B864" s="11"/>
      <c r="C864" s="22"/>
      <c r="D864" s="11"/>
      <c r="E864" s="13"/>
      <c r="F864" s="11"/>
      <c r="G864" s="14"/>
      <c r="H864" s="14"/>
      <c r="I864" s="14"/>
      <c r="J864" s="14"/>
      <c r="K864" s="14"/>
      <c r="L864" s="14"/>
      <c r="M864" s="14"/>
      <c r="N864" s="14"/>
      <c r="O864" s="14"/>
      <c r="P864" s="14"/>
      <c r="Q864" s="14"/>
      <c r="R864" s="14"/>
      <c r="S864" s="14"/>
      <c r="T864" s="14"/>
      <c r="U864" s="14"/>
      <c r="V864" s="14"/>
      <c r="W864" s="14"/>
      <c r="X864" s="14"/>
      <c r="Y864" s="14"/>
      <c r="Z864" s="14"/>
    </row>
    <row r="865">
      <c r="A865" s="7"/>
      <c r="B865" s="11"/>
      <c r="C865" s="22"/>
      <c r="D865" s="11"/>
      <c r="E865" s="13"/>
      <c r="F865" s="11"/>
      <c r="G865" s="14"/>
      <c r="H865" s="14"/>
      <c r="I865" s="14"/>
      <c r="J865" s="14"/>
      <c r="K865" s="14"/>
      <c r="L865" s="14"/>
      <c r="M865" s="14"/>
      <c r="N865" s="14"/>
      <c r="O865" s="14"/>
      <c r="P865" s="14"/>
      <c r="Q865" s="14"/>
      <c r="R865" s="14"/>
      <c r="S865" s="14"/>
      <c r="T865" s="14"/>
      <c r="U865" s="14"/>
      <c r="V865" s="14"/>
      <c r="W865" s="14"/>
      <c r="X865" s="14"/>
      <c r="Y865" s="14"/>
      <c r="Z865" s="14"/>
    </row>
    <row r="866">
      <c r="A866" s="7"/>
      <c r="B866" s="11"/>
      <c r="C866" s="22"/>
      <c r="D866" s="11"/>
      <c r="E866" s="13"/>
      <c r="F866" s="11"/>
      <c r="G866" s="14"/>
      <c r="H866" s="14"/>
      <c r="I866" s="14"/>
      <c r="J866" s="14"/>
      <c r="K866" s="14"/>
      <c r="L866" s="14"/>
      <c r="M866" s="14"/>
      <c r="N866" s="14"/>
      <c r="O866" s="14"/>
      <c r="P866" s="14"/>
      <c r="Q866" s="14"/>
      <c r="R866" s="14"/>
      <c r="S866" s="14"/>
      <c r="T866" s="14"/>
      <c r="U866" s="14"/>
      <c r="V866" s="14"/>
      <c r="W866" s="14"/>
      <c r="X866" s="14"/>
      <c r="Y866" s="14"/>
      <c r="Z866" s="14"/>
    </row>
    <row r="867">
      <c r="A867" s="7"/>
      <c r="B867" s="11"/>
      <c r="C867" s="22"/>
      <c r="D867" s="11"/>
      <c r="E867" s="13"/>
      <c r="F867" s="11"/>
      <c r="G867" s="14"/>
      <c r="H867" s="14"/>
      <c r="I867" s="14"/>
      <c r="J867" s="14"/>
      <c r="K867" s="14"/>
      <c r="L867" s="14"/>
      <c r="M867" s="14"/>
      <c r="N867" s="14"/>
      <c r="O867" s="14"/>
      <c r="P867" s="14"/>
      <c r="Q867" s="14"/>
      <c r="R867" s="14"/>
      <c r="S867" s="14"/>
      <c r="T867" s="14"/>
      <c r="U867" s="14"/>
      <c r="V867" s="14"/>
      <c r="W867" s="14"/>
      <c r="X867" s="14"/>
      <c r="Y867" s="14"/>
      <c r="Z867" s="14"/>
    </row>
    <row r="868">
      <c r="A868" s="7"/>
      <c r="B868" s="11"/>
      <c r="C868" s="22"/>
      <c r="D868" s="11"/>
      <c r="E868" s="13"/>
      <c r="F868" s="11"/>
      <c r="G868" s="14"/>
      <c r="H868" s="14"/>
      <c r="I868" s="14"/>
      <c r="J868" s="14"/>
      <c r="K868" s="14"/>
      <c r="L868" s="14"/>
      <c r="M868" s="14"/>
      <c r="N868" s="14"/>
      <c r="O868" s="14"/>
      <c r="P868" s="14"/>
      <c r="Q868" s="14"/>
      <c r="R868" s="14"/>
      <c r="S868" s="14"/>
      <c r="T868" s="14"/>
      <c r="U868" s="14"/>
      <c r="V868" s="14"/>
      <c r="W868" s="14"/>
      <c r="X868" s="14"/>
      <c r="Y868" s="14"/>
      <c r="Z868" s="14"/>
    </row>
    <row r="869">
      <c r="A869" s="7"/>
      <c r="B869" s="11"/>
      <c r="C869" s="22"/>
      <c r="D869" s="11"/>
      <c r="E869" s="13"/>
      <c r="F869" s="11"/>
      <c r="G869" s="14"/>
      <c r="H869" s="14"/>
      <c r="I869" s="14"/>
      <c r="J869" s="14"/>
      <c r="K869" s="14"/>
      <c r="L869" s="14"/>
      <c r="M869" s="14"/>
      <c r="N869" s="14"/>
      <c r="O869" s="14"/>
      <c r="P869" s="14"/>
      <c r="Q869" s="14"/>
      <c r="R869" s="14"/>
      <c r="S869" s="14"/>
      <c r="T869" s="14"/>
      <c r="U869" s="14"/>
      <c r="V869" s="14"/>
      <c r="W869" s="14"/>
      <c r="X869" s="14"/>
      <c r="Y869" s="14"/>
      <c r="Z869" s="14"/>
    </row>
    <row r="870">
      <c r="A870" s="7"/>
      <c r="B870" s="11"/>
      <c r="C870" s="22"/>
      <c r="D870" s="11"/>
      <c r="E870" s="13"/>
      <c r="F870" s="11"/>
      <c r="G870" s="14"/>
      <c r="H870" s="14"/>
      <c r="I870" s="14"/>
      <c r="J870" s="14"/>
      <c r="K870" s="14"/>
      <c r="L870" s="14"/>
      <c r="M870" s="14"/>
      <c r="N870" s="14"/>
      <c r="O870" s="14"/>
      <c r="P870" s="14"/>
      <c r="Q870" s="14"/>
      <c r="R870" s="14"/>
      <c r="S870" s="14"/>
      <c r="T870" s="14"/>
      <c r="U870" s="14"/>
      <c r="V870" s="14"/>
      <c r="W870" s="14"/>
      <c r="X870" s="14"/>
      <c r="Y870" s="14"/>
      <c r="Z870" s="14"/>
    </row>
    <row r="871">
      <c r="A871" s="7"/>
      <c r="B871" s="11"/>
      <c r="C871" s="22"/>
      <c r="D871" s="11"/>
      <c r="E871" s="13"/>
      <c r="F871" s="11"/>
      <c r="G871" s="14"/>
      <c r="H871" s="14"/>
      <c r="I871" s="14"/>
      <c r="J871" s="14"/>
      <c r="K871" s="14"/>
      <c r="L871" s="14"/>
      <c r="M871" s="14"/>
      <c r="N871" s="14"/>
      <c r="O871" s="14"/>
      <c r="P871" s="14"/>
      <c r="Q871" s="14"/>
      <c r="R871" s="14"/>
      <c r="S871" s="14"/>
      <c r="T871" s="14"/>
      <c r="U871" s="14"/>
      <c r="V871" s="14"/>
      <c r="W871" s="14"/>
      <c r="X871" s="14"/>
      <c r="Y871" s="14"/>
      <c r="Z871" s="14"/>
    </row>
    <row r="872">
      <c r="A872" s="7"/>
      <c r="B872" s="11"/>
      <c r="C872" s="22"/>
      <c r="D872" s="11"/>
      <c r="E872" s="13"/>
      <c r="F872" s="11"/>
      <c r="G872" s="14"/>
      <c r="H872" s="14"/>
      <c r="I872" s="14"/>
      <c r="J872" s="14"/>
      <c r="K872" s="14"/>
      <c r="L872" s="14"/>
      <c r="M872" s="14"/>
      <c r="N872" s="14"/>
      <c r="O872" s="14"/>
      <c r="P872" s="14"/>
      <c r="Q872" s="14"/>
      <c r="R872" s="14"/>
      <c r="S872" s="14"/>
      <c r="T872" s="14"/>
      <c r="U872" s="14"/>
      <c r="V872" s="14"/>
      <c r="W872" s="14"/>
      <c r="X872" s="14"/>
      <c r="Y872" s="14"/>
      <c r="Z872" s="14"/>
    </row>
    <row r="873">
      <c r="A873" s="7"/>
      <c r="B873" s="11"/>
      <c r="C873" s="22"/>
      <c r="D873" s="11"/>
      <c r="E873" s="13"/>
      <c r="F873" s="11"/>
      <c r="G873" s="14"/>
      <c r="H873" s="14"/>
      <c r="I873" s="14"/>
      <c r="J873" s="14"/>
      <c r="K873" s="14"/>
      <c r="L873" s="14"/>
      <c r="M873" s="14"/>
      <c r="N873" s="14"/>
      <c r="O873" s="14"/>
      <c r="P873" s="14"/>
      <c r="Q873" s="14"/>
      <c r="R873" s="14"/>
      <c r="S873" s="14"/>
      <c r="T873" s="14"/>
      <c r="U873" s="14"/>
      <c r="V873" s="14"/>
      <c r="W873" s="14"/>
      <c r="X873" s="14"/>
      <c r="Y873" s="14"/>
      <c r="Z873" s="14"/>
    </row>
    <row r="874">
      <c r="A874" s="7"/>
      <c r="B874" s="11"/>
      <c r="C874" s="22"/>
      <c r="D874" s="11"/>
      <c r="E874" s="13"/>
      <c r="F874" s="11"/>
      <c r="G874" s="14"/>
      <c r="H874" s="14"/>
      <c r="I874" s="14"/>
      <c r="J874" s="14"/>
      <c r="K874" s="14"/>
      <c r="L874" s="14"/>
      <c r="M874" s="14"/>
      <c r="N874" s="14"/>
      <c r="O874" s="14"/>
      <c r="P874" s="14"/>
      <c r="Q874" s="14"/>
      <c r="R874" s="14"/>
      <c r="S874" s="14"/>
      <c r="T874" s="14"/>
      <c r="U874" s="14"/>
      <c r="V874" s="14"/>
      <c r="W874" s="14"/>
      <c r="X874" s="14"/>
      <c r="Y874" s="14"/>
      <c r="Z874" s="14"/>
    </row>
    <row r="875">
      <c r="A875" s="7"/>
      <c r="B875" s="11"/>
      <c r="C875" s="22"/>
      <c r="D875" s="11"/>
      <c r="E875" s="13"/>
      <c r="F875" s="11"/>
      <c r="G875" s="14"/>
      <c r="H875" s="14"/>
      <c r="I875" s="14"/>
      <c r="J875" s="14"/>
      <c r="K875" s="14"/>
      <c r="L875" s="14"/>
      <c r="M875" s="14"/>
      <c r="N875" s="14"/>
      <c r="O875" s="14"/>
      <c r="P875" s="14"/>
      <c r="Q875" s="14"/>
      <c r="R875" s="14"/>
      <c r="S875" s="14"/>
      <c r="T875" s="14"/>
      <c r="U875" s="14"/>
      <c r="V875" s="14"/>
      <c r="W875" s="14"/>
      <c r="X875" s="14"/>
      <c r="Y875" s="14"/>
      <c r="Z875" s="14"/>
    </row>
    <row r="876">
      <c r="A876" s="7"/>
      <c r="B876" s="11"/>
      <c r="C876" s="22"/>
      <c r="D876" s="11"/>
      <c r="E876" s="13"/>
      <c r="F876" s="11"/>
      <c r="G876" s="14"/>
      <c r="H876" s="14"/>
      <c r="I876" s="14"/>
      <c r="J876" s="14"/>
      <c r="K876" s="14"/>
      <c r="L876" s="14"/>
      <c r="M876" s="14"/>
      <c r="N876" s="14"/>
      <c r="O876" s="14"/>
      <c r="P876" s="14"/>
      <c r="Q876" s="14"/>
      <c r="R876" s="14"/>
      <c r="S876" s="14"/>
      <c r="T876" s="14"/>
      <c r="U876" s="14"/>
      <c r="V876" s="14"/>
      <c r="W876" s="14"/>
      <c r="X876" s="14"/>
      <c r="Y876" s="14"/>
      <c r="Z876" s="14"/>
    </row>
    <row r="877">
      <c r="A877" s="7"/>
      <c r="B877" s="11"/>
      <c r="C877" s="22"/>
      <c r="D877" s="11"/>
      <c r="E877" s="13"/>
      <c r="F877" s="11"/>
      <c r="G877" s="14"/>
      <c r="H877" s="14"/>
      <c r="I877" s="14"/>
      <c r="J877" s="14"/>
      <c r="K877" s="14"/>
      <c r="L877" s="14"/>
      <c r="M877" s="14"/>
      <c r="N877" s="14"/>
      <c r="O877" s="14"/>
      <c r="P877" s="14"/>
      <c r="Q877" s="14"/>
      <c r="R877" s="14"/>
      <c r="S877" s="14"/>
      <c r="T877" s="14"/>
      <c r="U877" s="14"/>
      <c r="V877" s="14"/>
      <c r="W877" s="14"/>
      <c r="X877" s="14"/>
      <c r="Y877" s="14"/>
      <c r="Z877" s="14"/>
    </row>
    <row r="878">
      <c r="A878" s="7"/>
      <c r="B878" s="11"/>
      <c r="C878" s="22"/>
      <c r="D878" s="11"/>
      <c r="E878" s="13"/>
      <c r="F878" s="11"/>
      <c r="G878" s="14"/>
      <c r="H878" s="14"/>
      <c r="I878" s="14"/>
      <c r="J878" s="14"/>
      <c r="K878" s="14"/>
      <c r="L878" s="14"/>
      <c r="M878" s="14"/>
      <c r="N878" s="14"/>
      <c r="O878" s="14"/>
      <c r="P878" s="14"/>
      <c r="Q878" s="14"/>
      <c r="R878" s="14"/>
      <c r="S878" s="14"/>
      <c r="T878" s="14"/>
      <c r="U878" s="14"/>
      <c r="V878" s="14"/>
      <c r="W878" s="14"/>
      <c r="X878" s="14"/>
      <c r="Y878" s="14"/>
      <c r="Z878" s="14"/>
    </row>
    <row r="879">
      <c r="A879" s="7"/>
      <c r="B879" s="11"/>
      <c r="C879" s="22"/>
      <c r="D879" s="11"/>
      <c r="E879" s="13"/>
      <c r="F879" s="11"/>
      <c r="G879" s="14"/>
      <c r="H879" s="14"/>
      <c r="I879" s="14"/>
      <c r="J879" s="14"/>
      <c r="K879" s="14"/>
      <c r="L879" s="14"/>
      <c r="M879" s="14"/>
      <c r="N879" s="14"/>
      <c r="O879" s="14"/>
      <c r="P879" s="14"/>
      <c r="Q879" s="14"/>
      <c r="R879" s="14"/>
      <c r="S879" s="14"/>
      <c r="T879" s="14"/>
      <c r="U879" s="14"/>
      <c r="V879" s="14"/>
      <c r="W879" s="14"/>
      <c r="X879" s="14"/>
      <c r="Y879" s="14"/>
      <c r="Z879" s="14"/>
    </row>
    <row r="880">
      <c r="A880" s="7"/>
      <c r="B880" s="11"/>
      <c r="C880" s="22"/>
      <c r="D880" s="11"/>
      <c r="E880" s="13"/>
      <c r="F880" s="11"/>
      <c r="G880" s="14"/>
      <c r="H880" s="14"/>
      <c r="I880" s="14"/>
      <c r="J880" s="14"/>
      <c r="K880" s="14"/>
      <c r="L880" s="14"/>
      <c r="M880" s="14"/>
      <c r="N880" s="14"/>
      <c r="O880" s="14"/>
      <c r="P880" s="14"/>
      <c r="Q880" s="14"/>
      <c r="R880" s="14"/>
      <c r="S880" s="14"/>
      <c r="T880" s="14"/>
      <c r="U880" s="14"/>
      <c r="V880" s="14"/>
      <c r="W880" s="14"/>
      <c r="X880" s="14"/>
      <c r="Y880" s="14"/>
      <c r="Z880" s="14"/>
    </row>
    <row r="881">
      <c r="A881" s="7"/>
      <c r="B881" s="11"/>
      <c r="C881" s="22"/>
      <c r="D881" s="11"/>
      <c r="E881" s="13"/>
      <c r="F881" s="11"/>
      <c r="G881" s="14"/>
      <c r="H881" s="14"/>
      <c r="I881" s="14"/>
      <c r="J881" s="14"/>
      <c r="K881" s="14"/>
      <c r="L881" s="14"/>
      <c r="M881" s="14"/>
      <c r="N881" s="14"/>
      <c r="O881" s="14"/>
      <c r="P881" s="14"/>
      <c r="Q881" s="14"/>
      <c r="R881" s="14"/>
      <c r="S881" s="14"/>
      <c r="T881" s="14"/>
      <c r="U881" s="14"/>
      <c r="V881" s="14"/>
      <c r="W881" s="14"/>
      <c r="X881" s="14"/>
      <c r="Y881" s="14"/>
      <c r="Z881" s="14"/>
    </row>
    <row r="882">
      <c r="A882" s="7"/>
      <c r="B882" s="11"/>
      <c r="C882" s="22"/>
      <c r="D882" s="11"/>
      <c r="E882" s="13"/>
      <c r="F882" s="11"/>
      <c r="G882" s="14"/>
      <c r="H882" s="14"/>
      <c r="I882" s="14"/>
      <c r="J882" s="14"/>
      <c r="K882" s="14"/>
      <c r="L882" s="14"/>
      <c r="M882" s="14"/>
      <c r="N882" s="14"/>
      <c r="O882" s="14"/>
      <c r="P882" s="14"/>
      <c r="Q882" s="14"/>
      <c r="R882" s="14"/>
      <c r="S882" s="14"/>
      <c r="T882" s="14"/>
      <c r="U882" s="14"/>
      <c r="V882" s="14"/>
      <c r="W882" s="14"/>
      <c r="X882" s="14"/>
      <c r="Y882" s="14"/>
      <c r="Z882" s="14"/>
    </row>
    <row r="883">
      <c r="A883" s="7"/>
      <c r="B883" s="11"/>
      <c r="C883" s="22"/>
      <c r="D883" s="11"/>
      <c r="E883" s="13"/>
      <c r="F883" s="11"/>
      <c r="G883" s="14"/>
      <c r="H883" s="14"/>
      <c r="I883" s="14"/>
      <c r="J883" s="14"/>
      <c r="K883" s="14"/>
      <c r="L883" s="14"/>
      <c r="M883" s="14"/>
      <c r="N883" s="14"/>
      <c r="O883" s="14"/>
      <c r="P883" s="14"/>
      <c r="Q883" s="14"/>
      <c r="R883" s="14"/>
      <c r="S883" s="14"/>
      <c r="T883" s="14"/>
      <c r="U883" s="14"/>
      <c r="V883" s="14"/>
      <c r="W883" s="14"/>
      <c r="X883" s="14"/>
      <c r="Y883" s="14"/>
      <c r="Z883" s="14"/>
    </row>
    <row r="884">
      <c r="A884" s="7"/>
      <c r="B884" s="11"/>
      <c r="C884" s="22"/>
      <c r="D884" s="11"/>
      <c r="E884" s="13"/>
      <c r="F884" s="11"/>
      <c r="G884" s="14"/>
      <c r="H884" s="14"/>
      <c r="I884" s="14"/>
      <c r="J884" s="14"/>
      <c r="K884" s="14"/>
      <c r="L884" s="14"/>
      <c r="M884" s="14"/>
      <c r="N884" s="14"/>
      <c r="O884" s="14"/>
      <c r="P884" s="14"/>
      <c r="Q884" s="14"/>
      <c r="R884" s="14"/>
      <c r="S884" s="14"/>
      <c r="T884" s="14"/>
      <c r="U884" s="14"/>
      <c r="V884" s="14"/>
      <c r="W884" s="14"/>
      <c r="X884" s="14"/>
      <c r="Y884" s="14"/>
      <c r="Z884" s="14"/>
    </row>
    <row r="885">
      <c r="A885" s="7"/>
      <c r="B885" s="11"/>
      <c r="C885" s="22"/>
      <c r="D885" s="11"/>
      <c r="E885" s="13"/>
      <c r="F885" s="11"/>
      <c r="G885" s="14"/>
      <c r="H885" s="14"/>
      <c r="I885" s="14"/>
      <c r="J885" s="14"/>
      <c r="K885" s="14"/>
      <c r="L885" s="14"/>
      <c r="M885" s="14"/>
      <c r="N885" s="14"/>
      <c r="O885" s="14"/>
      <c r="P885" s="14"/>
      <c r="Q885" s="14"/>
      <c r="R885" s="14"/>
      <c r="S885" s="14"/>
      <c r="T885" s="14"/>
      <c r="U885" s="14"/>
      <c r="V885" s="14"/>
      <c r="W885" s="14"/>
      <c r="X885" s="14"/>
      <c r="Y885" s="14"/>
      <c r="Z885" s="14"/>
    </row>
    <row r="886">
      <c r="A886" s="7"/>
      <c r="B886" s="11"/>
      <c r="C886" s="22"/>
      <c r="D886" s="11"/>
      <c r="E886" s="13"/>
      <c r="F886" s="11"/>
      <c r="G886" s="14"/>
      <c r="H886" s="14"/>
      <c r="I886" s="14"/>
      <c r="J886" s="14"/>
      <c r="K886" s="14"/>
      <c r="L886" s="14"/>
      <c r="M886" s="14"/>
      <c r="N886" s="14"/>
      <c r="O886" s="14"/>
      <c r="P886" s="14"/>
      <c r="Q886" s="14"/>
      <c r="R886" s="14"/>
      <c r="S886" s="14"/>
      <c r="T886" s="14"/>
      <c r="U886" s="14"/>
      <c r="V886" s="14"/>
      <c r="W886" s="14"/>
      <c r="X886" s="14"/>
      <c r="Y886" s="14"/>
      <c r="Z886" s="14"/>
    </row>
    <row r="887">
      <c r="A887" s="7"/>
      <c r="B887" s="11"/>
      <c r="C887" s="22"/>
      <c r="D887" s="11"/>
      <c r="E887" s="13"/>
      <c r="F887" s="11"/>
      <c r="G887" s="14"/>
      <c r="H887" s="14"/>
      <c r="I887" s="14"/>
      <c r="J887" s="14"/>
      <c r="K887" s="14"/>
      <c r="L887" s="14"/>
      <c r="M887" s="14"/>
      <c r="N887" s="14"/>
      <c r="O887" s="14"/>
      <c r="P887" s="14"/>
      <c r="Q887" s="14"/>
      <c r="R887" s="14"/>
      <c r="S887" s="14"/>
      <c r="T887" s="14"/>
      <c r="U887" s="14"/>
      <c r="V887" s="14"/>
      <c r="W887" s="14"/>
      <c r="X887" s="14"/>
      <c r="Y887" s="14"/>
      <c r="Z887" s="14"/>
    </row>
    <row r="888">
      <c r="A888" s="7"/>
      <c r="B888" s="11"/>
      <c r="C888" s="22"/>
      <c r="D888" s="11"/>
      <c r="E888" s="13"/>
      <c r="F888" s="11"/>
      <c r="G888" s="14"/>
      <c r="H888" s="14"/>
      <c r="I888" s="14"/>
      <c r="J888" s="14"/>
      <c r="K888" s="14"/>
      <c r="L888" s="14"/>
      <c r="M888" s="14"/>
      <c r="N888" s="14"/>
      <c r="O888" s="14"/>
      <c r="P888" s="14"/>
      <c r="Q888" s="14"/>
      <c r="R888" s="14"/>
      <c r="S888" s="14"/>
      <c r="T888" s="14"/>
      <c r="U888" s="14"/>
      <c r="V888" s="14"/>
      <c r="W888" s="14"/>
      <c r="X888" s="14"/>
      <c r="Y888" s="14"/>
      <c r="Z888" s="14"/>
    </row>
    <row r="889">
      <c r="A889" s="7"/>
      <c r="B889" s="11"/>
      <c r="C889" s="22"/>
      <c r="D889" s="11"/>
      <c r="E889" s="13"/>
      <c r="F889" s="11"/>
      <c r="G889" s="14"/>
      <c r="H889" s="14"/>
      <c r="I889" s="14"/>
      <c r="J889" s="14"/>
      <c r="K889" s="14"/>
      <c r="L889" s="14"/>
      <c r="M889" s="14"/>
      <c r="N889" s="14"/>
      <c r="O889" s="14"/>
      <c r="P889" s="14"/>
      <c r="Q889" s="14"/>
      <c r="R889" s="14"/>
      <c r="S889" s="14"/>
      <c r="T889" s="14"/>
      <c r="U889" s="14"/>
      <c r="V889" s="14"/>
      <c r="W889" s="14"/>
      <c r="X889" s="14"/>
      <c r="Y889" s="14"/>
      <c r="Z889" s="14"/>
    </row>
    <row r="890">
      <c r="A890" s="7"/>
      <c r="B890" s="11"/>
      <c r="C890" s="22"/>
      <c r="D890" s="11"/>
      <c r="E890" s="13"/>
      <c r="F890" s="11"/>
      <c r="G890" s="14"/>
      <c r="H890" s="14"/>
      <c r="I890" s="14"/>
      <c r="J890" s="14"/>
      <c r="K890" s="14"/>
      <c r="L890" s="14"/>
      <c r="M890" s="14"/>
      <c r="N890" s="14"/>
      <c r="O890" s="14"/>
      <c r="P890" s="14"/>
      <c r="Q890" s="14"/>
      <c r="R890" s="14"/>
      <c r="S890" s="14"/>
      <c r="T890" s="14"/>
      <c r="U890" s="14"/>
      <c r="V890" s="14"/>
      <c r="W890" s="14"/>
      <c r="X890" s="14"/>
      <c r="Y890" s="14"/>
      <c r="Z890" s="14"/>
    </row>
    <row r="891">
      <c r="A891" s="7"/>
      <c r="B891" s="11"/>
      <c r="C891" s="22"/>
      <c r="D891" s="11"/>
      <c r="E891" s="13"/>
      <c r="F891" s="11"/>
      <c r="G891" s="14"/>
      <c r="H891" s="14"/>
      <c r="I891" s="14"/>
      <c r="J891" s="14"/>
      <c r="K891" s="14"/>
      <c r="L891" s="14"/>
      <c r="M891" s="14"/>
      <c r="N891" s="14"/>
      <c r="O891" s="14"/>
      <c r="P891" s="14"/>
      <c r="Q891" s="14"/>
      <c r="R891" s="14"/>
      <c r="S891" s="14"/>
      <c r="T891" s="14"/>
      <c r="U891" s="14"/>
      <c r="V891" s="14"/>
      <c r="W891" s="14"/>
      <c r="X891" s="14"/>
      <c r="Y891" s="14"/>
      <c r="Z891" s="14"/>
    </row>
    <row r="892">
      <c r="A892" s="7"/>
      <c r="B892" s="11"/>
      <c r="C892" s="22"/>
      <c r="D892" s="11"/>
      <c r="E892" s="13"/>
      <c r="F892" s="11"/>
      <c r="G892" s="14"/>
      <c r="H892" s="14"/>
      <c r="I892" s="14"/>
      <c r="J892" s="14"/>
      <c r="K892" s="14"/>
      <c r="L892" s="14"/>
      <c r="M892" s="14"/>
      <c r="N892" s="14"/>
      <c r="O892" s="14"/>
      <c r="P892" s="14"/>
      <c r="Q892" s="14"/>
      <c r="R892" s="14"/>
      <c r="S892" s="14"/>
      <c r="T892" s="14"/>
      <c r="U892" s="14"/>
      <c r="V892" s="14"/>
      <c r="W892" s="14"/>
      <c r="X892" s="14"/>
      <c r="Y892" s="14"/>
      <c r="Z892" s="14"/>
    </row>
    <row r="893">
      <c r="A893" s="7"/>
      <c r="B893" s="11"/>
      <c r="C893" s="22"/>
      <c r="D893" s="11"/>
      <c r="E893" s="13"/>
      <c r="F893" s="11"/>
      <c r="G893" s="14"/>
      <c r="H893" s="14"/>
      <c r="I893" s="14"/>
      <c r="J893" s="14"/>
      <c r="K893" s="14"/>
      <c r="L893" s="14"/>
      <c r="M893" s="14"/>
      <c r="N893" s="14"/>
      <c r="O893" s="14"/>
      <c r="P893" s="14"/>
      <c r="Q893" s="14"/>
      <c r="R893" s="14"/>
      <c r="S893" s="14"/>
      <c r="T893" s="14"/>
      <c r="U893" s="14"/>
      <c r="V893" s="14"/>
      <c r="W893" s="14"/>
      <c r="X893" s="14"/>
      <c r="Y893" s="14"/>
      <c r="Z893" s="14"/>
    </row>
    <row r="894">
      <c r="A894" s="7"/>
      <c r="B894" s="11"/>
      <c r="C894" s="22"/>
      <c r="D894" s="11"/>
      <c r="E894" s="13"/>
      <c r="F894" s="11"/>
      <c r="G894" s="14"/>
      <c r="H894" s="14"/>
      <c r="I894" s="14"/>
      <c r="J894" s="14"/>
      <c r="K894" s="14"/>
      <c r="L894" s="14"/>
      <c r="M894" s="14"/>
      <c r="N894" s="14"/>
      <c r="O894" s="14"/>
      <c r="P894" s="14"/>
      <c r="Q894" s="14"/>
      <c r="R894" s="14"/>
      <c r="S894" s="14"/>
      <c r="T894" s="14"/>
      <c r="U894" s="14"/>
      <c r="V894" s="14"/>
      <c r="W894" s="14"/>
      <c r="X894" s="14"/>
      <c r="Y894" s="14"/>
      <c r="Z894" s="14"/>
    </row>
    <row r="895">
      <c r="A895" s="7"/>
      <c r="B895" s="11"/>
      <c r="C895" s="22"/>
      <c r="D895" s="11"/>
      <c r="E895" s="13"/>
      <c r="F895" s="11"/>
      <c r="G895" s="14"/>
      <c r="H895" s="14"/>
      <c r="I895" s="14"/>
      <c r="J895" s="14"/>
      <c r="K895" s="14"/>
      <c r="L895" s="14"/>
      <c r="M895" s="14"/>
      <c r="N895" s="14"/>
      <c r="O895" s="14"/>
      <c r="P895" s="14"/>
      <c r="Q895" s="14"/>
      <c r="R895" s="14"/>
      <c r="S895" s="14"/>
      <c r="T895" s="14"/>
      <c r="U895" s="14"/>
      <c r="V895" s="14"/>
      <c r="W895" s="14"/>
      <c r="X895" s="14"/>
      <c r="Y895" s="14"/>
      <c r="Z895" s="14"/>
    </row>
    <row r="896">
      <c r="A896" s="7"/>
      <c r="B896" s="11"/>
      <c r="C896" s="22"/>
      <c r="D896" s="11"/>
      <c r="E896" s="13"/>
      <c r="F896" s="11"/>
      <c r="G896" s="14"/>
      <c r="H896" s="14"/>
      <c r="I896" s="14"/>
      <c r="J896" s="14"/>
      <c r="K896" s="14"/>
      <c r="L896" s="14"/>
      <c r="M896" s="14"/>
      <c r="N896" s="14"/>
      <c r="O896" s="14"/>
      <c r="P896" s="14"/>
      <c r="Q896" s="14"/>
      <c r="R896" s="14"/>
      <c r="S896" s="14"/>
      <c r="T896" s="14"/>
      <c r="U896" s="14"/>
      <c r="V896" s="14"/>
      <c r="W896" s="14"/>
      <c r="X896" s="14"/>
      <c r="Y896" s="14"/>
      <c r="Z896" s="14"/>
    </row>
    <row r="897">
      <c r="A897" s="7"/>
      <c r="B897" s="11"/>
      <c r="C897" s="22"/>
      <c r="D897" s="11"/>
      <c r="E897" s="13"/>
      <c r="F897" s="11"/>
      <c r="G897" s="14"/>
      <c r="H897" s="14"/>
      <c r="I897" s="14"/>
      <c r="J897" s="14"/>
      <c r="K897" s="14"/>
      <c r="L897" s="14"/>
      <c r="M897" s="14"/>
      <c r="N897" s="14"/>
      <c r="O897" s="14"/>
      <c r="P897" s="14"/>
      <c r="Q897" s="14"/>
      <c r="R897" s="14"/>
      <c r="S897" s="14"/>
      <c r="T897" s="14"/>
      <c r="U897" s="14"/>
      <c r="V897" s="14"/>
      <c r="W897" s="14"/>
      <c r="X897" s="14"/>
      <c r="Y897" s="14"/>
      <c r="Z897" s="14"/>
    </row>
    <row r="898">
      <c r="A898" s="7"/>
      <c r="B898" s="11"/>
      <c r="C898" s="22"/>
      <c r="D898" s="11"/>
      <c r="E898" s="13"/>
      <c r="F898" s="11"/>
      <c r="G898" s="14"/>
      <c r="H898" s="14"/>
      <c r="I898" s="14"/>
      <c r="J898" s="14"/>
      <c r="K898" s="14"/>
      <c r="L898" s="14"/>
      <c r="M898" s="14"/>
      <c r="N898" s="14"/>
      <c r="O898" s="14"/>
      <c r="P898" s="14"/>
      <c r="Q898" s="14"/>
      <c r="R898" s="14"/>
      <c r="S898" s="14"/>
      <c r="T898" s="14"/>
      <c r="U898" s="14"/>
      <c r="V898" s="14"/>
      <c r="W898" s="14"/>
      <c r="X898" s="14"/>
      <c r="Y898" s="14"/>
      <c r="Z898" s="14"/>
    </row>
    <row r="899">
      <c r="A899" s="7"/>
      <c r="B899" s="11"/>
      <c r="C899" s="22"/>
      <c r="D899" s="11"/>
      <c r="E899" s="13"/>
      <c r="F899" s="11"/>
      <c r="G899" s="14"/>
      <c r="H899" s="14"/>
      <c r="I899" s="14"/>
      <c r="J899" s="14"/>
      <c r="K899" s="14"/>
      <c r="L899" s="14"/>
      <c r="M899" s="14"/>
      <c r="N899" s="14"/>
      <c r="O899" s="14"/>
      <c r="P899" s="14"/>
      <c r="Q899" s="14"/>
      <c r="R899" s="14"/>
      <c r="S899" s="14"/>
      <c r="T899" s="14"/>
      <c r="U899" s="14"/>
      <c r="V899" s="14"/>
      <c r="W899" s="14"/>
      <c r="X899" s="14"/>
      <c r="Y899" s="14"/>
      <c r="Z899" s="14"/>
    </row>
    <row r="900">
      <c r="A900" s="7"/>
      <c r="B900" s="11"/>
      <c r="C900" s="22"/>
      <c r="D900" s="11"/>
      <c r="E900" s="13"/>
      <c r="F900" s="11"/>
      <c r="G900" s="14"/>
      <c r="H900" s="14"/>
      <c r="I900" s="14"/>
      <c r="J900" s="14"/>
      <c r="K900" s="14"/>
      <c r="L900" s="14"/>
      <c r="M900" s="14"/>
      <c r="N900" s="14"/>
      <c r="O900" s="14"/>
      <c r="P900" s="14"/>
      <c r="Q900" s="14"/>
      <c r="R900" s="14"/>
      <c r="S900" s="14"/>
      <c r="T900" s="14"/>
      <c r="U900" s="14"/>
      <c r="V900" s="14"/>
      <c r="W900" s="14"/>
      <c r="X900" s="14"/>
      <c r="Y900" s="14"/>
      <c r="Z900" s="14"/>
    </row>
    <row r="901">
      <c r="A901" s="7"/>
      <c r="B901" s="11"/>
      <c r="C901" s="22"/>
      <c r="D901" s="11"/>
      <c r="E901" s="13"/>
      <c r="F901" s="11"/>
      <c r="G901" s="14"/>
      <c r="H901" s="14"/>
      <c r="I901" s="14"/>
      <c r="J901" s="14"/>
      <c r="K901" s="14"/>
      <c r="L901" s="14"/>
      <c r="M901" s="14"/>
      <c r="N901" s="14"/>
      <c r="O901" s="14"/>
      <c r="P901" s="14"/>
      <c r="Q901" s="14"/>
      <c r="R901" s="14"/>
      <c r="S901" s="14"/>
      <c r="T901" s="14"/>
      <c r="U901" s="14"/>
      <c r="V901" s="14"/>
      <c r="W901" s="14"/>
      <c r="X901" s="14"/>
      <c r="Y901" s="14"/>
      <c r="Z901" s="14"/>
    </row>
    <row r="902">
      <c r="A902" s="7"/>
      <c r="B902" s="11"/>
      <c r="C902" s="22"/>
      <c r="D902" s="11"/>
      <c r="E902" s="13"/>
      <c r="F902" s="11"/>
      <c r="G902" s="14"/>
      <c r="H902" s="14"/>
      <c r="I902" s="14"/>
      <c r="J902" s="14"/>
      <c r="K902" s="14"/>
      <c r="L902" s="14"/>
      <c r="M902" s="14"/>
      <c r="N902" s="14"/>
      <c r="O902" s="14"/>
      <c r="P902" s="14"/>
      <c r="Q902" s="14"/>
      <c r="R902" s="14"/>
      <c r="S902" s="14"/>
      <c r="T902" s="14"/>
      <c r="U902" s="14"/>
      <c r="V902" s="14"/>
      <c r="W902" s="14"/>
      <c r="X902" s="14"/>
      <c r="Y902" s="14"/>
      <c r="Z902" s="14"/>
    </row>
    <row r="903">
      <c r="A903" s="7"/>
      <c r="B903" s="11"/>
      <c r="C903" s="22"/>
      <c r="D903" s="11"/>
      <c r="E903" s="13"/>
      <c r="F903" s="11"/>
      <c r="G903" s="14"/>
      <c r="H903" s="14"/>
      <c r="I903" s="14"/>
      <c r="J903" s="14"/>
      <c r="K903" s="14"/>
      <c r="L903" s="14"/>
      <c r="M903" s="14"/>
      <c r="N903" s="14"/>
      <c r="O903" s="14"/>
      <c r="P903" s="14"/>
      <c r="Q903" s="14"/>
      <c r="R903" s="14"/>
      <c r="S903" s="14"/>
      <c r="T903" s="14"/>
      <c r="U903" s="14"/>
      <c r="V903" s="14"/>
      <c r="W903" s="14"/>
      <c r="X903" s="14"/>
      <c r="Y903" s="14"/>
      <c r="Z903" s="14"/>
    </row>
    <row r="904">
      <c r="A904" s="7"/>
      <c r="B904" s="11"/>
      <c r="C904" s="22"/>
      <c r="D904" s="11"/>
      <c r="E904" s="13"/>
      <c r="F904" s="11"/>
      <c r="G904" s="14"/>
      <c r="H904" s="14"/>
      <c r="I904" s="14"/>
      <c r="J904" s="14"/>
      <c r="K904" s="14"/>
      <c r="L904" s="14"/>
      <c r="M904" s="14"/>
      <c r="N904" s="14"/>
      <c r="O904" s="14"/>
      <c r="P904" s="14"/>
      <c r="Q904" s="14"/>
      <c r="R904" s="14"/>
      <c r="S904" s="14"/>
      <c r="T904" s="14"/>
      <c r="U904" s="14"/>
      <c r="V904" s="14"/>
      <c r="W904" s="14"/>
      <c r="X904" s="14"/>
      <c r="Y904" s="14"/>
      <c r="Z904" s="14"/>
    </row>
    <row r="905">
      <c r="A905" s="7"/>
      <c r="B905" s="11"/>
      <c r="C905" s="22"/>
      <c r="D905" s="11"/>
      <c r="E905" s="13"/>
      <c r="F905" s="11"/>
      <c r="G905" s="14"/>
      <c r="H905" s="14"/>
      <c r="I905" s="14"/>
      <c r="J905" s="14"/>
      <c r="K905" s="14"/>
      <c r="L905" s="14"/>
      <c r="M905" s="14"/>
      <c r="N905" s="14"/>
      <c r="O905" s="14"/>
      <c r="P905" s="14"/>
      <c r="Q905" s="14"/>
      <c r="R905" s="14"/>
      <c r="S905" s="14"/>
      <c r="T905" s="14"/>
      <c r="U905" s="14"/>
      <c r="V905" s="14"/>
      <c r="W905" s="14"/>
      <c r="X905" s="14"/>
      <c r="Y905" s="14"/>
      <c r="Z905" s="14"/>
    </row>
    <row r="906">
      <c r="A906" s="7"/>
      <c r="B906" s="11"/>
      <c r="C906" s="22"/>
      <c r="D906" s="11"/>
      <c r="E906" s="13"/>
      <c r="F906" s="11"/>
      <c r="G906" s="14"/>
      <c r="H906" s="14"/>
      <c r="I906" s="14"/>
      <c r="J906" s="14"/>
      <c r="K906" s="14"/>
      <c r="L906" s="14"/>
      <c r="M906" s="14"/>
      <c r="N906" s="14"/>
      <c r="O906" s="14"/>
      <c r="P906" s="14"/>
      <c r="Q906" s="14"/>
      <c r="R906" s="14"/>
      <c r="S906" s="14"/>
      <c r="T906" s="14"/>
      <c r="U906" s="14"/>
      <c r="V906" s="14"/>
      <c r="W906" s="14"/>
      <c r="X906" s="14"/>
      <c r="Y906" s="14"/>
      <c r="Z906" s="14"/>
    </row>
    <row r="907">
      <c r="A907" s="7"/>
      <c r="B907" s="11"/>
      <c r="C907" s="22"/>
      <c r="D907" s="11"/>
      <c r="E907" s="13"/>
      <c r="F907" s="11"/>
      <c r="G907" s="14"/>
      <c r="H907" s="14"/>
      <c r="I907" s="14"/>
      <c r="J907" s="14"/>
      <c r="K907" s="14"/>
      <c r="L907" s="14"/>
      <c r="M907" s="14"/>
      <c r="N907" s="14"/>
      <c r="O907" s="14"/>
      <c r="P907" s="14"/>
      <c r="Q907" s="14"/>
      <c r="R907" s="14"/>
      <c r="S907" s="14"/>
      <c r="T907" s="14"/>
      <c r="U907" s="14"/>
      <c r="V907" s="14"/>
      <c r="W907" s="14"/>
      <c r="X907" s="14"/>
      <c r="Y907" s="14"/>
      <c r="Z907" s="14"/>
    </row>
    <row r="908">
      <c r="A908" s="7"/>
      <c r="B908" s="11"/>
      <c r="C908" s="22"/>
      <c r="D908" s="11"/>
      <c r="E908" s="13"/>
      <c r="F908" s="11"/>
      <c r="G908" s="14"/>
      <c r="H908" s="14"/>
      <c r="I908" s="14"/>
      <c r="J908" s="14"/>
      <c r="K908" s="14"/>
      <c r="L908" s="14"/>
      <c r="M908" s="14"/>
      <c r="N908" s="14"/>
      <c r="O908" s="14"/>
      <c r="P908" s="14"/>
      <c r="Q908" s="14"/>
      <c r="R908" s="14"/>
      <c r="S908" s="14"/>
      <c r="T908" s="14"/>
      <c r="U908" s="14"/>
      <c r="V908" s="14"/>
      <c r="W908" s="14"/>
      <c r="X908" s="14"/>
      <c r="Y908" s="14"/>
      <c r="Z908" s="14"/>
    </row>
    <row r="909">
      <c r="A909" s="7"/>
      <c r="B909" s="11"/>
      <c r="C909" s="22"/>
      <c r="D909" s="11"/>
      <c r="E909" s="13"/>
      <c r="F909" s="11"/>
      <c r="G909" s="14"/>
      <c r="H909" s="14"/>
      <c r="I909" s="14"/>
      <c r="J909" s="14"/>
      <c r="K909" s="14"/>
      <c r="L909" s="14"/>
      <c r="M909" s="14"/>
      <c r="N909" s="14"/>
      <c r="O909" s="14"/>
      <c r="P909" s="14"/>
      <c r="Q909" s="14"/>
      <c r="R909" s="14"/>
      <c r="S909" s="14"/>
      <c r="T909" s="14"/>
      <c r="U909" s="14"/>
      <c r="V909" s="14"/>
      <c r="W909" s="14"/>
      <c r="X909" s="14"/>
      <c r="Y909" s="14"/>
      <c r="Z909" s="14"/>
    </row>
    <row r="910">
      <c r="A910" s="7"/>
      <c r="B910" s="11"/>
      <c r="C910" s="22"/>
      <c r="D910" s="11"/>
      <c r="E910" s="13"/>
      <c r="F910" s="11"/>
      <c r="G910" s="14"/>
      <c r="H910" s="14"/>
      <c r="I910" s="14"/>
      <c r="J910" s="14"/>
      <c r="K910" s="14"/>
      <c r="L910" s="14"/>
      <c r="M910" s="14"/>
      <c r="N910" s="14"/>
      <c r="O910" s="14"/>
      <c r="P910" s="14"/>
      <c r="Q910" s="14"/>
      <c r="R910" s="14"/>
      <c r="S910" s="14"/>
      <c r="T910" s="14"/>
      <c r="U910" s="14"/>
      <c r="V910" s="14"/>
      <c r="W910" s="14"/>
      <c r="X910" s="14"/>
      <c r="Y910" s="14"/>
      <c r="Z910" s="14"/>
    </row>
    <row r="911">
      <c r="A911" s="7"/>
      <c r="B911" s="11"/>
      <c r="C911" s="22"/>
      <c r="D911" s="11"/>
      <c r="E911" s="13"/>
      <c r="F911" s="11"/>
      <c r="G911" s="14"/>
      <c r="H911" s="14"/>
      <c r="I911" s="14"/>
      <c r="J911" s="14"/>
      <c r="K911" s="14"/>
      <c r="L911" s="14"/>
      <c r="M911" s="14"/>
      <c r="N911" s="14"/>
      <c r="O911" s="14"/>
      <c r="P911" s="14"/>
      <c r="Q911" s="14"/>
      <c r="R911" s="14"/>
      <c r="S911" s="14"/>
      <c r="T911" s="14"/>
      <c r="U911" s="14"/>
      <c r="V911" s="14"/>
      <c r="W911" s="14"/>
      <c r="X911" s="14"/>
      <c r="Y911" s="14"/>
      <c r="Z911" s="14"/>
    </row>
    <row r="912">
      <c r="A912" s="7"/>
      <c r="B912" s="11"/>
      <c r="C912" s="22"/>
      <c r="D912" s="11"/>
      <c r="E912" s="13"/>
      <c r="F912" s="11"/>
      <c r="G912" s="14"/>
      <c r="H912" s="14"/>
      <c r="I912" s="14"/>
      <c r="J912" s="14"/>
      <c r="K912" s="14"/>
      <c r="L912" s="14"/>
      <c r="M912" s="14"/>
      <c r="N912" s="14"/>
      <c r="O912" s="14"/>
      <c r="P912" s="14"/>
      <c r="Q912" s="14"/>
      <c r="R912" s="14"/>
      <c r="S912" s="14"/>
      <c r="T912" s="14"/>
      <c r="U912" s="14"/>
      <c r="V912" s="14"/>
      <c r="W912" s="14"/>
      <c r="X912" s="14"/>
      <c r="Y912" s="14"/>
      <c r="Z912" s="14"/>
    </row>
    <row r="913">
      <c r="A913" s="7"/>
      <c r="B913" s="11"/>
      <c r="C913" s="22"/>
      <c r="D913" s="11"/>
      <c r="E913" s="13"/>
      <c r="F913" s="11"/>
      <c r="G913" s="14"/>
      <c r="H913" s="14"/>
      <c r="I913" s="14"/>
      <c r="J913" s="14"/>
      <c r="K913" s="14"/>
      <c r="L913" s="14"/>
      <c r="M913" s="14"/>
      <c r="N913" s="14"/>
      <c r="O913" s="14"/>
      <c r="P913" s="14"/>
      <c r="Q913" s="14"/>
      <c r="R913" s="14"/>
      <c r="S913" s="14"/>
      <c r="T913" s="14"/>
      <c r="U913" s="14"/>
      <c r="V913" s="14"/>
      <c r="W913" s="14"/>
      <c r="X913" s="14"/>
      <c r="Y913" s="14"/>
      <c r="Z913" s="14"/>
    </row>
    <row r="914">
      <c r="A914" s="7"/>
      <c r="B914" s="11"/>
      <c r="C914" s="22"/>
      <c r="D914" s="11"/>
      <c r="E914" s="13"/>
      <c r="F914" s="11"/>
      <c r="G914" s="14"/>
      <c r="H914" s="14"/>
      <c r="I914" s="14"/>
      <c r="J914" s="14"/>
      <c r="K914" s="14"/>
      <c r="L914" s="14"/>
      <c r="M914" s="14"/>
      <c r="N914" s="14"/>
      <c r="O914" s="14"/>
      <c r="P914" s="14"/>
      <c r="Q914" s="14"/>
      <c r="R914" s="14"/>
      <c r="S914" s="14"/>
      <c r="T914" s="14"/>
      <c r="U914" s="14"/>
      <c r="V914" s="14"/>
      <c r="W914" s="14"/>
      <c r="X914" s="14"/>
      <c r="Y914" s="14"/>
      <c r="Z914" s="14"/>
    </row>
    <row r="915">
      <c r="A915" s="7"/>
      <c r="B915" s="11"/>
      <c r="C915" s="22"/>
      <c r="D915" s="11"/>
      <c r="E915" s="13"/>
      <c r="F915" s="11"/>
      <c r="G915" s="14"/>
      <c r="H915" s="14"/>
      <c r="I915" s="14"/>
      <c r="J915" s="14"/>
      <c r="K915" s="14"/>
      <c r="L915" s="14"/>
      <c r="M915" s="14"/>
      <c r="N915" s="14"/>
      <c r="O915" s="14"/>
      <c r="P915" s="14"/>
      <c r="Q915" s="14"/>
      <c r="R915" s="14"/>
      <c r="S915" s="14"/>
      <c r="T915" s="14"/>
      <c r="U915" s="14"/>
      <c r="V915" s="14"/>
      <c r="W915" s="14"/>
      <c r="X915" s="14"/>
      <c r="Y915" s="14"/>
      <c r="Z915" s="14"/>
    </row>
    <row r="916">
      <c r="A916" s="7"/>
      <c r="B916" s="11"/>
      <c r="C916" s="22"/>
      <c r="D916" s="11"/>
      <c r="E916" s="13"/>
      <c r="F916" s="11"/>
      <c r="G916" s="14"/>
      <c r="H916" s="14"/>
      <c r="I916" s="14"/>
      <c r="J916" s="14"/>
      <c r="K916" s="14"/>
      <c r="L916" s="14"/>
      <c r="M916" s="14"/>
      <c r="N916" s="14"/>
      <c r="O916" s="14"/>
      <c r="P916" s="14"/>
      <c r="Q916" s="14"/>
      <c r="R916" s="14"/>
      <c r="S916" s="14"/>
      <c r="T916" s="14"/>
      <c r="U916" s="14"/>
      <c r="V916" s="14"/>
      <c r="W916" s="14"/>
      <c r="X916" s="14"/>
      <c r="Y916" s="14"/>
      <c r="Z916" s="14"/>
    </row>
    <row r="917">
      <c r="A917" s="7"/>
      <c r="B917" s="11"/>
      <c r="C917" s="22"/>
      <c r="D917" s="11"/>
      <c r="E917" s="13"/>
      <c r="F917" s="11"/>
      <c r="G917" s="14"/>
      <c r="H917" s="14"/>
      <c r="I917" s="14"/>
      <c r="J917" s="14"/>
      <c r="K917" s="14"/>
      <c r="L917" s="14"/>
      <c r="M917" s="14"/>
      <c r="N917" s="14"/>
      <c r="O917" s="14"/>
      <c r="P917" s="14"/>
      <c r="Q917" s="14"/>
      <c r="R917" s="14"/>
      <c r="S917" s="14"/>
      <c r="T917" s="14"/>
      <c r="U917" s="14"/>
      <c r="V917" s="14"/>
      <c r="W917" s="14"/>
      <c r="X917" s="14"/>
      <c r="Y917" s="14"/>
      <c r="Z917" s="14"/>
    </row>
    <row r="918">
      <c r="A918" s="7"/>
      <c r="B918" s="11"/>
      <c r="C918" s="22"/>
      <c r="D918" s="11"/>
      <c r="E918" s="13"/>
      <c r="F918" s="11"/>
      <c r="G918" s="14"/>
      <c r="H918" s="14"/>
      <c r="I918" s="14"/>
      <c r="J918" s="14"/>
      <c r="K918" s="14"/>
      <c r="L918" s="14"/>
      <c r="M918" s="14"/>
      <c r="N918" s="14"/>
      <c r="O918" s="14"/>
      <c r="P918" s="14"/>
      <c r="Q918" s="14"/>
      <c r="R918" s="14"/>
      <c r="S918" s="14"/>
      <c r="T918" s="14"/>
      <c r="U918" s="14"/>
      <c r="V918" s="14"/>
      <c r="W918" s="14"/>
      <c r="X918" s="14"/>
      <c r="Y918" s="14"/>
      <c r="Z918" s="14"/>
    </row>
    <row r="919">
      <c r="A919" s="7"/>
      <c r="B919" s="11"/>
      <c r="C919" s="22"/>
      <c r="D919" s="11"/>
      <c r="E919" s="13"/>
      <c r="F919" s="11"/>
      <c r="G919" s="14"/>
      <c r="H919" s="14"/>
      <c r="I919" s="14"/>
      <c r="J919" s="14"/>
      <c r="K919" s="14"/>
      <c r="L919" s="14"/>
      <c r="M919" s="14"/>
      <c r="N919" s="14"/>
      <c r="O919" s="14"/>
      <c r="P919" s="14"/>
      <c r="Q919" s="14"/>
      <c r="R919" s="14"/>
      <c r="S919" s="14"/>
      <c r="T919" s="14"/>
      <c r="U919" s="14"/>
      <c r="V919" s="14"/>
      <c r="W919" s="14"/>
      <c r="X919" s="14"/>
      <c r="Y919" s="14"/>
      <c r="Z919" s="14"/>
    </row>
    <row r="920">
      <c r="A920" s="7"/>
      <c r="B920" s="11"/>
      <c r="C920" s="22"/>
      <c r="D920" s="11"/>
      <c r="E920" s="13"/>
      <c r="F920" s="11"/>
      <c r="G920" s="14"/>
      <c r="H920" s="14"/>
      <c r="I920" s="14"/>
      <c r="J920" s="14"/>
      <c r="K920" s="14"/>
      <c r="L920" s="14"/>
      <c r="M920" s="14"/>
      <c r="N920" s="14"/>
      <c r="O920" s="14"/>
      <c r="P920" s="14"/>
      <c r="Q920" s="14"/>
      <c r="R920" s="14"/>
      <c r="S920" s="14"/>
      <c r="T920" s="14"/>
      <c r="U920" s="14"/>
      <c r="V920" s="14"/>
      <c r="W920" s="14"/>
      <c r="X920" s="14"/>
      <c r="Y920" s="14"/>
      <c r="Z920" s="14"/>
    </row>
    <row r="921">
      <c r="A921" s="7"/>
      <c r="B921" s="11"/>
      <c r="C921" s="22"/>
      <c r="D921" s="11"/>
      <c r="E921" s="13"/>
      <c r="F921" s="11"/>
      <c r="G921" s="14"/>
      <c r="H921" s="14"/>
      <c r="I921" s="14"/>
      <c r="J921" s="14"/>
      <c r="K921" s="14"/>
      <c r="L921" s="14"/>
      <c r="M921" s="14"/>
      <c r="N921" s="14"/>
      <c r="O921" s="14"/>
      <c r="P921" s="14"/>
      <c r="Q921" s="14"/>
      <c r="R921" s="14"/>
      <c r="S921" s="14"/>
      <c r="T921" s="14"/>
      <c r="U921" s="14"/>
      <c r="V921" s="14"/>
      <c r="W921" s="14"/>
      <c r="X921" s="14"/>
      <c r="Y921" s="14"/>
      <c r="Z921" s="14"/>
    </row>
    <row r="922">
      <c r="A922" s="7"/>
      <c r="B922" s="11"/>
      <c r="C922" s="22"/>
      <c r="D922" s="11"/>
      <c r="E922" s="13"/>
      <c r="F922" s="11"/>
      <c r="G922" s="14"/>
      <c r="H922" s="14"/>
      <c r="I922" s="14"/>
      <c r="J922" s="14"/>
      <c r="K922" s="14"/>
      <c r="L922" s="14"/>
      <c r="M922" s="14"/>
      <c r="N922" s="14"/>
      <c r="O922" s="14"/>
      <c r="P922" s="14"/>
      <c r="Q922" s="14"/>
      <c r="R922" s="14"/>
      <c r="S922" s="14"/>
      <c r="T922" s="14"/>
      <c r="U922" s="14"/>
      <c r="V922" s="14"/>
      <c r="W922" s="14"/>
      <c r="X922" s="14"/>
      <c r="Y922" s="14"/>
      <c r="Z922" s="14"/>
    </row>
    <row r="923">
      <c r="A923" s="7"/>
      <c r="B923" s="11"/>
      <c r="C923" s="22"/>
      <c r="D923" s="11"/>
      <c r="E923" s="13"/>
      <c r="F923" s="11"/>
      <c r="G923" s="14"/>
      <c r="H923" s="14"/>
      <c r="I923" s="14"/>
      <c r="J923" s="14"/>
      <c r="K923" s="14"/>
      <c r="L923" s="14"/>
      <c r="M923" s="14"/>
      <c r="N923" s="14"/>
      <c r="O923" s="14"/>
      <c r="P923" s="14"/>
      <c r="Q923" s="14"/>
      <c r="R923" s="14"/>
      <c r="S923" s="14"/>
      <c r="T923" s="14"/>
      <c r="U923" s="14"/>
      <c r="V923" s="14"/>
      <c r="W923" s="14"/>
      <c r="X923" s="14"/>
      <c r="Y923" s="14"/>
      <c r="Z923" s="14"/>
    </row>
    <row r="924">
      <c r="A924" s="7"/>
      <c r="B924" s="11"/>
      <c r="C924" s="22"/>
      <c r="D924" s="11"/>
      <c r="E924" s="13"/>
      <c r="F924" s="11"/>
      <c r="G924" s="14"/>
      <c r="H924" s="14"/>
      <c r="I924" s="14"/>
      <c r="J924" s="14"/>
      <c r="K924" s="14"/>
      <c r="L924" s="14"/>
      <c r="M924" s="14"/>
      <c r="N924" s="14"/>
      <c r="O924" s="14"/>
      <c r="P924" s="14"/>
      <c r="Q924" s="14"/>
      <c r="R924" s="14"/>
      <c r="S924" s="14"/>
      <c r="T924" s="14"/>
      <c r="U924" s="14"/>
      <c r="V924" s="14"/>
      <c r="W924" s="14"/>
      <c r="X924" s="14"/>
      <c r="Y924" s="14"/>
      <c r="Z924" s="14"/>
    </row>
    <row r="925">
      <c r="A925" s="7"/>
      <c r="B925" s="11"/>
      <c r="C925" s="22"/>
      <c r="D925" s="11"/>
      <c r="E925" s="13"/>
      <c r="F925" s="11"/>
      <c r="G925" s="14"/>
      <c r="H925" s="14"/>
      <c r="I925" s="14"/>
      <c r="J925" s="14"/>
      <c r="K925" s="14"/>
      <c r="L925" s="14"/>
      <c r="M925" s="14"/>
      <c r="N925" s="14"/>
      <c r="O925" s="14"/>
      <c r="P925" s="14"/>
      <c r="Q925" s="14"/>
      <c r="R925" s="14"/>
      <c r="S925" s="14"/>
      <c r="T925" s="14"/>
      <c r="U925" s="14"/>
      <c r="V925" s="14"/>
      <c r="W925" s="14"/>
      <c r="X925" s="14"/>
      <c r="Y925" s="14"/>
      <c r="Z925" s="14"/>
    </row>
    <row r="926">
      <c r="A926" s="7"/>
      <c r="B926" s="11"/>
      <c r="C926" s="22"/>
      <c r="D926" s="11"/>
      <c r="E926" s="13"/>
      <c r="F926" s="11"/>
      <c r="G926" s="14"/>
      <c r="H926" s="14"/>
      <c r="I926" s="14"/>
      <c r="J926" s="14"/>
      <c r="K926" s="14"/>
      <c r="L926" s="14"/>
      <c r="M926" s="14"/>
      <c r="N926" s="14"/>
      <c r="O926" s="14"/>
      <c r="P926" s="14"/>
      <c r="Q926" s="14"/>
      <c r="R926" s="14"/>
      <c r="S926" s="14"/>
      <c r="T926" s="14"/>
      <c r="U926" s="14"/>
      <c r="V926" s="14"/>
      <c r="W926" s="14"/>
      <c r="X926" s="14"/>
      <c r="Y926" s="14"/>
      <c r="Z926" s="14"/>
    </row>
    <row r="927">
      <c r="A927" s="7"/>
      <c r="B927" s="11"/>
      <c r="C927" s="22"/>
      <c r="D927" s="11"/>
      <c r="E927" s="13"/>
      <c r="F927" s="11"/>
      <c r="G927" s="14"/>
      <c r="H927" s="14"/>
      <c r="I927" s="14"/>
      <c r="J927" s="14"/>
      <c r="K927" s="14"/>
      <c r="L927" s="14"/>
      <c r="M927" s="14"/>
      <c r="N927" s="14"/>
      <c r="O927" s="14"/>
      <c r="P927" s="14"/>
      <c r="Q927" s="14"/>
      <c r="R927" s="14"/>
      <c r="S927" s="14"/>
      <c r="T927" s="14"/>
      <c r="U927" s="14"/>
      <c r="V927" s="14"/>
      <c r="W927" s="14"/>
      <c r="X927" s="14"/>
      <c r="Y927" s="14"/>
      <c r="Z927" s="14"/>
    </row>
    <row r="928">
      <c r="A928" s="7"/>
      <c r="B928" s="11"/>
      <c r="C928" s="22"/>
      <c r="D928" s="11"/>
      <c r="E928" s="13"/>
      <c r="F928" s="11"/>
      <c r="G928" s="14"/>
      <c r="H928" s="14"/>
      <c r="I928" s="14"/>
      <c r="J928" s="14"/>
      <c r="K928" s="14"/>
      <c r="L928" s="14"/>
      <c r="M928" s="14"/>
      <c r="N928" s="14"/>
      <c r="O928" s="14"/>
      <c r="P928" s="14"/>
      <c r="Q928" s="14"/>
      <c r="R928" s="14"/>
      <c r="S928" s="14"/>
      <c r="T928" s="14"/>
      <c r="U928" s="14"/>
      <c r="V928" s="14"/>
      <c r="W928" s="14"/>
      <c r="X928" s="14"/>
      <c r="Y928" s="14"/>
      <c r="Z928" s="14"/>
    </row>
    <row r="929">
      <c r="A929" s="7"/>
      <c r="B929" s="11"/>
      <c r="C929" s="22"/>
      <c r="D929" s="11"/>
      <c r="E929" s="13"/>
      <c r="F929" s="11"/>
      <c r="G929" s="14"/>
      <c r="H929" s="14"/>
      <c r="I929" s="14"/>
      <c r="J929" s="14"/>
      <c r="K929" s="14"/>
      <c r="L929" s="14"/>
      <c r="M929" s="14"/>
      <c r="N929" s="14"/>
      <c r="O929" s="14"/>
      <c r="P929" s="14"/>
      <c r="Q929" s="14"/>
      <c r="R929" s="14"/>
      <c r="S929" s="14"/>
      <c r="T929" s="14"/>
      <c r="U929" s="14"/>
      <c r="V929" s="14"/>
      <c r="W929" s="14"/>
      <c r="X929" s="14"/>
      <c r="Y929" s="14"/>
      <c r="Z929" s="14"/>
    </row>
    <row r="930">
      <c r="A930" s="7"/>
      <c r="B930" s="11"/>
      <c r="C930" s="22"/>
      <c r="D930" s="11"/>
      <c r="E930" s="13"/>
      <c r="F930" s="11"/>
      <c r="G930" s="14"/>
      <c r="H930" s="14"/>
      <c r="I930" s="14"/>
      <c r="J930" s="14"/>
      <c r="K930" s="14"/>
      <c r="L930" s="14"/>
      <c r="M930" s="14"/>
      <c r="N930" s="14"/>
      <c r="O930" s="14"/>
      <c r="P930" s="14"/>
      <c r="Q930" s="14"/>
      <c r="R930" s="14"/>
      <c r="S930" s="14"/>
      <c r="T930" s="14"/>
      <c r="U930" s="14"/>
      <c r="V930" s="14"/>
      <c r="W930" s="14"/>
      <c r="X930" s="14"/>
      <c r="Y930" s="14"/>
      <c r="Z930" s="14"/>
    </row>
    <row r="931">
      <c r="A931" s="7"/>
      <c r="B931" s="11"/>
      <c r="C931" s="22"/>
      <c r="D931" s="11"/>
      <c r="E931" s="13"/>
      <c r="F931" s="11"/>
      <c r="G931" s="14"/>
      <c r="H931" s="14"/>
      <c r="I931" s="14"/>
      <c r="J931" s="14"/>
      <c r="K931" s="14"/>
      <c r="L931" s="14"/>
      <c r="M931" s="14"/>
      <c r="N931" s="14"/>
      <c r="O931" s="14"/>
      <c r="P931" s="14"/>
      <c r="Q931" s="14"/>
      <c r="R931" s="14"/>
      <c r="S931" s="14"/>
      <c r="T931" s="14"/>
      <c r="U931" s="14"/>
      <c r="V931" s="14"/>
      <c r="W931" s="14"/>
      <c r="X931" s="14"/>
      <c r="Y931" s="14"/>
      <c r="Z931" s="14"/>
    </row>
    <row r="932">
      <c r="A932" s="7"/>
      <c r="B932" s="11"/>
      <c r="C932" s="22"/>
      <c r="D932" s="11"/>
      <c r="E932" s="13"/>
      <c r="F932" s="11"/>
      <c r="G932" s="14"/>
      <c r="H932" s="14"/>
      <c r="I932" s="14"/>
      <c r="J932" s="14"/>
      <c r="K932" s="14"/>
      <c r="L932" s="14"/>
      <c r="M932" s="14"/>
      <c r="N932" s="14"/>
      <c r="O932" s="14"/>
      <c r="P932" s="14"/>
      <c r="Q932" s="14"/>
      <c r="R932" s="14"/>
      <c r="S932" s="14"/>
      <c r="T932" s="14"/>
      <c r="U932" s="14"/>
      <c r="V932" s="14"/>
      <c r="W932" s="14"/>
      <c r="X932" s="14"/>
      <c r="Y932" s="14"/>
      <c r="Z932" s="14"/>
    </row>
    <row r="933">
      <c r="A933" s="7"/>
      <c r="B933" s="11"/>
      <c r="C933" s="22"/>
      <c r="D933" s="11"/>
      <c r="E933" s="13"/>
      <c r="F933" s="11"/>
      <c r="G933" s="14"/>
      <c r="H933" s="14"/>
      <c r="I933" s="14"/>
      <c r="J933" s="14"/>
      <c r="K933" s="14"/>
      <c r="L933" s="14"/>
      <c r="M933" s="14"/>
      <c r="N933" s="14"/>
      <c r="O933" s="14"/>
      <c r="P933" s="14"/>
      <c r="Q933" s="14"/>
      <c r="R933" s="14"/>
      <c r="S933" s="14"/>
      <c r="T933" s="14"/>
      <c r="U933" s="14"/>
      <c r="V933" s="14"/>
      <c r="W933" s="14"/>
      <c r="X933" s="14"/>
      <c r="Y933" s="14"/>
      <c r="Z933" s="14"/>
    </row>
    <row r="934">
      <c r="A934" s="7"/>
      <c r="B934" s="11"/>
      <c r="C934" s="22"/>
      <c r="D934" s="11"/>
      <c r="E934" s="13"/>
      <c r="F934" s="11"/>
      <c r="G934" s="14"/>
      <c r="H934" s="14"/>
      <c r="I934" s="14"/>
      <c r="J934" s="14"/>
      <c r="K934" s="14"/>
      <c r="L934" s="14"/>
      <c r="M934" s="14"/>
      <c r="N934" s="14"/>
      <c r="O934" s="14"/>
      <c r="P934" s="14"/>
      <c r="Q934" s="14"/>
      <c r="R934" s="14"/>
      <c r="S934" s="14"/>
      <c r="T934" s="14"/>
      <c r="U934" s="14"/>
      <c r="V934" s="14"/>
      <c r="W934" s="14"/>
      <c r="X934" s="14"/>
      <c r="Y934" s="14"/>
      <c r="Z934" s="14"/>
    </row>
    <row r="935">
      <c r="A935" s="7"/>
      <c r="B935" s="11"/>
      <c r="C935" s="22"/>
      <c r="D935" s="11"/>
      <c r="E935" s="13"/>
      <c r="F935" s="11"/>
      <c r="G935" s="14"/>
      <c r="H935" s="14"/>
      <c r="I935" s="14"/>
      <c r="J935" s="14"/>
      <c r="K935" s="14"/>
      <c r="L935" s="14"/>
      <c r="M935" s="14"/>
      <c r="N935" s="14"/>
      <c r="O935" s="14"/>
      <c r="P935" s="14"/>
      <c r="Q935" s="14"/>
      <c r="R935" s="14"/>
      <c r="S935" s="14"/>
      <c r="T935" s="14"/>
      <c r="U935" s="14"/>
      <c r="V935" s="14"/>
      <c r="W935" s="14"/>
      <c r="X935" s="14"/>
      <c r="Y935" s="14"/>
      <c r="Z935" s="14"/>
    </row>
    <row r="936">
      <c r="A936" s="7"/>
      <c r="B936" s="11"/>
      <c r="C936" s="22"/>
      <c r="D936" s="11"/>
      <c r="E936" s="13"/>
      <c r="F936" s="11"/>
      <c r="G936" s="14"/>
      <c r="H936" s="14"/>
      <c r="I936" s="14"/>
      <c r="J936" s="14"/>
      <c r="K936" s="14"/>
      <c r="L936" s="14"/>
      <c r="M936" s="14"/>
      <c r="N936" s="14"/>
      <c r="O936" s="14"/>
      <c r="P936" s="14"/>
      <c r="Q936" s="14"/>
      <c r="R936" s="14"/>
      <c r="S936" s="14"/>
      <c r="T936" s="14"/>
      <c r="U936" s="14"/>
      <c r="V936" s="14"/>
      <c r="W936" s="14"/>
      <c r="X936" s="14"/>
      <c r="Y936" s="14"/>
      <c r="Z936" s="14"/>
    </row>
    <row r="937">
      <c r="A937" s="7"/>
      <c r="B937" s="11"/>
      <c r="C937" s="22"/>
      <c r="D937" s="11"/>
      <c r="E937" s="13"/>
      <c r="F937" s="11"/>
      <c r="G937" s="14"/>
      <c r="H937" s="14"/>
      <c r="I937" s="14"/>
      <c r="J937" s="14"/>
      <c r="K937" s="14"/>
      <c r="L937" s="14"/>
      <c r="M937" s="14"/>
      <c r="N937" s="14"/>
      <c r="O937" s="14"/>
      <c r="P937" s="14"/>
      <c r="Q937" s="14"/>
      <c r="R937" s="14"/>
      <c r="S937" s="14"/>
      <c r="T937" s="14"/>
      <c r="U937" s="14"/>
      <c r="V937" s="14"/>
      <c r="W937" s="14"/>
      <c r="X937" s="14"/>
      <c r="Y937" s="14"/>
      <c r="Z937" s="14"/>
    </row>
    <row r="938">
      <c r="A938" s="7"/>
      <c r="B938" s="11"/>
      <c r="C938" s="22"/>
      <c r="D938" s="11"/>
      <c r="E938" s="13"/>
      <c r="F938" s="11"/>
      <c r="G938" s="14"/>
      <c r="H938" s="14"/>
      <c r="I938" s="14"/>
      <c r="J938" s="14"/>
      <c r="K938" s="14"/>
      <c r="L938" s="14"/>
      <c r="M938" s="14"/>
      <c r="N938" s="14"/>
      <c r="O938" s="14"/>
      <c r="P938" s="14"/>
      <c r="Q938" s="14"/>
      <c r="R938" s="14"/>
      <c r="S938" s="14"/>
      <c r="T938" s="14"/>
      <c r="U938" s="14"/>
      <c r="V938" s="14"/>
      <c r="W938" s="14"/>
      <c r="X938" s="14"/>
      <c r="Y938" s="14"/>
      <c r="Z938" s="14"/>
    </row>
    <row r="939">
      <c r="A939" s="7"/>
      <c r="B939" s="11"/>
      <c r="C939" s="22"/>
      <c r="D939" s="11"/>
      <c r="E939" s="13"/>
      <c r="F939" s="11"/>
      <c r="G939" s="14"/>
      <c r="H939" s="14"/>
      <c r="I939" s="14"/>
      <c r="J939" s="14"/>
      <c r="K939" s="14"/>
      <c r="L939" s="14"/>
      <c r="M939" s="14"/>
      <c r="N939" s="14"/>
      <c r="O939" s="14"/>
      <c r="P939" s="14"/>
      <c r="Q939" s="14"/>
      <c r="R939" s="14"/>
      <c r="S939" s="14"/>
      <c r="T939" s="14"/>
      <c r="U939" s="14"/>
      <c r="V939" s="14"/>
      <c r="W939" s="14"/>
      <c r="X939" s="14"/>
      <c r="Y939" s="14"/>
      <c r="Z939" s="14"/>
    </row>
    <row r="940">
      <c r="A940" s="7"/>
      <c r="B940" s="11"/>
      <c r="C940" s="22"/>
      <c r="D940" s="11"/>
      <c r="E940" s="13"/>
      <c r="F940" s="11"/>
      <c r="G940" s="14"/>
      <c r="H940" s="14"/>
      <c r="I940" s="14"/>
      <c r="J940" s="14"/>
      <c r="K940" s="14"/>
      <c r="L940" s="14"/>
      <c r="M940" s="14"/>
      <c r="N940" s="14"/>
      <c r="O940" s="14"/>
      <c r="P940" s="14"/>
      <c r="Q940" s="14"/>
      <c r="R940" s="14"/>
      <c r="S940" s="14"/>
      <c r="T940" s="14"/>
      <c r="U940" s="14"/>
      <c r="V940" s="14"/>
      <c r="W940" s="14"/>
      <c r="X940" s="14"/>
      <c r="Y940" s="14"/>
      <c r="Z940" s="14"/>
    </row>
    <row r="941">
      <c r="A941" s="7"/>
      <c r="B941" s="11"/>
      <c r="C941" s="22"/>
      <c r="D941" s="11"/>
      <c r="E941" s="13"/>
      <c r="F941" s="11"/>
      <c r="G941" s="14"/>
      <c r="H941" s="14"/>
      <c r="I941" s="14"/>
      <c r="J941" s="14"/>
      <c r="K941" s="14"/>
      <c r="L941" s="14"/>
      <c r="M941" s="14"/>
      <c r="N941" s="14"/>
      <c r="O941" s="14"/>
      <c r="P941" s="14"/>
      <c r="Q941" s="14"/>
      <c r="R941" s="14"/>
      <c r="S941" s="14"/>
      <c r="T941" s="14"/>
      <c r="U941" s="14"/>
      <c r="V941" s="14"/>
      <c r="W941" s="14"/>
      <c r="X941" s="14"/>
      <c r="Y941" s="14"/>
      <c r="Z941" s="14"/>
    </row>
    <row r="942">
      <c r="A942" s="7"/>
      <c r="B942" s="11"/>
      <c r="C942" s="22"/>
      <c r="D942" s="11"/>
      <c r="E942" s="13"/>
      <c r="F942" s="11"/>
      <c r="G942" s="14"/>
      <c r="H942" s="14"/>
      <c r="I942" s="14"/>
      <c r="J942" s="14"/>
      <c r="K942" s="14"/>
      <c r="L942" s="14"/>
      <c r="M942" s="14"/>
      <c r="N942" s="14"/>
      <c r="O942" s="14"/>
      <c r="P942" s="14"/>
      <c r="Q942" s="14"/>
      <c r="R942" s="14"/>
      <c r="S942" s="14"/>
      <c r="T942" s="14"/>
      <c r="U942" s="14"/>
      <c r="V942" s="14"/>
      <c r="W942" s="14"/>
      <c r="X942" s="14"/>
      <c r="Y942" s="14"/>
      <c r="Z942" s="14"/>
    </row>
    <row r="943">
      <c r="A943" s="7"/>
      <c r="B943" s="11"/>
      <c r="C943" s="22"/>
      <c r="D943" s="11"/>
      <c r="E943" s="13"/>
      <c r="F943" s="11"/>
      <c r="G943" s="14"/>
      <c r="H943" s="14"/>
      <c r="I943" s="14"/>
      <c r="J943" s="14"/>
      <c r="K943" s="14"/>
      <c r="L943" s="14"/>
      <c r="M943" s="14"/>
      <c r="N943" s="14"/>
      <c r="O943" s="14"/>
      <c r="P943" s="14"/>
      <c r="Q943" s="14"/>
      <c r="R943" s="14"/>
      <c r="S943" s="14"/>
      <c r="T943" s="14"/>
      <c r="U943" s="14"/>
      <c r="V943" s="14"/>
      <c r="W943" s="14"/>
      <c r="X943" s="14"/>
      <c r="Y943" s="14"/>
      <c r="Z943" s="14"/>
    </row>
    <row r="944">
      <c r="A944" s="7"/>
      <c r="B944" s="11"/>
      <c r="C944" s="22"/>
      <c r="D944" s="11"/>
      <c r="E944" s="13"/>
      <c r="F944" s="11"/>
      <c r="G944" s="14"/>
      <c r="H944" s="14"/>
      <c r="I944" s="14"/>
      <c r="J944" s="14"/>
      <c r="K944" s="14"/>
      <c r="L944" s="14"/>
      <c r="M944" s="14"/>
      <c r="N944" s="14"/>
      <c r="O944" s="14"/>
      <c r="P944" s="14"/>
      <c r="Q944" s="14"/>
      <c r="R944" s="14"/>
      <c r="S944" s="14"/>
      <c r="T944" s="14"/>
      <c r="U944" s="14"/>
      <c r="V944" s="14"/>
      <c r="W944" s="14"/>
      <c r="X944" s="14"/>
      <c r="Y944" s="14"/>
      <c r="Z944" s="14"/>
    </row>
    <row r="945">
      <c r="A945" s="7"/>
      <c r="B945" s="11"/>
      <c r="C945" s="22"/>
      <c r="D945" s="11"/>
      <c r="E945" s="13"/>
      <c r="F945" s="11"/>
      <c r="G945" s="14"/>
      <c r="H945" s="14"/>
      <c r="I945" s="14"/>
      <c r="J945" s="14"/>
      <c r="K945" s="14"/>
      <c r="L945" s="14"/>
      <c r="M945" s="14"/>
      <c r="N945" s="14"/>
      <c r="O945" s="14"/>
      <c r="P945" s="14"/>
      <c r="Q945" s="14"/>
      <c r="R945" s="14"/>
      <c r="S945" s="14"/>
      <c r="T945" s="14"/>
      <c r="U945" s="14"/>
      <c r="V945" s="14"/>
      <c r="W945" s="14"/>
      <c r="X945" s="14"/>
      <c r="Y945" s="14"/>
      <c r="Z945" s="14"/>
    </row>
    <row r="946">
      <c r="A946" s="7"/>
      <c r="B946" s="11"/>
      <c r="C946" s="22"/>
      <c r="D946" s="11"/>
      <c r="E946" s="13"/>
      <c r="F946" s="11"/>
      <c r="G946" s="14"/>
      <c r="H946" s="14"/>
      <c r="I946" s="14"/>
      <c r="J946" s="14"/>
      <c r="K946" s="14"/>
      <c r="L946" s="14"/>
      <c r="M946" s="14"/>
      <c r="N946" s="14"/>
      <c r="O946" s="14"/>
      <c r="P946" s="14"/>
      <c r="Q946" s="14"/>
      <c r="R946" s="14"/>
      <c r="S946" s="14"/>
      <c r="T946" s="14"/>
      <c r="U946" s="14"/>
      <c r="V946" s="14"/>
      <c r="W946" s="14"/>
      <c r="X946" s="14"/>
      <c r="Y946" s="14"/>
      <c r="Z946" s="14"/>
    </row>
    <row r="947">
      <c r="A947" s="7"/>
      <c r="B947" s="11"/>
      <c r="C947" s="22"/>
      <c r="D947" s="11"/>
      <c r="E947" s="13"/>
      <c r="F947" s="11"/>
      <c r="G947" s="14"/>
      <c r="H947" s="14"/>
      <c r="I947" s="14"/>
      <c r="J947" s="14"/>
      <c r="K947" s="14"/>
      <c r="L947" s="14"/>
      <c r="M947" s="14"/>
      <c r="N947" s="14"/>
      <c r="O947" s="14"/>
      <c r="P947" s="14"/>
      <c r="Q947" s="14"/>
      <c r="R947" s="14"/>
      <c r="S947" s="14"/>
      <c r="T947" s="14"/>
      <c r="U947" s="14"/>
      <c r="V947" s="14"/>
      <c r="W947" s="14"/>
      <c r="X947" s="14"/>
      <c r="Y947" s="14"/>
      <c r="Z947" s="14"/>
    </row>
    <row r="948">
      <c r="A948" s="7"/>
      <c r="B948" s="11"/>
      <c r="C948" s="22"/>
      <c r="D948" s="11"/>
      <c r="E948" s="13"/>
      <c r="F948" s="11"/>
      <c r="G948" s="14"/>
      <c r="H948" s="14"/>
      <c r="I948" s="14"/>
      <c r="J948" s="14"/>
      <c r="K948" s="14"/>
      <c r="L948" s="14"/>
      <c r="M948" s="14"/>
      <c r="N948" s="14"/>
      <c r="O948" s="14"/>
      <c r="P948" s="14"/>
      <c r="Q948" s="14"/>
      <c r="R948" s="14"/>
      <c r="S948" s="14"/>
      <c r="T948" s="14"/>
      <c r="U948" s="14"/>
      <c r="V948" s="14"/>
      <c r="W948" s="14"/>
      <c r="X948" s="14"/>
      <c r="Y948" s="14"/>
      <c r="Z948" s="14"/>
    </row>
    <row r="949">
      <c r="A949" s="7"/>
      <c r="B949" s="11"/>
      <c r="C949" s="22"/>
      <c r="D949" s="11"/>
      <c r="E949" s="13"/>
      <c r="F949" s="11"/>
      <c r="G949" s="14"/>
      <c r="H949" s="14"/>
      <c r="I949" s="14"/>
      <c r="J949" s="14"/>
      <c r="K949" s="14"/>
      <c r="L949" s="14"/>
      <c r="M949" s="14"/>
      <c r="N949" s="14"/>
      <c r="O949" s="14"/>
      <c r="P949" s="14"/>
      <c r="Q949" s="14"/>
      <c r="R949" s="14"/>
      <c r="S949" s="14"/>
      <c r="T949" s="14"/>
      <c r="U949" s="14"/>
      <c r="V949" s="14"/>
      <c r="W949" s="14"/>
      <c r="X949" s="14"/>
      <c r="Y949" s="14"/>
      <c r="Z949" s="14"/>
    </row>
    <row r="950">
      <c r="A950" s="7"/>
      <c r="B950" s="11"/>
      <c r="C950" s="22"/>
      <c r="D950" s="11"/>
      <c r="E950" s="13"/>
      <c r="F950" s="11"/>
      <c r="G950" s="14"/>
      <c r="H950" s="14"/>
      <c r="I950" s="14"/>
      <c r="J950" s="14"/>
      <c r="K950" s="14"/>
      <c r="L950" s="14"/>
      <c r="M950" s="14"/>
      <c r="N950" s="14"/>
      <c r="O950" s="14"/>
      <c r="P950" s="14"/>
      <c r="Q950" s="14"/>
      <c r="R950" s="14"/>
      <c r="S950" s="14"/>
      <c r="T950" s="14"/>
      <c r="U950" s="14"/>
      <c r="V950" s="14"/>
      <c r="W950" s="14"/>
      <c r="X950" s="14"/>
      <c r="Y950" s="14"/>
      <c r="Z950" s="14"/>
    </row>
    <row r="951">
      <c r="A951" s="7"/>
      <c r="B951" s="11"/>
      <c r="C951" s="22"/>
      <c r="D951" s="11"/>
      <c r="E951" s="13"/>
      <c r="F951" s="11"/>
      <c r="G951" s="14"/>
      <c r="H951" s="14"/>
      <c r="I951" s="14"/>
      <c r="J951" s="14"/>
      <c r="K951" s="14"/>
      <c r="L951" s="14"/>
      <c r="M951" s="14"/>
      <c r="N951" s="14"/>
      <c r="O951" s="14"/>
      <c r="P951" s="14"/>
      <c r="Q951" s="14"/>
      <c r="R951" s="14"/>
      <c r="S951" s="14"/>
      <c r="T951" s="14"/>
      <c r="U951" s="14"/>
      <c r="V951" s="14"/>
      <c r="W951" s="14"/>
      <c r="X951" s="14"/>
      <c r="Y951" s="14"/>
      <c r="Z951" s="14"/>
    </row>
    <row r="952">
      <c r="A952" s="7"/>
      <c r="B952" s="11"/>
      <c r="C952" s="22"/>
      <c r="D952" s="11"/>
      <c r="E952" s="13"/>
      <c r="F952" s="11"/>
      <c r="G952" s="14"/>
      <c r="H952" s="14"/>
      <c r="I952" s="14"/>
      <c r="J952" s="14"/>
      <c r="K952" s="14"/>
      <c r="L952" s="14"/>
      <c r="M952" s="14"/>
      <c r="N952" s="14"/>
      <c r="O952" s="14"/>
      <c r="P952" s="14"/>
      <c r="Q952" s="14"/>
      <c r="R952" s="14"/>
      <c r="S952" s="14"/>
      <c r="T952" s="14"/>
      <c r="U952" s="14"/>
      <c r="V952" s="14"/>
      <c r="W952" s="14"/>
      <c r="X952" s="14"/>
      <c r="Y952" s="14"/>
      <c r="Z952" s="14"/>
    </row>
    <row r="953">
      <c r="A953" s="7"/>
      <c r="B953" s="11"/>
      <c r="C953" s="22"/>
      <c r="D953" s="11"/>
      <c r="E953" s="13"/>
      <c r="F953" s="11"/>
      <c r="G953" s="14"/>
      <c r="H953" s="14"/>
      <c r="I953" s="14"/>
      <c r="J953" s="14"/>
      <c r="K953" s="14"/>
      <c r="L953" s="14"/>
      <c r="M953" s="14"/>
      <c r="N953" s="14"/>
      <c r="O953" s="14"/>
      <c r="P953" s="14"/>
      <c r="Q953" s="14"/>
      <c r="R953" s="14"/>
      <c r="S953" s="14"/>
      <c r="T953" s="14"/>
      <c r="U953" s="14"/>
      <c r="V953" s="14"/>
      <c r="W953" s="14"/>
      <c r="X953" s="14"/>
      <c r="Y953" s="14"/>
      <c r="Z953" s="14"/>
    </row>
    <row r="954">
      <c r="A954" s="7"/>
      <c r="B954" s="11"/>
      <c r="C954" s="22"/>
      <c r="D954" s="11"/>
      <c r="E954" s="13"/>
      <c r="F954" s="11"/>
      <c r="G954" s="14"/>
      <c r="H954" s="14"/>
      <c r="I954" s="14"/>
      <c r="J954" s="14"/>
      <c r="K954" s="14"/>
      <c r="L954" s="14"/>
      <c r="M954" s="14"/>
      <c r="N954" s="14"/>
      <c r="O954" s="14"/>
      <c r="P954" s="14"/>
      <c r="Q954" s="14"/>
      <c r="R954" s="14"/>
      <c r="S954" s="14"/>
      <c r="T954" s="14"/>
      <c r="U954" s="14"/>
      <c r="V954" s="14"/>
      <c r="W954" s="14"/>
      <c r="X954" s="14"/>
      <c r="Y954" s="14"/>
      <c r="Z954" s="14"/>
    </row>
    <row r="955">
      <c r="A955" s="7"/>
      <c r="B955" s="11"/>
      <c r="C955" s="22"/>
      <c r="D955" s="11"/>
      <c r="E955" s="13"/>
      <c r="F955" s="11"/>
      <c r="G955" s="14"/>
      <c r="H955" s="14"/>
      <c r="I955" s="14"/>
      <c r="J955" s="14"/>
      <c r="K955" s="14"/>
      <c r="L955" s="14"/>
      <c r="M955" s="14"/>
      <c r="N955" s="14"/>
      <c r="O955" s="14"/>
      <c r="P955" s="14"/>
      <c r="Q955" s="14"/>
      <c r="R955" s="14"/>
      <c r="S955" s="14"/>
      <c r="T955" s="14"/>
      <c r="U955" s="14"/>
      <c r="V955" s="14"/>
      <c r="W955" s="14"/>
      <c r="X955" s="14"/>
      <c r="Y955" s="14"/>
      <c r="Z955" s="14"/>
    </row>
    <row r="956">
      <c r="A956" s="7"/>
      <c r="B956" s="11"/>
      <c r="C956" s="22"/>
      <c r="D956" s="11"/>
      <c r="E956" s="13"/>
      <c r="F956" s="11"/>
      <c r="G956" s="14"/>
      <c r="H956" s="14"/>
      <c r="I956" s="14"/>
      <c r="J956" s="14"/>
      <c r="K956" s="14"/>
      <c r="L956" s="14"/>
      <c r="M956" s="14"/>
      <c r="N956" s="14"/>
      <c r="O956" s="14"/>
      <c r="P956" s="14"/>
      <c r="Q956" s="14"/>
      <c r="R956" s="14"/>
      <c r="S956" s="14"/>
      <c r="T956" s="14"/>
      <c r="U956" s="14"/>
      <c r="V956" s="14"/>
      <c r="W956" s="14"/>
      <c r="X956" s="14"/>
      <c r="Y956" s="14"/>
      <c r="Z956" s="14"/>
    </row>
    <row r="957">
      <c r="A957" s="7"/>
      <c r="B957" s="11"/>
      <c r="C957" s="22"/>
      <c r="D957" s="11"/>
      <c r="E957" s="13"/>
      <c r="F957" s="11"/>
      <c r="G957" s="14"/>
      <c r="H957" s="14"/>
      <c r="I957" s="14"/>
      <c r="J957" s="14"/>
      <c r="K957" s="14"/>
      <c r="L957" s="14"/>
      <c r="M957" s="14"/>
      <c r="N957" s="14"/>
      <c r="O957" s="14"/>
      <c r="P957" s="14"/>
      <c r="Q957" s="14"/>
      <c r="R957" s="14"/>
      <c r="S957" s="14"/>
      <c r="T957" s="14"/>
      <c r="U957" s="14"/>
      <c r="V957" s="14"/>
      <c r="W957" s="14"/>
      <c r="X957" s="14"/>
      <c r="Y957" s="14"/>
      <c r="Z957" s="14"/>
    </row>
    <row r="958">
      <c r="A958" s="7"/>
      <c r="B958" s="11"/>
      <c r="C958" s="22"/>
      <c r="D958" s="11"/>
      <c r="E958" s="13"/>
      <c r="F958" s="11"/>
      <c r="G958" s="14"/>
      <c r="H958" s="14"/>
      <c r="I958" s="14"/>
      <c r="J958" s="14"/>
      <c r="K958" s="14"/>
      <c r="L958" s="14"/>
      <c r="M958" s="14"/>
      <c r="N958" s="14"/>
      <c r="O958" s="14"/>
      <c r="P958" s="14"/>
      <c r="Q958" s="14"/>
      <c r="R958" s="14"/>
      <c r="S958" s="14"/>
      <c r="T958" s="14"/>
      <c r="U958" s="14"/>
      <c r="V958" s="14"/>
      <c r="W958" s="14"/>
      <c r="X958" s="14"/>
      <c r="Y958" s="14"/>
      <c r="Z958" s="14"/>
    </row>
    <row r="959">
      <c r="A959" s="7"/>
      <c r="B959" s="11"/>
      <c r="C959" s="22"/>
      <c r="D959" s="11"/>
      <c r="E959" s="13"/>
      <c r="F959" s="11"/>
      <c r="G959" s="14"/>
      <c r="H959" s="14"/>
      <c r="I959" s="14"/>
      <c r="J959" s="14"/>
      <c r="K959" s="14"/>
      <c r="L959" s="14"/>
      <c r="M959" s="14"/>
      <c r="N959" s="14"/>
      <c r="O959" s="14"/>
      <c r="P959" s="14"/>
      <c r="Q959" s="14"/>
      <c r="R959" s="14"/>
      <c r="S959" s="14"/>
      <c r="T959" s="14"/>
      <c r="U959" s="14"/>
      <c r="V959" s="14"/>
      <c r="W959" s="14"/>
      <c r="X959" s="14"/>
      <c r="Y959" s="14"/>
      <c r="Z959" s="14"/>
    </row>
    <row r="960">
      <c r="A960" s="7"/>
      <c r="B960" s="11"/>
      <c r="C960" s="22"/>
      <c r="D960" s="11"/>
      <c r="E960" s="13"/>
      <c r="F960" s="11"/>
      <c r="G960" s="14"/>
      <c r="H960" s="14"/>
      <c r="I960" s="14"/>
      <c r="J960" s="14"/>
      <c r="K960" s="14"/>
      <c r="L960" s="14"/>
      <c r="M960" s="14"/>
      <c r="N960" s="14"/>
      <c r="O960" s="14"/>
      <c r="P960" s="14"/>
      <c r="Q960" s="14"/>
      <c r="R960" s="14"/>
      <c r="S960" s="14"/>
      <c r="T960" s="14"/>
      <c r="U960" s="14"/>
      <c r="V960" s="14"/>
      <c r="W960" s="14"/>
      <c r="X960" s="14"/>
      <c r="Y960" s="14"/>
      <c r="Z960" s="14"/>
    </row>
    <row r="961">
      <c r="A961" s="7"/>
      <c r="B961" s="11"/>
      <c r="C961" s="22"/>
      <c r="D961" s="11"/>
      <c r="E961" s="13"/>
      <c r="F961" s="11"/>
      <c r="G961" s="14"/>
      <c r="H961" s="14"/>
      <c r="I961" s="14"/>
      <c r="J961" s="14"/>
      <c r="K961" s="14"/>
      <c r="L961" s="14"/>
      <c r="M961" s="14"/>
      <c r="N961" s="14"/>
      <c r="O961" s="14"/>
      <c r="P961" s="14"/>
      <c r="Q961" s="14"/>
      <c r="R961" s="14"/>
      <c r="S961" s="14"/>
      <c r="T961" s="14"/>
      <c r="U961" s="14"/>
      <c r="V961" s="14"/>
      <c r="W961" s="14"/>
      <c r="X961" s="14"/>
      <c r="Y961" s="14"/>
      <c r="Z961" s="14"/>
    </row>
    <row r="962">
      <c r="A962" s="7"/>
      <c r="B962" s="11"/>
      <c r="C962" s="22"/>
      <c r="D962" s="11"/>
      <c r="E962" s="13"/>
      <c r="F962" s="11"/>
      <c r="G962" s="14"/>
      <c r="H962" s="14"/>
      <c r="I962" s="14"/>
      <c r="J962" s="14"/>
      <c r="K962" s="14"/>
      <c r="L962" s="14"/>
      <c r="M962" s="14"/>
      <c r="N962" s="14"/>
      <c r="O962" s="14"/>
      <c r="P962" s="14"/>
      <c r="Q962" s="14"/>
      <c r="R962" s="14"/>
      <c r="S962" s="14"/>
      <c r="T962" s="14"/>
      <c r="U962" s="14"/>
      <c r="V962" s="14"/>
      <c r="W962" s="14"/>
      <c r="X962" s="14"/>
      <c r="Y962" s="14"/>
      <c r="Z962" s="14"/>
    </row>
    <row r="963">
      <c r="A963" s="7"/>
      <c r="B963" s="11"/>
      <c r="C963" s="22"/>
      <c r="D963" s="11"/>
      <c r="E963" s="13"/>
      <c r="F963" s="11"/>
      <c r="G963" s="14"/>
      <c r="H963" s="14"/>
      <c r="I963" s="14"/>
      <c r="J963" s="14"/>
      <c r="K963" s="14"/>
      <c r="L963" s="14"/>
      <c r="M963" s="14"/>
      <c r="N963" s="14"/>
      <c r="O963" s="14"/>
      <c r="P963" s="14"/>
      <c r="Q963" s="14"/>
      <c r="R963" s="14"/>
      <c r="S963" s="14"/>
      <c r="T963" s="14"/>
      <c r="U963" s="14"/>
      <c r="V963" s="14"/>
      <c r="W963" s="14"/>
      <c r="X963" s="14"/>
      <c r="Y963" s="14"/>
      <c r="Z963" s="14"/>
    </row>
    <row r="964">
      <c r="A964" s="7"/>
      <c r="B964" s="11"/>
      <c r="C964" s="22"/>
      <c r="D964" s="11"/>
      <c r="E964" s="13"/>
      <c r="F964" s="11"/>
      <c r="G964" s="14"/>
      <c r="H964" s="14"/>
      <c r="I964" s="14"/>
      <c r="J964" s="14"/>
      <c r="K964" s="14"/>
      <c r="L964" s="14"/>
      <c r="M964" s="14"/>
      <c r="N964" s="14"/>
      <c r="O964" s="14"/>
      <c r="P964" s="14"/>
      <c r="Q964" s="14"/>
      <c r="R964" s="14"/>
      <c r="S964" s="14"/>
      <c r="T964" s="14"/>
      <c r="U964" s="14"/>
      <c r="V964" s="14"/>
      <c r="W964" s="14"/>
      <c r="X964" s="14"/>
      <c r="Y964" s="14"/>
      <c r="Z964" s="14"/>
    </row>
    <row r="965">
      <c r="A965" s="7"/>
      <c r="B965" s="11"/>
      <c r="C965" s="22"/>
      <c r="D965" s="11"/>
      <c r="E965" s="13"/>
      <c r="F965" s="11"/>
      <c r="G965" s="14"/>
      <c r="H965" s="14"/>
      <c r="I965" s="14"/>
      <c r="J965" s="14"/>
      <c r="K965" s="14"/>
      <c r="L965" s="14"/>
      <c r="M965" s="14"/>
      <c r="N965" s="14"/>
      <c r="O965" s="14"/>
      <c r="P965" s="14"/>
      <c r="Q965" s="14"/>
      <c r="R965" s="14"/>
      <c r="S965" s="14"/>
      <c r="T965" s="14"/>
      <c r="U965" s="14"/>
      <c r="V965" s="14"/>
      <c r="W965" s="14"/>
      <c r="X965" s="14"/>
      <c r="Y965" s="14"/>
      <c r="Z965" s="14"/>
    </row>
    <row r="966">
      <c r="A966" s="7"/>
      <c r="B966" s="11"/>
      <c r="C966" s="22"/>
      <c r="D966" s="11"/>
      <c r="E966" s="13"/>
      <c r="F966" s="11"/>
      <c r="G966" s="14"/>
      <c r="H966" s="14"/>
      <c r="I966" s="14"/>
      <c r="J966" s="14"/>
      <c r="K966" s="14"/>
      <c r="L966" s="14"/>
      <c r="M966" s="14"/>
      <c r="N966" s="14"/>
      <c r="O966" s="14"/>
      <c r="P966" s="14"/>
      <c r="Q966" s="14"/>
      <c r="R966" s="14"/>
      <c r="S966" s="14"/>
      <c r="T966" s="14"/>
      <c r="U966" s="14"/>
      <c r="V966" s="14"/>
      <c r="W966" s="14"/>
      <c r="X966" s="14"/>
      <c r="Y966" s="14"/>
      <c r="Z966" s="14"/>
    </row>
    <row r="967">
      <c r="A967" s="7"/>
      <c r="B967" s="11"/>
      <c r="C967" s="22"/>
      <c r="D967" s="11"/>
      <c r="E967" s="13"/>
      <c r="F967" s="11"/>
      <c r="G967" s="14"/>
      <c r="H967" s="14"/>
      <c r="I967" s="14"/>
      <c r="J967" s="14"/>
      <c r="K967" s="14"/>
      <c r="L967" s="14"/>
      <c r="M967" s="14"/>
      <c r="N967" s="14"/>
      <c r="O967" s="14"/>
      <c r="P967" s="14"/>
      <c r="Q967" s="14"/>
      <c r="R967" s="14"/>
      <c r="S967" s="14"/>
      <c r="T967" s="14"/>
      <c r="U967" s="14"/>
      <c r="V967" s="14"/>
      <c r="W967" s="14"/>
      <c r="X967" s="14"/>
      <c r="Y967" s="14"/>
      <c r="Z967" s="14"/>
    </row>
    <row r="968">
      <c r="A968" s="7"/>
      <c r="B968" s="11"/>
      <c r="C968" s="22"/>
      <c r="D968" s="11"/>
      <c r="E968" s="13"/>
      <c r="F968" s="11"/>
      <c r="G968" s="14"/>
      <c r="H968" s="14"/>
      <c r="I968" s="14"/>
      <c r="J968" s="14"/>
      <c r="K968" s="14"/>
      <c r="L968" s="14"/>
      <c r="M968" s="14"/>
      <c r="N968" s="14"/>
      <c r="O968" s="14"/>
      <c r="P968" s="14"/>
      <c r="Q968" s="14"/>
      <c r="R968" s="14"/>
      <c r="S968" s="14"/>
      <c r="T968" s="14"/>
      <c r="U968" s="14"/>
      <c r="V968" s="14"/>
      <c r="W968" s="14"/>
      <c r="X968" s="14"/>
      <c r="Y968" s="14"/>
      <c r="Z968" s="14"/>
    </row>
    <row r="969">
      <c r="A969" s="7"/>
      <c r="B969" s="11"/>
      <c r="C969" s="22"/>
      <c r="D969" s="11"/>
      <c r="E969" s="13"/>
      <c r="F969" s="11"/>
      <c r="G969" s="14"/>
      <c r="H969" s="14"/>
      <c r="I969" s="14"/>
      <c r="J969" s="14"/>
      <c r="K969" s="14"/>
      <c r="L969" s="14"/>
      <c r="M969" s="14"/>
      <c r="N969" s="14"/>
      <c r="O969" s="14"/>
      <c r="P969" s="14"/>
      <c r="Q969" s="14"/>
      <c r="R969" s="14"/>
      <c r="S969" s="14"/>
      <c r="T969" s="14"/>
      <c r="U969" s="14"/>
      <c r="V969" s="14"/>
      <c r="W969" s="14"/>
      <c r="X969" s="14"/>
      <c r="Y969" s="14"/>
      <c r="Z969" s="14"/>
    </row>
    <row r="970">
      <c r="A970" s="7"/>
      <c r="B970" s="11"/>
      <c r="C970" s="22"/>
      <c r="D970" s="11"/>
      <c r="E970" s="13"/>
      <c r="F970" s="11"/>
      <c r="G970" s="14"/>
      <c r="H970" s="14"/>
      <c r="I970" s="14"/>
      <c r="J970" s="14"/>
      <c r="K970" s="14"/>
      <c r="L970" s="14"/>
      <c r="M970" s="14"/>
      <c r="N970" s="14"/>
      <c r="O970" s="14"/>
      <c r="P970" s="14"/>
      <c r="Q970" s="14"/>
      <c r="R970" s="14"/>
      <c r="S970" s="14"/>
      <c r="T970" s="14"/>
      <c r="U970" s="14"/>
      <c r="V970" s="14"/>
      <c r="W970" s="14"/>
      <c r="X970" s="14"/>
      <c r="Y970" s="14"/>
      <c r="Z970" s="14"/>
    </row>
    <row r="971">
      <c r="A971" s="7"/>
      <c r="B971" s="11"/>
      <c r="C971" s="22"/>
      <c r="D971" s="11"/>
      <c r="E971" s="13"/>
      <c r="F971" s="11"/>
      <c r="G971" s="14"/>
      <c r="H971" s="14"/>
      <c r="I971" s="14"/>
      <c r="J971" s="14"/>
      <c r="K971" s="14"/>
      <c r="L971" s="14"/>
      <c r="M971" s="14"/>
      <c r="N971" s="14"/>
      <c r="O971" s="14"/>
      <c r="P971" s="14"/>
      <c r="Q971" s="14"/>
      <c r="R971" s="14"/>
      <c r="S971" s="14"/>
      <c r="T971" s="14"/>
      <c r="U971" s="14"/>
      <c r="V971" s="14"/>
      <c r="W971" s="14"/>
      <c r="X971" s="14"/>
      <c r="Y971" s="14"/>
      <c r="Z971" s="14"/>
    </row>
    <row r="972">
      <c r="A972" s="7"/>
      <c r="B972" s="11"/>
      <c r="C972" s="22"/>
      <c r="D972" s="11"/>
      <c r="E972" s="13"/>
      <c r="F972" s="11"/>
      <c r="G972" s="14"/>
      <c r="H972" s="14"/>
      <c r="I972" s="14"/>
      <c r="J972" s="14"/>
      <c r="K972" s="14"/>
      <c r="L972" s="14"/>
      <c r="M972" s="14"/>
      <c r="N972" s="14"/>
      <c r="O972" s="14"/>
      <c r="P972" s="14"/>
      <c r="Q972" s="14"/>
      <c r="R972" s="14"/>
      <c r="S972" s="14"/>
      <c r="T972" s="14"/>
      <c r="U972" s="14"/>
      <c r="V972" s="14"/>
      <c r="W972" s="14"/>
      <c r="X972" s="14"/>
      <c r="Y972" s="14"/>
      <c r="Z972" s="14"/>
    </row>
    <row r="973">
      <c r="A973" s="7"/>
      <c r="B973" s="11"/>
      <c r="C973" s="22"/>
      <c r="D973" s="11"/>
      <c r="E973" s="13"/>
      <c r="F973" s="11"/>
      <c r="G973" s="14"/>
      <c r="H973" s="14"/>
      <c r="I973" s="14"/>
      <c r="J973" s="14"/>
      <c r="K973" s="14"/>
      <c r="L973" s="14"/>
      <c r="M973" s="14"/>
      <c r="N973" s="14"/>
      <c r="O973" s="14"/>
      <c r="P973" s="14"/>
      <c r="Q973" s="14"/>
      <c r="R973" s="14"/>
      <c r="S973" s="14"/>
      <c r="T973" s="14"/>
      <c r="U973" s="14"/>
      <c r="V973" s="14"/>
      <c r="W973" s="14"/>
      <c r="X973" s="14"/>
      <c r="Y973" s="14"/>
      <c r="Z973" s="14"/>
    </row>
    <row r="974">
      <c r="A974" s="7"/>
      <c r="B974" s="11"/>
      <c r="C974" s="22"/>
      <c r="D974" s="11"/>
      <c r="E974" s="13"/>
      <c r="F974" s="11"/>
      <c r="G974" s="14"/>
      <c r="H974" s="14"/>
      <c r="I974" s="14"/>
      <c r="J974" s="14"/>
      <c r="K974" s="14"/>
      <c r="L974" s="14"/>
      <c r="M974" s="14"/>
      <c r="N974" s="14"/>
      <c r="O974" s="14"/>
      <c r="P974" s="14"/>
      <c r="Q974" s="14"/>
      <c r="R974" s="14"/>
      <c r="S974" s="14"/>
      <c r="T974" s="14"/>
      <c r="U974" s="14"/>
      <c r="V974" s="14"/>
      <c r="W974" s="14"/>
      <c r="X974" s="14"/>
      <c r="Y974" s="14"/>
      <c r="Z974" s="14"/>
    </row>
    <row r="975">
      <c r="A975" s="7"/>
      <c r="B975" s="11"/>
      <c r="C975" s="22"/>
      <c r="D975" s="11"/>
      <c r="E975" s="13"/>
      <c r="F975" s="11"/>
      <c r="G975" s="14"/>
      <c r="H975" s="14"/>
      <c r="I975" s="14"/>
      <c r="J975" s="14"/>
      <c r="K975" s="14"/>
      <c r="L975" s="14"/>
      <c r="M975" s="14"/>
      <c r="N975" s="14"/>
      <c r="O975" s="14"/>
      <c r="P975" s="14"/>
      <c r="Q975" s="14"/>
      <c r="R975" s="14"/>
      <c r="S975" s="14"/>
      <c r="T975" s="14"/>
      <c r="U975" s="14"/>
      <c r="V975" s="14"/>
      <c r="W975" s="14"/>
      <c r="X975" s="14"/>
      <c r="Y975" s="14"/>
      <c r="Z975" s="14"/>
    </row>
    <row r="976">
      <c r="A976" s="7"/>
      <c r="B976" s="11"/>
      <c r="C976" s="22"/>
      <c r="D976" s="11"/>
      <c r="E976" s="13"/>
      <c r="F976" s="11"/>
      <c r="G976" s="14"/>
      <c r="H976" s="14"/>
      <c r="I976" s="14"/>
      <c r="J976" s="14"/>
      <c r="K976" s="14"/>
      <c r="L976" s="14"/>
      <c r="M976" s="14"/>
      <c r="N976" s="14"/>
      <c r="O976" s="14"/>
      <c r="P976" s="14"/>
      <c r="Q976" s="14"/>
      <c r="R976" s="14"/>
      <c r="S976" s="14"/>
      <c r="T976" s="14"/>
      <c r="U976" s="14"/>
      <c r="V976" s="14"/>
      <c r="W976" s="14"/>
      <c r="X976" s="14"/>
      <c r="Y976" s="14"/>
      <c r="Z976" s="14"/>
    </row>
    <row r="977">
      <c r="A977" s="7"/>
      <c r="B977" s="11"/>
      <c r="C977" s="22"/>
      <c r="D977" s="11"/>
      <c r="E977" s="13"/>
      <c r="F977" s="11"/>
      <c r="G977" s="14"/>
      <c r="H977" s="14"/>
      <c r="I977" s="14"/>
      <c r="J977" s="14"/>
      <c r="K977" s="14"/>
      <c r="L977" s="14"/>
      <c r="M977" s="14"/>
      <c r="N977" s="14"/>
      <c r="O977" s="14"/>
      <c r="P977" s="14"/>
      <c r="Q977" s="14"/>
      <c r="R977" s="14"/>
      <c r="S977" s="14"/>
      <c r="T977" s="14"/>
      <c r="U977" s="14"/>
      <c r="V977" s="14"/>
      <c r="W977" s="14"/>
      <c r="X977" s="14"/>
      <c r="Y977" s="14"/>
      <c r="Z977" s="14"/>
    </row>
    <row r="978">
      <c r="A978" s="7"/>
      <c r="B978" s="11"/>
      <c r="C978" s="22"/>
      <c r="D978" s="11"/>
      <c r="E978" s="13"/>
      <c r="F978" s="11"/>
      <c r="G978" s="14"/>
      <c r="H978" s="14"/>
      <c r="I978" s="14"/>
      <c r="J978" s="14"/>
      <c r="K978" s="14"/>
      <c r="L978" s="14"/>
      <c r="M978" s="14"/>
      <c r="N978" s="14"/>
      <c r="O978" s="14"/>
      <c r="P978" s="14"/>
      <c r="Q978" s="14"/>
      <c r="R978" s="14"/>
      <c r="S978" s="14"/>
      <c r="T978" s="14"/>
      <c r="U978" s="14"/>
      <c r="V978" s="14"/>
      <c r="W978" s="14"/>
      <c r="X978" s="14"/>
      <c r="Y978" s="14"/>
      <c r="Z978" s="14"/>
    </row>
    <row r="979">
      <c r="A979" s="7"/>
      <c r="B979" s="11"/>
      <c r="C979" s="22"/>
      <c r="D979" s="11"/>
      <c r="E979" s="13"/>
      <c r="F979" s="11"/>
      <c r="G979" s="14"/>
      <c r="H979" s="14"/>
      <c r="I979" s="14"/>
      <c r="J979" s="14"/>
      <c r="K979" s="14"/>
      <c r="L979" s="14"/>
      <c r="M979" s="14"/>
      <c r="N979" s="14"/>
      <c r="O979" s="14"/>
      <c r="P979" s="14"/>
      <c r="Q979" s="14"/>
      <c r="R979" s="14"/>
      <c r="S979" s="14"/>
      <c r="T979" s="14"/>
      <c r="U979" s="14"/>
      <c r="V979" s="14"/>
      <c r="W979" s="14"/>
      <c r="X979" s="14"/>
      <c r="Y979" s="14"/>
      <c r="Z979" s="14"/>
    </row>
    <row r="980">
      <c r="A980" s="7"/>
      <c r="B980" s="11"/>
      <c r="C980" s="22"/>
      <c r="D980" s="11"/>
      <c r="E980" s="13"/>
      <c r="F980" s="11"/>
      <c r="G980" s="14"/>
      <c r="H980" s="14"/>
      <c r="I980" s="14"/>
      <c r="J980" s="14"/>
      <c r="K980" s="14"/>
      <c r="L980" s="14"/>
      <c r="M980" s="14"/>
      <c r="N980" s="14"/>
      <c r="O980" s="14"/>
      <c r="P980" s="14"/>
      <c r="Q980" s="14"/>
      <c r="R980" s="14"/>
      <c r="S980" s="14"/>
      <c r="T980" s="14"/>
      <c r="U980" s="14"/>
      <c r="V980" s="14"/>
      <c r="W980" s="14"/>
      <c r="X980" s="14"/>
      <c r="Y980" s="14"/>
      <c r="Z980" s="14"/>
    </row>
    <row r="981">
      <c r="A981" s="7"/>
      <c r="B981" s="11"/>
      <c r="C981" s="22"/>
      <c r="D981" s="11"/>
      <c r="E981" s="13"/>
      <c r="F981" s="11"/>
      <c r="G981" s="14"/>
      <c r="H981" s="14"/>
      <c r="I981" s="14"/>
      <c r="J981" s="14"/>
      <c r="K981" s="14"/>
      <c r="L981" s="14"/>
      <c r="M981" s="14"/>
      <c r="N981" s="14"/>
      <c r="O981" s="14"/>
      <c r="P981" s="14"/>
      <c r="Q981" s="14"/>
      <c r="R981" s="14"/>
      <c r="S981" s="14"/>
      <c r="T981" s="14"/>
      <c r="U981" s="14"/>
      <c r="V981" s="14"/>
      <c r="W981" s="14"/>
      <c r="X981" s="14"/>
      <c r="Y981" s="14"/>
      <c r="Z981" s="14"/>
    </row>
    <row r="982">
      <c r="A982" s="7"/>
      <c r="B982" s="11"/>
      <c r="C982" s="22"/>
      <c r="D982" s="11"/>
      <c r="E982" s="13"/>
      <c r="F982" s="11"/>
      <c r="G982" s="14"/>
      <c r="H982" s="14"/>
      <c r="I982" s="14"/>
      <c r="J982" s="14"/>
      <c r="K982" s="14"/>
      <c r="L982" s="14"/>
      <c r="M982" s="14"/>
      <c r="N982" s="14"/>
      <c r="O982" s="14"/>
      <c r="P982" s="14"/>
      <c r="Q982" s="14"/>
      <c r="R982" s="14"/>
      <c r="S982" s="14"/>
      <c r="T982" s="14"/>
      <c r="U982" s="14"/>
      <c r="V982" s="14"/>
      <c r="W982" s="14"/>
      <c r="X982" s="14"/>
      <c r="Y982" s="14"/>
      <c r="Z982" s="14"/>
    </row>
    <row r="983">
      <c r="A983" s="7"/>
      <c r="B983" s="11"/>
      <c r="C983" s="22"/>
      <c r="D983" s="11"/>
      <c r="E983" s="13"/>
      <c r="F983" s="11"/>
      <c r="G983" s="14"/>
      <c r="H983" s="14"/>
      <c r="I983" s="14"/>
      <c r="J983" s="14"/>
      <c r="K983" s="14"/>
      <c r="L983" s="14"/>
      <c r="M983" s="14"/>
      <c r="N983" s="14"/>
      <c r="O983" s="14"/>
      <c r="P983" s="14"/>
      <c r="Q983" s="14"/>
      <c r="R983" s="14"/>
      <c r="S983" s="14"/>
      <c r="T983" s="14"/>
      <c r="U983" s="14"/>
      <c r="V983" s="14"/>
      <c r="W983" s="14"/>
      <c r="X983" s="14"/>
      <c r="Y983" s="14"/>
      <c r="Z983" s="14"/>
    </row>
    <row r="984">
      <c r="A984" s="7"/>
      <c r="B984" s="11"/>
      <c r="C984" s="22"/>
      <c r="D984" s="11"/>
      <c r="E984" s="13"/>
      <c r="F984" s="11"/>
      <c r="G984" s="14"/>
      <c r="H984" s="14"/>
      <c r="I984" s="14"/>
      <c r="J984" s="14"/>
      <c r="K984" s="14"/>
      <c r="L984" s="14"/>
      <c r="M984" s="14"/>
      <c r="N984" s="14"/>
      <c r="O984" s="14"/>
      <c r="P984" s="14"/>
      <c r="Q984" s="14"/>
      <c r="R984" s="14"/>
      <c r="S984" s="14"/>
      <c r="T984" s="14"/>
      <c r="U984" s="14"/>
      <c r="V984" s="14"/>
      <c r="W984" s="14"/>
      <c r="X984" s="14"/>
      <c r="Y984" s="14"/>
      <c r="Z984" s="14"/>
    </row>
    <row r="985">
      <c r="A985" s="7"/>
      <c r="B985" s="11"/>
      <c r="C985" s="22"/>
      <c r="D985" s="11"/>
      <c r="E985" s="13"/>
      <c r="F985" s="11"/>
      <c r="G985" s="14"/>
      <c r="H985" s="14"/>
      <c r="I985" s="14"/>
      <c r="J985" s="14"/>
      <c r="K985" s="14"/>
      <c r="L985" s="14"/>
      <c r="M985" s="14"/>
      <c r="N985" s="14"/>
      <c r="O985" s="14"/>
      <c r="P985" s="14"/>
      <c r="Q985" s="14"/>
      <c r="R985" s="14"/>
      <c r="S985" s="14"/>
      <c r="T985" s="14"/>
      <c r="U985" s="14"/>
      <c r="V985" s="14"/>
      <c r="W985" s="14"/>
      <c r="X985" s="14"/>
      <c r="Y985" s="14"/>
      <c r="Z985" s="14"/>
    </row>
    <row r="986">
      <c r="A986" s="7"/>
      <c r="B986" s="11"/>
      <c r="C986" s="22"/>
      <c r="D986" s="11"/>
      <c r="E986" s="13"/>
      <c r="F986" s="11"/>
      <c r="G986" s="14"/>
      <c r="H986" s="14"/>
      <c r="I986" s="14"/>
      <c r="J986" s="14"/>
      <c r="K986" s="14"/>
      <c r="L986" s="14"/>
      <c r="M986" s="14"/>
      <c r="N986" s="14"/>
      <c r="O986" s="14"/>
      <c r="P986" s="14"/>
      <c r="Q986" s="14"/>
      <c r="R986" s="14"/>
      <c r="S986" s="14"/>
      <c r="T986" s="14"/>
      <c r="U986" s="14"/>
      <c r="V986" s="14"/>
      <c r="W986" s="14"/>
      <c r="X986" s="14"/>
      <c r="Y986" s="14"/>
      <c r="Z986" s="14"/>
    </row>
    <row r="987">
      <c r="A987" s="7"/>
      <c r="B987" s="11"/>
      <c r="C987" s="22"/>
      <c r="D987" s="11"/>
      <c r="E987" s="13"/>
      <c r="F987" s="11"/>
      <c r="G987" s="14"/>
      <c r="H987" s="14"/>
      <c r="I987" s="14"/>
      <c r="J987" s="14"/>
      <c r="K987" s="14"/>
      <c r="L987" s="14"/>
      <c r="M987" s="14"/>
      <c r="N987" s="14"/>
      <c r="O987" s="14"/>
      <c r="P987" s="14"/>
      <c r="Q987" s="14"/>
      <c r="R987" s="14"/>
      <c r="S987" s="14"/>
      <c r="T987" s="14"/>
      <c r="U987" s="14"/>
      <c r="V987" s="14"/>
      <c r="W987" s="14"/>
      <c r="X987" s="14"/>
      <c r="Y987" s="14"/>
      <c r="Z987" s="14"/>
    </row>
    <row r="988">
      <c r="A988" s="7"/>
      <c r="B988" s="11"/>
      <c r="C988" s="22"/>
      <c r="D988" s="11"/>
      <c r="E988" s="13"/>
      <c r="F988" s="11"/>
      <c r="G988" s="14"/>
      <c r="H988" s="14"/>
      <c r="I988" s="14"/>
      <c r="J988" s="14"/>
      <c r="K988" s="14"/>
      <c r="L988" s="14"/>
      <c r="M988" s="14"/>
      <c r="N988" s="14"/>
      <c r="O988" s="14"/>
      <c r="P988" s="14"/>
      <c r="Q988" s="14"/>
      <c r="R988" s="14"/>
      <c r="S988" s="14"/>
      <c r="T988" s="14"/>
      <c r="U988" s="14"/>
      <c r="V988" s="14"/>
      <c r="W988" s="14"/>
      <c r="X988" s="14"/>
      <c r="Y988" s="14"/>
      <c r="Z988" s="14"/>
    </row>
    <row r="989">
      <c r="A989" s="7"/>
      <c r="B989" s="11"/>
      <c r="C989" s="22"/>
      <c r="D989" s="11"/>
      <c r="E989" s="13"/>
      <c r="F989" s="11"/>
      <c r="G989" s="14"/>
      <c r="H989" s="14"/>
      <c r="I989" s="14"/>
      <c r="J989" s="14"/>
      <c r="K989" s="14"/>
      <c r="L989" s="14"/>
      <c r="M989" s="14"/>
      <c r="N989" s="14"/>
      <c r="O989" s="14"/>
      <c r="P989" s="14"/>
      <c r="Q989" s="14"/>
      <c r="R989" s="14"/>
      <c r="S989" s="14"/>
      <c r="T989" s="14"/>
      <c r="U989" s="14"/>
      <c r="V989" s="14"/>
      <c r="W989" s="14"/>
      <c r="X989" s="14"/>
      <c r="Y989" s="14"/>
      <c r="Z989" s="14"/>
    </row>
    <row r="990">
      <c r="A990" s="7"/>
      <c r="B990" s="11"/>
      <c r="C990" s="22"/>
      <c r="D990" s="11"/>
      <c r="E990" s="13"/>
      <c r="F990" s="11"/>
      <c r="G990" s="14"/>
      <c r="H990" s="14"/>
      <c r="I990" s="14"/>
      <c r="J990" s="14"/>
      <c r="K990" s="14"/>
      <c r="L990" s="14"/>
      <c r="M990" s="14"/>
      <c r="N990" s="14"/>
      <c r="O990" s="14"/>
      <c r="P990" s="14"/>
      <c r="Q990" s="14"/>
      <c r="R990" s="14"/>
      <c r="S990" s="14"/>
      <c r="T990" s="14"/>
      <c r="U990" s="14"/>
      <c r="V990" s="14"/>
      <c r="W990" s="14"/>
      <c r="X990" s="14"/>
      <c r="Y990" s="14"/>
      <c r="Z990" s="14"/>
    </row>
    <row r="991">
      <c r="A991" s="7"/>
      <c r="B991" s="11"/>
      <c r="C991" s="22"/>
      <c r="D991" s="11"/>
      <c r="E991" s="13"/>
      <c r="F991" s="11"/>
      <c r="G991" s="14"/>
      <c r="H991" s="14"/>
      <c r="I991" s="14"/>
      <c r="J991" s="14"/>
      <c r="K991" s="14"/>
      <c r="L991" s="14"/>
      <c r="M991" s="14"/>
      <c r="N991" s="14"/>
      <c r="O991" s="14"/>
      <c r="P991" s="14"/>
      <c r="Q991" s="14"/>
      <c r="R991" s="14"/>
      <c r="S991" s="14"/>
      <c r="T991" s="14"/>
      <c r="U991" s="14"/>
      <c r="V991" s="14"/>
      <c r="W991" s="14"/>
      <c r="X991" s="14"/>
      <c r="Y991" s="14"/>
      <c r="Z991" s="14"/>
    </row>
    <row r="992">
      <c r="A992" s="7"/>
      <c r="B992" s="11"/>
      <c r="C992" s="22"/>
      <c r="D992" s="11"/>
      <c r="E992" s="13"/>
      <c r="F992" s="11"/>
      <c r="G992" s="14"/>
      <c r="H992" s="14"/>
      <c r="I992" s="14"/>
      <c r="J992" s="14"/>
      <c r="K992" s="14"/>
      <c r="L992" s="14"/>
      <c r="M992" s="14"/>
      <c r="N992" s="14"/>
      <c r="O992" s="14"/>
      <c r="P992" s="14"/>
      <c r="Q992" s="14"/>
      <c r="R992" s="14"/>
      <c r="S992" s="14"/>
      <c r="T992" s="14"/>
      <c r="U992" s="14"/>
      <c r="V992" s="14"/>
      <c r="W992" s="14"/>
      <c r="X992" s="14"/>
      <c r="Y992" s="14"/>
      <c r="Z992" s="14"/>
    </row>
    <row r="993">
      <c r="A993" s="7"/>
      <c r="B993" s="11"/>
      <c r="C993" s="22"/>
      <c r="D993" s="11"/>
      <c r="E993" s="13"/>
      <c r="F993" s="11"/>
      <c r="G993" s="14"/>
      <c r="H993" s="14"/>
      <c r="I993" s="14"/>
      <c r="J993" s="14"/>
      <c r="K993" s="14"/>
      <c r="L993" s="14"/>
      <c r="M993" s="14"/>
      <c r="N993" s="14"/>
      <c r="O993" s="14"/>
      <c r="P993" s="14"/>
      <c r="Q993" s="14"/>
      <c r="R993" s="14"/>
      <c r="S993" s="14"/>
      <c r="T993" s="14"/>
      <c r="U993" s="14"/>
      <c r="V993" s="14"/>
      <c r="W993" s="14"/>
      <c r="X993" s="14"/>
      <c r="Y993" s="14"/>
      <c r="Z993" s="14"/>
    </row>
    <row r="994">
      <c r="A994" s="7"/>
      <c r="B994" s="11"/>
      <c r="C994" s="22"/>
      <c r="D994" s="11"/>
      <c r="E994" s="13"/>
      <c r="F994" s="11"/>
      <c r="G994" s="14"/>
      <c r="H994" s="14"/>
      <c r="I994" s="14"/>
      <c r="J994" s="14"/>
      <c r="K994" s="14"/>
      <c r="L994" s="14"/>
      <c r="M994" s="14"/>
      <c r="N994" s="14"/>
      <c r="O994" s="14"/>
      <c r="P994" s="14"/>
      <c r="Q994" s="14"/>
      <c r="R994" s="14"/>
      <c r="S994" s="14"/>
      <c r="T994" s="14"/>
      <c r="U994" s="14"/>
      <c r="V994" s="14"/>
      <c r="W994" s="14"/>
      <c r="X994" s="14"/>
      <c r="Y994" s="14"/>
      <c r="Z994" s="14"/>
    </row>
    <row r="995">
      <c r="A995" s="7"/>
      <c r="B995" s="11"/>
      <c r="C995" s="22"/>
      <c r="D995" s="11"/>
      <c r="E995" s="13"/>
      <c r="F995" s="11"/>
      <c r="G995" s="14"/>
      <c r="H995" s="14"/>
      <c r="I995" s="14"/>
      <c r="J995" s="14"/>
      <c r="K995" s="14"/>
      <c r="L995" s="14"/>
      <c r="M995" s="14"/>
      <c r="N995" s="14"/>
      <c r="O995" s="14"/>
      <c r="P995" s="14"/>
      <c r="Q995" s="14"/>
      <c r="R995" s="14"/>
      <c r="S995" s="14"/>
      <c r="T995" s="14"/>
      <c r="U995" s="14"/>
      <c r="V995" s="14"/>
      <c r="W995" s="14"/>
      <c r="X995" s="14"/>
      <c r="Y995" s="14"/>
      <c r="Z995" s="14"/>
    </row>
    <row r="996">
      <c r="A996" s="7"/>
      <c r="B996" s="11"/>
      <c r="C996" s="22"/>
      <c r="D996" s="11"/>
      <c r="E996" s="13"/>
      <c r="F996" s="11"/>
      <c r="G996" s="14"/>
      <c r="H996" s="14"/>
      <c r="I996" s="14"/>
      <c r="J996" s="14"/>
      <c r="K996" s="14"/>
      <c r="L996" s="14"/>
      <c r="M996" s="14"/>
      <c r="N996" s="14"/>
      <c r="O996" s="14"/>
      <c r="P996" s="14"/>
      <c r="Q996" s="14"/>
      <c r="R996" s="14"/>
      <c r="S996" s="14"/>
      <c r="T996" s="14"/>
      <c r="U996" s="14"/>
      <c r="V996" s="14"/>
      <c r="W996" s="14"/>
      <c r="X996" s="14"/>
      <c r="Y996" s="14"/>
      <c r="Z996" s="14"/>
    </row>
    <row r="997">
      <c r="A997" s="7"/>
      <c r="B997" s="11"/>
      <c r="C997" s="22"/>
      <c r="D997" s="11"/>
      <c r="E997" s="13"/>
      <c r="F997" s="11"/>
      <c r="G997" s="14"/>
      <c r="H997" s="14"/>
      <c r="I997" s="14"/>
      <c r="J997" s="14"/>
      <c r="K997" s="14"/>
      <c r="L997" s="14"/>
      <c r="M997" s="14"/>
      <c r="N997" s="14"/>
      <c r="O997" s="14"/>
      <c r="P997" s="14"/>
      <c r="Q997" s="14"/>
      <c r="R997" s="14"/>
      <c r="S997" s="14"/>
      <c r="T997" s="14"/>
      <c r="U997" s="14"/>
      <c r="V997" s="14"/>
      <c r="W997" s="14"/>
      <c r="X997" s="14"/>
      <c r="Y997" s="14"/>
      <c r="Z997" s="14"/>
    </row>
    <row r="998">
      <c r="A998" s="7"/>
      <c r="B998" s="11"/>
      <c r="C998" s="22"/>
      <c r="D998" s="11"/>
      <c r="E998" s="13"/>
      <c r="F998" s="11"/>
      <c r="G998" s="14"/>
      <c r="H998" s="14"/>
      <c r="I998" s="14"/>
      <c r="J998" s="14"/>
      <c r="K998" s="14"/>
      <c r="L998" s="14"/>
      <c r="M998" s="14"/>
      <c r="N998" s="14"/>
      <c r="O998" s="14"/>
      <c r="P998" s="14"/>
      <c r="Q998" s="14"/>
      <c r="R998" s="14"/>
      <c r="S998" s="14"/>
      <c r="T998" s="14"/>
      <c r="U998" s="14"/>
      <c r="V998" s="14"/>
      <c r="W998" s="14"/>
      <c r="X998" s="14"/>
      <c r="Y998" s="14"/>
      <c r="Z998" s="14"/>
    </row>
  </sheetData>
  <conditionalFormatting sqref="F2:F998">
    <cfRule type="containsText" dxfId="0" priority="1" operator="containsText" text="Валер">
      <formula>NOT(ISERROR(SEARCH(("Валер"),(F2))))</formula>
    </cfRule>
  </conditionalFormatting>
  <dataValidations>
    <dataValidation type="custom" allowBlank="1" showDropDown="1" sqref="A2:A998">
      <formula1>OR(NOT(ISERROR(DATEVALUE(A2))), AND(ISNUMBER(A2), LEFT(CELL("format", A2))="D"))</formula1>
    </dataValidation>
  </dataValidations>
  <hyperlinks>
    <hyperlink r:id="rId1" ref="C2"/>
    <hyperlink r:id="rId2" ref="D2"/>
    <hyperlink r:id="rId3" ref="E2"/>
    <hyperlink r:id="rId4" ref="C3"/>
    <hyperlink r:id="rId5" ref="E3"/>
    <hyperlink r:id="rId6" ref="C4"/>
    <hyperlink r:id="rId7" ref="E4"/>
    <hyperlink r:id="rId8" ref="C5"/>
    <hyperlink r:id="rId9" ref="E5"/>
    <hyperlink r:id="rId10" ref="C6"/>
    <hyperlink r:id="rId11" ref="C7"/>
    <hyperlink r:id="rId12" ref="C8"/>
    <hyperlink r:id="rId13" ref="E8"/>
    <hyperlink r:id="rId14" ref="C9"/>
    <hyperlink r:id="rId15" ref="E9"/>
    <hyperlink r:id="rId16" ref="C10"/>
    <hyperlink r:id="rId17" ref="E10"/>
    <hyperlink r:id="rId18" ref="C11"/>
    <hyperlink r:id="rId19" ref="E11"/>
  </hyperlinks>
  <drawing r:id="rId2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58.38"/>
    <col customWidth="1" min="3" max="3" width="11.63"/>
    <col customWidth="1" min="4" max="4" width="12.38"/>
    <col customWidth="1" min="5" max="5" width="8.75"/>
    <col customWidth="1" min="6" max="6" width="59.88"/>
    <col customWidth="1" min="7" max="7" width="26.5"/>
    <col customWidth="1" min="8" max="8" width="22.75"/>
    <col customWidth="1" min="9" max="9" width="60.63"/>
    <col customWidth="1" min="10" max="10" width="28.88"/>
  </cols>
  <sheetData>
    <row r="1">
      <c r="A1" s="56" t="s">
        <v>0</v>
      </c>
      <c r="B1" s="2" t="s">
        <v>1</v>
      </c>
      <c r="C1" s="2" t="s">
        <v>2</v>
      </c>
      <c r="D1" s="3" t="s">
        <v>3</v>
      </c>
      <c r="E1" s="2" t="s">
        <v>4</v>
      </c>
      <c r="F1" s="4" t="s">
        <v>5</v>
      </c>
      <c r="G1" s="2" t="s">
        <v>6</v>
      </c>
      <c r="H1" s="2" t="s">
        <v>7</v>
      </c>
      <c r="I1" s="5"/>
      <c r="J1" s="6" t="s">
        <v>8</v>
      </c>
      <c r="K1" s="5"/>
      <c r="L1" s="5"/>
      <c r="M1" s="5"/>
      <c r="N1" s="5"/>
      <c r="O1" s="5"/>
      <c r="P1" s="5"/>
      <c r="Q1" s="5"/>
      <c r="R1" s="5"/>
      <c r="S1" s="5"/>
      <c r="T1" s="5"/>
      <c r="U1" s="5"/>
      <c r="V1" s="5"/>
      <c r="W1" s="5"/>
      <c r="X1" s="5"/>
      <c r="Y1" s="5"/>
      <c r="Z1" s="5"/>
      <c r="AA1" s="5"/>
      <c r="AB1" s="5"/>
    </row>
    <row r="2" ht="150.0" customHeight="1">
      <c r="A2" s="7">
        <v>44986.0</v>
      </c>
      <c r="B2" s="8" t="s">
        <v>5960</v>
      </c>
      <c r="C2" s="9" t="s">
        <v>14</v>
      </c>
      <c r="D2" s="10" t="s">
        <v>5961</v>
      </c>
      <c r="E2" s="8" t="s">
        <v>93</v>
      </c>
      <c r="F2" s="16" t="s">
        <v>5962</v>
      </c>
      <c r="G2" s="65" t="s">
        <v>5963</v>
      </c>
      <c r="H2" s="8" t="s">
        <v>5964</v>
      </c>
      <c r="I2" s="14"/>
      <c r="J2" s="14">
        <f t="shared" ref="J2:J75" si="1">IF(ISBLANK(F2),0,LEN(D2)-LEN(SUBSTITUTE(D2,CHAR(10),""))+1)</f>
        <v>1</v>
      </c>
      <c r="K2" s="66">
        <f t="shared" ref="K2:K201" si="2">IF(ISBLANK(F2),0,LEN(G2)-LEN(SUBSTITUTE(G2,CHAR(10),""))+1)</f>
        <v>1</v>
      </c>
      <c r="L2" s="14"/>
      <c r="M2" s="14"/>
      <c r="N2" s="14"/>
      <c r="O2" s="14"/>
      <c r="P2" s="14"/>
      <c r="Q2" s="14"/>
      <c r="R2" s="14"/>
      <c r="S2" s="14"/>
      <c r="T2" s="14"/>
      <c r="U2" s="14"/>
      <c r="V2" s="14"/>
      <c r="W2" s="14"/>
      <c r="X2" s="14"/>
      <c r="Y2" s="14"/>
      <c r="Z2" s="14"/>
      <c r="AA2" s="14"/>
      <c r="AB2" s="14"/>
    </row>
    <row r="3" ht="150.0" customHeight="1">
      <c r="A3" s="7">
        <v>44986.0</v>
      </c>
      <c r="B3" s="8" t="s">
        <v>5965</v>
      </c>
      <c r="C3" s="9" t="s">
        <v>14</v>
      </c>
      <c r="D3" s="10" t="s">
        <v>5966</v>
      </c>
      <c r="E3" s="8" t="s">
        <v>132</v>
      </c>
      <c r="F3" s="16" t="s">
        <v>5967</v>
      </c>
      <c r="G3" s="19" t="s">
        <v>5968</v>
      </c>
      <c r="H3" s="11"/>
      <c r="I3" s="14"/>
      <c r="J3" s="14">
        <f t="shared" si="1"/>
        <v>1</v>
      </c>
      <c r="K3" s="66">
        <f t="shared" si="2"/>
        <v>1</v>
      </c>
      <c r="L3" s="14"/>
      <c r="M3" s="14"/>
      <c r="N3" s="14"/>
      <c r="O3" s="14"/>
      <c r="P3" s="14"/>
      <c r="Q3" s="14"/>
      <c r="R3" s="14"/>
      <c r="S3" s="14"/>
      <c r="T3" s="14"/>
      <c r="U3" s="14"/>
      <c r="V3" s="14"/>
      <c r="W3" s="14"/>
      <c r="X3" s="14"/>
      <c r="Y3" s="14"/>
      <c r="Z3" s="14"/>
      <c r="AA3" s="14"/>
      <c r="AB3" s="14"/>
    </row>
    <row r="4" ht="150.0" customHeight="1">
      <c r="A4" s="7">
        <v>44986.0</v>
      </c>
      <c r="B4" s="8" t="s">
        <v>5969</v>
      </c>
      <c r="C4" s="9" t="s">
        <v>14</v>
      </c>
      <c r="D4" s="10" t="s">
        <v>5970</v>
      </c>
      <c r="E4" s="8" t="s">
        <v>93</v>
      </c>
      <c r="F4" s="16" t="s">
        <v>5971</v>
      </c>
      <c r="G4" s="19" t="s">
        <v>5972</v>
      </c>
      <c r="H4" s="11"/>
      <c r="I4" s="14"/>
      <c r="J4" s="14">
        <f t="shared" si="1"/>
        <v>1</v>
      </c>
      <c r="K4" s="66">
        <f t="shared" si="2"/>
        <v>1</v>
      </c>
      <c r="L4" s="14"/>
      <c r="M4" s="14"/>
      <c r="N4" s="14"/>
      <c r="O4" s="14"/>
      <c r="P4" s="14"/>
      <c r="Q4" s="14"/>
      <c r="R4" s="14"/>
      <c r="S4" s="14"/>
      <c r="T4" s="14"/>
      <c r="U4" s="14"/>
      <c r="V4" s="14"/>
      <c r="W4" s="14"/>
      <c r="X4" s="14"/>
      <c r="Y4" s="14"/>
      <c r="Z4" s="14"/>
      <c r="AA4" s="14"/>
      <c r="AB4" s="14"/>
    </row>
    <row r="5" ht="150.0" customHeight="1">
      <c r="A5" s="7">
        <v>44986.0</v>
      </c>
      <c r="B5" s="8" t="s">
        <v>5973</v>
      </c>
      <c r="C5" s="9" t="s">
        <v>14</v>
      </c>
      <c r="D5" s="10" t="s">
        <v>5974</v>
      </c>
      <c r="E5" s="8" t="s">
        <v>123</v>
      </c>
      <c r="F5" s="16" t="s">
        <v>5975</v>
      </c>
      <c r="G5" s="19" t="s">
        <v>5976</v>
      </c>
      <c r="H5" s="11"/>
      <c r="I5" s="14"/>
      <c r="J5" s="14">
        <f t="shared" si="1"/>
        <v>1</v>
      </c>
      <c r="K5" s="66">
        <f t="shared" si="2"/>
        <v>1</v>
      </c>
      <c r="L5" s="14"/>
      <c r="M5" s="14"/>
      <c r="N5" s="14"/>
      <c r="O5" s="14"/>
      <c r="P5" s="14"/>
      <c r="Q5" s="14"/>
      <c r="R5" s="14"/>
      <c r="S5" s="14"/>
      <c r="T5" s="14"/>
      <c r="U5" s="14"/>
      <c r="V5" s="14"/>
      <c r="W5" s="14"/>
      <c r="X5" s="14"/>
      <c r="Y5" s="14"/>
      <c r="Z5" s="14"/>
      <c r="AA5" s="14"/>
      <c r="AB5" s="14"/>
    </row>
    <row r="6" ht="150.0" customHeight="1">
      <c r="A6" s="7">
        <v>44986.0</v>
      </c>
      <c r="B6" s="8" t="s">
        <v>5977</v>
      </c>
      <c r="C6" s="9" t="s">
        <v>14</v>
      </c>
      <c r="D6" s="10" t="s">
        <v>5978</v>
      </c>
      <c r="E6" s="8" t="s">
        <v>142</v>
      </c>
      <c r="F6" s="16" t="s">
        <v>5979</v>
      </c>
      <c r="G6" s="19" t="s">
        <v>5980</v>
      </c>
      <c r="H6" s="11"/>
      <c r="I6" s="14"/>
      <c r="J6" s="14">
        <f t="shared" si="1"/>
        <v>1</v>
      </c>
      <c r="K6" s="66">
        <f t="shared" si="2"/>
        <v>1</v>
      </c>
      <c r="L6" s="14"/>
      <c r="M6" s="14"/>
      <c r="N6" s="14"/>
      <c r="O6" s="14"/>
      <c r="P6" s="14"/>
      <c r="Q6" s="14"/>
      <c r="R6" s="14"/>
      <c r="S6" s="14"/>
      <c r="T6" s="14"/>
      <c r="U6" s="14"/>
      <c r="V6" s="14"/>
      <c r="W6" s="14"/>
      <c r="X6" s="14"/>
      <c r="Y6" s="14"/>
      <c r="Z6" s="14"/>
      <c r="AA6" s="14"/>
      <c r="AB6" s="14"/>
    </row>
    <row r="7" ht="150.0" customHeight="1">
      <c r="A7" s="7">
        <v>44986.0</v>
      </c>
      <c r="B7" s="8" t="s">
        <v>5981</v>
      </c>
      <c r="C7" s="9" t="s">
        <v>14</v>
      </c>
      <c r="D7" s="10" t="s">
        <v>5982</v>
      </c>
      <c r="E7" s="8" t="s">
        <v>123</v>
      </c>
      <c r="F7" s="16" t="s">
        <v>5983</v>
      </c>
      <c r="G7" s="19" t="s">
        <v>5984</v>
      </c>
      <c r="H7" s="11"/>
      <c r="I7" s="14"/>
      <c r="J7" s="14">
        <f t="shared" si="1"/>
        <v>1</v>
      </c>
      <c r="K7" s="66">
        <f t="shared" si="2"/>
        <v>1</v>
      </c>
      <c r="L7" s="14"/>
      <c r="M7" s="14"/>
      <c r="N7" s="14"/>
      <c r="O7" s="14"/>
      <c r="P7" s="14"/>
      <c r="Q7" s="14"/>
      <c r="R7" s="14"/>
      <c r="S7" s="14"/>
      <c r="T7" s="14"/>
      <c r="U7" s="14"/>
      <c r="V7" s="14"/>
      <c r="W7" s="14"/>
      <c r="X7" s="14"/>
      <c r="Y7" s="14"/>
      <c r="Z7" s="14"/>
      <c r="AA7" s="14"/>
      <c r="AB7" s="14"/>
    </row>
    <row r="8" ht="150.0" customHeight="1">
      <c r="A8" s="7">
        <v>44986.0</v>
      </c>
      <c r="B8" s="8" t="s">
        <v>5985</v>
      </c>
      <c r="C8" s="9" t="s">
        <v>14</v>
      </c>
      <c r="D8" s="10" t="s">
        <v>5986</v>
      </c>
      <c r="E8" s="8" t="s">
        <v>93</v>
      </c>
      <c r="F8" s="16" t="s">
        <v>5987</v>
      </c>
      <c r="G8" s="19" t="s">
        <v>5988</v>
      </c>
      <c r="H8" s="11"/>
      <c r="I8" s="14"/>
      <c r="J8" s="14">
        <f t="shared" si="1"/>
        <v>1</v>
      </c>
      <c r="K8" s="66">
        <f t="shared" si="2"/>
        <v>1</v>
      </c>
      <c r="L8" s="14"/>
      <c r="M8" s="14"/>
      <c r="N8" s="14"/>
      <c r="O8" s="14"/>
      <c r="P8" s="14"/>
      <c r="Q8" s="14"/>
      <c r="R8" s="14"/>
      <c r="S8" s="14"/>
      <c r="T8" s="14"/>
      <c r="U8" s="14"/>
      <c r="V8" s="14"/>
      <c r="W8" s="14"/>
      <c r="X8" s="14"/>
      <c r="Y8" s="14"/>
      <c r="Z8" s="14"/>
      <c r="AA8" s="14"/>
      <c r="AB8" s="14"/>
    </row>
    <row r="9" ht="150.0" customHeight="1">
      <c r="A9" s="7">
        <v>44986.0</v>
      </c>
      <c r="B9" s="8" t="s">
        <v>5989</v>
      </c>
      <c r="C9" s="9" t="s">
        <v>14</v>
      </c>
      <c r="D9" s="10" t="s">
        <v>5990</v>
      </c>
      <c r="E9" s="8" t="s">
        <v>109</v>
      </c>
      <c r="F9" s="16" t="s">
        <v>5991</v>
      </c>
      <c r="G9" s="19" t="s">
        <v>5992</v>
      </c>
      <c r="H9" s="11"/>
      <c r="I9" s="14"/>
      <c r="J9" s="14">
        <f t="shared" si="1"/>
        <v>1</v>
      </c>
      <c r="K9" s="66">
        <f t="shared" si="2"/>
        <v>1</v>
      </c>
      <c r="L9" s="14"/>
      <c r="M9" s="14"/>
      <c r="N9" s="14"/>
      <c r="O9" s="14"/>
      <c r="P9" s="14"/>
      <c r="Q9" s="14"/>
      <c r="R9" s="14"/>
      <c r="S9" s="14"/>
      <c r="T9" s="14"/>
      <c r="U9" s="14"/>
      <c r="V9" s="14"/>
      <c r="W9" s="14"/>
      <c r="X9" s="14"/>
      <c r="Y9" s="14"/>
      <c r="Z9" s="14"/>
      <c r="AA9" s="14"/>
      <c r="AB9" s="14"/>
    </row>
    <row r="10" ht="150.0" customHeight="1">
      <c r="A10" s="7">
        <v>44986.0</v>
      </c>
      <c r="B10" s="8" t="s">
        <v>5993</v>
      </c>
      <c r="C10" s="9" t="s">
        <v>10</v>
      </c>
      <c r="D10" s="10" t="s">
        <v>5994</v>
      </c>
      <c r="E10" s="8" t="s">
        <v>199</v>
      </c>
      <c r="F10" s="16"/>
      <c r="G10" s="18"/>
      <c r="H10" s="8" t="s">
        <v>5995</v>
      </c>
      <c r="I10" s="14"/>
      <c r="J10" s="14">
        <f t="shared" si="1"/>
        <v>0</v>
      </c>
      <c r="K10" s="66">
        <f t="shared" si="2"/>
        <v>0</v>
      </c>
      <c r="L10" s="14"/>
      <c r="M10" s="14"/>
      <c r="N10" s="14"/>
      <c r="O10" s="14"/>
      <c r="P10" s="14"/>
      <c r="Q10" s="14"/>
      <c r="R10" s="14"/>
      <c r="S10" s="14"/>
      <c r="T10" s="14"/>
      <c r="U10" s="14"/>
      <c r="V10" s="14"/>
      <c r="W10" s="14"/>
      <c r="X10" s="14"/>
      <c r="Y10" s="14"/>
      <c r="Z10" s="14"/>
      <c r="AA10" s="14"/>
      <c r="AB10" s="14"/>
    </row>
    <row r="11" ht="150.0" customHeight="1">
      <c r="A11" s="7">
        <v>44986.0</v>
      </c>
      <c r="B11" s="8" t="s">
        <v>5996</v>
      </c>
      <c r="C11" s="9" t="s">
        <v>10</v>
      </c>
      <c r="D11" s="10" t="s">
        <v>5997</v>
      </c>
      <c r="E11" s="8" t="s">
        <v>199</v>
      </c>
      <c r="F11" s="16" t="s">
        <v>5998</v>
      </c>
      <c r="G11" s="65" t="s">
        <v>5999</v>
      </c>
      <c r="H11" s="8" t="s">
        <v>6000</v>
      </c>
      <c r="I11" s="14"/>
      <c r="J11" s="14">
        <f t="shared" si="1"/>
        <v>1</v>
      </c>
      <c r="K11" s="66">
        <f t="shared" si="2"/>
        <v>1</v>
      </c>
      <c r="L11" s="14"/>
      <c r="M11" s="14"/>
      <c r="N11" s="14"/>
      <c r="O11" s="14"/>
      <c r="P11" s="14"/>
      <c r="Q11" s="14"/>
      <c r="R11" s="14"/>
      <c r="S11" s="14"/>
      <c r="T11" s="14"/>
      <c r="U11" s="14"/>
      <c r="V11" s="14"/>
      <c r="W11" s="14"/>
      <c r="X11" s="14"/>
      <c r="Y11" s="14"/>
      <c r="Z11" s="14"/>
      <c r="AA11" s="14"/>
      <c r="AB11" s="14"/>
    </row>
    <row r="12" ht="150.0" customHeight="1">
      <c r="A12" s="7">
        <v>44986.0</v>
      </c>
      <c r="B12" s="8" t="s">
        <v>6001</v>
      </c>
      <c r="C12" s="9" t="s">
        <v>14</v>
      </c>
      <c r="D12" s="10" t="s">
        <v>6002</v>
      </c>
      <c r="E12" s="8" t="s">
        <v>123</v>
      </c>
      <c r="F12" s="16" t="s">
        <v>6003</v>
      </c>
      <c r="G12" s="19" t="s">
        <v>6004</v>
      </c>
      <c r="H12" s="11"/>
      <c r="I12" s="14"/>
      <c r="J12" s="14">
        <f t="shared" si="1"/>
        <v>1</v>
      </c>
      <c r="K12" s="66">
        <f t="shared" si="2"/>
        <v>1</v>
      </c>
      <c r="L12" s="14"/>
      <c r="M12" s="14"/>
      <c r="N12" s="14"/>
      <c r="O12" s="14"/>
      <c r="P12" s="14"/>
      <c r="Q12" s="14"/>
      <c r="R12" s="14"/>
      <c r="S12" s="14"/>
      <c r="T12" s="14"/>
      <c r="U12" s="14"/>
      <c r="V12" s="14"/>
      <c r="W12" s="14"/>
      <c r="X12" s="14"/>
      <c r="Y12" s="14"/>
      <c r="Z12" s="14"/>
      <c r="AA12" s="14"/>
      <c r="AB12" s="14"/>
    </row>
    <row r="13" ht="150.0" customHeight="1">
      <c r="A13" s="7">
        <v>44986.0</v>
      </c>
      <c r="B13" s="8" t="s">
        <v>6005</v>
      </c>
      <c r="C13" s="9" t="s">
        <v>14</v>
      </c>
      <c r="D13" s="10" t="s">
        <v>6006</v>
      </c>
      <c r="E13" s="8" t="s">
        <v>524</v>
      </c>
      <c r="F13" s="16"/>
      <c r="G13" s="18"/>
      <c r="H13" s="8" t="s">
        <v>6007</v>
      </c>
      <c r="I13" s="14"/>
      <c r="J13" s="14">
        <f t="shared" si="1"/>
        <v>0</v>
      </c>
      <c r="K13" s="66">
        <f t="shared" si="2"/>
        <v>0</v>
      </c>
      <c r="L13" s="14"/>
      <c r="M13" s="14"/>
      <c r="N13" s="14"/>
      <c r="O13" s="14"/>
      <c r="P13" s="14"/>
      <c r="Q13" s="14"/>
      <c r="R13" s="14"/>
      <c r="S13" s="14"/>
      <c r="T13" s="14"/>
      <c r="U13" s="14"/>
      <c r="V13" s="14"/>
      <c r="W13" s="14"/>
      <c r="X13" s="14"/>
      <c r="Y13" s="14"/>
      <c r="Z13" s="14"/>
      <c r="AA13" s="14"/>
      <c r="AB13" s="14"/>
    </row>
    <row r="14" ht="150.0" customHeight="1">
      <c r="A14" s="7">
        <v>44986.0</v>
      </c>
      <c r="B14" s="8" t="s">
        <v>6008</v>
      </c>
      <c r="C14" s="9" t="s">
        <v>10</v>
      </c>
      <c r="D14" s="10" t="s">
        <v>6009</v>
      </c>
      <c r="E14" s="8" t="s">
        <v>199</v>
      </c>
      <c r="F14" s="16" t="s">
        <v>6010</v>
      </c>
      <c r="G14" s="19" t="s">
        <v>6011</v>
      </c>
      <c r="H14" s="11"/>
      <c r="I14" s="14"/>
      <c r="J14" s="14">
        <f t="shared" si="1"/>
        <v>1</v>
      </c>
      <c r="K14" s="66">
        <f t="shared" si="2"/>
        <v>1</v>
      </c>
      <c r="L14" s="14"/>
      <c r="M14" s="14"/>
      <c r="N14" s="14"/>
      <c r="O14" s="14"/>
      <c r="P14" s="14"/>
      <c r="Q14" s="14"/>
      <c r="R14" s="14"/>
      <c r="S14" s="14"/>
      <c r="T14" s="14"/>
      <c r="U14" s="14"/>
      <c r="V14" s="14"/>
      <c r="W14" s="14"/>
      <c r="X14" s="14"/>
      <c r="Y14" s="14"/>
      <c r="Z14" s="14"/>
      <c r="AA14" s="14"/>
      <c r="AB14" s="14"/>
    </row>
    <row r="15" ht="150.0" customHeight="1">
      <c r="A15" s="7">
        <v>44986.0</v>
      </c>
      <c r="B15" s="8" t="s">
        <v>6012</v>
      </c>
      <c r="C15" s="9" t="s">
        <v>14</v>
      </c>
      <c r="D15" s="10" t="s">
        <v>6013</v>
      </c>
      <c r="E15" s="8" t="s">
        <v>6014</v>
      </c>
      <c r="F15" s="16" t="s">
        <v>6015</v>
      </c>
      <c r="G15" s="19" t="s">
        <v>6016</v>
      </c>
      <c r="H15" s="11"/>
      <c r="I15" s="14"/>
      <c r="J15" s="14">
        <f t="shared" si="1"/>
        <v>1</v>
      </c>
      <c r="K15" s="66">
        <f t="shared" si="2"/>
        <v>1</v>
      </c>
      <c r="L15" s="14"/>
      <c r="M15" s="14"/>
      <c r="N15" s="14"/>
      <c r="O15" s="14"/>
      <c r="P15" s="14"/>
      <c r="Q15" s="14"/>
      <c r="R15" s="14"/>
      <c r="S15" s="14"/>
      <c r="T15" s="14"/>
      <c r="U15" s="14"/>
      <c r="V15" s="14"/>
      <c r="W15" s="14"/>
      <c r="X15" s="14"/>
      <c r="Y15" s="14"/>
      <c r="Z15" s="14"/>
      <c r="AA15" s="14"/>
      <c r="AB15" s="14"/>
    </row>
    <row r="16" ht="150.0" customHeight="1">
      <c r="A16" s="7">
        <v>44986.0</v>
      </c>
      <c r="B16" s="8" t="s">
        <v>6017</v>
      </c>
      <c r="C16" s="9" t="s">
        <v>14</v>
      </c>
      <c r="D16" s="10" t="s">
        <v>6018</v>
      </c>
      <c r="E16" s="8" t="s">
        <v>6019</v>
      </c>
      <c r="F16" s="16" t="s">
        <v>6020</v>
      </c>
      <c r="G16" s="19" t="s">
        <v>6021</v>
      </c>
      <c r="H16" s="11"/>
      <c r="I16" s="14"/>
      <c r="J16" s="14">
        <f t="shared" si="1"/>
        <v>1</v>
      </c>
      <c r="K16" s="66">
        <f t="shared" si="2"/>
        <v>1</v>
      </c>
      <c r="L16" s="14"/>
      <c r="M16" s="14"/>
      <c r="N16" s="14"/>
      <c r="O16" s="14"/>
      <c r="P16" s="14"/>
      <c r="Q16" s="14"/>
      <c r="R16" s="14"/>
      <c r="S16" s="14"/>
      <c r="T16" s="14"/>
      <c r="U16" s="14"/>
      <c r="V16" s="14"/>
      <c r="W16" s="14"/>
      <c r="X16" s="14"/>
      <c r="Y16" s="14"/>
      <c r="Z16" s="14"/>
      <c r="AA16" s="14"/>
      <c r="AB16" s="14"/>
    </row>
    <row r="17" ht="150.0" customHeight="1">
      <c r="A17" s="7">
        <v>44986.0</v>
      </c>
      <c r="B17" s="8" t="s">
        <v>6022</v>
      </c>
      <c r="C17" s="9" t="s">
        <v>14</v>
      </c>
      <c r="D17" s="10" t="s">
        <v>6023</v>
      </c>
      <c r="E17" s="8" t="s">
        <v>37</v>
      </c>
      <c r="F17" s="16"/>
      <c r="G17" s="18"/>
      <c r="H17" s="8" t="s">
        <v>6024</v>
      </c>
      <c r="I17" s="14"/>
      <c r="J17" s="14">
        <f t="shared" si="1"/>
        <v>0</v>
      </c>
      <c r="K17" s="66">
        <f t="shared" si="2"/>
        <v>0</v>
      </c>
      <c r="L17" s="14"/>
      <c r="M17" s="14"/>
      <c r="N17" s="14"/>
      <c r="O17" s="14"/>
      <c r="P17" s="14"/>
      <c r="Q17" s="14"/>
      <c r="R17" s="14"/>
      <c r="S17" s="14"/>
      <c r="T17" s="14"/>
      <c r="U17" s="14"/>
      <c r="V17" s="14"/>
      <c r="W17" s="14"/>
      <c r="X17" s="14"/>
      <c r="Y17" s="14"/>
      <c r="Z17" s="14"/>
      <c r="AA17" s="14"/>
      <c r="AB17" s="14"/>
    </row>
    <row r="18" ht="150.0" customHeight="1">
      <c r="A18" s="7">
        <v>44987.0</v>
      </c>
      <c r="B18" s="8" t="s">
        <v>3213</v>
      </c>
      <c r="C18" s="9" t="s">
        <v>14</v>
      </c>
      <c r="D18" s="10" t="s">
        <v>6025</v>
      </c>
      <c r="E18" s="8" t="s">
        <v>132</v>
      </c>
      <c r="F18" s="16" t="s">
        <v>3215</v>
      </c>
      <c r="G18" s="17" t="s">
        <v>6026</v>
      </c>
      <c r="H18" s="8" t="s">
        <v>3217</v>
      </c>
      <c r="I18" s="14"/>
      <c r="J18" s="14">
        <f t="shared" si="1"/>
        <v>1</v>
      </c>
      <c r="K18" s="66">
        <f t="shared" si="2"/>
        <v>1</v>
      </c>
      <c r="L18" s="14"/>
      <c r="M18" s="14"/>
      <c r="N18" s="14"/>
      <c r="O18" s="14"/>
      <c r="P18" s="14"/>
      <c r="Q18" s="14"/>
      <c r="R18" s="14"/>
      <c r="S18" s="14"/>
      <c r="T18" s="14"/>
      <c r="U18" s="14"/>
      <c r="V18" s="14"/>
      <c r="W18" s="14"/>
      <c r="X18" s="14"/>
      <c r="Y18" s="14"/>
      <c r="Z18" s="14"/>
      <c r="AA18" s="14"/>
      <c r="AB18" s="14"/>
    </row>
    <row r="19" ht="150.0" customHeight="1">
      <c r="A19" s="7">
        <v>44987.0</v>
      </c>
      <c r="B19" s="8" t="s">
        <v>6027</v>
      </c>
      <c r="C19" s="9" t="s">
        <v>14</v>
      </c>
      <c r="D19" s="10" t="s">
        <v>6028</v>
      </c>
      <c r="E19" s="8" t="s">
        <v>132</v>
      </c>
      <c r="F19" s="16" t="s">
        <v>6029</v>
      </c>
      <c r="G19" s="19" t="s">
        <v>6030</v>
      </c>
      <c r="H19" s="11"/>
      <c r="I19" s="14"/>
      <c r="J19" s="14">
        <f t="shared" si="1"/>
        <v>1</v>
      </c>
      <c r="K19" s="66">
        <f t="shared" si="2"/>
        <v>1</v>
      </c>
      <c r="L19" s="14"/>
      <c r="M19" s="14"/>
      <c r="N19" s="14"/>
      <c r="O19" s="14"/>
      <c r="P19" s="14"/>
      <c r="Q19" s="14"/>
      <c r="R19" s="14"/>
      <c r="S19" s="14"/>
      <c r="T19" s="14"/>
      <c r="U19" s="14"/>
      <c r="V19" s="14"/>
      <c r="W19" s="14"/>
      <c r="X19" s="14"/>
      <c r="Y19" s="14"/>
      <c r="Z19" s="14"/>
      <c r="AA19" s="14"/>
      <c r="AB19" s="14"/>
    </row>
    <row r="20" ht="150.0" customHeight="1">
      <c r="A20" s="7">
        <v>44987.0</v>
      </c>
      <c r="B20" s="8" t="s">
        <v>6031</v>
      </c>
      <c r="C20" s="9" t="s">
        <v>10</v>
      </c>
      <c r="D20" s="15" t="s">
        <v>6032</v>
      </c>
      <c r="E20" s="8" t="s">
        <v>199</v>
      </c>
      <c r="F20" s="16" t="s">
        <v>6033</v>
      </c>
      <c r="G20" s="17" t="s">
        <v>6034</v>
      </c>
      <c r="H20" s="11"/>
      <c r="I20" s="14"/>
      <c r="J20" s="14">
        <f t="shared" si="1"/>
        <v>2</v>
      </c>
      <c r="K20" s="66">
        <f t="shared" si="2"/>
        <v>2</v>
      </c>
      <c r="L20" s="14"/>
      <c r="M20" s="14"/>
      <c r="N20" s="14"/>
      <c r="O20" s="14"/>
      <c r="P20" s="14"/>
      <c r="Q20" s="14"/>
      <c r="R20" s="14"/>
      <c r="S20" s="14"/>
      <c r="T20" s="14"/>
      <c r="U20" s="14"/>
      <c r="V20" s="14"/>
      <c r="W20" s="14"/>
      <c r="X20" s="14"/>
      <c r="Y20" s="14"/>
      <c r="Z20" s="14"/>
      <c r="AA20" s="14"/>
      <c r="AB20" s="14"/>
    </row>
    <row r="21" ht="150.0" customHeight="1">
      <c r="A21" s="7">
        <v>44987.0</v>
      </c>
      <c r="B21" s="8" t="s">
        <v>6035</v>
      </c>
      <c r="C21" s="9" t="s">
        <v>14</v>
      </c>
      <c r="D21" s="10" t="s">
        <v>6036</v>
      </c>
      <c r="E21" s="8" t="s">
        <v>109</v>
      </c>
      <c r="F21" s="16" t="s">
        <v>6037</v>
      </c>
      <c r="G21" s="19" t="s">
        <v>6038</v>
      </c>
      <c r="H21" s="11"/>
      <c r="I21" s="14"/>
      <c r="J21" s="14">
        <f t="shared" si="1"/>
        <v>1</v>
      </c>
      <c r="K21" s="66">
        <f t="shared" si="2"/>
        <v>1</v>
      </c>
      <c r="L21" s="14"/>
      <c r="M21" s="14"/>
      <c r="N21" s="14"/>
      <c r="O21" s="14"/>
      <c r="P21" s="14"/>
      <c r="Q21" s="14"/>
      <c r="R21" s="14"/>
      <c r="S21" s="14"/>
      <c r="T21" s="14"/>
      <c r="U21" s="14"/>
      <c r="V21" s="14"/>
      <c r="W21" s="14"/>
      <c r="X21" s="14"/>
      <c r="Y21" s="14"/>
      <c r="Z21" s="14"/>
      <c r="AA21" s="14"/>
      <c r="AB21" s="14"/>
    </row>
    <row r="22" ht="150.0" customHeight="1">
      <c r="A22" s="7">
        <v>44987.0</v>
      </c>
      <c r="B22" s="21" t="s">
        <v>6039</v>
      </c>
      <c r="C22" s="9" t="s">
        <v>10</v>
      </c>
      <c r="D22" s="10" t="s">
        <v>6040</v>
      </c>
      <c r="E22" s="8" t="s">
        <v>6041</v>
      </c>
      <c r="F22" s="16"/>
      <c r="G22" s="18"/>
      <c r="H22" s="8" t="s">
        <v>6042</v>
      </c>
      <c r="I22" s="14"/>
      <c r="J22" s="14">
        <f t="shared" si="1"/>
        <v>0</v>
      </c>
      <c r="K22" s="66">
        <f t="shared" si="2"/>
        <v>0</v>
      </c>
      <c r="L22" s="14"/>
      <c r="M22" s="14"/>
      <c r="N22" s="14"/>
      <c r="O22" s="14"/>
      <c r="P22" s="14"/>
      <c r="Q22" s="14"/>
      <c r="R22" s="14"/>
      <c r="S22" s="14"/>
      <c r="T22" s="14"/>
      <c r="U22" s="14"/>
      <c r="V22" s="14"/>
      <c r="W22" s="14"/>
      <c r="X22" s="14"/>
      <c r="Y22" s="14"/>
      <c r="Z22" s="14"/>
      <c r="AA22" s="14"/>
      <c r="AB22" s="14"/>
    </row>
    <row r="23" ht="150.0" customHeight="1">
      <c r="A23" s="7">
        <v>44987.0</v>
      </c>
      <c r="B23" s="8" t="s">
        <v>6043</v>
      </c>
      <c r="C23" s="9" t="s">
        <v>10</v>
      </c>
      <c r="D23" s="10" t="s">
        <v>6044</v>
      </c>
      <c r="E23" s="8" t="s">
        <v>6041</v>
      </c>
      <c r="F23" s="16" t="s">
        <v>6045</v>
      </c>
      <c r="G23" s="65" t="s">
        <v>6046</v>
      </c>
      <c r="H23" s="8" t="s">
        <v>6047</v>
      </c>
      <c r="I23" s="14"/>
      <c r="J23" s="14">
        <f t="shared" si="1"/>
        <v>1</v>
      </c>
      <c r="K23" s="66">
        <f t="shared" si="2"/>
        <v>1</v>
      </c>
      <c r="L23" s="14"/>
      <c r="M23" s="14"/>
      <c r="N23" s="14"/>
      <c r="O23" s="14"/>
      <c r="P23" s="14"/>
      <c r="Q23" s="14"/>
      <c r="R23" s="14"/>
      <c r="S23" s="14"/>
      <c r="T23" s="14"/>
      <c r="U23" s="14"/>
      <c r="V23" s="14"/>
      <c r="W23" s="14"/>
      <c r="X23" s="14"/>
      <c r="Y23" s="14"/>
      <c r="Z23" s="14"/>
      <c r="AA23" s="14"/>
      <c r="AB23" s="14"/>
    </row>
    <row r="24" ht="150.0" customHeight="1">
      <c r="A24" s="7">
        <v>44987.0</v>
      </c>
      <c r="B24" s="8" t="s">
        <v>6048</v>
      </c>
      <c r="C24" s="9" t="s">
        <v>10</v>
      </c>
      <c r="D24" s="10" t="s">
        <v>6049</v>
      </c>
      <c r="E24" s="8" t="s">
        <v>6041</v>
      </c>
      <c r="F24" s="16" t="s">
        <v>6050</v>
      </c>
      <c r="G24" s="19" t="s">
        <v>6051</v>
      </c>
      <c r="H24" s="11"/>
      <c r="I24" s="14"/>
      <c r="J24" s="14">
        <f t="shared" si="1"/>
        <v>1</v>
      </c>
      <c r="K24" s="66">
        <f t="shared" si="2"/>
        <v>1</v>
      </c>
      <c r="L24" s="14"/>
      <c r="M24" s="14"/>
      <c r="N24" s="14"/>
      <c r="O24" s="14"/>
      <c r="P24" s="14"/>
      <c r="Q24" s="14"/>
      <c r="R24" s="14"/>
      <c r="S24" s="14"/>
      <c r="T24" s="14"/>
      <c r="U24" s="14"/>
      <c r="V24" s="14"/>
      <c r="W24" s="14"/>
      <c r="X24" s="14"/>
      <c r="Y24" s="14"/>
      <c r="Z24" s="14"/>
      <c r="AA24" s="14"/>
      <c r="AB24" s="14"/>
    </row>
    <row r="25" ht="150.0" customHeight="1">
      <c r="A25" s="7">
        <v>44987.0</v>
      </c>
      <c r="B25" s="8" t="s">
        <v>6052</v>
      </c>
      <c r="C25" s="9" t="s">
        <v>14</v>
      </c>
      <c r="D25" s="10" t="s">
        <v>6053</v>
      </c>
      <c r="E25" s="8" t="s">
        <v>53</v>
      </c>
      <c r="F25" s="16" t="s">
        <v>6054</v>
      </c>
      <c r="G25" s="65" t="s">
        <v>6055</v>
      </c>
      <c r="H25" s="8" t="s">
        <v>6056</v>
      </c>
      <c r="I25" s="14"/>
      <c r="J25" s="14">
        <f t="shared" si="1"/>
        <v>1</v>
      </c>
      <c r="K25" s="66">
        <f t="shared" si="2"/>
        <v>1</v>
      </c>
      <c r="L25" s="14"/>
      <c r="M25" s="14"/>
      <c r="N25" s="14"/>
      <c r="O25" s="14"/>
      <c r="P25" s="14"/>
      <c r="Q25" s="14"/>
      <c r="R25" s="14"/>
      <c r="S25" s="14"/>
      <c r="T25" s="14"/>
      <c r="U25" s="14"/>
      <c r="V25" s="14"/>
      <c r="W25" s="14"/>
      <c r="X25" s="14"/>
      <c r="Y25" s="14"/>
      <c r="Z25" s="14"/>
      <c r="AA25" s="14"/>
      <c r="AB25" s="14"/>
    </row>
    <row r="26" ht="150.0" customHeight="1">
      <c r="A26" s="7">
        <v>44987.0</v>
      </c>
      <c r="B26" s="8" t="s">
        <v>6057</v>
      </c>
      <c r="C26" s="9" t="s">
        <v>14</v>
      </c>
      <c r="D26" s="10" t="s">
        <v>6058</v>
      </c>
      <c r="E26" s="8" t="s">
        <v>3631</v>
      </c>
      <c r="F26" s="16" t="s">
        <v>6059</v>
      </c>
      <c r="G26" s="19" t="s">
        <v>6060</v>
      </c>
      <c r="H26" s="11"/>
      <c r="I26" s="14"/>
      <c r="J26" s="14">
        <f t="shared" si="1"/>
        <v>1</v>
      </c>
      <c r="K26" s="66">
        <f t="shared" si="2"/>
        <v>1</v>
      </c>
      <c r="L26" s="14"/>
      <c r="M26" s="14"/>
      <c r="N26" s="14"/>
      <c r="O26" s="14"/>
      <c r="P26" s="14"/>
      <c r="Q26" s="14"/>
      <c r="R26" s="14"/>
      <c r="S26" s="14"/>
      <c r="T26" s="14"/>
      <c r="U26" s="14"/>
      <c r="V26" s="14"/>
      <c r="W26" s="14"/>
      <c r="X26" s="14"/>
      <c r="Y26" s="14"/>
      <c r="Z26" s="14"/>
      <c r="AA26" s="14"/>
      <c r="AB26" s="14"/>
    </row>
    <row r="27" ht="150.0" customHeight="1">
      <c r="A27" s="7">
        <v>44987.0</v>
      </c>
      <c r="B27" s="8" t="s">
        <v>6061</v>
      </c>
      <c r="C27" s="9" t="s">
        <v>14</v>
      </c>
      <c r="D27" s="10" t="s">
        <v>5974</v>
      </c>
      <c r="E27" s="8" t="s">
        <v>123</v>
      </c>
      <c r="F27" s="16" t="s">
        <v>6062</v>
      </c>
      <c r="G27" s="65" t="s">
        <v>6063</v>
      </c>
      <c r="H27" s="8" t="s">
        <v>6064</v>
      </c>
      <c r="I27" s="14"/>
      <c r="J27" s="14">
        <f t="shared" si="1"/>
        <v>1</v>
      </c>
      <c r="K27" s="66">
        <f t="shared" si="2"/>
        <v>1</v>
      </c>
      <c r="L27" s="14"/>
      <c r="M27" s="14"/>
      <c r="N27" s="14"/>
      <c r="O27" s="14"/>
      <c r="P27" s="14"/>
      <c r="Q27" s="14"/>
      <c r="R27" s="14"/>
      <c r="S27" s="14"/>
      <c r="T27" s="14"/>
      <c r="U27" s="14"/>
      <c r="V27" s="14"/>
      <c r="W27" s="14"/>
      <c r="X27" s="14"/>
      <c r="Y27" s="14"/>
      <c r="Z27" s="14"/>
      <c r="AA27" s="14"/>
      <c r="AB27" s="14"/>
    </row>
    <row r="28" ht="150.0" customHeight="1">
      <c r="A28" s="7">
        <v>44987.0</v>
      </c>
      <c r="B28" s="8" t="s">
        <v>6065</v>
      </c>
      <c r="C28" s="9" t="s">
        <v>14</v>
      </c>
      <c r="D28" s="10" t="s">
        <v>6066</v>
      </c>
      <c r="E28" s="8" t="s">
        <v>93</v>
      </c>
      <c r="F28" s="16" t="s">
        <v>5242</v>
      </c>
      <c r="G28" s="65" t="s">
        <v>6067</v>
      </c>
      <c r="H28" s="8" t="s">
        <v>6068</v>
      </c>
      <c r="I28" s="14"/>
      <c r="J28" s="14">
        <f t="shared" si="1"/>
        <v>1</v>
      </c>
      <c r="K28" s="66">
        <f t="shared" si="2"/>
        <v>1</v>
      </c>
      <c r="L28" s="14"/>
      <c r="M28" s="14"/>
      <c r="N28" s="14"/>
      <c r="O28" s="14"/>
      <c r="P28" s="14"/>
      <c r="Q28" s="14"/>
      <c r="R28" s="14"/>
      <c r="S28" s="14"/>
      <c r="T28" s="14"/>
      <c r="U28" s="14"/>
      <c r="V28" s="14"/>
      <c r="W28" s="14"/>
      <c r="X28" s="14"/>
      <c r="Y28" s="14"/>
      <c r="Z28" s="14"/>
      <c r="AA28" s="14"/>
      <c r="AB28" s="14"/>
    </row>
    <row r="29" ht="150.0" customHeight="1">
      <c r="A29" s="7">
        <v>44987.0</v>
      </c>
      <c r="B29" s="8" t="s">
        <v>6069</v>
      </c>
      <c r="C29" s="9" t="s">
        <v>14</v>
      </c>
      <c r="D29" s="10" t="s">
        <v>6070</v>
      </c>
      <c r="E29" s="8" t="s">
        <v>6071</v>
      </c>
      <c r="F29" s="16" t="s">
        <v>6072</v>
      </c>
      <c r="G29" s="19" t="s">
        <v>6073</v>
      </c>
      <c r="H29" s="11"/>
      <c r="I29" s="14"/>
      <c r="J29" s="14">
        <f t="shared" si="1"/>
        <v>1</v>
      </c>
      <c r="K29" s="66">
        <f t="shared" si="2"/>
        <v>1</v>
      </c>
      <c r="L29" s="14"/>
      <c r="M29" s="14"/>
      <c r="N29" s="14"/>
      <c r="O29" s="14"/>
      <c r="P29" s="14"/>
      <c r="Q29" s="14"/>
      <c r="R29" s="14"/>
      <c r="S29" s="14"/>
      <c r="T29" s="14"/>
      <c r="U29" s="14"/>
      <c r="V29" s="14"/>
      <c r="W29" s="14"/>
      <c r="X29" s="14"/>
      <c r="Y29" s="14"/>
      <c r="Z29" s="14"/>
      <c r="AA29" s="14"/>
      <c r="AB29" s="14"/>
    </row>
    <row r="30" ht="150.0" customHeight="1">
      <c r="A30" s="7">
        <v>44988.0</v>
      </c>
      <c r="B30" s="8" t="s">
        <v>6074</v>
      </c>
      <c r="C30" s="9" t="s">
        <v>10</v>
      </c>
      <c r="D30" s="10" t="s">
        <v>6075</v>
      </c>
      <c r="E30" s="8" t="s">
        <v>199</v>
      </c>
      <c r="F30" s="16" t="s">
        <v>6076</v>
      </c>
      <c r="G30" s="17" t="s">
        <v>6077</v>
      </c>
      <c r="H30" s="8" t="s">
        <v>6078</v>
      </c>
      <c r="I30" s="14"/>
      <c r="J30" s="14">
        <f t="shared" si="1"/>
        <v>1</v>
      </c>
      <c r="K30" s="66">
        <f t="shared" si="2"/>
        <v>1</v>
      </c>
      <c r="L30" s="14"/>
      <c r="M30" s="14"/>
      <c r="N30" s="14"/>
      <c r="O30" s="14"/>
      <c r="P30" s="14"/>
      <c r="Q30" s="14"/>
      <c r="R30" s="14"/>
      <c r="S30" s="14"/>
      <c r="T30" s="14"/>
      <c r="U30" s="14"/>
      <c r="V30" s="14"/>
      <c r="W30" s="14"/>
      <c r="X30" s="14"/>
      <c r="Y30" s="14"/>
      <c r="Z30" s="14"/>
      <c r="AA30" s="14"/>
      <c r="AB30" s="14"/>
    </row>
    <row r="31" ht="150.0" customHeight="1">
      <c r="A31" s="7">
        <v>44988.0</v>
      </c>
      <c r="B31" s="8" t="s">
        <v>6079</v>
      </c>
      <c r="C31" s="9" t="s">
        <v>14</v>
      </c>
      <c r="D31" s="10" t="s">
        <v>6080</v>
      </c>
      <c r="E31" s="8" t="s">
        <v>1241</v>
      </c>
      <c r="F31" s="16" t="s">
        <v>6081</v>
      </c>
      <c r="G31" s="65" t="s">
        <v>6082</v>
      </c>
      <c r="H31" s="8" t="s">
        <v>6083</v>
      </c>
      <c r="I31" s="14"/>
      <c r="J31" s="14">
        <f t="shared" si="1"/>
        <v>1</v>
      </c>
      <c r="K31" s="66">
        <f t="shared" si="2"/>
        <v>1</v>
      </c>
      <c r="L31" s="14"/>
      <c r="M31" s="14"/>
      <c r="N31" s="14"/>
      <c r="O31" s="14"/>
      <c r="P31" s="14"/>
      <c r="Q31" s="14"/>
      <c r="R31" s="14"/>
      <c r="S31" s="14"/>
      <c r="T31" s="14"/>
      <c r="U31" s="14"/>
      <c r="V31" s="14"/>
      <c r="W31" s="14"/>
      <c r="X31" s="14"/>
      <c r="Y31" s="14"/>
      <c r="Z31" s="14"/>
      <c r="AA31" s="14"/>
      <c r="AB31" s="14"/>
    </row>
    <row r="32" ht="150.0" customHeight="1">
      <c r="A32" s="7">
        <v>44988.0</v>
      </c>
      <c r="B32" s="8" t="s">
        <v>6065</v>
      </c>
      <c r="C32" s="9" t="s">
        <v>14</v>
      </c>
      <c r="D32" s="15" t="s">
        <v>6084</v>
      </c>
      <c r="E32" s="8" t="s">
        <v>93</v>
      </c>
      <c r="F32" s="16" t="s">
        <v>5246</v>
      </c>
      <c r="G32" s="17" t="s">
        <v>6085</v>
      </c>
      <c r="H32" s="11"/>
      <c r="I32" s="14"/>
      <c r="J32" s="14">
        <f t="shared" si="1"/>
        <v>4</v>
      </c>
      <c r="K32" s="66">
        <f t="shared" si="2"/>
        <v>4</v>
      </c>
      <c r="L32" s="14"/>
      <c r="M32" s="14"/>
      <c r="N32" s="14"/>
      <c r="O32" s="14"/>
      <c r="P32" s="14"/>
      <c r="Q32" s="14"/>
      <c r="R32" s="14"/>
      <c r="S32" s="14"/>
      <c r="T32" s="14"/>
      <c r="U32" s="14"/>
      <c r="V32" s="14"/>
      <c r="W32" s="14"/>
      <c r="X32" s="14"/>
      <c r="Y32" s="14"/>
      <c r="Z32" s="14"/>
      <c r="AA32" s="14"/>
      <c r="AB32" s="14"/>
    </row>
    <row r="33" ht="150.0" customHeight="1">
      <c r="A33" s="7">
        <v>44988.0</v>
      </c>
      <c r="B33" s="8" t="s">
        <v>6086</v>
      </c>
      <c r="C33" s="9" t="s">
        <v>10</v>
      </c>
      <c r="D33" s="10" t="s">
        <v>6087</v>
      </c>
      <c r="E33" s="8" t="s">
        <v>1041</v>
      </c>
      <c r="F33" s="16" t="s">
        <v>6088</v>
      </c>
      <c r="G33" s="17" t="s">
        <v>6089</v>
      </c>
      <c r="H33" s="8" t="s">
        <v>6090</v>
      </c>
      <c r="I33" s="14"/>
      <c r="J33" s="14">
        <f t="shared" si="1"/>
        <v>1</v>
      </c>
      <c r="K33" s="66">
        <f t="shared" si="2"/>
        <v>2</v>
      </c>
      <c r="L33" s="14"/>
      <c r="M33" s="14"/>
      <c r="N33" s="14"/>
      <c r="O33" s="14"/>
      <c r="P33" s="14"/>
      <c r="Q33" s="14"/>
      <c r="R33" s="14"/>
      <c r="S33" s="14"/>
      <c r="T33" s="14"/>
      <c r="U33" s="14"/>
      <c r="V33" s="14"/>
      <c r="W33" s="14"/>
      <c r="X33" s="14"/>
      <c r="Y33" s="14"/>
      <c r="Z33" s="14"/>
      <c r="AA33" s="14"/>
      <c r="AB33" s="14"/>
    </row>
    <row r="34" ht="150.0" customHeight="1">
      <c r="A34" s="7">
        <v>44988.0</v>
      </c>
      <c r="B34" s="8" t="s">
        <v>6091</v>
      </c>
      <c r="C34" s="9" t="s">
        <v>10</v>
      </c>
      <c r="D34" s="10" t="s">
        <v>6092</v>
      </c>
      <c r="E34" s="8" t="s">
        <v>68</v>
      </c>
      <c r="F34" s="16" t="s">
        <v>6093</v>
      </c>
      <c r="G34" s="65" t="s">
        <v>6094</v>
      </c>
      <c r="H34" s="8" t="s">
        <v>6095</v>
      </c>
      <c r="I34" s="14"/>
      <c r="J34" s="14">
        <f t="shared" si="1"/>
        <v>1</v>
      </c>
      <c r="K34" s="66">
        <f t="shared" si="2"/>
        <v>1</v>
      </c>
      <c r="L34" s="14"/>
      <c r="M34" s="14"/>
      <c r="N34" s="14"/>
      <c r="O34" s="14"/>
      <c r="P34" s="14"/>
      <c r="Q34" s="14"/>
      <c r="R34" s="14"/>
      <c r="S34" s="14"/>
      <c r="T34" s="14"/>
      <c r="U34" s="14"/>
      <c r="V34" s="14"/>
      <c r="W34" s="14"/>
      <c r="X34" s="14"/>
      <c r="Y34" s="14"/>
      <c r="Z34" s="14"/>
      <c r="AA34" s="14"/>
      <c r="AB34" s="14"/>
    </row>
    <row r="35" ht="150.0" customHeight="1">
      <c r="A35" s="7">
        <v>44988.0</v>
      </c>
      <c r="B35" s="8" t="s">
        <v>6096</v>
      </c>
      <c r="C35" s="9" t="s">
        <v>10</v>
      </c>
      <c r="D35" s="10" t="s">
        <v>6097</v>
      </c>
      <c r="E35" s="8" t="s">
        <v>199</v>
      </c>
      <c r="F35" s="12"/>
      <c r="G35" s="18"/>
      <c r="H35" s="8" t="s">
        <v>6098</v>
      </c>
      <c r="I35" s="14"/>
      <c r="J35" s="14">
        <f t="shared" si="1"/>
        <v>0</v>
      </c>
      <c r="K35" s="66">
        <f t="shared" si="2"/>
        <v>0</v>
      </c>
      <c r="L35" s="14"/>
      <c r="M35" s="14"/>
      <c r="N35" s="14"/>
      <c r="O35" s="14"/>
      <c r="P35" s="14"/>
      <c r="Q35" s="14"/>
      <c r="R35" s="14"/>
      <c r="S35" s="14"/>
      <c r="T35" s="14"/>
      <c r="U35" s="14"/>
      <c r="V35" s="14"/>
      <c r="W35" s="14"/>
      <c r="X35" s="14"/>
      <c r="Y35" s="14"/>
      <c r="Z35" s="14"/>
      <c r="AA35" s="14"/>
      <c r="AB35" s="14"/>
    </row>
    <row r="36" ht="150.0" customHeight="1">
      <c r="A36" s="7">
        <v>44991.0</v>
      </c>
      <c r="B36" s="8" t="s">
        <v>6099</v>
      </c>
      <c r="C36" s="9" t="s">
        <v>10</v>
      </c>
      <c r="D36" s="10" t="s">
        <v>6100</v>
      </c>
      <c r="E36" s="8" t="s">
        <v>6101</v>
      </c>
      <c r="F36" s="16" t="s">
        <v>6102</v>
      </c>
      <c r="G36" s="19" t="s">
        <v>6103</v>
      </c>
      <c r="H36" s="11"/>
      <c r="I36" s="14"/>
      <c r="J36" s="14">
        <f t="shared" si="1"/>
        <v>1</v>
      </c>
      <c r="K36" s="66">
        <f t="shared" si="2"/>
        <v>1</v>
      </c>
      <c r="L36" s="14"/>
      <c r="M36" s="14"/>
      <c r="N36" s="14"/>
      <c r="O36" s="14"/>
      <c r="P36" s="14"/>
      <c r="Q36" s="14"/>
      <c r="R36" s="14"/>
      <c r="S36" s="14"/>
      <c r="T36" s="14"/>
      <c r="U36" s="14"/>
      <c r="V36" s="14"/>
      <c r="W36" s="14"/>
      <c r="X36" s="14"/>
      <c r="Y36" s="14"/>
      <c r="Z36" s="14"/>
      <c r="AA36" s="14"/>
      <c r="AB36" s="14"/>
    </row>
    <row r="37" ht="150.0" customHeight="1">
      <c r="A37" s="7">
        <v>44991.0</v>
      </c>
      <c r="B37" s="8" t="s">
        <v>6104</v>
      </c>
      <c r="C37" s="9" t="s">
        <v>14</v>
      </c>
      <c r="D37" s="10" t="s">
        <v>6105</v>
      </c>
      <c r="E37" s="8" t="s">
        <v>68</v>
      </c>
      <c r="F37" s="16" t="s">
        <v>6106</v>
      </c>
      <c r="G37" s="65" t="s">
        <v>6107</v>
      </c>
      <c r="H37" s="8" t="s">
        <v>6108</v>
      </c>
      <c r="I37" s="14"/>
      <c r="J37" s="14">
        <f t="shared" si="1"/>
        <v>1</v>
      </c>
      <c r="K37" s="66">
        <f t="shared" si="2"/>
        <v>1</v>
      </c>
      <c r="L37" s="14"/>
      <c r="M37" s="14"/>
      <c r="N37" s="14"/>
      <c r="O37" s="14"/>
      <c r="P37" s="14"/>
      <c r="Q37" s="14"/>
      <c r="R37" s="14"/>
      <c r="S37" s="14"/>
      <c r="T37" s="14"/>
      <c r="U37" s="14"/>
      <c r="V37" s="14"/>
      <c r="W37" s="14"/>
      <c r="X37" s="14"/>
      <c r="Y37" s="14"/>
      <c r="Z37" s="14"/>
      <c r="AA37" s="14"/>
      <c r="AB37" s="14"/>
    </row>
    <row r="38" ht="150.0" customHeight="1">
      <c r="A38" s="7">
        <v>44991.0</v>
      </c>
      <c r="B38" s="8" t="s">
        <v>6109</v>
      </c>
      <c r="C38" s="9" t="s">
        <v>14</v>
      </c>
      <c r="D38" s="10" t="s">
        <v>6110</v>
      </c>
      <c r="E38" s="8" t="s">
        <v>132</v>
      </c>
      <c r="F38" s="16" t="s">
        <v>6111</v>
      </c>
      <c r="G38" s="19" t="s">
        <v>6112</v>
      </c>
      <c r="H38" s="11"/>
      <c r="I38" s="14"/>
      <c r="J38" s="14">
        <f t="shared" si="1"/>
        <v>1</v>
      </c>
      <c r="K38" s="66">
        <f t="shared" si="2"/>
        <v>1</v>
      </c>
      <c r="L38" s="14"/>
      <c r="M38" s="14"/>
      <c r="N38" s="14"/>
      <c r="O38" s="14"/>
      <c r="P38" s="14"/>
      <c r="Q38" s="14"/>
      <c r="R38" s="14"/>
      <c r="S38" s="14"/>
      <c r="T38" s="14"/>
      <c r="U38" s="14"/>
      <c r="V38" s="14"/>
      <c r="W38" s="14"/>
      <c r="X38" s="14"/>
      <c r="Y38" s="14"/>
      <c r="Z38" s="14"/>
      <c r="AA38" s="14"/>
      <c r="AB38" s="14"/>
    </row>
    <row r="39" ht="150.0" customHeight="1">
      <c r="A39" s="7">
        <v>44991.0</v>
      </c>
      <c r="B39" s="8" t="s">
        <v>6113</v>
      </c>
      <c r="C39" s="9" t="s">
        <v>30</v>
      </c>
      <c r="D39" s="10" t="s">
        <v>5326</v>
      </c>
      <c r="E39" s="8" t="s">
        <v>5327</v>
      </c>
      <c r="F39" s="16" t="s">
        <v>5328</v>
      </c>
      <c r="G39" s="19" t="s">
        <v>6114</v>
      </c>
      <c r="H39" s="11"/>
      <c r="I39" s="14"/>
      <c r="J39" s="14">
        <f t="shared" si="1"/>
        <v>1</v>
      </c>
      <c r="K39" s="66">
        <f t="shared" si="2"/>
        <v>1</v>
      </c>
      <c r="L39" s="14"/>
      <c r="M39" s="14"/>
      <c r="N39" s="14"/>
      <c r="O39" s="14"/>
      <c r="P39" s="14"/>
      <c r="Q39" s="14"/>
      <c r="R39" s="14"/>
      <c r="S39" s="14"/>
      <c r="T39" s="14"/>
      <c r="U39" s="14"/>
      <c r="V39" s="14"/>
      <c r="W39" s="14"/>
      <c r="X39" s="14"/>
      <c r="Y39" s="14"/>
      <c r="Z39" s="14"/>
      <c r="AA39" s="14"/>
      <c r="AB39" s="14"/>
    </row>
    <row r="40" ht="150.0" customHeight="1">
      <c r="A40" s="7">
        <v>44991.0</v>
      </c>
      <c r="B40" s="8" t="s">
        <v>6115</v>
      </c>
      <c r="C40" s="9" t="s">
        <v>10</v>
      </c>
      <c r="D40" s="10" t="s">
        <v>6116</v>
      </c>
      <c r="E40" s="8" t="s">
        <v>6117</v>
      </c>
      <c r="F40" s="16" t="s">
        <v>6118</v>
      </c>
      <c r="G40" s="19" t="s">
        <v>6119</v>
      </c>
      <c r="H40" s="11"/>
      <c r="I40" s="14"/>
      <c r="J40" s="14">
        <f t="shared" si="1"/>
        <v>1</v>
      </c>
      <c r="K40" s="66">
        <f t="shared" si="2"/>
        <v>1</v>
      </c>
      <c r="L40" s="14"/>
      <c r="M40" s="14"/>
      <c r="N40" s="14"/>
      <c r="O40" s="14"/>
      <c r="P40" s="14"/>
      <c r="Q40" s="14"/>
      <c r="R40" s="14"/>
      <c r="S40" s="14"/>
      <c r="T40" s="14"/>
      <c r="U40" s="14"/>
      <c r="V40" s="14"/>
      <c r="W40" s="14"/>
      <c r="X40" s="14"/>
      <c r="Y40" s="14"/>
      <c r="Z40" s="14"/>
      <c r="AA40" s="14"/>
      <c r="AB40" s="14"/>
    </row>
    <row r="41" ht="150.0" customHeight="1">
      <c r="A41" s="7">
        <v>44991.0</v>
      </c>
      <c r="B41" s="8" t="s">
        <v>6120</v>
      </c>
      <c r="C41" s="9" t="s">
        <v>30</v>
      </c>
      <c r="D41" s="15" t="s">
        <v>6121</v>
      </c>
      <c r="E41" s="8" t="s">
        <v>524</v>
      </c>
      <c r="F41" s="16" t="s">
        <v>6122</v>
      </c>
      <c r="G41" s="17" t="s">
        <v>6123</v>
      </c>
      <c r="H41" s="11"/>
      <c r="I41" s="14"/>
      <c r="J41" s="14">
        <f t="shared" si="1"/>
        <v>3</v>
      </c>
      <c r="K41" s="66">
        <f t="shared" si="2"/>
        <v>3</v>
      </c>
      <c r="L41" s="14"/>
      <c r="M41" s="14"/>
      <c r="N41" s="14"/>
      <c r="O41" s="14"/>
      <c r="P41" s="14"/>
      <c r="Q41" s="14"/>
      <c r="R41" s="14"/>
      <c r="S41" s="14"/>
      <c r="T41" s="14"/>
      <c r="U41" s="14"/>
      <c r="V41" s="14"/>
      <c r="W41" s="14"/>
      <c r="X41" s="14"/>
      <c r="Y41" s="14"/>
      <c r="Z41" s="14"/>
      <c r="AA41" s="14"/>
      <c r="AB41" s="14"/>
    </row>
    <row r="42" ht="150.0" customHeight="1">
      <c r="A42" s="7">
        <v>44991.0</v>
      </c>
      <c r="B42" s="8" t="s">
        <v>6124</v>
      </c>
      <c r="C42" s="9" t="s">
        <v>14</v>
      </c>
      <c r="D42" s="10" t="s">
        <v>6125</v>
      </c>
      <c r="E42" s="8" t="s">
        <v>6126</v>
      </c>
      <c r="F42" s="16" t="s">
        <v>6127</v>
      </c>
      <c r="G42" s="19" t="s">
        <v>6128</v>
      </c>
      <c r="H42" s="11"/>
      <c r="I42" s="14"/>
      <c r="J42" s="14">
        <f t="shared" si="1"/>
        <v>1</v>
      </c>
      <c r="K42" s="66">
        <f t="shared" si="2"/>
        <v>1</v>
      </c>
      <c r="L42" s="14"/>
      <c r="M42" s="14"/>
      <c r="N42" s="14"/>
      <c r="O42" s="14"/>
      <c r="P42" s="14"/>
      <c r="Q42" s="14"/>
      <c r="R42" s="14"/>
      <c r="S42" s="14"/>
      <c r="T42" s="14"/>
      <c r="U42" s="14"/>
      <c r="V42" s="14"/>
      <c r="W42" s="14"/>
      <c r="X42" s="14"/>
      <c r="Y42" s="14"/>
      <c r="Z42" s="14"/>
      <c r="AA42" s="14"/>
      <c r="AB42" s="14"/>
    </row>
    <row r="43" ht="150.0" customHeight="1">
      <c r="A43" s="7">
        <v>44991.0</v>
      </c>
      <c r="B43" s="8" t="s">
        <v>6129</v>
      </c>
      <c r="C43" s="9" t="s">
        <v>14</v>
      </c>
      <c r="D43" s="10" t="s">
        <v>6130</v>
      </c>
      <c r="E43" s="8" t="s">
        <v>123</v>
      </c>
      <c r="F43" s="16" t="s">
        <v>6131</v>
      </c>
      <c r="G43" s="19" t="s">
        <v>6132</v>
      </c>
      <c r="H43" s="11"/>
      <c r="I43" s="14"/>
      <c r="J43" s="14">
        <f t="shared" si="1"/>
        <v>1</v>
      </c>
      <c r="K43" s="66">
        <f t="shared" si="2"/>
        <v>1</v>
      </c>
      <c r="L43" s="14"/>
      <c r="M43" s="14"/>
      <c r="N43" s="14"/>
      <c r="O43" s="14"/>
      <c r="P43" s="14"/>
      <c r="Q43" s="14"/>
      <c r="R43" s="14"/>
      <c r="S43" s="14"/>
      <c r="T43" s="14"/>
      <c r="U43" s="14"/>
      <c r="V43" s="14"/>
      <c r="W43" s="14"/>
      <c r="X43" s="14"/>
      <c r="Y43" s="14"/>
      <c r="Z43" s="14"/>
      <c r="AA43" s="14"/>
      <c r="AB43" s="14"/>
    </row>
    <row r="44" ht="150.0" customHeight="1">
      <c r="A44" s="7">
        <v>44991.0</v>
      </c>
      <c r="B44" s="8" t="s">
        <v>6133</v>
      </c>
      <c r="C44" s="9" t="s">
        <v>14</v>
      </c>
      <c r="D44" s="15" t="s">
        <v>6134</v>
      </c>
      <c r="E44" s="8" t="s">
        <v>6135</v>
      </c>
      <c r="F44" s="16" t="s">
        <v>6136</v>
      </c>
      <c r="G44" s="17" t="s">
        <v>6137</v>
      </c>
      <c r="H44" s="11"/>
      <c r="I44" s="14"/>
      <c r="J44" s="14">
        <f t="shared" si="1"/>
        <v>2</v>
      </c>
      <c r="K44" s="66">
        <f t="shared" si="2"/>
        <v>2</v>
      </c>
      <c r="L44" s="14"/>
      <c r="M44" s="14"/>
      <c r="N44" s="14"/>
      <c r="O44" s="14"/>
      <c r="P44" s="14"/>
      <c r="Q44" s="14"/>
      <c r="R44" s="14"/>
      <c r="S44" s="14"/>
      <c r="T44" s="14"/>
      <c r="U44" s="14"/>
      <c r="V44" s="14"/>
      <c r="W44" s="14"/>
      <c r="X44" s="14"/>
      <c r="Y44" s="14"/>
      <c r="Z44" s="14"/>
      <c r="AA44" s="14"/>
      <c r="AB44" s="14"/>
    </row>
    <row r="45" ht="150.0" customHeight="1">
      <c r="A45" s="7">
        <v>44991.0</v>
      </c>
      <c r="B45" s="8" t="s">
        <v>6138</v>
      </c>
      <c r="C45" s="9" t="s">
        <v>14</v>
      </c>
      <c r="D45" s="10" t="s">
        <v>6139</v>
      </c>
      <c r="E45" s="8" t="s">
        <v>156</v>
      </c>
      <c r="F45" s="16" t="s">
        <v>6140</v>
      </c>
      <c r="G45" s="19" t="s">
        <v>6141</v>
      </c>
      <c r="H45" s="11"/>
      <c r="I45" s="14"/>
      <c r="J45" s="14">
        <f t="shared" si="1"/>
        <v>1</v>
      </c>
      <c r="K45" s="66">
        <f t="shared" si="2"/>
        <v>1</v>
      </c>
      <c r="L45" s="14"/>
      <c r="M45" s="14"/>
      <c r="N45" s="14"/>
      <c r="O45" s="14"/>
      <c r="P45" s="14"/>
      <c r="Q45" s="14"/>
      <c r="R45" s="14"/>
      <c r="S45" s="14"/>
      <c r="T45" s="14"/>
      <c r="U45" s="14"/>
      <c r="V45" s="14"/>
      <c r="W45" s="14"/>
      <c r="X45" s="14"/>
      <c r="Y45" s="14"/>
      <c r="Z45" s="14"/>
      <c r="AA45" s="14"/>
      <c r="AB45" s="14"/>
    </row>
    <row r="46" ht="150.0" customHeight="1">
      <c r="A46" s="7">
        <v>44992.0</v>
      </c>
      <c r="B46" s="8" t="s">
        <v>6142</v>
      </c>
      <c r="C46" s="9" t="s">
        <v>10</v>
      </c>
      <c r="D46" s="10" t="s">
        <v>6143</v>
      </c>
      <c r="E46" s="8" t="s">
        <v>199</v>
      </c>
      <c r="F46" s="16" t="s">
        <v>6144</v>
      </c>
      <c r="G46" s="19" t="s">
        <v>6145</v>
      </c>
      <c r="H46" s="11"/>
      <c r="I46" s="14"/>
      <c r="J46" s="14">
        <f t="shared" si="1"/>
        <v>1</v>
      </c>
      <c r="K46" s="66">
        <f t="shared" si="2"/>
        <v>1</v>
      </c>
      <c r="L46" s="14"/>
      <c r="M46" s="14"/>
      <c r="N46" s="14"/>
      <c r="O46" s="14"/>
      <c r="P46" s="14"/>
      <c r="Q46" s="14"/>
      <c r="R46" s="14"/>
      <c r="S46" s="14"/>
      <c r="T46" s="14"/>
      <c r="U46" s="14"/>
      <c r="V46" s="14"/>
      <c r="W46" s="14"/>
      <c r="X46" s="14"/>
      <c r="Y46" s="14"/>
      <c r="Z46" s="14"/>
      <c r="AA46" s="14"/>
      <c r="AB46" s="14"/>
    </row>
    <row r="47" ht="150.0" customHeight="1">
      <c r="A47" s="7">
        <v>44992.0</v>
      </c>
      <c r="B47" s="8" t="s">
        <v>6146</v>
      </c>
      <c r="C47" s="9" t="s">
        <v>14</v>
      </c>
      <c r="D47" s="15" t="s">
        <v>6147</v>
      </c>
      <c r="E47" s="8" t="s">
        <v>6148</v>
      </c>
      <c r="F47" s="16"/>
      <c r="G47" s="13"/>
      <c r="H47" s="8" t="s">
        <v>6149</v>
      </c>
      <c r="I47" s="14"/>
      <c r="J47" s="14">
        <f t="shared" si="1"/>
        <v>0</v>
      </c>
      <c r="K47" s="66">
        <f t="shared" si="2"/>
        <v>0</v>
      </c>
      <c r="L47" s="14"/>
      <c r="M47" s="14"/>
      <c r="N47" s="14"/>
      <c r="O47" s="14"/>
      <c r="P47" s="14"/>
      <c r="Q47" s="14"/>
      <c r="R47" s="14"/>
      <c r="S47" s="14"/>
      <c r="T47" s="14"/>
      <c r="U47" s="14"/>
      <c r="V47" s="14"/>
      <c r="W47" s="14"/>
      <c r="X47" s="14"/>
      <c r="Y47" s="14"/>
      <c r="Z47" s="14"/>
      <c r="AA47" s="14"/>
      <c r="AB47" s="14"/>
    </row>
    <row r="48" ht="150.0" customHeight="1">
      <c r="A48" s="7">
        <v>44992.0</v>
      </c>
      <c r="B48" s="8" t="s">
        <v>6150</v>
      </c>
      <c r="C48" s="9" t="s">
        <v>14</v>
      </c>
      <c r="D48" s="15" t="s">
        <v>6151</v>
      </c>
      <c r="E48" s="8" t="s">
        <v>6126</v>
      </c>
      <c r="F48" s="16" t="s">
        <v>6152</v>
      </c>
      <c r="G48" s="17" t="s">
        <v>6153</v>
      </c>
      <c r="H48" s="11"/>
      <c r="I48" s="14"/>
      <c r="J48" s="14">
        <f t="shared" si="1"/>
        <v>4</v>
      </c>
      <c r="K48" s="66">
        <f t="shared" si="2"/>
        <v>4</v>
      </c>
      <c r="L48" s="14"/>
      <c r="M48" s="14"/>
      <c r="N48" s="14"/>
      <c r="O48" s="14"/>
      <c r="P48" s="14"/>
      <c r="Q48" s="14"/>
      <c r="R48" s="14"/>
      <c r="S48" s="14"/>
      <c r="T48" s="14"/>
      <c r="U48" s="14"/>
      <c r="V48" s="14"/>
      <c r="W48" s="14"/>
      <c r="X48" s="14"/>
      <c r="Y48" s="14"/>
      <c r="Z48" s="14"/>
      <c r="AA48" s="14"/>
      <c r="AB48" s="14"/>
    </row>
    <row r="49">
      <c r="A49" s="7">
        <v>44992.0</v>
      </c>
      <c r="B49" s="8" t="s">
        <v>6154</v>
      </c>
      <c r="C49" s="9" t="s">
        <v>10</v>
      </c>
      <c r="D49" s="10" t="s">
        <v>6155</v>
      </c>
      <c r="E49" s="8" t="s">
        <v>199</v>
      </c>
      <c r="F49" s="16" t="s">
        <v>6156</v>
      </c>
      <c r="G49" s="19" t="s">
        <v>6157</v>
      </c>
      <c r="H49" s="11"/>
      <c r="I49" s="14"/>
      <c r="J49" s="14">
        <f t="shared" si="1"/>
        <v>1</v>
      </c>
      <c r="K49" s="66">
        <f t="shared" si="2"/>
        <v>1</v>
      </c>
      <c r="L49" s="14"/>
      <c r="M49" s="14"/>
      <c r="N49" s="14"/>
      <c r="O49" s="14"/>
      <c r="P49" s="14"/>
      <c r="Q49" s="14"/>
      <c r="R49" s="14"/>
      <c r="S49" s="14"/>
      <c r="T49" s="14"/>
      <c r="U49" s="14"/>
      <c r="V49" s="14"/>
      <c r="W49" s="14"/>
      <c r="X49" s="14"/>
      <c r="Y49" s="14"/>
      <c r="Z49" s="14"/>
      <c r="AA49" s="14"/>
      <c r="AB49" s="14"/>
    </row>
    <row r="50" ht="174.0" customHeight="1">
      <c r="A50" s="7">
        <v>44992.0</v>
      </c>
      <c r="B50" s="8" t="s">
        <v>6158</v>
      </c>
      <c r="C50" s="9" t="s">
        <v>14</v>
      </c>
      <c r="D50" s="10" t="s">
        <v>6159</v>
      </c>
      <c r="E50" s="8" t="s">
        <v>6160</v>
      </c>
      <c r="F50" s="16" t="s">
        <v>6161</v>
      </c>
      <c r="G50" s="19" t="s">
        <v>6162</v>
      </c>
      <c r="H50" s="11"/>
      <c r="I50" s="14"/>
      <c r="J50" s="14">
        <f t="shared" si="1"/>
        <v>1</v>
      </c>
      <c r="K50" s="66">
        <f t="shared" si="2"/>
        <v>1</v>
      </c>
      <c r="L50" s="14"/>
      <c r="M50" s="14"/>
      <c r="N50" s="14"/>
      <c r="O50" s="14"/>
      <c r="P50" s="14"/>
      <c r="Q50" s="14"/>
      <c r="R50" s="14"/>
      <c r="S50" s="14"/>
      <c r="T50" s="14"/>
      <c r="U50" s="14"/>
      <c r="V50" s="14"/>
      <c r="W50" s="14"/>
      <c r="X50" s="14"/>
      <c r="Y50" s="14"/>
      <c r="Z50" s="14"/>
      <c r="AA50" s="14"/>
      <c r="AB50" s="14"/>
    </row>
    <row r="51" ht="169.5" customHeight="1">
      <c r="A51" s="7">
        <v>44992.0</v>
      </c>
      <c r="B51" s="8" t="s">
        <v>6163</v>
      </c>
      <c r="C51" s="9" t="s">
        <v>14</v>
      </c>
      <c r="D51" s="15" t="s">
        <v>6164</v>
      </c>
      <c r="E51" s="8" t="s">
        <v>4449</v>
      </c>
      <c r="F51" s="16" t="s">
        <v>6165</v>
      </c>
      <c r="G51" s="17" t="s">
        <v>6166</v>
      </c>
      <c r="H51" s="11"/>
      <c r="I51" s="14"/>
      <c r="J51" s="14">
        <f t="shared" si="1"/>
        <v>2</v>
      </c>
      <c r="K51" s="66">
        <f t="shared" si="2"/>
        <v>2</v>
      </c>
      <c r="L51" s="14"/>
      <c r="M51" s="14"/>
      <c r="N51" s="14"/>
      <c r="O51" s="14"/>
      <c r="P51" s="14"/>
      <c r="Q51" s="14"/>
      <c r="R51" s="14"/>
      <c r="S51" s="14"/>
      <c r="T51" s="14"/>
      <c r="U51" s="14"/>
      <c r="V51" s="14"/>
      <c r="W51" s="14"/>
      <c r="X51" s="14"/>
      <c r="Y51" s="14"/>
      <c r="Z51" s="14"/>
      <c r="AA51" s="14"/>
      <c r="AB51" s="14"/>
    </row>
    <row r="52">
      <c r="A52" s="7">
        <v>44992.0</v>
      </c>
      <c r="B52" s="21" t="s">
        <v>6167</v>
      </c>
      <c r="C52" s="9" t="s">
        <v>10</v>
      </c>
      <c r="D52" s="10" t="s">
        <v>5974</v>
      </c>
      <c r="E52" s="8" t="s">
        <v>199</v>
      </c>
      <c r="F52" s="16" t="s">
        <v>6168</v>
      </c>
      <c r="G52" s="17" t="s">
        <v>6169</v>
      </c>
      <c r="H52" s="11"/>
      <c r="I52" s="14"/>
      <c r="J52" s="14">
        <f t="shared" si="1"/>
        <v>1</v>
      </c>
      <c r="K52" s="66">
        <f t="shared" si="2"/>
        <v>1</v>
      </c>
      <c r="L52" s="14"/>
      <c r="M52" s="14"/>
      <c r="N52" s="14"/>
      <c r="O52" s="14"/>
      <c r="P52" s="14"/>
      <c r="Q52" s="14"/>
      <c r="R52" s="14"/>
      <c r="S52" s="14"/>
      <c r="T52" s="14"/>
      <c r="U52" s="14"/>
      <c r="V52" s="14"/>
      <c r="W52" s="14"/>
      <c r="X52" s="14"/>
      <c r="Y52" s="14"/>
      <c r="Z52" s="14"/>
      <c r="AA52" s="14"/>
      <c r="AB52" s="14"/>
    </row>
    <row r="53">
      <c r="A53" s="7">
        <v>44992.0</v>
      </c>
      <c r="B53" s="8" t="s">
        <v>6170</v>
      </c>
      <c r="C53" s="9" t="s">
        <v>14</v>
      </c>
      <c r="D53" s="10" t="s">
        <v>5974</v>
      </c>
      <c r="E53" s="8" t="s">
        <v>142</v>
      </c>
      <c r="F53" s="16" t="s">
        <v>6171</v>
      </c>
      <c r="G53" s="19" t="s">
        <v>6172</v>
      </c>
      <c r="H53" s="11"/>
      <c r="I53" s="14"/>
      <c r="J53" s="14">
        <f t="shared" si="1"/>
        <v>1</v>
      </c>
      <c r="K53" s="66">
        <f t="shared" si="2"/>
        <v>1</v>
      </c>
      <c r="L53" s="14"/>
      <c r="M53" s="14"/>
      <c r="N53" s="14"/>
      <c r="O53" s="14"/>
      <c r="P53" s="14"/>
      <c r="Q53" s="14"/>
      <c r="R53" s="14"/>
      <c r="S53" s="14"/>
      <c r="T53" s="14"/>
      <c r="U53" s="14"/>
      <c r="V53" s="14"/>
      <c r="W53" s="14"/>
      <c r="X53" s="14"/>
      <c r="Y53" s="14"/>
      <c r="Z53" s="14"/>
      <c r="AA53" s="14"/>
      <c r="AB53" s="14"/>
    </row>
    <row r="54">
      <c r="A54" s="7">
        <v>44992.0</v>
      </c>
      <c r="B54" s="8" t="s">
        <v>6173</v>
      </c>
      <c r="C54" s="9" t="s">
        <v>14</v>
      </c>
      <c r="D54" s="10" t="s">
        <v>6174</v>
      </c>
      <c r="E54" s="8" t="s">
        <v>1102</v>
      </c>
      <c r="F54" s="16" t="s">
        <v>6175</v>
      </c>
      <c r="G54" s="19" t="s">
        <v>6176</v>
      </c>
      <c r="H54" s="11"/>
      <c r="I54" s="14"/>
      <c r="J54" s="14">
        <f t="shared" si="1"/>
        <v>1</v>
      </c>
      <c r="K54" s="66">
        <f t="shared" si="2"/>
        <v>1</v>
      </c>
      <c r="L54" s="14"/>
      <c r="M54" s="14"/>
      <c r="N54" s="14"/>
      <c r="O54" s="14"/>
      <c r="P54" s="14"/>
      <c r="Q54" s="14"/>
      <c r="R54" s="14"/>
      <c r="S54" s="14"/>
      <c r="T54" s="14"/>
      <c r="U54" s="14"/>
      <c r="V54" s="14"/>
      <c r="W54" s="14"/>
      <c r="X54" s="14"/>
      <c r="Y54" s="14"/>
      <c r="Z54" s="14"/>
      <c r="AA54" s="14"/>
      <c r="AB54" s="14"/>
    </row>
    <row r="55">
      <c r="A55" s="7">
        <v>44992.0</v>
      </c>
      <c r="B55" s="8" t="s">
        <v>6177</v>
      </c>
      <c r="C55" s="9" t="s">
        <v>30</v>
      </c>
      <c r="D55" s="10" t="s">
        <v>6178</v>
      </c>
      <c r="E55" s="8" t="s">
        <v>32</v>
      </c>
      <c r="F55" s="16" t="s">
        <v>6179</v>
      </c>
      <c r="G55" s="19" t="s">
        <v>6180</v>
      </c>
      <c r="H55" s="11"/>
      <c r="I55" s="14"/>
      <c r="J55" s="14">
        <f t="shared" si="1"/>
        <v>1</v>
      </c>
      <c r="K55" s="66">
        <f t="shared" si="2"/>
        <v>1</v>
      </c>
      <c r="L55" s="14"/>
      <c r="M55" s="14"/>
      <c r="N55" s="14"/>
      <c r="O55" s="14"/>
      <c r="P55" s="14"/>
      <c r="Q55" s="14"/>
      <c r="R55" s="14"/>
      <c r="S55" s="14"/>
      <c r="T55" s="14"/>
      <c r="U55" s="14"/>
      <c r="V55" s="14"/>
      <c r="W55" s="14"/>
      <c r="X55" s="14"/>
      <c r="Y55" s="14"/>
      <c r="Z55" s="14"/>
      <c r="AA55" s="14"/>
      <c r="AB55" s="14"/>
    </row>
    <row r="56">
      <c r="A56" s="7">
        <v>44992.0</v>
      </c>
      <c r="B56" s="8" t="s">
        <v>6181</v>
      </c>
      <c r="C56" s="9" t="s">
        <v>10</v>
      </c>
      <c r="D56" s="15" t="s">
        <v>6182</v>
      </c>
      <c r="E56" s="8" t="s">
        <v>53</v>
      </c>
      <c r="F56" s="16" t="s">
        <v>6183</v>
      </c>
      <c r="G56" s="17" t="s">
        <v>6184</v>
      </c>
      <c r="H56" s="11"/>
      <c r="I56" s="14"/>
      <c r="J56" s="14">
        <f t="shared" si="1"/>
        <v>2</v>
      </c>
      <c r="K56" s="66">
        <f t="shared" si="2"/>
        <v>2</v>
      </c>
      <c r="L56" s="14"/>
      <c r="M56" s="14"/>
      <c r="N56" s="14"/>
      <c r="O56" s="14"/>
      <c r="P56" s="14"/>
      <c r="Q56" s="14"/>
      <c r="R56" s="14"/>
      <c r="S56" s="14"/>
      <c r="T56" s="14"/>
      <c r="U56" s="14"/>
      <c r="V56" s="14"/>
      <c r="W56" s="14"/>
      <c r="X56" s="14"/>
      <c r="Y56" s="14"/>
      <c r="Z56" s="14"/>
      <c r="AA56" s="14"/>
      <c r="AB56" s="14"/>
    </row>
    <row r="57">
      <c r="A57" s="7">
        <v>44992.0</v>
      </c>
      <c r="B57" s="8" t="s">
        <v>6185</v>
      </c>
      <c r="C57" s="9" t="s">
        <v>14</v>
      </c>
      <c r="D57" s="10" t="s">
        <v>6186</v>
      </c>
      <c r="E57" s="8" t="s">
        <v>123</v>
      </c>
      <c r="F57" s="16" t="s">
        <v>6187</v>
      </c>
      <c r="G57" s="19" t="s">
        <v>6188</v>
      </c>
      <c r="H57" s="11"/>
      <c r="I57" s="14"/>
      <c r="J57" s="14">
        <f t="shared" si="1"/>
        <v>1</v>
      </c>
      <c r="K57" s="66">
        <f t="shared" si="2"/>
        <v>1</v>
      </c>
      <c r="L57" s="14"/>
      <c r="M57" s="14"/>
      <c r="N57" s="14"/>
      <c r="O57" s="14"/>
      <c r="P57" s="14"/>
      <c r="Q57" s="14"/>
      <c r="R57" s="14"/>
      <c r="S57" s="14"/>
      <c r="T57" s="14"/>
      <c r="U57" s="14"/>
      <c r="V57" s="14"/>
      <c r="W57" s="14"/>
      <c r="X57" s="14"/>
      <c r="Y57" s="14"/>
      <c r="Z57" s="14"/>
      <c r="AA57" s="14"/>
      <c r="AB57" s="14"/>
    </row>
    <row r="58" ht="129.0" customHeight="1">
      <c r="A58" s="7">
        <v>44992.0</v>
      </c>
      <c r="B58" s="8" t="s">
        <v>6189</v>
      </c>
      <c r="C58" s="9" t="s">
        <v>14</v>
      </c>
      <c r="D58" s="15" t="s">
        <v>6190</v>
      </c>
      <c r="E58" s="8" t="s">
        <v>132</v>
      </c>
      <c r="F58" s="16" t="s">
        <v>3215</v>
      </c>
      <c r="G58" s="17" t="s">
        <v>6191</v>
      </c>
      <c r="H58" s="8" t="s">
        <v>6192</v>
      </c>
      <c r="I58" s="14"/>
      <c r="J58" s="14">
        <f t="shared" si="1"/>
        <v>1</v>
      </c>
      <c r="K58" s="66">
        <f t="shared" si="2"/>
        <v>1</v>
      </c>
      <c r="L58" s="14"/>
      <c r="M58" s="14"/>
      <c r="N58" s="14"/>
      <c r="O58" s="14"/>
      <c r="P58" s="14"/>
      <c r="Q58" s="14"/>
      <c r="R58" s="14"/>
      <c r="S58" s="14"/>
      <c r="T58" s="14"/>
      <c r="U58" s="14"/>
      <c r="V58" s="14"/>
      <c r="W58" s="14"/>
      <c r="X58" s="14"/>
      <c r="Y58" s="14"/>
      <c r="Z58" s="14"/>
      <c r="AA58" s="14"/>
      <c r="AB58" s="14"/>
    </row>
    <row r="59">
      <c r="A59" s="7">
        <v>44992.0</v>
      </c>
      <c r="B59" s="8" t="s">
        <v>6193</v>
      </c>
      <c r="C59" s="9" t="s">
        <v>14</v>
      </c>
      <c r="D59" s="10" t="s">
        <v>6194</v>
      </c>
      <c r="E59" s="8" t="s">
        <v>93</v>
      </c>
      <c r="F59" s="16" t="s">
        <v>6195</v>
      </c>
      <c r="G59" s="19" t="s">
        <v>6196</v>
      </c>
      <c r="H59" s="11"/>
      <c r="I59" s="14"/>
      <c r="J59" s="14">
        <f t="shared" si="1"/>
        <v>1</v>
      </c>
      <c r="K59" s="66">
        <f t="shared" si="2"/>
        <v>1</v>
      </c>
      <c r="L59" s="14"/>
      <c r="M59" s="14"/>
      <c r="N59" s="14"/>
      <c r="O59" s="14"/>
      <c r="P59" s="14"/>
      <c r="Q59" s="14"/>
      <c r="R59" s="14"/>
      <c r="S59" s="14"/>
      <c r="T59" s="14"/>
      <c r="U59" s="14"/>
      <c r="V59" s="14"/>
      <c r="W59" s="14"/>
      <c r="X59" s="14"/>
      <c r="Y59" s="14"/>
      <c r="Z59" s="14"/>
      <c r="AA59" s="14"/>
      <c r="AB59" s="14"/>
    </row>
    <row r="60">
      <c r="A60" s="7">
        <v>44994.0</v>
      </c>
      <c r="B60" s="8" t="s">
        <v>6197</v>
      </c>
      <c r="C60" s="9" t="s">
        <v>14</v>
      </c>
      <c r="D60" s="10" t="s">
        <v>6198</v>
      </c>
      <c r="E60" s="8" t="s">
        <v>132</v>
      </c>
      <c r="F60" s="16" t="s">
        <v>6199</v>
      </c>
      <c r="G60" s="17" t="s">
        <v>6200</v>
      </c>
      <c r="H60" s="8"/>
      <c r="I60" s="14"/>
      <c r="J60" s="14">
        <f t="shared" si="1"/>
        <v>1</v>
      </c>
      <c r="K60" s="66">
        <f t="shared" si="2"/>
        <v>1</v>
      </c>
      <c r="L60" s="14"/>
      <c r="M60" s="14"/>
      <c r="N60" s="14"/>
      <c r="O60" s="14"/>
      <c r="P60" s="14"/>
      <c r="Q60" s="14"/>
      <c r="R60" s="14"/>
      <c r="S60" s="14"/>
      <c r="T60" s="14"/>
      <c r="U60" s="14"/>
      <c r="V60" s="14"/>
      <c r="W60" s="14"/>
      <c r="X60" s="14"/>
      <c r="Y60" s="14"/>
      <c r="Z60" s="14"/>
      <c r="AA60" s="14"/>
      <c r="AB60" s="14"/>
    </row>
    <row r="61">
      <c r="A61" s="7">
        <v>44994.0</v>
      </c>
      <c r="B61" s="8" t="s">
        <v>6201</v>
      </c>
      <c r="C61" s="9" t="s">
        <v>30</v>
      </c>
      <c r="D61" s="10" t="s">
        <v>6202</v>
      </c>
      <c r="E61" s="8" t="s">
        <v>68</v>
      </c>
      <c r="F61" s="16" t="s">
        <v>6203</v>
      </c>
      <c r="G61" s="19" t="s">
        <v>6204</v>
      </c>
      <c r="H61" s="11"/>
      <c r="I61" s="14"/>
      <c r="J61" s="14">
        <f t="shared" si="1"/>
        <v>1</v>
      </c>
      <c r="K61" s="66">
        <f t="shared" si="2"/>
        <v>1</v>
      </c>
      <c r="L61" s="14"/>
      <c r="M61" s="14"/>
      <c r="N61" s="14"/>
      <c r="O61" s="14"/>
      <c r="P61" s="14"/>
      <c r="Q61" s="14"/>
      <c r="R61" s="14"/>
      <c r="S61" s="14"/>
      <c r="T61" s="14"/>
      <c r="U61" s="14"/>
      <c r="V61" s="14"/>
      <c r="W61" s="14"/>
      <c r="X61" s="14"/>
      <c r="Y61" s="14"/>
      <c r="Z61" s="14"/>
      <c r="AA61" s="14"/>
      <c r="AB61" s="14"/>
    </row>
    <row r="62">
      <c r="A62" s="7">
        <v>44994.0</v>
      </c>
      <c r="B62" s="8" t="s">
        <v>6205</v>
      </c>
      <c r="C62" s="9" t="s">
        <v>10</v>
      </c>
      <c r="D62" s="15" t="s">
        <v>6206</v>
      </c>
      <c r="E62" s="8" t="s">
        <v>6207</v>
      </c>
      <c r="F62" s="16" t="s">
        <v>6208</v>
      </c>
      <c r="G62" s="17" t="s">
        <v>6209</v>
      </c>
      <c r="H62" s="11"/>
      <c r="I62" s="14"/>
      <c r="J62" s="14">
        <f t="shared" si="1"/>
        <v>2</v>
      </c>
      <c r="K62" s="66">
        <f t="shared" si="2"/>
        <v>2</v>
      </c>
      <c r="L62" s="14"/>
      <c r="M62" s="14"/>
      <c r="N62" s="14"/>
      <c r="O62" s="14"/>
      <c r="P62" s="14"/>
      <c r="Q62" s="14"/>
      <c r="R62" s="14"/>
      <c r="S62" s="14"/>
      <c r="T62" s="14"/>
      <c r="U62" s="14"/>
      <c r="V62" s="14"/>
      <c r="W62" s="14"/>
      <c r="X62" s="14"/>
      <c r="Y62" s="14"/>
      <c r="Z62" s="14"/>
      <c r="AA62" s="14"/>
      <c r="AB62" s="14"/>
    </row>
    <row r="63">
      <c r="A63" s="7">
        <v>44994.0</v>
      </c>
      <c r="B63" s="8" t="s">
        <v>6210</v>
      </c>
      <c r="C63" s="9" t="s">
        <v>30</v>
      </c>
      <c r="D63" s="10" t="s">
        <v>6211</v>
      </c>
      <c r="E63" s="8" t="s">
        <v>37</v>
      </c>
      <c r="F63" s="16" t="s">
        <v>6212</v>
      </c>
      <c r="G63" s="19" t="s">
        <v>6213</v>
      </c>
      <c r="H63" s="11"/>
      <c r="I63" s="14"/>
      <c r="J63" s="14">
        <f t="shared" si="1"/>
        <v>1</v>
      </c>
      <c r="K63" s="66">
        <f t="shared" si="2"/>
        <v>1</v>
      </c>
      <c r="L63" s="14"/>
      <c r="M63" s="14"/>
      <c r="N63" s="14"/>
      <c r="O63" s="14"/>
      <c r="P63" s="14"/>
      <c r="Q63" s="14"/>
      <c r="R63" s="14"/>
      <c r="S63" s="14"/>
      <c r="T63" s="14"/>
      <c r="U63" s="14"/>
      <c r="V63" s="14"/>
      <c r="W63" s="14"/>
      <c r="X63" s="14"/>
      <c r="Y63" s="14"/>
      <c r="Z63" s="14"/>
      <c r="AA63" s="14"/>
      <c r="AB63" s="14"/>
    </row>
    <row r="64">
      <c r="A64" s="7">
        <v>44994.0</v>
      </c>
      <c r="B64" s="8" t="s">
        <v>6214</v>
      </c>
      <c r="C64" s="9" t="s">
        <v>14</v>
      </c>
      <c r="D64" s="10" t="s">
        <v>6215</v>
      </c>
      <c r="E64" s="8" t="s">
        <v>156</v>
      </c>
      <c r="F64" s="16" t="s">
        <v>6216</v>
      </c>
      <c r="G64" s="19" t="s">
        <v>6217</v>
      </c>
      <c r="H64" s="11"/>
      <c r="I64" s="14"/>
      <c r="J64" s="14">
        <f t="shared" si="1"/>
        <v>1</v>
      </c>
      <c r="K64" s="66">
        <f t="shared" si="2"/>
        <v>1</v>
      </c>
      <c r="L64" s="14"/>
      <c r="M64" s="14"/>
      <c r="N64" s="14"/>
      <c r="O64" s="14"/>
      <c r="P64" s="14"/>
      <c r="Q64" s="14"/>
      <c r="R64" s="14"/>
      <c r="S64" s="14"/>
      <c r="T64" s="14"/>
      <c r="U64" s="14"/>
      <c r="V64" s="14"/>
      <c r="W64" s="14"/>
      <c r="X64" s="14"/>
      <c r="Y64" s="14"/>
      <c r="Z64" s="14"/>
      <c r="AA64" s="14"/>
      <c r="AB64" s="14"/>
    </row>
    <row r="65">
      <c r="A65" s="7">
        <v>44994.0</v>
      </c>
      <c r="B65" s="8" t="s">
        <v>6218</v>
      </c>
      <c r="C65" s="9" t="s">
        <v>14</v>
      </c>
      <c r="D65" s="10" t="s">
        <v>6219</v>
      </c>
      <c r="E65" s="8" t="s">
        <v>1608</v>
      </c>
      <c r="F65" s="16" t="s">
        <v>6220</v>
      </c>
      <c r="G65" s="19" t="s">
        <v>6221</v>
      </c>
      <c r="H65" s="11"/>
      <c r="I65" s="14"/>
      <c r="J65" s="14">
        <f t="shared" si="1"/>
        <v>1</v>
      </c>
      <c r="K65" s="66">
        <f t="shared" si="2"/>
        <v>1</v>
      </c>
      <c r="L65" s="14"/>
      <c r="M65" s="14"/>
      <c r="N65" s="14"/>
      <c r="O65" s="14"/>
      <c r="P65" s="14"/>
      <c r="Q65" s="14"/>
      <c r="R65" s="14"/>
      <c r="S65" s="14"/>
      <c r="T65" s="14"/>
      <c r="U65" s="14"/>
      <c r="V65" s="14"/>
      <c r="W65" s="14"/>
      <c r="X65" s="14"/>
      <c r="Y65" s="14"/>
      <c r="Z65" s="14"/>
      <c r="AA65" s="14"/>
      <c r="AB65" s="14"/>
    </row>
    <row r="66">
      <c r="A66" s="7">
        <v>44994.0</v>
      </c>
      <c r="B66" s="8" t="s">
        <v>6222</v>
      </c>
      <c r="C66" s="9" t="s">
        <v>30</v>
      </c>
      <c r="D66" s="10" t="s">
        <v>6223</v>
      </c>
      <c r="E66" s="8" t="s">
        <v>156</v>
      </c>
      <c r="F66" s="16" t="s">
        <v>6224</v>
      </c>
      <c r="G66" s="19" t="s">
        <v>6225</v>
      </c>
      <c r="H66" s="11"/>
      <c r="I66" s="14"/>
      <c r="J66" s="14">
        <f t="shared" si="1"/>
        <v>1</v>
      </c>
      <c r="K66" s="66">
        <f t="shared" si="2"/>
        <v>1</v>
      </c>
      <c r="L66" s="14"/>
      <c r="M66" s="14"/>
      <c r="N66" s="14"/>
      <c r="O66" s="14"/>
      <c r="P66" s="14"/>
      <c r="Q66" s="14"/>
      <c r="R66" s="14"/>
      <c r="S66" s="14"/>
      <c r="T66" s="14"/>
      <c r="U66" s="14"/>
      <c r="V66" s="14"/>
      <c r="W66" s="14"/>
      <c r="X66" s="14"/>
      <c r="Y66" s="14"/>
      <c r="Z66" s="14"/>
      <c r="AA66" s="14"/>
      <c r="AB66" s="14"/>
    </row>
    <row r="67">
      <c r="A67" s="7">
        <v>44994.0</v>
      </c>
      <c r="B67" s="8" t="s">
        <v>6226</v>
      </c>
      <c r="C67" s="9" t="s">
        <v>14</v>
      </c>
      <c r="D67" s="15" t="s">
        <v>6227</v>
      </c>
      <c r="E67" s="8" t="s">
        <v>6228</v>
      </c>
      <c r="F67" s="16" t="s">
        <v>6229</v>
      </c>
      <c r="G67" s="17" t="s">
        <v>6230</v>
      </c>
      <c r="H67" s="11"/>
      <c r="I67" s="14"/>
      <c r="J67" s="14">
        <f t="shared" si="1"/>
        <v>2</v>
      </c>
      <c r="K67" s="66">
        <f t="shared" si="2"/>
        <v>2</v>
      </c>
      <c r="L67" s="14"/>
      <c r="M67" s="14"/>
      <c r="N67" s="14"/>
      <c r="O67" s="14"/>
      <c r="P67" s="14"/>
      <c r="Q67" s="14"/>
      <c r="R67" s="14"/>
      <c r="S67" s="14"/>
      <c r="T67" s="14"/>
      <c r="U67" s="14"/>
      <c r="V67" s="14"/>
      <c r="W67" s="14"/>
      <c r="X67" s="14"/>
      <c r="Y67" s="14"/>
      <c r="Z67" s="14"/>
      <c r="AA67" s="14"/>
      <c r="AB67" s="14"/>
    </row>
    <row r="68">
      <c r="A68" s="7">
        <v>44995.0</v>
      </c>
      <c r="B68" s="8" t="s">
        <v>6231</v>
      </c>
      <c r="C68" s="9" t="s">
        <v>14</v>
      </c>
      <c r="D68" s="10" t="s">
        <v>6232</v>
      </c>
      <c r="E68" s="8" t="s">
        <v>93</v>
      </c>
      <c r="F68" s="16" t="s">
        <v>6233</v>
      </c>
      <c r="G68" s="19" t="s">
        <v>6234</v>
      </c>
      <c r="H68" s="11"/>
      <c r="I68" s="14"/>
      <c r="J68" s="14">
        <f t="shared" si="1"/>
        <v>1</v>
      </c>
      <c r="K68" s="66">
        <f t="shared" si="2"/>
        <v>1</v>
      </c>
      <c r="L68" s="14"/>
      <c r="M68" s="14"/>
      <c r="N68" s="14"/>
      <c r="O68" s="14"/>
      <c r="P68" s="14"/>
      <c r="Q68" s="14"/>
      <c r="R68" s="14"/>
      <c r="S68" s="14"/>
      <c r="T68" s="14"/>
      <c r="U68" s="14"/>
      <c r="V68" s="14"/>
      <c r="W68" s="14"/>
      <c r="X68" s="14"/>
      <c r="Y68" s="14"/>
      <c r="Z68" s="14"/>
      <c r="AA68" s="14"/>
      <c r="AB68" s="14"/>
    </row>
    <row r="69">
      <c r="A69" s="7">
        <v>44995.0</v>
      </c>
      <c r="B69" s="8" t="s">
        <v>6235</v>
      </c>
      <c r="C69" s="9" t="s">
        <v>10</v>
      </c>
      <c r="D69" s="10" t="s">
        <v>6236</v>
      </c>
      <c r="E69" s="8" t="s">
        <v>68</v>
      </c>
      <c r="F69" s="16" t="s">
        <v>6237</v>
      </c>
      <c r="G69" s="19" t="s">
        <v>6238</v>
      </c>
      <c r="H69" s="11"/>
      <c r="I69" s="14"/>
      <c r="J69" s="14">
        <f t="shared" si="1"/>
        <v>1</v>
      </c>
      <c r="K69" s="66">
        <f t="shared" si="2"/>
        <v>1</v>
      </c>
      <c r="L69" s="14"/>
      <c r="M69" s="14"/>
      <c r="N69" s="14"/>
      <c r="O69" s="14"/>
      <c r="P69" s="14"/>
      <c r="Q69" s="14"/>
      <c r="R69" s="14"/>
      <c r="S69" s="14"/>
      <c r="T69" s="14"/>
      <c r="U69" s="14"/>
      <c r="V69" s="14"/>
      <c r="W69" s="14"/>
      <c r="X69" s="14"/>
      <c r="Y69" s="14"/>
      <c r="Z69" s="14"/>
      <c r="AA69" s="14"/>
      <c r="AB69" s="14"/>
    </row>
    <row r="70">
      <c r="A70" s="7">
        <v>44995.0</v>
      </c>
      <c r="B70" s="8" t="s">
        <v>6239</v>
      </c>
      <c r="C70" s="9" t="s">
        <v>10</v>
      </c>
      <c r="D70" s="10" t="s">
        <v>6240</v>
      </c>
      <c r="E70" s="8" t="s">
        <v>123</v>
      </c>
      <c r="F70" s="16" t="s">
        <v>6241</v>
      </c>
      <c r="G70" s="65" t="s">
        <v>6242</v>
      </c>
      <c r="H70" s="8" t="s">
        <v>6243</v>
      </c>
      <c r="I70" s="14"/>
      <c r="J70" s="14">
        <f t="shared" si="1"/>
        <v>1</v>
      </c>
      <c r="K70" s="66">
        <f t="shared" si="2"/>
        <v>1</v>
      </c>
      <c r="L70" s="14"/>
      <c r="M70" s="14"/>
      <c r="N70" s="14"/>
      <c r="O70" s="14"/>
      <c r="P70" s="14"/>
      <c r="Q70" s="14"/>
      <c r="R70" s="14"/>
      <c r="S70" s="14"/>
      <c r="T70" s="14"/>
      <c r="U70" s="14"/>
      <c r="V70" s="14"/>
      <c r="W70" s="14"/>
      <c r="X70" s="14"/>
      <c r="Y70" s="14"/>
      <c r="Z70" s="14"/>
      <c r="AA70" s="14"/>
      <c r="AB70" s="14"/>
    </row>
    <row r="71" ht="30.0" customHeight="1">
      <c r="A71" s="7">
        <v>44995.0</v>
      </c>
      <c r="B71" s="8" t="s">
        <v>6244</v>
      </c>
      <c r="C71" s="9" t="s">
        <v>10</v>
      </c>
      <c r="D71" s="10" t="s">
        <v>6236</v>
      </c>
      <c r="E71" s="8" t="s">
        <v>68</v>
      </c>
      <c r="F71" s="16" t="s">
        <v>308</v>
      </c>
      <c r="G71" s="13"/>
      <c r="H71" s="11"/>
      <c r="I71" s="14"/>
      <c r="J71" s="14">
        <f t="shared" si="1"/>
        <v>1</v>
      </c>
      <c r="K71" s="66">
        <f t="shared" si="2"/>
        <v>1</v>
      </c>
      <c r="L71" s="14"/>
      <c r="M71" s="14"/>
      <c r="N71" s="14"/>
      <c r="O71" s="14"/>
      <c r="P71" s="14"/>
      <c r="Q71" s="14"/>
      <c r="R71" s="14"/>
      <c r="S71" s="14"/>
      <c r="T71" s="14"/>
      <c r="U71" s="14"/>
      <c r="V71" s="14"/>
      <c r="W71" s="14"/>
      <c r="X71" s="14"/>
      <c r="Y71" s="14"/>
      <c r="Z71" s="14"/>
      <c r="AA71" s="14"/>
      <c r="AB71" s="14"/>
    </row>
    <row r="72" ht="297.0" customHeight="1">
      <c r="A72" s="7">
        <v>44995.0</v>
      </c>
      <c r="B72" s="8" t="s">
        <v>6245</v>
      </c>
      <c r="C72" s="9" t="s">
        <v>14</v>
      </c>
      <c r="D72" s="15" t="s">
        <v>6246</v>
      </c>
      <c r="E72" s="8" t="s">
        <v>132</v>
      </c>
      <c r="F72" s="16" t="s">
        <v>1785</v>
      </c>
      <c r="G72" s="19" t="s">
        <v>6247</v>
      </c>
      <c r="H72" s="11"/>
      <c r="I72" s="14"/>
      <c r="J72" s="14">
        <f t="shared" si="1"/>
        <v>1</v>
      </c>
      <c r="K72" s="66">
        <f t="shared" si="2"/>
        <v>1</v>
      </c>
      <c r="L72" s="14"/>
      <c r="M72" s="14"/>
      <c r="N72" s="14"/>
      <c r="O72" s="14"/>
      <c r="P72" s="14"/>
      <c r="Q72" s="14"/>
      <c r="R72" s="14"/>
      <c r="S72" s="14"/>
      <c r="T72" s="14"/>
      <c r="U72" s="14"/>
      <c r="V72" s="14"/>
      <c r="W72" s="14"/>
      <c r="X72" s="14"/>
      <c r="Y72" s="14"/>
      <c r="Z72" s="14"/>
      <c r="AA72" s="14"/>
      <c r="AB72" s="14"/>
    </row>
    <row r="73" ht="255.0" customHeight="1">
      <c r="A73" s="7">
        <v>44995.0</v>
      </c>
      <c r="B73" s="8" t="s">
        <v>6248</v>
      </c>
      <c r="C73" s="9" t="s">
        <v>30</v>
      </c>
      <c r="D73" s="15" t="s">
        <v>6249</v>
      </c>
      <c r="E73" s="8" t="s">
        <v>132</v>
      </c>
      <c r="F73" s="16" t="s">
        <v>6250</v>
      </c>
      <c r="G73" s="17" t="s">
        <v>6251</v>
      </c>
      <c r="H73" s="11"/>
      <c r="I73" s="14"/>
      <c r="J73" s="14">
        <f t="shared" si="1"/>
        <v>2</v>
      </c>
      <c r="K73" s="66">
        <f t="shared" si="2"/>
        <v>2</v>
      </c>
      <c r="L73" s="14"/>
      <c r="M73" s="14"/>
      <c r="N73" s="14"/>
      <c r="O73" s="14"/>
      <c r="P73" s="14"/>
      <c r="Q73" s="14"/>
      <c r="R73" s="14"/>
      <c r="S73" s="14"/>
      <c r="T73" s="14"/>
      <c r="U73" s="14"/>
      <c r="V73" s="14"/>
      <c r="W73" s="14"/>
      <c r="X73" s="14"/>
      <c r="Y73" s="14"/>
      <c r="Z73" s="14"/>
      <c r="AA73" s="14"/>
      <c r="AB73" s="14"/>
    </row>
    <row r="74" ht="226.5" customHeight="1">
      <c r="A74" s="7">
        <v>44995.0</v>
      </c>
      <c r="B74" s="8" t="s">
        <v>6252</v>
      </c>
      <c r="C74" s="9" t="s">
        <v>14</v>
      </c>
      <c r="D74" s="10" t="s">
        <v>6253</v>
      </c>
      <c r="E74" s="8" t="s">
        <v>6254</v>
      </c>
      <c r="F74" s="16" t="s">
        <v>6255</v>
      </c>
      <c r="G74" s="19" t="s">
        <v>6256</v>
      </c>
      <c r="H74" s="11"/>
      <c r="I74" s="14"/>
      <c r="J74" s="14">
        <f t="shared" si="1"/>
        <v>1</v>
      </c>
      <c r="K74" s="66">
        <f t="shared" si="2"/>
        <v>1</v>
      </c>
      <c r="L74" s="14"/>
      <c r="M74" s="14"/>
      <c r="N74" s="14"/>
      <c r="O74" s="14"/>
      <c r="P74" s="14"/>
      <c r="Q74" s="14"/>
      <c r="R74" s="14"/>
      <c r="S74" s="14"/>
      <c r="T74" s="14"/>
      <c r="U74" s="14"/>
      <c r="V74" s="14"/>
      <c r="W74" s="14"/>
      <c r="X74" s="14"/>
      <c r="Y74" s="14"/>
      <c r="Z74" s="14"/>
      <c r="AA74" s="14"/>
      <c r="AB74" s="14"/>
    </row>
    <row r="75">
      <c r="A75" s="7">
        <v>44995.0</v>
      </c>
      <c r="B75" s="8" t="s">
        <v>6257</v>
      </c>
      <c r="C75" s="9" t="s">
        <v>14</v>
      </c>
      <c r="D75" s="10" t="s">
        <v>6258</v>
      </c>
      <c r="E75" s="8" t="s">
        <v>5542</v>
      </c>
      <c r="F75" s="16" t="s">
        <v>6259</v>
      </c>
      <c r="G75" s="19" t="s">
        <v>6260</v>
      </c>
      <c r="H75" s="11"/>
      <c r="I75" s="14"/>
      <c r="J75" s="14">
        <f t="shared" si="1"/>
        <v>1</v>
      </c>
      <c r="K75" s="66">
        <f t="shared" si="2"/>
        <v>1</v>
      </c>
      <c r="L75" s="14"/>
      <c r="M75" s="14"/>
      <c r="N75" s="14"/>
      <c r="O75" s="14"/>
      <c r="P75" s="14"/>
      <c r="Q75" s="14"/>
      <c r="R75" s="14"/>
      <c r="S75" s="14"/>
      <c r="T75" s="14"/>
      <c r="U75" s="14"/>
      <c r="V75" s="14"/>
      <c r="W75" s="14"/>
      <c r="X75" s="14"/>
      <c r="Y75" s="14"/>
      <c r="Z75" s="14"/>
      <c r="AA75" s="14"/>
      <c r="AB75" s="14"/>
    </row>
    <row r="76">
      <c r="A76" s="7">
        <v>44998.0</v>
      </c>
      <c r="B76" s="8" t="s">
        <v>6261</v>
      </c>
      <c r="C76" s="9" t="s">
        <v>14</v>
      </c>
      <c r="D76" s="10" t="s">
        <v>6262</v>
      </c>
      <c r="E76" s="8" t="s">
        <v>132</v>
      </c>
      <c r="F76" s="16" t="s">
        <v>6263</v>
      </c>
      <c r="G76" s="19" t="s">
        <v>6264</v>
      </c>
      <c r="H76" s="8" t="s">
        <v>6265</v>
      </c>
      <c r="I76" s="14"/>
      <c r="J76" s="14"/>
      <c r="K76" s="66">
        <f t="shared" si="2"/>
        <v>1</v>
      </c>
      <c r="L76" s="14"/>
      <c r="M76" s="14"/>
      <c r="N76" s="14"/>
      <c r="O76" s="14"/>
      <c r="P76" s="14"/>
      <c r="Q76" s="14"/>
      <c r="R76" s="14"/>
      <c r="S76" s="14"/>
      <c r="T76" s="14"/>
      <c r="U76" s="14"/>
      <c r="V76" s="14"/>
      <c r="W76" s="14"/>
      <c r="X76" s="14"/>
      <c r="Y76" s="14"/>
      <c r="Z76" s="14"/>
      <c r="AA76" s="14"/>
      <c r="AB76" s="14"/>
    </row>
    <row r="77">
      <c r="A77" s="7">
        <v>44998.0</v>
      </c>
      <c r="B77" s="8" t="s">
        <v>6266</v>
      </c>
      <c r="C77" s="9" t="s">
        <v>14</v>
      </c>
      <c r="D77" s="10" t="s">
        <v>6267</v>
      </c>
      <c r="E77" s="8" t="s">
        <v>132</v>
      </c>
      <c r="F77" s="16" t="s">
        <v>6268</v>
      </c>
      <c r="G77" s="19" t="s">
        <v>6269</v>
      </c>
      <c r="H77" s="8" t="s">
        <v>6265</v>
      </c>
      <c r="I77" s="14"/>
      <c r="J77" s="14"/>
      <c r="K77" s="66">
        <f t="shared" si="2"/>
        <v>1</v>
      </c>
      <c r="L77" s="14"/>
      <c r="M77" s="14"/>
      <c r="N77" s="14"/>
      <c r="O77" s="14"/>
      <c r="P77" s="14"/>
      <c r="Q77" s="14"/>
      <c r="R77" s="14"/>
      <c r="S77" s="14"/>
      <c r="T77" s="14"/>
      <c r="U77" s="14"/>
      <c r="V77" s="14"/>
      <c r="W77" s="14"/>
      <c r="X77" s="14"/>
      <c r="Y77" s="14"/>
      <c r="Z77" s="14"/>
      <c r="AA77" s="14"/>
      <c r="AB77" s="14"/>
    </row>
    <row r="78">
      <c r="A78" s="7">
        <v>44998.0</v>
      </c>
      <c r="B78" s="8" t="s">
        <v>6270</v>
      </c>
      <c r="C78" s="9" t="s">
        <v>14</v>
      </c>
      <c r="D78" s="10" t="s">
        <v>6271</v>
      </c>
      <c r="E78" s="8" t="s">
        <v>6272</v>
      </c>
      <c r="F78" s="16" t="s">
        <v>6273</v>
      </c>
      <c r="G78" s="19" t="s">
        <v>6274</v>
      </c>
      <c r="H78" s="11"/>
      <c r="I78" s="14"/>
      <c r="J78" s="14"/>
      <c r="K78" s="66">
        <f t="shared" si="2"/>
        <v>1</v>
      </c>
      <c r="L78" s="14"/>
      <c r="M78" s="14"/>
      <c r="N78" s="14"/>
      <c r="O78" s="14"/>
      <c r="P78" s="14"/>
      <c r="Q78" s="14"/>
      <c r="R78" s="14"/>
      <c r="S78" s="14"/>
      <c r="T78" s="14"/>
      <c r="U78" s="14"/>
      <c r="V78" s="14"/>
      <c r="W78" s="14"/>
      <c r="X78" s="14"/>
      <c r="Y78" s="14"/>
      <c r="Z78" s="14"/>
      <c r="AA78" s="14"/>
      <c r="AB78" s="14"/>
    </row>
    <row r="79">
      <c r="A79" s="7">
        <v>44998.0</v>
      </c>
      <c r="B79" s="8" t="s">
        <v>6275</v>
      </c>
      <c r="C79" s="9" t="s">
        <v>10</v>
      </c>
      <c r="D79" s="15" t="s">
        <v>6276</v>
      </c>
      <c r="E79" s="8" t="s">
        <v>132</v>
      </c>
      <c r="F79" s="16" t="s">
        <v>6277</v>
      </c>
      <c r="G79" s="19" t="s">
        <v>6278</v>
      </c>
      <c r="H79" s="11"/>
      <c r="I79" s="14"/>
      <c r="J79" s="14"/>
      <c r="K79" s="66">
        <f t="shared" si="2"/>
        <v>1</v>
      </c>
      <c r="L79" s="14"/>
      <c r="M79" s="14"/>
      <c r="N79" s="14"/>
      <c r="O79" s="14"/>
      <c r="P79" s="14"/>
      <c r="Q79" s="14"/>
      <c r="R79" s="14"/>
      <c r="S79" s="14"/>
      <c r="T79" s="14"/>
      <c r="U79" s="14"/>
      <c r="V79" s="14"/>
      <c r="W79" s="14"/>
      <c r="X79" s="14"/>
      <c r="Y79" s="14"/>
      <c r="Z79" s="14"/>
      <c r="AA79" s="14"/>
      <c r="AB79" s="14"/>
    </row>
    <row r="80">
      <c r="A80" s="7">
        <v>44998.0</v>
      </c>
      <c r="B80" s="8" t="s">
        <v>6279</v>
      </c>
      <c r="C80" s="9" t="s">
        <v>10</v>
      </c>
      <c r="D80" s="10" t="s">
        <v>6280</v>
      </c>
      <c r="E80" s="8" t="s">
        <v>68</v>
      </c>
      <c r="F80" s="16" t="s">
        <v>6281</v>
      </c>
      <c r="G80" s="13"/>
      <c r="H80" s="11"/>
      <c r="I80" s="14"/>
      <c r="J80" s="14"/>
      <c r="K80" s="66">
        <f t="shared" si="2"/>
        <v>1</v>
      </c>
      <c r="L80" s="14"/>
      <c r="M80" s="14"/>
      <c r="N80" s="14"/>
      <c r="O80" s="14"/>
      <c r="P80" s="14"/>
      <c r="Q80" s="14"/>
      <c r="R80" s="14"/>
      <c r="S80" s="14"/>
      <c r="T80" s="14"/>
      <c r="U80" s="14"/>
      <c r="V80" s="14"/>
      <c r="W80" s="14"/>
      <c r="X80" s="14"/>
      <c r="Y80" s="14"/>
      <c r="Z80" s="14"/>
      <c r="AA80" s="14"/>
      <c r="AB80" s="14"/>
    </row>
    <row r="81" ht="115.5" customHeight="1">
      <c r="A81" s="7">
        <v>44998.0</v>
      </c>
      <c r="B81" s="8" t="s">
        <v>6282</v>
      </c>
      <c r="C81" s="9" t="s">
        <v>14</v>
      </c>
      <c r="D81" s="15" t="s">
        <v>6283</v>
      </c>
      <c r="E81" s="8" t="s">
        <v>93</v>
      </c>
      <c r="F81" s="16" t="s">
        <v>5246</v>
      </c>
      <c r="G81" s="17" t="s">
        <v>6284</v>
      </c>
      <c r="H81" s="8" t="s">
        <v>6285</v>
      </c>
      <c r="I81" s="14"/>
      <c r="J81" s="14"/>
      <c r="K81" s="66">
        <f t="shared" si="2"/>
        <v>1</v>
      </c>
      <c r="L81" s="14"/>
      <c r="M81" s="14"/>
      <c r="N81" s="14"/>
      <c r="O81" s="14"/>
      <c r="P81" s="14"/>
      <c r="Q81" s="14"/>
      <c r="R81" s="14"/>
      <c r="S81" s="14"/>
      <c r="T81" s="14"/>
      <c r="U81" s="14"/>
      <c r="V81" s="14"/>
      <c r="W81" s="14"/>
      <c r="X81" s="14"/>
      <c r="Y81" s="14"/>
      <c r="Z81" s="14"/>
      <c r="AA81" s="14"/>
      <c r="AB81" s="14"/>
    </row>
    <row r="82">
      <c r="A82" s="7">
        <v>44998.0</v>
      </c>
      <c r="B82" s="8" t="s">
        <v>6286</v>
      </c>
      <c r="C82" s="9" t="s">
        <v>14</v>
      </c>
      <c r="D82" s="10" t="s">
        <v>6287</v>
      </c>
      <c r="E82" s="8" t="s">
        <v>6288</v>
      </c>
      <c r="F82" s="16" t="s">
        <v>6289</v>
      </c>
      <c r="G82" s="19" t="s">
        <v>6290</v>
      </c>
      <c r="H82" s="11"/>
      <c r="I82" s="14"/>
      <c r="J82" s="14"/>
      <c r="K82" s="66">
        <f t="shared" si="2"/>
        <v>1</v>
      </c>
      <c r="L82" s="14"/>
      <c r="M82" s="14"/>
      <c r="N82" s="14"/>
      <c r="O82" s="14"/>
      <c r="P82" s="14"/>
      <c r="Q82" s="14"/>
      <c r="R82" s="14"/>
      <c r="S82" s="14"/>
      <c r="T82" s="14"/>
      <c r="U82" s="14"/>
      <c r="V82" s="14"/>
      <c r="W82" s="14"/>
      <c r="X82" s="14"/>
      <c r="Y82" s="14"/>
      <c r="Z82" s="14"/>
      <c r="AA82" s="14"/>
      <c r="AB82" s="14"/>
    </row>
    <row r="83">
      <c r="A83" s="7">
        <v>44998.0</v>
      </c>
      <c r="B83" s="8" t="s">
        <v>6291</v>
      </c>
      <c r="C83" s="9" t="s">
        <v>14</v>
      </c>
      <c r="D83" s="10" t="s">
        <v>6292</v>
      </c>
      <c r="E83" s="8" t="s">
        <v>156</v>
      </c>
      <c r="F83" s="16" t="s">
        <v>6293</v>
      </c>
      <c r="G83" s="19" t="s">
        <v>6294</v>
      </c>
      <c r="H83" s="8" t="s">
        <v>6265</v>
      </c>
      <c r="I83" s="14"/>
      <c r="J83" s="14"/>
      <c r="K83" s="66">
        <f t="shared" si="2"/>
        <v>1</v>
      </c>
      <c r="L83" s="14"/>
      <c r="M83" s="14"/>
      <c r="N83" s="14"/>
      <c r="O83" s="14"/>
      <c r="P83" s="14"/>
      <c r="Q83" s="14"/>
      <c r="R83" s="14"/>
      <c r="S83" s="14"/>
      <c r="T83" s="14"/>
      <c r="U83" s="14"/>
      <c r="V83" s="14"/>
      <c r="W83" s="14"/>
      <c r="X83" s="14"/>
      <c r="Y83" s="14"/>
      <c r="Z83" s="14"/>
      <c r="AA83" s="14"/>
      <c r="AB83" s="14"/>
    </row>
    <row r="84" ht="52.5" customHeight="1">
      <c r="A84" s="7">
        <v>44998.0</v>
      </c>
      <c r="B84" s="8" t="s">
        <v>6295</v>
      </c>
      <c r="C84" s="9" t="s">
        <v>14</v>
      </c>
      <c r="D84" s="10" t="s">
        <v>6296</v>
      </c>
      <c r="E84" s="8" t="s">
        <v>6297</v>
      </c>
      <c r="F84" s="16"/>
      <c r="G84" s="13"/>
      <c r="H84" s="8" t="s">
        <v>6298</v>
      </c>
      <c r="I84" s="14"/>
      <c r="J84" s="14"/>
      <c r="K84" s="66">
        <f t="shared" si="2"/>
        <v>0</v>
      </c>
      <c r="L84" s="14"/>
      <c r="M84" s="14"/>
      <c r="N84" s="14"/>
      <c r="O84" s="14"/>
      <c r="P84" s="14"/>
      <c r="Q84" s="14"/>
      <c r="R84" s="14"/>
      <c r="S84" s="14"/>
      <c r="T84" s="14"/>
      <c r="U84" s="14"/>
      <c r="V84" s="14"/>
      <c r="W84" s="14"/>
      <c r="X84" s="14"/>
      <c r="Y84" s="14"/>
      <c r="Z84" s="14"/>
      <c r="AA84" s="14"/>
      <c r="AB84" s="14"/>
    </row>
    <row r="85" ht="90.75" customHeight="1">
      <c r="A85" s="41">
        <v>44998.0</v>
      </c>
      <c r="B85" s="44" t="s">
        <v>6299</v>
      </c>
      <c r="C85" s="9" t="s">
        <v>10</v>
      </c>
      <c r="D85" s="10" t="s">
        <v>6300</v>
      </c>
      <c r="E85" s="8" t="s">
        <v>1041</v>
      </c>
      <c r="F85" s="16" t="s">
        <v>6301</v>
      </c>
      <c r="G85" s="19" t="s">
        <v>6302</v>
      </c>
      <c r="H85" s="11"/>
      <c r="I85" s="14"/>
      <c r="J85" s="14"/>
      <c r="K85" s="66">
        <f t="shared" si="2"/>
        <v>1</v>
      </c>
      <c r="L85" s="14"/>
      <c r="M85" s="14"/>
      <c r="N85" s="14"/>
      <c r="O85" s="14"/>
      <c r="P85" s="14"/>
      <c r="Q85" s="14"/>
      <c r="R85" s="14"/>
      <c r="S85" s="14"/>
      <c r="T85" s="14"/>
      <c r="U85" s="14"/>
      <c r="V85" s="14"/>
      <c r="W85" s="14"/>
      <c r="X85" s="14"/>
      <c r="Y85" s="14"/>
      <c r="Z85" s="14"/>
      <c r="AA85" s="14"/>
      <c r="AB85" s="14"/>
    </row>
    <row r="86">
      <c r="A86" s="7">
        <v>44998.0</v>
      </c>
      <c r="B86" s="8" t="s">
        <v>6303</v>
      </c>
      <c r="C86" s="9" t="s">
        <v>14</v>
      </c>
      <c r="D86" s="10" t="s">
        <v>6304</v>
      </c>
      <c r="E86" s="8" t="s">
        <v>6305</v>
      </c>
      <c r="F86" s="26" t="s">
        <v>6306</v>
      </c>
      <c r="G86" s="19" t="s">
        <v>6307</v>
      </c>
      <c r="H86" s="11"/>
      <c r="I86" s="14"/>
      <c r="J86" s="14"/>
      <c r="K86" s="66">
        <f t="shared" si="2"/>
        <v>1</v>
      </c>
      <c r="L86" s="14"/>
      <c r="M86" s="14"/>
      <c r="N86" s="14"/>
      <c r="O86" s="14"/>
      <c r="P86" s="14"/>
      <c r="Q86" s="14"/>
      <c r="R86" s="14"/>
      <c r="S86" s="14"/>
      <c r="T86" s="14"/>
      <c r="U86" s="14"/>
      <c r="V86" s="14"/>
      <c r="W86" s="14"/>
      <c r="X86" s="14"/>
      <c r="Y86" s="14"/>
      <c r="Z86" s="14"/>
      <c r="AA86" s="14"/>
      <c r="AB86" s="14"/>
    </row>
    <row r="87">
      <c r="A87" s="7">
        <v>44998.0</v>
      </c>
      <c r="B87" s="8" t="s">
        <v>6308</v>
      </c>
      <c r="C87" s="9" t="s">
        <v>30</v>
      </c>
      <c r="D87" s="10" t="s">
        <v>6309</v>
      </c>
      <c r="E87" s="8" t="s">
        <v>93</v>
      </c>
      <c r="F87" s="16" t="s">
        <v>6310</v>
      </c>
      <c r="G87" s="19" t="s">
        <v>6311</v>
      </c>
      <c r="H87" s="11"/>
      <c r="I87" s="14"/>
      <c r="J87" s="14"/>
      <c r="K87" s="66">
        <f t="shared" si="2"/>
        <v>1</v>
      </c>
      <c r="L87" s="14"/>
      <c r="M87" s="14"/>
      <c r="N87" s="14"/>
      <c r="O87" s="14"/>
      <c r="P87" s="14"/>
      <c r="Q87" s="14"/>
      <c r="R87" s="14"/>
      <c r="S87" s="14"/>
      <c r="T87" s="14"/>
      <c r="U87" s="14"/>
      <c r="V87" s="14"/>
      <c r="W87" s="14"/>
      <c r="X87" s="14"/>
      <c r="Y87" s="14"/>
      <c r="Z87" s="14"/>
      <c r="AA87" s="14"/>
      <c r="AB87" s="14"/>
    </row>
    <row r="88">
      <c r="A88" s="7">
        <v>44998.0</v>
      </c>
      <c r="B88" s="8" t="s">
        <v>6312</v>
      </c>
      <c r="C88" s="9" t="s">
        <v>14</v>
      </c>
      <c r="D88" s="10" t="s">
        <v>6313</v>
      </c>
      <c r="E88" s="8" t="s">
        <v>93</v>
      </c>
      <c r="F88" s="16" t="s">
        <v>6314</v>
      </c>
      <c r="G88" s="19" t="s">
        <v>6315</v>
      </c>
      <c r="H88" s="8" t="s">
        <v>6316</v>
      </c>
      <c r="I88" s="14"/>
      <c r="J88" s="14"/>
      <c r="K88" s="66">
        <f t="shared" si="2"/>
        <v>1</v>
      </c>
      <c r="L88" s="14"/>
      <c r="M88" s="14"/>
      <c r="N88" s="14"/>
      <c r="O88" s="14"/>
      <c r="P88" s="14"/>
      <c r="Q88" s="14"/>
      <c r="R88" s="14"/>
      <c r="S88" s="14"/>
      <c r="T88" s="14"/>
      <c r="U88" s="14"/>
      <c r="V88" s="14"/>
      <c r="W88" s="14"/>
      <c r="X88" s="14"/>
      <c r="Y88" s="14"/>
      <c r="Z88" s="14"/>
      <c r="AA88" s="14"/>
      <c r="AB88" s="14"/>
    </row>
    <row r="89">
      <c r="A89" s="7">
        <v>44998.0</v>
      </c>
      <c r="B89" s="8" t="s">
        <v>6317</v>
      </c>
      <c r="C89" s="9" t="s">
        <v>30</v>
      </c>
      <c r="D89" s="10" t="s">
        <v>6318</v>
      </c>
      <c r="E89" s="8" t="s">
        <v>6319</v>
      </c>
      <c r="F89" s="16"/>
      <c r="G89" s="13"/>
      <c r="H89" s="8" t="s">
        <v>6320</v>
      </c>
      <c r="I89" s="14"/>
      <c r="J89" s="14"/>
      <c r="K89" s="66">
        <f t="shared" si="2"/>
        <v>0</v>
      </c>
      <c r="L89" s="14"/>
      <c r="M89" s="14"/>
      <c r="N89" s="14"/>
      <c r="O89" s="14"/>
      <c r="P89" s="14"/>
      <c r="Q89" s="14"/>
      <c r="R89" s="14"/>
      <c r="S89" s="14"/>
      <c r="T89" s="14"/>
      <c r="U89" s="14"/>
      <c r="V89" s="14"/>
      <c r="W89" s="14"/>
      <c r="X89" s="14"/>
      <c r="Y89" s="14"/>
      <c r="Z89" s="14"/>
      <c r="AA89" s="14"/>
      <c r="AB89" s="14"/>
    </row>
    <row r="90" ht="138.0" customHeight="1">
      <c r="A90" s="7">
        <v>44998.0</v>
      </c>
      <c r="B90" s="8" t="s">
        <v>6321</v>
      </c>
      <c r="C90" s="9" t="s">
        <v>30</v>
      </c>
      <c r="D90" s="10" t="s">
        <v>6322</v>
      </c>
      <c r="E90" s="8" t="s">
        <v>32</v>
      </c>
      <c r="F90" s="16" t="s">
        <v>6323</v>
      </c>
      <c r="G90" s="19" t="s">
        <v>6324</v>
      </c>
      <c r="H90" s="11"/>
      <c r="I90" s="14"/>
      <c r="J90" s="14"/>
      <c r="K90" s="66">
        <f t="shared" si="2"/>
        <v>1</v>
      </c>
      <c r="L90" s="14"/>
      <c r="M90" s="14"/>
      <c r="N90" s="14"/>
      <c r="O90" s="14"/>
      <c r="P90" s="14"/>
      <c r="Q90" s="14"/>
      <c r="R90" s="14"/>
      <c r="S90" s="14"/>
      <c r="T90" s="14"/>
      <c r="U90" s="14"/>
      <c r="V90" s="14"/>
      <c r="W90" s="14"/>
      <c r="X90" s="14"/>
      <c r="Y90" s="14"/>
      <c r="Z90" s="14"/>
      <c r="AA90" s="14"/>
      <c r="AB90" s="14"/>
    </row>
    <row r="91">
      <c r="A91" s="7">
        <v>44998.0</v>
      </c>
      <c r="B91" s="8" t="s">
        <v>6325</v>
      </c>
      <c r="C91" s="9" t="s">
        <v>30</v>
      </c>
      <c r="D91" s="10" t="s">
        <v>6326</v>
      </c>
      <c r="E91" s="8" t="s">
        <v>68</v>
      </c>
      <c r="F91" s="16" t="s">
        <v>6327</v>
      </c>
      <c r="G91" s="19" t="s">
        <v>6328</v>
      </c>
      <c r="H91" s="11"/>
      <c r="I91" s="14"/>
      <c r="J91" s="14"/>
      <c r="K91" s="66">
        <f t="shared" si="2"/>
        <v>1</v>
      </c>
      <c r="L91" s="14"/>
      <c r="M91" s="14"/>
      <c r="N91" s="14"/>
      <c r="O91" s="14"/>
      <c r="P91" s="14"/>
      <c r="Q91" s="14"/>
      <c r="R91" s="14"/>
      <c r="S91" s="14"/>
      <c r="T91" s="14"/>
      <c r="U91" s="14"/>
      <c r="V91" s="14"/>
      <c r="W91" s="14"/>
      <c r="X91" s="14"/>
      <c r="Y91" s="14"/>
      <c r="Z91" s="14"/>
      <c r="AA91" s="14"/>
      <c r="AB91" s="14"/>
    </row>
    <row r="92">
      <c r="A92" s="7">
        <v>44998.0</v>
      </c>
      <c r="B92" s="8" t="s">
        <v>6329</v>
      </c>
      <c r="C92" s="9" t="s">
        <v>10</v>
      </c>
      <c r="D92" s="10" t="s">
        <v>6330</v>
      </c>
      <c r="E92" s="8" t="s">
        <v>199</v>
      </c>
      <c r="F92" s="16"/>
      <c r="G92" s="13"/>
      <c r="H92" s="8" t="s">
        <v>6331</v>
      </c>
      <c r="I92" s="14"/>
      <c r="J92" s="14"/>
      <c r="K92" s="66">
        <f t="shared" si="2"/>
        <v>0</v>
      </c>
      <c r="L92" s="14"/>
      <c r="M92" s="14"/>
      <c r="N92" s="14"/>
      <c r="O92" s="14"/>
      <c r="P92" s="14"/>
      <c r="Q92" s="14"/>
      <c r="R92" s="14"/>
      <c r="S92" s="14"/>
      <c r="T92" s="14"/>
      <c r="U92" s="14"/>
      <c r="V92" s="14"/>
      <c r="W92" s="14"/>
      <c r="X92" s="14"/>
      <c r="Y92" s="14"/>
      <c r="Z92" s="14"/>
      <c r="AA92" s="14"/>
      <c r="AB92" s="14"/>
    </row>
    <row r="93">
      <c r="A93" s="7">
        <v>44999.0</v>
      </c>
      <c r="B93" s="8" t="s">
        <v>6332</v>
      </c>
      <c r="C93" s="9" t="s">
        <v>30</v>
      </c>
      <c r="D93" s="10" t="s">
        <v>6333</v>
      </c>
      <c r="E93" s="8" t="s">
        <v>32</v>
      </c>
      <c r="F93" s="16" t="s">
        <v>6334</v>
      </c>
      <c r="G93" s="19" t="s">
        <v>6335</v>
      </c>
      <c r="H93" s="11"/>
      <c r="I93" s="14"/>
      <c r="J93" s="14"/>
      <c r="K93" s="66">
        <f t="shared" si="2"/>
        <v>1</v>
      </c>
      <c r="L93" s="14"/>
      <c r="M93" s="14"/>
      <c r="N93" s="14"/>
      <c r="O93" s="14"/>
      <c r="P93" s="14"/>
      <c r="Q93" s="14"/>
      <c r="R93" s="14"/>
      <c r="S93" s="14"/>
      <c r="T93" s="14"/>
      <c r="U93" s="14"/>
      <c r="V93" s="14"/>
      <c r="W93" s="14"/>
      <c r="X93" s="14"/>
      <c r="Y93" s="14"/>
      <c r="Z93" s="14"/>
      <c r="AA93" s="14"/>
      <c r="AB93" s="14"/>
    </row>
    <row r="94" ht="315.75" customHeight="1">
      <c r="A94" s="7">
        <v>44999.0</v>
      </c>
      <c r="B94" s="8" t="s">
        <v>6336</v>
      </c>
      <c r="C94" s="9" t="s">
        <v>14</v>
      </c>
      <c r="D94" s="15" t="s">
        <v>6337</v>
      </c>
      <c r="E94" s="8" t="s">
        <v>6338</v>
      </c>
      <c r="F94" s="16" t="s">
        <v>6339</v>
      </c>
      <c r="G94" s="17" t="s">
        <v>6340</v>
      </c>
      <c r="H94" s="8" t="s">
        <v>6341</v>
      </c>
      <c r="I94" s="14"/>
      <c r="J94" s="14"/>
      <c r="K94" s="66">
        <f t="shared" si="2"/>
        <v>6</v>
      </c>
      <c r="L94" s="14"/>
      <c r="M94" s="14"/>
      <c r="N94" s="14"/>
      <c r="O94" s="14"/>
      <c r="P94" s="14"/>
      <c r="Q94" s="14"/>
      <c r="R94" s="14"/>
      <c r="S94" s="14"/>
      <c r="T94" s="14"/>
      <c r="U94" s="14"/>
      <c r="V94" s="14"/>
      <c r="W94" s="14"/>
      <c r="X94" s="14"/>
      <c r="Y94" s="14"/>
      <c r="Z94" s="14"/>
      <c r="AA94" s="14"/>
      <c r="AB94" s="14"/>
    </row>
    <row r="95">
      <c r="A95" s="7">
        <v>44999.0</v>
      </c>
      <c r="B95" s="8" t="s">
        <v>6342</v>
      </c>
      <c r="C95" s="9" t="s">
        <v>14</v>
      </c>
      <c r="D95" s="15" t="s">
        <v>6343</v>
      </c>
      <c r="E95" s="8" t="s">
        <v>6338</v>
      </c>
      <c r="F95" s="16" t="s">
        <v>6344</v>
      </c>
      <c r="G95" s="17" t="s">
        <v>6345</v>
      </c>
      <c r="H95" s="8" t="s">
        <v>6346</v>
      </c>
      <c r="I95" s="14"/>
      <c r="J95" s="14"/>
      <c r="K95" s="66">
        <f t="shared" si="2"/>
        <v>7</v>
      </c>
      <c r="L95" s="14"/>
      <c r="M95" s="14"/>
      <c r="N95" s="14"/>
      <c r="O95" s="14"/>
      <c r="P95" s="14"/>
      <c r="Q95" s="14"/>
      <c r="R95" s="14"/>
      <c r="S95" s="14"/>
      <c r="T95" s="14"/>
      <c r="U95" s="14"/>
      <c r="V95" s="14"/>
      <c r="W95" s="14"/>
      <c r="X95" s="14"/>
      <c r="Y95" s="14"/>
      <c r="Z95" s="14"/>
      <c r="AA95" s="14"/>
      <c r="AB95" s="14"/>
    </row>
    <row r="96">
      <c r="A96" s="7">
        <v>44999.0</v>
      </c>
      <c r="B96" s="8" t="s">
        <v>6347</v>
      </c>
      <c r="C96" s="9" t="s">
        <v>30</v>
      </c>
      <c r="D96" s="10" t="s">
        <v>6348</v>
      </c>
      <c r="E96" s="8" t="s">
        <v>37</v>
      </c>
      <c r="F96" s="16" t="s">
        <v>6349</v>
      </c>
      <c r="G96" s="19" t="s">
        <v>6350</v>
      </c>
      <c r="H96" s="8"/>
      <c r="I96" s="14"/>
      <c r="J96" s="14"/>
      <c r="K96" s="66">
        <f t="shared" si="2"/>
        <v>1</v>
      </c>
      <c r="L96" s="14"/>
      <c r="M96" s="14"/>
      <c r="N96" s="14"/>
      <c r="O96" s="14"/>
      <c r="P96" s="14"/>
      <c r="Q96" s="14"/>
      <c r="R96" s="14"/>
      <c r="S96" s="14"/>
      <c r="T96" s="14"/>
      <c r="U96" s="14"/>
      <c r="V96" s="14"/>
      <c r="W96" s="14"/>
      <c r="X96" s="14"/>
      <c r="Y96" s="14"/>
      <c r="Z96" s="14"/>
      <c r="AA96" s="14"/>
      <c r="AB96" s="14"/>
    </row>
    <row r="97">
      <c r="A97" s="7">
        <v>44999.0</v>
      </c>
      <c r="B97" s="8" t="s">
        <v>6351</v>
      </c>
      <c r="C97" s="9" t="s">
        <v>10</v>
      </c>
      <c r="D97" s="10" t="s">
        <v>6352</v>
      </c>
      <c r="E97" s="8" t="s">
        <v>1041</v>
      </c>
      <c r="F97" s="16" t="s">
        <v>6353</v>
      </c>
      <c r="G97" s="19" t="s">
        <v>6354</v>
      </c>
      <c r="H97" s="8" t="s">
        <v>6355</v>
      </c>
      <c r="I97" s="14"/>
      <c r="J97" s="14"/>
      <c r="K97" s="66">
        <f t="shared" si="2"/>
        <v>1</v>
      </c>
      <c r="L97" s="14"/>
      <c r="M97" s="14"/>
      <c r="N97" s="14"/>
      <c r="O97" s="14"/>
      <c r="P97" s="14"/>
      <c r="Q97" s="14"/>
      <c r="R97" s="14"/>
      <c r="S97" s="14"/>
      <c r="T97" s="14"/>
      <c r="U97" s="14"/>
      <c r="V97" s="14"/>
      <c r="W97" s="14"/>
      <c r="X97" s="14"/>
      <c r="Y97" s="14"/>
      <c r="Z97" s="14"/>
      <c r="AA97" s="14"/>
      <c r="AB97" s="14"/>
    </row>
    <row r="98">
      <c r="A98" s="7">
        <v>44999.0</v>
      </c>
      <c r="B98" s="8" t="s">
        <v>6356</v>
      </c>
      <c r="C98" s="9" t="s">
        <v>30</v>
      </c>
      <c r="D98" s="10" t="s">
        <v>6357</v>
      </c>
      <c r="E98" s="8" t="s">
        <v>1474</v>
      </c>
      <c r="F98" s="16" t="s">
        <v>6358</v>
      </c>
      <c r="G98" s="19" t="s">
        <v>6359</v>
      </c>
      <c r="H98" s="8" t="s">
        <v>6360</v>
      </c>
      <c r="I98" s="14"/>
      <c r="J98" s="14"/>
      <c r="K98" s="66">
        <f t="shared" si="2"/>
        <v>1</v>
      </c>
      <c r="L98" s="14"/>
      <c r="M98" s="14"/>
      <c r="N98" s="14"/>
      <c r="O98" s="14"/>
      <c r="P98" s="14"/>
      <c r="Q98" s="14"/>
      <c r="R98" s="14"/>
      <c r="S98" s="14"/>
      <c r="T98" s="14"/>
      <c r="U98" s="14"/>
      <c r="V98" s="14"/>
      <c r="W98" s="14"/>
      <c r="X98" s="14"/>
      <c r="Y98" s="14"/>
      <c r="Z98" s="14"/>
      <c r="AA98" s="14"/>
      <c r="AB98" s="14"/>
    </row>
    <row r="99">
      <c r="A99" s="7">
        <v>44999.0</v>
      </c>
      <c r="B99" s="8" t="s">
        <v>6361</v>
      </c>
      <c r="C99" s="9" t="s">
        <v>30</v>
      </c>
      <c r="D99" s="10" t="s">
        <v>6362</v>
      </c>
      <c r="E99" s="8" t="s">
        <v>40</v>
      </c>
      <c r="F99" s="16" t="s">
        <v>6363</v>
      </c>
      <c r="G99" s="19" t="s">
        <v>6364</v>
      </c>
      <c r="H99" s="8" t="s">
        <v>6365</v>
      </c>
      <c r="I99" s="14"/>
      <c r="J99" s="14"/>
      <c r="K99" s="66">
        <f t="shared" si="2"/>
        <v>1</v>
      </c>
      <c r="L99" s="14"/>
      <c r="M99" s="14"/>
      <c r="N99" s="14"/>
      <c r="O99" s="14"/>
      <c r="P99" s="14"/>
      <c r="Q99" s="14"/>
      <c r="R99" s="14"/>
      <c r="S99" s="14"/>
      <c r="T99" s="14"/>
      <c r="U99" s="14"/>
      <c r="V99" s="14"/>
      <c r="W99" s="14"/>
      <c r="X99" s="14"/>
      <c r="Y99" s="14"/>
      <c r="Z99" s="14"/>
      <c r="AA99" s="14"/>
      <c r="AB99" s="14"/>
    </row>
    <row r="100">
      <c r="A100" s="7">
        <v>44999.0</v>
      </c>
      <c r="B100" s="8" t="s">
        <v>6366</v>
      </c>
      <c r="C100" s="9" t="s">
        <v>30</v>
      </c>
      <c r="D100" s="10" t="s">
        <v>6367</v>
      </c>
      <c r="E100" s="8" t="s">
        <v>40</v>
      </c>
      <c r="F100" s="16" t="s">
        <v>6368</v>
      </c>
      <c r="G100" s="19" t="s">
        <v>6369</v>
      </c>
      <c r="H100" s="8"/>
      <c r="I100" s="14"/>
      <c r="J100" s="14"/>
      <c r="K100" s="66">
        <f t="shared" si="2"/>
        <v>1</v>
      </c>
      <c r="L100" s="14"/>
      <c r="M100" s="14"/>
      <c r="N100" s="14"/>
      <c r="O100" s="14"/>
      <c r="P100" s="14"/>
      <c r="Q100" s="14"/>
      <c r="R100" s="14"/>
      <c r="S100" s="14"/>
      <c r="T100" s="14"/>
      <c r="U100" s="14"/>
      <c r="V100" s="14"/>
      <c r="W100" s="14"/>
      <c r="X100" s="14"/>
      <c r="Y100" s="14"/>
      <c r="Z100" s="14"/>
      <c r="AA100" s="14"/>
      <c r="AB100" s="14"/>
    </row>
    <row r="101">
      <c r="A101" s="7">
        <v>44999.0</v>
      </c>
      <c r="B101" s="8" t="s">
        <v>6370</v>
      </c>
      <c r="C101" s="9" t="s">
        <v>14</v>
      </c>
      <c r="D101" s="10" t="s">
        <v>6371</v>
      </c>
      <c r="E101" s="8" t="s">
        <v>109</v>
      </c>
      <c r="F101" s="16" t="s">
        <v>6372</v>
      </c>
      <c r="G101" s="19" t="s">
        <v>6373</v>
      </c>
      <c r="H101" s="8"/>
      <c r="I101" s="14"/>
      <c r="J101" s="14"/>
      <c r="K101" s="66">
        <f t="shared" si="2"/>
        <v>1</v>
      </c>
      <c r="L101" s="14"/>
      <c r="M101" s="14"/>
      <c r="N101" s="14"/>
      <c r="O101" s="14"/>
      <c r="P101" s="14"/>
      <c r="Q101" s="14"/>
      <c r="R101" s="14"/>
      <c r="S101" s="14"/>
      <c r="T101" s="14"/>
      <c r="U101" s="14"/>
      <c r="V101" s="14"/>
      <c r="W101" s="14"/>
      <c r="X101" s="14"/>
      <c r="Y101" s="14"/>
      <c r="Z101" s="14"/>
      <c r="AA101" s="14"/>
      <c r="AB101" s="14"/>
    </row>
    <row r="102">
      <c r="A102" s="7">
        <v>44999.0</v>
      </c>
      <c r="B102" s="8" t="s">
        <v>6374</v>
      </c>
      <c r="C102" s="9" t="s">
        <v>14</v>
      </c>
      <c r="D102" s="10" t="s">
        <v>6375</v>
      </c>
      <c r="E102" s="8" t="s">
        <v>722</v>
      </c>
      <c r="F102" s="16" t="s">
        <v>6376</v>
      </c>
      <c r="G102" s="19" t="s">
        <v>6377</v>
      </c>
      <c r="H102" s="11"/>
      <c r="I102" s="14"/>
      <c r="J102" s="14"/>
      <c r="K102" s="66">
        <f t="shared" si="2"/>
        <v>1</v>
      </c>
      <c r="L102" s="14"/>
      <c r="M102" s="14"/>
      <c r="N102" s="14"/>
      <c r="O102" s="14"/>
      <c r="P102" s="14"/>
      <c r="Q102" s="14"/>
      <c r="R102" s="14"/>
      <c r="S102" s="14"/>
      <c r="T102" s="14"/>
      <c r="U102" s="14"/>
      <c r="V102" s="14"/>
      <c r="W102" s="14"/>
      <c r="X102" s="14"/>
      <c r="Y102" s="14"/>
      <c r="Z102" s="14"/>
      <c r="AA102" s="14"/>
      <c r="AB102" s="14"/>
    </row>
    <row r="103" ht="156.75" customHeight="1">
      <c r="A103" s="7">
        <v>44999.0</v>
      </c>
      <c r="B103" s="8" t="s">
        <v>6378</v>
      </c>
      <c r="C103" s="9" t="s">
        <v>14</v>
      </c>
      <c r="D103" s="15" t="s">
        <v>6379</v>
      </c>
      <c r="E103" s="8" t="s">
        <v>4449</v>
      </c>
      <c r="F103" s="16" t="s">
        <v>6165</v>
      </c>
      <c r="G103" s="17" t="s">
        <v>6380</v>
      </c>
      <c r="H103" s="8" t="s">
        <v>6381</v>
      </c>
      <c r="I103" s="14"/>
      <c r="J103" s="14"/>
      <c r="K103" s="66">
        <f t="shared" si="2"/>
        <v>1</v>
      </c>
      <c r="L103" s="14"/>
      <c r="M103" s="14"/>
      <c r="N103" s="14"/>
      <c r="O103" s="14"/>
      <c r="P103" s="14"/>
      <c r="Q103" s="14"/>
      <c r="R103" s="14"/>
      <c r="S103" s="14"/>
      <c r="T103" s="14"/>
      <c r="U103" s="14"/>
      <c r="V103" s="14"/>
      <c r="W103" s="14"/>
      <c r="X103" s="14"/>
      <c r="Y103" s="14"/>
      <c r="Z103" s="14"/>
      <c r="AA103" s="14"/>
      <c r="AB103" s="14"/>
    </row>
    <row r="104">
      <c r="A104" s="7">
        <v>44999.0</v>
      </c>
      <c r="B104" s="8" t="s">
        <v>6382</v>
      </c>
      <c r="C104" s="9" t="s">
        <v>14</v>
      </c>
      <c r="D104" s="10" t="s">
        <v>6383</v>
      </c>
      <c r="E104" s="8" t="s">
        <v>123</v>
      </c>
      <c r="F104" s="16" t="s">
        <v>6384</v>
      </c>
      <c r="G104" s="19" t="s">
        <v>6385</v>
      </c>
      <c r="H104" s="8"/>
      <c r="I104" s="14"/>
      <c r="J104" s="14"/>
      <c r="K104" s="66">
        <f t="shared" si="2"/>
        <v>1</v>
      </c>
      <c r="L104" s="14"/>
      <c r="M104" s="14"/>
      <c r="N104" s="14"/>
      <c r="O104" s="14"/>
      <c r="P104" s="14"/>
      <c r="Q104" s="14"/>
      <c r="R104" s="14"/>
      <c r="S104" s="14"/>
      <c r="T104" s="14"/>
      <c r="U104" s="14"/>
      <c r="V104" s="14"/>
      <c r="W104" s="14"/>
      <c r="X104" s="14"/>
      <c r="Y104" s="14"/>
      <c r="Z104" s="14"/>
      <c r="AA104" s="14"/>
      <c r="AB104" s="14"/>
    </row>
    <row r="105">
      <c r="A105" s="7">
        <v>44999.0</v>
      </c>
      <c r="B105" s="8" t="s">
        <v>6386</v>
      </c>
      <c r="C105" s="9" t="s">
        <v>14</v>
      </c>
      <c r="D105" s="15" t="s">
        <v>6387</v>
      </c>
      <c r="E105" s="8" t="s">
        <v>6388</v>
      </c>
      <c r="F105" s="16" t="s">
        <v>6389</v>
      </c>
      <c r="G105" s="17" t="s">
        <v>6390</v>
      </c>
      <c r="H105" s="8"/>
      <c r="I105" s="14"/>
      <c r="J105" s="14"/>
      <c r="K105" s="66">
        <f t="shared" si="2"/>
        <v>3</v>
      </c>
      <c r="L105" s="14"/>
      <c r="M105" s="14"/>
      <c r="N105" s="14"/>
      <c r="O105" s="14"/>
      <c r="P105" s="14"/>
      <c r="Q105" s="14"/>
      <c r="R105" s="14"/>
      <c r="S105" s="14"/>
      <c r="T105" s="14"/>
      <c r="U105" s="14"/>
      <c r="V105" s="14"/>
      <c r="W105" s="14"/>
      <c r="X105" s="14"/>
      <c r="Y105" s="14"/>
      <c r="Z105" s="14"/>
      <c r="AA105" s="14"/>
      <c r="AB105" s="14"/>
    </row>
    <row r="106">
      <c r="A106" s="7">
        <v>44999.0</v>
      </c>
      <c r="B106" s="8" t="s">
        <v>6391</v>
      </c>
      <c r="C106" s="9" t="s">
        <v>14</v>
      </c>
      <c r="D106" s="10" t="s">
        <v>6392</v>
      </c>
      <c r="E106" s="8" t="s">
        <v>109</v>
      </c>
      <c r="F106" s="16" t="s">
        <v>6393</v>
      </c>
      <c r="G106" s="19" t="s">
        <v>6394</v>
      </c>
      <c r="H106" s="8" t="s">
        <v>6395</v>
      </c>
      <c r="I106" s="14"/>
      <c r="J106" s="14"/>
      <c r="K106" s="66">
        <f t="shared" si="2"/>
        <v>1</v>
      </c>
      <c r="L106" s="14"/>
      <c r="M106" s="14"/>
      <c r="N106" s="14"/>
      <c r="O106" s="14"/>
      <c r="P106" s="14"/>
      <c r="Q106" s="14"/>
      <c r="R106" s="14"/>
      <c r="S106" s="14"/>
      <c r="T106" s="14"/>
      <c r="U106" s="14"/>
      <c r="V106" s="14"/>
      <c r="W106" s="14"/>
      <c r="X106" s="14"/>
      <c r="Y106" s="14"/>
      <c r="Z106" s="14"/>
      <c r="AA106" s="14"/>
      <c r="AB106" s="14"/>
    </row>
    <row r="107">
      <c r="A107" s="7">
        <v>44999.0</v>
      </c>
      <c r="B107" s="8" t="s">
        <v>6396</v>
      </c>
      <c r="C107" s="9" t="s">
        <v>14</v>
      </c>
      <c r="D107" s="10" t="s">
        <v>6397</v>
      </c>
      <c r="E107" s="8" t="s">
        <v>6398</v>
      </c>
      <c r="F107" s="16" t="s">
        <v>6399</v>
      </c>
      <c r="G107" s="19" t="s">
        <v>6400</v>
      </c>
      <c r="H107" s="11"/>
      <c r="I107" s="14"/>
      <c r="J107" s="14"/>
      <c r="K107" s="66">
        <f t="shared" si="2"/>
        <v>1</v>
      </c>
      <c r="L107" s="14"/>
      <c r="M107" s="14"/>
      <c r="N107" s="14"/>
      <c r="O107" s="14"/>
      <c r="P107" s="14"/>
      <c r="Q107" s="14"/>
      <c r="R107" s="14"/>
      <c r="S107" s="14"/>
      <c r="T107" s="14"/>
      <c r="U107" s="14"/>
      <c r="V107" s="14"/>
      <c r="W107" s="14"/>
      <c r="X107" s="14"/>
      <c r="Y107" s="14"/>
      <c r="Z107" s="14"/>
      <c r="AA107" s="14"/>
      <c r="AB107" s="14"/>
    </row>
    <row r="108">
      <c r="A108" s="7">
        <v>44999.0</v>
      </c>
      <c r="B108" s="8" t="s">
        <v>6401</v>
      </c>
      <c r="C108" s="9" t="s">
        <v>14</v>
      </c>
      <c r="D108" s="10" t="s">
        <v>6402</v>
      </c>
      <c r="E108" s="8" t="s">
        <v>6403</v>
      </c>
      <c r="F108" s="16" t="s">
        <v>6404</v>
      </c>
      <c r="G108" s="19" t="s">
        <v>6405</v>
      </c>
      <c r="H108" s="11"/>
      <c r="I108" s="14"/>
      <c r="J108" s="14"/>
      <c r="K108" s="66">
        <f t="shared" si="2"/>
        <v>1</v>
      </c>
      <c r="L108" s="14"/>
      <c r="M108" s="14"/>
      <c r="N108" s="14"/>
      <c r="O108" s="14"/>
      <c r="P108" s="14"/>
      <c r="Q108" s="14"/>
      <c r="R108" s="14"/>
      <c r="S108" s="14"/>
      <c r="T108" s="14"/>
      <c r="U108" s="14"/>
      <c r="V108" s="14"/>
      <c r="W108" s="14"/>
      <c r="X108" s="14"/>
      <c r="Y108" s="14"/>
      <c r="Z108" s="14"/>
      <c r="AA108" s="14"/>
      <c r="AB108" s="14"/>
    </row>
    <row r="109">
      <c r="A109" s="7">
        <v>44999.0</v>
      </c>
      <c r="B109" s="8" t="s">
        <v>6406</v>
      </c>
      <c r="C109" s="9" t="s">
        <v>30</v>
      </c>
      <c r="D109" s="10" t="s">
        <v>6407</v>
      </c>
      <c r="E109" s="8" t="s">
        <v>97</v>
      </c>
      <c r="F109" s="16" t="s">
        <v>6408</v>
      </c>
      <c r="G109" s="19" t="s">
        <v>6409</v>
      </c>
      <c r="H109" s="8" t="s">
        <v>6410</v>
      </c>
      <c r="I109" s="14"/>
      <c r="J109" s="14"/>
      <c r="K109" s="66">
        <f t="shared" si="2"/>
        <v>1</v>
      </c>
      <c r="L109" s="14"/>
      <c r="M109" s="14"/>
      <c r="N109" s="14"/>
      <c r="O109" s="14"/>
      <c r="P109" s="14"/>
      <c r="Q109" s="14"/>
      <c r="R109" s="14"/>
      <c r="S109" s="14"/>
      <c r="T109" s="14"/>
      <c r="U109" s="14"/>
      <c r="V109" s="14"/>
      <c r="W109" s="14"/>
      <c r="X109" s="14"/>
      <c r="Y109" s="14"/>
      <c r="Z109" s="14"/>
      <c r="AA109" s="14"/>
      <c r="AB109" s="14"/>
    </row>
    <row r="110">
      <c r="A110" s="7">
        <v>44999.0</v>
      </c>
      <c r="B110" s="8" t="s">
        <v>6411</v>
      </c>
      <c r="C110" s="9" t="s">
        <v>14</v>
      </c>
      <c r="D110" s="10" t="s">
        <v>6412</v>
      </c>
      <c r="E110" s="8" t="s">
        <v>6413</v>
      </c>
      <c r="F110" s="16" t="s">
        <v>6414</v>
      </c>
      <c r="G110" s="19" t="s">
        <v>6415</v>
      </c>
      <c r="H110" s="8" t="s">
        <v>6416</v>
      </c>
      <c r="I110" s="14"/>
      <c r="J110" s="14"/>
      <c r="K110" s="66">
        <f t="shared" si="2"/>
        <v>1</v>
      </c>
      <c r="L110" s="14"/>
      <c r="M110" s="14"/>
      <c r="N110" s="14"/>
      <c r="O110" s="14"/>
      <c r="P110" s="14"/>
      <c r="Q110" s="14"/>
      <c r="R110" s="14"/>
      <c r="S110" s="14"/>
      <c r="T110" s="14"/>
      <c r="U110" s="14"/>
      <c r="V110" s="14"/>
      <c r="W110" s="14"/>
      <c r="X110" s="14"/>
      <c r="Y110" s="14"/>
      <c r="Z110" s="14"/>
      <c r="AA110" s="14"/>
      <c r="AB110" s="14"/>
    </row>
    <row r="111">
      <c r="A111" s="7">
        <v>45000.0</v>
      </c>
      <c r="B111" s="8" t="s">
        <v>6417</v>
      </c>
      <c r="C111" s="9" t="s">
        <v>14</v>
      </c>
      <c r="D111" s="15" t="s">
        <v>6418</v>
      </c>
      <c r="E111" s="8" t="s">
        <v>156</v>
      </c>
      <c r="F111" s="16" t="s">
        <v>6419</v>
      </c>
      <c r="G111" s="17" t="s">
        <v>6420</v>
      </c>
      <c r="H111" s="11"/>
      <c r="I111" s="14"/>
      <c r="J111" s="14"/>
      <c r="K111" s="66">
        <f t="shared" si="2"/>
        <v>2</v>
      </c>
      <c r="L111" s="14"/>
      <c r="M111" s="14"/>
      <c r="N111" s="14"/>
      <c r="O111" s="14"/>
      <c r="P111" s="14"/>
      <c r="Q111" s="14"/>
      <c r="R111" s="14"/>
      <c r="S111" s="14"/>
      <c r="T111" s="14"/>
      <c r="U111" s="14"/>
      <c r="V111" s="14"/>
      <c r="W111" s="14"/>
      <c r="X111" s="14"/>
      <c r="Y111" s="14"/>
      <c r="Z111" s="14"/>
      <c r="AA111" s="14"/>
      <c r="AB111" s="14"/>
    </row>
    <row r="112">
      <c r="A112" s="7">
        <v>45000.0</v>
      </c>
      <c r="B112" s="8" t="s">
        <v>6421</v>
      </c>
      <c r="C112" s="9" t="s">
        <v>14</v>
      </c>
      <c r="D112" s="15" t="s">
        <v>6422</v>
      </c>
      <c r="E112" s="8" t="s">
        <v>722</v>
      </c>
      <c r="F112" s="16" t="s">
        <v>6423</v>
      </c>
      <c r="G112" s="17" t="s">
        <v>6424</v>
      </c>
      <c r="H112" s="11"/>
      <c r="I112" s="14"/>
      <c r="J112" s="14"/>
      <c r="K112" s="66">
        <f t="shared" si="2"/>
        <v>3</v>
      </c>
      <c r="L112" s="14"/>
      <c r="M112" s="14"/>
      <c r="N112" s="14"/>
      <c r="O112" s="14"/>
      <c r="P112" s="14"/>
      <c r="Q112" s="14"/>
      <c r="R112" s="14"/>
      <c r="S112" s="14"/>
      <c r="T112" s="14"/>
      <c r="U112" s="14"/>
      <c r="V112" s="14"/>
      <c r="W112" s="14"/>
      <c r="X112" s="14"/>
      <c r="Y112" s="14"/>
      <c r="Z112" s="14"/>
      <c r="AA112" s="14"/>
      <c r="AB112" s="14"/>
    </row>
    <row r="113">
      <c r="A113" s="7">
        <v>45000.0</v>
      </c>
      <c r="B113" s="8" t="s">
        <v>6425</v>
      </c>
      <c r="C113" s="9" t="s">
        <v>10</v>
      </c>
      <c r="D113" s="10" t="s">
        <v>6426</v>
      </c>
      <c r="E113" s="8" t="s">
        <v>6427</v>
      </c>
      <c r="F113" s="16" t="s">
        <v>6428</v>
      </c>
      <c r="G113" s="19" t="s">
        <v>6429</v>
      </c>
      <c r="H113" s="11"/>
      <c r="I113" s="14"/>
      <c r="J113" s="14"/>
      <c r="K113" s="66">
        <f t="shared" si="2"/>
        <v>1</v>
      </c>
      <c r="L113" s="14"/>
      <c r="M113" s="14"/>
      <c r="N113" s="14"/>
      <c r="O113" s="14"/>
      <c r="P113" s="14"/>
      <c r="Q113" s="14"/>
      <c r="R113" s="14"/>
      <c r="S113" s="14"/>
      <c r="T113" s="14"/>
      <c r="U113" s="14"/>
      <c r="V113" s="14"/>
      <c r="W113" s="14"/>
      <c r="X113" s="14"/>
      <c r="Y113" s="14"/>
      <c r="Z113" s="14"/>
      <c r="AA113" s="14"/>
      <c r="AB113" s="14"/>
    </row>
    <row r="114">
      <c r="A114" s="7">
        <v>45000.0</v>
      </c>
      <c r="B114" s="8" t="s">
        <v>6430</v>
      </c>
      <c r="C114" s="9" t="s">
        <v>30</v>
      </c>
      <c r="D114" s="10" t="s">
        <v>6431</v>
      </c>
      <c r="E114" s="8" t="s">
        <v>6427</v>
      </c>
      <c r="F114" s="16" t="s">
        <v>6432</v>
      </c>
      <c r="G114" s="19" t="s">
        <v>6433</v>
      </c>
      <c r="H114" s="8" t="s">
        <v>6434</v>
      </c>
      <c r="I114" s="14"/>
      <c r="J114" s="14"/>
      <c r="K114" s="66">
        <f t="shared" si="2"/>
        <v>1</v>
      </c>
      <c r="L114" s="14"/>
      <c r="M114" s="14"/>
      <c r="N114" s="14"/>
      <c r="O114" s="14"/>
      <c r="P114" s="14"/>
      <c r="Q114" s="14"/>
      <c r="R114" s="14"/>
      <c r="S114" s="14"/>
      <c r="T114" s="14"/>
      <c r="U114" s="14"/>
      <c r="V114" s="14"/>
      <c r="W114" s="14"/>
      <c r="X114" s="14"/>
      <c r="Y114" s="14"/>
      <c r="Z114" s="14"/>
      <c r="AA114" s="14"/>
      <c r="AB114" s="14"/>
    </row>
    <row r="115">
      <c r="A115" s="7">
        <v>45000.0</v>
      </c>
      <c r="B115" s="8" t="s">
        <v>6435</v>
      </c>
      <c r="C115" s="9" t="s">
        <v>10</v>
      </c>
      <c r="D115" s="10" t="s">
        <v>6436</v>
      </c>
      <c r="E115" s="8" t="s">
        <v>6228</v>
      </c>
      <c r="F115" s="16" t="s">
        <v>6437</v>
      </c>
      <c r="G115" s="19" t="s">
        <v>6438</v>
      </c>
      <c r="H115" s="8" t="s">
        <v>6439</v>
      </c>
      <c r="I115" s="14"/>
      <c r="J115" s="14"/>
      <c r="K115" s="66">
        <f t="shared" si="2"/>
        <v>1</v>
      </c>
      <c r="L115" s="14"/>
      <c r="M115" s="14"/>
      <c r="N115" s="14"/>
      <c r="O115" s="14"/>
      <c r="P115" s="14"/>
      <c r="Q115" s="14"/>
      <c r="R115" s="14"/>
      <c r="S115" s="14"/>
      <c r="T115" s="14"/>
      <c r="U115" s="14"/>
      <c r="V115" s="14"/>
      <c r="W115" s="14"/>
      <c r="X115" s="14"/>
      <c r="Y115" s="14"/>
      <c r="Z115" s="14"/>
      <c r="AA115" s="14"/>
      <c r="AB115" s="14"/>
    </row>
    <row r="116">
      <c r="A116" s="7">
        <v>45000.0</v>
      </c>
      <c r="B116" s="8" t="s">
        <v>6440</v>
      </c>
      <c r="C116" s="9" t="s">
        <v>14</v>
      </c>
      <c r="D116" s="10" t="s">
        <v>6441</v>
      </c>
      <c r="E116" s="8" t="s">
        <v>722</v>
      </c>
      <c r="F116" s="16" t="s">
        <v>6442</v>
      </c>
      <c r="G116" s="19" t="s">
        <v>6443</v>
      </c>
      <c r="H116" s="8" t="s">
        <v>6444</v>
      </c>
      <c r="I116" s="14"/>
      <c r="J116" s="14"/>
      <c r="K116" s="66">
        <f t="shared" si="2"/>
        <v>1</v>
      </c>
      <c r="L116" s="14"/>
      <c r="M116" s="14"/>
      <c r="N116" s="14"/>
      <c r="O116" s="14"/>
      <c r="P116" s="14"/>
      <c r="Q116" s="14"/>
      <c r="R116" s="14"/>
      <c r="S116" s="14"/>
      <c r="T116" s="14"/>
      <c r="U116" s="14"/>
      <c r="V116" s="14"/>
      <c r="W116" s="14"/>
      <c r="X116" s="14"/>
      <c r="Y116" s="14"/>
      <c r="Z116" s="14"/>
      <c r="AA116" s="14"/>
      <c r="AB116" s="14"/>
    </row>
    <row r="117" ht="173.25" customHeight="1">
      <c r="A117" s="7">
        <v>45000.0</v>
      </c>
      <c r="B117" s="9" t="s">
        <v>6445</v>
      </c>
      <c r="C117" s="9" t="s">
        <v>14</v>
      </c>
      <c r="D117" s="24" t="s">
        <v>6446</v>
      </c>
      <c r="E117" s="9" t="s">
        <v>498</v>
      </c>
      <c r="F117" s="26" t="s">
        <v>4856</v>
      </c>
      <c r="G117" s="19" t="s">
        <v>6447</v>
      </c>
      <c r="H117" s="8" t="s">
        <v>6448</v>
      </c>
      <c r="I117" s="14"/>
      <c r="J117" s="14"/>
      <c r="K117" s="66">
        <f t="shared" si="2"/>
        <v>1</v>
      </c>
      <c r="L117" s="14"/>
      <c r="M117" s="14"/>
      <c r="N117" s="14"/>
      <c r="O117" s="14"/>
      <c r="P117" s="14"/>
      <c r="Q117" s="14"/>
      <c r="R117" s="14"/>
      <c r="S117" s="14"/>
      <c r="T117" s="14"/>
      <c r="U117" s="14"/>
      <c r="V117" s="14"/>
      <c r="W117" s="14"/>
      <c r="X117" s="14"/>
      <c r="Y117" s="14"/>
      <c r="Z117" s="14"/>
      <c r="AA117" s="14"/>
      <c r="AB117" s="14"/>
    </row>
    <row r="118">
      <c r="A118" s="7">
        <v>45000.0</v>
      </c>
      <c r="B118" s="8" t="s">
        <v>6449</v>
      </c>
      <c r="C118" s="9" t="s">
        <v>14</v>
      </c>
      <c r="D118" s="10" t="s">
        <v>6450</v>
      </c>
      <c r="E118" s="8" t="s">
        <v>258</v>
      </c>
      <c r="F118" s="16" t="s">
        <v>6451</v>
      </c>
      <c r="G118" s="19" t="s">
        <v>6452</v>
      </c>
      <c r="H118" s="11"/>
      <c r="I118" s="14"/>
      <c r="J118" s="14"/>
      <c r="K118" s="66">
        <f t="shared" si="2"/>
        <v>1</v>
      </c>
      <c r="L118" s="14"/>
      <c r="M118" s="14"/>
      <c r="N118" s="14"/>
      <c r="O118" s="14"/>
      <c r="P118" s="14"/>
      <c r="Q118" s="14"/>
      <c r="R118" s="14"/>
      <c r="S118" s="14"/>
      <c r="T118" s="14"/>
      <c r="U118" s="14"/>
      <c r="V118" s="14"/>
      <c r="W118" s="14"/>
      <c r="X118" s="14"/>
      <c r="Y118" s="14"/>
      <c r="Z118" s="14"/>
      <c r="AA118" s="14"/>
      <c r="AB118" s="14"/>
    </row>
    <row r="119">
      <c r="A119" s="7">
        <v>45001.0</v>
      </c>
      <c r="B119" s="8" t="s">
        <v>6453</v>
      </c>
      <c r="C119" s="9" t="s">
        <v>30</v>
      </c>
      <c r="D119" s="15" t="s">
        <v>6454</v>
      </c>
      <c r="E119" s="8" t="s">
        <v>156</v>
      </c>
      <c r="F119" s="16" t="s">
        <v>6455</v>
      </c>
      <c r="G119" s="17" t="s">
        <v>6456</v>
      </c>
      <c r="H119" s="11"/>
      <c r="I119" s="14"/>
      <c r="J119" s="14"/>
      <c r="K119" s="66">
        <f t="shared" si="2"/>
        <v>4</v>
      </c>
      <c r="L119" s="14"/>
      <c r="M119" s="14"/>
      <c r="N119" s="14"/>
      <c r="O119" s="14"/>
      <c r="P119" s="14"/>
      <c r="Q119" s="14"/>
      <c r="R119" s="14"/>
      <c r="S119" s="14"/>
      <c r="T119" s="14"/>
      <c r="U119" s="14"/>
      <c r="V119" s="14"/>
      <c r="W119" s="14"/>
      <c r="X119" s="14"/>
      <c r="Y119" s="14"/>
      <c r="Z119" s="14"/>
      <c r="AA119" s="14"/>
      <c r="AB119" s="14"/>
    </row>
    <row r="120">
      <c r="A120" s="7">
        <v>45001.0</v>
      </c>
      <c r="B120" s="8" t="s">
        <v>6457</v>
      </c>
      <c r="C120" s="9" t="s">
        <v>30</v>
      </c>
      <c r="D120" s="10" t="s">
        <v>6458</v>
      </c>
      <c r="E120" s="8" t="s">
        <v>1374</v>
      </c>
      <c r="F120" s="16" t="s">
        <v>6459</v>
      </c>
      <c r="G120" s="19" t="s">
        <v>6460</v>
      </c>
      <c r="H120" s="11"/>
      <c r="I120" s="14"/>
      <c r="J120" s="14"/>
      <c r="K120" s="66">
        <f t="shared" si="2"/>
        <v>1</v>
      </c>
      <c r="L120" s="14"/>
      <c r="M120" s="14"/>
      <c r="N120" s="14"/>
      <c r="O120" s="14"/>
      <c r="P120" s="14"/>
      <c r="Q120" s="14"/>
      <c r="R120" s="14"/>
      <c r="S120" s="14"/>
      <c r="T120" s="14"/>
      <c r="U120" s="14"/>
      <c r="V120" s="14"/>
      <c r="W120" s="14"/>
      <c r="X120" s="14"/>
      <c r="Y120" s="14"/>
      <c r="Z120" s="14"/>
      <c r="AA120" s="14"/>
      <c r="AB120" s="14"/>
    </row>
    <row r="121" ht="294.0" customHeight="1">
      <c r="A121" s="7">
        <v>45001.0</v>
      </c>
      <c r="B121" s="8" t="s">
        <v>6461</v>
      </c>
      <c r="C121" s="9" t="s">
        <v>14</v>
      </c>
      <c r="D121" s="10" t="s">
        <v>6462</v>
      </c>
      <c r="E121" s="8" t="s">
        <v>5688</v>
      </c>
      <c r="F121" s="16" t="s">
        <v>6463</v>
      </c>
      <c r="G121" s="19" t="s">
        <v>6464</v>
      </c>
      <c r="H121" s="11"/>
      <c r="I121" s="14"/>
      <c r="J121" s="14"/>
      <c r="K121" s="66">
        <f t="shared" si="2"/>
        <v>1</v>
      </c>
      <c r="L121" s="14"/>
      <c r="M121" s="14"/>
      <c r="N121" s="14"/>
      <c r="O121" s="14"/>
      <c r="P121" s="14"/>
      <c r="Q121" s="14"/>
      <c r="R121" s="14"/>
      <c r="S121" s="14"/>
      <c r="T121" s="14"/>
      <c r="U121" s="14"/>
      <c r="V121" s="14"/>
      <c r="W121" s="14"/>
      <c r="X121" s="14"/>
      <c r="Y121" s="14"/>
      <c r="Z121" s="14"/>
      <c r="AA121" s="14"/>
      <c r="AB121" s="14"/>
    </row>
    <row r="122" ht="296.25" customHeight="1">
      <c r="A122" s="7">
        <v>45002.0</v>
      </c>
      <c r="B122" s="8" t="s">
        <v>6465</v>
      </c>
      <c r="C122" s="9" t="s">
        <v>30</v>
      </c>
      <c r="D122" s="15" t="s">
        <v>6466</v>
      </c>
      <c r="E122" s="8" t="s">
        <v>6467</v>
      </c>
      <c r="F122" s="16" t="s">
        <v>6468</v>
      </c>
      <c r="G122" s="17" t="s">
        <v>6469</v>
      </c>
      <c r="H122" s="11"/>
      <c r="I122" s="14"/>
      <c r="J122" s="14"/>
      <c r="K122" s="66">
        <f t="shared" si="2"/>
        <v>2</v>
      </c>
      <c r="L122" s="14"/>
      <c r="M122" s="14"/>
      <c r="N122" s="14"/>
      <c r="O122" s="14"/>
      <c r="P122" s="14"/>
      <c r="Q122" s="14"/>
      <c r="R122" s="14"/>
      <c r="S122" s="14"/>
      <c r="T122" s="14"/>
      <c r="U122" s="14"/>
      <c r="V122" s="14"/>
      <c r="W122" s="14"/>
      <c r="X122" s="14"/>
      <c r="Y122" s="14"/>
      <c r="Z122" s="14"/>
      <c r="AA122" s="14"/>
      <c r="AB122" s="14"/>
    </row>
    <row r="123">
      <c r="A123" s="7">
        <v>45002.0</v>
      </c>
      <c r="B123" s="8" t="s">
        <v>6470</v>
      </c>
      <c r="C123" s="9" t="s">
        <v>14</v>
      </c>
      <c r="D123" s="10" t="s">
        <v>6471</v>
      </c>
      <c r="E123" s="8" t="s">
        <v>132</v>
      </c>
      <c r="F123" s="16" t="s">
        <v>6472</v>
      </c>
      <c r="G123" s="19" t="s">
        <v>6473</v>
      </c>
      <c r="H123" s="11"/>
      <c r="I123" s="14"/>
      <c r="J123" s="14"/>
      <c r="K123" s="66">
        <f t="shared" si="2"/>
        <v>1</v>
      </c>
      <c r="L123" s="14"/>
      <c r="M123" s="14"/>
      <c r="N123" s="14"/>
      <c r="O123" s="14"/>
      <c r="P123" s="14"/>
      <c r="Q123" s="14"/>
      <c r="R123" s="14"/>
      <c r="S123" s="14"/>
      <c r="T123" s="14"/>
      <c r="U123" s="14"/>
      <c r="V123" s="14"/>
      <c r="W123" s="14"/>
      <c r="X123" s="14"/>
      <c r="Y123" s="14"/>
      <c r="Z123" s="14"/>
      <c r="AA123" s="14"/>
      <c r="AB123" s="14"/>
    </row>
    <row r="124">
      <c r="A124" s="7">
        <v>45002.0</v>
      </c>
      <c r="B124" s="8" t="s">
        <v>6474</v>
      </c>
      <c r="C124" s="9" t="s">
        <v>14</v>
      </c>
      <c r="D124" s="10" t="s">
        <v>6475</v>
      </c>
      <c r="E124" s="8" t="s">
        <v>6476</v>
      </c>
      <c r="F124" s="16" t="s">
        <v>6477</v>
      </c>
      <c r="G124" s="19" t="s">
        <v>6478</v>
      </c>
      <c r="H124" s="11"/>
      <c r="I124" s="14"/>
      <c r="J124" s="14"/>
      <c r="K124" s="66">
        <f t="shared" si="2"/>
        <v>1</v>
      </c>
      <c r="L124" s="14"/>
      <c r="M124" s="14"/>
      <c r="N124" s="14"/>
      <c r="O124" s="14"/>
      <c r="P124" s="14"/>
      <c r="Q124" s="14"/>
      <c r="R124" s="14"/>
      <c r="S124" s="14"/>
      <c r="T124" s="14"/>
      <c r="U124" s="14"/>
      <c r="V124" s="14"/>
      <c r="W124" s="14"/>
      <c r="X124" s="14"/>
      <c r="Y124" s="14"/>
      <c r="Z124" s="14"/>
      <c r="AA124" s="14"/>
      <c r="AB124" s="14"/>
    </row>
    <row r="125">
      <c r="A125" s="7">
        <v>45005.0</v>
      </c>
      <c r="B125" s="8" t="s">
        <v>6479</v>
      </c>
      <c r="C125" s="9" t="s">
        <v>14</v>
      </c>
      <c r="D125" s="15" t="s">
        <v>6480</v>
      </c>
      <c r="E125" s="8" t="s">
        <v>59</v>
      </c>
      <c r="F125" s="16" t="s">
        <v>5365</v>
      </c>
      <c r="G125" s="17" t="s">
        <v>6481</v>
      </c>
      <c r="H125" s="8" t="s">
        <v>6482</v>
      </c>
      <c r="I125" s="14"/>
      <c r="J125" s="14"/>
      <c r="K125" s="66">
        <f t="shared" si="2"/>
        <v>3</v>
      </c>
      <c r="L125" s="14"/>
      <c r="M125" s="14"/>
      <c r="N125" s="14"/>
      <c r="O125" s="14"/>
      <c r="P125" s="14"/>
      <c r="Q125" s="14"/>
      <c r="R125" s="14"/>
      <c r="S125" s="14"/>
      <c r="T125" s="14"/>
      <c r="U125" s="14"/>
      <c r="V125" s="14"/>
      <c r="W125" s="14"/>
      <c r="X125" s="14"/>
      <c r="Y125" s="14"/>
      <c r="Z125" s="14"/>
      <c r="AA125" s="14"/>
      <c r="AB125" s="14"/>
    </row>
    <row r="126">
      <c r="A126" s="7">
        <v>45005.0</v>
      </c>
      <c r="B126" s="8" t="s">
        <v>6483</v>
      </c>
      <c r="C126" s="9" t="s">
        <v>14</v>
      </c>
      <c r="D126" s="10" t="s">
        <v>6484</v>
      </c>
      <c r="E126" s="8" t="s">
        <v>6485</v>
      </c>
      <c r="F126" s="16" t="s">
        <v>6486</v>
      </c>
      <c r="G126" s="19" t="s">
        <v>6487</v>
      </c>
      <c r="H126" s="8" t="s">
        <v>5060</v>
      </c>
      <c r="I126" s="14"/>
      <c r="J126" s="14"/>
      <c r="K126" s="66">
        <f t="shared" si="2"/>
        <v>1</v>
      </c>
      <c r="L126" s="14"/>
      <c r="M126" s="14"/>
      <c r="N126" s="14"/>
      <c r="O126" s="14"/>
      <c r="P126" s="14"/>
      <c r="Q126" s="14"/>
      <c r="R126" s="14"/>
      <c r="S126" s="14"/>
      <c r="T126" s="14"/>
      <c r="U126" s="14"/>
      <c r="V126" s="14"/>
      <c r="W126" s="14"/>
      <c r="X126" s="14"/>
      <c r="Y126" s="14"/>
      <c r="Z126" s="14"/>
      <c r="AA126" s="14"/>
      <c r="AB126" s="14"/>
    </row>
    <row r="127">
      <c r="A127" s="7">
        <v>45005.0</v>
      </c>
      <c r="B127" s="8" t="s">
        <v>6488</v>
      </c>
      <c r="C127" s="9" t="s">
        <v>10</v>
      </c>
      <c r="D127" s="10" t="s">
        <v>6489</v>
      </c>
      <c r="E127" s="8" t="s">
        <v>68</v>
      </c>
      <c r="F127" s="16" t="s">
        <v>6490</v>
      </c>
      <c r="G127" s="19" t="s">
        <v>6491</v>
      </c>
      <c r="H127" s="8" t="s">
        <v>6492</v>
      </c>
      <c r="I127" s="14"/>
      <c r="J127" s="14"/>
      <c r="K127" s="66">
        <f t="shared" si="2"/>
        <v>1</v>
      </c>
      <c r="L127" s="14"/>
      <c r="M127" s="14"/>
      <c r="N127" s="14"/>
      <c r="O127" s="14"/>
      <c r="P127" s="14"/>
      <c r="Q127" s="14"/>
      <c r="R127" s="14"/>
      <c r="S127" s="14"/>
      <c r="T127" s="14"/>
      <c r="U127" s="14"/>
      <c r="V127" s="14"/>
      <c r="W127" s="14"/>
      <c r="X127" s="14"/>
      <c r="Y127" s="14"/>
      <c r="Z127" s="14"/>
      <c r="AA127" s="14"/>
      <c r="AB127" s="14"/>
    </row>
    <row r="128">
      <c r="A128" s="7">
        <v>45005.0</v>
      </c>
      <c r="B128" s="8" t="s">
        <v>6493</v>
      </c>
      <c r="C128" s="9" t="s">
        <v>10</v>
      </c>
      <c r="D128" s="10" t="s">
        <v>6494</v>
      </c>
      <c r="E128" s="8" t="s">
        <v>199</v>
      </c>
      <c r="F128" s="16" t="s">
        <v>6495</v>
      </c>
      <c r="G128" s="19" t="s">
        <v>6496</v>
      </c>
      <c r="H128" s="8" t="s">
        <v>6497</v>
      </c>
      <c r="I128" s="14"/>
      <c r="J128" s="14"/>
      <c r="K128" s="66">
        <f t="shared" si="2"/>
        <v>1</v>
      </c>
      <c r="L128" s="14"/>
      <c r="M128" s="14"/>
      <c r="N128" s="14"/>
      <c r="O128" s="14"/>
      <c r="P128" s="14"/>
      <c r="Q128" s="14"/>
      <c r="R128" s="14"/>
      <c r="S128" s="14"/>
      <c r="T128" s="14"/>
      <c r="U128" s="14"/>
      <c r="V128" s="14"/>
      <c r="W128" s="14"/>
      <c r="X128" s="14"/>
      <c r="Y128" s="14"/>
      <c r="Z128" s="14"/>
      <c r="AA128" s="14"/>
      <c r="AB128" s="14"/>
    </row>
    <row r="129">
      <c r="A129" s="7">
        <v>45005.0</v>
      </c>
      <c r="B129" s="8" t="s">
        <v>6498</v>
      </c>
      <c r="C129" s="9" t="s">
        <v>10</v>
      </c>
      <c r="D129" s="10" t="s">
        <v>6499</v>
      </c>
      <c r="E129" s="8" t="s">
        <v>68</v>
      </c>
      <c r="F129" s="16" t="s">
        <v>6500</v>
      </c>
      <c r="G129" s="67"/>
      <c r="H129" s="8" t="s">
        <v>6501</v>
      </c>
      <c r="I129" s="14"/>
      <c r="J129" s="14"/>
      <c r="K129" s="66">
        <f t="shared" si="2"/>
        <v>1</v>
      </c>
      <c r="L129" s="14"/>
      <c r="M129" s="14"/>
      <c r="N129" s="14"/>
      <c r="O129" s="14"/>
      <c r="P129" s="14"/>
      <c r="Q129" s="14"/>
      <c r="R129" s="14"/>
      <c r="S129" s="14"/>
      <c r="T129" s="14"/>
      <c r="U129" s="14"/>
      <c r="V129" s="14"/>
      <c r="W129" s="14"/>
      <c r="X129" s="14"/>
      <c r="Y129" s="14"/>
      <c r="Z129" s="14"/>
      <c r="AA129" s="14"/>
      <c r="AB129" s="14"/>
    </row>
    <row r="130">
      <c r="A130" s="7">
        <v>45005.0</v>
      </c>
      <c r="B130" s="8" t="s">
        <v>6502</v>
      </c>
      <c r="C130" s="9" t="s">
        <v>14</v>
      </c>
      <c r="D130" s="15" t="s">
        <v>6503</v>
      </c>
      <c r="E130" s="8" t="s">
        <v>59</v>
      </c>
      <c r="F130" s="16" t="s">
        <v>60</v>
      </c>
      <c r="G130" s="17" t="s">
        <v>6504</v>
      </c>
      <c r="H130" s="52" t="s">
        <v>348</v>
      </c>
      <c r="I130" s="14"/>
      <c r="J130" s="14"/>
      <c r="K130" s="66">
        <f t="shared" si="2"/>
        <v>12</v>
      </c>
      <c r="L130" s="14"/>
      <c r="M130" s="14"/>
      <c r="N130" s="14"/>
      <c r="O130" s="14"/>
      <c r="P130" s="14"/>
      <c r="Q130" s="14"/>
      <c r="R130" s="14"/>
      <c r="S130" s="14"/>
      <c r="T130" s="14"/>
      <c r="U130" s="14"/>
      <c r="V130" s="14"/>
      <c r="W130" s="14"/>
      <c r="X130" s="14"/>
      <c r="Y130" s="14"/>
      <c r="Z130" s="14"/>
      <c r="AA130" s="14"/>
      <c r="AB130" s="14"/>
    </row>
    <row r="131">
      <c r="A131" s="7">
        <v>45005.0</v>
      </c>
      <c r="B131" s="8" t="s">
        <v>6505</v>
      </c>
      <c r="C131" s="9" t="s">
        <v>14</v>
      </c>
      <c r="D131" s="15" t="s">
        <v>6506</v>
      </c>
      <c r="E131" s="8" t="s">
        <v>156</v>
      </c>
      <c r="F131" s="16" t="s">
        <v>6507</v>
      </c>
      <c r="G131" s="19" t="s">
        <v>6508</v>
      </c>
      <c r="H131" s="8" t="s">
        <v>6509</v>
      </c>
      <c r="I131" s="14"/>
      <c r="J131" s="14"/>
      <c r="K131" s="66">
        <f t="shared" si="2"/>
        <v>1</v>
      </c>
      <c r="L131" s="14"/>
      <c r="M131" s="14"/>
      <c r="N131" s="14"/>
      <c r="O131" s="14"/>
      <c r="P131" s="14"/>
      <c r="Q131" s="14"/>
      <c r="R131" s="14"/>
      <c r="S131" s="14"/>
      <c r="T131" s="14"/>
      <c r="U131" s="14"/>
      <c r="V131" s="14"/>
      <c r="W131" s="14"/>
      <c r="X131" s="14"/>
      <c r="Y131" s="14"/>
      <c r="Z131" s="14"/>
      <c r="AA131" s="14"/>
      <c r="AB131" s="14"/>
    </row>
    <row r="132">
      <c r="A132" s="7">
        <v>45005.0</v>
      </c>
      <c r="B132" s="8" t="s">
        <v>6510</v>
      </c>
      <c r="C132" s="9" t="s">
        <v>14</v>
      </c>
      <c r="D132" s="10" t="s">
        <v>6511</v>
      </c>
      <c r="E132" s="8" t="s">
        <v>5137</v>
      </c>
      <c r="F132" s="16" t="s">
        <v>6512</v>
      </c>
      <c r="G132" s="19" t="s">
        <v>6513</v>
      </c>
      <c r="H132" s="52" t="s">
        <v>348</v>
      </c>
      <c r="I132" s="14"/>
      <c r="J132" s="14"/>
      <c r="K132" s="66">
        <f t="shared" si="2"/>
        <v>1</v>
      </c>
      <c r="L132" s="14"/>
      <c r="M132" s="14"/>
      <c r="N132" s="14"/>
      <c r="O132" s="14"/>
      <c r="P132" s="14"/>
      <c r="Q132" s="14"/>
      <c r="R132" s="14"/>
      <c r="S132" s="14"/>
      <c r="T132" s="14"/>
      <c r="U132" s="14"/>
      <c r="V132" s="14"/>
      <c r="W132" s="14"/>
      <c r="X132" s="14"/>
      <c r="Y132" s="14"/>
      <c r="Z132" s="14"/>
      <c r="AA132" s="14"/>
      <c r="AB132" s="14"/>
    </row>
    <row r="133">
      <c r="A133" s="7">
        <v>45005.0</v>
      </c>
      <c r="B133" s="8" t="s">
        <v>6514</v>
      </c>
      <c r="C133" s="9" t="s">
        <v>14</v>
      </c>
      <c r="D133" s="10" t="s">
        <v>6515</v>
      </c>
      <c r="E133" s="8" t="s">
        <v>156</v>
      </c>
      <c r="F133" s="16" t="s">
        <v>6516</v>
      </c>
      <c r="G133" s="19" t="s">
        <v>6517</v>
      </c>
      <c r="H133" s="11"/>
      <c r="I133" s="14"/>
      <c r="J133" s="14"/>
      <c r="K133" s="66">
        <f t="shared" si="2"/>
        <v>1</v>
      </c>
      <c r="L133" s="14"/>
      <c r="M133" s="14"/>
      <c r="N133" s="14"/>
      <c r="O133" s="14"/>
      <c r="P133" s="14"/>
      <c r="Q133" s="14"/>
      <c r="R133" s="14"/>
      <c r="S133" s="14"/>
      <c r="T133" s="14"/>
      <c r="U133" s="14"/>
      <c r="V133" s="14"/>
      <c r="W133" s="14"/>
      <c r="X133" s="14"/>
      <c r="Y133" s="14"/>
      <c r="Z133" s="14"/>
      <c r="AA133" s="14"/>
      <c r="AB133" s="14"/>
    </row>
    <row r="134">
      <c r="A134" s="7">
        <v>45005.0</v>
      </c>
      <c r="B134" s="8" t="s">
        <v>6518</v>
      </c>
      <c r="C134" s="9" t="s">
        <v>10</v>
      </c>
      <c r="D134" s="10" t="s">
        <v>6519</v>
      </c>
      <c r="E134" s="8" t="s">
        <v>97</v>
      </c>
      <c r="F134" s="16" t="s">
        <v>6520</v>
      </c>
      <c r="G134" s="19" t="s">
        <v>6521</v>
      </c>
      <c r="H134" s="11"/>
      <c r="I134" s="14"/>
      <c r="J134" s="14"/>
      <c r="K134" s="66">
        <f t="shared" si="2"/>
        <v>1</v>
      </c>
      <c r="L134" s="14"/>
      <c r="M134" s="14"/>
      <c r="N134" s="14"/>
      <c r="O134" s="14"/>
      <c r="P134" s="14"/>
      <c r="Q134" s="14"/>
      <c r="R134" s="14"/>
      <c r="S134" s="14"/>
      <c r="T134" s="14"/>
      <c r="U134" s="14"/>
      <c r="V134" s="14"/>
      <c r="W134" s="14"/>
      <c r="X134" s="14"/>
      <c r="Y134" s="14"/>
      <c r="Z134" s="14"/>
      <c r="AA134" s="14"/>
      <c r="AB134" s="14"/>
    </row>
    <row r="135">
      <c r="A135" s="7">
        <v>45005.0</v>
      </c>
      <c r="B135" s="8" t="s">
        <v>6522</v>
      </c>
      <c r="C135" s="9" t="s">
        <v>10</v>
      </c>
      <c r="D135" s="10" t="s">
        <v>6523</v>
      </c>
      <c r="E135" s="8" t="s">
        <v>1041</v>
      </c>
      <c r="F135" s="16" t="s">
        <v>6524</v>
      </c>
      <c r="G135" s="19" t="s">
        <v>6525</v>
      </c>
      <c r="H135" s="11"/>
      <c r="I135" s="14"/>
      <c r="J135" s="14"/>
      <c r="K135" s="66">
        <f t="shared" si="2"/>
        <v>1</v>
      </c>
      <c r="L135" s="14"/>
      <c r="M135" s="14"/>
      <c r="N135" s="14"/>
      <c r="O135" s="14"/>
      <c r="P135" s="14"/>
      <c r="Q135" s="14"/>
      <c r="R135" s="14"/>
      <c r="S135" s="14"/>
      <c r="T135" s="14"/>
      <c r="U135" s="14"/>
      <c r="V135" s="14"/>
      <c r="W135" s="14"/>
      <c r="X135" s="14"/>
      <c r="Y135" s="14"/>
      <c r="Z135" s="14"/>
      <c r="AA135" s="14"/>
      <c r="AB135" s="14"/>
    </row>
    <row r="136">
      <c r="A136" s="7">
        <v>45005.0</v>
      </c>
      <c r="B136" s="8" t="s">
        <v>6526</v>
      </c>
      <c r="C136" s="9" t="s">
        <v>30</v>
      </c>
      <c r="D136" s="15" t="s">
        <v>6527</v>
      </c>
      <c r="E136" s="8" t="s">
        <v>6528</v>
      </c>
      <c r="F136" s="16" t="s">
        <v>6529</v>
      </c>
      <c r="G136" s="17" t="s">
        <v>6530</v>
      </c>
      <c r="H136" s="11"/>
      <c r="I136" s="14"/>
      <c r="J136" s="14"/>
      <c r="K136" s="66">
        <f t="shared" si="2"/>
        <v>4</v>
      </c>
      <c r="L136" s="14"/>
      <c r="M136" s="14"/>
      <c r="N136" s="14"/>
      <c r="O136" s="14"/>
      <c r="P136" s="14"/>
      <c r="Q136" s="14"/>
      <c r="R136" s="14"/>
      <c r="S136" s="14"/>
      <c r="T136" s="14"/>
      <c r="U136" s="14"/>
      <c r="V136" s="14"/>
      <c r="W136" s="14"/>
      <c r="X136" s="14"/>
      <c r="Y136" s="14"/>
      <c r="Z136" s="14"/>
      <c r="AA136" s="14"/>
      <c r="AB136" s="14"/>
    </row>
    <row r="137">
      <c r="A137" s="7">
        <v>45005.0</v>
      </c>
      <c r="B137" s="8" t="s">
        <v>6531</v>
      </c>
      <c r="C137" s="9" t="s">
        <v>10</v>
      </c>
      <c r="D137" s="10" t="s">
        <v>6532</v>
      </c>
      <c r="E137" s="8" t="s">
        <v>68</v>
      </c>
      <c r="F137" s="16" t="s">
        <v>6533</v>
      </c>
      <c r="G137" s="19" t="s">
        <v>6534</v>
      </c>
      <c r="H137" s="11"/>
      <c r="I137" s="14"/>
      <c r="J137" s="14"/>
      <c r="K137" s="66">
        <f t="shared" si="2"/>
        <v>1</v>
      </c>
      <c r="L137" s="14"/>
      <c r="M137" s="14"/>
      <c r="N137" s="14"/>
      <c r="O137" s="14"/>
      <c r="P137" s="14"/>
      <c r="Q137" s="14"/>
      <c r="R137" s="14"/>
      <c r="S137" s="14"/>
      <c r="T137" s="14"/>
      <c r="U137" s="14"/>
      <c r="V137" s="14"/>
      <c r="W137" s="14"/>
      <c r="X137" s="14"/>
      <c r="Y137" s="14"/>
      <c r="Z137" s="14"/>
      <c r="AA137" s="14"/>
      <c r="AB137" s="14"/>
    </row>
    <row r="138">
      <c r="A138" s="7">
        <v>45006.0</v>
      </c>
      <c r="B138" s="8" t="s">
        <v>6535</v>
      </c>
      <c r="C138" s="9" t="s">
        <v>30</v>
      </c>
      <c r="D138" s="10" t="s">
        <v>6536</v>
      </c>
      <c r="E138" s="8" t="s">
        <v>53</v>
      </c>
      <c r="F138" s="16" t="s">
        <v>6537</v>
      </c>
      <c r="G138" s="19" t="s">
        <v>6538</v>
      </c>
      <c r="H138" s="11"/>
      <c r="I138" s="14"/>
      <c r="J138" s="14"/>
      <c r="K138" s="66">
        <f t="shared" si="2"/>
        <v>1</v>
      </c>
      <c r="L138" s="14"/>
      <c r="M138" s="14"/>
      <c r="N138" s="14"/>
      <c r="O138" s="14"/>
      <c r="P138" s="14"/>
      <c r="Q138" s="14"/>
      <c r="R138" s="14"/>
      <c r="S138" s="14"/>
      <c r="T138" s="14"/>
      <c r="U138" s="14"/>
      <c r="V138" s="14"/>
      <c r="W138" s="14"/>
      <c r="X138" s="14"/>
      <c r="Y138" s="14"/>
      <c r="Z138" s="14"/>
      <c r="AA138" s="14"/>
      <c r="AB138" s="14"/>
    </row>
    <row r="139" ht="117.75" customHeight="1">
      <c r="A139" s="7">
        <v>45006.0</v>
      </c>
      <c r="B139" s="8" t="s">
        <v>6065</v>
      </c>
      <c r="C139" s="9" t="s">
        <v>14</v>
      </c>
      <c r="D139" s="15" t="s">
        <v>6539</v>
      </c>
      <c r="E139" s="8" t="s">
        <v>93</v>
      </c>
      <c r="F139" s="16" t="s">
        <v>5242</v>
      </c>
      <c r="G139" s="19" t="s">
        <v>6540</v>
      </c>
      <c r="H139" s="8"/>
      <c r="I139" s="14"/>
      <c r="J139" s="14"/>
      <c r="K139" s="66">
        <f t="shared" si="2"/>
        <v>1</v>
      </c>
      <c r="L139" s="14"/>
      <c r="M139" s="14"/>
      <c r="N139" s="14"/>
      <c r="O139" s="14"/>
      <c r="P139" s="14"/>
      <c r="Q139" s="14"/>
      <c r="R139" s="14"/>
      <c r="S139" s="14"/>
      <c r="T139" s="14"/>
      <c r="U139" s="14"/>
      <c r="V139" s="14"/>
      <c r="W139" s="14"/>
      <c r="X139" s="14"/>
      <c r="Y139" s="14"/>
      <c r="Z139" s="14"/>
      <c r="AA139" s="14"/>
      <c r="AB139" s="14"/>
    </row>
    <row r="140">
      <c r="A140" s="7">
        <v>45006.0</v>
      </c>
      <c r="B140" s="8" t="s">
        <v>6541</v>
      </c>
      <c r="C140" s="9" t="s">
        <v>14</v>
      </c>
      <c r="D140" s="10" t="s">
        <v>6542</v>
      </c>
      <c r="E140" s="8" t="s">
        <v>109</v>
      </c>
      <c r="F140" s="16" t="s">
        <v>6543</v>
      </c>
      <c r="G140" s="19" t="s">
        <v>6544</v>
      </c>
      <c r="H140" s="52" t="s">
        <v>348</v>
      </c>
      <c r="I140" s="14"/>
      <c r="J140" s="14"/>
      <c r="K140" s="66">
        <f t="shared" si="2"/>
        <v>1</v>
      </c>
      <c r="L140" s="14"/>
      <c r="M140" s="14"/>
      <c r="N140" s="14"/>
      <c r="O140" s="14"/>
      <c r="P140" s="14"/>
      <c r="Q140" s="14"/>
      <c r="R140" s="14"/>
      <c r="S140" s="14"/>
      <c r="T140" s="14"/>
      <c r="U140" s="14"/>
      <c r="V140" s="14"/>
      <c r="W140" s="14"/>
      <c r="X140" s="14"/>
      <c r="Y140" s="14"/>
      <c r="Z140" s="14"/>
      <c r="AA140" s="14"/>
      <c r="AB140" s="14"/>
    </row>
    <row r="141">
      <c r="A141" s="7">
        <v>45006.0</v>
      </c>
      <c r="B141" s="8" t="s">
        <v>6545</v>
      </c>
      <c r="C141" s="9" t="s">
        <v>30</v>
      </c>
      <c r="D141" s="10" t="s">
        <v>6546</v>
      </c>
      <c r="E141" s="8" t="s">
        <v>722</v>
      </c>
      <c r="F141" s="16" t="s">
        <v>6547</v>
      </c>
      <c r="G141" s="19" t="s">
        <v>6548</v>
      </c>
      <c r="H141" s="11"/>
      <c r="I141" s="14"/>
      <c r="J141" s="14"/>
      <c r="K141" s="66">
        <f t="shared" si="2"/>
        <v>1</v>
      </c>
      <c r="L141" s="14"/>
      <c r="M141" s="14"/>
      <c r="N141" s="14"/>
      <c r="O141" s="14"/>
      <c r="P141" s="14"/>
      <c r="Q141" s="14"/>
      <c r="R141" s="14"/>
      <c r="S141" s="14"/>
      <c r="T141" s="14"/>
      <c r="U141" s="14"/>
      <c r="V141" s="14"/>
      <c r="W141" s="14"/>
      <c r="X141" s="14"/>
      <c r="Y141" s="14"/>
      <c r="Z141" s="14"/>
      <c r="AA141" s="14"/>
      <c r="AB141" s="14"/>
    </row>
    <row r="142" ht="410.25" customHeight="1">
      <c r="A142" s="7">
        <v>45006.0</v>
      </c>
      <c r="B142" s="8" t="s">
        <v>6549</v>
      </c>
      <c r="C142" s="9" t="s">
        <v>14</v>
      </c>
      <c r="D142" s="10" t="s">
        <v>6550</v>
      </c>
      <c r="E142" s="8" t="s">
        <v>1374</v>
      </c>
      <c r="F142" s="16" t="s">
        <v>6551</v>
      </c>
      <c r="G142" s="19" t="s">
        <v>6552</v>
      </c>
      <c r="H142" s="8"/>
      <c r="I142" s="14"/>
      <c r="J142" s="14"/>
      <c r="K142" s="66">
        <f t="shared" si="2"/>
        <v>1</v>
      </c>
      <c r="L142" s="14"/>
      <c r="M142" s="14"/>
      <c r="N142" s="14"/>
      <c r="O142" s="14"/>
      <c r="P142" s="14"/>
      <c r="Q142" s="14"/>
      <c r="R142" s="14"/>
      <c r="S142" s="14"/>
      <c r="T142" s="14"/>
      <c r="U142" s="14"/>
      <c r="V142" s="14"/>
      <c r="W142" s="14"/>
      <c r="X142" s="14"/>
      <c r="Y142" s="14"/>
      <c r="Z142" s="14"/>
      <c r="AA142" s="14"/>
      <c r="AB142" s="14"/>
    </row>
    <row r="143" ht="410.25" customHeight="1">
      <c r="A143" s="7">
        <v>45006.0</v>
      </c>
      <c r="B143" s="8" t="s">
        <v>6553</v>
      </c>
      <c r="C143" s="9" t="s">
        <v>30</v>
      </c>
      <c r="D143" s="15" t="s">
        <v>6554</v>
      </c>
      <c r="E143" s="8" t="s">
        <v>6528</v>
      </c>
      <c r="F143" s="16" t="s">
        <v>6555</v>
      </c>
      <c r="G143" s="19" t="s">
        <v>6556</v>
      </c>
      <c r="H143" s="8" t="s">
        <v>6557</v>
      </c>
      <c r="I143" s="14"/>
      <c r="J143" s="14"/>
      <c r="K143" s="66">
        <f t="shared" si="2"/>
        <v>1</v>
      </c>
      <c r="L143" s="14"/>
      <c r="M143" s="14"/>
      <c r="N143" s="14"/>
      <c r="O143" s="14"/>
      <c r="P143" s="14"/>
      <c r="Q143" s="14"/>
      <c r="R143" s="14"/>
      <c r="S143" s="14"/>
      <c r="T143" s="14"/>
      <c r="U143" s="14"/>
      <c r="V143" s="14"/>
      <c r="W143" s="14"/>
      <c r="X143" s="14"/>
      <c r="Y143" s="14"/>
      <c r="Z143" s="14"/>
      <c r="AA143" s="14"/>
      <c r="AB143" s="14"/>
    </row>
    <row r="144">
      <c r="A144" s="7">
        <v>45006.0</v>
      </c>
      <c r="B144" s="8" t="s">
        <v>6558</v>
      </c>
      <c r="C144" s="9" t="s">
        <v>14</v>
      </c>
      <c r="D144" s="10" t="s">
        <v>6559</v>
      </c>
      <c r="E144" s="8" t="s">
        <v>3168</v>
      </c>
      <c r="F144" s="16" t="s">
        <v>6560</v>
      </c>
      <c r="G144" s="19" t="s">
        <v>6561</v>
      </c>
      <c r="H144" s="11"/>
      <c r="I144" s="14"/>
      <c r="J144" s="14"/>
      <c r="K144" s="66">
        <f t="shared" si="2"/>
        <v>1</v>
      </c>
      <c r="L144" s="14"/>
      <c r="M144" s="14"/>
      <c r="N144" s="14"/>
      <c r="O144" s="14"/>
      <c r="P144" s="14"/>
      <c r="Q144" s="14"/>
      <c r="R144" s="14"/>
      <c r="S144" s="14"/>
      <c r="T144" s="14"/>
      <c r="U144" s="14"/>
      <c r="V144" s="14"/>
      <c r="W144" s="14"/>
      <c r="X144" s="14"/>
      <c r="Y144" s="14"/>
      <c r="Z144" s="14"/>
      <c r="AA144" s="14"/>
      <c r="AB144" s="14"/>
    </row>
    <row r="145">
      <c r="A145" s="7">
        <v>45006.0</v>
      </c>
      <c r="B145" s="8" t="s">
        <v>6562</v>
      </c>
      <c r="C145" s="9" t="s">
        <v>10</v>
      </c>
      <c r="D145" s="10" t="s">
        <v>6563</v>
      </c>
      <c r="E145" s="8" t="s">
        <v>68</v>
      </c>
      <c r="F145" s="16" t="s">
        <v>6564</v>
      </c>
      <c r="G145" s="19" t="s">
        <v>6565</v>
      </c>
      <c r="H145" s="11"/>
      <c r="I145" s="14"/>
      <c r="J145" s="14"/>
      <c r="K145" s="66">
        <f t="shared" si="2"/>
        <v>1</v>
      </c>
      <c r="L145" s="14"/>
      <c r="M145" s="14"/>
      <c r="N145" s="14"/>
      <c r="O145" s="14"/>
      <c r="P145" s="14"/>
      <c r="Q145" s="14"/>
      <c r="R145" s="14"/>
      <c r="S145" s="14"/>
      <c r="T145" s="14"/>
      <c r="U145" s="14"/>
      <c r="V145" s="14"/>
      <c r="W145" s="14"/>
      <c r="X145" s="14"/>
      <c r="Y145" s="14"/>
      <c r="Z145" s="14"/>
      <c r="AA145" s="14"/>
      <c r="AB145" s="14"/>
    </row>
    <row r="146">
      <c r="A146" s="7">
        <v>45007.0</v>
      </c>
      <c r="B146" s="8" t="s">
        <v>6566</v>
      </c>
      <c r="C146" s="9" t="s">
        <v>10</v>
      </c>
      <c r="D146" s="10" t="s">
        <v>6567</v>
      </c>
      <c r="E146" s="8" t="s">
        <v>68</v>
      </c>
      <c r="F146" s="16" t="s">
        <v>6568</v>
      </c>
      <c r="G146" s="19" t="s">
        <v>6569</v>
      </c>
      <c r="H146" s="8" t="s">
        <v>6570</v>
      </c>
      <c r="I146" s="14"/>
      <c r="J146" s="14"/>
      <c r="K146" s="66">
        <f t="shared" si="2"/>
        <v>1</v>
      </c>
      <c r="L146" s="14"/>
      <c r="M146" s="14"/>
      <c r="N146" s="14"/>
      <c r="O146" s="14"/>
      <c r="P146" s="14"/>
      <c r="Q146" s="14"/>
      <c r="R146" s="14"/>
      <c r="S146" s="14"/>
      <c r="T146" s="14"/>
      <c r="U146" s="14"/>
      <c r="V146" s="14"/>
      <c r="W146" s="14"/>
      <c r="X146" s="14"/>
      <c r="Y146" s="14"/>
      <c r="Z146" s="14"/>
      <c r="AA146" s="14"/>
      <c r="AB146" s="14"/>
    </row>
    <row r="147" ht="157.5" customHeight="1">
      <c r="A147" s="7">
        <v>45007.0</v>
      </c>
      <c r="B147" s="8" t="s">
        <v>6571</v>
      </c>
      <c r="C147" s="9" t="s">
        <v>14</v>
      </c>
      <c r="D147" s="53" t="s">
        <v>6572</v>
      </c>
      <c r="E147" s="8" t="s">
        <v>59</v>
      </c>
      <c r="F147" s="16" t="s">
        <v>5365</v>
      </c>
      <c r="G147" s="17" t="s">
        <v>6573</v>
      </c>
      <c r="H147" s="8" t="s">
        <v>6574</v>
      </c>
      <c r="I147" s="14"/>
      <c r="J147" s="14"/>
      <c r="K147" s="66">
        <f t="shared" si="2"/>
        <v>2</v>
      </c>
      <c r="L147" s="14"/>
      <c r="M147" s="14"/>
      <c r="N147" s="14"/>
      <c r="O147" s="14"/>
      <c r="P147" s="14"/>
      <c r="Q147" s="14"/>
      <c r="R147" s="14"/>
      <c r="S147" s="14"/>
      <c r="T147" s="14"/>
      <c r="U147" s="14"/>
      <c r="V147" s="14"/>
      <c r="W147" s="14"/>
      <c r="X147" s="14"/>
      <c r="Y147" s="14"/>
      <c r="Z147" s="14"/>
      <c r="AA147" s="14"/>
      <c r="AB147" s="14"/>
    </row>
    <row r="148">
      <c r="A148" s="7">
        <v>45007.0</v>
      </c>
      <c r="B148" s="8" t="s">
        <v>6575</v>
      </c>
      <c r="C148" s="9" t="s">
        <v>14</v>
      </c>
      <c r="D148" s="10" t="s">
        <v>6576</v>
      </c>
      <c r="E148" s="8" t="s">
        <v>16</v>
      </c>
      <c r="F148" s="16" t="s">
        <v>6577</v>
      </c>
      <c r="G148" s="19" t="s">
        <v>6578</v>
      </c>
      <c r="H148" s="11"/>
      <c r="I148" s="14"/>
      <c r="J148" s="14"/>
      <c r="K148" s="66">
        <f t="shared" si="2"/>
        <v>1</v>
      </c>
      <c r="L148" s="14"/>
      <c r="M148" s="14"/>
      <c r="N148" s="14"/>
      <c r="O148" s="14"/>
      <c r="P148" s="14"/>
      <c r="Q148" s="14"/>
      <c r="R148" s="14"/>
      <c r="S148" s="14"/>
      <c r="T148" s="14"/>
      <c r="U148" s="14"/>
      <c r="V148" s="14"/>
      <c r="W148" s="14"/>
      <c r="X148" s="14"/>
      <c r="Y148" s="14"/>
      <c r="Z148" s="14"/>
      <c r="AA148" s="14"/>
      <c r="AB148" s="14"/>
    </row>
    <row r="149" ht="138.0" customHeight="1">
      <c r="A149" s="7">
        <v>45007.0</v>
      </c>
      <c r="B149" s="8" t="s">
        <v>6579</v>
      </c>
      <c r="C149" s="9" t="s">
        <v>14</v>
      </c>
      <c r="D149" s="10" t="s">
        <v>6580</v>
      </c>
      <c r="E149" s="8" t="s">
        <v>6581</v>
      </c>
      <c r="F149" s="16" t="s">
        <v>6582</v>
      </c>
      <c r="G149" s="19" t="s">
        <v>6583</v>
      </c>
      <c r="H149" s="11"/>
      <c r="I149" s="14"/>
      <c r="J149" s="14"/>
      <c r="K149" s="66">
        <f t="shared" si="2"/>
        <v>1</v>
      </c>
      <c r="L149" s="14"/>
      <c r="M149" s="14"/>
      <c r="N149" s="14"/>
      <c r="O149" s="14"/>
      <c r="P149" s="14"/>
      <c r="Q149" s="14"/>
      <c r="R149" s="14"/>
      <c r="S149" s="14"/>
      <c r="T149" s="14"/>
      <c r="U149" s="14"/>
      <c r="V149" s="14"/>
      <c r="W149" s="14"/>
      <c r="X149" s="14"/>
      <c r="Y149" s="14"/>
      <c r="Z149" s="14"/>
      <c r="AA149" s="14"/>
      <c r="AB149" s="14"/>
    </row>
    <row r="150" ht="141.75" customHeight="1">
      <c r="A150" s="7">
        <v>45007.0</v>
      </c>
      <c r="B150" s="8" t="s">
        <v>6584</v>
      </c>
      <c r="C150" s="9" t="s">
        <v>30</v>
      </c>
      <c r="D150" s="10" t="s">
        <v>6585</v>
      </c>
      <c r="E150" s="8" t="s">
        <v>123</v>
      </c>
      <c r="F150" s="16" t="s">
        <v>6586</v>
      </c>
      <c r="G150" s="19" t="s">
        <v>6587</v>
      </c>
      <c r="H150" s="8" t="s">
        <v>6588</v>
      </c>
      <c r="I150" s="14"/>
      <c r="J150" s="14"/>
      <c r="K150" s="66">
        <f t="shared" si="2"/>
        <v>1</v>
      </c>
      <c r="L150" s="14"/>
      <c r="M150" s="14"/>
      <c r="N150" s="14"/>
      <c r="O150" s="14"/>
      <c r="P150" s="14"/>
      <c r="Q150" s="14"/>
      <c r="R150" s="14"/>
      <c r="S150" s="14"/>
      <c r="T150" s="14"/>
      <c r="U150" s="14"/>
      <c r="V150" s="14"/>
      <c r="W150" s="14"/>
      <c r="X150" s="14"/>
      <c r="Y150" s="14"/>
      <c r="Z150" s="14"/>
      <c r="AA150" s="14"/>
      <c r="AB150" s="14"/>
    </row>
    <row r="151" ht="141.75" customHeight="1">
      <c r="A151" s="7">
        <v>45008.0</v>
      </c>
      <c r="B151" s="8" t="s">
        <v>6589</v>
      </c>
      <c r="C151" s="9" t="s">
        <v>30</v>
      </c>
      <c r="D151" s="10" t="s">
        <v>6590</v>
      </c>
      <c r="E151" s="8" t="s">
        <v>6467</v>
      </c>
      <c r="F151" s="16" t="s">
        <v>6591</v>
      </c>
      <c r="G151" s="19" t="s">
        <v>6592</v>
      </c>
      <c r="H151" s="8" t="s">
        <v>6593</v>
      </c>
      <c r="I151" s="14"/>
      <c r="J151" s="14"/>
      <c r="K151" s="66">
        <f t="shared" si="2"/>
        <v>1</v>
      </c>
      <c r="L151" s="14"/>
      <c r="M151" s="14"/>
      <c r="N151" s="14"/>
      <c r="O151" s="14"/>
      <c r="P151" s="14"/>
      <c r="Q151" s="14"/>
      <c r="R151" s="14"/>
      <c r="S151" s="14"/>
      <c r="T151" s="14"/>
      <c r="U151" s="14"/>
      <c r="V151" s="14"/>
      <c r="W151" s="14"/>
      <c r="X151" s="14"/>
      <c r="Y151" s="14"/>
      <c r="Z151" s="14"/>
      <c r="AA151" s="14"/>
      <c r="AB151" s="14"/>
    </row>
    <row r="152">
      <c r="A152" s="7">
        <v>45008.0</v>
      </c>
      <c r="B152" s="8" t="s">
        <v>6594</v>
      </c>
      <c r="C152" s="9" t="s">
        <v>14</v>
      </c>
      <c r="D152" s="10" t="s">
        <v>6595</v>
      </c>
      <c r="E152" s="8" t="s">
        <v>156</v>
      </c>
      <c r="F152" s="16" t="s">
        <v>6596</v>
      </c>
      <c r="G152" s="19" t="s">
        <v>6597</v>
      </c>
      <c r="H152" s="52" t="s">
        <v>348</v>
      </c>
      <c r="I152" s="14"/>
      <c r="J152" s="14"/>
      <c r="K152" s="66">
        <f t="shared" si="2"/>
        <v>1</v>
      </c>
      <c r="L152" s="14"/>
      <c r="M152" s="14"/>
      <c r="N152" s="14"/>
      <c r="O152" s="14"/>
      <c r="P152" s="14"/>
      <c r="Q152" s="14"/>
      <c r="R152" s="14"/>
      <c r="S152" s="14"/>
      <c r="T152" s="14"/>
      <c r="U152" s="14"/>
      <c r="V152" s="14"/>
      <c r="W152" s="14"/>
      <c r="X152" s="14"/>
      <c r="Y152" s="14"/>
      <c r="Z152" s="14"/>
      <c r="AA152" s="14"/>
      <c r="AB152" s="14"/>
    </row>
    <row r="153">
      <c r="A153" s="7">
        <v>45008.0</v>
      </c>
      <c r="B153" s="8" t="s">
        <v>6598</v>
      </c>
      <c r="C153" s="9" t="s">
        <v>14</v>
      </c>
      <c r="D153" s="10" t="s">
        <v>6599</v>
      </c>
      <c r="E153" s="8" t="s">
        <v>677</v>
      </c>
      <c r="F153" s="16"/>
      <c r="G153" s="13"/>
      <c r="H153" s="11"/>
      <c r="I153" s="23" t="s">
        <v>6600</v>
      </c>
      <c r="J153" s="14"/>
      <c r="K153" s="66">
        <f t="shared" si="2"/>
        <v>0</v>
      </c>
      <c r="L153" s="14"/>
      <c r="M153" s="14"/>
      <c r="N153" s="14"/>
      <c r="O153" s="14"/>
      <c r="P153" s="14"/>
      <c r="Q153" s="14"/>
      <c r="R153" s="14"/>
      <c r="S153" s="14"/>
      <c r="T153" s="14"/>
      <c r="U153" s="14"/>
      <c r="V153" s="14"/>
      <c r="W153" s="14"/>
      <c r="X153" s="14"/>
      <c r="Y153" s="14"/>
      <c r="Z153" s="14"/>
      <c r="AA153" s="14"/>
      <c r="AB153" s="14"/>
    </row>
    <row r="154" ht="184.5" customHeight="1">
      <c r="A154" s="7">
        <v>45008.0</v>
      </c>
      <c r="B154" s="21" t="s">
        <v>6601</v>
      </c>
      <c r="C154" s="9" t="s">
        <v>30</v>
      </c>
      <c r="D154" s="53" t="s">
        <v>6602</v>
      </c>
      <c r="E154" s="8" t="s">
        <v>40</v>
      </c>
      <c r="F154" s="16" t="s">
        <v>6603</v>
      </c>
      <c r="G154" s="17" t="s">
        <v>6604</v>
      </c>
      <c r="H154" s="52" t="s">
        <v>348</v>
      </c>
      <c r="I154" s="14"/>
      <c r="J154" s="14"/>
      <c r="K154" s="66">
        <f t="shared" si="2"/>
        <v>3</v>
      </c>
      <c r="L154" s="14"/>
      <c r="M154" s="14"/>
      <c r="N154" s="14"/>
      <c r="O154" s="14"/>
      <c r="P154" s="14"/>
      <c r="Q154" s="14"/>
      <c r="R154" s="14"/>
      <c r="S154" s="14"/>
      <c r="T154" s="14"/>
      <c r="U154" s="14"/>
      <c r="V154" s="14"/>
      <c r="W154" s="14"/>
      <c r="X154" s="14"/>
      <c r="Y154" s="14"/>
      <c r="Z154" s="14"/>
      <c r="AA154" s="14"/>
      <c r="AB154" s="14"/>
    </row>
    <row r="155" ht="184.5" customHeight="1">
      <c r="A155" s="7">
        <v>45008.0</v>
      </c>
      <c r="B155" s="8" t="s">
        <v>6605</v>
      </c>
      <c r="C155" s="9" t="s">
        <v>14</v>
      </c>
      <c r="D155" s="10" t="s">
        <v>6606</v>
      </c>
      <c r="E155" s="8" t="s">
        <v>68</v>
      </c>
      <c r="F155" s="16" t="s">
        <v>6607</v>
      </c>
      <c r="G155" s="19" t="s">
        <v>6608</v>
      </c>
      <c r="H155" s="11"/>
      <c r="I155" s="14"/>
      <c r="J155" s="14"/>
      <c r="K155" s="66">
        <f t="shared" si="2"/>
        <v>1</v>
      </c>
      <c r="L155" s="14"/>
      <c r="M155" s="14"/>
      <c r="N155" s="14"/>
      <c r="O155" s="14"/>
      <c r="P155" s="14"/>
      <c r="Q155" s="14"/>
      <c r="R155" s="14"/>
      <c r="S155" s="14"/>
      <c r="T155" s="14"/>
      <c r="U155" s="14"/>
      <c r="V155" s="14"/>
      <c r="W155" s="14"/>
      <c r="X155" s="14"/>
      <c r="Y155" s="14"/>
      <c r="Z155" s="14"/>
      <c r="AA155" s="14"/>
      <c r="AB155" s="14"/>
    </row>
    <row r="156">
      <c r="A156" s="7">
        <v>45008.0</v>
      </c>
      <c r="B156" s="8" t="s">
        <v>6609</v>
      </c>
      <c r="C156" s="9" t="s">
        <v>10</v>
      </c>
      <c r="D156" s="10" t="s">
        <v>6610</v>
      </c>
      <c r="E156" s="8" t="s">
        <v>68</v>
      </c>
      <c r="F156" s="11"/>
      <c r="G156" s="13"/>
      <c r="H156" s="8" t="s">
        <v>6611</v>
      </c>
      <c r="I156" s="14"/>
      <c r="J156" s="14"/>
      <c r="K156" s="66">
        <f t="shared" si="2"/>
        <v>0</v>
      </c>
      <c r="L156" s="14"/>
      <c r="M156" s="14"/>
      <c r="N156" s="14"/>
      <c r="O156" s="14"/>
      <c r="P156" s="14"/>
      <c r="Q156" s="14"/>
      <c r="R156" s="14"/>
      <c r="S156" s="14"/>
      <c r="T156" s="14"/>
      <c r="U156" s="14"/>
      <c r="V156" s="14"/>
      <c r="W156" s="14"/>
      <c r="X156" s="14"/>
      <c r="Y156" s="14"/>
      <c r="Z156" s="14"/>
      <c r="AA156" s="14"/>
      <c r="AB156" s="14"/>
    </row>
    <row r="157">
      <c r="A157" s="7">
        <v>45008.0</v>
      </c>
      <c r="B157" s="8" t="s">
        <v>6612</v>
      </c>
      <c r="C157" s="9" t="s">
        <v>30</v>
      </c>
      <c r="D157" s="15" t="s">
        <v>6613</v>
      </c>
      <c r="E157" s="8" t="s">
        <v>68</v>
      </c>
      <c r="F157" s="16" t="s">
        <v>6614</v>
      </c>
      <c r="G157" s="19" t="s">
        <v>6615</v>
      </c>
      <c r="H157" s="8" t="s">
        <v>6616</v>
      </c>
      <c r="I157" s="14"/>
      <c r="J157" s="14"/>
      <c r="K157" s="66">
        <f t="shared" si="2"/>
        <v>1</v>
      </c>
      <c r="L157" s="14"/>
      <c r="M157" s="14"/>
      <c r="N157" s="14"/>
      <c r="O157" s="14"/>
      <c r="P157" s="14"/>
      <c r="Q157" s="14"/>
      <c r="R157" s="14"/>
      <c r="S157" s="14"/>
      <c r="T157" s="14"/>
      <c r="U157" s="14"/>
      <c r="V157" s="14"/>
      <c r="W157" s="14"/>
      <c r="X157" s="14"/>
      <c r="Y157" s="14"/>
      <c r="Z157" s="14"/>
      <c r="AA157" s="14"/>
      <c r="AB157" s="14"/>
    </row>
    <row r="158">
      <c r="A158" s="7">
        <v>45008.0</v>
      </c>
      <c r="B158" s="8" t="s">
        <v>6617</v>
      </c>
      <c r="C158" s="9" t="s">
        <v>30</v>
      </c>
      <c r="D158" s="15" t="s">
        <v>6618</v>
      </c>
      <c r="E158" s="8" t="s">
        <v>68</v>
      </c>
      <c r="F158" s="16" t="s">
        <v>6619</v>
      </c>
      <c r="G158" s="19" t="s">
        <v>6620</v>
      </c>
      <c r="H158" s="8" t="s">
        <v>6621</v>
      </c>
      <c r="I158" s="14"/>
      <c r="J158" s="14"/>
      <c r="K158" s="66">
        <f t="shared" si="2"/>
        <v>1</v>
      </c>
      <c r="L158" s="14"/>
      <c r="M158" s="14"/>
      <c r="N158" s="14"/>
      <c r="O158" s="14"/>
      <c r="P158" s="14"/>
      <c r="Q158" s="14"/>
      <c r="R158" s="14"/>
      <c r="S158" s="14"/>
      <c r="T158" s="14"/>
      <c r="U158" s="14"/>
      <c r="V158" s="14"/>
      <c r="W158" s="14"/>
      <c r="X158" s="14"/>
      <c r="Y158" s="14"/>
      <c r="Z158" s="14"/>
      <c r="AA158" s="14"/>
      <c r="AB158" s="14"/>
    </row>
    <row r="159">
      <c r="A159" s="7">
        <v>45009.0</v>
      </c>
      <c r="B159" s="8" t="s">
        <v>6622</v>
      </c>
      <c r="C159" s="9" t="s">
        <v>14</v>
      </c>
      <c r="D159" s="15" t="s">
        <v>6623</v>
      </c>
      <c r="E159" s="8" t="s">
        <v>6624</v>
      </c>
      <c r="F159" s="16" t="s">
        <v>6625</v>
      </c>
      <c r="G159" s="17" t="s">
        <v>6626</v>
      </c>
      <c r="H159" s="11"/>
      <c r="I159" s="14"/>
      <c r="J159" s="14"/>
      <c r="K159" s="66">
        <f t="shared" si="2"/>
        <v>2</v>
      </c>
      <c r="L159" s="14"/>
      <c r="M159" s="14"/>
      <c r="N159" s="14"/>
      <c r="O159" s="14"/>
      <c r="P159" s="14"/>
      <c r="Q159" s="14"/>
      <c r="R159" s="14"/>
      <c r="S159" s="14"/>
      <c r="T159" s="14"/>
      <c r="U159" s="14"/>
      <c r="V159" s="14"/>
      <c r="W159" s="14"/>
      <c r="X159" s="14"/>
      <c r="Y159" s="14"/>
      <c r="Z159" s="14"/>
      <c r="AA159" s="14"/>
      <c r="AB159" s="14"/>
    </row>
    <row r="160">
      <c r="A160" s="7">
        <v>45009.0</v>
      </c>
      <c r="B160" s="8" t="s">
        <v>6627</v>
      </c>
      <c r="C160" s="9" t="s">
        <v>14</v>
      </c>
      <c r="D160" s="10" t="s">
        <v>6628</v>
      </c>
      <c r="E160" s="8" t="s">
        <v>93</v>
      </c>
      <c r="F160" s="16" t="s">
        <v>6629</v>
      </c>
      <c r="G160" s="19" t="s">
        <v>6630</v>
      </c>
      <c r="H160" s="11"/>
      <c r="I160" s="14"/>
      <c r="J160" s="14"/>
      <c r="K160" s="66">
        <f t="shared" si="2"/>
        <v>1</v>
      </c>
      <c r="L160" s="14"/>
      <c r="M160" s="14"/>
      <c r="N160" s="14"/>
      <c r="O160" s="14"/>
      <c r="P160" s="14"/>
      <c r="Q160" s="14"/>
      <c r="R160" s="14"/>
      <c r="S160" s="14"/>
      <c r="T160" s="14"/>
      <c r="U160" s="14"/>
      <c r="V160" s="14"/>
      <c r="W160" s="14"/>
      <c r="X160" s="14"/>
      <c r="Y160" s="14"/>
      <c r="Z160" s="14"/>
      <c r="AA160" s="14"/>
      <c r="AB160" s="14"/>
    </row>
    <row r="161">
      <c r="A161" s="7">
        <v>45009.0</v>
      </c>
      <c r="B161" s="8" t="s">
        <v>6631</v>
      </c>
      <c r="C161" s="9" t="s">
        <v>14</v>
      </c>
      <c r="D161" s="10" t="s">
        <v>6632</v>
      </c>
      <c r="E161" s="8" t="s">
        <v>123</v>
      </c>
      <c r="F161" s="16" t="s">
        <v>6633</v>
      </c>
      <c r="G161" s="19" t="s">
        <v>6634</v>
      </c>
      <c r="H161" s="52" t="s">
        <v>348</v>
      </c>
      <c r="I161" s="14"/>
      <c r="J161" s="14"/>
      <c r="K161" s="66">
        <f t="shared" si="2"/>
        <v>1</v>
      </c>
      <c r="L161" s="14"/>
      <c r="M161" s="14"/>
      <c r="N161" s="14"/>
      <c r="O161" s="14"/>
      <c r="P161" s="14"/>
      <c r="Q161" s="14"/>
      <c r="R161" s="14"/>
      <c r="S161" s="14"/>
      <c r="T161" s="14"/>
      <c r="U161" s="14"/>
      <c r="V161" s="14"/>
      <c r="W161" s="14"/>
      <c r="X161" s="14"/>
      <c r="Y161" s="14"/>
      <c r="Z161" s="14"/>
      <c r="AA161" s="14"/>
      <c r="AB161" s="14"/>
    </row>
    <row r="162">
      <c r="A162" s="7">
        <v>45012.0</v>
      </c>
      <c r="B162" s="8" t="s">
        <v>6635</v>
      </c>
      <c r="C162" s="9" t="s">
        <v>14</v>
      </c>
      <c r="D162" s="15" t="s">
        <v>6636</v>
      </c>
      <c r="E162" s="8" t="s">
        <v>6624</v>
      </c>
      <c r="F162" s="16" t="s">
        <v>6637</v>
      </c>
      <c r="G162" s="17" t="s">
        <v>6638</v>
      </c>
      <c r="H162" s="8" t="s">
        <v>6639</v>
      </c>
      <c r="I162" s="14"/>
      <c r="J162" s="14"/>
      <c r="K162" s="66">
        <f t="shared" si="2"/>
        <v>2</v>
      </c>
      <c r="L162" s="14"/>
      <c r="M162" s="14"/>
      <c r="N162" s="14"/>
      <c r="O162" s="14"/>
      <c r="P162" s="14"/>
      <c r="Q162" s="14"/>
      <c r="R162" s="14"/>
      <c r="S162" s="14"/>
      <c r="T162" s="14"/>
      <c r="U162" s="14"/>
      <c r="V162" s="14"/>
      <c r="W162" s="14"/>
      <c r="X162" s="14"/>
      <c r="Y162" s="14"/>
      <c r="Z162" s="14"/>
      <c r="AA162" s="14"/>
      <c r="AB162" s="14"/>
    </row>
    <row r="163">
      <c r="A163" s="7">
        <v>45012.0</v>
      </c>
      <c r="B163" s="8" t="s">
        <v>6640</v>
      </c>
      <c r="C163" s="9" t="s">
        <v>30</v>
      </c>
      <c r="D163" s="15" t="s">
        <v>6641</v>
      </c>
      <c r="E163" s="8" t="s">
        <v>1041</v>
      </c>
      <c r="F163" s="16" t="s">
        <v>5683</v>
      </c>
      <c r="G163" s="17" t="s">
        <v>6642</v>
      </c>
      <c r="H163" s="11"/>
      <c r="I163" s="14"/>
      <c r="J163" s="14"/>
      <c r="K163" s="66">
        <f t="shared" si="2"/>
        <v>5</v>
      </c>
      <c r="L163" s="14"/>
      <c r="M163" s="14"/>
      <c r="N163" s="14"/>
      <c r="O163" s="14"/>
      <c r="P163" s="14"/>
      <c r="Q163" s="14"/>
      <c r="R163" s="14"/>
      <c r="S163" s="14"/>
      <c r="T163" s="14"/>
      <c r="U163" s="14"/>
      <c r="V163" s="14"/>
      <c r="W163" s="14"/>
      <c r="X163" s="14"/>
      <c r="Y163" s="14"/>
      <c r="Z163" s="14"/>
      <c r="AA163" s="14"/>
      <c r="AB163" s="14"/>
    </row>
    <row r="164">
      <c r="A164" s="7">
        <v>45012.0</v>
      </c>
      <c r="B164" s="8" t="s">
        <v>6643</v>
      </c>
      <c r="C164" s="9" t="s">
        <v>30</v>
      </c>
      <c r="D164" s="10" t="s">
        <v>6644</v>
      </c>
      <c r="E164" s="8" t="s">
        <v>1041</v>
      </c>
      <c r="F164" s="16" t="s">
        <v>6645</v>
      </c>
      <c r="G164" s="19" t="s">
        <v>6646</v>
      </c>
      <c r="H164" s="11"/>
      <c r="I164" s="14"/>
      <c r="J164" s="14"/>
      <c r="K164" s="66">
        <f t="shared" si="2"/>
        <v>1</v>
      </c>
      <c r="L164" s="14"/>
      <c r="M164" s="14"/>
      <c r="N164" s="14"/>
      <c r="O164" s="14"/>
      <c r="P164" s="14"/>
      <c r="Q164" s="14"/>
      <c r="R164" s="14"/>
      <c r="S164" s="14"/>
      <c r="T164" s="14"/>
      <c r="U164" s="14"/>
      <c r="V164" s="14"/>
      <c r="W164" s="14"/>
      <c r="X164" s="14"/>
      <c r="Y164" s="14"/>
      <c r="Z164" s="14"/>
      <c r="AA164" s="14"/>
      <c r="AB164" s="14"/>
    </row>
    <row r="165">
      <c r="A165" s="7">
        <v>45012.0</v>
      </c>
      <c r="B165" s="21" t="s">
        <v>6647</v>
      </c>
      <c r="C165" s="9" t="s">
        <v>14</v>
      </c>
      <c r="D165" s="10" t="s">
        <v>6648</v>
      </c>
      <c r="E165" s="8" t="s">
        <v>174</v>
      </c>
      <c r="F165" s="16" t="s">
        <v>6649</v>
      </c>
      <c r="G165" s="19" t="s">
        <v>6650</v>
      </c>
      <c r="H165" s="8" t="s">
        <v>6651</v>
      </c>
      <c r="I165" s="14"/>
      <c r="J165" s="14"/>
      <c r="K165" s="66">
        <f t="shared" si="2"/>
        <v>1</v>
      </c>
      <c r="L165" s="14"/>
      <c r="M165" s="14"/>
      <c r="N165" s="14"/>
      <c r="O165" s="14"/>
      <c r="P165" s="14"/>
      <c r="Q165" s="14"/>
      <c r="R165" s="14"/>
      <c r="S165" s="14"/>
      <c r="T165" s="14"/>
      <c r="U165" s="14"/>
      <c r="V165" s="14"/>
      <c r="W165" s="14"/>
      <c r="X165" s="14"/>
      <c r="Y165" s="14"/>
      <c r="Z165" s="14"/>
      <c r="AA165" s="14"/>
      <c r="AB165" s="14"/>
    </row>
    <row r="166">
      <c r="A166" s="7">
        <v>45012.0</v>
      </c>
      <c r="B166" s="8" t="s">
        <v>6652</v>
      </c>
      <c r="C166" s="9" t="s">
        <v>14</v>
      </c>
      <c r="D166" s="10" t="s">
        <v>6653</v>
      </c>
      <c r="E166" s="8" t="s">
        <v>142</v>
      </c>
      <c r="F166" s="16" t="s">
        <v>6654</v>
      </c>
      <c r="G166" s="19" t="s">
        <v>6655</v>
      </c>
      <c r="H166" s="52" t="s">
        <v>348</v>
      </c>
      <c r="I166" s="14"/>
      <c r="J166" s="14"/>
      <c r="K166" s="66">
        <f t="shared" si="2"/>
        <v>1</v>
      </c>
      <c r="L166" s="14"/>
      <c r="M166" s="14"/>
      <c r="N166" s="14"/>
      <c r="O166" s="14"/>
      <c r="P166" s="14"/>
      <c r="Q166" s="14"/>
      <c r="R166" s="14"/>
      <c r="S166" s="14"/>
      <c r="T166" s="14"/>
      <c r="U166" s="14"/>
      <c r="V166" s="14"/>
      <c r="W166" s="14"/>
      <c r="X166" s="14"/>
      <c r="Y166" s="14"/>
      <c r="Z166" s="14"/>
      <c r="AA166" s="14"/>
      <c r="AB166" s="14"/>
    </row>
    <row r="167">
      <c r="A167" s="7">
        <v>45012.0</v>
      </c>
      <c r="B167" s="8" t="s">
        <v>6656</v>
      </c>
      <c r="C167" s="9" t="s">
        <v>14</v>
      </c>
      <c r="D167" s="10" t="s">
        <v>6657</v>
      </c>
      <c r="E167" s="8" t="s">
        <v>93</v>
      </c>
      <c r="F167" s="16" t="s">
        <v>6658</v>
      </c>
      <c r="G167" s="19" t="s">
        <v>6659</v>
      </c>
      <c r="H167" s="11"/>
      <c r="I167" s="14"/>
      <c r="J167" s="14"/>
      <c r="K167" s="66">
        <f t="shared" si="2"/>
        <v>1</v>
      </c>
      <c r="L167" s="14"/>
      <c r="M167" s="14"/>
      <c r="N167" s="14"/>
      <c r="O167" s="14"/>
      <c r="P167" s="14"/>
      <c r="Q167" s="14"/>
      <c r="R167" s="14"/>
      <c r="S167" s="14"/>
      <c r="T167" s="14"/>
      <c r="U167" s="14"/>
      <c r="V167" s="14"/>
      <c r="W167" s="14"/>
      <c r="X167" s="14"/>
      <c r="Y167" s="14"/>
      <c r="Z167" s="14"/>
      <c r="AA167" s="14"/>
      <c r="AB167" s="14"/>
    </row>
    <row r="168">
      <c r="A168" s="7">
        <v>45012.0</v>
      </c>
      <c r="B168" s="8" t="s">
        <v>6660</v>
      </c>
      <c r="C168" s="9" t="s">
        <v>10</v>
      </c>
      <c r="D168" s="10" t="s">
        <v>6661</v>
      </c>
      <c r="E168" s="8" t="s">
        <v>68</v>
      </c>
      <c r="F168" s="26" t="s">
        <v>6662</v>
      </c>
      <c r="G168" s="19" t="s">
        <v>6663</v>
      </c>
      <c r="H168" s="11"/>
      <c r="I168" s="14"/>
      <c r="J168" s="14"/>
      <c r="K168" s="66">
        <f t="shared" si="2"/>
        <v>1</v>
      </c>
      <c r="L168" s="14"/>
      <c r="M168" s="14"/>
      <c r="N168" s="14"/>
      <c r="O168" s="14"/>
      <c r="P168" s="14"/>
      <c r="Q168" s="14"/>
      <c r="R168" s="14"/>
      <c r="S168" s="14"/>
      <c r="T168" s="14"/>
      <c r="U168" s="14"/>
      <c r="V168" s="14"/>
      <c r="W168" s="14"/>
      <c r="X168" s="14"/>
      <c r="Y168" s="14"/>
      <c r="Z168" s="14"/>
      <c r="AA168" s="14"/>
      <c r="AB168" s="14"/>
    </row>
    <row r="169">
      <c r="A169" s="7">
        <v>45012.0</v>
      </c>
      <c r="B169" s="8" t="s">
        <v>6664</v>
      </c>
      <c r="C169" s="9" t="s">
        <v>30</v>
      </c>
      <c r="D169" s="10" t="s">
        <v>6665</v>
      </c>
      <c r="E169" s="8" t="s">
        <v>37</v>
      </c>
      <c r="F169" s="16" t="s">
        <v>6666</v>
      </c>
      <c r="G169" s="19" t="s">
        <v>6667</v>
      </c>
      <c r="H169" s="11"/>
      <c r="I169" s="14"/>
      <c r="J169" s="14"/>
      <c r="K169" s="66">
        <f t="shared" si="2"/>
        <v>1</v>
      </c>
      <c r="L169" s="14"/>
      <c r="M169" s="14"/>
      <c r="N169" s="14"/>
      <c r="O169" s="14"/>
      <c r="P169" s="14"/>
      <c r="Q169" s="14"/>
      <c r="R169" s="14"/>
      <c r="S169" s="14"/>
      <c r="T169" s="14"/>
      <c r="U169" s="14"/>
      <c r="V169" s="14"/>
      <c r="W169" s="14"/>
      <c r="X169" s="14"/>
      <c r="Y169" s="14"/>
      <c r="Z169" s="14"/>
      <c r="AA169" s="14"/>
      <c r="AB169" s="14"/>
    </row>
    <row r="170">
      <c r="A170" s="7">
        <v>45012.0</v>
      </c>
      <c r="B170" s="8" t="s">
        <v>6668</v>
      </c>
      <c r="C170" s="9" t="s">
        <v>14</v>
      </c>
      <c r="D170" s="10" t="s">
        <v>6669</v>
      </c>
      <c r="E170" s="8" t="s">
        <v>722</v>
      </c>
      <c r="F170" s="16" t="s">
        <v>6670</v>
      </c>
      <c r="G170" s="19" t="s">
        <v>6671</v>
      </c>
      <c r="H170" s="11"/>
      <c r="I170" s="14"/>
      <c r="J170" s="14"/>
      <c r="K170" s="66">
        <f t="shared" si="2"/>
        <v>1</v>
      </c>
      <c r="L170" s="14"/>
      <c r="M170" s="14"/>
      <c r="N170" s="14"/>
      <c r="O170" s="14"/>
      <c r="P170" s="14"/>
      <c r="Q170" s="14"/>
      <c r="R170" s="14"/>
      <c r="S170" s="14"/>
      <c r="T170" s="14"/>
      <c r="U170" s="14"/>
      <c r="V170" s="14"/>
      <c r="W170" s="14"/>
      <c r="X170" s="14"/>
      <c r="Y170" s="14"/>
      <c r="Z170" s="14"/>
      <c r="AA170" s="14"/>
      <c r="AB170" s="14"/>
    </row>
    <row r="171">
      <c r="A171" s="7">
        <v>45012.0</v>
      </c>
      <c r="B171" s="8" t="s">
        <v>6672</v>
      </c>
      <c r="C171" s="9" t="s">
        <v>30</v>
      </c>
      <c r="D171" s="10" t="s">
        <v>6673</v>
      </c>
      <c r="E171" s="8" t="s">
        <v>6674</v>
      </c>
      <c r="F171" s="16" t="s">
        <v>6675</v>
      </c>
      <c r="G171" s="19" t="s">
        <v>6676</v>
      </c>
      <c r="H171" s="52" t="s">
        <v>348</v>
      </c>
      <c r="I171" s="14"/>
      <c r="J171" s="14"/>
      <c r="K171" s="66">
        <f t="shared" si="2"/>
        <v>1</v>
      </c>
      <c r="L171" s="14"/>
      <c r="M171" s="14"/>
      <c r="N171" s="14"/>
      <c r="O171" s="14"/>
      <c r="P171" s="14"/>
      <c r="Q171" s="14"/>
      <c r="R171" s="14"/>
      <c r="S171" s="14"/>
      <c r="T171" s="14"/>
      <c r="U171" s="14"/>
      <c r="V171" s="14"/>
      <c r="W171" s="14"/>
      <c r="X171" s="14"/>
      <c r="Y171" s="14"/>
      <c r="Z171" s="14"/>
      <c r="AA171" s="14"/>
      <c r="AB171" s="14"/>
    </row>
    <row r="172">
      <c r="A172" s="7">
        <v>45005.0</v>
      </c>
      <c r="B172" s="8" t="s">
        <v>6677</v>
      </c>
      <c r="C172" s="9" t="s">
        <v>30</v>
      </c>
      <c r="D172" s="15" t="s">
        <v>6678</v>
      </c>
      <c r="E172" s="8" t="s">
        <v>6528</v>
      </c>
      <c r="F172" s="16" t="s">
        <v>6529</v>
      </c>
      <c r="G172" s="19" t="s">
        <v>6679</v>
      </c>
      <c r="H172" s="8" t="s">
        <v>6680</v>
      </c>
      <c r="I172" s="14"/>
      <c r="J172" s="14"/>
      <c r="K172" s="66">
        <f t="shared" si="2"/>
        <v>1</v>
      </c>
      <c r="L172" s="14"/>
      <c r="M172" s="14"/>
      <c r="N172" s="14"/>
      <c r="O172" s="14"/>
      <c r="P172" s="14"/>
      <c r="Q172" s="14"/>
      <c r="R172" s="14"/>
      <c r="S172" s="14"/>
      <c r="T172" s="14"/>
      <c r="U172" s="14"/>
      <c r="V172" s="14"/>
      <c r="W172" s="14"/>
      <c r="X172" s="14"/>
      <c r="Y172" s="14"/>
      <c r="Z172" s="14"/>
      <c r="AA172" s="14"/>
      <c r="AB172" s="14"/>
    </row>
    <row r="173">
      <c r="A173" s="7">
        <v>45013.0</v>
      </c>
      <c r="B173" s="8" t="s">
        <v>6681</v>
      </c>
      <c r="C173" s="9" t="s">
        <v>14</v>
      </c>
      <c r="D173" s="10" t="s">
        <v>6682</v>
      </c>
      <c r="E173" s="8" t="s">
        <v>165</v>
      </c>
      <c r="F173" s="16" t="s">
        <v>5967</v>
      </c>
      <c r="G173" s="19" t="s">
        <v>6683</v>
      </c>
      <c r="H173" s="8" t="s">
        <v>6684</v>
      </c>
      <c r="I173" s="14"/>
      <c r="J173" s="14"/>
      <c r="K173" s="66">
        <f t="shared" si="2"/>
        <v>1</v>
      </c>
      <c r="L173" s="14"/>
      <c r="M173" s="14"/>
      <c r="N173" s="14"/>
      <c r="O173" s="14"/>
      <c r="P173" s="14"/>
      <c r="Q173" s="14"/>
      <c r="R173" s="14"/>
      <c r="S173" s="14"/>
      <c r="T173" s="14"/>
      <c r="U173" s="14"/>
      <c r="V173" s="14"/>
      <c r="W173" s="14"/>
      <c r="X173" s="14"/>
      <c r="Y173" s="14"/>
      <c r="Z173" s="14"/>
      <c r="AA173" s="14"/>
      <c r="AB173" s="14"/>
    </row>
    <row r="174">
      <c r="A174" s="7">
        <v>45013.0</v>
      </c>
      <c r="B174" s="8" t="s">
        <v>6685</v>
      </c>
      <c r="C174" s="9" t="s">
        <v>14</v>
      </c>
      <c r="D174" s="10" t="s">
        <v>6686</v>
      </c>
      <c r="E174" s="8" t="s">
        <v>109</v>
      </c>
      <c r="F174" s="16" t="s">
        <v>6687</v>
      </c>
      <c r="G174" s="19" t="s">
        <v>6688</v>
      </c>
      <c r="H174" s="11"/>
      <c r="I174" s="14"/>
      <c r="J174" s="14"/>
      <c r="K174" s="66">
        <f t="shared" si="2"/>
        <v>1</v>
      </c>
      <c r="L174" s="14"/>
      <c r="M174" s="14"/>
      <c r="N174" s="14"/>
      <c r="O174" s="14"/>
      <c r="P174" s="14"/>
      <c r="Q174" s="14"/>
      <c r="R174" s="14"/>
      <c r="S174" s="14"/>
      <c r="T174" s="14"/>
      <c r="U174" s="14"/>
      <c r="V174" s="14"/>
      <c r="W174" s="14"/>
      <c r="X174" s="14"/>
      <c r="Y174" s="14"/>
      <c r="Z174" s="14"/>
      <c r="AA174" s="14"/>
      <c r="AB174" s="14"/>
    </row>
    <row r="175">
      <c r="A175" s="7">
        <v>45013.0</v>
      </c>
      <c r="B175" s="8" t="s">
        <v>6689</v>
      </c>
      <c r="C175" s="9" t="s">
        <v>14</v>
      </c>
      <c r="D175" s="10" t="s">
        <v>6690</v>
      </c>
      <c r="E175" s="8" t="s">
        <v>156</v>
      </c>
      <c r="F175" s="16" t="s">
        <v>6691</v>
      </c>
      <c r="G175" s="19" t="s">
        <v>6692</v>
      </c>
      <c r="H175" s="52" t="s">
        <v>6693</v>
      </c>
      <c r="I175" s="14"/>
      <c r="J175" s="14"/>
      <c r="K175" s="66">
        <f t="shared" si="2"/>
        <v>1</v>
      </c>
      <c r="L175" s="14"/>
      <c r="M175" s="14"/>
      <c r="N175" s="14"/>
      <c r="O175" s="14"/>
      <c r="P175" s="14"/>
      <c r="Q175" s="14"/>
      <c r="R175" s="14"/>
      <c r="S175" s="14"/>
      <c r="T175" s="14"/>
      <c r="U175" s="14"/>
      <c r="V175" s="14"/>
      <c r="W175" s="14"/>
      <c r="X175" s="14"/>
      <c r="Y175" s="14"/>
      <c r="Z175" s="14"/>
      <c r="AA175" s="14"/>
      <c r="AB175" s="14"/>
    </row>
    <row r="176">
      <c r="A176" s="7">
        <v>45013.0</v>
      </c>
      <c r="B176" s="8" t="s">
        <v>6694</v>
      </c>
      <c r="C176" s="9" t="s">
        <v>30</v>
      </c>
      <c r="D176" s="10" t="s">
        <v>6695</v>
      </c>
      <c r="E176" s="8" t="s">
        <v>677</v>
      </c>
      <c r="F176" s="16" t="s">
        <v>6696</v>
      </c>
      <c r="G176" s="19" t="s">
        <v>6697</v>
      </c>
      <c r="H176" s="52" t="s">
        <v>348</v>
      </c>
      <c r="I176" s="14"/>
      <c r="J176" s="14"/>
      <c r="K176" s="66">
        <f t="shared" si="2"/>
        <v>1</v>
      </c>
      <c r="L176" s="14"/>
      <c r="M176" s="14"/>
      <c r="N176" s="14"/>
      <c r="O176" s="14"/>
      <c r="P176" s="14"/>
      <c r="Q176" s="14"/>
      <c r="R176" s="14"/>
      <c r="S176" s="14"/>
      <c r="T176" s="14"/>
      <c r="U176" s="14"/>
      <c r="V176" s="14"/>
      <c r="W176" s="14"/>
      <c r="X176" s="14"/>
      <c r="Y176" s="14"/>
      <c r="Z176" s="14"/>
      <c r="AA176" s="14"/>
      <c r="AB176" s="14"/>
    </row>
    <row r="177">
      <c r="A177" s="7">
        <v>45013.0</v>
      </c>
      <c r="B177" s="8" t="s">
        <v>6698</v>
      </c>
      <c r="C177" s="9" t="s">
        <v>10</v>
      </c>
      <c r="D177" s="10" t="s">
        <v>6699</v>
      </c>
      <c r="E177" s="8" t="s">
        <v>68</v>
      </c>
      <c r="F177" s="16" t="s">
        <v>6700</v>
      </c>
      <c r="G177" s="19" t="s">
        <v>6701</v>
      </c>
      <c r="H177" s="11"/>
      <c r="I177" s="14"/>
      <c r="J177" s="14"/>
      <c r="K177" s="66">
        <f t="shared" si="2"/>
        <v>1</v>
      </c>
      <c r="L177" s="14"/>
      <c r="M177" s="14"/>
      <c r="N177" s="14"/>
      <c r="O177" s="14"/>
      <c r="P177" s="14"/>
      <c r="Q177" s="14"/>
      <c r="R177" s="14"/>
      <c r="S177" s="14"/>
      <c r="T177" s="14"/>
      <c r="U177" s="14"/>
      <c r="V177" s="14"/>
      <c r="W177" s="14"/>
      <c r="X177" s="14"/>
      <c r="Y177" s="14"/>
      <c r="Z177" s="14"/>
      <c r="AA177" s="14"/>
      <c r="AB177" s="14"/>
    </row>
    <row r="178">
      <c r="A178" s="7">
        <v>45013.0</v>
      </c>
      <c r="B178" s="8" t="s">
        <v>6702</v>
      </c>
      <c r="C178" s="9" t="s">
        <v>14</v>
      </c>
      <c r="D178" s="10" t="s">
        <v>6699</v>
      </c>
      <c r="E178" s="8" t="s">
        <v>83</v>
      </c>
      <c r="F178" s="16" t="s">
        <v>6703</v>
      </c>
      <c r="G178" s="19" t="s">
        <v>6704</v>
      </c>
      <c r="H178" s="8" t="s">
        <v>6705</v>
      </c>
      <c r="I178" s="14"/>
      <c r="J178" s="14"/>
      <c r="K178" s="66">
        <f t="shared" si="2"/>
        <v>1</v>
      </c>
      <c r="L178" s="14"/>
      <c r="M178" s="14"/>
      <c r="N178" s="14"/>
      <c r="O178" s="14"/>
      <c r="P178" s="14"/>
      <c r="Q178" s="14"/>
      <c r="R178" s="14"/>
      <c r="S178" s="14"/>
      <c r="T178" s="14"/>
      <c r="U178" s="14"/>
      <c r="V178" s="14"/>
      <c r="W178" s="14"/>
      <c r="X178" s="14"/>
      <c r="Y178" s="14"/>
      <c r="Z178" s="14"/>
      <c r="AA178" s="14"/>
      <c r="AB178" s="14"/>
    </row>
    <row r="179">
      <c r="A179" s="7">
        <v>45013.0</v>
      </c>
      <c r="B179" s="8" t="s">
        <v>6706</v>
      </c>
      <c r="C179" s="9" t="s">
        <v>10</v>
      </c>
      <c r="D179" s="10" t="s">
        <v>6707</v>
      </c>
      <c r="E179" s="8" t="s">
        <v>68</v>
      </c>
      <c r="F179" s="16" t="s">
        <v>6708</v>
      </c>
      <c r="G179" s="19" t="s">
        <v>6709</v>
      </c>
      <c r="H179" s="11"/>
      <c r="I179" s="14"/>
      <c r="J179" s="14"/>
      <c r="K179" s="66">
        <f t="shared" si="2"/>
        <v>1</v>
      </c>
      <c r="L179" s="14"/>
      <c r="M179" s="14"/>
      <c r="N179" s="14"/>
      <c r="O179" s="14"/>
      <c r="P179" s="14"/>
      <c r="Q179" s="14"/>
      <c r="R179" s="14"/>
      <c r="S179" s="14"/>
      <c r="T179" s="14"/>
      <c r="U179" s="14"/>
      <c r="V179" s="14"/>
      <c r="W179" s="14"/>
      <c r="X179" s="14"/>
      <c r="Y179" s="14"/>
      <c r="Z179" s="14"/>
      <c r="AA179" s="14"/>
      <c r="AB179" s="14"/>
    </row>
    <row r="180">
      <c r="A180" s="7">
        <v>45013.0</v>
      </c>
      <c r="B180" s="8" t="s">
        <v>6710</v>
      </c>
      <c r="C180" s="9" t="s">
        <v>10</v>
      </c>
      <c r="D180" s="10" t="s">
        <v>6711</v>
      </c>
      <c r="E180" s="8" t="s">
        <v>68</v>
      </c>
      <c r="F180" s="16" t="s">
        <v>6712</v>
      </c>
      <c r="G180" s="19" t="s">
        <v>6713</v>
      </c>
      <c r="H180" s="11"/>
      <c r="I180" s="14"/>
      <c r="J180" s="14"/>
      <c r="K180" s="66">
        <f t="shared" si="2"/>
        <v>1</v>
      </c>
      <c r="L180" s="14"/>
      <c r="M180" s="14"/>
      <c r="N180" s="14"/>
      <c r="O180" s="14"/>
      <c r="P180" s="14"/>
      <c r="Q180" s="14"/>
      <c r="R180" s="14"/>
      <c r="S180" s="14"/>
      <c r="T180" s="14"/>
      <c r="U180" s="14"/>
      <c r="V180" s="14"/>
      <c r="W180" s="14"/>
      <c r="X180" s="14"/>
      <c r="Y180" s="14"/>
      <c r="Z180" s="14"/>
      <c r="AA180" s="14"/>
      <c r="AB180" s="14"/>
    </row>
    <row r="181">
      <c r="A181" s="7">
        <v>45013.0</v>
      </c>
      <c r="B181" s="8" t="s">
        <v>6714</v>
      </c>
      <c r="C181" s="9" t="s">
        <v>10</v>
      </c>
      <c r="D181" s="15" t="s">
        <v>6715</v>
      </c>
      <c r="E181" s="8" t="s">
        <v>53</v>
      </c>
      <c r="F181" s="16" t="s">
        <v>6183</v>
      </c>
      <c r="G181" s="19" t="s">
        <v>6716</v>
      </c>
      <c r="H181" s="8" t="s">
        <v>6717</v>
      </c>
      <c r="I181" s="14"/>
      <c r="J181" s="14"/>
      <c r="K181" s="66">
        <f t="shared" si="2"/>
        <v>1</v>
      </c>
      <c r="L181" s="14"/>
      <c r="M181" s="14"/>
      <c r="N181" s="14"/>
      <c r="O181" s="14"/>
      <c r="P181" s="14"/>
      <c r="Q181" s="14"/>
      <c r="R181" s="14"/>
      <c r="S181" s="14"/>
      <c r="T181" s="14"/>
      <c r="U181" s="14"/>
      <c r="V181" s="14"/>
      <c r="W181" s="14"/>
      <c r="X181" s="14"/>
      <c r="Y181" s="14"/>
      <c r="Z181" s="14"/>
      <c r="AA181" s="14"/>
      <c r="AB181" s="14"/>
    </row>
    <row r="182">
      <c r="A182" s="7">
        <v>45014.0</v>
      </c>
      <c r="B182" s="8" t="s">
        <v>6718</v>
      </c>
      <c r="C182" s="9" t="s">
        <v>14</v>
      </c>
      <c r="D182" s="10" t="s">
        <v>6719</v>
      </c>
      <c r="E182" s="8" t="s">
        <v>156</v>
      </c>
      <c r="F182" s="16" t="s">
        <v>6720</v>
      </c>
      <c r="G182" s="19" t="s">
        <v>6721</v>
      </c>
      <c r="H182" s="52" t="s">
        <v>6722</v>
      </c>
      <c r="I182" s="14"/>
      <c r="J182" s="14"/>
      <c r="K182" s="66">
        <f t="shared" si="2"/>
        <v>1</v>
      </c>
      <c r="L182" s="14"/>
      <c r="M182" s="14"/>
      <c r="N182" s="14"/>
      <c r="O182" s="14"/>
      <c r="P182" s="14"/>
      <c r="Q182" s="14"/>
      <c r="R182" s="14"/>
      <c r="S182" s="14"/>
      <c r="T182" s="14"/>
      <c r="U182" s="14"/>
      <c r="V182" s="14"/>
      <c r="W182" s="14"/>
      <c r="X182" s="14"/>
      <c r="Y182" s="14"/>
      <c r="Z182" s="14"/>
      <c r="AA182" s="14"/>
      <c r="AB182" s="14"/>
    </row>
    <row r="183">
      <c r="A183" s="7">
        <v>45014.0</v>
      </c>
      <c r="B183" s="8" t="s">
        <v>6723</v>
      </c>
      <c r="C183" s="9" t="s">
        <v>14</v>
      </c>
      <c r="D183" s="10" t="s">
        <v>6724</v>
      </c>
      <c r="E183" s="8" t="s">
        <v>68</v>
      </c>
      <c r="F183" s="16" t="s">
        <v>6725</v>
      </c>
      <c r="G183" s="19" t="s">
        <v>6726</v>
      </c>
      <c r="H183" s="52" t="s">
        <v>6727</v>
      </c>
      <c r="I183" s="14"/>
      <c r="J183" s="14"/>
      <c r="K183" s="66">
        <f t="shared" si="2"/>
        <v>1</v>
      </c>
      <c r="L183" s="14"/>
      <c r="M183" s="14"/>
      <c r="N183" s="14"/>
      <c r="O183" s="14"/>
      <c r="P183" s="14"/>
      <c r="Q183" s="14"/>
      <c r="R183" s="14"/>
      <c r="S183" s="14"/>
      <c r="T183" s="14"/>
      <c r="U183" s="14"/>
      <c r="V183" s="14"/>
      <c r="W183" s="14"/>
      <c r="X183" s="14"/>
      <c r="Y183" s="14"/>
      <c r="Z183" s="14"/>
      <c r="AA183" s="14"/>
      <c r="AB183" s="14"/>
    </row>
    <row r="184">
      <c r="A184" s="7">
        <v>45014.0</v>
      </c>
      <c r="B184" s="8" t="s">
        <v>6728</v>
      </c>
      <c r="C184" s="9" t="s">
        <v>14</v>
      </c>
      <c r="D184" s="10" t="s">
        <v>6729</v>
      </c>
      <c r="E184" s="8" t="s">
        <v>123</v>
      </c>
      <c r="F184" s="16" t="s">
        <v>6730</v>
      </c>
      <c r="G184" s="19" t="s">
        <v>6731</v>
      </c>
      <c r="H184" s="8" t="s">
        <v>4278</v>
      </c>
      <c r="I184" s="14"/>
      <c r="J184" s="14"/>
      <c r="K184" s="66">
        <f t="shared" si="2"/>
        <v>1</v>
      </c>
      <c r="L184" s="14"/>
      <c r="M184" s="14"/>
      <c r="N184" s="14"/>
      <c r="O184" s="14"/>
      <c r="P184" s="14"/>
      <c r="Q184" s="14"/>
      <c r="R184" s="14"/>
      <c r="S184" s="14"/>
      <c r="T184" s="14"/>
      <c r="U184" s="14"/>
      <c r="V184" s="14"/>
      <c r="W184" s="14"/>
      <c r="X184" s="14"/>
      <c r="Y184" s="14"/>
      <c r="Z184" s="14"/>
      <c r="AA184" s="14"/>
      <c r="AB184" s="14"/>
    </row>
    <row r="185">
      <c r="A185" s="7">
        <v>45014.0</v>
      </c>
      <c r="B185" s="8" t="s">
        <v>6732</v>
      </c>
      <c r="C185" s="9" t="s">
        <v>30</v>
      </c>
      <c r="D185" s="15" t="s">
        <v>6733</v>
      </c>
      <c r="E185" s="8" t="s">
        <v>68</v>
      </c>
      <c r="F185" s="16" t="s">
        <v>6734</v>
      </c>
      <c r="G185" s="19" t="s">
        <v>6735</v>
      </c>
      <c r="H185" s="11"/>
      <c r="I185" s="14"/>
      <c r="J185" s="14"/>
      <c r="K185" s="66">
        <f t="shared" si="2"/>
        <v>1</v>
      </c>
      <c r="L185" s="14"/>
      <c r="M185" s="14"/>
      <c r="N185" s="14"/>
      <c r="O185" s="14"/>
      <c r="P185" s="14"/>
      <c r="Q185" s="14"/>
      <c r="R185" s="14"/>
      <c r="S185" s="14"/>
      <c r="T185" s="14"/>
      <c r="U185" s="14"/>
      <c r="V185" s="14"/>
      <c r="W185" s="14"/>
      <c r="X185" s="14"/>
      <c r="Y185" s="14"/>
      <c r="Z185" s="14"/>
      <c r="AA185" s="14"/>
      <c r="AB185" s="14"/>
    </row>
    <row r="186" ht="353.25" customHeight="1">
      <c r="A186" s="7">
        <v>45014.0</v>
      </c>
      <c r="B186" s="8" t="s">
        <v>6736</v>
      </c>
      <c r="C186" s="9" t="s">
        <v>14</v>
      </c>
      <c r="D186" s="10" t="s">
        <v>6737</v>
      </c>
      <c r="E186" s="8" t="s">
        <v>156</v>
      </c>
      <c r="F186" s="16" t="s">
        <v>6738</v>
      </c>
      <c r="G186" s="19" t="s">
        <v>6739</v>
      </c>
      <c r="H186" s="8" t="s">
        <v>6740</v>
      </c>
      <c r="I186" s="14"/>
      <c r="J186" s="14"/>
      <c r="K186" s="66">
        <f t="shared" si="2"/>
        <v>1</v>
      </c>
      <c r="L186" s="14"/>
      <c r="M186" s="14"/>
      <c r="N186" s="14"/>
      <c r="O186" s="14"/>
      <c r="P186" s="14"/>
      <c r="Q186" s="14"/>
      <c r="R186" s="14"/>
      <c r="S186" s="14"/>
      <c r="T186" s="14"/>
      <c r="U186" s="14"/>
      <c r="V186" s="14"/>
      <c r="W186" s="14"/>
      <c r="X186" s="14"/>
      <c r="Y186" s="14"/>
      <c r="Z186" s="14"/>
      <c r="AA186" s="14"/>
      <c r="AB186" s="14"/>
    </row>
    <row r="187" ht="351.75" customHeight="1">
      <c r="A187" s="7">
        <v>45005.0</v>
      </c>
      <c r="B187" s="8" t="s">
        <v>6741</v>
      </c>
      <c r="C187" s="9" t="s">
        <v>14</v>
      </c>
      <c r="D187" s="15" t="s">
        <v>6742</v>
      </c>
      <c r="E187" s="8" t="s">
        <v>59</v>
      </c>
      <c r="F187" s="16" t="s">
        <v>6743</v>
      </c>
      <c r="G187" s="19" t="s">
        <v>6744</v>
      </c>
      <c r="H187" s="8" t="s">
        <v>6745</v>
      </c>
      <c r="I187" s="14"/>
      <c r="J187" s="14"/>
      <c r="K187" s="66">
        <f t="shared" si="2"/>
        <v>1</v>
      </c>
      <c r="L187" s="14"/>
      <c r="M187" s="14"/>
      <c r="N187" s="14"/>
      <c r="O187" s="14"/>
      <c r="P187" s="14"/>
      <c r="Q187" s="14"/>
      <c r="R187" s="14"/>
      <c r="S187" s="14"/>
      <c r="T187" s="14"/>
      <c r="U187" s="14"/>
      <c r="V187" s="14"/>
      <c r="W187" s="14"/>
      <c r="X187" s="14"/>
      <c r="Y187" s="14"/>
      <c r="Z187" s="14"/>
      <c r="AA187" s="14"/>
      <c r="AB187" s="14"/>
    </row>
    <row r="188" ht="351.75" customHeight="1">
      <c r="A188" s="7">
        <v>45015.0</v>
      </c>
      <c r="B188" s="9" t="s">
        <v>6746</v>
      </c>
      <c r="C188" s="9" t="s">
        <v>14</v>
      </c>
      <c r="D188" s="24" t="s">
        <v>6747</v>
      </c>
      <c r="E188" s="9" t="s">
        <v>498</v>
      </c>
      <c r="F188" s="16" t="s">
        <v>499</v>
      </c>
      <c r="G188" s="17" t="s">
        <v>6748</v>
      </c>
      <c r="H188" s="8" t="s">
        <v>6749</v>
      </c>
      <c r="I188" s="14"/>
      <c r="J188" s="14"/>
      <c r="K188" s="66">
        <f t="shared" si="2"/>
        <v>2</v>
      </c>
      <c r="L188" s="14"/>
      <c r="M188" s="14"/>
      <c r="N188" s="14"/>
      <c r="O188" s="14"/>
      <c r="P188" s="14"/>
      <c r="Q188" s="14"/>
      <c r="R188" s="14"/>
      <c r="S188" s="14"/>
      <c r="T188" s="14"/>
      <c r="U188" s="14"/>
      <c r="V188" s="14"/>
      <c r="W188" s="14"/>
      <c r="X188" s="14"/>
      <c r="Y188" s="14"/>
      <c r="Z188" s="14"/>
      <c r="AA188" s="14"/>
      <c r="AB188" s="14"/>
    </row>
    <row r="189">
      <c r="A189" s="7">
        <v>45015.0</v>
      </c>
      <c r="B189" s="8" t="s">
        <v>6750</v>
      </c>
      <c r="C189" s="9" t="s">
        <v>30</v>
      </c>
      <c r="D189" s="10" t="s">
        <v>6751</v>
      </c>
      <c r="E189" s="8" t="s">
        <v>6752</v>
      </c>
      <c r="F189" s="16" t="s">
        <v>6753</v>
      </c>
      <c r="G189" s="19" t="s">
        <v>6754</v>
      </c>
      <c r="H189" s="11"/>
      <c r="I189" s="14"/>
      <c r="J189" s="14"/>
      <c r="K189" s="66">
        <f t="shared" si="2"/>
        <v>1</v>
      </c>
      <c r="L189" s="14"/>
      <c r="M189" s="14"/>
      <c r="N189" s="14"/>
      <c r="O189" s="14"/>
      <c r="P189" s="14"/>
      <c r="Q189" s="14"/>
      <c r="R189" s="14"/>
      <c r="S189" s="14"/>
      <c r="T189" s="14"/>
      <c r="U189" s="14"/>
      <c r="V189" s="14"/>
      <c r="W189" s="14"/>
      <c r="X189" s="14"/>
      <c r="Y189" s="14"/>
      <c r="Z189" s="14"/>
      <c r="AA189" s="14"/>
      <c r="AB189" s="14"/>
    </row>
    <row r="190" ht="174.0" customHeight="1">
      <c r="A190" s="7">
        <v>45015.0</v>
      </c>
      <c r="B190" s="9" t="s">
        <v>6755</v>
      </c>
      <c r="C190" s="9" t="s">
        <v>14</v>
      </c>
      <c r="D190" s="24" t="s">
        <v>6756</v>
      </c>
      <c r="E190" s="9" t="s">
        <v>498</v>
      </c>
      <c r="F190" s="26" t="s">
        <v>5361</v>
      </c>
      <c r="G190" s="17" t="s">
        <v>6757</v>
      </c>
      <c r="H190" s="8" t="s">
        <v>6758</v>
      </c>
      <c r="I190" s="14"/>
      <c r="J190" s="14"/>
      <c r="K190" s="66">
        <f t="shared" si="2"/>
        <v>7</v>
      </c>
      <c r="L190" s="14"/>
      <c r="M190" s="14"/>
      <c r="N190" s="14"/>
      <c r="O190" s="14"/>
      <c r="P190" s="14"/>
      <c r="Q190" s="14"/>
      <c r="R190" s="14"/>
      <c r="S190" s="14"/>
      <c r="T190" s="14"/>
      <c r="U190" s="14"/>
      <c r="V190" s="14"/>
      <c r="W190" s="14"/>
      <c r="X190" s="14"/>
      <c r="Y190" s="14"/>
      <c r="Z190" s="14"/>
      <c r="AA190" s="14"/>
      <c r="AB190" s="14"/>
    </row>
    <row r="191" ht="174.0" customHeight="1">
      <c r="A191" s="7">
        <v>45015.0</v>
      </c>
      <c r="B191" s="8" t="s">
        <v>6065</v>
      </c>
      <c r="C191" s="9" t="s">
        <v>14</v>
      </c>
      <c r="D191" s="15" t="s">
        <v>6759</v>
      </c>
      <c r="E191" s="8" t="s">
        <v>93</v>
      </c>
      <c r="F191" s="16" t="s">
        <v>5242</v>
      </c>
      <c r="G191" s="17" t="s">
        <v>6760</v>
      </c>
      <c r="H191" s="8" t="s">
        <v>6761</v>
      </c>
      <c r="I191" s="14"/>
      <c r="J191" s="14"/>
      <c r="K191" s="66">
        <f t="shared" si="2"/>
        <v>1</v>
      </c>
      <c r="L191" s="14"/>
      <c r="M191" s="14"/>
      <c r="N191" s="14"/>
      <c r="O191" s="14"/>
      <c r="P191" s="14"/>
      <c r="Q191" s="14"/>
      <c r="R191" s="14"/>
      <c r="S191" s="14"/>
      <c r="T191" s="14"/>
      <c r="U191" s="14"/>
      <c r="V191" s="14"/>
      <c r="W191" s="14"/>
      <c r="X191" s="14"/>
      <c r="Y191" s="14"/>
      <c r="Z191" s="14"/>
      <c r="AA191" s="14"/>
      <c r="AB191" s="14"/>
    </row>
    <row r="192">
      <c r="A192" s="7">
        <v>45015.0</v>
      </c>
      <c r="B192" s="8" t="s">
        <v>6762</v>
      </c>
      <c r="C192" s="9" t="s">
        <v>30</v>
      </c>
      <c r="D192" s="10" t="s">
        <v>6763</v>
      </c>
      <c r="E192" s="8" t="s">
        <v>68</v>
      </c>
      <c r="F192" s="16" t="s">
        <v>6764</v>
      </c>
      <c r="G192" s="19" t="s">
        <v>6765</v>
      </c>
      <c r="H192" s="52" t="s">
        <v>6766</v>
      </c>
      <c r="I192" s="14"/>
      <c r="J192" s="14"/>
      <c r="K192" s="66">
        <f t="shared" si="2"/>
        <v>1</v>
      </c>
      <c r="L192" s="14"/>
      <c r="M192" s="14"/>
      <c r="N192" s="14"/>
      <c r="O192" s="14"/>
      <c r="P192" s="14"/>
      <c r="Q192" s="14"/>
      <c r="R192" s="14"/>
      <c r="S192" s="14"/>
      <c r="T192" s="14"/>
      <c r="U192" s="14"/>
      <c r="V192" s="14"/>
      <c r="W192" s="14"/>
      <c r="X192" s="14"/>
      <c r="Y192" s="14"/>
      <c r="Z192" s="14"/>
      <c r="AA192" s="14"/>
      <c r="AB192" s="14"/>
    </row>
    <row r="193">
      <c r="A193" s="7">
        <v>45015.0</v>
      </c>
      <c r="B193" s="8" t="s">
        <v>6767</v>
      </c>
      <c r="C193" s="9" t="s">
        <v>10</v>
      </c>
      <c r="D193" s="10" t="s">
        <v>6768</v>
      </c>
      <c r="E193" s="8" t="s">
        <v>524</v>
      </c>
      <c r="F193" s="16" t="s">
        <v>6769</v>
      </c>
      <c r="G193" s="19" t="s">
        <v>6770</v>
      </c>
      <c r="H193" s="52" t="s">
        <v>6771</v>
      </c>
      <c r="I193" s="14"/>
      <c r="J193" s="14"/>
      <c r="K193" s="66">
        <f t="shared" si="2"/>
        <v>1</v>
      </c>
      <c r="L193" s="14"/>
      <c r="M193" s="14"/>
      <c r="N193" s="14"/>
      <c r="O193" s="14"/>
      <c r="P193" s="14"/>
      <c r="Q193" s="14"/>
      <c r="R193" s="14"/>
      <c r="S193" s="14"/>
      <c r="T193" s="14"/>
      <c r="U193" s="14"/>
      <c r="V193" s="14"/>
      <c r="W193" s="14"/>
      <c r="X193" s="14"/>
      <c r="Y193" s="14"/>
      <c r="Z193" s="14"/>
      <c r="AA193" s="14"/>
      <c r="AB193" s="14"/>
    </row>
    <row r="194" ht="197.25" customHeight="1">
      <c r="A194" s="7">
        <v>44988.0</v>
      </c>
      <c r="B194" s="8" t="s">
        <v>6065</v>
      </c>
      <c r="C194" s="9" t="s">
        <v>14</v>
      </c>
      <c r="D194" s="15" t="s">
        <v>6772</v>
      </c>
      <c r="E194" s="8" t="s">
        <v>93</v>
      </c>
      <c r="F194" s="16" t="s">
        <v>5246</v>
      </c>
      <c r="G194" s="17" t="s">
        <v>6773</v>
      </c>
      <c r="H194" s="8" t="s">
        <v>6774</v>
      </c>
      <c r="I194" s="14"/>
      <c r="J194" s="14"/>
      <c r="K194" s="66">
        <f t="shared" si="2"/>
        <v>2</v>
      </c>
      <c r="L194" s="14"/>
      <c r="M194" s="14"/>
      <c r="N194" s="14"/>
      <c r="O194" s="14"/>
      <c r="P194" s="14"/>
      <c r="Q194" s="14"/>
      <c r="R194" s="14"/>
      <c r="S194" s="14"/>
      <c r="T194" s="14"/>
      <c r="U194" s="14"/>
      <c r="V194" s="14"/>
      <c r="W194" s="14"/>
      <c r="X194" s="14"/>
      <c r="Y194" s="14"/>
      <c r="Z194" s="14"/>
      <c r="AA194" s="14"/>
      <c r="AB194" s="14"/>
    </row>
    <row r="195">
      <c r="A195" s="7">
        <v>45016.0</v>
      </c>
      <c r="B195" s="8" t="s">
        <v>6775</v>
      </c>
      <c r="C195" s="9" t="s">
        <v>14</v>
      </c>
      <c r="D195" s="10" t="s">
        <v>6776</v>
      </c>
      <c r="E195" s="8" t="s">
        <v>174</v>
      </c>
      <c r="F195" s="16" t="s">
        <v>6777</v>
      </c>
      <c r="G195" s="19" t="s">
        <v>6778</v>
      </c>
      <c r="H195" s="8" t="s">
        <v>2062</v>
      </c>
      <c r="I195" s="14"/>
      <c r="J195" s="14"/>
      <c r="K195" s="66">
        <f t="shared" si="2"/>
        <v>1</v>
      </c>
      <c r="L195" s="14"/>
      <c r="M195" s="14"/>
      <c r="N195" s="14"/>
      <c r="O195" s="14"/>
      <c r="P195" s="14"/>
      <c r="Q195" s="14"/>
      <c r="R195" s="14"/>
      <c r="S195" s="14"/>
      <c r="T195" s="14"/>
      <c r="U195" s="14"/>
      <c r="V195" s="14"/>
      <c r="W195" s="14"/>
      <c r="X195" s="14"/>
      <c r="Y195" s="14"/>
      <c r="Z195" s="14"/>
      <c r="AA195" s="14"/>
      <c r="AB195" s="14"/>
    </row>
    <row r="196" ht="42.0" customHeight="1">
      <c r="A196" s="7">
        <v>45016.0</v>
      </c>
      <c r="B196" s="8" t="s">
        <v>6779</v>
      </c>
      <c r="C196" s="9" t="s">
        <v>10</v>
      </c>
      <c r="D196" s="10" t="s">
        <v>6780</v>
      </c>
      <c r="E196" s="8" t="s">
        <v>68</v>
      </c>
      <c r="F196" s="16" t="s">
        <v>6781</v>
      </c>
      <c r="G196" s="19" t="s">
        <v>6782</v>
      </c>
      <c r="H196" s="8" t="s">
        <v>6783</v>
      </c>
      <c r="I196" s="14"/>
      <c r="J196" s="14"/>
      <c r="K196" s="66">
        <f t="shared" si="2"/>
        <v>1</v>
      </c>
      <c r="L196" s="14"/>
      <c r="M196" s="14"/>
      <c r="N196" s="14"/>
      <c r="O196" s="14"/>
      <c r="P196" s="14"/>
      <c r="Q196" s="14"/>
      <c r="R196" s="14"/>
      <c r="S196" s="14"/>
      <c r="T196" s="14"/>
      <c r="U196" s="14"/>
      <c r="V196" s="14"/>
      <c r="W196" s="14"/>
      <c r="X196" s="14"/>
      <c r="Y196" s="14"/>
      <c r="Z196" s="14"/>
      <c r="AA196" s="14"/>
      <c r="AB196" s="14"/>
    </row>
    <row r="197" ht="42.0" customHeight="1">
      <c r="A197" s="7">
        <v>45016.0</v>
      </c>
      <c r="B197" s="8" t="s">
        <v>6784</v>
      </c>
      <c r="C197" s="9" t="s">
        <v>30</v>
      </c>
      <c r="D197" s="15" t="s">
        <v>6785</v>
      </c>
      <c r="E197" s="8" t="s">
        <v>123</v>
      </c>
      <c r="F197" s="16" t="s">
        <v>6786</v>
      </c>
      <c r="G197" s="17" t="s">
        <v>6787</v>
      </c>
      <c r="H197" s="11"/>
      <c r="I197" s="14"/>
      <c r="J197" s="14"/>
      <c r="K197" s="66">
        <f t="shared" si="2"/>
        <v>2</v>
      </c>
      <c r="L197" s="14"/>
      <c r="M197" s="14"/>
      <c r="N197" s="14"/>
      <c r="O197" s="14"/>
      <c r="P197" s="14"/>
      <c r="Q197" s="14"/>
      <c r="R197" s="14"/>
      <c r="S197" s="14"/>
      <c r="T197" s="14"/>
      <c r="U197" s="14"/>
      <c r="V197" s="14"/>
      <c r="W197" s="14"/>
      <c r="X197" s="14"/>
      <c r="Y197" s="14"/>
      <c r="Z197" s="14"/>
      <c r="AA197" s="14"/>
      <c r="AB197" s="14"/>
    </row>
    <row r="198">
      <c r="A198" s="7">
        <v>45016.0</v>
      </c>
      <c r="B198" s="8" t="s">
        <v>6788</v>
      </c>
      <c r="C198" s="9" t="s">
        <v>14</v>
      </c>
      <c r="D198" s="15" t="s">
        <v>6789</v>
      </c>
      <c r="E198" s="8" t="s">
        <v>6790</v>
      </c>
      <c r="F198" s="16" t="s">
        <v>6791</v>
      </c>
      <c r="G198" s="19" t="s">
        <v>6792</v>
      </c>
      <c r="H198" s="11"/>
      <c r="I198" s="14"/>
      <c r="J198" s="14"/>
      <c r="K198" s="66">
        <f t="shared" si="2"/>
        <v>1</v>
      </c>
      <c r="L198" s="14"/>
      <c r="M198" s="14"/>
      <c r="N198" s="14"/>
      <c r="O198" s="14"/>
      <c r="P198" s="14"/>
      <c r="Q198" s="14"/>
      <c r="R198" s="14"/>
      <c r="S198" s="14"/>
      <c r="T198" s="14"/>
      <c r="U198" s="14"/>
      <c r="V198" s="14"/>
      <c r="W198" s="14"/>
      <c r="X198" s="14"/>
      <c r="Y198" s="14"/>
      <c r="Z198" s="14"/>
      <c r="AA198" s="14"/>
      <c r="AB198" s="14"/>
    </row>
    <row r="199">
      <c r="A199" s="7">
        <v>45016.0</v>
      </c>
      <c r="B199" s="8" t="s">
        <v>6793</v>
      </c>
      <c r="C199" s="9" t="s">
        <v>14</v>
      </c>
      <c r="D199" s="10" t="s">
        <v>6794</v>
      </c>
      <c r="E199" s="8" t="s">
        <v>2506</v>
      </c>
      <c r="F199" s="16" t="s">
        <v>6795</v>
      </c>
      <c r="G199" s="19" t="s">
        <v>6796</v>
      </c>
      <c r="H199" s="11"/>
      <c r="I199" s="14"/>
      <c r="J199" s="14"/>
      <c r="K199" s="66">
        <f t="shared" si="2"/>
        <v>1</v>
      </c>
      <c r="L199" s="14"/>
      <c r="M199" s="14"/>
      <c r="N199" s="14"/>
      <c r="O199" s="14"/>
      <c r="P199" s="14"/>
      <c r="Q199" s="14"/>
      <c r="R199" s="14"/>
      <c r="S199" s="14"/>
      <c r="T199" s="14"/>
      <c r="U199" s="14"/>
      <c r="V199" s="14"/>
      <c r="W199" s="14"/>
      <c r="X199" s="14"/>
      <c r="Y199" s="14"/>
      <c r="Z199" s="14"/>
      <c r="AA199" s="14"/>
      <c r="AB199" s="14"/>
    </row>
    <row r="200">
      <c r="A200" s="7">
        <v>45016.0</v>
      </c>
      <c r="B200" s="8" t="s">
        <v>6797</v>
      </c>
      <c r="C200" s="9" t="s">
        <v>14</v>
      </c>
      <c r="D200" s="10" t="s">
        <v>6798</v>
      </c>
      <c r="E200" s="8" t="s">
        <v>722</v>
      </c>
      <c r="F200" s="16" t="s">
        <v>6799</v>
      </c>
      <c r="G200" s="19" t="s">
        <v>6800</v>
      </c>
      <c r="H200" s="11"/>
      <c r="I200" s="14"/>
      <c r="J200" s="14"/>
      <c r="K200" s="66">
        <f t="shared" si="2"/>
        <v>1</v>
      </c>
      <c r="L200" s="14"/>
      <c r="M200" s="14"/>
      <c r="N200" s="14"/>
      <c r="O200" s="14"/>
      <c r="P200" s="14"/>
      <c r="Q200" s="14"/>
      <c r="R200" s="14"/>
      <c r="S200" s="14"/>
      <c r="T200" s="14"/>
      <c r="U200" s="14"/>
      <c r="V200" s="14"/>
      <c r="W200" s="14"/>
      <c r="X200" s="14"/>
      <c r="Y200" s="14"/>
      <c r="Z200" s="14"/>
      <c r="AA200" s="14"/>
      <c r="AB200" s="14"/>
    </row>
    <row r="201">
      <c r="A201" s="7">
        <v>45016.0</v>
      </c>
      <c r="B201" s="8" t="s">
        <v>6801</v>
      </c>
      <c r="C201" s="9" t="s">
        <v>14</v>
      </c>
      <c r="D201" s="10" t="s">
        <v>6802</v>
      </c>
      <c r="E201" s="8" t="s">
        <v>5251</v>
      </c>
      <c r="F201" s="16" t="s">
        <v>5252</v>
      </c>
      <c r="G201" s="19" t="s">
        <v>6803</v>
      </c>
      <c r="H201" s="52" t="s">
        <v>348</v>
      </c>
      <c r="I201" s="14"/>
      <c r="J201" s="14"/>
      <c r="K201" s="66">
        <f t="shared" si="2"/>
        <v>1</v>
      </c>
      <c r="L201" s="14"/>
      <c r="M201" s="14"/>
      <c r="N201" s="14"/>
      <c r="O201" s="14"/>
      <c r="P201" s="14"/>
      <c r="Q201" s="14"/>
      <c r="R201" s="14"/>
      <c r="S201" s="14"/>
      <c r="T201" s="14"/>
      <c r="U201" s="14"/>
      <c r="V201" s="14"/>
      <c r="W201" s="14"/>
      <c r="X201" s="14"/>
      <c r="Y201" s="14"/>
      <c r="Z201" s="14"/>
      <c r="AA201" s="14"/>
      <c r="AB201" s="14"/>
    </row>
    <row r="202">
      <c r="A202" s="7"/>
      <c r="B202" s="8"/>
      <c r="C202" s="9"/>
      <c r="D202" s="68"/>
      <c r="E202" s="8"/>
      <c r="F202" s="11"/>
      <c r="G202" s="13"/>
      <c r="H202" s="11"/>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3"/>
      <c r="H203" s="11"/>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3"/>
      <c r="H204" s="11"/>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3"/>
      <c r="H205" s="11"/>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3"/>
      <c r="H206" s="11"/>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3"/>
      <c r="H207" s="11"/>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3"/>
      <c r="H208" s="11"/>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3"/>
      <c r="H209" s="11"/>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3"/>
      <c r="H210" s="11"/>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3"/>
      <c r="H211" s="11"/>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3"/>
      <c r="H212" s="11"/>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3"/>
      <c r="H213" s="11"/>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3"/>
      <c r="H214" s="11"/>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3"/>
      <c r="H215" s="11"/>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3"/>
      <c r="H216" s="11"/>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3"/>
      <c r="H217" s="11"/>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3"/>
      <c r="H218" s="11"/>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3"/>
      <c r="H219" s="11"/>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3"/>
      <c r="H220" s="11"/>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3"/>
      <c r="H221" s="11"/>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3"/>
      <c r="H222" s="11"/>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3"/>
      <c r="H223" s="11"/>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3"/>
      <c r="H224" s="11"/>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3"/>
      <c r="H225" s="11"/>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3"/>
      <c r="H226" s="11"/>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3"/>
      <c r="H227" s="11"/>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3"/>
      <c r="H228" s="11"/>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3"/>
      <c r="H229" s="11"/>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3"/>
      <c r="H230" s="11"/>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3"/>
      <c r="H231" s="11"/>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3"/>
      <c r="H232" s="11"/>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3"/>
      <c r="H233" s="11"/>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3"/>
      <c r="H234" s="11"/>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3"/>
      <c r="H235" s="11"/>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3"/>
      <c r="H236" s="11"/>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3"/>
      <c r="H237" s="11"/>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3"/>
      <c r="H238" s="11"/>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3"/>
      <c r="H239" s="11"/>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3"/>
      <c r="H240" s="11"/>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3"/>
      <c r="H241" s="11"/>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3"/>
      <c r="H242" s="11"/>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3"/>
      <c r="H243" s="11"/>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3"/>
      <c r="H244" s="11"/>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3"/>
      <c r="H245" s="11"/>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3"/>
      <c r="H246" s="11"/>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3"/>
      <c r="H247" s="11"/>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3"/>
      <c r="H248" s="11"/>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3"/>
      <c r="H249" s="11"/>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3"/>
      <c r="H250" s="11"/>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3"/>
      <c r="H251" s="11"/>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3"/>
      <c r="H252" s="11"/>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3"/>
      <c r="H253" s="11"/>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3"/>
      <c r="H254" s="11"/>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3"/>
      <c r="H255" s="11"/>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3"/>
      <c r="H256" s="11"/>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3"/>
      <c r="H257" s="11"/>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3"/>
      <c r="H258" s="11"/>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3"/>
      <c r="H259" s="11"/>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3"/>
      <c r="H260" s="11"/>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3"/>
      <c r="H261" s="11"/>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3"/>
      <c r="H262" s="11"/>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3"/>
      <c r="H263" s="11"/>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3"/>
      <c r="H264" s="11"/>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3"/>
      <c r="H265" s="11"/>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3"/>
      <c r="H266" s="11"/>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3"/>
      <c r="H267" s="11"/>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3"/>
      <c r="H268" s="11"/>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3"/>
      <c r="H269" s="11"/>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3"/>
      <c r="H270" s="11"/>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3"/>
      <c r="H271" s="11"/>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3"/>
      <c r="H272" s="11"/>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3"/>
      <c r="H273" s="11"/>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3"/>
      <c r="H274" s="11"/>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3"/>
      <c r="H275" s="11"/>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3"/>
      <c r="H276" s="11"/>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3"/>
      <c r="H277" s="11"/>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3"/>
      <c r="H278" s="11"/>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3"/>
      <c r="H279" s="11"/>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3"/>
      <c r="H280" s="11"/>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3"/>
      <c r="H281" s="11"/>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3"/>
      <c r="H282" s="11"/>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3"/>
      <c r="H283" s="11"/>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3"/>
      <c r="H284" s="11"/>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3"/>
      <c r="H285" s="11"/>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3"/>
      <c r="H286" s="11"/>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3"/>
      <c r="H287" s="11"/>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3"/>
      <c r="H288" s="11"/>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3"/>
      <c r="H289" s="11"/>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3"/>
      <c r="H290" s="11"/>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3"/>
      <c r="H291" s="11"/>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3"/>
      <c r="H292" s="11"/>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3"/>
      <c r="H293" s="11"/>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3"/>
      <c r="H294" s="11"/>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3"/>
      <c r="H295" s="11"/>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3"/>
      <c r="H296" s="11"/>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3"/>
      <c r="H297" s="11"/>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3"/>
      <c r="H298" s="11"/>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3"/>
      <c r="H299" s="11"/>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3"/>
      <c r="H300" s="11"/>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3"/>
      <c r="H301" s="11"/>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3"/>
      <c r="H302" s="11"/>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3"/>
      <c r="H303" s="11"/>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3"/>
      <c r="H304" s="11"/>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3"/>
      <c r="H305" s="11"/>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3"/>
      <c r="H306" s="11"/>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3"/>
      <c r="H307" s="11"/>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3"/>
      <c r="H308" s="11"/>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3"/>
      <c r="H309" s="11"/>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3"/>
      <c r="H310" s="11"/>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3"/>
      <c r="H311" s="11"/>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3"/>
      <c r="H312" s="11"/>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3"/>
      <c r="H313" s="11"/>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3"/>
      <c r="H314" s="11"/>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3"/>
      <c r="H315" s="11"/>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3"/>
      <c r="H316" s="11"/>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3"/>
      <c r="H317" s="11"/>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3"/>
      <c r="H318" s="11"/>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3"/>
      <c r="H319" s="11"/>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3"/>
      <c r="H320" s="11"/>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3"/>
      <c r="H321" s="11"/>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3"/>
      <c r="H322" s="11"/>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3"/>
      <c r="H323" s="11"/>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3"/>
      <c r="H324" s="11"/>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3"/>
      <c r="H325" s="11"/>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3"/>
      <c r="H326" s="11"/>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3"/>
      <c r="H327" s="11"/>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3"/>
      <c r="H328" s="11"/>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3"/>
      <c r="H329" s="11"/>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3"/>
      <c r="H330" s="11"/>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3"/>
      <c r="H331" s="11"/>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3"/>
      <c r="H332" s="11"/>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3"/>
      <c r="H333" s="11"/>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3"/>
      <c r="H334" s="11"/>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3"/>
      <c r="H335" s="11"/>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3"/>
      <c r="H336" s="11"/>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3"/>
      <c r="H337" s="11"/>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3"/>
      <c r="H338" s="11"/>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3"/>
      <c r="H339" s="11"/>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3"/>
      <c r="H340" s="11"/>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3"/>
      <c r="H341" s="11"/>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3"/>
      <c r="H342" s="11"/>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3"/>
      <c r="H343" s="11"/>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3"/>
      <c r="H344" s="11"/>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3"/>
      <c r="H345" s="11"/>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3"/>
      <c r="H346" s="11"/>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3"/>
      <c r="H347" s="11"/>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3"/>
      <c r="H348" s="11"/>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3"/>
      <c r="H349" s="11"/>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3"/>
      <c r="H350" s="11"/>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3"/>
      <c r="H351" s="11"/>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3"/>
      <c r="H352" s="11"/>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3"/>
      <c r="H353" s="11"/>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3"/>
      <c r="H354" s="11"/>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3"/>
      <c r="H355" s="11"/>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3"/>
      <c r="H356" s="11"/>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3"/>
      <c r="H357" s="11"/>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3"/>
      <c r="H358" s="11"/>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3"/>
      <c r="H359" s="11"/>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3"/>
      <c r="H360" s="11"/>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3"/>
      <c r="H361" s="11"/>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3"/>
      <c r="H362" s="11"/>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3"/>
      <c r="H363" s="11"/>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3"/>
      <c r="H364" s="11"/>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3"/>
      <c r="H365" s="11"/>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3"/>
      <c r="H366" s="11"/>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3"/>
      <c r="H367" s="11"/>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3"/>
      <c r="H368" s="11"/>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3"/>
      <c r="H369" s="11"/>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3"/>
      <c r="H370" s="11"/>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3"/>
      <c r="H371" s="11"/>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3"/>
      <c r="H372" s="11"/>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3"/>
      <c r="H373" s="11"/>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3"/>
      <c r="H374" s="11"/>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3"/>
      <c r="H375" s="11"/>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3"/>
      <c r="H376" s="11"/>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3"/>
      <c r="H377" s="11"/>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3"/>
      <c r="H378" s="11"/>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3"/>
      <c r="H379" s="11"/>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3"/>
      <c r="H380" s="11"/>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3"/>
      <c r="H381" s="11"/>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3"/>
      <c r="H382" s="11"/>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3"/>
      <c r="H383" s="11"/>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3"/>
      <c r="H384" s="11"/>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3"/>
      <c r="H385" s="11"/>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3"/>
      <c r="H386" s="11"/>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3"/>
      <c r="H387" s="11"/>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3"/>
      <c r="H388" s="11"/>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3"/>
      <c r="H389" s="11"/>
      <c r="I389" s="14"/>
      <c r="J389" s="14"/>
      <c r="K389" s="14"/>
      <c r="L389" s="14"/>
      <c r="M389" s="14"/>
      <c r="N389" s="14"/>
      <c r="O389" s="14"/>
      <c r="P389" s="14"/>
      <c r="Q389" s="14"/>
      <c r="R389" s="14"/>
      <c r="S389" s="14"/>
      <c r="T389" s="14"/>
      <c r="U389" s="14"/>
      <c r="V389" s="14"/>
      <c r="W389" s="14"/>
      <c r="X389" s="14"/>
      <c r="Y389" s="14"/>
      <c r="Z389" s="14"/>
      <c r="AA389" s="14"/>
      <c r="AB389" s="14"/>
    </row>
  </sheetData>
  <conditionalFormatting sqref="H1:H389">
    <cfRule type="containsText" dxfId="0" priority="1" operator="containsText" text="Валер">
      <formula>NOT(ISERROR(SEARCH(("Валер"),(H1))))</formula>
    </cfRule>
  </conditionalFormatting>
  <dataValidations>
    <dataValidation type="custom" allowBlank="1" showDropDown="1" sqref="A2:A389">
      <formula1>OR(NOT(ISERROR(DATEVALUE(A2))), AND(ISNUMBER(A2), LEFT(CELL("format", A2))="D"))</formula1>
    </dataValidation>
    <dataValidation type="list" allowBlank="1" sqref="C2:C389">
      <formula1>"позитив,негатив,нейтрал"</formula1>
    </dataValidation>
  </dataValidations>
  <hyperlinks>
    <hyperlink r:id="rId1" ref="D2"/>
    <hyperlink r:id="rId2" ref="G2"/>
    <hyperlink r:id="rId3" ref="D3"/>
    <hyperlink r:id="rId4" ref="G3"/>
    <hyperlink r:id="rId5" ref="D4"/>
    <hyperlink r:id="rId6" ref="G4"/>
    <hyperlink r:id="rId7" ref="D5"/>
    <hyperlink r:id="rId8" ref="G5"/>
    <hyperlink r:id="rId9" ref="D6"/>
    <hyperlink r:id="rId10" ref="G6"/>
    <hyperlink r:id="rId11" ref="D7"/>
    <hyperlink r:id="rId12" ref="G7"/>
    <hyperlink r:id="rId13" ref="D8"/>
    <hyperlink r:id="rId14" ref="G8"/>
    <hyperlink r:id="rId15" ref="D9"/>
    <hyperlink r:id="rId16" ref="G9"/>
    <hyperlink r:id="rId17" ref="D10"/>
    <hyperlink r:id="rId18" ref="D11"/>
    <hyperlink r:id="rId19" ref="G11"/>
    <hyperlink r:id="rId20" ref="D12"/>
    <hyperlink r:id="rId21" ref="G12"/>
    <hyperlink r:id="rId22" ref="D13"/>
    <hyperlink r:id="rId23" ref="D14"/>
    <hyperlink r:id="rId24" ref="G14"/>
    <hyperlink r:id="rId25" ref="D15"/>
    <hyperlink r:id="rId26" ref="G15"/>
    <hyperlink r:id="rId27" ref="D16"/>
    <hyperlink r:id="rId28" ref="G16"/>
    <hyperlink r:id="rId29" ref="D17"/>
    <hyperlink r:id="rId30" ref="D18"/>
    <hyperlink r:id="rId31" ref="G18"/>
    <hyperlink r:id="rId32" ref="D19"/>
    <hyperlink r:id="rId33" ref="G19"/>
    <hyperlink r:id="rId34" location="comments" ref="D20"/>
    <hyperlink r:id="rId35" ref="G20"/>
    <hyperlink r:id="rId36" ref="D21"/>
    <hyperlink r:id="rId37" ref="G21"/>
    <hyperlink r:id="rId38" ref="B22"/>
    <hyperlink r:id="rId39" ref="D22"/>
    <hyperlink r:id="rId40" ref="D23"/>
    <hyperlink r:id="rId41" ref="G23"/>
    <hyperlink r:id="rId42" ref="D24"/>
    <hyperlink r:id="rId43" ref="G24"/>
    <hyperlink r:id="rId44" ref="D25"/>
    <hyperlink r:id="rId45" ref="G25"/>
    <hyperlink r:id="rId46" ref="D26"/>
    <hyperlink r:id="rId47" ref="G26"/>
    <hyperlink r:id="rId48" ref="D27"/>
    <hyperlink r:id="rId49" ref="G27"/>
    <hyperlink r:id="rId50" ref="D28"/>
    <hyperlink r:id="rId51" ref="G28"/>
    <hyperlink r:id="rId52" ref="D29"/>
    <hyperlink r:id="rId53" ref="G29"/>
    <hyperlink r:id="rId54" ref="D30"/>
    <hyperlink r:id="rId55" ref="G30"/>
    <hyperlink r:id="rId56" ref="D31"/>
    <hyperlink r:id="rId57" ref="G31"/>
    <hyperlink r:id="rId58" ref="D32"/>
    <hyperlink r:id="rId59" ref="G32"/>
    <hyperlink r:id="rId60" ref="D33"/>
    <hyperlink r:id="rId61" ref="G33"/>
    <hyperlink r:id="rId62" ref="D34"/>
    <hyperlink r:id="rId63" ref="G34"/>
    <hyperlink r:id="rId64" ref="D35"/>
    <hyperlink r:id="rId65" ref="D36"/>
    <hyperlink r:id="rId66" ref="G36"/>
    <hyperlink r:id="rId67" ref="D37"/>
    <hyperlink r:id="rId68" ref="G37"/>
    <hyperlink r:id="rId69" ref="D38"/>
    <hyperlink r:id="rId70" ref="G38"/>
    <hyperlink r:id="rId71" ref="D39"/>
    <hyperlink r:id="rId72" ref="G39"/>
    <hyperlink r:id="rId73" ref="D40"/>
    <hyperlink r:id="rId74" ref="G40"/>
    <hyperlink r:id="rId75" ref="D41"/>
    <hyperlink r:id="rId76" ref="G41"/>
    <hyperlink r:id="rId77" ref="D42"/>
    <hyperlink r:id="rId78" ref="G42"/>
    <hyperlink r:id="rId79" ref="D43"/>
    <hyperlink r:id="rId80" ref="G43"/>
    <hyperlink r:id="rId81" ref="D44"/>
    <hyperlink r:id="rId82" ref="G44"/>
    <hyperlink r:id="rId83" ref="D45"/>
    <hyperlink r:id="rId84" ref="G45"/>
    <hyperlink r:id="rId85" ref="D46"/>
    <hyperlink r:id="rId86" ref="G46"/>
    <hyperlink r:id="rId87" ref="D47"/>
    <hyperlink r:id="rId88" ref="D48"/>
    <hyperlink r:id="rId89" ref="G48"/>
    <hyperlink r:id="rId90" ref="D49"/>
    <hyperlink r:id="rId91" ref="G49"/>
    <hyperlink r:id="rId92" ref="D50"/>
    <hyperlink r:id="rId93" ref="G50"/>
    <hyperlink r:id="rId94" ref="D51"/>
    <hyperlink r:id="rId95" ref="G51"/>
    <hyperlink r:id="rId96" ref="B52"/>
    <hyperlink r:id="rId97" ref="D52"/>
    <hyperlink r:id="rId98" ref="G52"/>
    <hyperlink r:id="rId99" ref="D53"/>
    <hyperlink r:id="rId100" ref="G53"/>
    <hyperlink r:id="rId101" ref="D54"/>
    <hyperlink r:id="rId102" ref="G54"/>
    <hyperlink r:id="rId103" ref="D55"/>
    <hyperlink r:id="rId104" ref="G55"/>
    <hyperlink r:id="rId105" ref="D56"/>
    <hyperlink r:id="rId106" ref="G56"/>
    <hyperlink r:id="rId107" ref="D57"/>
    <hyperlink r:id="rId108" ref="G57"/>
    <hyperlink r:id="rId109" ref="D58"/>
    <hyperlink r:id="rId110" ref="G58"/>
    <hyperlink r:id="rId111" ref="D59"/>
    <hyperlink r:id="rId112" ref="G59"/>
    <hyperlink r:id="rId113" ref="D60"/>
    <hyperlink r:id="rId114" ref="G60"/>
    <hyperlink r:id="rId115" ref="D61"/>
    <hyperlink r:id="rId116" ref="G61"/>
    <hyperlink r:id="rId117" ref="D62"/>
    <hyperlink r:id="rId118" ref="G62"/>
    <hyperlink r:id="rId119" ref="D63"/>
    <hyperlink r:id="rId120" ref="G63"/>
    <hyperlink r:id="rId121" ref="D64"/>
    <hyperlink r:id="rId122" ref="G64"/>
    <hyperlink r:id="rId123" location="comment_1557191973" ref="D65"/>
    <hyperlink r:id="rId124" ref="G65"/>
    <hyperlink r:id="rId125" ref="D66"/>
    <hyperlink r:id="rId126" ref="G66"/>
    <hyperlink r:id="rId127" ref="D67"/>
    <hyperlink r:id="rId128" ref="G67"/>
    <hyperlink r:id="rId129" ref="D68"/>
    <hyperlink r:id="rId130" ref="G68"/>
    <hyperlink r:id="rId131" ref="D69"/>
    <hyperlink r:id="rId132" ref="G69"/>
    <hyperlink r:id="rId133" ref="D70"/>
    <hyperlink r:id="rId134" ref="G70"/>
    <hyperlink r:id="rId135" ref="D71"/>
    <hyperlink r:id="rId136" ref="D72"/>
    <hyperlink r:id="rId137" ref="G72"/>
    <hyperlink r:id="rId138" ref="D73"/>
    <hyperlink r:id="rId139" ref="G73"/>
    <hyperlink r:id="rId140" ref="D74"/>
    <hyperlink r:id="rId141" ref="G74"/>
    <hyperlink r:id="rId142" ref="D75"/>
    <hyperlink r:id="rId143" ref="G75"/>
    <hyperlink r:id="rId144" ref="D76"/>
    <hyperlink r:id="rId145" ref="G76"/>
    <hyperlink r:id="rId146" ref="D77"/>
    <hyperlink r:id="rId147" ref="G77"/>
    <hyperlink r:id="rId148" ref="D78"/>
    <hyperlink r:id="rId149" ref="G78"/>
    <hyperlink r:id="rId150" ref="D79"/>
    <hyperlink r:id="rId151" ref="G79"/>
    <hyperlink r:id="rId152" ref="D80"/>
    <hyperlink r:id="rId153" ref="D81"/>
    <hyperlink r:id="rId154" ref="G81"/>
    <hyperlink r:id="rId155" ref="D82"/>
    <hyperlink r:id="rId156" ref="G82"/>
    <hyperlink r:id="rId157" ref="D83"/>
    <hyperlink r:id="rId158" ref="G83"/>
    <hyperlink r:id="rId159" ref="D84"/>
    <hyperlink r:id="rId160" ref="D85"/>
    <hyperlink r:id="rId161" ref="G85"/>
    <hyperlink r:id="rId162" ref="D86"/>
    <hyperlink r:id="rId163" ref="G86"/>
    <hyperlink r:id="rId164" ref="D87"/>
    <hyperlink r:id="rId165" ref="G87"/>
    <hyperlink r:id="rId166" ref="D88"/>
    <hyperlink r:id="rId167" ref="G88"/>
    <hyperlink r:id="rId168" ref="D89"/>
    <hyperlink r:id="rId169" ref="D90"/>
    <hyperlink r:id="rId170" ref="G90"/>
    <hyperlink r:id="rId171" ref="D91"/>
    <hyperlink r:id="rId172" ref="G91"/>
    <hyperlink r:id="rId173" ref="D92"/>
    <hyperlink r:id="rId174" ref="D93"/>
    <hyperlink r:id="rId175" ref="G93"/>
    <hyperlink r:id="rId176" ref="D94"/>
    <hyperlink r:id="rId177" ref="G94"/>
    <hyperlink r:id="rId178" ref="D95"/>
    <hyperlink r:id="rId179" ref="G95"/>
    <hyperlink r:id="rId180" ref="D96"/>
    <hyperlink r:id="rId181" ref="G96"/>
    <hyperlink r:id="rId182" ref="D97"/>
    <hyperlink r:id="rId183" ref="G97"/>
    <hyperlink r:id="rId184" ref="D98"/>
    <hyperlink r:id="rId185" ref="G98"/>
    <hyperlink r:id="rId186" ref="D99"/>
    <hyperlink r:id="rId187" ref="G99"/>
    <hyperlink r:id="rId188" ref="D100"/>
    <hyperlink r:id="rId189" ref="G100"/>
    <hyperlink r:id="rId190" ref="D101"/>
    <hyperlink r:id="rId191" ref="G101"/>
    <hyperlink r:id="rId192" ref="D102"/>
    <hyperlink r:id="rId193" ref="G102"/>
    <hyperlink r:id="rId194" ref="D103"/>
    <hyperlink r:id="rId195" ref="G103"/>
    <hyperlink r:id="rId196" ref="D104"/>
    <hyperlink r:id="rId197" ref="G104"/>
    <hyperlink r:id="rId198" ref="D105"/>
    <hyperlink r:id="rId199" ref="G105"/>
    <hyperlink r:id="rId200" ref="D106"/>
    <hyperlink r:id="rId201" ref="G106"/>
    <hyperlink r:id="rId202" ref="D107"/>
    <hyperlink r:id="rId203" ref="G107"/>
    <hyperlink r:id="rId204" ref="D108"/>
    <hyperlink r:id="rId205" ref="G108"/>
    <hyperlink r:id="rId206" ref="D109"/>
    <hyperlink r:id="rId207" ref="G109"/>
    <hyperlink r:id="rId208" ref="D110"/>
    <hyperlink r:id="rId209" ref="G110"/>
    <hyperlink r:id="rId210" ref="D111"/>
    <hyperlink r:id="rId211" ref="G111"/>
    <hyperlink r:id="rId212" ref="D112"/>
    <hyperlink r:id="rId213" ref="G112"/>
    <hyperlink r:id="rId214" ref="D113"/>
    <hyperlink r:id="rId215" ref="G113"/>
    <hyperlink r:id="rId216" ref="D114"/>
    <hyperlink r:id="rId217" ref="G114"/>
    <hyperlink r:id="rId218" location="comment_1563889582" ref="D115"/>
    <hyperlink r:id="rId219" ref="G115"/>
    <hyperlink r:id="rId220" ref="D116"/>
    <hyperlink r:id="rId221" ref="G116"/>
    <hyperlink r:id="rId222" ref="D117"/>
    <hyperlink r:id="rId223" ref="G117"/>
    <hyperlink r:id="rId224" ref="D118"/>
    <hyperlink r:id="rId225" ref="G118"/>
    <hyperlink r:id="rId226" ref="D119"/>
    <hyperlink r:id="rId227" ref="G119"/>
    <hyperlink r:id="rId228" ref="D120"/>
    <hyperlink r:id="rId229" ref="G120"/>
    <hyperlink r:id="rId230" ref="D121"/>
    <hyperlink r:id="rId231" ref="G121"/>
    <hyperlink r:id="rId232" ref="D122"/>
    <hyperlink r:id="rId233" ref="G122"/>
    <hyperlink r:id="rId234" ref="D123"/>
    <hyperlink r:id="rId235" ref="G123"/>
    <hyperlink r:id="rId236" ref="D124"/>
    <hyperlink r:id="rId237" ref="G124"/>
    <hyperlink r:id="rId238" ref="D125"/>
    <hyperlink r:id="rId239" ref="G125"/>
    <hyperlink r:id="rId240" ref="D126"/>
    <hyperlink r:id="rId241" ref="G126"/>
    <hyperlink r:id="rId242" ref="D127"/>
    <hyperlink r:id="rId243" ref="G127"/>
    <hyperlink r:id="rId244" ref="D128"/>
    <hyperlink r:id="rId245" ref="G128"/>
    <hyperlink r:id="rId246" ref="D129"/>
    <hyperlink r:id="rId247" ref="D130"/>
    <hyperlink r:id="rId248" ref="G130"/>
    <hyperlink r:id="rId249" ref="D131"/>
    <hyperlink r:id="rId250" ref="G131"/>
    <hyperlink r:id="rId251" ref="D132"/>
    <hyperlink r:id="rId252" ref="G132"/>
    <hyperlink r:id="rId253" ref="D133"/>
    <hyperlink r:id="rId254" ref="G133"/>
    <hyperlink r:id="rId255" ref="D134"/>
    <hyperlink r:id="rId256" ref="G134"/>
    <hyperlink r:id="rId257" ref="D135"/>
    <hyperlink r:id="rId258" ref="G135"/>
    <hyperlink r:id="rId259" ref="D136"/>
    <hyperlink r:id="rId260" ref="G136"/>
    <hyperlink r:id="rId261" ref="D137"/>
    <hyperlink r:id="rId262" ref="G137"/>
    <hyperlink r:id="rId263" ref="D138"/>
    <hyperlink r:id="rId264" ref="G138"/>
    <hyperlink r:id="rId265" ref="D139"/>
    <hyperlink r:id="rId266" ref="G139"/>
    <hyperlink r:id="rId267" ref="D140"/>
    <hyperlink r:id="rId268" ref="G140"/>
    <hyperlink r:id="rId269" ref="D141"/>
    <hyperlink r:id="rId270" ref="G141"/>
    <hyperlink r:id="rId271" ref="D142"/>
    <hyperlink r:id="rId272" ref="G142"/>
    <hyperlink r:id="rId273" ref="D143"/>
    <hyperlink r:id="rId274" ref="G143"/>
    <hyperlink r:id="rId275" ref="D144"/>
    <hyperlink r:id="rId276" ref="G144"/>
    <hyperlink r:id="rId277" ref="D145"/>
    <hyperlink r:id="rId278" ref="G145"/>
    <hyperlink r:id="rId279" ref="D146"/>
    <hyperlink r:id="rId280" ref="G146"/>
    <hyperlink r:id="rId281" ref="D147"/>
    <hyperlink r:id="rId282" ref="G147"/>
    <hyperlink r:id="rId283" ref="D148"/>
    <hyperlink r:id="rId284" ref="G148"/>
    <hyperlink r:id="rId285" ref="D149"/>
    <hyperlink r:id="rId286" ref="G149"/>
    <hyperlink r:id="rId287" location="comment_1575212694" ref="D150"/>
    <hyperlink r:id="rId288" ref="G150"/>
    <hyperlink r:id="rId289" ref="D151"/>
    <hyperlink r:id="rId290" ref="G151"/>
    <hyperlink r:id="rId291" ref="D152"/>
    <hyperlink r:id="rId292" ref="G152"/>
    <hyperlink r:id="rId293" ref="D153"/>
    <hyperlink r:id="rId294" ref="B154"/>
    <hyperlink r:id="rId295" ref="D154"/>
    <hyperlink r:id="rId296" ref="G154"/>
    <hyperlink r:id="rId297" ref="D155"/>
    <hyperlink r:id="rId298" ref="G155"/>
    <hyperlink r:id="rId299" ref="D156"/>
    <hyperlink r:id="rId300" ref="D157"/>
    <hyperlink r:id="rId301" ref="G157"/>
    <hyperlink r:id="rId302" ref="D158"/>
    <hyperlink r:id="rId303" ref="G158"/>
    <hyperlink r:id="rId304" ref="D159"/>
    <hyperlink r:id="rId305" ref="G159"/>
    <hyperlink r:id="rId306" location="comment_1578412514" ref="D160"/>
    <hyperlink r:id="rId307" ref="G160"/>
    <hyperlink r:id="rId308" ref="D161"/>
    <hyperlink r:id="rId309" ref="G161"/>
    <hyperlink r:id="rId310" ref="D162"/>
    <hyperlink r:id="rId311" ref="G162"/>
    <hyperlink r:id="rId312" ref="D163"/>
    <hyperlink r:id="rId313" ref="G163"/>
    <hyperlink r:id="rId314" ref="D164"/>
    <hyperlink r:id="rId315" ref="G164"/>
    <hyperlink r:id="rId316" ref="B165"/>
    <hyperlink r:id="rId317" location="comment_1580313214" ref="D165"/>
    <hyperlink r:id="rId318" ref="G165"/>
    <hyperlink r:id="rId319" ref="D166"/>
    <hyperlink r:id="rId320" ref="G166"/>
    <hyperlink r:id="rId321" location="comment_1583473452" ref="D167"/>
    <hyperlink r:id="rId322" ref="G167"/>
    <hyperlink r:id="rId323" ref="D168"/>
    <hyperlink r:id="rId324" ref="G168"/>
    <hyperlink r:id="rId325" ref="D169"/>
    <hyperlink r:id="rId326" ref="G169"/>
    <hyperlink r:id="rId327" ref="D170"/>
    <hyperlink r:id="rId328" ref="G170"/>
    <hyperlink r:id="rId329" ref="D171"/>
    <hyperlink r:id="rId330" ref="G171"/>
    <hyperlink r:id="rId331" ref="D172"/>
    <hyperlink r:id="rId332" ref="G172"/>
    <hyperlink r:id="rId333" ref="D173"/>
    <hyperlink r:id="rId334" ref="G173"/>
    <hyperlink r:id="rId335" ref="D174"/>
    <hyperlink r:id="rId336" ref="G174"/>
    <hyperlink r:id="rId337" ref="D175"/>
    <hyperlink r:id="rId338" ref="G175"/>
    <hyperlink r:id="rId339" ref="D176"/>
    <hyperlink r:id="rId340" ref="G176"/>
    <hyperlink r:id="rId341" location="answer11927830" ref="D177"/>
    <hyperlink r:id="rId342" ref="G177"/>
    <hyperlink r:id="rId343" location="answer11927830" ref="D178"/>
    <hyperlink r:id="rId344" ref="G178"/>
    <hyperlink r:id="rId345" ref="D179"/>
    <hyperlink r:id="rId346" ref="G179"/>
    <hyperlink r:id="rId347" ref="D180"/>
    <hyperlink r:id="rId348" ref="G180"/>
    <hyperlink r:id="rId349" ref="D181"/>
    <hyperlink r:id="rId350" ref="G181"/>
    <hyperlink r:id="rId351" ref="D182"/>
    <hyperlink r:id="rId352" ref="G182"/>
    <hyperlink r:id="rId353" ref="D183"/>
    <hyperlink r:id="rId354" ref="G183"/>
    <hyperlink r:id="rId355" ref="D184"/>
    <hyperlink r:id="rId356" ref="G184"/>
    <hyperlink r:id="rId357" ref="D185"/>
    <hyperlink r:id="rId358" ref="G185"/>
    <hyperlink r:id="rId359" location="comment_1583116021" ref="D186"/>
    <hyperlink r:id="rId360" ref="G186"/>
    <hyperlink r:id="rId361" ref="D187"/>
    <hyperlink r:id="rId362" ref="G187"/>
    <hyperlink r:id="rId363" ref="D188"/>
    <hyperlink r:id="rId364" ref="G188"/>
    <hyperlink r:id="rId365" ref="D189"/>
    <hyperlink r:id="rId366" ref="G189"/>
    <hyperlink r:id="rId367" ref="D190"/>
    <hyperlink r:id="rId368" ref="G190"/>
    <hyperlink r:id="rId369" ref="D191"/>
    <hyperlink r:id="rId370" ref="G191"/>
    <hyperlink r:id="rId371" ref="D192"/>
    <hyperlink r:id="rId372" ref="G192"/>
    <hyperlink r:id="rId373" ref="D193"/>
    <hyperlink r:id="rId374" ref="G193"/>
    <hyperlink r:id="rId375" ref="D194"/>
    <hyperlink r:id="rId376" ref="G194"/>
    <hyperlink r:id="rId377" ref="D195"/>
    <hyperlink r:id="rId378" ref="G195"/>
    <hyperlink r:id="rId379" ref="D196"/>
    <hyperlink r:id="rId380" ref="G196"/>
    <hyperlink r:id="rId381" ref="D197"/>
    <hyperlink r:id="rId382" ref="G197"/>
    <hyperlink r:id="rId383" location="a643126342392484908" ref="D198"/>
    <hyperlink r:id="rId384" ref="G198"/>
    <hyperlink r:id="rId385" location="answer11931583" ref="D199"/>
    <hyperlink r:id="rId386" ref="G199"/>
    <hyperlink r:id="rId387" ref="D200"/>
    <hyperlink r:id="rId388" ref="G200"/>
    <hyperlink r:id="rId389" ref="D201"/>
    <hyperlink r:id="rId390" ref="G201"/>
  </hyperlinks>
  <drawing r:id="rId39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9"/>
      <c r="B1" s="70"/>
      <c r="C1" s="71" t="s">
        <v>6804</v>
      </c>
      <c r="D1" s="72" t="s">
        <v>6805</v>
      </c>
      <c r="E1" s="73" t="s">
        <v>6806</v>
      </c>
    </row>
    <row r="2">
      <c r="A2" s="70" t="s">
        <v>6807</v>
      </c>
      <c r="B2" s="74">
        <f>COUNTA('Март_2023'!B2:B1986)</f>
        <v>200</v>
      </c>
      <c r="C2" s="75">
        <f>COUNTIFS('Март_2023'!C2:C1986, "негатив")</f>
        <v>116</v>
      </c>
      <c r="D2" s="76">
        <f>COUNTIF('Март_2023'!C2:C989, "позитив")</f>
        <v>40</v>
      </c>
      <c r="E2" s="77">
        <f>COUNTIF('Март_2023'!C2:C1986, "нейтрал")</f>
        <v>44</v>
      </c>
    </row>
    <row r="3">
      <c r="A3" s="70" t="s">
        <v>6808</v>
      </c>
      <c r="B3" s="74">
        <f>COUNTA('Март_2023'!G2:G1986)</f>
        <v>186</v>
      </c>
      <c r="C3" s="70">
        <f>COUNTIFS('Март_2023'!C2:C1986, "негатив", 'Март_2023'!K2:K1986, TRUE)</f>
        <v>0</v>
      </c>
      <c r="D3" s="70">
        <f>COUNTIFS('Март_2023'!C2:C1986, "позитив", 'Март_2023'!J2:J1986, TRUE)</f>
        <v>0</v>
      </c>
      <c r="E3" s="62">
        <f>COUNTIFS('Март_2023'!C2:C1986, "нейтрал", 'Март_2023'!J2:J1986, TRUE)</f>
        <v>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25"/>
    <col customWidth="1" min="2" max="2" width="75.38"/>
    <col customWidth="1" min="3" max="3" width="11.63"/>
    <col customWidth="1" min="4" max="4" width="12.38"/>
    <col customWidth="1" min="5" max="5" width="8.75"/>
    <col customWidth="1" min="6" max="6" width="59.88"/>
    <col customWidth="1" min="7" max="7" width="26.5"/>
    <col customWidth="1" min="8" max="8" width="49.0"/>
    <col customWidth="1" min="9" max="9" width="32.38"/>
    <col customWidth="1" min="10" max="10" width="28.88"/>
    <col customWidth="1" min="11" max="11" width="19.25"/>
  </cols>
  <sheetData>
    <row r="1">
      <c r="A1" s="56" t="s">
        <v>0</v>
      </c>
      <c r="B1" s="2" t="s">
        <v>1</v>
      </c>
      <c r="C1" s="2" t="s">
        <v>2</v>
      </c>
      <c r="D1" s="3" t="s">
        <v>3</v>
      </c>
      <c r="E1" s="2" t="s">
        <v>4</v>
      </c>
      <c r="F1" s="4" t="s">
        <v>5</v>
      </c>
      <c r="G1" s="2" t="s">
        <v>7</v>
      </c>
      <c r="H1" s="2" t="s">
        <v>6809</v>
      </c>
      <c r="I1" s="14"/>
      <c r="J1" s="6" t="s">
        <v>6810</v>
      </c>
      <c r="K1" s="6" t="s">
        <v>8</v>
      </c>
      <c r="L1" s="5"/>
      <c r="M1" s="5"/>
      <c r="N1" s="5"/>
      <c r="O1" s="5"/>
      <c r="P1" s="5"/>
      <c r="Q1" s="5"/>
      <c r="R1" s="5"/>
      <c r="S1" s="5"/>
      <c r="T1" s="5"/>
      <c r="U1" s="5"/>
      <c r="V1" s="5"/>
      <c r="W1" s="5"/>
      <c r="X1" s="5"/>
      <c r="Y1" s="5"/>
      <c r="Z1" s="5"/>
      <c r="AA1" s="5"/>
      <c r="AB1" s="5"/>
    </row>
    <row r="2">
      <c r="A2" s="7">
        <v>44958.0</v>
      </c>
      <c r="B2" s="8" t="s">
        <v>6811</v>
      </c>
      <c r="C2" s="9" t="s">
        <v>14</v>
      </c>
      <c r="D2" s="10" t="s">
        <v>6812</v>
      </c>
      <c r="E2" s="8" t="s">
        <v>132</v>
      </c>
      <c r="F2" s="16" t="s">
        <v>6813</v>
      </c>
      <c r="G2" s="78" t="s">
        <v>6814</v>
      </c>
      <c r="H2" s="79"/>
      <c r="I2" s="14"/>
      <c r="J2" s="14" t="b">
        <f t="shared" ref="J2:J97" si="1">not(isblank(F2))</f>
        <v>1</v>
      </c>
      <c r="K2" s="80">
        <f t="shared" ref="K2:K97" si="2">IF(ISBLANK(F2),0,LEN(D2)-LEN(SUBSTITUTE(D2,CHAR(10),""))+1)</f>
        <v>1</v>
      </c>
      <c r="L2" s="14"/>
      <c r="M2" s="14"/>
      <c r="N2" s="14"/>
      <c r="O2" s="14"/>
      <c r="P2" s="14"/>
      <c r="Q2" s="14"/>
      <c r="R2" s="14"/>
      <c r="S2" s="14"/>
      <c r="T2" s="14"/>
      <c r="U2" s="14"/>
      <c r="V2" s="14"/>
      <c r="W2" s="14"/>
      <c r="X2" s="14"/>
      <c r="Y2" s="14"/>
      <c r="Z2" s="14"/>
      <c r="AA2" s="14"/>
      <c r="AB2" s="14"/>
    </row>
    <row r="3">
      <c r="A3" s="7">
        <v>44958.0</v>
      </c>
      <c r="B3" s="8" t="s">
        <v>6815</v>
      </c>
      <c r="C3" s="9" t="s">
        <v>14</v>
      </c>
      <c r="D3" s="15" t="s">
        <v>6816</v>
      </c>
      <c r="E3" s="8" t="s">
        <v>132</v>
      </c>
      <c r="F3" s="16" t="s">
        <v>5278</v>
      </c>
      <c r="G3" s="21" t="s">
        <v>6817</v>
      </c>
      <c r="H3" s="79"/>
      <c r="I3" s="14"/>
      <c r="J3" s="14" t="b">
        <f t="shared" si="1"/>
        <v>1</v>
      </c>
      <c r="K3" s="80">
        <f t="shared" si="2"/>
        <v>4</v>
      </c>
      <c r="L3" s="14"/>
      <c r="M3" s="14"/>
      <c r="N3" s="14"/>
      <c r="O3" s="14"/>
      <c r="P3" s="14"/>
      <c r="Q3" s="14"/>
      <c r="R3" s="14"/>
      <c r="S3" s="14"/>
      <c r="T3" s="14"/>
      <c r="U3" s="14"/>
      <c r="V3" s="14"/>
      <c r="W3" s="14"/>
      <c r="X3" s="14"/>
      <c r="Y3" s="14"/>
      <c r="Z3" s="14"/>
      <c r="AA3" s="14"/>
      <c r="AB3" s="14"/>
    </row>
    <row r="4">
      <c r="A4" s="7">
        <v>44958.0</v>
      </c>
      <c r="B4" s="8" t="s">
        <v>6818</v>
      </c>
      <c r="C4" s="9" t="s">
        <v>30</v>
      </c>
      <c r="D4" s="10" t="s">
        <v>6819</v>
      </c>
      <c r="E4" s="8" t="s">
        <v>32</v>
      </c>
      <c r="F4" s="16" t="s">
        <v>401</v>
      </c>
      <c r="G4" s="78" t="s">
        <v>6820</v>
      </c>
      <c r="H4" s="79"/>
      <c r="I4" s="14"/>
      <c r="J4" s="14" t="b">
        <f t="shared" si="1"/>
        <v>1</v>
      </c>
      <c r="K4" s="80">
        <f t="shared" si="2"/>
        <v>1</v>
      </c>
      <c r="L4" s="14"/>
      <c r="M4" s="14"/>
      <c r="N4" s="14"/>
      <c r="O4" s="14"/>
      <c r="P4" s="14"/>
      <c r="Q4" s="14"/>
      <c r="R4" s="14"/>
      <c r="S4" s="14"/>
      <c r="T4" s="14"/>
      <c r="U4" s="14"/>
      <c r="V4" s="14"/>
      <c r="W4" s="14"/>
      <c r="X4" s="14"/>
      <c r="Y4" s="14"/>
      <c r="Z4" s="14"/>
      <c r="AA4" s="14"/>
      <c r="AB4" s="14"/>
    </row>
    <row r="5">
      <c r="A5" s="7">
        <v>44958.0</v>
      </c>
      <c r="B5" s="8" t="s">
        <v>6821</v>
      </c>
      <c r="C5" s="9" t="s">
        <v>10</v>
      </c>
      <c r="D5" s="10" t="s">
        <v>6822</v>
      </c>
      <c r="E5" s="8" t="s">
        <v>199</v>
      </c>
      <c r="F5" s="16" t="s">
        <v>6823</v>
      </c>
      <c r="G5" s="78" t="s">
        <v>6824</v>
      </c>
      <c r="H5" s="79"/>
      <c r="I5" s="14"/>
      <c r="J5" s="14" t="b">
        <f t="shared" si="1"/>
        <v>1</v>
      </c>
      <c r="K5" s="80">
        <f t="shared" si="2"/>
        <v>1</v>
      </c>
      <c r="L5" s="14"/>
      <c r="M5" s="14"/>
      <c r="N5" s="14"/>
      <c r="O5" s="14"/>
      <c r="P5" s="14"/>
      <c r="Q5" s="14"/>
      <c r="R5" s="14"/>
      <c r="S5" s="14"/>
      <c r="T5" s="14"/>
      <c r="U5" s="14"/>
      <c r="V5" s="14"/>
      <c r="W5" s="14"/>
      <c r="X5" s="14"/>
      <c r="Y5" s="14"/>
      <c r="Z5" s="14"/>
      <c r="AA5" s="14"/>
      <c r="AB5" s="14"/>
    </row>
    <row r="6">
      <c r="A6" s="7">
        <v>44959.0</v>
      </c>
      <c r="B6" s="8" t="s">
        <v>6825</v>
      </c>
      <c r="C6" s="9" t="s">
        <v>14</v>
      </c>
      <c r="D6" s="10" t="s">
        <v>6826</v>
      </c>
      <c r="E6" s="8" t="s">
        <v>6827</v>
      </c>
      <c r="F6" s="16" t="s">
        <v>6828</v>
      </c>
      <c r="G6" s="78" t="s">
        <v>6829</v>
      </c>
      <c r="H6" s="79"/>
      <c r="I6" s="14"/>
      <c r="J6" s="14" t="b">
        <f t="shared" si="1"/>
        <v>1</v>
      </c>
      <c r="K6" s="80">
        <f t="shared" si="2"/>
        <v>1</v>
      </c>
      <c r="L6" s="14"/>
      <c r="M6" s="14"/>
      <c r="N6" s="14"/>
      <c r="O6" s="14"/>
      <c r="P6" s="14"/>
      <c r="Q6" s="14"/>
      <c r="R6" s="14"/>
      <c r="S6" s="14"/>
      <c r="T6" s="14"/>
      <c r="U6" s="14"/>
      <c r="V6" s="14"/>
      <c r="W6" s="14"/>
      <c r="X6" s="14"/>
      <c r="Y6" s="14"/>
      <c r="Z6" s="14"/>
      <c r="AA6" s="14"/>
      <c r="AB6" s="14"/>
    </row>
    <row r="7">
      <c r="A7" s="7">
        <v>44959.0</v>
      </c>
      <c r="B7" s="8" t="s">
        <v>6830</v>
      </c>
      <c r="C7" s="9" t="s">
        <v>10</v>
      </c>
      <c r="D7" s="10" t="s">
        <v>6831</v>
      </c>
      <c r="E7" s="8" t="s">
        <v>156</v>
      </c>
      <c r="F7" s="16" t="s">
        <v>6832</v>
      </c>
      <c r="G7" s="78" t="s">
        <v>6833</v>
      </c>
      <c r="H7" s="79"/>
      <c r="I7" s="14"/>
      <c r="J7" s="14" t="b">
        <f t="shared" si="1"/>
        <v>1</v>
      </c>
      <c r="K7" s="80">
        <f t="shared" si="2"/>
        <v>1</v>
      </c>
      <c r="L7" s="14"/>
      <c r="M7" s="14"/>
      <c r="N7" s="14"/>
      <c r="O7" s="14"/>
      <c r="P7" s="14"/>
      <c r="Q7" s="14"/>
      <c r="R7" s="14"/>
      <c r="S7" s="14"/>
      <c r="T7" s="14"/>
      <c r="U7" s="14"/>
      <c r="V7" s="14"/>
      <c r="W7" s="14"/>
      <c r="X7" s="14"/>
      <c r="Y7" s="14"/>
      <c r="Z7" s="14"/>
      <c r="AA7" s="14"/>
      <c r="AB7" s="14"/>
    </row>
    <row r="8">
      <c r="A8" s="7">
        <v>44959.0</v>
      </c>
      <c r="B8" s="8" t="s">
        <v>6834</v>
      </c>
      <c r="C8" s="9" t="s">
        <v>14</v>
      </c>
      <c r="D8" s="10" t="s">
        <v>6835</v>
      </c>
      <c r="E8" s="8" t="s">
        <v>156</v>
      </c>
      <c r="F8" s="16" t="s">
        <v>6836</v>
      </c>
      <c r="G8" s="78" t="s">
        <v>6837</v>
      </c>
      <c r="H8" s="79"/>
      <c r="I8" s="14"/>
      <c r="J8" s="14" t="b">
        <f t="shared" si="1"/>
        <v>1</v>
      </c>
      <c r="K8" s="80">
        <f t="shared" si="2"/>
        <v>1</v>
      </c>
      <c r="L8" s="14"/>
      <c r="M8" s="14"/>
      <c r="N8" s="14"/>
      <c r="O8" s="14"/>
      <c r="P8" s="14"/>
      <c r="Q8" s="14"/>
      <c r="R8" s="14"/>
      <c r="S8" s="14"/>
      <c r="T8" s="14"/>
      <c r="U8" s="14"/>
      <c r="V8" s="14"/>
      <c r="W8" s="14"/>
      <c r="X8" s="14"/>
      <c r="Y8" s="14"/>
      <c r="Z8" s="14"/>
      <c r="AA8" s="14"/>
      <c r="AB8" s="14"/>
    </row>
    <row r="9">
      <c r="A9" s="7">
        <v>44959.0</v>
      </c>
      <c r="B9" s="8" t="s">
        <v>6838</v>
      </c>
      <c r="C9" s="9" t="s">
        <v>14</v>
      </c>
      <c r="D9" s="15" t="s">
        <v>6839</v>
      </c>
      <c r="E9" s="8" t="s">
        <v>132</v>
      </c>
      <c r="F9" s="16" t="s">
        <v>6840</v>
      </c>
      <c r="G9" s="21" t="s">
        <v>6841</v>
      </c>
      <c r="H9" s="79"/>
      <c r="I9" s="14"/>
      <c r="J9" s="14" t="b">
        <f t="shared" si="1"/>
        <v>1</v>
      </c>
      <c r="K9" s="80">
        <f t="shared" si="2"/>
        <v>5</v>
      </c>
      <c r="L9" s="14"/>
      <c r="M9" s="14"/>
      <c r="N9" s="14"/>
      <c r="O9" s="14"/>
      <c r="P9" s="14"/>
      <c r="Q9" s="14"/>
      <c r="R9" s="14"/>
      <c r="S9" s="14"/>
      <c r="T9" s="14"/>
      <c r="U9" s="14"/>
      <c r="V9" s="14"/>
      <c r="W9" s="14"/>
      <c r="X9" s="14"/>
      <c r="Y9" s="14"/>
      <c r="Z9" s="14"/>
      <c r="AA9" s="14"/>
      <c r="AB9" s="14"/>
    </row>
    <row r="10">
      <c r="A10" s="7">
        <v>44959.0</v>
      </c>
      <c r="B10" s="8" t="s">
        <v>6842</v>
      </c>
      <c r="C10" s="9" t="s">
        <v>14</v>
      </c>
      <c r="D10" s="10" t="s">
        <v>6843</v>
      </c>
      <c r="E10" s="8" t="s">
        <v>93</v>
      </c>
      <c r="F10" s="16" t="s">
        <v>6844</v>
      </c>
      <c r="G10" s="78" t="s">
        <v>6845</v>
      </c>
      <c r="H10" s="79"/>
      <c r="I10" s="14"/>
      <c r="J10" s="14" t="b">
        <f t="shared" si="1"/>
        <v>1</v>
      </c>
      <c r="K10" s="80">
        <f t="shared" si="2"/>
        <v>1</v>
      </c>
      <c r="L10" s="14"/>
      <c r="M10" s="14"/>
      <c r="N10" s="14"/>
      <c r="O10" s="14"/>
      <c r="P10" s="14"/>
      <c r="Q10" s="14"/>
      <c r="R10" s="14"/>
      <c r="S10" s="14"/>
      <c r="T10" s="14"/>
      <c r="U10" s="14"/>
      <c r="V10" s="14"/>
      <c r="W10" s="14"/>
      <c r="X10" s="14"/>
      <c r="Y10" s="14"/>
      <c r="Z10" s="14"/>
      <c r="AA10" s="14"/>
      <c r="AB10" s="14"/>
    </row>
    <row r="11">
      <c r="A11" s="7">
        <v>44959.0</v>
      </c>
      <c r="B11" s="8" t="s">
        <v>6846</v>
      </c>
      <c r="C11" s="9" t="s">
        <v>10</v>
      </c>
      <c r="D11" s="10" t="s">
        <v>6847</v>
      </c>
      <c r="E11" s="8" t="s">
        <v>199</v>
      </c>
      <c r="F11" s="16" t="s">
        <v>6848</v>
      </c>
      <c r="G11" s="78" t="s">
        <v>6849</v>
      </c>
      <c r="H11" s="79"/>
      <c r="I11" s="14"/>
      <c r="J11" s="14" t="b">
        <f t="shared" si="1"/>
        <v>1</v>
      </c>
      <c r="K11" s="80">
        <f t="shared" si="2"/>
        <v>1</v>
      </c>
      <c r="L11" s="14"/>
      <c r="M11" s="14"/>
      <c r="N11" s="14"/>
      <c r="O11" s="14"/>
      <c r="P11" s="14"/>
      <c r="Q11" s="14"/>
      <c r="R11" s="14"/>
      <c r="S11" s="14"/>
      <c r="T11" s="14"/>
      <c r="U11" s="14"/>
      <c r="V11" s="14"/>
      <c r="W11" s="14"/>
      <c r="X11" s="14"/>
      <c r="Y11" s="14"/>
      <c r="Z11" s="14"/>
      <c r="AA11" s="14"/>
      <c r="AB11" s="14"/>
    </row>
    <row r="12">
      <c r="A12" s="7">
        <v>44959.0</v>
      </c>
      <c r="B12" s="8" t="s">
        <v>6850</v>
      </c>
      <c r="C12" s="9" t="s">
        <v>10</v>
      </c>
      <c r="D12" s="10" t="s">
        <v>6851</v>
      </c>
      <c r="E12" s="8" t="s">
        <v>199</v>
      </c>
      <c r="F12" s="16" t="s">
        <v>6852</v>
      </c>
      <c r="G12" s="78" t="s">
        <v>6853</v>
      </c>
      <c r="H12" s="79"/>
      <c r="I12" s="14"/>
      <c r="J12" s="14" t="b">
        <f t="shared" si="1"/>
        <v>1</v>
      </c>
      <c r="K12" s="80">
        <f t="shared" si="2"/>
        <v>1</v>
      </c>
      <c r="L12" s="14"/>
      <c r="M12" s="14"/>
      <c r="N12" s="14"/>
      <c r="O12" s="14"/>
      <c r="P12" s="14"/>
      <c r="Q12" s="14"/>
      <c r="R12" s="14"/>
      <c r="S12" s="14"/>
      <c r="T12" s="14"/>
      <c r="U12" s="14"/>
      <c r="V12" s="14"/>
      <c r="W12" s="14"/>
      <c r="X12" s="14"/>
      <c r="Y12" s="14"/>
      <c r="Z12" s="14"/>
      <c r="AA12" s="14"/>
      <c r="AB12" s="14"/>
    </row>
    <row r="13">
      <c r="A13" s="7">
        <v>44959.0</v>
      </c>
      <c r="B13" s="8" t="s">
        <v>6854</v>
      </c>
      <c r="C13" s="9" t="s">
        <v>10</v>
      </c>
      <c r="D13" s="10" t="s">
        <v>6855</v>
      </c>
      <c r="E13" s="8" t="s">
        <v>199</v>
      </c>
      <c r="F13" s="16" t="s">
        <v>6856</v>
      </c>
      <c r="G13" s="8" t="s">
        <v>6857</v>
      </c>
      <c r="H13" s="79"/>
      <c r="I13" s="14"/>
      <c r="J13" s="14" t="b">
        <f t="shared" si="1"/>
        <v>1</v>
      </c>
      <c r="K13" s="80">
        <f t="shared" si="2"/>
        <v>1</v>
      </c>
      <c r="L13" s="14"/>
      <c r="M13" s="14"/>
      <c r="N13" s="14"/>
      <c r="O13" s="14"/>
      <c r="P13" s="14"/>
      <c r="Q13" s="14"/>
      <c r="R13" s="14"/>
      <c r="S13" s="14"/>
      <c r="T13" s="14"/>
      <c r="U13" s="14"/>
      <c r="V13" s="14"/>
      <c r="W13" s="14"/>
      <c r="X13" s="14"/>
      <c r="Y13" s="14"/>
      <c r="Z13" s="14"/>
      <c r="AA13" s="14"/>
      <c r="AB13" s="14"/>
    </row>
    <row r="14">
      <c r="A14" s="7">
        <v>44959.0</v>
      </c>
      <c r="B14" s="8" t="s">
        <v>6858</v>
      </c>
      <c r="C14" s="9" t="s">
        <v>14</v>
      </c>
      <c r="D14" s="10" t="s">
        <v>6859</v>
      </c>
      <c r="E14" s="8" t="s">
        <v>156</v>
      </c>
      <c r="F14" s="16" t="s">
        <v>6860</v>
      </c>
      <c r="G14" s="78" t="s">
        <v>6861</v>
      </c>
      <c r="H14" s="79"/>
      <c r="I14" s="14"/>
      <c r="J14" s="14" t="b">
        <f t="shared" si="1"/>
        <v>1</v>
      </c>
      <c r="K14" s="80">
        <f t="shared" si="2"/>
        <v>1</v>
      </c>
      <c r="L14" s="14"/>
      <c r="M14" s="14"/>
      <c r="N14" s="14"/>
      <c r="O14" s="14"/>
      <c r="P14" s="14"/>
      <c r="Q14" s="14"/>
      <c r="R14" s="14"/>
      <c r="S14" s="14"/>
      <c r="T14" s="14"/>
      <c r="U14" s="14"/>
      <c r="V14" s="14"/>
      <c r="W14" s="14"/>
      <c r="X14" s="14"/>
      <c r="Y14" s="14"/>
      <c r="Z14" s="14"/>
      <c r="AA14" s="14"/>
      <c r="AB14" s="14"/>
    </row>
    <row r="15">
      <c r="A15" s="7">
        <v>44959.0</v>
      </c>
      <c r="B15" s="8" t="s">
        <v>6862</v>
      </c>
      <c r="C15" s="9" t="s">
        <v>14</v>
      </c>
      <c r="D15" s="10" t="s">
        <v>6863</v>
      </c>
      <c r="E15" s="8" t="s">
        <v>93</v>
      </c>
      <c r="F15" s="16" t="s">
        <v>6864</v>
      </c>
      <c r="G15" s="78" t="s">
        <v>6865</v>
      </c>
      <c r="H15" s="79"/>
      <c r="I15" s="14"/>
      <c r="J15" s="14" t="b">
        <f t="shared" si="1"/>
        <v>1</v>
      </c>
      <c r="K15" s="80">
        <f t="shared" si="2"/>
        <v>1</v>
      </c>
      <c r="L15" s="14"/>
      <c r="M15" s="14"/>
      <c r="N15" s="14"/>
      <c r="O15" s="14"/>
      <c r="P15" s="14"/>
      <c r="Q15" s="14"/>
      <c r="R15" s="14"/>
      <c r="S15" s="14"/>
      <c r="T15" s="14"/>
      <c r="U15" s="14"/>
      <c r="V15" s="14"/>
      <c r="W15" s="14"/>
      <c r="X15" s="14"/>
      <c r="Y15" s="14"/>
      <c r="Z15" s="14"/>
      <c r="AA15" s="14"/>
      <c r="AB15" s="14"/>
    </row>
    <row r="16">
      <c r="A16" s="7">
        <v>44959.0</v>
      </c>
      <c r="B16" s="8" t="s">
        <v>6866</v>
      </c>
      <c r="C16" s="9" t="s">
        <v>14</v>
      </c>
      <c r="D16" s="10" t="s">
        <v>6867</v>
      </c>
      <c r="E16" s="8" t="s">
        <v>174</v>
      </c>
      <c r="F16" s="16" t="s">
        <v>6868</v>
      </c>
      <c r="G16" s="21" t="s">
        <v>6869</v>
      </c>
      <c r="H16" s="81" t="s">
        <v>6870</v>
      </c>
      <c r="I16" s="14"/>
      <c r="J16" s="14" t="b">
        <f t="shared" si="1"/>
        <v>1</v>
      </c>
      <c r="K16" s="80">
        <f t="shared" si="2"/>
        <v>1</v>
      </c>
      <c r="L16" s="14"/>
      <c r="M16" s="14"/>
      <c r="N16" s="14"/>
      <c r="O16" s="14"/>
      <c r="P16" s="14"/>
      <c r="Q16" s="14"/>
      <c r="R16" s="14"/>
      <c r="S16" s="14"/>
      <c r="T16" s="14"/>
      <c r="U16" s="14"/>
      <c r="V16" s="14"/>
      <c r="W16" s="14"/>
      <c r="X16" s="14"/>
      <c r="Y16" s="14"/>
      <c r="Z16" s="14"/>
      <c r="AA16" s="14"/>
      <c r="AB16" s="14"/>
    </row>
    <row r="17">
      <c r="A17" s="7">
        <v>44959.0</v>
      </c>
      <c r="B17" s="8" t="s">
        <v>6871</v>
      </c>
      <c r="C17" s="9" t="s">
        <v>14</v>
      </c>
      <c r="D17" s="15" t="s">
        <v>6872</v>
      </c>
      <c r="E17" s="8" t="s">
        <v>132</v>
      </c>
      <c r="F17" s="16" t="s">
        <v>6873</v>
      </c>
      <c r="G17" s="21" t="s">
        <v>6874</v>
      </c>
      <c r="H17" s="79"/>
      <c r="I17" s="16" t="s">
        <v>6875</v>
      </c>
      <c r="J17" s="14" t="b">
        <f t="shared" si="1"/>
        <v>1</v>
      </c>
      <c r="K17" s="80">
        <f t="shared" si="2"/>
        <v>6</v>
      </c>
      <c r="L17" s="14"/>
      <c r="M17" s="14"/>
      <c r="N17" s="14"/>
      <c r="O17" s="14"/>
      <c r="P17" s="14"/>
      <c r="Q17" s="14"/>
      <c r="R17" s="14"/>
      <c r="S17" s="14"/>
      <c r="T17" s="14"/>
      <c r="U17" s="14"/>
      <c r="V17" s="14"/>
      <c r="W17" s="14"/>
      <c r="X17" s="14"/>
      <c r="Y17" s="14"/>
      <c r="Z17" s="14"/>
      <c r="AA17" s="14"/>
      <c r="AB17" s="14"/>
    </row>
    <row r="18" ht="88.5" customHeight="1">
      <c r="A18" s="7">
        <v>44959.0</v>
      </c>
      <c r="B18" s="8" t="s">
        <v>6876</v>
      </c>
      <c r="C18" s="9" t="s">
        <v>14</v>
      </c>
      <c r="D18" s="15" t="s">
        <v>6877</v>
      </c>
      <c r="E18" s="8" t="s">
        <v>132</v>
      </c>
      <c r="F18" s="16" t="s">
        <v>6878</v>
      </c>
      <c r="G18" s="21" t="s">
        <v>6879</v>
      </c>
      <c r="H18" s="81" t="s">
        <v>6880</v>
      </c>
      <c r="I18" s="14"/>
      <c r="J18" s="14" t="b">
        <f t="shared" si="1"/>
        <v>1</v>
      </c>
      <c r="K18" s="80">
        <f t="shared" si="2"/>
        <v>2</v>
      </c>
      <c r="L18" s="14"/>
      <c r="M18" s="14"/>
      <c r="N18" s="14"/>
      <c r="O18" s="14"/>
      <c r="P18" s="14"/>
      <c r="Q18" s="14"/>
      <c r="R18" s="14"/>
      <c r="S18" s="14"/>
      <c r="T18" s="14"/>
      <c r="U18" s="14"/>
      <c r="V18" s="14"/>
      <c r="W18" s="14"/>
      <c r="X18" s="14"/>
      <c r="Y18" s="14"/>
      <c r="Z18" s="14"/>
      <c r="AA18" s="14"/>
      <c r="AB18" s="14"/>
    </row>
    <row r="19">
      <c r="A19" s="7">
        <v>44959.0</v>
      </c>
      <c r="B19" s="8" t="s">
        <v>6881</v>
      </c>
      <c r="C19" s="9" t="s">
        <v>10</v>
      </c>
      <c r="D19" s="10" t="s">
        <v>6882</v>
      </c>
      <c r="E19" s="8" t="s">
        <v>68</v>
      </c>
      <c r="F19" s="16" t="s">
        <v>6883</v>
      </c>
      <c r="G19" s="21" t="s">
        <v>6884</v>
      </c>
      <c r="H19" s="81" t="s">
        <v>6885</v>
      </c>
      <c r="I19" s="14"/>
      <c r="J19" s="14" t="b">
        <f t="shared" si="1"/>
        <v>1</v>
      </c>
      <c r="K19" s="80">
        <f t="shared" si="2"/>
        <v>1</v>
      </c>
      <c r="L19" s="14"/>
      <c r="M19" s="14"/>
      <c r="N19" s="14"/>
      <c r="O19" s="14"/>
      <c r="P19" s="14"/>
      <c r="Q19" s="14"/>
      <c r="R19" s="14"/>
      <c r="S19" s="14"/>
      <c r="T19" s="14"/>
      <c r="U19" s="14"/>
      <c r="V19" s="14"/>
      <c r="W19" s="14"/>
      <c r="X19" s="14"/>
      <c r="Y19" s="14"/>
      <c r="Z19" s="14"/>
      <c r="AA19" s="14"/>
      <c r="AB19" s="14"/>
    </row>
    <row r="20">
      <c r="A20" s="7">
        <v>44959.0</v>
      </c>
      <c r="B20" s="8" t="s">
        <v>6886</v>
      </c>
      <c r="C20" s="9" t="s">
        <v>14</v>
      </c>
      <c r="D20" s="10" t="s">
        <v>6887</v>
      </c>
      <c r="E20" s="8" t="s">
        <v>93</v>
      </c>
      <c r="F20" s="16"/>
      <c r="H20" s="8" t="s">
        <v>6888</v>
      </c>
      <c r="I20" s="14"/>
      <c r="J20" s="14" t="b">
        <f t="shared" si="1"/>
        <v>0</v>
      </c>
      <c r="K20" s="80">
        <f t="shared" si="2"/>
        <v>0</v>
      </c>
      <c r="L20" s="14"/>
      <c r="M20" s="14"/>
      <c r="N20" s="14"/>
      <c r="O20" s="14"/>
      <c r="P20" s="14"/>
      <c r="Q20" s="14"/>
      <c r="R20" s="14"/>
      <c r="S20" s="14"/>
      <c r="T20" s="14"/>
      <c r="U20" s="14"/>
      <c r="V20" s="14"/>
      <c r="W20" s="14"/>
      <c r="X20" s="14"/>
      <c r="Y20" s="14"/>
      <c r="Z20" s="14"/>
      <c r="AA20" s="14"/>
      <c r="AB20" s="14"/>
    </row>
    <row r="21">
      <c r="A21" s="7">
        <v>44959.0</v>
      </c>
      <c r="B21" s="21" t="s">
        <v>6889</v>
      </c>
      <c r="C21" s="9" t="s">
        <v>14</v>
      </c>
      <c r="D21" s="10" t="s">
        <v>6863</v>
      </c>
      <c r="E21" s="8" t="s">
        <v>156</v>
      </c>
      <c r="F21" s="16" t="s">
        <v>6890</v>
      </c>
      <c r="G21" s="21" t="s">
        <v>6891</v>
      </c>
      <c r="H21" s="81" t="s">
        <v>6892</v>
      </c>
      <c r="I21" s="14"/>
      <c r="J21" s="14" t="b">
        <f t="shared" si="1"/>
        <v>1</v>
      </c>
      <c r="K21" s="80">
        <f t="shared" si="2"/>
        <v>1</v>
      </c>
      <c r="L21" s="14"/>
      <c r="M21" s="14"/>
      <c r="N21" s="14"/>
      <c r="O21" s="14"/>
      <c r="P21" s="14"/>
      <c r="Q21" s="14"/>
      <c r="R21" s="14"/>
      <c r="S21" s="14"/>
      <c r="T21" s="14"/>
      <c r="U21" s="14"/>
      <c r="V21" s="14"/>
      <c r="W21" s="14"/>
      <c r="X21" s="14"/>
      <c r="Y21" s="14"/>
      <c r="Z21" s="14"/>
      <c r="AA21" s="14"/>
      <c r="AB21" s="14"/>
    </row>
    <row r="22">
      <c r="A22" s="7">
        <v>44960.0</v>
      </c>
      <c r="B22" s="8" t="s">
        <v>6893</v>
      </c>
      <c r="C22" s="9" t="s">
        <v>14</v>
      </c>
      <c r="D22" s="10" t="s">
        <v>6894</v>
      </c>
      <c r="E22" s="8" t="s">
        <v>93</v>
      </c>
      <c r="F22" s="16" t="s">
        <v>6895</v>
      </c>
      <c r="G22" s="78" t="s">
        <v>6896</v>
      </c>
      <c r="H22" s="79"/>
      <c r="I22" s="14"/>
      <c r="J22" s="14" t="b">
        <f t="shared" si="1"/>
        <v>1</v>
      </c>
      <c r="K22" s="80">
        <f t="shared" si="2"/>
        <v>1</v>
      </c>
      <c r="L22" s="14"/>
      <c r="M22" s="14"/>
      <c r="N22" s="14"/>
      <c r="O22" s="14"/>
      <c r="P22" s="14"/>
      <c r="Q22" s="14"/>
      <c r="R22" s="14"/>
      <c r="S22" s="14"/>
      <c r="T22" s="14"/>
      <c r="U22" s="14"/>
      <c r="V22" s="14"/>
      <c r="W22" s="14"/>
      <c r="X22" s="14"/>
      <c r="Y22" s="14"/>
      <c r="Z22" s="14"/>
      <c r="AA22" s="14"/>
      <c r="AB22" s="14"/>
    </row>
    <row r="23">
      <c r="A23" s="7">
        <v>44960.0</v>
      </c>
      <c r="B23" s="8" t="s">
        <v>6897</v>
      </c>
      <c r="C23" s="9" t="s">
        <v>10</v>
      </c>
      <c r="D23" s="10" t="s">
        <v>6898</v>
      </c>
      <c r="E23" s="8" t="s">
        <v>199</v>
      </c>
      <c r="F23" s="16" t="s">
        <v>6899</v>
      </c>
      <c r="G23" s="21" t="s">
        <v>6900</v>
      </c>
      <c r="H23" s="79"/>
      <c r="I23" s="14"/>
      <c r="J23" s="14" t="b">
        <f t="shared" si="1"/>
        <v>1</v>
      </c>
      <c r="K23" s="80">
        <f t="shared" si="2"/>
        <v>1</v>
      </c>
      <c r="L23" s="14"/>
      <c r="M23" s="14"/>
      <c r="N23" s="14"/>
      <c r="O23" s="14"/>
      <c r="P23" s="14"/>
      <c r="Q23" s="14"/>
      <c r="R23" s="14"/>
      <c r="S23" s="14"/>
      <c r="T23" s="14"/>
      <c r="U23" s="14"/>
      <c r="V23" s="14"/>
      <c r="W23" s="14"/>
      <c r="X23" s="14"/>
      <c r="Y23" s="14"/>
      <c r="Z23" s="14"/>
      <c r="AA23" s="14"/>
      <c r="AB23" s="14"/>
    </row>
    <row r="24">
      <c r="A24" s="7">
        <v>44960.0</v>
      </c>
      <c r="B24" s="8" t="s">
        <v>6901</v>
      </c>
      <c r="C24" s="9" t="s">
        <v>10</v>
      </c>
      <c r="D24" s="10" t="s">
        <v>6902</v>
      </c>
      <c r="E24" s="8" t="s">
        <v>156</v>
      </c>
      <c r="F24" s="16" t="s">
        <v>6903</v>
      </c>
      <c r="G24" s="78" t="s">
        <v>6904</v>
      </c>
      <c r="H24" s="79"/>
      <c r="I24" s="14"/>
      <c r="J24" s="14" t="b">
        <f t="shared" si="1"/>
        <v>1</v>
      </c>
      <c r="K24" s="80">
        <f t="shared" si="2"/>
        <v>1</v>
      </c>
      <c r="L24" s="14"/>
      <c r="M24" s="14"/>
      <c r="N24" s="14"/>
      <c r="O24" s="14"/>
      <c r="P24" s="14"/>
      <c r="Q24" s="14"/>
      <c r="R24" s="14"/>
      <c r="S24" s="14"/>
      <c r="T24" s="14"/>
      <c r="U24" s="14"/>
      <c r="V24" s="14"/>
      <c r="W24" s="14"/>
      <c r="X24" s="14"/>
      <c r="Y24" s="14"/>
      <c r="Z24" s="14"/>
      <c r="AA24" s="14"/>
      <c r="AB24" s="14"/>
    </row>
    <row r="25">
      <c r="A25" s="7">
        <v>44960.0</v>
      </c>
      <c r="B25" s="8" t="s">
        <v>6905</v>
      </c>
      <c r="C25" s="9" t="s">
        <v>14</v>
      </c>
      <c r="D25" s="10" t="s">
        <v>6894</v>
      </c>
      <c r="E25" s="8" t="s">
        <v>93</v>
      </c>
      <c r="F25" s="27"/>
      <c r="G25" s="8" t="s">
        <v>6906</v>
      </c>
      <c r="H25" s="79"/>
      <c r="I25" s="8" t="s">
        <v>6907</v>
      </c>
      <c r="J25" s="14" t="b">
        <f t="shared" si="1"/>
        <v>0</v>
      </c>
      <c r="K25" s="80">
        <f t="shared" si="2"/>
        <v>0</v>
      </c>
      <c r="L25" s="14"/>
      <c r="M25" s="14"/>
      <c r="N25" s="14"/>
      <c r="O25" s="14"/>
      <c r="P25" s="14"/>
      <c r="Q25" s="14"/>
      <c r="R25" s="14"/>
      <c r="S25" s="14"/>
      <c r="T25" s="14"/>
      <c r="U25" s="14"/>
      <c r="V25" s="14"/>
      <c r="W25" s="14"/>
      <c r="X25" s="14"/>
      <c r="Y25" s="14"/>
      <c r="Z25" s="14"/>
      <c r="AA25" s="14"/>
      <c r="AB25" s="14"/>
    </row>
    <row r="26">
      <c r="A26" s="7">
        <v>44963.0</v>
      </c>
      <c r="B26" s="8" t="s">
        <v>6908</v>
      </c>
      <c r="C26" s="9" t="s">
        <v>14</v>
      </c>
      <c r="D26" s="10" t="s">
        <v>6909</v>
      </c>
      <c r="E26" s="8" t="s">
        <v>6910</v>
      </c>
      <c r="F26" s="16" t="s">
        <v>6911</v>
      </c>
      <c r="G26" s="78" t="s">
        <v>6912</v>
      </c>
      <c r="H26" s="79"/>
      <c r="I26" s="14"/>
      <c r="J26" s="14" t="b">
        <f t="shared" si="1"/>
        <v>1</v>
      </c>
      <c r="K26" s="80">
        <f t="shared" si="2"/>
        <v>1</v>
      </c>
      <c r="L26" s="14"/>
      <c r="M26" s="14"/>
      <c r="N26" s="14"/>
      <c r="O26" s="14"/>
      <c r="P26" s="14"/>
      <c r="Q26" s="14"/>
      <c r="R26" s="14"/>
      <c r="S26" s="14"/>
      <c r="T26" s="14"/>
      <c r="U26" s="14"/>
      <c r="V26" s="14"/>
      <c r="W26" s="14"/>
      <c r="X26" s="14"/>
      <c r="Y26" s="14"/>
      <c r="Z26" s="14"/>
      <c r="AA26" s="14"/>
      <c r="AB26" s="14"/>
    </row>
    <row r="27" ht="293.25" customHeight="1">
      <c r="A27" s="7">
        <v>44963.0</v>
      </c>
      <c r="B27" s="8" t="s">
        <v>6913</v>
      </c>
      <c r="C27" s="9" t="s">
        <v>14</v>
      </c>
      <c r="D27" s="15" t="s">
        <v>6914</v>
      </c>
      <c r="E27" s="8" t="s">
        <v>132</v>
      </c>
      <c r="F27" s="16" t="s">
        <v>5278</v>
      </c>
      <c r="G27" s="21" t="s">
        <v>6915</v>
      </c>
      <c r="H27" s="79"/>
      <c r="I27" s="14"/>
      <c r="J27" s="14" t="b">
        <f t="shared" si="1"/>
        <v>1</v>
      </c>
      <c r="K27" s="80">
        <f t="shared" si="2"/>
        <v>2</v>
      </c>
      <c r="L27" s="14"/>
      <c r="M27" s="14"/>
      <c r="N27" s="14"/>
      <c r="O27" s="14"/>
      <c r="P27" s="14"/>
      <c r="Q27" s="14"/>
      <c r="R27" s="14"/>
      <c r="S27" s="14"/>
      <c r="T27" s="14"/>
      <c r="U27" s="14"/>
      <c r="V27" s="14"/>
      <c r="W27" s="14"/>
      <c r="X27" s="14"/>
      <c r="Y27" s="14"/>
      <c r="Z27" s="14"/>
      <c r="AA27" s="14"/>
      <c r="AB27" s="14"/>
    </row>
    <row r="28" ht="129.75" customHeight="1">
      <c r="A28" s="7">
        <v>44963.0</v>
      </c>
      <c r="B28" s="8" t="s">
        <v>6876</v>
      </c>
      <c r="C28" s="9" t="s">
        <v>14</v>
      </c>
      <c r="D28" s="15" t="s">
        <v>6916</v>
      </c>
      <c r="E28" s="8" t="s">
        <v>132</v>
      </c>
      <c r="F28" s="16" t="s">
        <v>6878</v>
      </c>
      <c r="G28" s="21" t="s">
        <v>6917</v>
      </c>
      <c r="H28" s="79"/>
      <c r="I28" s="14"/>
      <c r="J28" s="14" t="b">
        <f t="shared" si="1"/>
        <v>1</v>
      </c>
      <c r="K28" s="80">
        <f t="shared" si="2"/>
        <v>1</v>
      </c>
      <c r="L28" s="14"/>
      <c r="M28" s="14"/>
      <c r="N28" s="14"/>
      <c r="O28" s="14"/>
      <c r="P28" s="14"/>
      <c r="Q28" s="14"/>
      <c r="R28" s="14"/>
      <c r="S28" s="14"/>
      <c r="T28" s="14"/>
      <c r="U28" s="14"/>
      <c r="V28" s="14"/>
      <c r="W28" s="14"/>
      <c r="X28" s="14"/>
      <c r="Y28" s="14"/>
      <c r="Z28" s="14"/>
      <c r="AA28" s="14"/>
      <c r="AB28" s="14"/>
    </row>
    <row r="29" ht="339.75" customHeight="1">
      <c r="A29" s="7">
        <v>44963.0</v>
      </c>
      <c r="B29" s="8" t="s">
        <v>6918</v>
      </c>
      <c r="C29" s="9" t="s">
        <v>14</v>
      </c>
      <c r="D29" s="10" t="s">
        <v>6919</v>
      </c>
      <c r="E29" s="8" t="s">
        <v>1338</v>
      </c>
      <c r="F29" s="16" t="s">
        <v>6920</v>
      </c>
      <c r="G29" s="78" t="s">
        <v>6921</v>
      </c>
      <c r="H29" s="79"/>
      <c r="I29" s="14"/>
      <c r="J29" s="14" t="b">
        <f t="shared" si="1"/>
        <v>1</v>
      </c>
      <c r="K29" s="80">
        <f t="shared" si="2"/>
        <v>1</v>
      </c>
      <c r="L29" s="14"/>
      <c r="M29" s="14"/>
      <c r="N29" s="14"/>
      <c r="O29" s="14"/>
      <c r="P29" s="14"/>
      <c r="Q29" s="14"/>
      <c r="R29" s="14"/>
      <c r="S29" s="14"/>
      <c r="T29" s="14"/>
      <c r="U29" s="14"/>
      <c r="V29" s="14"/>
      <c r="W29" s="14"/>
      <c r="X29" s="14"/>
      <c r="Y29" s="14"/>
      <c r="Z29" s="14"/>
      <c r="AA29" s="14"/>
      <c r="AB29" s="14"/>
    </row>
    <row r="30">
      <c r="A30" s="7">
        <v>44963.0</v>
      </c>
      <c r="B30" s="8" t="s">
        <v>6922</v>
      </c>
      <c r="C30" s="9" t="s">
        <v>14</v>
      </c>
      <c r="D30" s="15" t="s">
        <v>6923</v>
      </c>
      <c r="E30" s="8" t="s">
        <v>132</v>
      </c>
      <c r="F30" s="16" t="s">
        <v>6840</v>
      </c>
      <c r="G30" s="21" t="s">
        <v>6924</v>
      </c>
      <c r="H30" s="79"/>
      <c r="I30" s="14"/>
      <c r="J30" s="14" t="b">
        <f t="shared" si="1"/>
        <v>1</v>
      </c>
      <c r="K30" s="80">
        <f t="shared" si="2"/>
        <v>2</v>
      </c>
      <c r="L30" s="14"/>
      <c r="M30" s="14"/>
      <c r="N30" s="14"/>
      <c r="O30" s="14"/>
      <c r="P30" s="14"/>
      <c r="Q30" s="14"/>
      <c r="R30" s="14"/>
      <c r="S30" s="14"/>
      <c r="T30" s="14"/>
      <c r="U30" s="14"/>
      <c r="V30" s="14"/>
      <c r="W30" s="14"/>
      <c r="X30" s="14"/>
      <c r="Y30" s="14"/>
      <c r="Z30" s="14"/>
      <c r="AA30" s="14"/>
      <c r="AB30" s="14"/>
    </row>
    <row r="31">
      <c r="A31" s="7">
        <v>44963.0</v>
      </c>
      <c r="B31" s="8" t="s">
        <v>6925</v>
      </c>
      <c r="C31" s="9" t="s">
        <v>14</v>
      </c>
      <c r="D31" s="10" t="s">
        <v>6926</v>
      </c>
      <c r="E31" s="8" t="s">
        <v>132</v>
      </c>
      <c r="F31" s="16" t="s">
        <v>6927</v>
      </c>
      <c r="G31" s="78" t="s">
        <v>6928</v>
      </c>
      <c r="H31" s="79"/>
      <c r="I31" s="14"/>
      <c r="J31" s="14" t="b">
        <f t="shared" si="1"/>
        <v>1</v>
      </c>
      <c r="K31" s="80">
        <f t="shared" si="2"/>
        <v>1</v>
      </c>
      <c r="L31" s="14"/>
      <c r="M31" s="14"/>
      <c r="N31" s="14"/>
      <c r="O31" s="14"/>
      <c r="P31" s="14"/>
      <c r="Q31" s="14"/>
      <c r="R31" s="14"/>
      <c r="S31" s="14"/>
      <c r="T31" s="14"/>
      <c r="U31" s="14"/>
      <c r="V31" s="14"/>
      <c r="W31" s="14"/>
      <c r="X31" s="14"/>
      <c r="Y31" s="14"/>
      <c r="Z31" s="14"/>
      <c r="AA31" s="14"/>
      <c r="AB31" s="14"/>
    </row>
    <row r="32">
      <c r="A32" s="7">
        <v>44964.0</v>
      </c>
      <c r="B32" s="8" t="s">
        <v>6929</v>
      </c>
      <c r="C32" s="9" t="s">
        <v>14</v>
      </c>
      <c r="D32" s="10" t="s">
        <v>6930</v>
      </c>
      <c r="E32" s="8" t="s">
        <v>6388</v>
      </c>
      <c r="F32" s="16" t="s">
        <v>6931</v>
      </c>
      <c r="G32" s="78" t="s">
        <v>6932</v>
      </c>
      <c r="H32" s="79"/>
      <c r="I32" s="14"/>
      <c r="J32" s="14" t="b">
        <f t="shared" si="1"/>
        <v>1</v>
      </c>
      <c r="K32" s="80">
        <f t="shared" si="2"/>
        <v>1</v>
      </c>
      <c r="L32" s="14"/>
      <c r="M32" s="14"/>
      <c r="N32" s="14"/>
      <c r="O32" s="14"/>
      <c r="P32" s="14"/>
      <c r="Q32" s="14"/>
      <c r="R32" s="14"/>
      <c r="S32" s="14"/>
      <c r="T32" s="14"/>
      <c r="U32" s="14"/>
      <c r="V32" s="14"/>
      <c r="W32" s="14"/>
      <c r="X32" s="14"/>
      <c r="Y32" s="14"/>
      <c r="Z32" s="14"/>
      <c r="AA32" s="14"/>
      <c r="AB32" s="14"/>
    </row>
    <row r="33">
      <c r="A33" s="7">
        <v>44966.0</v>
      </c>
      <c r="B33" s="8" t="s">
        <v>6933</v>
      </c>
      <c r="C33" s="9" t="s">
        <v>10</v>
      </c>
      <c r="D33" s="10" t="s">
        <v>6934</v>
      </c>
      <c r="E33" s="8" t="s">
        <v>68</v>
      </c>
      <c r="F33" s="16" t="s">
        <v>6935</v>
      </c>
      <c r="G33" s="78" t="s">
        <v>6936</v>
      </c>
      <c r="H33" s="79"/>
      <c r="I33" s="14"/>
      <c r="J33" s="14" t="b">
        <f t="shared" si="1"/>
        <v>1</v>
      </c>
      <c r="K33" s="80">
        <f t="shared" si="2"/>
        <v>1</v>
      </c>
      <c r="L33" s="14"/>
      <c r="M33" s="14"/>
      <c r="N33" s="14"/>
      <c r="O33" s="14"/>
      <c r="P33" s="14"/>
      <c r="Q33" s="14"/>
      <c r="R33" s="14"/>
      <c r="S33" s="14"/>
      <c r="T33" s="14"/>
      <c r="U33" s="14"/>
      <c r="V33" s="14"/>
      <c r="W33" s="14"/>
      <c r="X33" s="14"/>
      <c r="Y33" s="14"/>
      <c r="Z33" s="14"/>
      <c r="AA33" s="14"/>
      <c r="AB33" s="14"/>
    </row>
    <row r="34">
      <c r="A34" s="7">
        <v>44966.0</v>
      </c>
      <c r="B34" s="8" t="s">
        <v>6937</v>
      </c>
      <c r="C34" s="9" t="s">
        <v>10</v>
      </c>
      <c r="D34" s="10" t="s">
        <v>6938</v>
      </c>
      <c r="E34" s="8" t="s">
        <v>199</v>
      </c>
      <c r="F34" s="16" t="s">
        <v>6939</v>
      </c>
      <c r="G34" s="78" t="s">
        <v>6940</v>
      </c>
      <c r="H34" s="79"/>
      <c r="I34" s="14"/>
      <c r="J34" s="14" t="b">
        <f t="shared" si="1"/>
        <v>1</v>
      </c>
      <c r="K34" s="80">
        <f t="shared" si="2"/>
        <v>1</v>
      </c>
      <c r="L34" s="14"/>
      <c r="M34" s="14"/>
      <c r="N34" s="14"/>
      <c r="O34" s="14"/>
      <c r="P34" s="14"/>
      <c r="Q34" s="14"/>
      <c r="R34" s="14"/>
      <c r="S34" s="14"/>
      <c r="T34" s="14"/>
      <c r="U34" s="14"/>
      <c r="V34" s="14"/>
      <c r="W34" s="14"/>
      <c r="X34" s="14"/>
      <c r="Y34" s="14"/>
      <c r="Z34" s="14"/>
      <c r="AA34" s="14"/>
      <c r="AB34" s="14"/>
    </row>
    <row r="35">
      <c r="A35" s="7">
        <v>44967.0</v>
      </c>
      <c r="B35" s="8" t="s">
        <v>6941</v>
      </c>
      <c r="C35" s="9" t="s">
        <v>14</v>
      </c>
      <c r="D35" s="10" t="s">
        <v>6942</v>
      </c>
      <c r="E35" s="8" t="s">
        <v>123</v>
      </c>
      <c r="F35" s="16" t="s">
        <v>6943</v>
      </c>
      <c r="G35" s="78" t="s">
        <v>6944</v>
      </c>
      <c r="H35" s="79"/>
      <c r="I35" s="14"/>
      <c r="J35" s="14" t="b">
        <f t="shared" si="1"/>
        <v>1</v>
      </c>
      <c r="K35" s="80">
        <f t="shared" si="2"/>
        <v>1</v>
      </c>
      <c r="L35" s="14"/>
      <c r="M35" s="14"/>
      <c r="N35" s="14"/>
      <c r="O35" s="14"/>
      <c r="P35" s="14"/>
      <c r="Q35" s="14"/>
      <c r="R35" s="14"/>
      <c r="S35" s="14"/>
      <c r="T35" s="14"/>
      <c r="U35" s="14"/>
      <c r="V35" s="14"/>
      <c r="W35" s="14"/>
      <c r="X35" s="14"/>
      <c r="Y35" s="14"/>
      <c r="Z35" s="14"/>
      <c r="AA35" s="14"/>
      <c r="AB35" s="14"/>
    </row>
    <row r="36">
      <c r="A36" s="7">
        <v>44967.0</v>
      </c>
      <c r="B36" s="8" t="s">
        <v>6945</v>
      </c>
      <c r="C36" s="9" t="s">
        <v>14</v>
      </c>
      <c r="D36" s="10" t="s">
        <v>6946</v>
      </c>
      <c r="E36" s="8" t="s">
        <v>6947</v>
      </c>
      <c r="F36" s="16" t="s">
        <v>6948</v>
      </c>
      <c r="G36" s="78" t="s">
        <v>6949</v>
      </c>
      <c r="H36" s="79"/>
      <c r="I36" s="14"/>
      <c r="J36" s="14" t="b">
        <f t="shared" si="1"/>
        <v>1</v>
      </c>
      <c r="K36" s="80">
        <f t="shared" si="2"/>
        <v>1</v>
      </c>
      <c r="L36" s="14"/>
      <c r="M36" s="14"/>
      <c r="N36" s="14"/>
      <c r="O36" s="14"/>
      <c r="P36" s="14"/>
      <c r="Q36" s="14"/>
      <c r="R36" s="14"/>
      <c r="S36" s="14"/>
      <c r="T36" s="14"/>
      <c r="U36" s="14"/>
      <c r="V36" s="14"/>
      <c r="W36" s="14"/>
      <c r="X36" s="14"/>
      <c r="Y36" s="14"/>
      <c r="Z36" s="14"/>
      <c r="AA36" s="14"/>
      <c r="AB36" s="14"/>
    </row>
    <row r="37" ht="155.25" customHeight="1">
      <c r="A37" s="7">
        <v>44967.0</v>
      </c>
      <c r="B37" s="8" t="s">
        <v>6950</v>
      </c>
      <c r="C37" s="9" t="s">
        <v>14</v>
      </c>
      <c r="D37" s="53" t="s">
        <v>6951</v>
      </c>
      <c r="E37" s="8" t="s">
        <v>132</v>
      </c>
      <c r="F37" s="16" t="s">
        <v>6873</v>
      </c>
      <c r="G37" s="21" t="s">
        <v>6952</v>
      </c>
      <c r="H37" s="79"/>
      <c r="I37" s="14"/>
      <c r="J37" s="14" t="b">
        <f t="shared" si="1"/>
        <v>1</v>
      </c>
      <c r="K37" s="80">
        <f t="shared" si="2"/>
        <v>1</v>
      </c>
      <c r="L37" s="14"/>
      <c r="M37" s="14"/>
      <c r="N37" s="14"/>
      <c r="O37" s="14"/>
      <c r="P37" s="14"/>
      <c r="Q37" s="14"/>
      <c r="R37" s="14"/>
      <c r="S37" s="14"/>
      <c r="T37" s="14"/>
      <c r="U37" s="14"/>
      <c r="V37" s="14"/>
      <c r="W37" s="14"/>
      <c r="X37" s="14"/>
      <c r="Y37" s="14"/>
      <c r="Z37" s="14"/>
      <c r="AA37" s="14"/>
      <c r="AB37" s="14"/>
    </row>
    <row r="38">
      <c r="A38" s="7">
        <v>44967.0</v>
      </c>
      <c r="B38" s="8" t="s">
        <v>6953</v>
      </c>
      <c r="C38" s="9" t="s">
        <v>14</v>
      </c>
      <c r="D38" s="15" t="s">
        <v>6954</v>
      </c>
      <c r="E38" s="8" t="s">
        <v>16</v>
      </c>
      <c r="F38" s="16" t="s">
        <v>6955</v>
      </c>
      <c r="G38" s="21" t="s">
        <v>6956</v>
      </c>
      <c r="H38" s="79"/>
      <c r="I38" s="14"/>
      <c r="J38" s="14" t="b">
        <f t="shared" si="1"/>
        <v>1</v>
      </c>
      <c r="K38" s="80">
        <f t="shared" si="2"/>
        <v>12</v>
      </c>
      <c r="L38" s="14"/>
      <c r="M38" s="14"/>
      <c r="N38" s="14"/>
      <c r="O38" s="14"/>
      <c r="P38" s="14"/>
      <c r="Q38" s="14"/>
      <c r="R38" s="14"/>
      <c r="S38" s="14"/>
      <c r="T38" s="14"/>
      <c r="U38" s="14"/>
      <c r="V38" s="14"/>
      <c r="W38" s="14"/>
      <c r="X38" s="14"/>
      <c r="Y38" s="14"/>
      <c r="Z38" s="14"/>
      <c r="AA38" s="14"/>
      <c r="AB38" s="14"/>
    </row>
    <row r="39" ht="213.0" customHeight="1">
      <c r="A39" s="7">
        <v>44970.0</v>
      </c>
      <c r="B39" s="8" t="s">
        <v>6957</v>
      </c>
      <c r="C39" s="9" t="s">
        <v>14</v>
      </c>
      <c r="D39" s="10" t="s">
        <v>6958</v>
      </c>
      <c r="E39" s="8" t="s">
        <v>132</v>
      </c>
      <c r="F39" s="16" t="s">
        <v>6959</v>
      </c>
      <c r="G39" s="21" t="s">
        <v>6960</v>
      </c>
      <c r="H39" s="79"/>
      <c r="I39" s="14"/>
      <c r="J39" s="14" t="b">
        <f t="shared" si="1"/>
        <v>1</v>
      </c>
      <c r="K39" s="80">
        <f t="shared" si="2"/>
        <v>1</v>
      </c>
      <c r="L39" s="14"/>
      <c r="M39" s="14"/>
      <c r="N39" s="14"/>
      <c r="O39" s="14"/>
      <c r="P39" s="14"/>
      <c r="Q39" s="14"/>
      <c r="R39" s="14"/>
      <c r="S39" s="14"/>
      <c r="T39" s="14"/>
      <c r="U39" s="14"/>
      <c r="V39" s="14"/>
      <c r="W39" s="14"/>
      <c r="X39" s="14"/>
      <c r="Y39" s="14"/>
      <c r="Z39" s="14"/>
      <c r="AA39" s="14"/>
      <c r="AB39" s="14"/>
    </row>
    <row r="40" ht="345.75" customHeight="1">
      <c r="A40" s="7">
        <v>44970.0</v>
      </c>
      <c r="B40" s="8" t="s">
        <v>6961</v>
      </c>
      <c r="C40" s="9" t="s">
        <v>30</v>
      </c>
      <c r="D40" s="10" t="s">
        <v>6962</v>
      </c>
      <c r="E40" s="8" t="s">
        <v>6963</v>
      </c>
      <c r="F40" s="16" t="s">
        <v>6964</v>
      </c>
      <c r="G40" s="78" t="s">
        <v>6965</v>
      </c>
      <c r="H40" s="79"/>
      <c r="I40" s="14"/>
      <c r="J40" s="14" t="b">
        <f t="shared" si="1"/>
        <v>1</v>
      </c>
      <c r="K40" s="80">
        <f t="shared" si="2"/>
        <v>1</v>
      </c>
      <c r="L40" s="14"/>
      <c r="M40" s="14"/>
      <c r="N40" s="14"/>
      <c r="O40" s="14"/>
      <c r="P40" s="14"/>
      <c r="Q40" s="14"/>
      <c r="R40" s="14"/>
      <c r="S40" s="14"/>
      <c r="T40" s="14"/>
      <c r="U40" s="14"/>
      <c r="V40" s="14"/>
      <c r="W40" s="14"/>
      <c r="X40" s="14"/>
      <c r="Y40" s="14"/>
      <c r="Z40" s="14"/>
      <c r="AA40" s="14"/>
      <c r="AB40" s="14"/>
    </row>
    <row r="41">
      <c r="A41" s="7">
        <v>44971.0</v>
      </c>
      <c r="B41" s="8" t="s">
        <v>6966</v>
      </c>
      <c r="C41" s="9" t="s">
        <v>14</v>
      </c>
      <c r="D41" s="10" t="s">
        <v>6967</v>
      </c>
      <c r="E41" s="8" t="s">
        <v>16</v>
      </c>
      <c r="F41" s="16" t="s">
        <v>6968</v>
      </c>
      <c r="G41" s="78" t="s">
        <v>6969</v>
      </c>
      <c r="H41" s="79"/>
      <c r="I41" s="14"/>
      <c r="J41" s="14" t="b">
        <f t="shared" si="1"/>
        <v>1</v>
      </c>
      <c r="K41" s="80">
        <f t="shared" si="2"/>
        <v>1</v>
      </c>
      <c r="L41" s="14"/>
      <c r="M41" s="14"/>
      <c r="N41" s="14"/>
      <c r="O41" s="14"/>
      <c r="P41" s="14"/>
      <c r="Q41" s="14"/>
      <c r="R41" s="14"/>
      <c r="S41" s="14"/>
      <c r="T41" s="14"/>
      <c r="U41" s="14"/>
      <c r="V41" s="14"/>
      <c r="W41" s="14"/>
      <c r="X41" s="14"/>
      <c r="Y41" s="14"/>
      <c r="Z41" s="14"/>
      <c r="AA41" s="14"/>
      <c r="AB41" s="14"/>
    </row>
    <row r="42">
      <c r="A42" s="7">
        <v>44971.0</v>
      </c>
      <c r="B42" s="8" t="s">
        <v>6970</v>
      </c>
      <c r="C42" s="9" t="s">
        <v>10</v>
      </c>
      <c r="D42" s="10" t="s">
        <v>6971</v>
      </c>
      <c r="E42" s="8" t="s">
        <v>199</v>
      </c>
      <c r="F42" s="16" t="s">
        <v>6972</v>
      </c>
      <c r="G42" s="78" t="s">
        <v>6973</v>
      </c>
      <c r="H42" s="79"/>
      <c r="I42" s="14"/>
      <c r="J42" s="14" t="b">
        <f t="shared" si="1"/>
        <v>1</v>
      </c>
      <c r="K42" s="80">
        <f t="shared" si="2"/>
        <v>1</v>
      </c>
      <c r="L42" s="14"/>
      <c r="M42" s="14"/>
      <c r="N42" s="14"/>
      <c r="O42" s="14"/>
      <c r="P42" s="14"/>
      <c r="Q42" s="14"/>
      <c r="R42" s="14"/>
      <c r="S42" s="14"/>
      <c r="T42" s="14"/>
      <c r="U42" s="14"/>
      <c r="V42" s="14"/>
      <c r="W42" s="14"/>
      <c r="X42" s="14"/>
      <c r="Y42" s="14"/>
      <c r="Z42" s="14"/>
      <c r="AA42" s="14"/>
      <c r="AB42" s="14"/>
    </row>
    <row r="43">
      <c r="A43" s="7">
        <v>44971.0</v>
      </c>
      <c r="B43" s="8" t="s">
        <v>6974</v>
      </c>
      <c r="C43" s="9" t="s">
        <v>14</v>
      </c>
      <c r="D43" s="10" t="s">
        <v>6975</v>
      </c>
      <c r="E43" s="8" t="s">
        <v>132</v>
      </c>
      <c r="F43" s="16" t="s">
        <v>6840</v>
      </c>
      <c r="G43" s="78" t="s">
        <v>6976</v>
      </c>
      <c r="H43" s="79"/>
      <c r="I43" s="14"/>
      <c r="J43" s="14" t="b">
        <f t="shared" si="1"/>
        <v>1</v>
      </c>
      <c r="K43" s="80">
        <f t="shared" si="2"/>
        <v>1</v>
      </c>
      <c r="L43" s="14"/>
      <c r="M43" s="14"/>
      <c r="N43" s="14"/>
      <c r="O43" s="14"/>
      <c r="P43" s="14"/>
      <c r="Q43" s="14"/>
      <c r="R43" s="14"/>
      <c r="S43" s="14"/>
      <c r="T43" s="14"/>
      <c r="U43" s="14"/>
      <c r="V43" s="14"/>
      <c r="W43" s="14"/>
      <c r="X43" s="14"/>
      <c r="Y43" s="14"/>
      <c r="Z43" s="14"/>
      <c r="AA43" s="14"/>
      <c r="AB43" s="14"/>
    </row>
    <row r="44">
      <c r="A44" s="7">
        <v>44972.0</v>
      </c>
      <c r="B44" s="8" t="s">
        <v>6977</v>
      </c>
      <c r="C44" s="9" t="s">
        <v>14</v>
      </c>
      <c r="D44" s="15" t="s">
        <v>6978</v>
      </c>
      <c r="E44" s="8" t="s">
        <v>93</v>
      </c>
      <c r="F44" s="16" t="s">
        <v>6979</v>
      </c>
      <c r="G44" s="21" t="s">
        <v>6980</v>
      </c>
      <c r="H44" s="79"/>
      <c r="I44" s="14"/>
      <c r="J44" s="14" t="b">
        <f t="shared" si="1"/>
        <v>1</v>
      </c>
      <c r="K44" s="80">
        <f t="shared" si="2"/>
        <v>2</v>
      </c>
      <c r="L44" s="14"/>
      <c r="M44" s="14"/>
      <c r="N44" s="14"/>
      <c r="O44" s="14"/>
      <c r="P44" s="14"/>
      <c r="Q44" s="14"/>
      <c r="R44" s="14"/>
      <c r="S44" s="14"/>
      <c r="T44" s="14"/>
      <c r="U44" s="14"/>
      <c r="V44" s="14"/>
      <c r="W44" s="14"/>
      <c r="X44" s="14"/>
      <c r="Y44" s="14"/>
      <c r="Z44" s="14"/>
      <c r="AA44" s="14"/>
      <c r="AB44" s="14"/>
    </row>
    <row r="45">
      <c r="A45" s="7">
        <v>44972.0</v>
      </c>
      <c r="B45" s="8" t="s">
        <v>6981</v>
      </c>
      <c r="C45" s="9" t="s">
        <v>14</v>
      </c>
      <c r="D45" s="10" t="s">
        <v>6982</v>
      </c>
      <c r="E45" s="8" t="s">
        <v>123</v>
      </c>
      <c r="F45" s="16" t="s">
        <v>6983</v>
      </c>
      <c r="G45" s="78" t="s">
        <v>6984</v>
      </c>
      <c r="H45" s="79"/>
      <c r="I45" s="14"/>
      <c r="J45" s="14" t="b">
        <f t="shared" si="1"/>
        <v>1</v>
      </c>
      <c r="K45" s="80">
        <f t="shared" si="2"/>
        <v>1</v>
      </c>
      <c r="L45" s="14"/>
      <c r="M45" s="14"/>
      <c r="N45" s="14"/>
      <c r="O45" s="14"/>
      <c r="P45" s="14"/>
      <c r="Q45" s="14"/>
      <c r="R45" s="14"/>
      <c r="S45" s="14"/>
      <c r="T45" s="14"/>
      <c r="U45" s="14"/>
      <c r="V45" s="14"/>
      <c r="W45" s="14"/>
      <c r="X45" s="14"/>
      <c r="Y45" s="14"/>
      <c r="Z45" s="14"/>
      <c r="AA45" s="14"/>
      <c r="AB45" s="14"/>
    </row>
    <row r="46" ht="476.25" customHeight="1">
      <c r="A46" s="7">
        <v>44972.0</v>
      </c>
      <c r="B46" s="8" t="s">
        <v>6985</v>
      </c>
      <c r="C46" s="9" t="s">
        <v>14</v>
      </c>
      <c r="D46" s="10" t="s">
        <v>6986</v>
      </c>
      <c r="E46" s="8" t="s">
        <v>6987</v>
      </c>
      <c r="F46" s="16" t="s">
        <v>6988</v>
      </c>
      <c r="G46" s="78" t="s">
        <v>6989</v>
      </c>
      <c r="H46" s="79"/>
      <c r="I46" s="14"/>
      <c r="J46" s="14" t="b">
        <f t="shared" si="1"/>
        <v>1</v>
      </c>
      <c r="K46" s="80">
        <f t="shared" si="2"/>
        <v>1</v>
      </c>
      <c r="L46" s="14"/>
      <c r="M46" s="14"/>
      <c r="N46" s="14"/>
      <c r="O46" s="14"/>
      <c r="P46" s="14"/>
      <c r="Q46" s="14"/>
      <c r="R46" s="14"/>
      <c r="S46" s="14"/>
      <c r="T46" s="14"/>
      <c r="U46" s="14"/>
      <c r="V46" s="14"/>
      <c r="W46" s="14"/>
      <c r="X46" s="14"/>
      <c r="Y46" s="14"/>
      <c r="Z46" s="14"/>
      <c r="AA46" s="14"/>
      <c r="AB46" s="14"/>
    </row>
    <row r="47" ht="89.25" customHeight="1">
      <c r="A47" s="7">
        <v>44973.0</v>
      </c>
      <c r="B47" s="8" t="s">
        <v>6990</v>
      </c>
      <c r="C47" s="9" t="s">
        <v>14</v>
      </c>
      <c r="D47" s="15" t="s">
        <v>6991</v>
      </c>
      <c r="E47" s="8" t="s">
        <v>6992</v>
      </c>
      <c r="F47" s="12"/>
      <c r="G47" s="8" t="s">
        <v>6993</v>
      </c>
      <c r="H47" s="79"/>
      <c r="I47" s="14"/>
      <c r="J47" s="14" t="b">
        <f t="shared" si="1"/>
        <v>0</v>
      </c>
      <c r="K47" s="80">
        <f t="shared" si="2"/>
        <v>0</v>
      </c>
      <c r="L47" s="14"/>
      <c r="M47" s="14"/>
      <c r="N47" s="14"/>
      <c r="O47" s="14"/>
      <c r="P47" s="14"/>
      <c r="Q47" s="14"/>
      <c r="R47" s="14"/>
      <c r="S47" s="14"/>
      <c r="T47" s="14"/>
      <c r="U47" s="14"/>
      <c r="V47" s="14"/>
      <c r="W47" s="14"/>
      <c r="X47" s="14"/>
      <c r="Y47" s="14"/>
      <c r="Z47" s="14"/>
      <c r="AA47" s="14"/>
      <c r="AB47" s="14"/>
    </row>
    <row r="48">
      <c r="A48" s="7">
        <v>44973.0</v>
      </c>
      <c r="B48" s="8" t="s">
        <v>6994</v>
      </c>
      <c r="C48" s="9" t="s">
        <v>14</v>
      </c>
      <c r="D48" s="10" t="s">
        <v>6995</v>
      </c>
      <c r="E48" s="8" t="s">
        <v>109</v>
      </c>
      <c r="F48" s="16" t="s">
        <v>6996</v>
      </c>
      <c r="G48" s="78" t="s">
        <v>6997</v>
      </c>
      <c r="H48" s="79"/>
      <c r="I48" s="14"/>
      <c r="J48" s="14" t="b">
        <f t="shared" si="1"/>
        <v>1</v>
      </c>
      <c r="K48" s="80">
        <f t="shared" si="2"/>
        <v>1</v>
      </c>
      <c r="L48" s="14"/>
      <c r="M48" s="14"/>
      <c r="N48" s="14"/>
      <c r="O48" s="14"/>
      <c r="P48" s="14"/>
      <c r="Q48" s="14"/>
      <c r="R48" s="14"/>
      <c r="S48" s="14"/>
      <c r="T48" s="14"/>
      <c r="U48" s="14"/>
      <c r="V48" s="14"/>
      <c r="W48" s="14"/>
      <c r="X48" s="14"/>
      <c r="Y48" s="14"/>
      <c r="Z48" s="14"/>
      <c r="AA48" s="14"/>
      <c r="AB48" s="14"/>
    </row>
    <row r="49" ht="310.5" customHeight="1">
      <c r="A49" s="7">
        <v>44973.0</v>
      </c>
      <c r="B49" s="8" t="s">
        <v>6998</v>
      </c>
      <c r="C49" s="9" t="s">
        <v>14</v>
      </c>
      <c r="D49" s="15" t="s">
        <v>6999</v>
      </c>
      <c r="E49" s="8" t="s">
        <v>7000</v>
      </c>
      <c r="F49" s="16" t="s">
        <v>7001</v>
      </c>
      <c r="G49" s="21" t="s">
        <v>7002</v>
      </c>
      <c r="H49" s="81" t="s">
        <v>7003</v>
      </c>
      <c r="I49" s="14"/>
      <c r="J49" s="14" t="b">
        <f t="shared" si="1"/>
        <v>1</v>
      </c>
      <c r="K49" s="80">
        <f t="shared" si="2"/>
        <v>4</v>
      </c>
      <c r="L49" s="14"/>
      <c r="M49" s="14"/>
      <c r="N49" s="14"/>
      <c r="O49" s="14"/>
      <c r="P49" s="14"/>
      <c r="Q49" s="14"/>
      <c r="R49" s="14"/>
      <c r="S49" s="14"/>
      <c r="T49" s="14"/>
      <c r="U49" s="14"/>
      <c r="V49" s="14"/>
      <c r="W49" s="14"/>
      <c r="X49" s="14"/>
      <c r="Y49" s="14"/>
      <c r="Z49" s="14"/>
      <c r="AA49" s="14"/>
      <c r="AB49" s="14"/>
    </row>
    <row r="50">
      <c r="A50" s="7">
        <v>44973.0</v>
      </c>
      <c r="B50" s="8" t="s">
        <v>7004</v>
      </c>
      <c r="C50" s="9" t="s">
        <v>14</v>
      </c>
      <c r="D50" s="10" t="s">
        <v>7005</v>
      </c>
      <c r="E50" s="8" t="s">
        <v>109</v>
      </c>
      <c r="F50" s="16" t="s">
        <v>7006</v>
      </c>
      <c r="G50" s="21" t="s">
        <v>7007</v>
      </c>
      <c r="H50" s="81" t="s">
        <v>7008</v>
      </c>
      <c r="I50" s="14"/>
      <c r="J50" s="14" t="b">
        <f t="shared" si="1"/>
        <v>1</v>
      </c>
      <c r="K50" s="80">
        <f t="shared" si="2"/>
        <v>1</v>
      </c>
      <c r="L50" s="14"/>
      <c r="M50" s="14"/>
      <c r="N50" s="14"/>
      <c r="O50" s="14"/>
      <c r="P50" s="14"/>
      <c r="Q50" s="14"/>
      <c r="R50" s="14"/>
      <c r="S50" s="14"/>
      <c r="T50" s="14"/>
      <c r="U50" s="14"/>
      <c r="V50" s="14"/>
      <c r="W50" s="14"/>
      <c r="X50" s="14"/>
      <c r="Y50" s="14"/>
      <c r="Z50" s="14"/>
      <c r="AA50" s="14"/>
      <c r="AB50" s="14"/>
    </row>
    <row r="51">
      <c r="A51" s="7">
        <v>44974.0</v>
      </c>
      <c r="B51" s="8" t="s">
        <v>7009</v>
      </c>
      <c r="C51" s="9" t="s">
        <v>30</v>
      </c>
      <c r="D51" s="10" t="s">
        <v>7010</v>
      </c>
      <c r="E51" s="8" t="s">
        <v>32</v>
      </c>
      <c r="F51" s="16" t="s">
        <v>7011</v>
      </c>
      <c r="G51" s="78" t="s">
        <v>7012</v>
      </c>
      <c r="H51" s="79"/>
      <c r="I51" s="14"/>
      <c r="J51" s="14" t="b">
        <f t="shared" si="1"/>
        <v>1</v>
      </c>
      <c r="K51" s="80">
        <f t="shared" si="2"/>
        <v>1</v>
      </c>
      <c r="L51" s="14"/>
      <c r="M51" s="14"/>
      <c r="N51" s="14"/>
      <c r="O51" s="14"/>
      <c r="P51" s="14"/>
      <c r="Q51" s="14"/>
      <c r="R51" s="14"/>
      <c r="S51" s="14"/>
      <c r="T51" s="14"/>
      <c r="U51" s="14"/>
      <c r="V51" s="14"/>
      <c r="W51" s="14"/>
      <c r="X51" s="14"/>
      <c r="Y51" s="14"/>
      <c r="Z51" s="14"/>
      <c r="AA51" s="14"/>
      <c r="AB51" s="14"/>
    </row>
    <row r="52">
      <c r="A52" s="7">
        <v>44977.0</v>
      </c>
      <c r="B52" s="8" t="s">
        <v>7013</v>
      </c>
      <c r="C52" s="9" t="s">
        <v>14</v>
      </c>
      <c r="D52" s="15" t="s">
        <v>7014</v>
      </c>
      <c r="E52" s="8" t="s">
        <v>132</v>
      </c>
      <c r="F52" s="16" t="s">
        <v>5278</v>
      </c>
      <c r="G52" s="21" t="s">
        <v>7015</v>
      </c>
      <c r="H52" s="79"/>
      <c r="I52" s="14"/>
      <c r="J52" s="14" t="b">
        <f t="shared" si="1"/>
        <v>1</v>
      </c>
      <c r="K52" s="80">
        <f t="shared" si="2"/>
        <v>1</v>
      </c>
      <c r="L52" s="14"/>
      <c r="M52" s="14"/>
      <c r="N52" s="14"/>
      <c r="O52" s="14"/>
      <c r="P52" s="14"/>
      <c r="Q52" s="14"/>
      <c r="R52" s="14"/>
      <c r="S52" s="14"/>
      <c r="T52" s="14"/>
      <c r="U52" s="14"/>
      <c r="V52" s="14"/>
      <c r="W52" s="14"/>
      <c r="X52" s="14"/>
      <c r="Y52" s="14"/>
      <c r="Z52" s="14"/>
      <c r="AA52" s="14"/>
      <c r="AB52" s="14"/>
    </row>
    <row r="53">
      <c r="A53" s="7">
        <v>44977.0</v>
      </c>
      <c r="B53" s="8" t="s">
        <v>7016</v>
      </c>
      <c r="C53" s="9" t="s">
        <v>14</v>
      </c>
      <c r="D53" s="15" t="s">
        <v>7017</v>
      </c>
      <c r="E53" s="8" t="s">
        <v>7018</v>
      </c>
      <c r="F53" s="16" t="s">
        <v>7019</v>
      </c>
      <c r="G53" s="21" t="s">
        <v>7020</v>
      </c>
      <c r="H53" s="79"/>
      <c r="I53" s="14"/>
      <c r="J53" s="14" t="b">
        <f t="shared" si="1"/>
        <v>1</v>
      </c>
      <c r="K53" s="80">
        <f t="shared" si="2"/>
        <v>2</v>
      </c>
      <c r="L53" s="14"/>
      <c r="M53" s="14"/>
      <c r="N53" s="14"/>
      <c r="O53" s="14"/>
      <c r="P53" s="14"/>
      <c r="Q53" s="14"/>
      <c r="R53" s="14"/>
      <c r="S53" s="14"/>
      <c r="T53" s="14"/>
      <c r="U53" s="14"/>
      <c r="V53" s="14"/>
      <c r="W53" s="14"/>
      <c r="X53" s="14"/>
      <c r="Y53" s="14"/>
      <c r="Z53" s="14"/>
      <c r="AA53" s="14"/>
      <c r="AB53" s="14"/>
    </row>
    <row r="54">
      <c r="A54" s="7">
        <v>44977.0</v>
      </c>
      <c r="B54" s="8" t="s">
        <v>7021</v>
      </c>
      <c r="C54" s="9" t="s">
        <v>14</v>
      </c>
      <c r="D54" s="10" t="s">
        <v>7022</v>
      </c>
      <c r="E54" s="8" t="s">
        <v>109</v>
      </c>
      <c r="F54" s="16" t="s">
        <v>7023</v>
      </c>
      <c r="G54" s="78" t="s">
        <v>7024</v>
      </c>
      <c r="H54" s="79"/>
      <c r="I54" s="14"/>
      <c r="J54" s="14" t="b">
        <f t="shared" si="1"/>
        <v>1</v>
      </c>
      <c r="K54" s="80">
        <f t="shared" si="2"/>
        <v>1</v>
      </c>
      <c r="L54" s="14"/>
      <c r="M54" s="14"/>
      <c r="N54" s="14"/>
      <c r="O54" s="14"/>
      <c r="P54" s="14"/>
      <c r="Q54" s="14"/>
      <c r="R54" s="14"/>
      <c r="S54" s="14"/>
      <c r="T54" s="14"/>
      <c r="U54" s="14"/>
      <c r="V54" s="14"/>
      <c r="W54" s="14"/>
      <c r="X54" s="14"/>
      <c r="Y54" s="14"/>
      <c r="Z54" s="14"/>
      <c r="AA54" s="14"/>
      <c r="AB54" s="14"/>
    </row>
    <row r="55">
      <c r="A55" s="7">
        <v>44977.0</v>
      </c>
      <c r="B55" s="8" t="s">
        <v>7025</v>
      </c>
      <c r="C55" s="9" t="s">
        <v>14</v>
      </c>
      <c r="D55" s="10" t="s">
        <v>7010</v>
      </c>
      <c r="E55" s="8" t="s">
        <v>93</v>
      </c>
      <c r="F55" s="16" t="s">
        <v>7026</v>
      </c>
      <c r="G55" s="78" t="s">
        <v>7027</v>
      </c>
      <c r="H55" s="79"/>
      <c r="I55" s="14"/>
      <c r="J55" s="14" t="b">
        <f t="shared" si="1"/>
        <v>1</v>
      </c>
      <c r="K55" s="80">
        <f t="shared" si="2"/>
        <v>1</v>
      </c>
      <c r="L55" s="14"/>
      <c r="M55" s="14"/>
      <c r="N55" s="14"/>
      <c r="O55" s="14"/>
      <c r="P55" s="14"/>
      <c r="Q55" s="14"/>
      <c r="R55" s="14"/>
      <c r="S55" s="14"/>
      <c r="T55" s="14"/>
      <c r="U55" s="14"/>
      <c r="V55" s="14"/>
      <c r="W55" s="14"/>
      <c r="X55" s="14"/>
      <c r="Y55" s="14"/>
      <c r="Z55" s="14"/>
      <c r="AA55" s="14"/>
      <c r="AB55" s="14"/>
    </row>
    <row r="56">
      <c r="A56" s="7">
        <v>44977.0</v>
      </c>
      <c r="B56" s="8" t="s">
        <v>7028</v>
      </c>
      <c r="C56" s="9" t="s">
        <v>14</v>
      </c>
      <c r="D56" s="10" t="s">
        <v>7029</v>
      </c>
      <c r="E56" s="8" t="s">
        <v>93</v>
      </c>
      <c r="F56" s="16" t="s">
        <v>7030</v>
      </c>
      <c r="G56" s="78" t="s">
        <v>7031</v>
      </c>
      <c r="H56" s="79"/>
      <c r="I56" s="14"/>
      <c r="J56" s="14" t="b">
        <f t="shared" si="1"/>
        <v>1</v>
      </c>
      <c r="K56" s="80">
        <f t="shared" si="2"/>
        <v>1</v>
      </c>
      <c r="L56" s="14"/>
      <c r="M56" s="14"/>
      <c r="N56" s="14"/>
      <c r="O56" s="14"/>
      <c r="P56" s="14"/>
      <c r="Q56" s="14"/>
      <c r="R56" s="14"/>
      <c r="S56" s="14"/>
      <c r="T56" s="14"/>
      <c r="U56" s="14"/>
      <c r="V56" s="14"/>
      <c r="W56" s="14"/>
      <c r="X56" s="14"/>
      <c r="Y56" s="14"/>
      <c r="Z56" s="14"/>
      <c r="AA56" s="14"/>
      <c r="AB56" s="14"/>
    </row>
    <row r="57">
      <c r="A57" s="7">
        <v>44977.0</v>
      </c>
      <c r="B57" s="8" t="s">
        <v>7032</v>
      </c>
      <c r="C57" s="9" t="s">
        <v>10</v>
      </c>
      <c r="D57" s="10" t="s">
        <v>7033</v>
      </c>
      <c r="E57" s="8" t="s">
        <v>68</v>
      </c>
      <c r="F57" s="16" t="s">
        <v>7034</v>
      </c>
      <c r="G57" s="82" t="s">
        <v>7035</v>
      </c>
      <c r="H57" s="81" t="s">
        <v>7036</v>
      </c>
      <c r="I57" s="14"/>
      <c r="J57" s="14" t="b">
        <f t="shared" si="1"/>
        <v>1</v>
      </c>
      <c r="K57" s="80">
        <f t="shared" si="2"/>
        <v>1</v>
      </c>
      <c r="L57" s="14"/>
      <c r="M57" s="14"/>
      <c r="N57" s="14"/>
      <c r="O57" s="14"/>
      <c r="P57" s="14"/>
      <c r="Q57" s="14"/>
      <c r="R57" s="14"/>
      <c r="S57" s="14"/>
      <c r="T57" s="14"/>
      <c r="U57" s="14"/>
      <c r="V57" s="14"/>
      <c r="W57" s="14"/>
      <c r="X57" s="14"/>
      <c r="Y57" s="14"/>
      <c r="Z57" s="14"/>
      <c r="AA57" s="14"/>
      <c r="AB57" s="14"/>
    </row>
    <row r="58" ht="181.5" customHeight="1">
      <c r="A58" s="7">
        <v>44977.0</v>
      </c>
      <c r="B58" s="8" t="s">
        <v>7037</v>
      </c>
      <c r="C58" s="9" t="s">
        <v>14</v>
      </c>
      <c r="D58" s="15" t="s">
        <v>7038</v>
      </c>
      <c r="E58" s="8" t="s">
        <v>132</v>
      </c>
      <c r="F58" s="16" t="s">
        <v>6878</v>
      </c>
      <c r="G58" s="21" t="s">
        <v>7039</v>
      </c>
      <c r="H58" s="79"/>
      <c r="I58" s="14"/>
      <c r="J58" s="14" t="b">
        <f t="shared" si="1"/>
        <v>1</v>
      </c>
      <c r="K58" s="80">
        <f t="shared" si="2"/>
        <v>3</v>
      </c>
      <c r="L58" s="14"/>
      <c r="M58" s="14"/>
      <c r="N58" s="14"/>
      <c r="O58" s="14"/>
      <c r="P58" s="14"/>
      <c r="Q58" s="14"/>
      <c r="R58" s="14"/>
      <c r="S58" s="14"/>
      <c r="T58" s="14"/>
      <c r="U58" s="14"/>
      <c r="V58" s="14"/>
      <c r="W58" s="14"/>
      <c r="X58" s="14"/>
      <c r="Y58" s="14"/>
      <c r="Z58" s="14"/>
      <c r="AA58" s="14"/>
      <c r="AB58" s="14"/>
    </row>
    <row r="59">
      <c r="A59" s="7">
        <v>44977.0</v>
      </c>
      <c r="B59" s="8" t="s">
        <v>7040</v>
      </c>
      <c r="C59" s="9" t="s">
        <v>10</v>
      </c>
      <c r="D59" s="10" t="s">
        <v>7041</v>
      </c>
      <c r="E59" s="8" t="s">
        <v>199</v>
      </c>
      <c r="F59" s="16" t="s">
        <v>7042</v>
      </c>
      <c r="G59" s="78" t="s">
        <v>7043</v>
      </c>
      <c r="H59" s="79"/>
      <c r="I59" s="14"/>
      <c r="J59" s="14" t="b">
        <f t="shared" si="1"/>
        <v>1</v>
      </c>
      <c r="K59" s="80">
        <f t="shared" si="2"/>
        <v>1</v>
      </c>
      <c r="L59" s="14"/>
      <c r="M59" s="14"/>
      <c r="N59" s="14"/>
      <c r="O59" s="14"/>
      <c r="P59" s="14"/>
      <c r="Q59" s="14"/>
      <c r="R59" s="14"/>
      <c r="S59" s="14"/>
      <c r="T59" s="14"/>
      <c r="U59" s="14"/>
      <c r="V59" s="14"/>
      <c r="W59" s="14"/>
      <c r="X59" s="14"/>
      <c r="Y59" s="14"/>
      <c r="Z59" s="14"/>
      <c r="AA59" s="14"/>
      <c r="AB59" s="14"/>
    </row>
    <row r="60" ht="262.5" customHeight="1">
      <c r="A60" s="7">
        <v>44978.0</v>
      </c>
      <c r="B60" s="8" t="s">
        <v>7044</v>
      </c>
      <c r="C60" s="9" t="s">
        <v>14</v>
      </c>
      <c r="D60" s="10" t="s">
        <v>7045</v>
      </c>
      <c r="E60" s="8" t="s">
        <v>7046</v>
      </c>
      <c r="F60" s="16" t="s">
        <v>7047</v>
      </c>
      <c r="G60" s="78" t="s">
        <v>7048</v>
      </c>
      <c r="H60" s="79"/>
      <c r="I60" s="14"/>
      <c r="J60" s="14" t="b">
        <f t="shared" si="1"/>
        <v>1</v>
      </c>
      <c r="K60" s="80">
        <f t="shared" si="2"/>
        <v>1</v>
      </c>
      <c r="L60" s="14"/>
      <c r="M60" s="14"/>
      <c r="N60" s="14"/>
      <c r="O60" s="14"/>
      <c r="P60" s="14"/>
      <c r="Q60" s="14"/>
      <c r="R60" s="14"/>
      <c r="S60" s="14"/>
      <c r="T60" s="14"/>
      <c r="U60" s="14"/>
      <c r="V60" s="14"/>
      <c r="W60" s="14"/>
      <c r="X60" s="14"/>
      <c r="Y60" s="14"/>
      <c r="Z60" s="14"/>
      <c r="AA60" s="14"/>
      <c r="AB60" s="14"/>
    </row>
    <row r="61" ht="260.25" customHeight="1">
      <c r="A61" s="7">
        <v>44978.0</v>
      </c>
      <c r="B61" s="8" t="s">
        <v>7049</v>
      </c>
      <c r="C61" s="9" t="s">
        <v>14</v>
      </c>
      <c r="D61" s="10" t="s">
        <v>7050</v>
      </c>
      <c r="E61" s="8" t="s">
        <v>83</v>
      </c>
      <c r="F61" s="16" t="s">
        <v>7051</v>
      </c>
      <c r="G61" s="82" t="s">
        <v>7052</v>
      </c>
      <c r="H61" s="81" t="s">
        <v>7053</v>
      </c>
      <c r="I61" s="14"/>
      <c r="J61" s="14" t="b">
        <f t="shared" si="1"/>
        <v>1</v>
      </c>
      <c r="K61" s="80">
        <f t="shared" si="2"/>
        <v>1</v>
      </c>
      <c r="L61" s="14"/>
      <c r="M61" s="14"/>
      <c r="N61" s="14"/>
      <c r="O61" s="14"/>
      <c r="P61" s="14"/>
      <c r="Q61" s="14"/>
      <c r="R61" s="14"/>
      <c r="S61" s="14"/>
      <c r="T61" s="14"/>
      <c r="U61" s="14"/>
      <c r="V61" s="14"/>
      <c r="W61" s="14"/>
      <c r="X61" s="14"/>
      <c r="Y61" s="14"/>
      <c r="Z61" s="14"/>
      <c r="AA61" s="14"/>
      <c r="AB61" s="14"/>
    </row>
    <row r="62" ht="260.25" customHeight="1">
      <c r="A62" s="7">
        <v>44979.0</v>
      </c>
      <c r="B62" s="8" t="s">
        <v>7054</v>
      </c>
      <c r="C62" s="9" t="s">
        <v>10</v>
      </c>
      <c r="D62" s="10" t="s">
        <v>7055</v>
      </c>
      <c r="E62" s="8" t="s">
        <v>1041</v>
      </c>
      <c r="F62" s="16" t="s">
        <v>7056</v>
      </c>
      <c r="G62" s="78" t="s">
        <v>7057</v>
      </c>
      <c r="H62" s="79"/>
      <c r="I62" s="14"/>
      <c r="J62" s="14" t="b">
        <f t="shared" si="1"/>
        <v>1</v>
      </c>
      <c r="K62" s="80">
        <f t="shared" si="2"/>
        <v>1</v>
      </c>
      <c r="L62" s="14"/>
      <c r="M62" s="14"/>
      <c r="N62" s="14"/>
      <c r="O62" s="14"/>
      <c r="P62" s="14"/>
      <c r="Q62" s="14"/>
      <c r="R62" s="14"/>
      <c r="S62" s="14"/>
      <c r="T62" s="14"/>
      <c r="U62" s="14"/>
      <c r="V62" s="14"/>
      <c r="W62" s="14"/>
      <c r="X62" s="14"/>
      <c r="Y62" s="14"/>
      <c r="Z62" s="14"/>
      <c r="AA62" s="14"/>
      <c r="AB62" s="14"/>
    </row>
    <row r="63">
      <c r="A63" s="7">
        <v>44979.0</v>
      </c>
      <c r="B63" s="8" t="s">
        <v>7058</v>
      </c>
      <c r="C63" s="9" t="s">
        <v>10</v>
      </c>
      <c r="D63" s="10" t="s">
        <v>7059</v>
      </c>
      <c r="E63" s="8" t="s">
        <v>68</v>
      </c>
      <c r="F63" s="16" t="s">
        <v>7060</v>
      </c>
      <c r="G63" s="78" t="s">
        <v>7061</v>
      </c>
      <c r="H63" s="79"/>
      <c r="I63" s="14"/>
      <c r="J63" s="14" t="b">
        <f t="shared" si="1"/>
        <v>1</v>
      </c>
      <c r="K63" s="80">
        <f t="shared" si="2"/>
        <v>1</v>
      </c>
      <c r="L63" s="14"/>
      <c r="M63" s="14"/>
      <c r="N63" s="14"/>
      <c r="O63" s="14"/>
      <c r="P63" s="14"/>
      <c r="Q63" s="14"/>
      <c r="R63" s="14"/>
      <c r="S63" s="14"/>
      <c r="T63" s="14"/>
      <c r="U63" s="14"/>
      <c r="V63" s="14"/>
      <c r="W63" s="14"/>
      <c r="X63" s="14"/>
      <c r="Y63" s="14"/>
      <c r="Z63" s="14"/>
      <c r="AA63" s="14"/>
      <c r="AB63" s="14"/>
    </row>
    <row r="64">
      <c r="A64" s="7">
        <v>44979.0</v>
      </c>
      <c r="B64" s="8" t="s">
        <v>7062</v>
      </c>
      <c r="C64" s="9" t="s">
        <v>14</v>
      </c>
      <c r="D64" s="15" t="s">
        <v>7063</v>
      </c>
      <c r="E64" s="8" t="s">
        <v>829</v>
      </c>
      <c r="F64" s="16" t="s">
        <v>7064</v>
      </c>
      <c r="G64" s="78" t="s">
        <v>7065</v>
      </c>
      <c r="H64" s="79"/>
      <c r="I64" s="23" t="s">
        <v>7066</v>
      </c>
      <c r="J64" s="14" t="b">
        <f t="shared" si="1"/>
        <v>1</v>
      </c>
      <c r="K64" s="80">
        <f t="shared" si="2"/>
        <v>1</v>
      </c>
      <c r="L64" s="14"/>
      <c r="M64" s="14"/>
      <c r="N64" s="14"/>
      <c r="O64" s="14"/>
      <c r="P64" s="14"/>
      <c r="Q64" s="14"/>
      <c r="R64" s="14"/>
      <c r="S64" s="14"/>
      <c r="T64" s="14"/>
      <c r="U64" s="14"/>
      <c r="V64" s="14"/>
      <c r="W64" s="14"/>
      <c r="X64" s="14"/>
      <c r="Y64" s="14"/>
      <c r="Z64" s="14"/>
      <c r="AA64" s="14"/>
      <c r="AB64" s="14"/>
    </row>
    <row r="65">
      <c r="A65" s="7">
        <v>44979.0</v>
      </c>
      <c r="B65" s="8" t="s">
        <v>7067</v>
      </c>
      <c r="C65" s="9" t="s">
        <v>10</v>
      </c>
      <c r="D65" s="10" t="s">
        <v>7068</v>
      </c>
      <c r="E65" s="8" t="s">
        <v>199</v>
      </c>
      <c r="F65" s="16" t="s">
        <v>7069</v>
      </c>
      <c r="G65" s="78" t="s">
        <v>7070</v>
      </c>
      <c r="H65" s="79"/>
      <c r="I65" s="14"/>
      <c r="J65" s="14" t="b">
        <f t="shared" si="1"/>
        <v>1</v>
      </c>
      <c r="K65" s="80">
        <f t="shared" si="2"/>
        <v>1</v>
      </c>
      <c r="L65" s="14"/>
      <c r="M65" s="14"/>
      <c r="N65" s="14"/>
      <c r="O65" s="14"/>
      <c r="P65" s="14"/>
      <c r="Q65" s="14"/>
      <c r="R65" s="14"/>
      <c r="S65" s="14"/>
      <c r="T65" s="14"/>
      <c r="U65" s="14"/>
      <c r="V65" s="14"/>
      <c r="W65" s="14"/>
      <c r="X65" s="14"/>
      <c r="Y65" s="14"/>
      <c r="Z65" s="14"/>
      <c r="AA65" s="14"/>
      <c r="AB65" s="14"/>
    </row>
    <row r="66">
      <c r="A66" s="7">
        <v>44979.0</v>
      </c>
      <c r="B66" s="8" t="s">
        <v>7071</v>
      </c>
      <c r="C66" s="9" t="s">
        <v>14</v>
      </c>
      <c r="D66" s="15" t="s">
        <v>7072</v>
      </c>
      <c r="E66" s="11"/>
      <c r="F66" s="16" t="s">
        <v>7073</v>
      </c>
      <c r="G66" s="82" t="s">
        <v>7074</v>
      </c>
      <c r="H66" s="81" t="s">
        <v>7075</v>
      </c>
      <c r="I66" s="14"/>
      <c r="J66" s="14" t="b">
        <f t="shared" si="1"/>
        <v>1</v>
      </c>
      <c r="K66" s="80">
        <f t="shared" si="2"/>
        <v>1</v>
      </c>
      <c r="L66" s="14"/>
      <c r="M66" s="14"/>
      <c r="N66" s="14"/>
      <c r="O66" s="14"/>
      <c r="P66" s="14"/>
      <c r="Q66" s="14"/>
      <c r="R66" s="14"/>
      <c r="S66" s="14"/>
      <c r="T66" s="14"/>
      <c r="U66" s="14"/>
      <c r="V66" s="14"/>
      <c r="W66" s="14"/>
      <c r="X66" s="14"/>
      <c r="Y66" s="14"/>
      <c r="Z66" s="14"/>
      <c r="AA66" s="14"/>
      <c r="AB66" s="14"/>
    </row>
    <row r="67">
      <c r="A67" s="7">
        <v>44979.0</v>
      </c>
      <c r="B67" s="8" t="s">
        <v>7076</v>
      </c>
      <c r="C67" s="9" t="s">
        <v>14</v>
      </c>
      <c r="D67" s="15" t="s">
        <v>7077</v>
      </c>
      <c r="E67" s="11"/>
      <c r="F67" s="16" t="s">
        <v>7078</v>
      </c>
      <c r="G67" s="21" t="s">
        <v>7079</v>
      </c>
      <c r="H67" s="79"/>
      <c r="I67" s="14"/>
      <c r="J67" s="14" t="b">
        <f t="shared" si="1"/>
        <v>1</v>
      </c>
      <c r="K67" s="80">
        <f t="shared" si="2"/>
        <v>1</v>
      </c>
      <c r="L67" s="14"/>
      <c r="M67" s="14"/>
      <c r="N67" s="14"/>
      <c r="O67" s="14"/>
      <c r="P67" s="14"/>
      <c r="Q67" s="14"/>
      <c r="R67" s="14"/>
      <c r="S67" s="14"/>
      <c r="T67" s="14"/>
      <c r="U67" s="14"/>
      <c r="V67" s="14"/>
      <c r="W67" s="14"/>
      <c r="X67" s="14"/>
      <c r="Y67" s="14"/>
      <c r="Z67" s="14"/>
      <c r="AA67" s="14"/>
      <c r="AB67" s="14"/>
    </row>
    <row r="68">
      <c r="A68" s="7">
        <v>44979.0</v>
      </c>
      <c r="B68" s="8" t="s">
        <v>7080</v>
      </c>
      <c r="C68" s="9" t="s">
        <v>14</v>
      </c>
      <c r="D68" s="10" t="s">
        <v>7081</v>
      </c>
      <c r="E68" s="8" t="s">
        <v>7082</v>
      </c>
      <c r="F68" s="16" t="s">
        <v>7083</v>
      </c>
      <c r="G68" s="78" t="s">
        <v>7084</v>
      </c>
      <c r="H68" s="79"/>
      <c r="I68" s="14"/>
      <c r="J68" s="14" t="b">
        <f t="shared" si="1"/>
        <v>1</v>
      </c>
      <c r="K68" s="80">
        <f t="shared" si="2"/>
        <v>1</v>
      </c>
      <c r="L68" s="14"/>
      <c r="M68" s="14"/>
      <c r="N68" s="14"/>
      <c r="O68" s="14"/>
      <c r="P68" s="14"/>
      <c r="Q68" s="14"/>
      <c r="R68" s="14"/>
      <c r="S68" s="14"/>
      <c r="T68" s="14"/>
      <c r="U68" s="14"/>
      <c r="V68" s="14"/>
      <c r="W68" s="14"/>
      <c r="X68" s="14"/>
      <c r="Y68" s="14"/>
      <c r="Z68" s="14"/>
      <c r="AA68" s="14"/>
      <c r="AB68" s="14"/>
    </row>
    <row r="69">
      <c r="A69" s="7">
        <v>44984.0</v>
      </c>
      <c r="B69" s="8" t="s">
        <v>7085</v>
      </c>
      <c r="C69" s="9" t="s">
        <v>14</v>
      </c>
      <c r="D69" s="10" t="s">
        <v>7086</v>
      </c>
      <c r="E69" s="8" t="s">
        <v>7087</v>
      </c>
      <c r="F69" s="16" t="s">
        <v>7088</v>
      </c>
      <c r="G69" s="82" t="s">
        <v>7089</v>
      </c>
      <c r="H69" s="81" t="s">
        <v>7090</v>
      </c>
      <c r="I69" s="14"/>
      <c r="J69" s="14" t="b">
        <f t="shared" si="1"/>
        <v>1</v>
      </c>
      <c r="K69" s="80">
        <f t="shared" si="2"/>
        <v>1</v>
      </c>
      <c r="L69" s="14"/>
      <c r="M69" s="14"/>
      <c r="N69" s="14"/>
      <c r="O69" s="14"/>
      <c r="P69" s="14"/>
      <c r="Q69" s="14"/>
      <c r="R69" s="14"/>
      <c r="S69" s="14"/>
      <c r="T69" s="14"/>
      <c r="U69" s="14"/>
      <c r="V69" s="14"/>
      <c r="W69" s="14"/>
      <c r="X69" s="14"/>
      <c r="Y69" s="14"/>
      <c r="Z69" s="14"/>
      <c r="AA69" s="14"/>
      <c r="AB69" s="14"/>
    </row>
    <row r="70" ht="154.5" customHeight="1">
      <c r="A70" s="7">
        <v>44984.0</v>
      </c>
      <c r="B70" s="8" t="s">
        <v>7091</v>
      </c>
      <c r="C70" s="9" t="s">
        <v>14</v>
      </c>
      <c r="D70" s="15" t="s">
        <v>7092</v>
      </c>
      <c r="E70" s="8" t="s">
        <v>7000</v>
      </c>
      <c r="F70" s="16" t="s">
        <v>7001</v>
      </c>
      <c r="G70" s="78" t="s">
        <v>7093</v>
      </c>
      <c r="H70" s="79"/>
      <c r="I70" s="14"/>
      <c r="J70" s="14" t="b">
        <f t="shared" si="1"/>
        <v>1</v>
      </c>
      <c r="K70" s="80">
        <f t="shared" si="2"/>
        <v>1</v>
      </c>
      <c r="L70" s="14"/>
      <c r="M70" s="14"/>
      <c r="N70" s="14"/>
      <c r="O70" s="14"/>
      <c r="P70" s="14"/>
      <c r="Q70" s="14"/>
      <c r="R70" s="14"/>
      <c r="S70" s="14"/>
      <c r="T70" s="14"/>
      <c r="U70" s="14"/>
      <c r="V70" s="14"/>
      <c r="W70" s="14"/>
      <c r="X70" s="14"/>
      <c r="Y70" s="14"/>
      <c r="Z70" s="14"/>
      <c r="AA70" s="14"/>
      <c r="AB70" s="14"/>
    </row>
    <row r="71" ht="366.75" customHeight="1">
      <c r="A71" s="7">
        <v>44984.0</v>
      </c>
      <c r="B71" s="8" t="s">
        <v>7094</v>
      </c>
      <c r="C71" s="9" t="s">
        <v>14</v>
      </c>
      <c r="D71" s="10" t="s">
        <v>7095</v>
      </c>
      <c r="E71" s="8" t="s">
        <v>109</v>
      </c>
      <c r="F71" s="16" t="s">
        <v>7096</v>
      </c>
      <c r="G71" s="78" t="s">
        <v>7097</v>
      </c>
      <c r="H71" s="79"/>
      <c r="I71" s="14"/>
      <c r="J71" s="14" t="b">
        <f t="shared" si="1"/>
        <v>1</v>
      </c>
      <c r="K71" s="80">
        <f t="shared" si="2"/>
        <v>1</v>
      </c>
      <c r="L71" s="14"/>
      <c r="M71" s="14"/>
      <c r="N71" s="14"/>
      <c r="O71" s="14"/>
      <c r="P71" s="14"/>
      <c r="Q71" s="14"/>
      <c r="R71" s="14"/>
      <c r="S71" s="14"/>
      <c r="T71" s="14"/>
      <c r="U71" s="14"/>
      <c r="V71" s="14"/>
      <c r="W71" s="14"/>
      <c r="X71" s="14"/>
      <c r="Y71" s="14"/>
      <c r="Z71" s="14"/>
      <c r="AA71" s="14"/>
      <c r="AB71" s="14"/>
    </row>
    <row r="72">
      <c r="A72" s="7">
        <v>44985.0</v>
      </c>
      <c r="B72" s="8" t="s">
        <v>7098</v>
      </c>
      <c r="C72" s="9" t="s">
        <v>10</v>
      </c>
      <c r="D72" s="10" t="s">
        <v>7099</v>
      </c>
      <c r="E72" s="8" t="s">
        <v>199</v>
      </c>
      <c r="F72" s="16" t="s">
        <v>7100</v>
      </c>
      <c r="G72" s="82" t="s">
        <v>7101</v>
      </c>
      <c r="H72" s="79"/>
      <c r="I72" s="14"/>
      <c r="J72" s="14" t="b">
        <f t="shared" si="1"/>
        <v>1</v>
      </c>
      <c r="K72" s="80">
        <f t="shared" si="2"/>
        <v>1</v>
      </c>
      <c r="L72" s="14"/>
      <c r="M72" s="14"/>
      <c r="N72" s="14"/>
      <c r="O72" s="14"/>
      <c r="P72" s="14"/>
      <c r="Q72" s="14"/>
      <c r="R72" s="14"/>
      <c r="S72" s="14"/>
      <c r="T72" s="14"/>
      <c r="U72" s="14"/>
      <c r="V72" s="14"/>
      <c r="W72" s="14"/>
      <c r="X72" s="14"/>
      <c r="Y72" s="14"/>
      <c r="Z72" s="14"/>
      <c r="AA72" s="14"/>
      <c r="AB72" s="14"/>
    </row>
    <row r="73">
      <c r="A73" s="7">
        <v>44985.0</v>
      </c>
      <c r="B73" s="8" t="s">
        <v>7102</v>
      </c>
      <c r="C73" s="9" t="s">
        <v>14</v>
      </c>
      <c r="D73" s="10" t="s">
        <v>7103</v>
      </c>
      <c r="E73" s="8" t="s">
        <v>174</v>
      </c>
      <c r="F73" s="16" t="s">
        <v>7104</v>
      </c>
      <c r="G73" s="78" t="s">
        <v>7105</v>
      </c>
      <c r="H73" s="79"/>
      <c r="I73" s="14"/>
      <c r="J73" s="14" t="b">
        <f t="shared" si="1"/>
        <v>1</v>
      </c>
      <c r="K73" s="80">
        <f t="shared" si="2"/>
        <v>1</v>
      </c>
      <c r="L73" s="14"/>
      <c r="M73" s="14"/>
      <c r="N73" s="14"/>
      <c r="O73" s="14"/>
      <c r="P73" s="14"/>
      <c r="Q73" s="14"/>
      <c r="R73" s="14"/>
      <c r="S73" s="14"/>
      <c r="T73" s="14"/>
      <c r="U73" s="14"/>
      <c r="V73" s="14"/>
      <c r="W73" s="14"/>
      <c r="X73" s="14"/>
      <c r="Y73" s="14"/>
      <c r="Z73" s="14"/>
      <c r="AA73" s="14"/>
      <c r="AB73" s="14"/>
    </row>
    <row r="74">
      <c r="A74" s="7">
        <v>44985.0</v>
      </c>
      <c r="B74" s="8" t="s">
        <v>7106</v>
      </c>
      <c r="C74" s="9" t="s">
        <v>14</v>
      </c>
      <c r="D74" s="10" t="s">
        <v>7107</v>
      </c>
      <c r="E74" s="8" t="s">
        <v>123</v>
      </c>
      <c r="F74" s="16" t="s">
        <v>7108</v>
      </c>
      <c r="G74" s="78" t="s">
        <v>7109</v>
      </c>
      <c r="H74" s="79"/>
      <c r="I74" s="14"/>
      <c r="J74" s="14" t="b">
        <f t="shared" si="1"/>
        <v>1</v>
      </c>
      <c r="K74" s="80">
        <f t="shared" si="2"/>
        <v>1</v>
      </c>
      <c r="L74" s="14"/>
      <c r="M74" s="14"/>
      <c r="N74" s="14"/>
      <c r="O74" s="14"/>
      <c r="P74" s="14"/>
      <c r="Q74" s="14"/>
      <c r="R74" s="14"/>
      <c r="S74" s="14"/>
      <c r="T74" s="14"/>
      <c r="U74" s="14"/>
      <c r="V74" s="14"/>
      <c r="W74" s="14"/>
      <c r="X74" s="14"/>
      <c r="Y74" s="14"/>
      <c r="Z74" s="14"/>
      <c r="AA74" s="14"/>
      <c r="AB74" s="14"/>
    </row>
    <row r="75">
      <c r="A75" s="7">
        <v>44985.0</v>
      </c>
      <c r="B75" s="8" t="s">
        <v>7110</v>
      </c>
      <c r="C75" s="9" t="s">
        <v>30</v>
      </c>
      <c r="D75" s="10" t="s">
        <v>7111</v>
      </c>
      <c r="E75" s="8" t="s">
        <v>40</v>
      </c>
      <c r="F75" s="16" t="s">
        <v>7112</v>
      </c>
      <c r="G75" s="78" t="s">
        <v>7113</v>
      </c>
      <c r="H75" s="79"/>
      <c r="I75" s="14"/>
      <c r="J75" s="14" t="b">
        <f t="shared" si="1"/>
        <v>1</v>
      </c>
      <c r="K75" s="80">
        <f t="shared" si="2"/>
        <v>1</v>
      </c>
      <c r="L75" s="14"/>
      <c r="M75" s="14"/>
      <c r="N75" s="14"/>
      <c r="O75" s="14"/>
      <c r="P75" s="14"/>
      <c r="Q75" s="14"/>
      <c r="R75" s="14"/>
      <c r="S75" s="14"/>
      <c r="T75" s="14"/>
      <c r="U75" s="14"/>
      <c r="V75" s="14"/>
      <c r="W75" s="14"/>
      <c r="X75" s="14"/>
      <c r="Y75" s="14"/>
      <c r="Z75" s="14"/>
      <c r="AA75" s="14"/>
      <c r="AB75" s="14"/>
    </row>
    <row r="76">
      <c r="A76" s="7">
        <v>44985.0</v>
      </c>
      <c r="B76" s="8" t="s">
        <v>7114</v>
      </c>
      <c r="C76" s="9" t="s">
        <v>14</v>
      </c>
      <c r="D76" s="10" t="s">
        <v>7115</v>
      </c>
      <c r="E76" s="8" t="s">
        <v>123</v>
      </c>
      <c r="F76" s="16" t="s">
        <v>7116</v>
      </c>
      <c r="G76" s="78" t="s">
        <v>7117</v>
      </c>
      <c r="H76" s="79"/>
      <c r="I76" s="14"/>
      <c r="J76" s="14" t="b">
        <f t="shared" si="1"/>
        <v>1</v>
      </c>
      <c r="K76" s="80">
        <f t="shared" si="2"/>
        <v>1</v>
      </c>
      <c r="L76" s="14"/>
      <c r="M76" s="14"/>
      <c r="N76" s="14"/>
      <c r="O76" s="14"/>
      <c r="P76" s="14"/>
      <c r="Q76" s="14"/>
      <c r="R76" s="14"/>
      <c r="S76" s="14"/>
      <c r="T76" s="14"/>
      <c r="U76" s="14"/>
      <c r="V76" s="14"/>
      <c r="W76" s="14"/>
      <c r="X76" s="14"/>
      <c r="Y76" s="14"/>
      <c r="Z76" s="14"/>
      <c r="AA76" s="14"/>
      <c r="AB76" s="14"/>
    </row>
    <row r="77">
      <c r="A77" s="7">
        <v>44985.0</v>
      </c>
      <c r="B77" s="8" t="s">
        <v>7118</v>
      </c>
      <c r="C77" s="9" t="s">
        <v>10</v>
      </c>
      <c r="D77" s="10" t="s">
        <v>7119</v>
      </c>
      <c r="E77" s="8" t="s">
        <v>53</v>
      </c>
      <c r="F77" s="16" t="s">
        <v>6054</v>
      </c>
      <c r="G77" s="21" t="s">
        <v>7120</v>
      </c>
      <c r="H77" s="79"/>
      <c r="I77" s="14"/>
      <c r="J77" s="14" t="b">
        <f t="shared" si="1"/>
        <v>1</v>
      </c>
      <c r="K77" s="80">
        <f t="shared" si="2"/>
        <v>1</v>
      </c>
      <c r="L77" s="14"/>
      <c r="M77" s="14"/>
      <c r="N77" s="14"/>
      <c r="O77" s="14"/>
      <c r="P77" s="14"/>
      <c r="Q77" s="14"/>
      <c r="R77" s="14"/>
      <c r="S77" s="14"/>
      <c r="T77" s="14"/>
      <c r="U77" s="14"/>
      <c r="V77" s="14"/>
      <c r="W77" s="14"/>
      <c r="X77" s="14"/>
      <c r="Y77" s="14"/>
      <c r="Z77" s="14"/>
      <c r="AA77" s="14"/>
      <c r="AB77" s="14"/>
    </row>
    <row r="78" hidden="1">
      <c r="A78" s="7">
        <v>44985.0</v>
      </c>
      <c r="B78" s="8" t="s">
        <v>7121</v>
      </c>
      <c r="C78" s="9" t="s">
        <v>10</v>
      </c>
      <c r="D78" s="10" t="s">
        <v>7122</v>
      </c>
      <c r="E78" s="8" t="s">
        <v>109</v>
      </c>
      <c r="G78" s="8" t="s">
        <v>7123</v>
      </c>
      <c r="H78" s="79"/>
      <c r="I78" s="16" t="s">
        <v>7124</v>
      </c>
      <c r="J78" s="14" t="b">
        <f t="shared" si="1"/>
        <v>0</v>
      </c>
      <c r="K78" s="80">
        <f t="shared" si="2"/>
        <v>0</v>
      </c>
      <c r="L78" s="14"/>
      <c r="M78" s="14"/>
      <c r="N78" s="14"/>
      <c r="O78" s="14"/>
      <c r="P78" s="14"/>
      <c r="Q78" s="14"/>
      <c r="R78" s="14"/>
      <c r="S78" s="14"/>
      <c r="T78" s="14"/>
      <c r="U78" s="14"/>
      <c r="V78" s="14"/>
      <c r="W78" s="14"/>
      <c r="X78" s="14"/>
      <c r="Y78" s="14"/>
      <c r="Z78" s="14"/>
      <c r="AA78" s="14"/>
      <c r="AB78" s="14"/>
    </row>
    <row r="79" hidden="1">
      <c r="A79" s="7">
        <v>44985.0</v>
      </c>
      <c r="B79" s="8" t="s">
        <v>7125</v>
      </c>
      <c r="C79" s="9" t="s">
        <v>14</v>
      </c>
      <c r="D79" s="10" t="s">
        <v>7126</v>
      </c>
      <c r="E79" s="8" t="s">
        <v>123</v>
      </c>
      <c r="F79" s="11"/>
      <c r="G79" s="8" t="s">
        <v>7127</v>
      </c>
      <c r="H79" s="79"/>
      <c r="I79" s="14"/>
      <c r="J79" s="14" t="b">
        <f t="shared" si="1"/>
        <v>0</v>
      </c>
      <c r="K79" s="80">
        <f t="shared" si="2"/>
        <v>0</v>
      </c>
      <c r="L79" s="14"/>
      <c r="M79" s="14"/>
      <c r="N79" s="14"/>
      <c r="O79" s="14"/>
      <c r="P79" s="14"/>
      <c r="Q79" s="14"/>
      <c r="R79" s="14"/>
      <c r="S79" s="14"/>
      <c r="T79" s="14"/>
      <c r="U79" s="14"/>
      <c r="V79" s="14"/>
      <c r="W79" s="14"/>
      <c r="X79" s="14"/>
      <c r="Y79" s="14"/>
      <c r="Z79" s="14"/>
      <c r="AA79" s="14"/>
      <c r="AB79" s="14"/>
    </row>
    <row r="80">
      <c r="A80" s="7">
        <v>44985.0</v>
      </c>
      <c r="B80" s="8" t="s">
        <v>7128</v>
      </c>
      <c r="C80" s="9" t="s">
        <v>30</v>
      </c>
      <c r="D80" s="10" t="s">
        <v>7129</v>
      </c>
      <c r="E80" s="8" t="s">
        <v>40</v>
      </c>
      <c r="F80" s="16" t="s">
        <v>7130</v>
      </c>
      <c r="G80" s="78" t="s">
        <v>7131</v>
      </c>
      <c r="H80" s="79"/>
      <c r="I80" s="14"/>
      <c r="J80" s="14" t="b">
        <f t="shared" si="1"/>
        <v>1</v>
      </c>
      <c r="K80" s="80">
        <f t="shared" si="2"/>
        <v>1</v>
      </c>
      <c r="L80" s="14"/>
      <c r="M80" s="14"/>
      <c r="N80" s="14"/>
      <c r="O80" s="14"/>
      <c r="P80" s="14"/>
      <c r="Q80" s="14"/>
      <c r="R80" s="14"/>
      <c r="S80" s="14"/>
      <c r="T80" s="14"/>
      <c r="U80" s="14"/>
      <c r="V80" s="14"/>
      <c r="W80" s="14"/>
      <c r="X80" s="14"/>
      <c r="Y80" s="14"/>
      <c r="Z80" s="14"/>
      <c r="AA80" s="14"/>
      <c r="AB80" s="14"/>
    </row>
    <row r="81">
      <c r="A81" s="7">
        <v>44985.0</v>
      </c>
      <c r="B81" s="8" t="s">
        <v>7132</v>
      </c>
      <c r="C81" s="9" t="s">
        <v>10</v>
      </c>
      <c r="D81" s="10" t="s">
        <v>7133</v>
      </c>
      <c r="E81" s="8" t="s">
        <v>40</v>
      </c>
      <c r="F81" s="16" t="s">
        <v>7134</v>
      </c>
      <c r="G81" s="78" t="s">
        <v>7135</v>
      </c>
      <c r="H81" s="79"/>
      <c r="I81" s="14"/>
      <c r="J81" s="14" t="b">
        <f t="shared" si="1"/>
        <v>1</v>
      </c>
      <c r="K81" s="80">
        <f t="shared" si="2"/>
        <v>1</v>
      </c>
      <c r="L81" s="14"/>
      <c r="M81" s="14"/>
      <c r="N81" s="14"/>
      <c r="O81" s="14"/>
      <c r="P81" s="14"/>
      <c r="Q81" s="14"/>
      <c r="R81" s="14"/>
      <c r="S81" s="14"/>
      <c r="T81" s="14"/>
      <c r="U81" s="14"/>
      <c r="V81" s="14"/>
      <c r="W81" s="14"/>
      <c r="X81" s="14"/>
      <c r="Y81" s="14"/>
      <c r="Z81" s="14"/>
      <c r="AA81" s="14"/>
      <c r="AB81" s="14"/>
    </row>
    <row r="82">
      <c r="A82" s="7">
        <v>44985.0</v>
      </c>
      <c r="B82" s="8" t="s">
        <v>7136</v>
      </c>
      <c r="C82" s="9" t="s">
        <v>30</v>
      </c>
      <c r="D82" s="10" t="s">
        <v>7137</v>
      </c>
      <c r="E82" s="8" t="s">
        <v>677</v>
      </c>
      <c r="F82" s="16" t="s">
        <v>7138</v>
      </c>
      <c r="G82" s="78" t="s">
        <v>7139</v>
      </c>
      <c r="H82" s="79"/>
      <c r="I82" s="14"/>
      <c r="J82" s="14" t="b">
        <f t="shared" si="1"/>
        <v>1</v>
      </c>
      <c r="K82" s="80">
        <f t="shared" si="2"/>
        <v>1</v>
      </c>
      <c r="L82" s="14"/>
      <c r="M82" s="14"/>
      <c r="N82" s="14"/>
      <c r="O82" s="14"/>
      <c r="P82" s="14"/>
      <c r="Q82" s="14"/>
      <c r="R82" s="14"/>
      <c r="S82" s="14"/>
      <c r="T82" s="14"/>
      <c r="U82" s="14"/>
      <c r="V82" s="14"/>
      <c r="W82" s="14"/>
      <c r="X82" s="14"/>
      <c r="Y82" s="14"/>
      <c r="Z82" s="14"/>
      <c r="AA82" s="14"/>
      <c r="AB82" s="14"/>
    </row>
    <row r="83">
      <c r="A83" s="7">
        <v>44985.0</v>
      </c>
      <c r="B83" s="8" t="s">
        <v>7140</v>
      </c>
      <c r="C83" s="9" t="s">
        <v>14</v>
      </c>
      <c r="D83" s="10" t="s">
        <v>7141</v>
      </c>
      <c r="E83" s="8" t="s">
        <v>156</v>
      </c>
      <c r="F83" s="16" t="s">
        <v>7142</v>
      </c>
      <c r="G83" s="78" t="s">
        <v>7143</v>
      </c>
      <c r="H83" s="79"/>
      <c r="I83" s="14"/>
      <c r="J83" s="14" t="b">
        <f t="shared" si="1"/>
        <v>1</v>
      </c>
      <c r="K83" s="80">
        <f t="shared" si="2"/>
        <v>1</v>
      </c>
      <c r="L83" s="14"/>
      <c r="M83" s="14"/>
      <c r="N83" s="14"/>
      <c r="O83" s="14"/>
      <c r="P83" s="14"/>
      <c r="Q83" s="14"/>
      <c r="R83" s="14"/>
      <c r="S83" s="14"/>
      <c r="T83" s="14"/>
      <c r="U83" s="14"/>
      <c r="V83" s="14"/>
      <c r="W83" s="14"/>
      <c r="X83" s="14"/>
      <c r="Y83" s="14"/>
      <c r="Z83" s="14"/>
      <c r="AA83" s="14"/>
      <c r="AB83" s="14"/>
    </row>
    <row r="84">
      <c r="A84" s="7">
        <v>44985.0</v>
      </c>
      <c r="B84" s="8" t="s">
        <v>7144</v>
      </c>
      <c r="C84" s="9" t="s">
        <v>14</v>
      </c>
      <c r="D84" s="10" t="s">
        <v>7141</v>
      </c>
      <c r="E84" s="8" t="s">
        <v>6338</v>
      </c>
      <c r="F84" s="16" t="s">
        <v>6339</v>
      </c>
      <c r="G84" s="21" t="s">
        <v>7145</v>
      </c>
      <c r="H84" s="79"/>
      <c r="I84" s="14"/>
      <c r="J84" s="14" t="b">
        <f t="shared" si="1"/>
        <v>1</v>
      </c>
      <c r="K84" s="80">
        <f t="shared" si="2"/>
        <v>1</v>
      </c>
      <c r="L84" s="14"/>
      <c r="M84" s="14"/>
      <c r="N84" s="14"/>
      <c r="O84" s="14"/>
      <c r="P84" s="14"/>
      <c r="Q84" s="14"/>
      <c r="R84" s="14"/>
      <c r="S84" s="14"/>
      <c r="T84" s="14"/>
      <c r="U84" s="14"/>
      <c r="V84" s="14"/>
      <c r="W84" s="14"/>
      <c r="X84" s="14"/>
      <c r="Y84" s="14"/>
      <c r="Z84" s="14"/>
      <c r="AA84" s="14"/>
      <c r="AB84" s="14"/>
    </row>
    <row r="85">
      <c r="A85" s="7">
        <v>44985.0</v>
      </c>
      <c r="B85" s="8" t="s">
        <v>7146</v>
      </c>
      <c r="C85" s="9" t="s">
        <v>30</v>
      </c>
      <c r="D85" s="10" t="s">
        <v>7147</v>
      </c>
      <c r="E85" s="8" t="s">
        <v>7148</v>
      </c>
      <c r="F85" s="16" t="s">
        <v>7149</v>
      </c>
      <c r="G85" s="21" t="s">
        <v>7150</v>
      </c>
      <c r="H85" s="79"/>
      <c r="I85" s="14"/>
      <c r="J85" s="14" t="b">
        <f t="shared" si="1"/>
        <v>1</v>
      </c>
      <c r="K85" s="80">
        <f t="shared" si="2"/>
        <v>1</v>
      </c>
      <c r="L85" s="14"/>
      <c r="M85" s="14"/>
      <c r="N85" s="14"/>
      <c r="O85" s="14"/>
      <c r="P85" s="14"/>
      <c r="Q85" s="14"/>
      <c r="R85" s="14"/>
      <c r="S85" s="14"/>
      <c r="T85" s="14"/>
      <c r="U85" s="14"/>
      <c r="V85" s="14"/>
      <c r="W85" s="14"/>
      <c r="X85" s="14"/>
      <c r="Y85" s="14"/>
      <c r="Z85" s="14"/>
      <c r="AA85" s="14"/>
      <c r="AB85" s="14"/>
    </row>
    <row r="86">
      <c r="A86" s="7">
        <v>44985.0</v>
      </c>
      <c r="B86" s="8" t="s">
        <v>7151</v>
      </c>
      <c r="C86" s="9" t="s">
        <v>14</v>
      </c>
      <c r="D86" s="10" t="s">
        <v>7152</v>
      </c>
      <c r="E86" s="8" t="s">
        <v>123</v>
      </c>
      <c r="F86" s="16" t="s">
        <v>7153</v>
      </c>
      <c r="G86" s="21" t="s">
        <v>7154</v>
      </c>
      <c r="H86" s="79"/>
      <c r="I86" s="14"/>
      <c r="J86" s="14" t="b">
        <f t="shared" si="1"/>
        <v>1</v>
      </c>
      <c r="K86" s="80">
        <f t="shared" si="2"/>
        <v>1</v>
      </c>
      <c r="L86" s="14"/>
      <c r="M86" s="14"/>
      <c r="N86" s="14"/>
      <c r="O86" s="14"/>
      <c r="P86" s="14"/>
      <c r="Q86" s="14"/>
      <c r="R86" s="14"/>
      <c r="S86" s="14"/>
      <c r="T86" s="14"/>
      <c r="U86" s="14"/>
      <c r="V86" s="14"/>
      <c r="W86" s="14"/>
      <c r="X86" s="14"/>
      <c r="Y86" s="14"/>
      <c r="Z86" s="14"/>
      <c r="AA86" s="14"/>
      <c r="AB86" s="14"/>
    </row>
    <row r="87">
      <c r="A87" s="7">
        <v>44985.0</v>
      </c>
      <c r="B87" s="8" t="s">
        <v>7155</v>
      </c>
      <c r="C87" s="9" t="s">
        <v>14</v>
      </c>
      <c r="D87" s="10" t="s">
        <v>7156</v>
      </c>
      <c r="E87" s="8" t="s">
        <v>7157</v>
      </c>
      <c r="F87" s="16" t="s">
        <v>7158</v>
      </c>
      <c r="G87" s="21" t="s">
        <v>7159</v>
      </c>
      <c r="H87" s="79"/>
      <c r="I87" s="14"/>
      <c r="J87" s="14" t="b">
        <f t="shared" si="1"/>
        <v>1</v>
      </c>
      <c r="K87" s="80">
        <f t="shared" si="2"/>
        <v>1</v>
      </c>
      <c r="L87" s="14"/>
      <c r="M87" s="14"/>
      <c r="N87" s="14"/>
      <c r="O87" s="14"/>
      <c r="P87" s="14"/>
      <c r="Q87" s="14"/>
      <c r="R87" s="14"/>
      <c r="S87" s="14"/>
      <c r="T87" s="14"/>
      <c r="U87" s="14"/>
      <c r="V87" s="14"/>
      <c r="W87" s="14"/>
      <c r="X87" s="14"/>
      <c r="Y87" s="14"/>
      <c r="Z87" s="14"/>
      <c r="AA87" s="14"/>
      <c r="AB87" s="14"/>
    </row>
    <row r="88">
      <c r="A88" s="7">
        <v>44985.0</v>
      </c>
      <c r="B88" s="8" t="s">
        <v>7160</v>
      </c>
      <c r="C88" s="9" t="s">
        <v>14</v>
      </c>
      <c r="D88" s="10" t="s">
        <v>7161</v>
      </c>
      <c r="E88" s="8" t="s">
        <v>6117</v>
      </c>
      <c r="F88" s="16" t="s">
        <v>7162</v>
      </c>
      <c r="G88" s="21" t="s">
        <v>7163</v>
      </c>
      <c r="H88" s="79"/>
      <c r="I88" s="14"/>
      <c r="J88" s="14" t="b">
        <f t="shared" si="1"/>
        <v>1</v>
      </c>
      <c r="K88" s="80">
        <f t="shared" si="2"/>
        <v>1</v>
      </c>
      <c r="L88" s="14"/>
      <c r="M88" s="14"/>
      <c r="N88" s="14"/>
      <c r="O88" s="14"/>
      <c r="P88" s="14"/>
      <c r="Q88" s="14"/>
      <c r="R88" s="14"/>
      <c r="S88" s="14"/>
      <c r="T88" s="14"/>
      <c r="U88" s="14"/>
      <c r="V88" s="14"/>
      <c r="W88" s="14"/>
      <c r="X88" s="14"/>
      <c r="Y88" s="14"/>
      <c r="Z88" s="14"/>
      <c r="AA88" s="14"/>
      <c r="AB88" s="14"/>
    </row>
    <row r="89">
      <c r="A89" s="7">
        <v>44985.0</v>
      </c>
      <c r="B89" s="8" t="s">
        <v>7164</v>
      </c>
      <c r="C89" s="9" t="s">
        <v>30</v>
      </c>
      <c r="D89" s="10" t="s">
        <v>7165</v>
      </c>
      <c r="E89" s="8" t="s">
        <v>6305</v>
      </c>
      <c r="F89" s="16" t="s">
        <v>7166</v>
      </c>
      <c r="G89" s="82" t="s">
        <v>7167</v>
      </c>
      <c r="H89" s="81" t="s">
        <v>7168</v>
      </c>
      <c r="I89" s="14"/>
      <c r="J89" s="14" t="b">
        <f t="shared" si="1"/>
        <v>1</v>
      </c>
      <c r="K89" s="80">
        <f t="shared" si="2"/>
        <v>1</v>
      </c>
      <c r="L89" s="14"/>
      <c r="M89" s="14"/>
      <c r="N89" s="14"/>
      <c r="O89" s="14"/>
      <c r="P89" s="14"/>
      <c r="Q89" s="14"/>
      <c r="R89" s="14"/>
      <c r="S89" s="14"/>
      <c r="T89" s="14"/>
      <c r="U89" s="14"/>
      <c r="V89" s="14"/>
      <c r="W89" s="14"/>
      <c r="X89" s="14"/>
      <c r="Y89" s="14"/>
      <c r="Z89" s="14"/>
      <c r="AA89" s="14"/>
      <c r="AB89" s="14"/>
    </row>
    <row r="90">
      <c r="A90" s="7">
        <v>44985.0</v>
      </c>
      <c r="B90" s="8" t="s">
        <v>7169</v>
      </c>
      <c r="C90" s="9" t="s">
        <v>10</v>
      </c>
      <c r="D90" s="10" t="s">
        <v>7170</v>
      </c>
      <c r="E90" s="8" t="s">
        <v>142</v>
      </c>
      <c r="F90" s="16" t="s">
        <v>7171</v>
      </c>
      <c r="G90" s="78" t="s">
        <v>7172</v>
      </c>
      <c r="H90" s="79"/>
      <c r="I90" s="14"/>
      <c r="J90" s="14" t="b">
        <f t="shared" si="1"/>
        <v>1</v>
      </c>
      <c r="K90" s="80">
        <f t="shared" si="2"/>
        <v>1</v>
      </c>
      <c r="L90" s="14"/>
      <c r="M90" s="14"/>
      <c r="N90" s="14"/>
      <c r="O90" s="14"/>
      <c r="P90" s="14"/>
      <c r="Q90" s="14"/>
      <c r="R90" s="14"/>
      <c r="S90" s="14"/>
      <c r="T90" s="14"/>
      <c r="U90" s="14"/>
      <c r="V90" s="14"/>
      <c r="W90" s="14"/>
      <c r="X90" s="14"/>
      <c r="Y90" s="14"/>
      <c r="Z90" s="14"/>
      <c r="AA90" s="14"/>
      <c r="AB90" s="14"/>
    </row>
    <row r="91" ht="177.75" hidden="1" customHeight="1">
      <c r="A91" s="7">
        <v>44985.0</v>
      </c>
      <c r="B91" s="8" t="s">
        <v>7173</v>
      </c>
      <c r="C91" s="9" t="s">
        <v>30</v>
      </c>
      <c r="D91" s="10" t="s">
        <v>7174</v>
      </c>
      <c r="E91" s="8" t="s">
        <v>7175</v>
      </c>
      <c r="F91" s="61" t="s">
        <v>7176</v>
      </c>
      <c r="G91" s="11"/>
      <c r="H91" s="79"/>
      <c r="I91" s="8" t="s">
        <v>7177</v>
      </c>
      <c r="J91" s="14" t="b">
        <f t="shared" si="1"/>
        <v>1</v>
      </c>
      <c r="K91" s="80">
        <f t="shared" si="2"/>
        <v>1</v>
      </c>
      <c r="L91" s="14"/>
      <c r="M91" s="14"/>
      <c r="N91" s="14"/>
      <c r="O91" s="14"/>
      <c r="P91" s="14"/>
      <c r="Q91" s="14"/>
      <c r="R91" s="14"/>
      <c r="S91" s="14"/>
      <c r="T91" s="14"/>
      <c r="U91" s="14"/>
      <c r="V91" s="14"/>
      <c r="W91" s="14"/>
      <c r="X91" s="14"/>
      <c r="Y91" s="14"/>
      <c r="Z91" s="14"/>
      <c r="AA91" s="14"/>
      <c r="AB91" s="14"/>
    </row>
    <row r="92" hidden="1">
      <c r="A92" s="7">
        <v>44985.0</v>
      </c>
      <c r="B92" s="8" t="s">
        <v>7178</v>
      </c>
      <c r="C92" s="9" t="s">
        <v>14</v>
      </c>
      <c r="D92" s="10" t="s">
        <v>7179</v>
      </c>
      <c r="E92" s="8" t="s">
        <v>617</v>
      </c>
      <c r="F92" s="8" t="s">
        <v>7180</v>
      </c>
      <c r="G92" s="8" t="s">
        <v>7181</v>
      </c>
      <c r="H92" s="79"/>
      <c r="I92" s="14"/>
      <c r="J92" s="14" t="b">
        <f t="shared" si="1"/>
        <v>1</v>
      </c>
      <c r="K92" s="80">
        <f t="shared" si="2"/>
        <v>1</v>
      </c>
      <c r="L92" s="14"/>
      <c r="M92" s="14"/>
      <c r="N92" s="14"/>
      <c r="O92" s="14"/>
      <c r="P92" s="14"/>
      <c r="Q92" s="14"/>
      <c r="R92" s="14"/>
      <c r="S92" s="14"/>
      <c r="T92" s="14"/>
      <c r="U92" s="14"/>
      <c r="V92" s="14"/>
      <c r="W92" s="14"/>
      <c r="X92" s="14"/>
      <c r="Y92" s="14"/>
      <c r="Z92" s="14"/>
      <c r="AA92" s="14"/>
      <c r="AB92" s="14"/>
    </row>
    <row r="93">
      <c r="A93" s="7">
        <v>44985.0</v>
      </c>
      <c r="B93" s="8" t="s">
        <v>7182</v>
      </c>
      <c r="C93" s="9" t="s">
        <v>10</v>
      </c>
      <c r="D93" s="10" t="s">
        <v>7183</v>
      </c>
      <c r="E93" s="8" t="s">
        <v>199</v>
      </c>
      <c r="F93" s="16" t="s">
        <v>7069</v>
      </c>
      <c r="G93" s="82" t="s">
        <v>7184</v>
      </c>
      <c r="H93" s="81" t="s">
        <v>7185</v>
      </c>
      <c r="I93" s="14"/>
      <c r="J93" s="14" t="b">
        <f t="shared" si="1"/>
        <v>1</v>
      </c>
      <c r="K93" s="80">
        <f t="shared" si="2"/>
        <v>1</v>
      </c>
      <c r="L93" s="14"/>
      <c r="M93" s="14"/>
      <c r="N93" s="14"/>
      <c r="O93" s="14"/>
      <c r="P93" s="14"/>
      <c r="Q93" s="14"/>
      <c r="R93" s="14"/>
      <c r="S93" s="14"/>
      <c r="T93" s="14"/>
      <c r="U93" s="14"/>
      <c r="V93" s="14"/>
      <c r="W93" s="14"/>
      <c r="X93" s="14"/>
      <c r="Y93" s="14"/>
      <c r="Z93" s="14"/>
      <c r="AA93" s="14"/>
      <c r="AB93" s="14"/>
    </row>
    <row r="94">
      <c r="A94" s="7">
        <v>44985.0</v>
      </c>
      <c r="B94" s="8" t="s">
        <v>7186</v>
      </c>
      <c r="C94" s="9" t="s">
        <v>14</v>
      </c>
      <c r="D94" s="10" t="s">
        <v>7187</v>
      </c>
      <c r="E94" s="8" t="s">
        <v>93</v>
      </c>
      <c r="F94" s="16" t="s">
        <v>7188</v>
      </c>
      <c r="G94" s="78" t="s">
        <v>7189</v>
      </c>
      <c r="H94" s="79"/>
      <c r="I94" s="14"/>
      <c r="J94" s="14" t="b">
        <f t="shared" si="1"/>
        <v>1</v>
      </c>
      <c r="K94" s="80">
        <f t="shared" si="2"/>
        <v>1</v>
      </c>
      <c r="L94" s="14"/>
      <c r="M94" s="14"/>
      <c r="N94" s="14"/>
      <c r="O94" s="14"/>
      <c r="P94" s="14"/>
      <c r="Q94" s="14"/>
      <c r="R94" s="14"/>
      <c r="S94" s="14"/>
      <c r="T94" s="14"/>
      <c r="U94" s="14"/>
      <c r="V94" s="14"/>
      <c r="W94" s="14"/>
      <c r="X94" s="14"/>
      <c r="Y94" s="14"/>
      <c r="Z94" s="14"/>
      <c r="AA94" s="14"/>
      <c r="AB94" s="14"/>
    </row>
    <row r="95">
      <c r="A95" s="7">
        <v>44985.0</v>
      </c>
      <c r="B95" s="8" t="s">
        <v>7190</v>
      </c>
      <c r="C95" s="9" t="s">
        <v>10</v>
      </c>
      <c r="D95" s="10" t="s">
        <v>7191</v>
      </c>
      <c r="E95" s="8" t="s">
        <v>199</v>
      </c>
      <c r="F95" s="16" t="s">
        <v>7192</v>
      </c>
      <c r="G95" s="78" t="s">
        <v>7193</v>
      </c>
      <c r="H95" s="79"/>
      <c r="I95" s="14"/>
      <c r="J95" s="14" t="b">
        <f t="shared" si="1"/>
        <v>1</v>
      </c>
      <c r="K95" s="80">
        <f t="shared" si="2"/>
        <v>1</v>
      </c>
      <c r="L95" s="14"/>
      <c r="M95" s="14"/>
      <c r="N95" s="14"/>
      <c r="O95" s="14"/>
      <c r="P95" s="14"/>
      <c r="Q95" s="14"/>
      <c r="R95" s="14"/>
      <c r="S95" s="14"/>
      <c r="T95" s="14"/>
      <c r="U95" s="14"/>
      <c r="V95" s="14"/>
      <c r="W95" s="14"/>
      <c r="X95" s="14"/>
      <c r="Y95" s="14"/>
      <c r="Z95" s="14"/>
      <c r="AA95" s="14"/>
      <c r="AB95" s="14"/>
    </row>
    <row r="96">
      <c r="A96" s="7">
        <v>44985.0</v>
      </c>
      <c r="B96" s="8" t="s">
        <v>7194</v>
      </c>
      <c r="C96" s="9" t="s">
        <v>14</v>
      </c>
      <c r="D96" s="15" t="s">
        <v>5961</v>
      </c>
      <c r="E96" s="8" t="s">
        <v>93</v>
      </c>
      <c r="F96" s="16" t="s">
        <v>7195</v>
      </c>
      <c r="G96" s="78" t="s">
        <v>7196</v>
      </c>
      <c r="H96" s="79"/>
      <c r="I96" s="14"/>
      <c r="J96" s="14" t="b">
        <f t="shared" si="1"/>
        <v>1</v>
      </c>
      <c r="K96" s="80">
        <f t="shared" si="2"/>
        <v>1</v>
      </c>
      <c r="L96" s="14"/>
      <c r="M96" s="14"/>
      <c r="N96" s="14"/>
      <c r="O96" s="14"/>
      <c r="P96" s="14"/>
      <c r="Q96" s="14"/>
      <c r="R96" s="14"/>
      <c r="S96" s="14"/>
      <c r="T96" s="14"/>
      <c r="U96" s="14"/>
      <c r="V96" s="14"/>
      <c r="W96" s="14"/>
      <c r="X96" s="14"/>
      <c r="Y96" s="14"/>
      <c r="Z96" s="14"/>
      <c r="AA96" s="14"/>
      <c r="AB96" s="14"/>
    </row>
    <row r="97">
      <c r="A97" s="7">
        <v>44986.0</v>
      </c>
      <c r="B97" s="8" t="s">
        <v>7197</v>
      </c>
      <c r="C97" s="9" t="s">
        <v>14</v>
      </c>
      <c r="D97" s="10" t="s">
        <v>7198</v>
      </c>
      <c r="E97" s="8" t="s">
        <v>165</v>
      </c>
      <c r="F97" s="16" t="s">
        <v>5967</v>
      </c>
      <c r="G97" s="78" t="s">
        <v>7199</v>
      </c>
      <c r="H97" s="79"/>
      <c r="I97" s="14"/>
      <c r="J97" s="14" t="b">
        <f t="shared" si="1"/>
        <v>1</v>
      </c>
      <c r="K97" s="80">
        <f t="shared" si="2"/>
        <v>1</v>
      </c>
      <c r="L97" s="14"/>
      <c r="M97" s="14"/>
      <c r="N97" s="14"/>
      <c r="O97" s="14"/>
      <c r="P97" s="14"/>
      <c r="Q97" s="14"/>
      <c r="R97" s="14"/>
      <c r="S97" s="14"/>
      <c r="T97" s="14"/>
      <c r="U97" s="14"/>
      <c r="V97" s="14"/>
      <c r="W97" s="14"/>
      <c r="X97" s="14"/>
      <c r="Y97" s="14"/>
      <c r="Z97" s="14"/>
      <c r="AA97" s="14"/>
      <c r="AB97" s="14"/>
    </row>
    <row r="98">
      <c r="A98" s="7"/>
      <c r="B98" s="8"/>
      <c r="C98" s="9"/>
      <c r="D98" s="68"/>
      <c r="E98" s="8"/>
      <c r="F98" s="11"/>
      <c r="G98" s="11"/>
      <c r="H98" s="79"/>
      <c r="I98" s="14"/>
      <c r="J98" s="14"/>
      <c r="K98" s="80"/>
      <c r="L98" s="14"/>
      <c r="M98" s="14"/>
      <c r="N98" s="14"/>
      <c r="O98" s="14"/>
      <c r="P98" s="14"/>
      <c r="Q98" s="14"/>
      <c r="R98" s="14"/>
      <c r="S98" s="14"/>
      <c r="T98" s="14"/>
      <c r="U98" s="14"/>
      <c r="V98" s="14"/>
      <c r="W98" s="14"/>
      <c r="X98" s="14"/>
      <c r="Y98" s="14"/>
      <c r="Z98" s="14"/>
      <c r="AA98" s="14"/>
      <c r="AB98" s="14"/>
    </row>
    <row r="99">
      <c r="A99" s="7"/>
      <c r="B99" s="11"/>
      <c r="C99" s="9"/>
      <c r="D99" s="22"/>
      <c r="E99" s="11"/>
      <c r="F99" s="11"/>
      <c r="G99" s="11"/>
      <c r="H99" s="79"/>
      <c r="I99" s="14"/>
      <c r="J99" s="14"/>
      <c r="K99" s="80"/>
      <c r="L99" s="14"/>
      <c r="M99" s="14"/>
      <c r="N99" s="14"/>
      <c r="O99" s="14"/>
      <c r="P99" s="14"/>
      <c r="Q99" s="14"/>
      <c r="R99" s="14"/>
      <c r="S99" s="14"/>
      <c r="T99" s="14"/>
      <c r="U99" s="14"/>
      <c r="V99" s="14"/>
      <c r="W99" s="14"/>
      <c r="X99" s="14"/>
      <c r="Y99" s="14"/>
      <c r="Z99" s="14"/>
      <c r="AA99" s="14"/>
      <c r="AB99" s="14"/>
    </row>
    <row r="100">
      <c r="A100" s="7"/>
      <c r="B100" s="11"/>
      <c r="C100" s="9"/>
      <c r="D100" s="22"/>
      <c r="E100" s="11"/>
      <c r="F100" s="11"/>
      <c r="G100" s="11"/>
      <c r="H100" s="79"/>
      <c r="I100" s="14"/>
      <c r="J100" s="14"/>
      <c r="K100" s="80"/>
      <c r="L100" s="14"/>
      <c r="M100" s="14"/>
      <c r="N100" s="14"/>
      <c r="O100" s="14"/>
      <c r="P100" s="14"/>
      <c r="Q100" s="14"/>
      <c r="R100" s="14"/>
      <c r="S100" s="14"/>
      <c r="T100" s="14"/>
      <c r="U100" s="14"/>
      <c r="V100" s="14"/>
      <c r="W100" s="14"/>
      <c r="X100" s="14"/>
      <c r="Y100" s="14"/>
      <c r="Z100" s="14"/>
      <c r="AA100" s="14"/>
      <c r="AB100" s="14"/>
    </row>
    <row r="101">
      <c r="A101" s="7"/>
      <c r="B101" s="11"/>
      <c r="C101" s="9"/>
      <c r="D101" s="22"/>
      <c r="E101" s="11"/>
      <c r="F101" s="11"/>
      <c r="G101" s="11"/>
      <c r="H101" s="79"/>
      <c r="I101" s="14"/>
      <c r="J101" s="14"/>
      <c r="K101" s="80"/>
      <c r="L101" s="14"/>
      <c r="M101" s="14"/>
      <c r="N101" s="14"/>
      <c r="O101" s="14"/>
      <c r="P101" s="14"/>
      <c r="Q101" s="14"/>
      <c r="R101" s="14"/>
      <c r="S101" s="14"/>
      <c r="T101" s="14"/>
      <c r="U101" s="14"/>
      <c r="V101" s="14"/>
      <c r="W101" s="14"/>
      <c r="X101" s="14"/>
      <c r="Y101" s="14"/>
      <c r="Z101" s="14"/>
      <c r="AA101" s="14"/>
      <c r="AB101" s="14"/>
    </row>
    <row r="102">
      <c r="A102" s="7"/>
      <c r="B102" s="11"/>
      <c r="C102" s="9"/>
      <c r="D102" s="22"/>
      <c r="E102" s="11"/>
      <c r="F102" s="11"/>
      <c r="G102" s="11"/>
      <c r="H102" s="79"/>
      <c r="I102" s="14"/>
      <c r="J102" s="14"/>
      <c r="K102" s="80"/>
      <c r="L102" s="14"/>
      <c r="M102" s="14"/>
      <c r="N102" s="14"/>
      <c r="O102" s="14"/>
      <c r="P102" s="14"/>
      <c r="Q102" s="14"/>
      <c r="R102" s="14"/>
      <c r="S102" s="14"/>
      <c r="T102" s="14"/>
      <c r="U102" s="14"/>
      <c r="V102" s="14"/>
      <c r="W102" s="14"/>
      <c r="X102" s="14"/>
      <c r="Y102" s="14"/>
      <c r="Z102" s="14"/>
      <c r="AA102" s="14"/>
      <c r="AB102" s="14"/>
    </row>
    <row r="103">
      <c r="A103" s="7"/>
      <c r="B103" s="11"/>
      <c r="C103" s="9"/>
      <c r="D103" s="22"/>
      <c r="E103" s="11"/>
      <c r="F103" s="11"/>
      <c r="G103" s="11"/>
      <c r="H103" s="79"/>
      <c r="I103" s="14"/>
      <c r="J103" s="14"/>
      <c r="K103" s="80"/>
      <c r="L103" s="14"/>
      <c r="M103" s="14"/>
      <c r="N103" s="14"/>
      <c r="O103" s="14"/>
      <c r="P103" s="14"/>
      <c r="Q103" s="14"/>
      <c r="R103" s="14"/>
      <c r="S103" s="14"/>
      <c r="T103" s="14"/>
      <c r="U103" s="14"/>
      <c r="V103" s="14"/>
      <c r="W103" s="14"/>
      <c r="X103" s="14"/>
      <c r="Y103" s="14"/>
      <c r="Z103" s="14"/>
      <c r="AA103" s="14"/>
      <c r="AB103" s="14"/>
    </row>
    <row r="104">
      <c r="A104" s="7"/>
      <c r="B104" s="11"/>
      <c r="C104" s="9"/>
      <c r="D104" s="22"/>
      <c r="E104" s="11"/>
      <c r="F104" s="11"/>
      <c r="G104" s="11"/>
      <c r="H104" s="79"/>
      <c r="I104" s="14"/>
      <c r="J104" s="14"/>
      <c r="K104" s="80"/>
      <c r="L104" s="14"/>
      <c r="M104" s="14"/>
      <c r="N104" s="14"/>
      <c r="O104" s="14"/>
      <c r="P104" s="14"/>
      <c r="Q104" s="14"/>
      <c r="R104" s="14"/>
      <c r="S104" s="14"/>
      <c r="T104" s="14"/>
      <c r="U104" s="14"/>
      <c r="V104" s="14"/>
      <c r="W104" s="14"/>
      <c r="X104" s="14"/>
      <c r="Y104" s="14"/>
      <c r="Z104" s="14"/>
      <c r="AA104" s="14"/>
      <c r="AB104" s="14"/>
    </row>
    <row r="105">
      <c r="A105" s="7"/>
      <c r="B105" s="11"/>
      <c r="C105" s="9"/>
      <c r="D105" s="22"/>
      <c r="E105" s="11"/>
      <c r="F105" s="11"/>
      <c r="G105" s="11"/>
      <c r="H105" s="79"/>
      <c r="I105" s="14"/>
      <c r="J105" s="14"/>
      <c r="K105" s="80"/>
      <c r="L105" s="14"/>
      <c r="M105" s="14"/>
      <c r="N105" s="14"/>
      <c r="O105" s="14"/>
      <c r="P105" s="14"/>
      <c r="Q105" s="14"/>
      <c r="R105" s="14"/>
      <c r="S105" s="14"/>
      <c r="T105" s="14"/>
      <c r="U105" s="14"/>
      <c r="V105" s="14"/>
      <c r="W105" s="14"/>
      <c r="X105" s="14"/>
      <c r="Y105" s="14"/>
      <c r="Z105" s="14"/>
      <c r="AA105" s="14"/>
      <c r="AB105" s="14"/>
    </row>
    <row r="106">
      <c r="A106" s="7"/>
      <c r="B106" s="11"/>
      <c r="C106" s="9"/>
      <c r="D106" s="22"/>
      <c r="E106" s="11"/>
      <c r="F106" s="11"/>
      <c r="G106" s="11"/>
      <c r="H106" s="79"/>
      <c r="I106" s="14"/>
      <c r="J106" s="14"/>
      <c r="K106" s="80"/>
      <c r="L106" s="14"/>
      <c r="M106" s="14"/>
      <c r="N106" s="14"/>
      <c r="O106" s="14"/>
      <c r="P106" s="14"/>
      <c r="Q106" s="14"/>
      <c r="R106" s="14"/>
      <c r="S106" s="14"/>
      <c r="T106" s="14"/>
      <c r="U106" s="14"/>
      <c r="V106" s="14"/>
      <c r="W106" s="14"/>
      <c r="X106" s="14"/>
      <c r="Y106" s="14"/>
      <c r="Z106" s="14"/>
      <c r="AA106" s="14"/>
      <c r="AB106" s="14"/>
    </row>
    <row r="107">
      <c r="A107" s="7"/>
      <c r="B107" s="11"/>
      <c r="C107" s="9"/>
      <c r="D107" s="22"/>
      <c r="E107" s="11"/>
      <c r="F107" s="11"/>
      <c r="G107" s="11"/>
      <c r="H107" s="79"/>
      <c r="I107" s="14"/>
      <c r="J107" s="14"/>
      <c r="K107" s="80"/>
      <c r="L107" s="14"/>
      <c r="M107" s="14"/>
      <c r="N107" s="14"/>
      <c r="O107" s="14"/>
      <c r="P107" s="14"/>
      <c r="Q107" s="14"/>
      <c r="R107" s="14"/>
      <c r="S107" s="14"/>
      <c r="T107" s="14"/>
      <c r="U107" s="14"/>
      <c r="V107" s="14"/>
      <c r="W107" s="14"/>
      <c r="X107" s="14"/>
      <c r="Y107" s="14"/>
      <c r="Z107" s="14"/>
      <c r="AA107" s="14"/>
      <c r="AB107" s="14"/>
    </row>
    <row r="108">
      <c r="A108" s="7"/>
      <c r="B108" s="11"/>
      <c r="C108" s="9"/>
      <c r="D108" s="22"/>
      <c r="E108" s="11"/>
      <c r="F108" s="11"/>
      <c r="G108" s="11"/>
      <c r="H108" s="79"/>
      <c r="I108" s="14"/>
      <c r="J108" s="14"/>
      <c r="K108" s="80"/>
      <c r="L108" s="14"/>
      <c r="M108" s="14"/>
      <c r="N108" s="14"/>
      <c r="O108" s="14"/>
      <c r="P108" s="14"/>
      <c r="Q108" s="14"/>
      <c r="R108" s="14"/>
      <c r="S108" s="14"/>
      <c r="T108" s="14"/>
      <c r="U108" s="14"/>
      <c r="V108" s="14"/>
      <c r="W108" s="14"/>
      <c r="X108" s="14"/>
      <c r="Y108" s="14"/>
      <c r="Z108" s="14"/>
      <c r="AA108" s="14"/>
      <c r="AB108" s="14"/>
    </row>
    <row r="109">
      <c r="A109" s="7"/>
      <c r="B109" s="11"/>
      <c r="C109" s="9"/>
      <c r="D109" s="22"/>
      <c r="E109" s="11"/>
      <c r="F109" s="11"/>
      <c r="G109" s="11"/>
      <c r="H109" s="79"/>
      <c r="I109" s="14"/>
      <c r="J109" s="14"/>
      <c r="K109" s="80"/>
      <c r="L109" s="14"/>
      <c r="M109" s="14"/>
      <c r="N109" s="14"/>
      <c r="O109" s="14"/>
      <c r="P109" s="14"/>
      <c r="Q109" s="14"/>
      <c r="R109" s="14"/>
      <c r="S109" s="14"/>
      <c r="T109" s="14"/>
      <c r="U109" s="14"/>
      <c r="V109" s="14"/>
      <c r="W109" s="14"/>
      <c r="X109" s="14"/>
      <c r="Y109" s="14"/>
      <c r="Z109" s="14"/>
      <c r="AA109" s="14"/>
      <c r="AB109" s="14"/>
    </row>
    <row r="110">
      <c r="A110" s="7"/>
      <c r="B110" s="11"/>
      <c r="C110" s="9"/>
      <c r="D110" s="22"/>
      <c r="E110" s="11"/>
      <c r="F110" s="11"/>
      <c r="G110" s="11"/>
      <c r="H110" s="79"/>
      <c r="I110" s="14"/>
      <c r="J110" s="14"/>
      <c r="K110" s="83"/>
      <c r="L110" s="14"/>
      <c r="M110" s="14"/>
      <c r="N110" s="14"/>
      <c r="O110" s="14"/>
      <c r="P110" s="14"/>
      <c r="Q110" s="14"/>
      <c r="R110" s="14"/>
      <c r="S110" s="14"/>
      <c r="T110" s="14"/>
      <c r="U110" s="14"/>
      <c r="V110" s="14"/>
      <c r="W110" s="14"/>
      <c r="X110" s="14"/>
      <c r="Y110" s="14"/>
      <c r="Z110" s="14"/>
      <c r="AA110" s="14"/>
      <c r="AB110" s="14"/>
    </row>
    <row r="111">
      <c r="A111" s="7"/>
      <c r="B111" s="11"/>
      <c r="C111" s="9"/>
      <c r="D111" s="22"/>
      <c r="E111" s="11"/>
      <c r="F111" s="11"/>
      <c r="G111" s="11"/>
      <c r="H111" s="79"/>
      <c r="I111" s="14"/>
      <c r="J111" s="14"/>
      <c r="K111" s="83"/>
      <c r="L111" s="14"/>
      <c r="M111" s="14"/>
      <c r="N111" s="14"/>
      <c r="O111" s="14"/>
      <c r="P111" s="14"/>
      <c r="Q111" s="14"/>
      <c r="R111" s="14"/>
      <c r="S111" s="14"/>
      <c r="T111" s="14"/>
      <c r="U111" s="14"/>
      <c r="V111" s="14"/>
      <c r="W111" s="14"/>
      <c r="X111" s="14"/>
      <c r="Y111" s="14"/>
      <c r="Z111" s="14"/>
      <c r="AA111" s="14"/>
      <c r="AB111" s="14"/>
    </row>
    <row r="112">
      <c r="A112" s="7"/>
      <c r="B112" s="11"/>
      <c r="C112" s="9"/>
      <c r="D112" s="22"/>
      <c r="E112" s="11"/>
      <c r="F112" s="11"/>
      <c r="G112" s="11"/>
      <c r="H112" s="79"/>
      <c r="I112" s="14"/>
      <c r="J112" s="14"/>
      <c r="K112" s="83"/>
      <c r="L112" s="14"/>
      <c r="M112" s="14"/>
      <c r="N112" s="14"/>
      <c r="O112" s="14"/>
      <c r="P112" s="14"/>
      <c r="Q112" s="14"/>
      <c r="R112" s="14"/>
      <c r="S112" s="14"/>
      <c r="T112" s="14"/>
      <c r="U112" s="14"/>
      <c r="V112" s="14"/>
      <c r="W112" s="14"/>
      <c r="X112" s="14"/>
      <c r="Y112" s="14"/>
      <c r="Z112" s="14"/>
      <c r="AA112" s="14"/>
      <c r="AB112" s="14"/>
    </row>
    <row r="113">
      <c r="A113" s="7"/>
      <c r="B113" s="11"/>
      <c r="C113" s="9"/>
      <c r="D113" s="22"/>
      <c r="E113" s="11"/>
      <c r="F113" s="11"/>
      <c r="G113" s="11"/>
      <c r="H113" s="79"/>
      <c r="I113" s="14"/>
      <c r="J113" s="14"/>
      <c r="K113" s="83"/>
      <c r="L113" s="14"/>
      <c r="M113" s="14"/>
      <c r="N113" s="14"/>
      <c r="O113" s="14"/>
      <c r="P113" s="14"/>
      <c r="Q113" s="14"/>
      <c r="R113" s="14"/>
      <c r="S113" s="14"/>
      <c r="T113" s="14"/>
      <c r="U113" s="14"/>
      <c r="V113" s="14"/>
      <c r="W113" s="14"/>
      <c r="X113" s="14"/>
      <c r="Y113" s="14"/>
      <c r="Z113" s="14"/>
      <c r="AA113" s="14"/>
      <c r="AB113" s="14"/>
    </row>
    <row r="114">
      <c r="A114" s="7"/>
      <c r="B114" s="11"/>
      <c r="C114" s="9"/>
      <c r="D114" s="22"/>
      <c r="E114" s="11"/>
      <c r="F114" s="11"/>
      <c r="G114" s="11"/>
      <c r="H114" s="79"/>
      <c r="I114" s="14"/>
      <c r="J114" s="14"/>
      <c r="K114" s="83"/>
      <c r="L114" s="14"/>
      <c r="M114" s="14"/>
      <c r="N114" s="14"/>
      <c r="O114" s="14"/>
      <c r="P114" s="14"/>
      <c r="Q114" s="14"/>
      <c r="R114" s="14"/>
      <c r="S114" s="14"/>
      <c r="T114" s="14"/>
      <c r="U114" s="14"/>
      <c r="V114" s="14"/>
      <c r="W114" s="14"/>
      <c r="X114" s="14"/>
      <c r="Y114" s="14"/>
      <c r="Z114" s="14"/>
      <c r="AA114" s="14"/>
      <c r="AB114" s="14"/>
    </row>
    <row r="115">
      <c r="A115" s="7"/>
      <c r="B115" s="11"/>
      <c r="C115" s="9"/>
      <c r="D115" s="22"/>
      <c r="E115" s="11"/>
      <c r="F115" s="11"/>
      <c r="G115" s="11"/>
      <c r="H115" s="79"/>
      <c r="I115" s="14"/>
      <c r="J115" s="14"/>
      <c r="K115" s="83"/>
      <c r="L115" s="14"/>
      <c r="M115" s="14"/>
      <c r="N115" s="14"/>
      <c r="O115" s="14"/>
      <c r="P115" s="14"/>
      <c r="Q115" s="14"/>
      <c r="R115" s="14"/>
      <c r="S115" s="14"/>
      <c r="T115" s="14"/>
      <c r="U115" s="14"/>
      <c r="V115" s="14"/>
      <c r="W115" s="14"/>
      <c r="X115" s="14"/>
      <c r="Y115" s="14"/>
      <c r="Z115" s="14"/>
      <c r="AA115" s="14"/>
      <c r="AB115" s="14"/>
    </row>
    <row r="116">
      <c r="A116" s="7"/>
      <c r="B116" s="11"/>
      <c r="C116" s="9"/>
      <c r="D116" s="22"/>
      <c r="E116" s="11"/>
      <c r="F116" s="11"/>
      <c r="G116" s="11"/>
      <c r="H116" s="79"/>
      <c r="I116" s="14"/>
      <c r="J116" s="14"/>
      <c r="K116" s="83"/>
      <c r="L116" s="14"/>
      <c r="M116" s="14"/>
      <c r="N116" s="14"/>
      <c r="O116" s="14"/>
      <c r="P116" s="14"/>
      <c r="Q116" s="14"/>
      <c r="R116" s="14"/>
      <c r="S116" s="14"/>
      <c r="T116" s="14"/>
      <c r="U116" s="14"/>
      <c r="V116" s="14"/>
      <c r="W116" s="14"/>
      <c r="X116" s="14"/>
      <c r="Y116" s="14"/>
      <c r="Z116" s="14"/>
      <c r="AA116" s="14"/>
      <c r="AB116" s="14"/>
    </row>
    <row r="117">
      <c r="A117" s="7"/>
      <c r="B117" s="11"/>
      <c r="C117" s="9"/>
      <c r="D117" s="22"/>
      <c r="E117" s="11"/>
      <c r="F117" s="11"/>
      <c r="G117" s="11"/>
      <c r="H117" s="79"/>
      <c r="I117" s="14"/>
      <c r="J117" s="14"/>
      <c r="K117" s="83"/>
      <c r="L117" s="14"/>
      <c r="M117" s="14"/>
      <c r="N117" s="14"/>
      <c r="O117" s="14"/>
      <c r="P117" s="14"/>
      <c r="Q117" s="14"/>
      <c r="R117" s="14"/>
      <c r="S117" s="14"/>
      <c r="T117" s="14"/>
      <c r="U117" s="14"/>
      <c r="V117" s="14"/>
      <c r="W117" s="14"/>
      <c r="X117" s="14"/>
      <c r="Y117" s="14"/>
      <c r="Z117" s="14"/>
      <c r="AA117" s="14"/>
      <c r="AB117" s="14"/>
    </row>
    <row r="118">
      <c r="A118" s="7"/>
      <c r="B118" s="11"/>
      <c r="C118" s="9"/>
      <c r="D118" s="22"/>
      <c r="E118" s="11"/>
      <c r="F118" s="11"/>
      <c r="G118" s="11"/>
      <c r="H118" s="79"/>
      <c r="I118" s="14"/>
      <c r="J118" s="14"/>
      <c r="K118" s="83"/>
      <c r="L118" s="14"/>
      <c r="M118" s="14"/>
      <c r="N118" s="14"/>
      <c r="O118" s="14"/>
      <c r="P118" s="14"/>
      <c r="Q118" s="14"/>
      <c r="R118" s="14"/>
      <c r="S118" s="14"/>
      <c r="T118" s="14"/>
      <c r="U118" s="14"/>
      <c r="V118" s="14"/>
      <c r="W118" s="14"/>
      <c r="X118" s="14"/>
      <c r="Y118" s="14"/>
      <c r="Z118" s="14"/>
      <c r="AA118" s="14"/>
      <c r="AB118" s="14"/>
    </row>
    <row r="119">
      <c r="A119" s="7"/>
      <c r="B119" s="11"/>
      <c r="C119" s="9"/>
      <c r="D119" s="22"/>
      <c r="E119" s="11"/>
      <c r="F119" s="11"/>
      <c r="G119" s="11"/>
      <c r="H119" s="79"/>
      <c r="I119" s="14"/>
      <c r="J119" s="14"/>
      <c r="K119" s="83"/>
      <c r="L119" s="14"/>
      <c r="M119" s="14"/>
      <c r="N119" s="14"/>
      <c r="O119" s="14"/>
      <c r="P119" s="14"/>
      <c r="Q119" s="14"/>
      <c r="R119" s="14"/>
      <c r="S119" s="14"/>
      <c r="T119" s="14"/>
      <c r="U119" s="14"/>
      <c r="V119" s="14"/>
      <c r="W119" s="14"/>
      <c r="X119" s="14"/>
      <c r="Y119" s="14"/>
      <c r="Z119" s="14"/>
      <c r="AA119" s="14"/>
      <c r="AB119" s="14"/>
    </row>
    <row r="120">
      <c r="A120" s="7"/>
      <c r="B120" s="11"/>
      <c r="C120" s="9"/>
      <c r="D120" s="22"/>
      <c r="E120" s="11"/>
      <c r="F120" s="11"/>
      <c r="G120" s="11"/>
      <c r="H120" s="79"/>
      <c r="I120" s="14"/>
      <c r="J120" s="14"/>
      <c r="K120" s="83"/>
      <c r="L120" s="14"/>
      <c r="M120" s="14"/>
      <c r="N120" s="14"/>
      <c r="O120" s="14"/>
      <c r="P120" s="14"/>
      <c r="Q120" s="14"/>
      <c r="R120" s="14"/>
      <c r="S120" s="14"/>
      <c r="T120" s="14"/>
      <c r="U120" s="14"/>
      <c r="V120" s="14"/>
      <c r="W120" s="14"/>
      <c r="X120" s="14"/>
      <c r="Y120" s="14"/>
      <c r="Z120" s="14"/>
      <c r="AA120" s="14"/>
      <c r="AB120" s="14"/>
    </row>
    <row r="121">
      <c r="A121" s="7"/>
      <c r="B121" s="11"/>
      <c r="C121" s="9"/>
      <c r="D121" s="22"/>
      <c r="E121" s="11"/>
      <c r="F121" s="11"/>
      <c r="G121" s="11"/>
      <c r="H121" s="79"/>
      <c r="I121" s="14"/>
      <c r="J121" s="14"/>
      <c r="K121" s="83"/>
      <c r="L121" s="14"/>
      <c r="M121" s="14"/>
      <c r="N121" s="14"/>
      <c r="O121" s="14"/>
      <c r="P121" s="14"/>
      <c r="Q121" s="14"/>
      <c r="R121" s="14"/>
      <c r="S121" s="14"/>
      <c r="T121" s="14"/>
      <c r="U121" s="14"/>
      <c r="V121" s="14"/>
      <c r="W121" s="14"/>
      <c r="X121" s="14"/>
      <c r="Y121" s="14"/>
      <c r="Z121" s="14"/>
      <c r="AA121" s="14"/>
      <c r="AB121" s="14"/>
    </row>
    <row r="122">
      <c r="A122" s="7"/>
      <c r="B122" s="11"/>
      <c r="C122" s="9"/>
      <c r="D122" s="22"/>
      <c r="E122" s="11"/>
      <c r="F122" s="11"/>
      <c r="G122" s="11"/>
      <c r="H122" s="79"/>
      <c r="I122" s="14"/>
      <c r="J122" s="14"/>
      <c r="K122" s="83"/>
      <c r="L122" s="14"/>
      <c r="M122" s="14"/>
      <c r="N122" s="14"/>
      <c r="O122" s="14"/>
      <c r="P122" s="14"/>
      <c r="Q122" s="14"/>
      <c r="R122" s="14"/>
      <c r="S122" s="14"/>
      <c r="T122" s="14"/>
      <c r="U122" s="14"/>
      <c r="V122" s="14"/>
      <c r="W122" s="14"/>
      <c r="X122" s="14"/>
      <c r="Y122" s="14"/>
      <c r="Z122" s="14"/>
      <c r="AA122" s="14"/>
      <c r="AB122" s="14"/>
    </row>
    <row r="123">
      <c r="A123" s="7"/>
      <c r="B123" s="11"/>
      <c r="C123" s="9"/>
      <c r="D123" s="22"/>
      <c r="E123" s="11"/>
      <c r="F123" s="11"/>
      <c r="G123" s="11"/>
      <c r="H123" s="79"/>
      <c r="I123" s="14"/>
      <c r="J123" s="14"/>
      <c r="K123" s="83"/>
      <c r="L123" s="14"/>
      <c r="M123" s="14"/>
      <c r="N123" s="14"/>
      <c r="O123" s="14"/>
      <c r="P123" s="14"/>
      <c r="Q123" s="14"/>
      <c r="R123" s="14"/>
      <c r="S123" s="14"/>
      <c r="T123" s="14"/>
      <c r="U123" s="14"/>
      <c r="V123" s="14"/>
      <c r="W123" s="14"/>
      <c r="X123" s="14"/>
      <c r="Y123" s="14"/>
      <c r="Z123" s="14"/>
      <c r="AA123" s="14"/>
      <c r="AB123" s="14"/>
    </row>
    <row r="124">
      <c r="A124" s="7"/>
      <c r="B124" s="11"/>
      <c r="C124" s="9"/>
      <c r="D124" s="22"/>
      <c r="E124" s="11"/>
      <c r="F124" s="11"/>
      <c r="G124" s="11"/>
      <c r="H124" s="79"/>
      <c r="I124" s="14"/>
      <c r="J124" s="14"/>
      <c r="K124" s="83"/>
      <c r="L124" s="14"/>
      <c r="M124" s="14"/>
      <c r="N124" s="14"/>
      <c r="O124" s="14"/>
      <c r="P124" s="14"/>
      <c r="Q124" s="14"/>
      <c r="R124" s="14"/>
      <c r="S124" s="14"/>
      <c r="T124" s="14"/>
      <c r="U124" s="14"/>
      <c r="V124" s="14"/>
      <c r="W124" s="14"/>
      <c r="X124" s="14"/>
      <c r="Y124" s="14"/>
      <c r="Z124" s="14"/>
      <c r="AA124" s="14"/>
      <c r="AB124" s="14"/>
    </row>
    <row r="125">
      <c r="A125" s="7"/>
      <c r="B125" s="11"/>
      <c r="C125" s="9"/>
      <c r="D125" s="22"/>
      <c r="E125" s="11"/>
      <c r="F125" s="11"/>
      <c r="G125" s="11"/>
      <c r="H125" s="79"/>
      <c r="I125" s="14"/>
      <c r="J125" s="14"/>
      <c r="K125" s="83"/>
      <c r="L125" s="14"/>
      <c r="M125" s="14"/>
      <c r="N125" s="14"/>
      <c r="O125" s="14"/>
      <c r="P125" s="14"/>
      <c r="Q125" s="14"/>
      <c r="R125" s="14"/>
      <c r="S125" s="14"/>
      <c r="T125" s="14"/>
      <c r="U125" s="14"/>
      <c r="V125" s="14"/>
      <c r="W125" s="14"/>
      <c r="X125" s="14"/>
      <c r="Y125" s="14"/>
      <c r="Z125" s="14"/>
      <c r="AA125" s="14"/>
      <c r="AB125" s="14"/>
    </row>
    <row r="126">
      <c r="A126" s="7"/>
      <c r="B126" s="11"/>
      <c r="C126" s="9"/>
      <c r="D126" s="22"/>
      <c r="E126" s="11"/>
      <c r="F126" s="11"/>
      <c r="G126" s="11"/>
      <c r="H126" s="79"/>
      <c r="I126" s="14"/>
      <c r="J126" s="14"/>
      <c r="K126" s="83"/>
      <c r="L126" s="14"/>
      <c r="M126" s="14"/>
      <c r="N126" s="14"/>
      <c r="O126" s="14"/>
      <c r="P126" s="14"/>
      <c r="Q126" s="14"/>
      <c r="R126" s="14"/>
      <c r="S126" s="14"/>
      <c r="T126" s="14"/>
      <c r="U126" s="14"/>
      <c r="V126" s="14"/>
      <c r="W126" s="14"/>
      <c r="X126" s="14"/>
      <c r="Y126" s="14"/>
      <c r="Z126" s="14"/>
      <c r="AA126" s="14"/>
      <c r="AB126" s="14"/>
    </row>
    <row r="127">
      <c r="A127" s="7"/>
      <c r="B127" s="11"/>
      <c r="C127" s="9"/>
      <c r="D127" s="22"/>
      <c r="E127" s="11"/>
      <c r="F127" s="11"/>
      <c r="G127" s="11"/>
      <c r="H127" s="79"/>
      <c r="I127" s="14"/>
      <c r="J127" s="14"/>
      <c r="K127" s="83"/>
      <c r="L127" s="14"/>
      <c r="M127" s="14"/>
      <c r="N127" s="14"/>
      <c r="O127" s="14"/>
      <c r="P127" s="14"/>
      <c r="Q127" s="14"/>
      <c r="R127" s="14"/>
      <c r="S127" s="14"/>
      <c r="T127" s="14"/>
      <c r="U127" s="14"/>
      <c r="V127" s="14"/>
      <c r="W127" s="14"/>
      <c r="X127" s="14"/>
      <c r="Y127" s="14"/>
      <c r="Z127" s="14"/>
      <c r="AA127" s="14"/>
      <c r="AB127" s="14"/>
    </row>
    <row r="128">
      <c r="A128" s="7"/>
      <c r="B128" s="11"/>
      <c r="C128" s="9"/>
      <c r="D128" s="22"/>
      <c r="E128" s="11"/>
      <c r="F128" s="11"/>
      <c r="G128" s="11"/>
      <c r="H128" s="79"/>
      <c r="I128" s="14"/>
      <c r="J128" s="14"/>
      <c r="K128" s="83"/>
      <c r="L128" s="14"/>
      <c r="M128" s="14"/>
      <c r="N128" s="14"/>
      <c r="O128" s="14"/>
      <c r="P128" s="14"/>
      <c r="Q128" s="14"/>
      <c r="R128" s="14"/>
      <c r="S128" s="14"/>
      <c r="T128" s="14"/>
      <c r="U128" s="14"/>
      <c r="V128" s="14"/>
      <c r="W128" s="14"/>
      <c r="X128" s="14"/>
      <c r="Y128" s="14"/>
      <c r="Z128" s="14"/>
      <c r="AA128" s="14"/>
      <c r="AB128" s="14"/>
    </row>
    <row r="129">
      <c r="A129" s="7"/>
      <c r="B129" s="11"/>
      <c r="C129" s="9"/>
      <c r="D129" s="22"/>
      <c r="E129" s="11"/>
      <c r="F129" s="11"/>
      <c r="G129" s="11"/>
      <c r="H129" s="79"/>
      <c r="I129" s="14"/>
      <c r="J129" s="14"/>
      <c r="K129" s="83"/>
      <c r="L129" s="14"/>
      <c r="M129" s="14"/>
      <c r="N129" s="14"/>
      <c r="O129" s="14"/>
      <c r="P129" s="14"/>
      <c r="Q129" s="14"/>
      <c r="R129" s="14"/>
      <c r="S129" s="14"/>
      <c r="T129" s="14"/>
      <c r="U129" s="14"/>
      <c r="V129" s="14"/>
      <c r="W129" s="14"/>
      <c r="X129" s="14"/>
      <c r="Y129" s="14"/>
      <c r="Z129" s="14"/>
      <c r="AA129" s="14"/>
      <c r="AB129" s="14"/>
    </row>
    <row r="130">
      <c r="A130" s="7"/>
      <c r="B130" s="11"/>
      <c r="C130" s="9"/>
      <c r="D130" s="22"/>
      <c r="E130" s="11"/>
      <c r="F130" s="11"/>
      <c r="G130" s="11"/>
      <c r="H130" s="79"/>
      <c r="I130" s="14"/>
      <c r="J130" s="14"/>
      <c r="K130" s="83"/>
      <c r="L130" s="14"/>
      <c r="M130" s="14"/>
      <c r="N130" s="14"/>
      <c r="O130" s="14"/>
      <c r="P130" s="14"/>
      <c r="Q130" s="14"/>
      <c r="R130" s="14"/>
      <c r="S130" s="14"/>
      <c r="T130" s="14"/>
      <c r="U130" s="14"/>
      <c r="V130" s="14"/>
      <c r="W130" s="14"/>
      <c r="X130" s="14"/>
      <c r="Y130" s="14"/>
      <c r="Z130" s="14"/>
      <c r="AA130" s="14"/>
      <c r="AB130" s="14"/>
    </row>
    <row r="131">
      <c r="A131" s="7"/>
      <c r="B131" s="11"/>
      <c r="C131" s="9"/>
      <c r="D131" s="22"/>
      <c r="E131" s="11"/>
      <c r="F131" s="11"/>
      <c r="G131" s="11"/>
      <c r="H131" s="79"/>
      <c r="I131" s="14"/>
      <c r="J131" s="14"/>
      <c r="K131" s="83"/>
      <c r="L131" s="14"/>
      <c r="M131" s="14"/>
      <c r="N131" s="14"/>
      <c r="O131" s="14"/>
      <c r="P131" s="14"/>
      <c r="Q131" s="14"/>
      <c r="R131" s="14"/>
      <c r="S131" s="14"/>
      <c r="T131" s="14"/>
      <c r="U131" s="14"/>
      <c r="V131" s="14"/>
      <c r="W131" s="14"/>
      <c r="X131" s="14"/>
      <c r="Y131" s="14"/>
      <c r="Z131" s="14"/>
      <c r="AA131" s="14"/>
      <c r="AB131" s="14"/>
    </row>
    <row r="132">
      <c r="A132" s="7"/>
      <c r="B132" s="11"/>
      <c r="C132" s="9"/>
      <c r="D132" s="22"/>
      <c r="E132" s="11"/>
      <c r="F132" s="11"/>
      <c r="G132" s="11"/>
      <c r="H132" s="79"/>
      <c r="I132" s="14"/>
      <c r="J132" s="14"/>
      <c r="K132" s="83"/>
      <c r="L132" s="14"/>
      <c r="M132" s="14"/>
      <c r="N132" s="14"/>
      <c r="O132" s="14"/>
      <c r="P132" s="14"/>
      <c r="Q132" s="14"/>
      <c r="R132" s="14"/>
      <c r="S132" s="14"/>
      <c r="T132" s="14"/>
      <c r="U132" s="14"/>
      <c r="V132" s="14"/>
      <c r="W132" s="14"/>
      <c r="X132" s="14"/>
      <c r="Y132" s="14"/>
      <c r="Z132" s="14"/>
      <c r="AA132" s="14"/>
      <c r="AB132" s="14"/>
    </row>
    <row r="133">
      <c r="A133" s="7"/>
      <c r="B133" s="11"/>
      <c r="C133" s="9"/>
      <c r="D133" s="22"/>
      <c r="E133" s="11"/>
      <c r="F133" s="11"/>
      <c r="G133" s="11"/>
      <c r="H133" s="79"/>
      <c r="I133" s="14"/>
      <c r="J133" s="14"/>
      <c r="K133" s="83"/>
      <c r="L133" s="14"/>
      <c r="M133" s="14"/>
      <c r="N133" s="14"/>
      <c r="O133" s="14"/>
      <c r="P133" s="14"/>
      <c r="Q133" s="14"/>
      <c r="R133" s="14"/>
      <c r="S133" s="14"/>
      <c r="T133" s="14"/>
      <c r="U133" s="14"/>
      <c r="V133" s="14"/>
      <c r="W133" s="14"/>
      <c r="X133" s="14"/>
      <c r="Y133" s="14"/>
      <c r="Z133" s="14"/>
      <c r="AA133" s="14"/>
      <c r="AB133" s="14"/>
    </row>
    <row r="134">
      <c r="A134" s="7"/>
      <c r="B134" s="11"/>
      <c r="C134" s="9"/>
      <c r="D134" s="22"/>
      <c r="E134" s="11"/>
      <c r="F134" s="11"/>
      <c r="G134" s="11"/>
      <c r="H134" s="79"/>
      <c r="I134" s="14"/>
      <c r="J134" s="14"/>
      <c r="K134" s="83"/>
      <c r="L134" s="14"/>
      <c r="M134" s="14"/>
      <c r="N134" s="14"/>
      <c r="O134" s="14"/>
      <c r="P134" s="14"/>
      <c r="Q134" s="14"/>
      <c r="R134" s="14"/>
      <c r="S134" s="14"/>
      <c r="T134" s="14"/>
      <c r="U134" s="14"/>
      <c r="V134" s="14"/>
      <c r="W134" s="14"/>
      <c r="X134" s="14"/>
      <c r="Y134" s="14"/>
      <c r="Z134" s="14"/>
      <c r="AA134" s="14"/>
      <c r="AB134" s="14"/>
    </row>
    <row r="135">
      <c r="A135" s="7"/>
      <c r="B135" s="11"/>
      <c r="C135" s="9"/>
      <c r="D135" s="22"/>
      <c r="E135" s="11"/>
      <c r="F135" s="11"/>
      <c r="G135" s="11"/>
      <c r="H135" s="79"/>
      <c r="I135" s="14"/>
      <c r="J135" s="14"/>
      <c r="K135" s="83"/>
      <c r="L135" s="14"/>
      <c r="M135" s="14"/>
      <c r="N135" s="14"/>
      <c r="O135" s="14"/>
      <c r="P135" s="14"/>
      <c r="Q135" s="14"/>
      <c r="R135" s="14"/>
      <c r="S135" s="14"/>
      <c r="T135" s="14"/>
      <c r="U135" s="14"/>
      <c r="V135" s="14"/>
      <c r="W135" s="14"/>
      <c r="X135" s="14"/>
      <c r="Y135" s="14"/>
      <c r="Z135" s="14"/>
      <c r="AA135" s="14"/>
      <c r="AB135" s="14"/>
    </row>
    <row r="136">
      <c r="A136" s="7"/>
      <c r="B136" s="11"/>
      <c r="C136" s="9"/>
      <c r="D136" s="22"/>
      <c r="E136" s="11"/>
      <c r="F136" s="11"/>
      <c r="G136" s="11"/>
      <c r="H136" s="79"/>
      <c r="I136" s="14"/>
      <c r="J136" s="14"/>
      <c r="K136" s="83"/>
      <c r="L136" s="14"/>
      <c r="M136" s="14"/>
      <c r="N136" s="14"/>
      <c r="O136" s="14"/>
      <c r="P136" s="14"/>
      <c r="Q136" s="14"/>
      <c r="R136" s="14"/>
      <c r="S136" s="14"/>
      <c r="T136" s="14"/>
      <c r="U136" s="14"/>
      <c r="V136" s="14"/>
      <c r="W136" s="14"/>
      <c r="X136" s="14"/>
      <c r="Y136" s="14"/>
      <c r="Z136" s="14"/>
      <c r="AA136" s="14"/>
      <c r="AB136" s="14"/>
    </row>
    <row r="137">
      <c r="A137" s="7"/>
      <c r="B137" s="11"/>
      <c r="C137" s="9"/>
      <c r="D137" s="22"/>
      <c r="E137" s="11"/>
      <c r="F137" s="11"/>
      <c r="G137" s="11"/>
      <c r="H137" s="79"/>
      <c r="I137" s="14"/>
      <c r="J137" s="14"/>
      <c r="K137" s="83"/>
      <c r="L137" s="14"/>
      <c r="M137" s="14"/>
      <c r="N137" s="14"/>
      <c r="O137" s="14"/>
      <c r="P137" s="14"/>
      <c r="Q137" s="14"/>
      <c r="R137" s="14"/>
      <c r="S137" s="14"/>
      <c r="T137" s="14"/>
      <c r="U137" s="14"/>
      <c r="V137" s="14"/>
      <c r="W137" s="14"/>
      <c r="X137" s="14"/>
      <c r="Y137" s="14"/>
      <c r="Z137" s="14"/>
      <c r="AA137" s="14"/>
      <c r="AB137" s="14"/>
    </row>
    <row r="138">
      <c r="A138" s="7"/>
      <c r="B138" s="11"/>
      <c r="C138" s="9"/>
      <c r="D138" s="22"/>
      <c r="E138" s="11"/>
      <c r="F138" s="11"/>
      <c r="G138" s="11"/>
      <c r="H138" s="79"/>
      <c r="I138" s="14"/>
      <c r="J138" s="14"/>
      <c r="K138" s="14"/>
      <c r="L138" s="14"/>
      <c r="M138" s="14"/>
      <c r="N138" s="14"/>
      <c r="O138" s="14"/>
      <c r="P138" s="14"/>
      <c r="Q138" s="14"/>
      <c r="R138" s="14"/>
      <c r="S138" s="14"/>
      <c r="T138" s="14"/>
      <c r="U138" s="14"/>
      <c r="V138" s="14"/>
      <c r="W138" s="14"/>
      <c r="X138" s="14"/>
      <c r="Y138" s="14"/>
      <c r="Z138" s="14"/>
      <c r="AA138" s="14"/>
      <c r="AB138" s="14"/>
    </row>
    <row r="139">
      <c r="A139" s="7"/>
      <c r="B139" s="11"/>
      <c r="C139" s="9"/>
      <c r="D139" s="22"/>
      <c r="E139" s="11"/>
      <c r="F139" s="11"/>
      <c r="G139" s="11"/>
      <c r="H139" s="79"/>
      <c r="I139" s="14"/>
      <c r="J139" s="14"/>
      <c r="K139" s="14"/>
      <c r="L139" s="14"/>
      <c r="M139" s="14"/>
      <c r="N139" s="14"/>
      <c r="O139" s="14"/>
      <c r="P139" s="14"/>
      <c r="Q139" s="14"/>
      <c r="R139" s="14"/>
      <c r="S139" s="14"/>
      <c r="T139" s="14"/>
      <c r="U139" s="14"/>
      <c r="V139" s="14"/>
      <c r="W139" s="14"/>
      <c r="X139" s="14"/>
      <c r="Y139" s="14"/>
      <c r="Z139" s="14"/>
      <c r="AA139" s="14"/>
      <c r="AB139" s="14"/>
    </row>
    <row r="140">
      <c r="A140" s="7"/>
      <c r="B140" s="11"/>
      <c r="C140" s="9"/>
      <c r="D140" s="22"/>
      <c r="E140" s="11"/>
      <c r="F140" s="11"/>
      <c r="G140" s="11"/>
      <c r="H140" s="79"/>
      <c r="I140" s="14"/>
      <c r="J140" s="14"/>
      <c r="K140" s="14"/>
      <c r="L140" s="14"/>
      <c r="M140" s="14"/>
      <c r="N140" s="14"/>
      <c r="O140" s="14"/>
      <c r="P140" s="14"/>
      <c r="Q140" s="14"/>
      <c r="R140" s="14"/>
      <c r="S140" s="14"/>
      <c r="T140" s="14"/>
      <c r="U140" s="14"/>
      <c r="V140" s="14"/>
      <c r="W140" s="14"/>
      <c r="X140" s="14"/>
      <c r="Y140" s="14"/>
      <c r="Z140" s="14"/>
      <c r="AA140" s="14"/>
      <c r="AB140" s="14"/>
    </row>
    <row r="141">
      <c r="A141" s="7"/>
      <c r="B141" s="11"/>
      <c r="C141" s="9"/>
      <c r="D141" s="22"/>
      <c r="E141" s="11"/>
      <c r="F141" s="11"/>
      <c r="G141" s="11"/>
      <c r="H141" s="79"/>
      <c r="I141" s="14"/>
      <c r="J141" s="14"/>
      <c r="K141" s="14"/>
      <c r="L141" s="14"/>
      <c r="M141" s="14"/>
      <c r="N141" s="14"/>
      <c r="O141" s="14"/>
      <c r="P141" s="14"/>
      <c r="Q141" s="14"/>
      <c r="R141" s="14"/>
      <c r="S141" s="14"/>
      <c r="T141" s="14"/>
      <c r="U141" s="14"/>
      <c r="V141" s="14"/>
      <c r="W141" s="14"/>
      <c r="X141" s="14"/>
      <c r="Y141" s="14"/>
      <c r="Z141" s="14"/>
      <c r="AA141" s="14"/>
      <c r="AB141" s="14"/>
    </row>
    <row r="142">
      <c r="A142" s="7"/>
      <c r="B142" s="11"/>
      <c r="C142" s="9"/>
      <c r="D142" s="22"/>
      <c r="E142" s="11"/>
      <c r="F142" s="11"/>
      <c r="G142" s="11"/>
      <c r="H142" s="79"/>
      <c r="I142" s="14"/>
      <c r="J142" s="14"/>
      <c r="K142" s="14"/>
      <c r="L142" s="14"/>
      <c r="M142" s="14"/>
      <c r="N142" s="14"/>
      <c r="O142" s="14"/>
      <c r="P142" s="14"/>
      <c r="Q142" s="14"/>
      <c r="R142" s="14"/>
      <c r="S142" s="14"/>
      <c r="T142" s="14"/>
      <c r="U142" s="14"/>
      <c r="V142" s="14"/>
      <c r="W142" s="14"/>
      <c r="X142" s="14"/>
      <c r="Y142" s="14"/>
      <c r="Z142" s="14"/>
      <c r="AA142" s="14"/>
      <c r="AB142" s="14"/>
    </row>
    <row r="143">
      <c r="A143" s="7"/>
      <c r="B143" s="11"/>
      <c r="C143" s="9"/>
      <c r="D143" s="22"/>
      <c r="E143" s="11"/>
      <c r="F143" s="11"/>
      <c r="G143" s="11"/>
      <c r="H143" s="79"/>
      <c r="I143" s="14"/>
      <c r="J143" s="14"/>
      <c r="K143" s="14"/>
      <c r="L143" s="14"/>
      <c r="M143" s="14"/>
      <c r="N143" s="14"/>
      <c r="O143" s="14"/>
      <c r="P143" s="14"/>
      <c r="Q143" s="14"/>
      <c r="R143" s="14"/>
      <c r="S143" s="14"/>
      <c r="T143" s="14"/>
      <c r="U143" s="14"/>
      <c r="V143" s="14"/>
      <c r="W143" s="14"/>
      <c r="X143" s="14"/>
      <c r="Y143" s="14"/>
      <c r="Z143" s="14"/>
      <c r="AA143" s="14"/>
      <c r="AB143" s="14"/>
    </row>
    <row r="144">
      <c r="A144" s="7"/>
      <c r="B144" s="11"/>
      <c r="C144" s="9"/>
      <c r="D144" s="22"/>
      <c r="E144" s="11"/>
      <c r="F144" s="11"/>
      <c r="G144" s="11"/>
      <c r="H144" s="79"/>
      <c r="I144" s="14"/>
      <c r="J144" s="14"/>
      <c r="K144" s="14"/>
      <c r="L144" s="14"/>
      <c r="M144" s="14"/>
      <c r="N144" s="14"/>
      <c r="O144" s="14"/>
      <c r="P144" s="14"/>
      <c r="Q144" s="14"/>
      <c r="R144" s="14"/>
      <c r="S144" s="14"/>
      <c r="T144" s="14"/>
      <c r="U144" s="14"/>
      <c r="V144" s="14"/>
      <c r="W144" s="14"/>
      <c r="X144" s="14"/>
      <c r="Y144" s="14"/>
      <c r="Z144" s="14"/>
      <c r="AA144" s="14"/>
      <c r="AB144" s="14"/>
    </row>
    <row r="145">
      <c r="A145" s="7"/>
      <c r="B145" s="11"/>
      <c r="C145" s="9"/>
      <c r="D145" s="22"/>
      <c r="E145" s="11"/>
      <c r="F145" s="11"/>
      <c r="G145" s="11"/>
      <c r="H145" s="79"/>
      <c r="I145" s="14"/>
      <c r="J145" s="14"/>
      <c r="K145" s="14"/>
      <c r="L145" s="14"/>
      <c r="M145" s="14"/>
      <c r="N145" s="14"/>
      <c r="O145" s="14"/>
      <c r="P145" s="14"/>
      <c r="Q145" s="14"/>
      <c r="R145" s="14"/>
      <c r="S145" s="14"/>
      <c r="T145" s="14"/>
      <c r="U145" s="14"/>
      <c r="V145" s="14"/>
      <c r="W145" s="14"/>
      <c r="X145" s="14"/>
      <c r="Y145" s="14"/>
      <c r="Z145" s="14"/>
      <c r="AA145" s="14"/>
      <c r="AB145" s="14"/>
    </row>
    <row r="146">
      <c r="A146" s="7"/>
      <c r="B146" s="11"/>
      <c r="C146" s="9"/>
      <c r="D146" s="22"/>
      <c r="E146" s="11"/>
      <c r="F146" s="11"/>
      <c r="G146" s="11"/>
      <c r="H146" s="79"/>
      <c r="I146" s="14"/>
      <c r="J146" s="14"/>
      <c r="K146" s="14"/>
      <c r="L146" s="14"/>
      <c r="M146" s="14"/>
      <c r="N146" s="14"/>
      <c r="O146" s="14"/>
      <c r="P146" s="14"/>
      <c r="Q146" s="14"/>
      <c r="R146" s="14"/>
      <c r="S146" s="14"/>
      <c r="T146" s="14"/>
      <c r="U146" s="14"/>
      <c r="V146" s="14"/>
      <c r="W146" s="14"/>
      <c r="X146" s="14"/>
      <c r="Y146" s="14"/>
      <c r="Z146" s="14"/>
      <c r="AA146" s="14"/>
      <c r="AB146" s="14"/>
    </row>
    <row r="147">
      <c r="A147" s="7"/>
      <c r="B147" s="11"/>
      <c r="C147" s="9"/>
      <c r="D147" s="22"/>
      <c r="E147" s="11"/>
      <c r="F147" s="11"/>
      <c r="G147" s="11"/>
      <c r="H147" s="79"/>
      <c r="I147" s="14"/>
      <c r="J147" s="14"/>
      <c r="K147" s="14"/>
      <c r="L147" s="14"/>
      <c r="M147" s="14"/>
      <c r="N147" s="14"/>
      <c r="O147" s="14"/>
      <c r="P147" s="14"/>
      <c r="Q147" s="14"/>
      <c r="R147" s="14"/>
      <c r="S147" s="14"/>
      <c r="T147" s="14"/>
      <c r="U147" s="14"/>
      <c r="V147" s="14"/>
      <c r="W147" s="14"/>
      <c r="X147" s="14"/>
      <c r="Y147" s="14"/>
      <c r="Z147" s="14"/>
      <c r="AA147" s="14"/>
      <c r="AB147" s="14"/>
    </row>
    <row r="148">
      <c r="A148" s="7"/>
      <c r="B148" s="11"/>
      <c r="C148" s="9"/>
      <c r="D148" s="22"/>
      <c r="E148" s="11"/>
      <c r="F148" s="11"/>
      <c r="G148" s="11"/>
      <c r="H148" s="79"/>
      <c r="I148" s="14"/>
      <c r="J148" s="14"/>
      <c r="K148" s="14"/>
      <c r="L148" s="14"/>
      <c r="M148" s="14"/>
      <c r="N148" s="14"/>
      <c r="O148" s="14"/>
      <c r="P148" s="14"/>
      <c r="Q148" s="14"/>
      <c r="R148" s="14"/>
      <c r="S148" s="14"/>
      <c r="T148" s="14"/>
      <c r="U148" s="14"/>
      <c r="V148" s="14"/>
      <c r="W148" s="14"/>
      <c r="X148" s="14"/>
      <c r="Y148" s="14"/>
      <c r="Z148" s="14"/>
      <c r="AA148" s="14"/>
      <c r="AB148" s="14"/>
    </row>
    <row r="149">
      <c r="A149" s="7"/>
      <c r="B149" s="11"/>
      <c r="C149" s="9"/>
      <c r="D149" s="22"/>
      <c r="E149" s="11"/>
      <c r="F149" s="11"/>
      <c r="G149" s="11"/>
      <c r="H149" s="79"/>
      <c r="I149" s="14"/>
      <c r="J149" s="14"/>
      <c r="K149" s="14"/>
      <c r="L149" s="14"/>
      <c r="M149" s="14"/>
      <c r="N149" s="14"/>
      <c r="O149" s="14"/>
      <c r="P149" s="14"/>
      <c r="Q149" s="14"/>
      <c r="R149" s="14"/>
      <c r="S149" s="14"/>
      <c r="T149" s="14"/>
      <c r="U149" s="14"/>
      <c r="V149" s="14"/>
      <c r="W149" s="14"/>
      <c r="X149" s="14"/>
      <c r="Y149" s="14"/>
      <c r="Z149" s="14"/>
      <c r="AA149" s="14"/>
      <c r="AB149" s="14"/>
    </row>
    <row r="150">
      <c r="A150" s="7"/>
      <c r="B150" s="11"/>
      <c r="C150" s="9"/>
      <c r="D150" s="22"/>
      <c r="E150" s="11"/>
      <c r="F150" s="11"/>
      <c r="G150" s="11"/>
      <c r="H150" s="79"/>
      <c r="I150" s="14"/>
      <c r="J150" s="14"/>
      <c r="K150" s="14"/>
      <c r="L150" s="14"/>
      <c r="M150" s="14"/>
      <c r="N150" s="14"/>
      <c r="O150" s="14"/>
      <c r="P150" s="14"/>
      <c r="Q150" s="14"/>
      <c r="R150" s="14"/>
      <c r="S150" s="14"/>
      <c r="T150" s="14"/>
      <c r="U150" s="14"/>
      <c r="V150" s="14"/>
      <c r="W150" s="14"/>
      <c r="X150" s="14"/>
      <c r="Y150" s="14"/>
      <c r="Z150" s="14"/>
      <c r="AA150" s="14"/>
      <c r="AB150" s="14"/>
    </row>
    <row r="151">
      <c r="A151" s="7"/>
      <c r="B151" s="11"/>
      <c r="C151" s="9"/>
      <c r="D151" s="22"/>
      <c r="E151" s="11"/>
      <c r="F151" s="11"/>
      <c r="G151" s="11"/>
      <c r="H151" s="79"/>
      <c r="I151" s="14"/>
      <c r="J151" s="14"/>
      <c r="K151" s="14"/>
      <c r="L151" s="14"/>
      <c r="M151" s="14"/>
      <c r="N151" s="14"/>
      <c r="O151" s="14"/>
      <c r="P151" s="14"/>
      <c r="Q151" s="14"/>
      <c r="R151" s="14"/>
      <c r="S151" s="14"/>
      <c r="T151" s="14"/>
      <c r="U151" s="14"/>
      <c r="V151" s="14"/>
      <c r="W151" s="14"/>
      <c r="X151" s="14"/>
      <c r="Y151" s="14"/>
      <c r="Z151" s="14"/>
      <c r="AA151" s="14"/>
      <c r="AB151" s="14"/>
    </row>
    <row r="152">
      <c r="A152" s="7"/>
      <c r="B152" s="11"/>
      <c r="C152" s="9"/>
      <c r="D152" s="22"/>
      <c r="E152" s="11"/>
      <c r="F152" s="11"/>
      <c r="G152" s="11"/>
      <c r="H152" s="79"/>
      <c r="I152" s="14"/>
      <c r="J152" s="14"/>
      <c r="K152" s="14"/>
      <c r="L152" s="14"/>
      <c r="M152" s="14"/>
      <c r="N152" s="14"/>
      <c r="O152" s="14"/>
      <c r="P152" s="14"/>
      <c r="Q152" s="14"/>
      <c r="R152" s="14"/>
      <c r="S152" s="14"/>
      <c r="T152" s="14"/>
      <c r="U152" s="14"/>
      <c r="V152" s="14"/>
      <c r="W152" s="14"/>
      <c r="X152" s="14"/>
      <c r="Y152" s="14"/>
      <c r="Z152" s="14"/>
      <c r="AA152" s="14"/>
      <c r="AB152" s="14"/>
    </row>
    <row r="153">
      <c r="A153" s="7"/>
      <c r="B153" s="11"/>
      <c r="C153" s="9"/>
      <c r="D153" s="22"/>
      <c r="E153" s="11"/>
      <c r="F153" s="11"/>
      <c r="G153" s="11"/>
      <c r="H153" s="79"/>
      <c r="I153" s="14"/>
      <c r="J153" s="14"/>
      <c r="K153" s="14"/>
      <c r="L153" s="14"/>
      <c r="M153" s="14"/>
      <c r="N153" s="14"/>
      <c r="O153" s="14"/>
      <c r="P153" s="14"/>
      <c r="Q153" s="14"/>
      <c r="R153" s="14"/>
      <c r="S153" s="14"/>
      <c r="T153" s="14"/>
      <c r="U153" s="14"/>
      <c r="V153" s="14"/>
      <c r="W153" s="14"/>
      <c r="X153" s="14"/>
      <c r="Y153" s="14"/>
      <c r="Z153" s="14"/>
      <c r="AA153" s="14"/>
      <c r="AB153" s="14"/>
    </row>
    <row r="154">
      <c r="A154" s="7"/>
      <c r="B154" s="11"/>
      <c r="C154" s="9"/>
      <c r="D154" s="22"/>
      <c r="E154" s="11"/>
      <c r="F154" s="11"/>
      <c r="G154" s="11"/>
      <c r="H154" s="79"/>
      <c r="I154" s="14"/>
      <c r="J154" s="14"/>
      <c r="K154" s="14"/>
      <c r="L154" s="14"/>
      <c r="M154" s="14"/>
      <c r="N154" s="14"/>
      <c r="O154" s="14"/>
      <c r="P154" s="14"/>
      <c r="Q154" s="14"/>
      <c r="R154" s="14"/>
      <c r="S154" s="14"/>
      <c r="T154" s="14"/>
      <c r="U154" s="14"/>
      <c r="V154" s="14"/>
      <c r="W154" s="14"/>
      <c r="X154" s="14"/>
      <c r="Y154" s="14"/>
      <c r="Z154" s="14"/>
      <c r="AA154" s="14"/>
      <c r="AB154" s="14"/>
    </row>
    <row r="155">
      <c r="A155" s="7"/>
      <c r="B155" s="11"/>
      <c r="C155" s="9"/>
      <c r="D155" s="22"/>
      <c r="E155" s="11"/>
      <c r="F155" s="11"/>
      <c r="G155" s="11"/>
      <c r="H155" s="79"/>
      <c r="I155" s="14"/>
      <c r="J155" s="14"/>
      <c r="K155" s="14"/>
      <c r="L155" s="14"/>
      <c r="M155" s="14"/>
      <c r="N155" s="14"/>
      <c r="O155" s="14"/>
      <c r="P155" s="14"/>
      <c r="Q155" s="14"/>
      <c r="R155" s="14"/>
      <c r="S155" s="14"/>
      <c r="T155" s="14"/>
      <c r="U155" s="14"/>
      <c r="V155" s="14"/>
      <c r="W155" s="14"/>
      <c r="X155" s="14"/>
      <c r="Y155" s="14"/>
      <c r="Z155" s="14"/>
      <c r="AA155" s="14"/>
      <c r="AB155" s="14"/>
    </row>
    <row r="156">
      <c r="A156" s="7"/>
      <c r="B156" s="11"/>
      <c r="C156" s="9"/>
      <c r="D156" s="22"/>
      <c r="E156" s="11"/>
      <c r="F156" s="11"/>
      <c r="G156" s="11"/>
      <c r="H156" s="79"/>
      <c r="I156" s="14"/>
      <c r="J156" s="14"/>
      <c r="K156" s="14"/>
      <c r="L156" s="14"/>
      <c r="M156" s="14"/>
      <c r="N156" s="14"/>
      <c r="O156" s="14"/>
      <c r="P156" s="14"/>
      <c r="Q156" s="14"/>
      <c r="R156" s="14"/>
      <c r="S156" s="14"/>
      <c r="T156" s="14"/>
      <c r="U156" s="14"/>
      <c r="V156" s="14"/>
      <c r="W156" s="14"/>
      <c r="X156" s="14"/>
      <c r="Y156" s="14"/>
      <c r="Z156" s="14"/>
      <c r="AA156" s="14"/>
      <c r="AB156" s="14"/>
    </row>
    <row r="157">
      <c r="A157" s="7"/>
      <c r="B157" s="11"/>
      <c r="C157" s="9"/>
      <c r="D157" s="22"/>
      <c r="E157" s="11"/>
      <c r="F157" s="11"/>
      <c r="G157" s="11"/>
      <c r="H157" s="79"/>
      <c r="I157" s="14"/>
      <c r="J157" s="14"/>
      <c r="K157" s="14"/>
      <c r="L157" s="14"/>
      <c r="M157" s="14"/>
      <c r="N157" s="14"/>
      <c r="O157" s="14"/>
      <c r="P157" s="14"/>
      <c r="Q157" s="14"/>
      <c r="R157" s="14"/>
      <c r="S157" s="14"/>
      <c r="T157" s="14"/>
      <c r="U157" s="14"/>
      <c r="V157" s="14"/>
      <c r="W157" s="14"/>
      <c r="X157" s="14"/>
      <c r="Y157" s="14"/>
      <c r="Z157" s="14"/>
      <c r="AA157" s="14"/>
      <c r="AB157" s="14"/>
    </row>
    <row r="158">
      <c r="A158" s="7"/>
      <c r="B158" s="11"/>
      <c r="C158" s="9"/>
      <c r="D158" s="22"/>
      <c r="E158" s="11"/>
      <c r="F158" s="11"/>
      <c r="G158" s="11"/>
      <c r="H158" s="79"/>
      <c r="I158" s="14"/>
      <c r="J158" s="14"/>
      <c r="K158" s="14"/>
      <c r="L158" s="14"/>
      <c r="M158" s="14"/>
      <c r="N158" s="14"/>
      <c r="O158" s="14"/>
      <c r="P158" s="14"/>
      <c r="Q158" s="14"/>
      <c r="R158" s="14"/>
      <c r="S158" s="14"/>
      <c r="T158" s="14"/>
      <c r="U158" s="14"/>
      <c r="V158" s="14"/>
      <c r="W158" s="14"/>
      <c r="X158" s="14"/>
      <c r="Y158" s="14"/>
      <c r="Z158" s="14"/>
      <c r="AA158" s="14"/>
      <c r="AB158" s="14"/>
    </row>
    <row r="159">
      <c r="A159" s="7"/>
      <c r="B159" s="11"/>
      <c r="C159" s="9"/>
      <c r="D159" s="22"/>
      <c r="E159" s="11"/>
      <c r="F159" s="11"/>
      <c r="G159" s="11"/>
      <c r="H159" s="79"/>
      <c r="I159" s="14"/>
      <c r="J159" s="14"/>
      <c r="K159" s="14"/>
      <c r="L159" s="14"/>
      <c r="M159" s="14"/>
      <c r="N159" s="14"/>
      <c r="O159" s="14"/>
      <c r="P159" s="14"/>
      <c r="Q159" s="14"/>
      <c r="R159" s="14"/>
      <c r="S159" s="14"/>
      <c r="T159" s="14"/>
      <c r="U159" s="14"/>
      <c r="V159" s="14"/>
      <c r="W159" s="14"/>
      <c r="X159" s="14"/>
      <c r="Y159" s="14"/>
      <c r="Z159" s="14"/>
      <c r="AA159" s="14"/>
      <c r="AB159" s="14"/>
    </row>
    <row r="160">
      <c r="A160" s="7"/>
      <c r="B160" s="11"/>
      <c r="C160" s="9"/>
      <c r="D160" s="22"/>
      <c r="E160" s="11"/>
      <c r="F160" s="11"/>
      <c r="G160" s="11"/>
      <c r="H160" s="79"/>
      <c r="I160" s="14"/>
      <c r="J160" s="14"/>
      <c r="K160" s="14"/>
      <c r="L160" s="14"/>
      <c r="M160" s="14"/>
      <c r="N160" s="14"/>
      <c r="O160" s="14"/>
      <c r="P160" s="14"/>
      <c r="Q160" s="14"/>
      <c r="R160" s="14"/>
      <c r="S160" s="14"/>
      <c r="T160" s="14"/>
      <c r="U160" s="14"/>
      <c r="V160" s="14"/>
      <c r="W160" s="14"/>
      <c r="X160" s="14"/>
      <c r="Y160" s="14"/>
      <c r="Z160" s="14"/>
      <c r="AA160" s="14"/>
      <c r="AB160" s="14"/>
    </row>
    <row r="161">
      <c r="A161" s="7"/>
      <c r="B161" s="11"/>
      <c r="C161" s="9"/>
      <c r="D161" s="22"/>
      <c r="E161" s="11"/>
      <c r="F161" s="11"/>
      <c r="G161" s="11"/>
      <c r="H161" s="79"/>
      <c r="I161" s="14"/>
      <c r="J161" s="14"/>
      <c r="K161" s="14"/>
      <c r="L161" s="14"/>
      <c r="M161" s="14"/>
      <c r="N161" s="14"/>
      <c r="O161" s="14"/>
      <c r="P161" s="14"/>
      <c r="Q161" s="14"/>
      <c r="R161" s="14"/>
      <c r="S161" s="14"/>
      <c r="T161" s="14"/>
      <c r="U161" s="14"/>
      <c r="V161" s="14"/>
      <c r="W161" s="14"/>
      <c r="X161" s="14"/>
      <c r="Y161" s="14"/>
      <c r="Z161" s="14"/>
      <c r="AA161" s="14"/>
      <c r="AB161" s="14"/>
    </row>
    <row r="162">
      <c r="A162" s="7"/>
      <c r="B162" s="11"/>
      <c r="C162" s="9"/>
      <c r="D162" s="22"/>
      <c r="E162" s="11"/>
      <c r="F162" s="11"/>
      <c r="G162" s="11"/>
      <c r="H162" s="79"/>
      <c r="I162" s="14"/>
      <c r="J162" s="14"/>
      <c r="K162" s="14"/>
      <c r="L162" s="14"/>
      <c r="M162" s="14"/>
      <c r="N162" s="14"/>
      <c r="O162" s="14"/>
      <c r="P162" s="14"/>
      <c r="Q162" s="14"/>
      <c r="R162" s="14"/>
      <c r="S162" s="14"/>
      <c r="T162" s="14"/>
      <c r="U162" s="14"/>
      <c r="V162" s="14"/>
      <c r="W162" s="14"/>
      <c r="X162" s="14"/>
      <c r="Y162" s="14"/>
      <c r="Z162" s="14"/>
      <c r="AA162" s="14"/>
      <c r="AB162" s="14"/>
    </row>
    <row r="163">
      <c r="A163" s="7"/>
      <c r="B163" s="11"/>
      <c r="C163" s="9"/>
      <c r="D163" s="22"/>
      <c r="E163" s="11"/>
      <c r="F163" s="11"/>
      <c r="G163" s="11"/>
      <c r="H163" s="79"/>
      <c r="I163" s="14"/>
      <c r="J163" s="14"/>
      <c r="K163" s="14"/>
      <c r="L163" s="14"/>
      <c r="M163" s="14"/>
      <c r="N163" s="14"/>
      <c r="O163" s="14"/>
      <c r="P163" s="14"/>
      <c r="Q163" s="14"/>
      <c r="R163" s="14"/>
      <c r="S163" s="14"/>
      <c r="T163" s="14"/>
      <c r="U163" s="14"/>
      <c r="V163" s="14"/>
      <c r="W163" s="14"/>
      <c r="X163" s="14"/>
      <c r="Y163" s="14"/>
      <c r="Z163" s="14"/>
      <c r="AA163" s="14"/>
      <c r="AB163" s="14"/>
    </row>
    <row r="164">
      <c r="A164" s="7"/>
      <c r="B164" s="11"/>
      <c r="C164" s="9"/>
      <c r="D164" s="22"/>
      <c r="E164" s="11"/>
      <c r="F164" s="11"/>
      <c r="G164" s="11"/>
      <c r="H164" s="79"/>
      <c r="I164" s="14"/>
      <c r="J164" s="14"/>
      <c r="K164" s="14"/>
      <c r="L164" s="14"/>
      <c r="M164" s="14"/>
      <c r="N164" s="14"/>
      <c r="O164" s="14"/>
      <c r="P164" s="14"/>
      <c r="Q164" s="14"/>
      <c r="R164" s="14"/>
      <c r="S164" s="14"/>
      <c r="T164" s="14"/>
      <c r="U164" s="14"/>
      <c r="V164" s="14"/>
      <c r="W164" s="14"/>
      <c r="X164" s="14"/>
      <c r="Y164" s="14"/>
      <c r="Z164" s="14"/>
      <c r="AA164" s="14"/>
      <c r="AB164" s="14"/>
    </row>
    <row r="165">
      <c r="A165" s="7"/>
      <c r="B165" s="11"/>
      <c r="C165" s="9"/>
      <c r="D165" s="22"/>
      <c r="E165" s="11"/>
      <c r="F165" s="11"/>
      <c r="G165" s="11"/>
      <c r="H165" s="79"/>
      <c r="I165" s="14"/>
      <c r="J165" s="14"/>
      <c r="K165" s="14"/>
      <c r="L165" s="14"/>
      <c r="M165" s="14"/>
      <c r="N165" s="14"/>
      <c r="O165" s="14"/>
      <c r="P165" s="14"/>
      <c r="Q165" s="14"/>
      <c r="R165" s="14"/>
      <c r="S165" s="14"/>
      <c r="T165" s="14"/>
      <c r="U165" s="14"/>
      <c r="V165" s="14"/>
      <c r="W165" s="14"/>
      <c r="X165" s="14"/>
      <c r="Y165" s="14"/>
      <c r="Z165" s="14"/>
      <c r="AA165" s="14"/>
      <c r="AB165" s="14"/>
    </row>
    <row r="166">
      <c r="A166" s="7"/>
      <c r="B166" s="11"/>
      <c r="C166" s="9"/>
      <c r="D166" s="22"/>
      <c r="E166" s="11"/>
      <c r="F166" s="11"/>
      <c r="G166" s="11"/>
      <c r="H166" s="79"/>
      <c r="I166" s="14"/>
      <c r="J166" s="14"/>
      <c r="K166" s="14"/>
      <c r="L166" s="14"/>
      <c r="M166" s="14"/>
      <c r="N166" s="14"/>
      <c r="O166" s="14"/>
      <c r="P166" s="14"/>
      <c r="Q166" s="14"/>
      <c r="R166" s="14"/>
      <c r="S166" s="14"/>
      <c r="T166" s="14"/>
      <c r="U166" s="14"/>
      <c r="V166" s="14"/>
      <c r="W166" s="14"/>
      <c r="X166" s="14"/>
      <c r="Y166" s="14"/>
      <c r="Z166" s="14"/>
      <c r="AA166" s="14"/>
      <c r="AB166" s="14"/>
    </row>
    <row r="167">
      <c r="A167" s="7"/>
      <c r="B167" s="11"/>
      <c r="C167" s="9"/>
      <c r="D167" s="22"/>
      <c r="E167" s="11"/>
      <c r="F167" s="11"/>
      <c r="G167" s="11"/>
      <c r="H167" s="79"/>
      <c r="I167" s="14"/>
      <c r="J167" s="14"/>
      <c r="K167" s="14"/>
      <c r="L167" s="14"/>
      <c r="M167" s="14"/>
      <c r="N167" s="14"/>
      <c r="O167" s="14"/>
      <c r="P167" s="14"/>
      <c r="Q167" s="14"/>
      <c r="R167" s="14"/>
      <c r="S167" s="14"/>
      <c r="T167" s="14"/>
      <c r="U167" s="14"/>
      <c r="V167" s="14"/>
      <c r="W167" s="14"/>
      <c r="X167" s="14"/>
      <c r="Y167" s="14"/>
      <c r="Z167" s="14"/>
      <c r="AA167" s="14"/>
      <c r="AB167" s="14"/>
    </row>
    <row r="168">
      <c r="A168" s="7"/>
      <c r="B168" s="11"/>
      <c r="C168" s="9"/>
      <c r="D168" s="22"/>
      <c r="E168" s="11"/>
      <c r="F168" s="11"/>
      <c r="G168" s="11"/>
      <c r="H168" s="79"/>
      <c r="I168" s="14"/>
      <c r="J168" s="14"/>
      <c r="K168" s="14"/>
      <c r="L168" s="14"/>
      <c r="M168" s="14"/>
      <c r="N168" s="14"/>
      <c r="O168" s="14"/>
      <c r="P168" s="14"/>
      <c r="Q168" s="14"/>
      <c r="R168" s="14"/>
      <c r="S168" s="14"/>
      <c r="T168" s="14"/>
      <c r="U168" s="14"/>
      <c r="V168" s="14"/>
      <c r="W168" s="14"/>
      <c r="X168" s="14"/>
      <c r="Y168" s="14"/>
      <c r="Z168" s="14"/>
      <c r="AA168" s="14"/>
      <c r="AB168" s="14"/>
    </row>
    <row r="169">
      <c r="A169" s="7"/>
      <c r="B169" s="11"/>
      <c r="C169" s="9"/>
      <c r="D169" s="22"/>
      <c r="E169" s="11"/>
      <c r="F169" s="11"/>
      <c r="G169" s="11"/>
      <c r="H169" s="79"/>
      <c r="I169" s="14"/>
      <c r="J169" s="14"/>
      <c r="K169" s="14"/>
      <c r="L169" s="14"/>
      <c r="M169" s="14"/>
      <c r="N169" s="14"/>
      <c r="O169" s="14"/>
      <c r="P169" s="14"/>
      <c r="Q169" s="14"/>
      <c r="R169" s="14"/>
      <c r="S169" s="14"/>
      <c r="T169" s="14"/>
      <c r="U169" s="14"/>
      <c r="V169" s="14"/>
      <c r="W169" s="14"/>
      <c r="X169" s="14"/>
      <c r="Y169" s="14"/>
      <c r="Z169" s="14"/>
      <c r="AA169" s="14"/>
      <c r="AB169" s="14"/>
    </row>
    <row r="170">
      <c r="A170" s="7"/>
      <c r="B170" s="11"/>
      <c r="C170" s="9"/>
      <c r="D170" s="22"/>
      <c r="E170" s="11"/>
      <c r="F170" s="11"/>
      <c r="G170" s="11"/>
      <c r="H170" s="79"/>
      <c r="I170" s="14"/>
      <c r="J170" s="14"/>
      <c r="K170" s="14"/>
      <c r="L170" s="14"/>
      <c r="M170" s="14"/>
      <c r="N170" s="14"/>
      <c r="O170" s="14"/>
      <c r="P170" s="14"/>
      <c r="Q170" s="14"/>
      <c r="R170" s="14"/>
      <c r="S170" s="14"/>
      <c r="T170" s="14"/>
      <c r="U170" s="14"/>
      <c r="V170" s="14"/>
      <c r="W170" s="14"/>
      <c r="X170" s="14"/>
      <c r="Y170" s="14"/>
      <c r="Z170" s="14"/>
      <c r="AA170" s="14"/>
      <c r="AB170" s="14"/>
    </row>
    <row r="171">
      <c r="A171" s="7"/>
      <c r="B171" s="11"/>
      <c r="C171" s="9"/>
      <c r="D171" s="22"/>
      <c r="E171" s="11"/>
      <c r="F171" s="11"/>
      <c r="G171" s="11"/>
      <c r="H171" s="79"/>
      <c r="I171" s="14"/>
      <c r="J171" s="14"/>
      <c r="K171" s="14"/>
      <c r="L171" s="14"/>
      <c r="M171" s="14"/>
      <c r="N171" s="14"/>
      <c r="O171" s="14"/>
      <c r="P171" s="14"/>
      <c r="Q171" s="14"/>
      <c r="R171" s="14"/>
      <c r="S171" s="14"/>
      <c r="T171" s="14"/>
      <c r="U171" s="14"/>
      <c r="V171" s="14"/>
      <c r="W171" s="14"/>
      <c r="X171" s="14"/>
      <c r="Y171" s="14"/>
      <c r="Z171" s="14"/>
      <c r="AA171" s="14"/>
      <c r="AB171" s="14"/>
    </row>
    <row r="172">
      <c r="A172" s="7"/>
      <c r="B172" s="11"/>
      <c r="C172" s="9"/>
      <c r="D172" s="22"/>
      <c r="E172" s="11"/>
      <c r="F172" s="11"/>
      <c r="G172" s="11"/>
      <c r="H172" s="79"/>
      <c r="I172" s="14"/>
      <c r="J172" s="14"/>
      <c r="K172" s="14"/>
      <c r="L172" s="14"/>
      <c r="M172" s="14"/>
      <c r="N172" s="14"/>
      <c r="O172" s="14"/>
      <c r="P172" s="14"/>
      <c r="Q172" s="14"/>
      <c r="R172" s="14"/>
      <c r="S172" s="14"/>
      <c r="T172" s="14"/>
      <c r="U172" s="14"/>
      <c r="V172" s="14"/>
      <c r="W172" s="14"/>
      <c r="X172" s="14"/>
      <c r="Y172" s="14"/>
      <c r="Z172" s="14"/>
      <c r="AA172" s="14"/>
      <c r="AB172" s="14"/>
    </row>
    <row r="173">
      <c r="A173" s="7"/>
      <c r="B173" s="11"/>
      <c r="C173" s="9"/>
      <c r="D173" s="22"/>
      <c r="E173" s="11"/>
      <c r="F173" s="11"/>
      <c r="G173" s="11"/>
      <c r="H173" s="79"/>
      <c r="I173" s="14"/>
      <c r="J173" s="14"/>
      <c r="K173" s="14"/>
      <c r="L173" s="14"/>
      <c r="M173" s="14"/>
      <c r="N173" s="14"/>
      <c r="O173" s="14"/>
      <c r="P173" s="14"/>
      <c r="Q173" s="14"/>
      <c r="R173" s="14"/>
      <c r="S173" s="14"/>
      <c r="T173" s="14"/>
      <c r="U173" s="14"/>
      <c r="V173" s="14"/>
      <c r="W173" s="14"/>
      <c r="X173" s="14"/>
      <c r="Y173" s="14"/>
      <c r="Z173" s="14"/>
      <c r="AA173" s="14"/>
      <c r="AB173" s="14"/>
    </row>
    <row r="174">
      <c r="A174" s="7"/>
      <c r="B174" s="11"/>
      <c r="C174" s="9"/>
      <c r="D174" s="22"/>
      <c r="E174" s="11"/>
      <c r="F174" s="11"/>
      <c r="G174" s="11"/>
      <c r="H174" s="79"/>
      <c r="I174" s="14"/>
      <c r="J174" s="14"/>
      <c r="K174" s="14"/>
      <c r="L174" s="14"/>
      <c r="M174" s="14"/>
      <c r="N174" s="14"/>
      <c r="O174" s="14"/>
      <c r="P174" s="14"/>
      <c r="Q174" s="14"/>
      <c r="R174" s="14"/>
      <c r="S174" s="14"/>
      <c r="T174" s="14"/>
      <c r="U174" s="14"/>
      <c r="V174" s="14"/>
      <c r="W174" s="14"/>
      <c r="X174" s="14"/>
      <c r="Y174" s="14"/>
      <c r="Z174" s="14"/>
      <c r="AA174" s="14"/>
      <c r="AB174" s="14"/>
    </row>
    <row r="175">
      <c r="A175" s="7"/>
      <c r="B175" s="11"/>
      <c r="C175" s="9"/>
      <c r="D175" s="22"/>
      <c r="E175" s="11"/>
      <c r="F175" s="11"/>
      <c r="G175" s="11"/>
      <c r="H175" s="79"/>
      <c r="I175" s="14"/>
      <c r="J175" s="14"/>
      <c r="K175" s="14"/>
      <c r="L175" s="14"/>
      <c r="M175" s="14"/>
      <c r="N175" s="14"/>
      <c r="O175" s="14"/>
      <c r="P175" s="14"/>
      <c r="Q175" s="14"/>
      <c r="R175" s="14"/>
      <c r="S175" s="14"/>
      <c r="T175" s="14"/>
      <c r="U175" s="14"/>
      <c r="V175" s="14"/>
      <c r="W175" s="14"/>
      <c r="X175" s="14"/>
      <c r="Y175" s="14"/>
      <c r="Z175" s="14"/>
      <c r="AA175" s="14"/>
      <c r="AB175" s="14"/>
    </row>
    <row r="176">
      <c r="A176" s="7"/>
      <c r="B176" s="11"/>
      <c r="C176" s="9"/>
      <c r="D176" s="22"/>
      <c r="E176" s="11"/>
      <c r="F176" s="11"/>
      <c r="G176" s="11"/>
      <c r="H176" s="79"/>
      <c r="I176" s="14"/>
      <c r="J176" s="14"/>
      <c r="K176" s="14"/>
      <c r="L176" s="14"/>
      <c r="M176" s="14"/>
      <c r="N176" s="14"/>
      <c r="O176" s="14"/>
      <c r="P176" s="14"/>
      <c r="Q176" s="14"/>
      <c r="R176" s="14"/>
      <c r="S176" s="14"/>
      <c r="T176" s="14"/>
      <c r="U176" s="14"/>
      <c r="V176" s="14"/>
      <c r="W176" s="14"/>
      <c r="X176" s="14"/>
      <c r="Y176" s="14"/>
      <c r="Z176" s="14"/>
      <c r="AA176" s="14"/>
      <c r="AB176" s="14"/>
    </row>
    <row r="177">
      <c r="A177" s="7"/>
      <c r="B177" s="11"/>
      <c r="C177" s="9"/>
      <c r="D177" s="22"/>
      <c r="E177" s="11"/>
      <c r="F177" s="11"/>
      <c r="G177" s="11"/>
      <c r="H177" s="79"/>
      <c r="I177" s="14"/>
      <c r="J177" s="14"/>
      <c r="K177" s="14"/>
      <c r="L177" s="14"/>
      <c r="M177" s="14"/>
      <c r="N177" s="14"/>
      <c r="O177" s="14"/>
      <c r="P177" s="14"/>
      <c r="Q177" s="14"/>
      <c r="R177" s="14"/>
      <c r="S177" s="14"/>
      <c r="T177" s="14"/>
      <c r="U177" s="14"/>
      <c r="V177" s="14"/>
      <c r="W177" s="14"/>
      <c r="X177" s="14"/>
      <c r="Y177" s="14"/>
      <c r="Z177" s="14"/>
      <c r="AA177" s="14"/>
      <c r="AB177" s="14"/>
    </row>
    <row r="178">
      <c r="A178" s="7"/>
      <c r="B178" s="11"/>
      <c r="C178" s="9"/>
      <c r="D178" s="22"/>
      <c r="E178" s="11"/>
      <c r="F178" s="11"/>
      <c r="G178" s="11"/>
      <c r="H178" s="79"/>
      <c r="I178" s="14"/>
      <c r="J178" s="14"/>
      <c r="K178" s="14"/>
      <c r="L178" s="14"/>
      <c r="M178" s="14"/>
      <c r="N178" s="14"/>
      <c r="O178" s="14"/>
      <c r="P178" s="14"/>
      <c r="Q178" s="14"/>
      <c r="R178" s="14"/>
      <c r="S178" s="14"/>
      <c r="T178" s="14"/>
      <c r="U178" s="14"/>
      <c r="V178" s="14"/>
      <c r="W178" s="14"/>
      <c r="X178" s="14"/>
      <c r="Y178" s="14"/>
      <c r="Z178" s="14"/>
      <c r="AA178" s="14"/>
      <c r="AB178" s="14"/>
    </row>
    <row r="179">
      <c r="A179" s="7"/>
      <c r="B179" s="11"/>
      <c r="C179" s="9"/>
      <c r="D179" s="22"/>
      <c r="E179" s="11"/>
      <c r="F179" s="11"/>
      <c r="G179" s="11"/>
      <c r="H179" s="79"/>
      <c r="I179" s="14"/>
      <c r="J179" s="14"/>
      <c r="K179" s="14"/>
      <c r="L179" s="14"/>
      <c r="M179" s="14"/>
      <c r="N179" s="14"/>
      <c r="O179" s="14"/>
      <c r="P179" s="14"/>
      <c r="Q179" s="14"/>
      <c r="R179" s="14"/>
      <c r="S179" s="14"/>
      <c r="T179" s="14"/>
      <c r="U179" s="14"/>
      <c r="V179" s="14"/>
      <c r="W179" s="14"/>
      <c r="X179" s="14"/>
      <c r="Y179" s="14"/>
      <c r="Z179" s="14"/>
      <c r="AA179" s="14"/>
      <c r="AB179" s="14"/>
    </row>
    <row r="180">
      <c r="A180" s="7"/>
      <c r="B180" s="11"/>
      <c r="C180" s="9"/>
      <c r="D180" s="22"/>
      <c r="E180" s="11"/>
      <c r="F180" s="11"/>
      <c r="G180" s="11"/>
      <c r="H180" s="79"/>
      <c r="I180" s="14"/>
      <c r="J180" s="14"/>
      <c r="K180" s="14"/>
      <c r="L180" s="14"/>
      <c r="M180" s="14"/>
      <c r="N180" s="14"/>
      <c r="O180" s="14"/>
      <c r="P180" s="14"/>
      <c r="Q180" s="14"/>
      <c r="R180" s="14"/>
      <c r="S180" s="14"/>
      <c r="T180" s="14"/>
      <c r="U180" s="14"/>
      <c r="V180" s="14"/>
      <c r="W180" s="14"/>
      <c r="X180" s="14"/>
      <c r="Y180" s="14"/>
      <c r="Z180" s="14"/>
      <c r="AA180" s="14"/>
      <c r="AB180" s="14"/>
    </row>
    <row r="181">
      <c r="A181" s="7"/>
      <c r="B181" s="11"/>
      <c r="C181" s="9"/>
      <c r="D181" s="22"/>
      <c r="E181" s="11"/>
      <c r="F181" s="11"/>
      <c r="G181" s="11"/>
      <c r="H181" s="79"/>
      <c r="I181" s="14"/>
      <c r="J181" s="14"/>
      <c r="K181" s="14"/>
      <c r="L181" s="14"/>
      <c r="M181" s="14"/>
      <c r="N181" s="14"/>
      <c r="O181" s="14"/>
      <c r="P181" s="14"/>
      <c r="Q181" s="14"/>
      <c r="R181" s="14"/>
      <c r="S181" s="14"/>
      <c r="T181" s="14"/>
      <c r="U181" s="14"/>
      <c r="V181" s="14"/>
      <c r="W181" s="14"/>
      <c r="X181" s="14"/>
      <c r="Y181" s="14"/>
      <c r="Z181" s="14"/>
      <c r="AA181" s="14"/>
      <c r="AB181" s="14"/>
    </row>
    <row r="182">
      <c r="A182" s="7"/>
      <c r="B182" s="11"/>
      <c r="C182" s="9"/>
      <c r="D182" s="22"/>
      <c r="E182" s="11"/>
      <c r="F182" s="11"/>
      <c r="G182" s="11"/>
      <c r="H182" s="79"/>
      <c r="I182" s="14"/>
      <c r="J182" s="14"/>
      <c r="K182" s="14"/>
      <c r="L182" s="14"/>
      <c r="M182" s="14"/>
      <c r="N182" s="14"/>
      <c r="O182" s="14"/>
      <c r="P182" s="14"/>
      <c r="Q182" s="14"/>
      <c r="R182" s="14"/>
      <c r="S182" s="14"/>
      <c r="T182" s="14"/>
      <c r="U182" s="14"/>
      <c r="V182" s="14"/>
      <c r="W182" s="14"/>
      <c r="X182" s="14"/>
      <c r="Y182" s="14"/>
      <c r="Z182" s="14"/>
      <c r="AA182" s="14"/>
      <c r="AB182" s="14"/>
    </row>
    <row r="183">
      <c r="A183" s="7"/>
      <c r="B183" s="11"/>
      <c r="C183" s="9"/>
      <c r="D183" s="22"/>
      <c r="E183" s="11"/>
      <c r="F183" s="11"/>
      <c r="G183" s="11"/>
      <c r="H183" s="79"/>
      <c r="I183" s="14"/>
      <c r="J183" s="14"/>
      <c r="K183" s="14"/>
      <c r="L183" s="14"/>
      <c r="M183" s="14"/>
      <c r="N183" s="14"/>
      <c r="O183" s="14"/>
      <c r="P183" s="14"/>
      <c r="Q183" s="14"/>
      <c r="R183" s="14"/>
      <c r="S183" s="14"/>
      <c r="T183" s="14"/>
      <c r="U183" s="14"/>
      <c r="V183" s="14"/>
      <c r="W183" s="14"/>
      <c r="X183" s="14"/>
      <c r="Y183" s="14"/>
      <c r="Z183" s="14"/>
      <c r="AA183" s="14"/>
      <c r="AB183" s="14"/>
    </row>
    <row r="184">
      <c r="A184" s="7"/>
      <c r="B184" s="11"/>
      <c r="C184" s="9"/>
      <c r="D184" s="22"/>
      <c r="E184" s="11"/>
      <c r="F184" s="11"/>
      <c r="G184" s="11"/>
      <c r="H184" s="79"/>
      <c r="I184" s="14"/>
      <c r="J184" s="14"/>
      <c r="K184" s="14"/>
      <c r="L184" s="14"/>
      <c r="M184" s="14"/>
      <c r="N184" s="14"/>
      <c r="O184" s="14"/>
      <c r="P184" s="14"/>
      <c r="Q184" s="14"/>
      <c r="R184" s="14"/>
      <c r="S184" s="14"/>
      <c r="T184" s="14"/>
      <c r="U184" s="14"/>
      <c r="V184" s="14"/>
      <c r="W184" s="14"/>
      <c r="X184" s="14"/>
      <c r="Y184" s="14"/>
      <c r="Z184" s="14"/>
      <c r="AA184" s="14"/>
      <c r="AB184" s="14"/>
    </row>
    <row r="185">
      <c r="A185" s="7"/>
      <c r="B185" s="11"/>
      <c r="C185" s="9"/>
      <c r="D185" s="22"/>
      <c r="E185" s="11"/>
      <c r="F185" s="11"/>
      <c r="G185" s="11"/>
      <c r="H185" s="79"/>
      <c r="I185" s="14"/>
      <c r="J185" s="14"/>
      <c r="K185" s="14"/>
      <c r="L185" s="14"/>
      <c r="M185" s="14"/>
      <c r="N185" s="14"/>
      <c r="O185" s="14"/>
      <c r="P185" s="14"/>
      <c r="Q185" s="14"/>
      <c r="R185" s="14"/>
      <c r="S185" s="14"/>
      <c r="T185" s="14"/>
      <c r="U185" s="14"/>
      <c r="V185" s="14"/>
      <c r="W185" s="14"/>
      <c r="X185" s="14"/>
      <c r="Y185" s="14"/>
      <c r="Z185" s="14"/>
      <c r="AA185" s="14"/>
      <c r="AB185" s="14"/>
    </row>
    <row r="186">
      <c r="A186" s="7"/>
      <c r="B186" s="11"/>
      <c r="C186" s="9"/>
      <c r="D186" s="22"/>
      <c r="E186" s="11"/>
      <c r="F186" s="11"/>
      <c r="G186" s="11"/>
      <c r="H186" s="79"/>
      <c r="I186" s="14"/>
      <c r="J186" s="14"/>
      <c r="K186" s="14"/>
      <c r="L186" s="14"/>
      <c r="M186" s="14"/>
      <c r="N186" s="14"/>
      <c r="O186" s="14"/>
      <c r="P186" s="14"/>
      <c r="Q186" s="14"/>
      <c r="R186" s="14"/>
      <c r="S186" s="14"/>
      <c r="T186" s="14"/>
      <c r="U186" s="14"/>
      <c r="V186" s="14"/>
      <c r="W186" s="14"/>
      <c r="X186" s="14"/>
      <c r="Y186" s="14"/>
      <c r="Z186" s="14"/>
      <c r="AA186" s="14"/>
      <c r="AB186" s="14"/>
    </row>
    <row r="187">
      <c r="A187" s="7"/>
      <c r="B187" s="11"/>
      <c r="C187" s="9"/>
      <c r="D187" s="22"/>
      <c r="E187" s="11"/>
      <c r="F187" s="11"/>
      <c r="G187" s="11"/>
      <c r="H187" s="79"/>
      <c r="I187" s="14"/>
      <c r="J187" s="14"/>
      <c r="K187" s="14"/>
      <c r="L187" s="14"/>
      <c r="M187" s="14"/>
      <c r="N187" s="14"/>
      <c r="O187" s="14"/>
      <c r="P187" s="14"/>
      <c r="Q187" s="14"/>
      <c r="R187" s="14"/>
      <c r="S187" s="14"/>
      <c r="T187" s="14"/>
      <c r="U187" s="14"/>
      <c r="V187" s="14"/>
      <c r="W187" s="14"/>
      <c r="X187" s="14"/>
      <c r="Y187" s="14"/>
      <c r="Z187" s="14"/>
      <c r="AA187" s="14"/>
      <c r="AB187" s="14"/>
    </row>
    <row r="188">
      <c r="A188" s="7"/>
      <c r="B188" s="11"/>
      <c r="C188" s="9"/>
      <c r="D188" s="22"/>
      <c r="E188" s="11"/>
      <c r="F188" s="11"/>
      <c r="G188" s="11"/>
      <c r="H188" s="79"/>
      <c r="I188" s="14"/>
      <c r="J188" s="14"/>
      <c r="K188" s="14"/>
      <c r="L188" s="14"/>
      <c r="M188" s="14"/>
      <c r="N188" s="14"/>
      <c r="O188" s="14"/>
      <c r="P188" s="14"/>
      <c r="Q188" s="14"/>
      <c r="R188" s="14"/>
      <c r="S188" s="14"/>
      <c r="T188" s="14"/>
      <c r="U188" s="14"/>
      <c r="V188" s="14"/>
      <c r="W188" s="14"/>
      <c r="X188" s="14"/>
      <c r="Y188" s="14"/>
      <c r="Z188" s="14"/>
      <c r="AA188" s="14"/>
      <c r="AB188" s="14"/>
    </row>
    <row r="189">
      <c r="A189" s="7"/>
      <c r="B189" s="11"/>
      <c r="C189" s="9"/>
      <c r="D189" s="22"/>
      <c r="E189" s="11"/>
      <c r="F189" s="11"/>
      <c r="G189" s="11"/>
      <c r="H189" s="79"/>
      <c r="I189" s="14"/>
      <c r="J189" s="14"/>
      <c r="K189" s="14"/>
      <c r="L189" s="14"/>
      <c r="M189" s="14"/>
      <c r="N189" s="14"/>
      <c r="O189" s="14"/>
      <c r="P189" s="14"/>
      <c r="Q189" s="14"/>
      <c r="R189" s="14"/>
      <c r="S189" s="14"/>
      <c r="T189" s="14"/>
      <c r="U189" s="14"/>
      <c r="V189" s="14"/>
      <c r="W189" s="14"/>
      <c r="X189" s="14"/>
      <c r="Y189" s="14"/>
      <c r="Z189" s="14"/>
      <c r="AA189" s="14"/>
      <c r="AB189" s="14"/>
    </row>
    <row r="190">
      <c r="A190" s="7"/>
      <c r="B190" s="11"/>
      <c r="C190" s="9"/>
      <c r="D190" s="22"/>
      <c r="E190" s="11"/>
      <c r="F190" s="11"/>
      <c r="G190" s="11"/>
      <c r="H190" s="79"/>
      <c r="I190" s="14"/>
      <c r="J190" s="14"/>
      <c r="K190" s="14"/>
      <c r="L190" s="14"/>
      <c r="M190" s="14"/>
      <c r="N190" s="14"/>
      <c r="O190" s="14"/>
      <c r="P190" s="14"/>
      <c r="Q190" s="14"/>
      <c r="R190" s="14"/>
      <c r="S190" s="14"/>
      <c r="T190" s="14"/>
      <c r="U190" s="14"/>
      <c r="V190" s="14"/>
      <c r="W190" s="14"/>
      <c r="X190" s="14"/>
      <c r="Y190" s="14"/>
      <c r="Z190" s="14"/>
      <c r="AA190" s="14"/>
      <c r="AB190" s="14"/>
    </row>
    <row r="191">
      <c r="A191" s="7"/>
      <c r="B191" s="11"/>
      <c r="C191" s="9"/>
      <c r="D191" s="22"/>
      <c r="E191" s="11"/>
      <c r="F191" s="11"/>
      <c r="G191" s="11"/>
      <c r="H191" s="79"/>
      <c r="I191" s="14"/>
      <c r="J191" s="14"/>
      <c r="K191" s="14"/>
      <c r="L191" s="14"/>
      <c r="M191" s="14"/>
      <c r="N191" s="14"/>
      <c r="O191" s="14"/>
      <c r="P191" s="14"/>
      <c r="Q191" s="14"/>
      <c r="R191" s="14"/>
      <c r="S191" s="14"/>
      <c r="T191" s="14"/>
      <c r="U191" s="14"/>
      <c r="V191" s="14"/>
      <c r="W191" s="14"/>
      <c r="X191" s="14"/>
      <c r="Y191" s="14"/>
      <c r="Z191" s="14"/>
      <c r="AA191" s="14"/>
      <c r="AB191" s="14"/>
    </row>
    <row r="192">
      <c r="A192" s="7"/>
      <c r="B192" s="11"/>
      <c r="C192" s="9"/>
      <c r="D192" s="22"/>
      <c r="E192" s="11"/>
      <c r="F192" s="11"/>
      <c r="G192" s="11"/>
      <c r="H192" s="79"/>
      <c r="I192" s="14"/>
      <c r="J192" s="14"/>
      <c r="K192" s="14"/>
      <c r="L192" s="14"/>
      <c r="M192" s="14"/>
      <c r="N192" s="14"/>
      <c r="O192" s="14"/>
      <c r="P192" s="14"/>
      <c r="Q192" s="14"/>
      <c r="R192" s="14"/>
      <c r="S192" s="14"/>
      <c r="T192" s="14"/>
      <c r="U192" s="14"/>
      <c r="V192" s="14"/>
      <c r="W192" s="14"/>
      <c r="X192" s="14"/>
      <c r="Y192" s="14"/>
      <c r="Z192" s="14"/>
      <c r="AA192" s="14"/>
      <c r="AB192" s="14"/>
    </row>
    <row r="193">
      <c r="A193" s="7"/>
      <c r="B193" s="11"/>
      <c r="C193" s="9"/>
      <c r="D193" s="22"/>
      <c r="E193" s="11"/>
      <c r="F193" s="11"/>
      <c r="G193" s="11"/>
      <c r="H193" s="79"/>
      <c r="I193" s="14"/>
      <c r="J193" s="14"/>
      <c r="K193" s="14"/>
      <c r="L193" s="14"/>
      <c r="M193" s="14"/>
      <c r="N193" s="14"/>
      <c r="O193" s="14"/>
      <c r="P193" s="14"/>
      <c r="Q193" s="14"/>
      <c r="R193" s="14"/>
      <c r="S193" s="14"/>
      <c r="T193" s="14"/>
      <c r="U193" s="14"/>
      <c r="V193" s="14"/>
      <c r="W193" s="14"/>
      <c r="X193" s="14"/>
      <c r="Y193" s="14"/>
      <c r="Z193" s="14"/>
      <c r="AA193" s="14"/>
      <c r="AB193" s="14"/>
    </row>
    <row r="194">
      <c r="A194" s="7"/>
      <c r="B194" s="11"/>
      <c r="C194" s="9"/>
      <c r="D194" s="22"/>
      <c r="E194" s="11"/>
      <c r="F194" s="11"/>
      <c r="G194" s="11"/>
      <c r="H194" s="79"/>
      <c r="I194" s="14"/>
      <c r="J194" s="14"/>
      <c r="K194" s="14"/>
      <c r="L194" s="14"/>
      <c r="M194" s="14"/>
      <c r="N194" s="14"/>
      <c r="O194" s="14"/>
      <c r="P194" s="14"/>
      <c r="Q194" s="14"/>
      <c r="R194" s="14"/>
      <c r="S194" s="14"/>
      <c r="T194" s="14"/>
      <c r="U194" s="14"/>
      <c r="V194" s="14"/>
      <c r="W194" s="14"/>
      <c r="X194" s="14"/>
      <c r="Y194" s="14"/>
      <c r="Z194" s="14"/>
      <c r="AA194" s="14"/>
      <c r="AB194" s="14"/>
    </row>
    <row r="195">
      <c r="A195" s="7"/>
      <c r="B195" s="11"/>
      <c r="C195" s="9"/>
      <c r="D195" s="22"/>
      <c r="E195" s="11"/>
      <c r="F195" s="11"/>
      <c r="G195" s="11"/>
      <c r="H195" s="79"/>
      <c r="I195" s="14"/>
      <c r="J195" s="14"/>
      <c r="K195" s="14"/>
      <c r="L195" s="14"/>
      <c r="M195" s="14"/>
      <c r="N195" s="14"/>
      <c r="O195" s="14"/>
      <c r="P195" s="14"/>
      <c r="Q195" s="14"/>
      <c r="R195" s="14"/>
      <c r="S195" s="14"/>
      <c r="T195" s="14"/>
      <c r="U195" s="14"/>
      <c r="V195" s="14"/>
      <c r="W195" s="14"/>
      <c r="X195" s="14"/>
      <c r="Y195" s="14"/>
      <c r="Z195" s="14"/>
      <c r="AA195" s="14"/>
      <c r="AB195" s="14"/>
    </row>
    <row r="196">
      <c r="A196" s="7"/>
      <c r="B196" s="11"/>
      <c r="C196" s="9"/>
      <c r="D196" s="22"/>
      <c r="E196" s="11"/>
      <c r="F196" s="11"/>
      <c r="G196" s="11"/>
      <c r="H196" s="79"/>
      <c r="I196" s="14"/>
      <c r="J196" s="14"/>
      <c r="K196" s="14"/>
      <c r="L196" s="14"/>
      <c r="M196" s="14"/>
      <c r="N196" s="14"/>
      <c r="O196" s="14"/>
      <c r="P196" s="14"/>
      <c r="Q196" s="14"/>
      <c r="R196" s="14"/>
      <c r="S196" s="14"/>
      <c r="T196" s="14"/>
      <c r="U196" s="14"/>
      <c r="V196" s="14"/>
      <c r="W196" s="14"/>
      <c r="X196" s="14"/>
      <c r="Y196" s="14"/>
      <c r="Z196" s="14"/>
      <c r="AA196" s="14"/>
      <c r="AB196" s="14"/>
    </row>
    <row r="197">
      <c r="A197" s="7"/>
      <c r="B197" s="11"/>
      <c r="C197" s="9"/>
      <c r="D197" s="22"/>
      <c r="E197" s="11"/>
      <c r="F197" s="11"/>
      <c r="G197" s="11"/>
      <c r="H197" s="79"/>
      <c r="I197" s="14"/>
      <c r="J197" s="14"/>
      <c r="K197" s="14"/>
      <c r="L197" s="14"/>
      <c r="M197" s="14"/>
      <c r="N197" s="14"/>
      <c r="O197" s="14"/>
      <c r="P197" s="14"/>
      <c r="Q197" s="14"/>
      <c r="R197" s="14"/>
      <c r="S197" s="14"/>
      <c r="T197" s="14"/>
      <c r="U197" s="14"/>
      <c r="V197" s="14"/>
      <c r="W197" s="14"/>
      <c r="X197" s="14"/>
      <c r="Y197" s="14"/>
      <c r="Z197" s="14"/>
      <c r="AA197" s="14"/>
      <c r="AB197" s="14"/>
    </row>
    <row r="198">
      <c r="A198" s="7"/>
      <c r="B198" s="11"/>
      <c r="C198" s="9"/>
      <c r="D198" s="22"/>
      <c r="E198" s="11"/>
      <c r="F198" s="11"/>
      <c r="G198" s="11"/>
      <c r="H198" s="79"/>
      <c r="I198" s="14"/>
      <c r="J198" s="14"/>
      <c r="K198" s="14"/>
      <c r="L198" s="14"/>
      <c r="M198" s="14"/>
      <c r="N198" s="14"/>
      <c r="O198" s="14"/>
      <c r="P198" s="14"/>
      <c r="Q198" s="14"/>
      <c r="R198" s="14"/>
      <c r="S198" s="14"/>
      <c r="T198" s="14"/>
      <c r="U198" s="14"/>
      <c r="V198" s="14"/>
      <c r="W198" s="14"/>
      <c r="X198" s="14"/>
      <c r="Y198" s="14"/>
      <c r="Z198" s="14"/>
      <c r="AA198" s="14"/>
      <c r="AB198" s="14"/>
    </row>
    <row r="199">
      <c r="A199" s="7"/>
      <c r="B199" s="11"/>
      <c r="C199" s="9"/>
      <c r="D199" s="22"/>
      <c r="E199" s="11"/>
      <c r="F199" s="11"/>
      <c r="G199" s="11"/>
      <c r="H199" s="79"/>
      <c r="I199" s="14"/>
      <c r="J199" s="14"/>
      <c r="K199" s="14"/>
      <c r="L199" s="14"/>
      <c r="M199" s="14"/>
      <c r="N199" s="14"/>
      <c r="O199" s="14"/>
      <c r="P199" s="14"/>
      <c r="Q199" s="14"/>
      <c r="R199" s="14"/>
      <c r="S199" s="14"/>
      <c r="T199" s="14"/>
      <c r="U199" s="14"/>
      <c r="V199" s="14"/>
      <c r="W199" s="14"/>
      <c r="X199" s="14"/>
      <c r="Y199" s="14"/>
      <c r="Z199" s="14"/>
      <c r="AA199" s="14"/>
      <c r="AB199" s="14"/>
    </row>
    <row r="200">
      <c r="A200" s="7"/>
      <c r="B200" s="11"/>
      <c r="C200" s="9"/>
      <c r="D200" s="22"/>
      <c r="E200" s="11"/>
      <c r="F200" s="11"/>
      <c r="G200" s="11"/>
      <c r="H200" s="79"/>
      <c r="I200" s="14"/>
      <c r="J200" s="14"/>
      <c r="K200" s="14"/>
      <c r="L200" s="14"/>
      <c r="M200" s="14"/>
      <c r="N200" s="14"/>
      <c r="O200" s="14"/>
      <c r="P200" s="14"/>
      <c r="Q200" s="14"/>
      <c r="R200" s="14"/>
      <c r="S200" s="14"/>
      <c r="T200" s="14"/>
      <c r="U200" s="14"/>
      <c r="V200" s="14"/>
      <c r="W200" s="14"/>
      <c r="X200" s="14"/>
      <c r="Y200" s="14"/>
      <c r="Z200" s="14"/>
      <c r="AA200" s="14"/>
      <c r="AB200" s="14"/>
    </row>
    <row r="201">
      <c r="A201" s="7"/>
      <c r="B201" s="11"/>
      <c r="C201" s="9"/>
      <c r="D201" s="22"/>
      <c r="E201" s="11"/>
      <c r="F201" s="11"/>
      <c r="G201" s="11"/>
      <c r="H201" s="79"/>
      <c r="I201" s="14"/>
      <c r="J201" s="14"/>
      <c r="K201" s="14"/>
      <c r="L201" s="14"/>
      <c r="M201" s="14"/>
      <c r="N201" s="14"/>
      <c r="O201" s="14"/>
      <c r="P201" s="14"/>
      <c r="Q201" s="14"/>
      <c r="R201" s="14"/>
      <c r="S201" s="14"/>
      <c r="T201" s="14"/>
      <c r="U201" s="14"/>
      <c r="V201" s="14"/>
      <c r="W201" s="14"/>
      <c r="X201" s="14"/>
      <c r="Y201" s="14"/>
      <c r="Z201" s="14"/>
      <c r="AA201" s="14"/>
      <c r="AB201" s="14"/>
    </row>
    <row r="202">
      <c r="A202" s="7"/>
      <c r="B202" s="11"/>
      <c r="C202" s="9"/>
      <c r="D202" s="22"/>
      <c r="E202" s="11"/>
      <c r="F202" s="11"/>
      <c r="G202" s="11"/>
      <c r="H202" s="79"/>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1"/>
      <c r="H203" s="79"/>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1"/>
      <c r="H204" s="79"/>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1"/>
      <c r="H205" s="79"/>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1"/>
      <c r="H206" s="79"/>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1"/>
      <c r="H207" s="79"/>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1"/>
      <c r="H208" s="79"/>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1"/>
      <c r="H209" s="79"/>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1"/>
      <c r="H210" s="79"/>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1"/>
      <c r="H211" s="79"/>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1"/>
      <c r="H212" s="79"/>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1"/>
      <c r="H213" s="79"/>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1"/>
      <c r="H214" s="79"/>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1"/>
      <c r="H215" s="79"/>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1"/>
      <c r="H216" s="79"/>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1"/>
      <c r="H217" s="79"/>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1"/>
      <c r="H218" s="79"/>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1"/>
      <c r="H219" s="79"/>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1"/>
      <c r="H220" s="79"/>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1"/>
      <c r="H221" s="79"/>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1"/>
      <c r="H222" s="79"/>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1"/>
      <c r="H223" s="79"/>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1"/>
      <c r="H224" s="79"/>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1"/>
      <c r="H225" s="79"/>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1"/>
      <c r="H226" s="79"/>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1"/>
      <c r="H227" s="79"/>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1"/>
      <c r="H228" s="79"/>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1"/>
      <c r="H229" s="79"/>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1"/>
      <c r="H230" s="79"/>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1"/>
      <c r="H231" s="79"/>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1"/>
      <c r="H232" s="79"/>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1"/>
      <c r="H233" s="79"/>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1"/>
      <c r="H234" s="79"/>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1"/>
      <c r="H235" s="79"/>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1"/>
      <c r="H236" s="79"/>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1"/>
      <c r="H237" s="79"/>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1"/>
      <c r="H238" s="79"/>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1"/>
      <c r="H239" s="79"/>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1"/>
      <c r="H240" s="79"/>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1"/>
      <c r="H241" s="79"/>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1"/>
      <c r="H242" s="79"/>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1"/>
      <c r="H243" s="79"/>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1"/>
      <c r="H244" s="79"/>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1"/>
      <c r="H245" s="79"/>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1"/>
      <c r="H246" s="79"/>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1"/>
      <c r="H247" s="79"/>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1"/>
      <c r="H248" s="79"/>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1"/>
      <c r="H249" s="79"/>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1"/>
      <c r="H250" s="79"/>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1"/>
      <c r="H251" s="79"/>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1"/>
      <c r="H252" s="79"/>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1"/>
      <c r="H253" s="79"/>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1"/>
      <c r="H254" s="79"/>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1"/>
      <c r="H255" s="79"/>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1"/>
      <c r="H256" s="79"/>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1"/>
      <c r="H257" s="79"/>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1"/>
      <c r="H258" s="79"/>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1"/>
      <c r="H259" s="79"/>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1"/>
      <c r="H260" s="79"/>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1"/>
      <c r="H261" s="79"/>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1"/>
      <c r="H262" s="79"/>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1"/>
      <c r="H263" s="79"/>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1"/>
      <c r="H264" s="79"/>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1"/>
      <c r="H265" s="79"/>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1"/>
      <c r="H266" s="79"/>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1"/>
      <c r="H267" s="79"/>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1"/>
      <c r="H268" s="79"/>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1"/>
      <c r="H269" s="79"/>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1"/>
      <c r="H270" s="79"/>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1"/>
      <c r="H271" s="79"/>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1"/>
      <c r="H272" s="79"/>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1"/>
      <c r="H273" s="79"/>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1"/>
      <c r="H274" s="79"/>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1"/>
      <c r="H275" s="79"/>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1"/>
      <c r="H276" s="79"/>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1"/>
      <c r="H277" s="79"/>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1"/>
      <c r="H278" s="79"/>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1"/>
      <c r="H279" s="79"/>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1"/>
      <c r="H280" s="79"/>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1"/>
      <c r="H281" s="79"/>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1"/>
      <c r="H282" s="79"/>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1"/>
      <c r="H283" s="79"/>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1"/>
      <c r="H284" s="79"/>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1"/>
      <c r="H285" s="79"/>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1"/>
      <c r="H286" s="79"/>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1"/>
      <c r="H287" s="79"/>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1"/>
      <c r="H288" s="79"/>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1"/>
      <c r="H289" s="79"/>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1"/>
      <c r="H290" s="79"/>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1"/>
      <c r="H291" s="79"/>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1"/>
      <c r="H292" s="79"/>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1"/>
      <c r="H293" s="79"/>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1"/>
      <c r="H294" s="79"/>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1"/>
      <c r="H295" s="79"/>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1"/>
      <c r="H296" s="79"/>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1"/>
      <c r="H297" s="79"/>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1"/>
      <c r="H298" s="79"/>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1"/>
      <c r="H299" s="79"/>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1"/>
      <c r="H300" s="79"/>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1"/>
      <c r="H301" s="79"/>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1"/>
      <c r="H302" s="79"/>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1"/>
      <c r="H303" s="79"/>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1"/>
      <c r="H304" s="79"/>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1"/>
      <c r="H305" s="79"/>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1"/>
      <c r="H306" s="79"/>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1"/>
      <c r="H307" s="79"/>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1"/>
      <c r="H308" s="79"/>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1"/>
      <c r="H309" s="79"/>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1"/>
      <c r="H310" s="79"/>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1"/>
      <c r="H311" s="79"/>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1"/>
      <c r="H312" s="79"/>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1"/>
      <c r="H313" s="79"/>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1"/>
      <c r="H314" s="79"/>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1"/>
      <c r="H315" s="79"/>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1"/>
      <c r="H316" s="79"/>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1"/>
      <c r="H317" s="79"/>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1"/>
      <c r="H318" s="79"/>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1"/>
      <c r="H319" s="79"/>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1"/>
      <c r="H320" s="79"/>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1"/>
      <c r="H321" s="79"/>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1"/>
      <c r="H322" s="79"/>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1"/>
      <c r="H323" s="79"/>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1"/>
      <c r="H324" s="79"/>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1"/>
      <c r="H325" s="79"/>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1"/>
      <c r="H326" s="79"/>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1"/>
      <c r="H327" s="79"/>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1"/>
      <c r="H328" s="79"/>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1"/>
      <c r="H329" s="79"/>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1"/>
      <c r="H330" s="79"/>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1"/>
      <c r="H331" s="79"/>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1"/>
      <c r="H332" s="79"/>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1"/>
      <c r="H333" s="79"/>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1"/>
      <c r="H334" s="79"/>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1"/>
      <c r="H335" s="79"/>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1"/>
      <c r="H336" s="79"/>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1"/>
      <c r="H337" s="79"/>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1"/>
      <c r="H338" s="79"/>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1"/>
      <c r="H339" s="79"/>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1"/>
      <c r="H340" s="79"/>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1"/>
      <c r="H341" s="79"/>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1"/>
      <c r="H342" s="79"/>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1"/>
      <c r="H343" s="79"/>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1"/>
      <c r="H344" s="79"/>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1"/>
      <c r="H345" s="79"/>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1"/>
      <c r="H346" s="79"/>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1"/>
      <c r="H347" s="79"/>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1"/>
      <c r="H348" s="79"/>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1"/>
      <c r="H349" s="79"/>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1"/>
      <c r="H350" s="79"/>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1"/>
      <c r="H351" s="79"/>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1"/>
      <c r="H352" s="79"/>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1"/>
      <c r="H353" s="79"/>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1"/>
      <c r="H354" s="79"/>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1"/>
      <c r="H355" s="79"/>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1"/>
      <c r="H356" s="79"/>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1"/>
      <c r="H357" s="79"/>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1"/>
      <c r="H358" s="79"/>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1"/>
      <c r="H359" s="79"/>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1"/>
      <c r="H360" s="79"/>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1"/>
      <c r="H361" s="79"/>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1"/>
      <c r="H362" s="79"/>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1"/>
      <c r="H363" s="79"/>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1"/>
      <c r="H364" s="79"/>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1"/>
      <c r="H365" s="79"/>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1"/>
      <c r="H366" s="79"/>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1"/>
      <c r="H367" s="79"/>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1"/>
      <c r="H368" s="79"/>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1"/>
      <c r="H369" s="79"/>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1"/>
      <c r="H370" s="79"/>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1"/>
      <c r="H371" s="79"/>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1"/>
      <c r="H372" s="79"/>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1"/>
      <c r="H373" s="79"/>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1"/>
      <c r="H374" s="79"/>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1"/>
      <c r="H375" s="79"/>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1"/>
      <c r="H376" s="79"/>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1"/>
      <c r="H377" s="79"/>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1"/>
      <c r="H378" s="79"/>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1"/>
      <c r="H379" s="79"/>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1"/>
      <c r="H380" s="79"/>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1"/>
      <c r="H381" s="79"/>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1"/>
      <c r="H382" s="79"/>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1"/>
      <c r="H383" s="79"/>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1"/>
      <c r="H384" s="79"/>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1"/>
      <c r="H385" s="79"/>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1"/>
      <c r="H386" s="79"/>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1"/>
      <c r="H387" s="79"/>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1"/>
      <c r="H388" s="79"/>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1"/>
      <c r="H389" s="79"/>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1"/>
      <c r="H390" s="79"/>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1"/>
      <c r="H391" s="79"/>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1"/>
      <c r="H392" s="79"/>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1"/>
      <c r="H393" s="79"/>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1"/>
      <c r="H394" s="79"/>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1"/>
      <c r="H395" s="79"/>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1"/>
      <c r="H396" s="79"/>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1"/>
      <c r="H397" s="79"/>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1"/>
      <c r="H398" s="79"/>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1"/>
      <c r="H399" s="79"/>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1"/>
      <c r="H400" s="79"/>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1"/>
      <c r="H401" s="79"/>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1"/>
      <c r="H402" s="79"/>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1"/>
      <c r="H403" s="79"/>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1"/>
      <c r="H404" s="79"/>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1"/>
      <c r="H405" s="79"/>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1"/>
      <c r="H406" s="79"/>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1"/>
      <c r="H407" s="79"/>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1"/>
      <c r="H408" s="79"/>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1"/>
      <c r="H409" s="79"/>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1"/>
      <c r="H410" s="79"/>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1"/>
      <c r="H411" s="79"/>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1"/>
      <c r="H412" s="79"/>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1"/>
      <c r="H413" s="79"/>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1"/>
      <c r="H414" s="79"/>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1"/>
      <c r="H415" s="79"/>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1"/>
      <c r="H416" s="79"/>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1"/>
      <c r="H417" s="79"/>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1"/>
      <c r="H418" s="79"/>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1"/>
      <c r="H419" s="79"/>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1"/>
      <c r="H420" s="79"/>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1"/>
      <c r="H421" s="79"/>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1"/>
      <c r="H422" s="79"/>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1"/>
      <c r="H423" s="79"/>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1"/>
      <c r="H424" s="79"/>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1"/>
      <c r="H425" s="79"/>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1"/>
      <c r="H426" s="79"/>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1"/>
      <c r="H427" s="79"/>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1"/>
      <c r="H428" s="79"/>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1"/>
      <c r="H429" s="79"/>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1"/>
      <c r="H430" s="79"/>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1"/>
      <c r="H431" s="79"/>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1"/>
      <c r="H432" s="79"/>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1"/>
      <c r="H433" s="79"/>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1"/>
      <c r="H434" s="79"/>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1"/>
      <c r="H435" s="79"/>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1"/>
      <c r="H436" s="79"/>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1"/>
      <c r="H437" s="79"/>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1"/>
      <c r="H438" s="79"/>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1"/>
      <c r="H439" s="79"/>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1"/>
      <c r="H440" s="79"/>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1"/>
      <c r="H441" s="79"/>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1"/>
      <c r="H442" s="79"/>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1"/>
      <c r="H443" s="79"/>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1"/>
      <c r="H444" s="79"/>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1"/>
      <c r="H445" s="79"/>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1"/>
      <c r="H446" s="79"/>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1"/>
      <c r="H447" s="79"/>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1"/>
      <c r="H448" s="79"/>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1"/>
      <c r="H449" s="79"/>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1"/>
      <c r="H450" s="79"/>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1"/>
      <c r="H451" s="79"/>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1"/>
      <c r="H452" s="79"/>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1"/>
      <c r="H453" s="79"/>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1"/>
      <c r="H454" s="79"/>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1"/>
      <c r="H455" s="79"/>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1"/>
      <c r="H456" s="79"/>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1"/>
      <c r="H457" s="79"/>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1"/>
      <c r="H458" s="79"/>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1"/>
      <c r="H459" s="79"/>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1"/>
      <c r="H460" s="79"/>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1"/>
      <c r="H461" s="79"/>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1"/>
      <c r="H462" s="79"/>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1"/>
      <c r="H463" s="79"/>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1"/>
      <c r="H464" s="79"/>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1"/>
      <c r="H465" s="79"/>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1"/>
      <c r="H466" s="79"/>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1"/>
      <c r="H467" s="79"/>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1"/>
      <c r="H468" s="79"/>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1"/>
      <c r="H469" s="79"/>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1"/>
      <c r="H470" s="79"/>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1"/>
      <c r="H471" s="79"/>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1"/>
      <c r="H472" s="79"/>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1"/>
      <c r="H473" s="79"/>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1"/>
      <c r="H474" s="79"/>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1"/>
      <c r="H475" s="79"/>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1"/>
      <c r="H476" s="79"/>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1"/>
      <c r="H477" s="79"/>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1"/>
      <c r="H478" s="79"/>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1"/>
      <c r="H479" s="79"/>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1"/>
      <c r="H480" s="79"/>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1"/>
      <c r="H481" s="79"/>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1"/>
      <c r="H482" s="79"/>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1"/>
      <c r="H483" s="79"/>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1"/>
      <c r="H484" s="79"/>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1"/>
      <c r="H485" s="79"/>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1"/>
      <c r="H486" s="79"/>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1"/>
      <c r="H487" s="79"/>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1"/>
      <c r="H488" s="79"/>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1"/>
      <c r="H489" s="79"/>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1"/>
      <c r="H490" s="79"/>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1"/>
      <c r="H491" s="79"/>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1"/>
      <c r="H492" s="79"/>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1"/>
      <c r="H493" s="79"/>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1"/>
      <c r="H494" s="79"/>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1"/>
      <c r="H495" s="79"/>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1"/>
      <c r="H496" s="79"/>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1"/>
      <c r="H497" s="79"/>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1"/>
      <c r="H498" s="79"/>
      <c r="I498" s="14"/>
      <c r="J498" s="14"/>
      <c r="K498" s="14"/>
      <c r="L498" s="14"/>
      <c r="M498" s="14"/>
      <c r="N498" s="14"/>
      <c r="O498" s="14"/>
      <c r="P498" s="14"/>
      <c r="Q498" s="14"/>
      <c r="R498" s="14"/>
      <c r="S498" s="14"/>
      <c r="T498" s="14"/>
      <c r="U498" s="14"/>
      <c r="V498" s="14"/>
      <c r="W498" s="14"/>
      <c r="X498" s="14"/>
      <c r="Y498" s="14"/>
      <c r="Z498" s="14"/>
      <c r="AA498" s="14"/>
      <c r="AB498" s="14"/>
    </row>
  </sheetData>
  <customSheetViews>
    <customSheetView guid="{993D4EE8-5364-4779-AF39-87D9C36F3FA7}" filter="1" showAutoFilter="1">
      <autoFilter ref="$A$1:$AB$498">
        <filterColumn colId="2">
          <filters>
            <filter val="негатив"/>
          </filters>
        </filterColumn>
      </autoFilter>
    </customSheetView>
  </customSheetViews>
  <conditionalFormatting sqref="F2:F24 I25 F26:F77 G44 I78 F79:F90 I91 F92:F498">
    <cfRule type="expression" dxfId="1" priority="1">
      <formula>#REF!="ВК стена"</formula>
    </cfRule>
  </conditionalFormatting>
  <conditionalFormatting sqref="F2:F24 I25 F26:F77 G44 I78 F79:F90 I91 F92:F498">
    <cfRule type="expression" dxfId="1" priority="2">
      <formula>#REF!="ОК стена"</formula>
    </cfRule>
  </conditionalFormatting>
  <dataValidations>
    <dataValidation type="custom" allowBlank="1" showDropDown="1" sqref="A2:A498">
      <formula1>OR(NOT(ISERROR(DATEVALUE(A2))), AND(ISNUMBER(A2), LEFT(CELL("format", A2))="D"))</formula1>
    </dataValidation>
    <dataValidation type="list" allowBlank="1" sqref="C2:C498">
      <formula1>"позитив,негатив,нейтрал"</formula1>
    </dataValidation>
  </dataValidations>
  <hyperlinks>
    <hyperlink r:id="rId1" ref="D2"/>
    <hyperlink r:id="rId2" ref="G2"/>
    <hyperlink r:id="rId3" ref="D3"/>
    <hyperlink r:id="rId4" ref="G3"/>
    <hyperlink r:id="rId5" ref="D4"/>
    <hyperlink r:id="rId6" ref="G4"/>
    <hyperlink r:id="rId7" ref="D5"/>
    <hyperlink r:id="rId8" ref="G5"/>
    <hyperlink r:id="rId9" ref="D6"/>
    <hyperlink r:id="rId10" ref="G6"/>
    <hyperlink r:id="rId11" ref="D7"/>
    <hyperlink r:id="rId12" ref="G7"/>
    <hyperlink r:id="rId13" ref="D8"/>
    <hyperlink r:id="rId14" ref="G8"/>
    <hyperlink r:id="rId15" ref="D9"/>
    <hyperlink r:id="rId16" ref="G9"/>
    <hyperlink r:id="rId17" ref="D10"/>
    <hyperlink r:id="rId18" ref="G10"/>
    <hyperlink r:id="rId19" ref="D11"/>
    <hyperlink r:id="rId20" ref="G11"/>
    <hyperlink r:id="rId21" ref="D12"/>
    <hyperlink r:id="rId22" ref="G12"/>
    <hyperlink r:id="rId23" ref="D13"/>
    <hyperlink r:id="rId24" ref="D14"/>
    <hyperlink r:id="rId25" ref="G14"/>
    <hyperlink r:id="rId26" location="comment_1496108621" ref="D15"/>
    <hyperlink r:id="rId27" ref="G15"/>
    <hyperlink r:id="rId28" ref="D16"/>
    <hyperlink r:id="rId29" ref="G16"/>
    <hyperlink r:id="rId30" ref="D17"/>
    <hyperlink r:id="rId31" ref="G17"/>
    <hyperlink r:id="rId32" ref="D18"/>
    <hyperlink r:id="rId33" ref="G18"/>
    <hyperlink r:id="rId34" ref="D19"/>
    <hyperlink r:id="rId35" ref="G19"/>
    <hyperlink r:id="rId36" ref="D20"/>
    <hyperlink r:id="rId37" ref="B21"/>
    <hyperlink r:id="rId38" location="comment_1496108621" ref="D21"/>
    <hyperlink r:id="rId39" ref="G21"/>
    <hyperlink r:id="rId40" ref="D22"/>
    <hyperlink r:id="rId41" ref="G22"/>
    <hyperlink r:id="rId42" ref="D23"/>
    <hyperlink r:id="rId43" ref="G23"/>
    <hyperlink r:id="rId44" ref="D24"/>
    <hyperlink r:id="rId45" ref="G24"/>
    <hyperlink r:id="rId46" ref="D25"/>
    <hyperlink r:id="rId47" location="comment_1505464063" ref="D26"/>
    <hyperlink r:id="rId48" ref="G26"/>
    <hyperlink r:id="rId49" ref="D27"/>
    <hyperlink r:id="rId50" ref="G27"/>
    <hyperlink r:id="rId51" ref="D28"/>
    <hyperlink r:id="rId52" ref="G28"/>
    <hyperlink r:id="rId53" ref="D29"/>
    <hyperlink r:id="rId54" ref="G29"/>
    <hyperlink r:id="rId55" ref="D30"/>
    <hyperlink r:id="rId56" ref="G30"/>
    <hyperlink r:id="rId57" ref="D31"/>
    <hyperlink r:id="rId58" ref="G31"/>
    <hyperlink r:id="rId59" ref="D32"/>
    <hyperlink r:id="rId60" ref="G32"/>
    <hyperlink r:id="rId61" ref="D33"/>
    <hyperlink r:id="rId62" ref="G33"/>
    <hyperlink r:id="rId63" ref="D34"/>
    <hyperlink r:id="rId64" ref="G34"/>
    <hyperlink r:id="rId65" ref="D35"/>
    <hyperlink r:id="rId66" ref="G35"/>
    <hyperlink r:id="rId67" ref="D36"/>
    <hyperlink r:id="rId68" ref="G36"/>
    <hyperlink r:id="rId69" ref="D37"/>
    <hyperlink r:id="rId70" ref="G37"/>
    <hyperlink r:id="rId71" ref="D38"/>
    <hyperlink r:id="rId72" ref="G38"/>
    <hyperlink r:id="rId73" ref="D39"/>
    <hyperlink r:id="rId74" ref="G39"/>
    <hyperlink r:id="rId75" ref="D40"/>
    <hyperlink r:id="rId76" ref="G40"/>
    <hyperlink r:id="rId77" ref="D41"/>
    <hyperlink r:id="rId78" ref="G41"/>
    <hyperlink r:id="rId79" ref="D42"/>
    <hyperlink r:id="rId80" ref="G42"/>
    <hyperlink r:id="rId81" ref="D43"/>
    <hyperlink r:id="rId82" ref="G43"/>
    <hyperlink r:id="rId83" ref="D44"/>
    <hyperlink r:id="rId84" ref="G44"/>
    <hyperlink r:id="rId85" ref="D45"/>
    <hyperlink r:id="rId86" ref="G45"/>
    <hyperlink r:id="rId87" ref="D46"/>
    <hyperlink r:id="rId88" ref="G46"/>
    <hyperlink r:id="rId89" ref="D47"/>
    <hyperlink r:id="rId90" ref="D48"/>
    <hyperlink r:id="rId91" ref="G48"/>
    <hyperlink r:id="rId92" ref="D49"/>
    <hyperlink r:id="rId93" ref="G49"/>
    <hyperlink r:id="rId94" ref="D50"/>
    <hyperlink r:id="rId95" ref="G50"/>
    <hyperlink r:id="rId96" ref="D51"/>
    <hyperlink r:id="rId97" ref="G51"/>
    <hyperlink r:id="rId98" ref="D52"/>
    <hyperlink r:id="rId99" ref="G52"/>
    <hyperlink r:id="rId100" ref="D53"/>
    <hyperlink r:id="rId101" ref="G53"/>
    <hyperlink r:id="rId102" ref="D54"/>
    <hyperlink r:id="rId103" ref="G54"/>
    <hyperlink r:id="rId104" ref="D55"/>
    <hyperlink r:id="rId105" ref="G55"/>
    <hyperlink r:id="rId106" ref="D56"/>
    <hyperlink r:id="rId107" ref="G56"/>
    <hyperlink r:id="rId108" ref="D57"/>
    <hyperlink r:id="rId109" ref="G57"/>
    <hyperlink r:id="rId110" ref="D58"/>
    <hyperlink r:id="rId111" ref="G58"/>
    <hyperlink r:id="rId112" ref="D59"/>
    <hyperlink r:id="rId113" ref="G59"/>
    <hyperlink r:id="rId114" ref="D60"/>
    <hyperlink r:id="rId115" ref="G60"/>
    <hyperlink r:id="rId116" ref="D61"/>
    <hyperlink r:id="rId117" ref="G61"/>
    <hyperlink r:id="rId118" ref="D62"/>
    <hyperlink r:id="rId119" ref="G62"/>
    <hyperlink r:id="rId120" ref="D63"/>
    <hyperlink r:id="rId121" ref="G63"/>
    <hyperlink r:id="rId122" ref="D64"/>
    <hyperlink r:id="rId123" ref="G64"/>
    <hyperlink r:id="rId124" ref="D65"/>
    <hyperlink r:id="rId125" ref="G65"/>
    <hyperlink r:id="rId126" ref="D66"/>
    <hyperlink r:id="rId127" ref="G66"/>
    <hyperlink r:id="rId128" ref="D67"/>
    <hyperlink r:id="rId129" ref="G67"/>
    <hyperlink r:id="rId130" ref="D68"/>
    <hyperlink r:id="rId131" ref="G68"/>
    <hyperlink r:id="rId132" ref="D69"/>
    <hyperlink r:id="rId133" ref="G69"/>
    <hyperlink r:id="rId134" ref="D70"/>
    <hyperlink r:id="rId135" ref="G70"/>
    <hyperlink r:id="rId136" ref="D71"/>
    <hyperlink r:id="rId137" ref="G71"/>
    <hyperlink r:id="rId138" ref="D72"/>
    <hyperlink r:id="rId139" ref="G72"/>
    <hyperlink r:id="rId140" ref="D73"/>
    <hyperlink r:id="rId141" ref="G73"/>
    <hyperlink r:id="rId142" ref="D74"/>
    <hyperlink r:id="rId143" ref="G74"/>
    <hyperlink r:id="rId144" ref="D75"/>
    <hyperlink r:id="rId145" ref="G75"/>
    <hyperlink r:id="rId146" ref="D76"/>
    <hyperlink r:id="rId147" ref="G76"/>
    <hyperlink r:id="rId148" ref="D77"/>
    <hyperlink r:id="rId149" ref="G77"/>
    <hyperlink r:id="rId150" ref="D78"/>
    <hyperlink r:id="rId151" ref="D79"/>
    <hyperlink r:id="rId152" location="comment_1536431811" ref="D80"/>
    <hyperlink r:id="rId153" ref="G80"/>
    <hyperlink r:id="rId154" ref="D81"/>
    <hyperlink r:id="rId155" ref="G81"/>
    <hyperlink r:id="rId156" ref="D82"/>
    <hyperlink r:id="rId157" ref="G82"/>
    <hyperlink r:id="rId158" location="comment_1536609371" ref="D83"/>
    <hyperlink r:id="rId159" ref="G83"/>
    <hyperlink r:id="rId160" location="comment_1536609371" ref="D84"/>
    <hyperlink r:id="rId161" ref="G84"/>
    <hyperlink r:id="rId162" ref="D85"/>
    <hyperlink r:id="rId163" ref="G85"/>
    <hyperlink r:id="rId164" ref="D86"/>
    <hyperlink r:id="rId165" ref="G86"/>
    <hyperlink r:id="rId166" ref="D87"/>
    <hyperlink r:id="rId167" ref="G87"/>
    <hyperlink r:id="rId168" ref="D88"/>
    <hyperlink r:id="rId169" ref="G88"/>
    <hyperlink r:id="rId170" ref="D89"/>
    <hyperlink r:id="rId171" ref="G89"/>
    <hyperlink r:id="rId172" ref="D90"/>
    <hyperlink r:id="rId173" ref="G90"/>
    <hyperlink r:id="rId174" ref="D91"/>
    <hyperlink r:id="rId175" ref="D92"/>
    <hyperlink r:id="rId176" ref="D93"/>
    <hyperlink r:id="rId177" ref="G93"/>
    <hyperlink r:id="rId178" location="posts/31195350/" ref="D94"/>
    <hyperlink r:id="rId179" ref="G94"/>
    <hyperlink r:id="rId180" ref="D95"/>
    <hyperlink r:id="rId181" ref="G95"/>
    <hyperlink r:id="rId182" ref="D96"/>
    <hyperlink r:id="rId183" ref="G96"/>
    <hyperlink r:id="rId184" ref="D97"/>
    <hyperlink r:id="rId185" ref="G97"/>
  </hyperlinks>
  <drawing r:id="rId186"/>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8.5"/>
  </cols>
  <sheetData>
    <row r="1">
      <c r="A1" s="69" t="s">
        <v>7200</v>
      </c>
      <c r="B1" s="70"/>
      <c r="C1" s="71" t="s">
        <v>6804</v>
      </c>
      <c r="D1" s="72" t="s">
        <v>6805</v>
      </c>
      <c r="E1" s="73" t="s">
        <v>6806</v>
      </c>
      <c r="H1" s="61" t="s">
        <v>7201</v>
      </c>
    </row>
    <row r="2">
      <c r="A2" s="70" t="s">
        <v>6807</v>
      </c>
      <c r="B2" s="74">
        <f>COUNTA('Февраль_2023'!B2:B1997)</f>
        <v>96</v>
      </c>
      <c r="C2" s="75">
        <f>COUNTIFS('Февраль_2023'!C2:C1997, "негатив")</f>
        <v>64</v>
      </c>
      <c r="D2" s="76">
        <f>COUNTIF('Февраль_2023'!C2:C1000, "позитив")</f>
        <v>9</v>
      </c>
      <c r="E2" s="77">
        <f>COUNTIF('Февраль_2023'!C2:C1997, "нейтрал")</f>
        <v>23</v>
      </c>
      <c r="H2" s="62">
        <f>COUNTA('Лист5'!B1:B1998)</f>
        <v>37</v>
      </c>
      <c r="I2" s="84">
        <f>COUNTIF('Лист5'!C1:C1998, "негатив")</f>
        <v>21</v>
      </c>
      <c r="J2" s="85">
        <f>COUNTIF('Лист5'!C1:C1998, "позитив")</f>
        <v>6</v>
      </c>
      <c r="K2" s="77">
        <f>COUNTIF('Лист5'!C1:C1998, "нейтрал")</f>
        <v>10</v>
      </c>
    </row>
    <row r="3">
      <c r="A3" s="70" t="s">
        <v>6808</v>
      </c>
      <c r="B3" s="74">
        <f>COUNTA('Февраль_2023'!G2:G1997)</f>
        <v>94</v>
      </c>
      <c r="C3" s="70">
        <f>COUNTIFS('Февраль_2023'!C2:C1997, "негатив", 'Февраль_2023'!J2:J1997, TRUE)</f>
        <v>60</v>
      </c>
      <c r="D3" s="70">
        <f>COUNTIFS('Февраль_2023'!C2:C1997, "позитив", 'Февраль_2023'!J2:J1997, TRUE)</f>
        <v>9</v>
      </c>
      <c r="E3" s="62">
        <f>COUNTIFS('Февраль_2023'!C2:C1997, "нейтрал", 'Февраль_2023'!J2:J1997, TRUE)</f>
        <v>22</v>
      </c>
      <c r="H3" s="62">
        <f>COUNTA('Лист5'!G1:G1998)</f>
        <v>36</v>
      </c>
    </row>
    <row r="4">
      <c r="A4" s="70"/>
      <c r="B4" s="86"/>
      <c r="C4" s="70"/>
      <c r="D4" s="70"/>
    </row>
    <row r="5">
      <c r="A5" s="70"/>
      <c r="B5" s="86"/>
      <c r="C5" s="70"/>
      <c r="D5" s="7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75.38"/>
    <col customWidth="1" min="3" max="3" width="11.63"/>
    <col customWidth="1" min="4" max="4" width="12.38"/>
    <col customWidth="1" min="5" max="5" width="8.75"/>
    <col customWidth="1" min="6" max="6" width="59.88"/>
    <col customWidth="1" min="7" max="7" width="26.5"/>
    <col customWidth="1" min="8" max="8" width="22.75"/>
    <col customWidth="1" min="9" max="9" width="60.63"/>
  </cols>
  <sheetData>
    <row r="1">
      <c r="A1" s="56" t="s">
        <v>0</v>
      </c>
      <c r="B1" s="2" t="s">
        <v>1</v>
      </c>
      <c r="C1" s="2" t="s">
        <v>2</v>
      </c>
      <c r="D1" s="3" t="s">
        <v>3</v>
      </c>
      <c r="E1" s="2" t="s">
        <v>4</v>
      </c>
      <c r="F1" s="4" t="s">
        <v>5</v>
      </c>
      <c r="G1" s="2" t="s">
        <v>7</v>
      </c>
      <c r="H1" s="2" t="s">
        <v>6809</v>
      </c>
      <c r="I1" s="5"/>
      <c r="J1" s="5"/>
      <c r="K1" s="5"/>
      <c r="L1" s="5"/>
      <c r="M1" s="5"/>
      <c r="N1" s="5"/>
      <c r="O1" s="5"/>
      <c r="P1" s="5"/>
      <c r="Q1" s="5"/>
      <c r="R1" s="5"/>
      <c r="S1" s="5"/>
      <c r="T1" s="5"/>
      <c r="U1" s="5"/>
      <c r="V1" s="5"/>
      <c r="W1" s="5"/>
      <c r="X1" s="5"/>
      <c r="Y1" s="5"/>
      <c r="Z1" s="5"/>
      <c r="AA1" s="5"/>
      <c r="AB1" s="5"/>
    </row>
    <row r="2">
      <c r="A2" s="7">
        <v>44937.0</v>
      </c>
      <c r="B2" s="8" t="s">
        <v>7202</v>
      </c>
      <c r="C2" s="9" t="s">
        <v>14</v>
      </c>
      <c r="D2" s="10" t="s">
        <v>7203</v>
      </c>
      <c r="E2" s="8" t="s">
        <v>6126</v>
      </c>
      <c r="F2" s="16" t="s">
        <v>7204</v>
      </c>
      <c r="G2" s="78" t="s">
        <v>7205</v>
      </c>
      <c r="H2" s="79"/>
      <c r="I2" s="14"/>
      <c r="J2" s="14"/>
      <c r="K2" s="14"/>
      <c r="L2" s="14"/>
      <c r="M2" s="14"/>
      <c r="N2" s="14"/>
      <c r="O2" s="14"/>
      <c r="P2" s="14"/>
      <c r="Q2" s="14"/>
      <c r="R2" s="14"/>
      <c r="S2" s="14"/>
      <c r="T2" s="14"/>
      <c r="U2" s="14"/>
      <c r="V2" s="14"/>
      <c r="W2" s="14"/>
      <c r="X2" s="14"/>
      <c r="Y2" s="14"/>
      <c r="Z2" s="14"/>
      <c r="AA2" s="14"/>
      <c r="AB2" s="14"/>
    </row>
    <row r="3">
      <c r="A3" s="7">
        <v>44937.0</v>
      </c>
      <c r="B3" s="8" t="s">
        <v>7206</v>
      </c>
      <c r="C3" s="9" t="s">
        <v>14</v>
      </c>
      <c r="D3" s="10" t="s">
        <v>7207</v>
      </c>
      <c r="E3" s="8" t="s">
        <v>16</v>
      </c>
      <c r="F3" s="16" t="s">
        <v>7208</v>
      </c>
      <c r="G3" s="78" t="s">
        <v>7209</v>
      </c>
      <c r="H3" s="79"/>
      <c r="I3" s="14"/>
      <c r="J3" s="14"/>
      <c r="K3" s="14"/>
      <c r="L3" s="14"/>
      <c r="M3" s="14"/>
      <c r="N3" s="14"/>
      <c r="O3" s="14"/>
      <c r="P3" s="14"/>
      <c r="Q3" s="14"/>
      <c r="R3" s="14"/>
      <c r="S3" s="14"/>
      <c r="T3" s="14"/>
      <c r="U3" s="14"/>
      <c r="V3" s="14"/>
      <c r="W3" s="14"/>
      <c r="X3" s="14"/>
      <c r="Y3" s="14"/>
      <c r="Z3" s="14"/>
      <c r="AA3" s="14"/>
      <c r="AB3" s="14"/>
    </row>
    <row r="4" ht="157.5" customHeight="1">
      <c r="A4" s="7">
        <v>44937.0</v>
      </c>
      <c r="B4" s="8" t="s">
        <v>7210</v>
      </c>
      <c r="C4" s="9" t="s">
        <v>14</v>
      </c>
      <c r="D4" s="10" t="s">
        <v>7211</v>
      </c>
      <c r="E4" s="8" t="s">
        <v>7212</v>
      </c>
      <c r="F4" s="16" t="s">
        <v>7213</v>
      </c>
      <c r="G4" s="78" t="s">
        <v>7214</v>
      </c>
      <c r="H4" s="79"/>
      <c r="I4" s="14"/>
      <c r="J4" s="14"/>
      <c r="K4" s="14"/>
      <c r="L4" s="14"/>
      <c r="M4" s="14"/>
      <c r="N4" s="14"/>
      <c r="O4" s="14"/>
      <c r="P4" s="14"/>
      <c r="Q4" s="14"/>
      <c r="R4" s="14"/>
      <c r="S4" s="14"/>
      <c r="T4" s="14"/>
      <c r="U4" s="14"/>
      <c r="V4" s="14"/>
      <c r="W4" s="14"/>
      <c r="X4" s="14"/>
      <c r="Y4" s="14"/>
      <c r="Z4" s="14"/>
      <c r="AA4" s="14"/>
      <c r="AB4" s="14"/>
    </row>
    <row r="5">
      <c r="A5" s="7">
        <v>44938.0</v>
      </c>
      <c r="B5" s="8" t="s">
        <v>7215</v>
      </c>
      <c r="C5" s="9" t="s">
        <v>14</v>
      </c>
      <c r="D5" s="10" t="s">
        <v>7216</v>
      </c>
      <c r="E5" s="8" t="s">
        <v>7217</v>
      </c>
      <c r="F5" s="16" t="s">
        <v>7218</v>
      </c>
      <c r="G5" s="78" t="s">
        <v>7219</v>
      </c>
      <c r="H5" s="79"/>
      <c r="I5" s="14"/>
      <c r="J5" s="14"/>
      <c r="K5" s="14"/>
      <c r="L5" s="14"/>
      <c r="M5" s="14"/>
      <c r="N5" s="14"/>
      <c r="O5" s="14"/>
      <c r="P5" s="14"/>
      <c r="Q5" s="14"/>
      <c r="R5" s="14"/>
      <c r="S5" s="14"/>
      <c r="T5" s="14"/>
      <c r="U5" s="14"/>
      <c r="V5" s="14"/>
      <c r="W5" s="14"/>
      <c r="X5" s="14"/>
      <c r="Y5" s="14"/>
      <c r="Z5" s="14"/>
      <c r="AA5" s="14"/>
      <c r="AB5" s="14"/>
    </row>
    <row r="6" ht="250.5" customHeight="1">
      <c r="A6" s="7">
        <v>44938.0</v>
      </c>
      <c r="B6" s="8" t="s">
        <v>7049</v>
      </c>
      <c r="C6" s="9" t="s">
        <v>14</v>
      </c>
      <c r="D6" s="10" t="s">
        <v>7220</v>
      </c>
      <c r="E6" s="8" t="s">
        <v>83</v>
      </c>
      <c r="F6" s="16" t="s">
        <v>7051</v>
      </c>
      <c r="G6" s="21" t="s">
        <v>7221</v>
      </c>
      <c r="H6" s="79"/>
      <c r="I6" s="14"/>
      <c r="J6" s="14"/>
      <c r="K6" s="14"/>
      <c r="L6" s="14"/>
      <c r="M6" s="14"/>
      <c r="N6" s="14"/>
      <c r="O6" s="14"/>
      <c r="P6" s="14"/>
      <c r="Q6" s="14"/>
      <c r="R6" s="14"/>
      <c r="S6" s="14"/>
      <c r="T6" s="14"/>
      <c r="U6" s="14"/>
      <c r="V6" s="14"/>
      <c r="W6" s="14"/>
      <c r="X6" s="14"/>
      <c r="Y6" s="14"/>
      <c r="Z6" s="14"/>
      <c r="AA6" s="14"/>
      <c r="AB6" s="14"/>
    </row>
    <row r="7">
      <c r="A7" s="7">
        <v>44938.0</v>
      </c>
      <c r="B7" s="8" t="s">
        <v>7222</v>
      </c>
      <c r="C7" s="9" t="s">
        <v>14</v>
      </c>
      <c r="D7" s="10" t="s">
        <v>7223</v>
      </c>
      <c r="E7" s="8" t="s">
        <v>93</v>
      </c>
      <c r="F7" s="16" t="s">
        <v>7224</v>
      </c>
      <c r="G7" s="21" t="s">
        <v>7225</v>
      </c>
      <c r="H7" s="79"/>
      <c r="I7" s="14"/>
      <c r="J7" s="14"/>
      <c r="K7" s="14"/>
      <c r="L7" s="14"/>
      <c r="M7" s="14"/>
      <c r="N7" s="14"/>
      <c r="O7" s="14"/>
      <c r="P7" s="14"/>
      <c r="Q7" s="14"/>
      <c r="R7" s="14"/>
      <c r="S7" s="14"/>
      <c r="T7" s="14"/>
      <c r="U7" s="14"/>
      <c r="V7" s="14"/>
      <c r="W7" s="14"/>
      <c r="X7" s="14"/>
      <c r="Y7" s="14"/>
      <c r="Z7" s="14"/>
      <c r="AA7" s="14"/>
      <c r="AB7" s="14"/>
    </row>
    <row r="8">
      <c r="A8" s="7">
        <v>44938.0</v>
      </c>
      <c r="B8" s="8" t="s">
        <v>7226</v>
      </c>
      <c r="C8" s="9" t="s">
        <v>14</v>
      </c>
      <c r="D8" s="10" t="s">
        <v>7227</v>
      </c>
      <c r="E8" s="8" t="s">
        <v>132</v>
      </c>
      <c r="F8" s="16" t="s">
        <v>7228</v>
      </c>
      <c r="G8" s="78" t="s">
        <v>7229</v>
      </c>
      <c r="H8" s="79"/>
      <c r="I8" s="14"/>
      <c r="J8" s="14"/>
      <c r="K8" s="14"/>
      <c r="L8" s="14"/>
      <c r="M8" s="14"/>
      <c r="N8" s="14"/>
      <c r="O8" s="14"/>
      <c r="P8" s="14"/>
      <c r="Q8" s="14"/>
      <c r="R8" s="14"/>
      <c r="S8" s="14"/>
      <c r="T8" s="14"/>
      <c r="U8" s="14"/>
      <c r="V8" s="14"/>
      <c r="W8" s="14"/>
      <c r="X8" s="14"/>
      <c r="Y8" s="14"/>
      <c r="Z8" s="14"/>
      <c r="AA8" s="14"/>
      <c r="AB8" s="14"/>
    </row>
    <row r="9">
      <c r="A9" s="7">
        <v>44938.0</v>
      </c>
      <c r="B9" s="8" t="s">
        <v>7230</v>
      </c>
      <c r="C9" s="9" t="s">
        <v>10</v>
      </c>
      <c r="D9" s="10" t="s">
        <v>7231</v>
      </c>
      <c r="E9" s="8" t="s">
        <v>199</v>
      </c>
      <c r="F9" s="16"/>
      <c r="G9" s="8" t="s">
        <v>7232</v>
      </c>
      <c r="H9" s="79"/>
      <c r="I9" s="14"/>
      <c r="J9" s="14"/>
      <c r="K9" s="14"/>
      <c r="L9" s="14"/>
      <c r="M9" s="14"/>
      <c r="N9" s="14"/>
      <c r="O9" s="14"/>
      <c r="P9" s="14"/>
      <c r="Q9" s="14"/>
      <c r="R9" s="14"/>
      <c r="S9" s="14"/>
      <c r="T9" s="14"/>
      <c r="U9" s="14"/>
      <c r="V9" s="14"/>
      <c r="W9" s="14"/>
      <c r="X9" s="14"/>
      <c r="Y9" s="14"/>
      <c r="Z9" s="14"/>
      <c r="AA9" s="14"/>
      <c r="AB9" s="14"/>
    </row>
    <row r="10">
      <c r="A10" s="7">
        <v>44939.0</v>
      </c>
      <c r="B10" s="8" t="s">
        <v>7233</v>
      </c>
      <c r="C10" s="9" t="s">
        <v>14</v>
      </c>
      <c r="D10" s="10" t="s">
        <v>7234</v>
      </c>
      <c r="E10" s="8" t="s">
        <v>7235</v>
      </c>
      <c r="F10" s="16" t="s">
        <v>7236</v>
      </c>
      <c r="G10" s="78" t="s">
        <v>7237</v>
      </c>
      <c r="H10" s="79"/>
      <c r="I10" s="14"/>
      <c r="J10" s="14"/>
      <c r="K10" s="14"/>
      <c r="L10" s="14"/>
      <c r="M10" s="14"/>
      <c r="N10" s="14"/>
      <c r="O10" s="14"/>
      <c r="P10" s="14"/>
      <c r="Q10" s="14"/>
      <c r="R10" s="14"/>
      <c r="S10" s="14"/>
      <c r="T10" s="14"/>
      <c r="U10" s="14"/>
      <c r="V10" s="14"/>
      <c r="W10" s="14"/>
      <c r="X10" s="14"/>
      <c r="Y10" s="14"/>
      <c r="Z10" s="14"/>
      <c r="AA10" s="14"/>
      <c r="AB10" s="14"/>
    </row>
    <row r="11">
      <c r="A11" s="7">
        <v>44939.0</v>
      </c>
      <c r="B11" s="8" t="s">
        <v>7238</v>
      </c>
      <c r="C11" s="9" t="s">
        <v>14</v>
      </c>
      <c r="D11" s="10" t="s">
        <v>7239</v>
      </c>
      <c r="E11" s="8" t="s">
        <v>7240</v>
      </c>
      <c r="F11" s="16" t="s">
        <v>7241</v>
      </c>
      <c r="G11" s="78" t="s">
        <v>7242</v>
      </c>
      <c r="H11" s="79"/>
      <c r="I11" s="14"/>
      <c r="J11" s="14"/>
      <c r="K11" s="14"/>
      <c r="L11" s="14"/>
      <c r="M11" s="14"/>
      <c r="N11" s="14"/>
      <c r="O11" s="14"/>
      <c r="P11" s="14"/>
      <c r="Q11" s="14"/>
      <c r="R11" s="14"/>
      <c r="S11" s="14"/>
      <c r="T11" s="14"/>
      <c r="U11" s="14"/>
      <c r="V11" s="14"/>
      <c r="W11" s="14"/>
      <c r="X11" s="14"/>
      <c r="Y11" s="14"/>
      <c r="Z11" s="14"/>
      <c r="AA11" s="14"/>
      <c r="AB11" s="14"/>
    </row>
    <row r="12" ht="219.0" customHeight="1">
      <c r="A12" s="7">
        <v>44939.0</v>
      </c>
      <c r="B12" s="8" t="s">
        <v>7243</v>
      </c>
      <c r="C12" s="9" t="s">
        <v>14</v>
      </c>
      <c r="D12" s="10" t="s">
        <v>7244</v>
      </c>
      <c r="E12" s="8" t="s">
        <v>132</v>
      </c>
      <c r="F12" s="16" t="s">
        <v>7245</v>
      </c>
      <c r="G12" s="78" t="s">
        <v>7246</v>
      </c>
      <c r="H12" s="79"/>
      <c r="I12" s="14"/>
      <c r="J12" s="14"/>
      <c r="K12" s="14"/>
      <c r="L12" s="14"/>
      <c r="M12" s="14"/>
      <c r="N12" s="14"/>
      <c r="O12" s="14"/>
      <c r="P12" s="14"/>
      <c r="Q12" s="14"/>
      <c r="R12" s="14"/>
      <c r="S12" s="14"/>
      <c r="T12" s="14"/>
      <c r="U12" s="14"/>
      <c r="V12" s="14"/>
      <c r="W12" s="14"/>
      <c r="X12" s="14"/>
      <c r="Y12" s="14"/>
      <c r="Z12" s="14"/>
      <c r="AA12" s="14"/>
      <c r="AB12" s="14"/>
    </row>
    <row r="13" ht="219.0" customHeight="1">
      <c r="A13" s="7">
        <v>44942.0</v>
      </c>
      <c r="B13" s="8" t="s">
        <v>7247</v>
      </c>
      <c r="C13" s="9" t="s">
        <v>14</v>
      </c>
      <c r="D13" s="10" t="s">
        <v>7248</v>
      </c>
      <c r="E13" s="8" t="s">
        <v>855</v>
      </c>
      <c r="F13" s="16" t="s">
        <v>7249</v>
      </c>
      <c r="G13" s="8" t="s">
        <v>7250</v>
      </c>
      <c r="H13" s="79"/>
      <c r="I13" s="14"/>
      <c r="J13" s="14"/>
      <c r="K13" s="14"/>
      <c r="L13" s="14"/>
      <c r="M13" s="14"/>
      <c r="N13" s="14"/>
      <c r="O13" s="14"/>
      <c r="P13" s="14"/>
      <c r="Q13" s="14"/>
      <c r="R13" s="14"/>
      <c r="S13" s="14"/>
      <c r="T13" s="14"/>
      <c r="U13" s="14"/>
      <c r="V13" s="14"/>
      <c r="W13" s="14"/>
      <c r="X13" s="14"/>
      <c r="Y13" s="14"/>
      <c r="Z13" s="14"/>
      <c r="AA13" s="14"/>
      <c r="AB13" s="14"/>
    </row>
    <row r="14">
      <c r="A14" s="7">
        <v>44942.0</v>
      </c>
      <c r="B14" s="8" t="s">
        <v>7251</v>
      </c>
      <c r="C14" s="9" t="s">
        <v>14</v>
      </c>
      <c r="D14" s="10" t="s">
        <v>7252</v>
      </c>
      <c r="E14" s="8" t="s">
        <v>3631</v>
      </c>
      <c r="F14" s="16" t="s">
        <v>7253</v>
      </c>
      <c r="G14" s="78" t="s">
        <v>7254</v>
      </c>
      <c r="H14" s="79"/>
      <c r="I14" s="14"/>
      <c r="J14" s="14"/>
      <c r="K14" s="14"/>
      <c r="L14" s="14"/>
      <c r="M14" s="14"/>
      <c r="N14" s="14"/>
      <c r="O14" s="14"/>
      <c r="P14" s="14"/>
      <c r="Q14" s="14"/>
      <c r="R14" s="14"/>
      <c r="S14" s="14"/>
      <c r="T14" s="14"/>
      <c r="U14" s="14"/>
      <c r="V14" s="14"/>
      <c r="W14" s="14"/>
      <c r="X14" s="14"/>
      <c r="Y14" s="14"/>
      <c r="Z14" s="14"/>
      <c r="AA14" s="14"/>
      <c r="AB14" s="14"/>
    </row>
    <row r="15" ht="111.0" customHeight="1">
      <c r="A15" s="7">
        <v>44942.0</v>
      </c>
      <c r="B15" s="8" t="s">
        <v>7255</v>
      </c>
      <c r="C15" s="9" t="s">
        <v>14</v>
      </c>
      <c r="D15" s="15" t="s">
        <v>7256</v>
      </c>
      <c r="E15" s="8" t="s">
        <v>132</v>
      </c>
      <c r="F15" s="16" t="s">
        <v>6878</v>
      </c>
      <c r="G15" s="21" t="s">
        <v>7257</v>
      </c>
      <c r="H15" s="81">
        <v>1.0</v>
      </c>
      <c r="I15" s="14"/>
      <c r="J15" s="14"/>
      <c r="K15" s="14"/>
      <c r="L15" s="14"/>
      <c r="M15" s="14"/>
      <c r="N15" s="14"/>
      <c r="O15" s="14"/>
      <c r="P15" s="14"/>
      <c r="Q15" s="14"/>
      <c r="R15" s="14"/>
      <c r="S15" s="14"/>
      <c r="T15" s="14"/>
      <c r="U15" s="14"/>
      <c r="V15" s="14"/>
      <c r="W15" s="14"/>
      <c r="X15" s="14"/>
      <c r="Y15" s="14"/>
      <c r="Z15" s="14"/>
      <c r="AA15" s="14"/>
      <c r="AB15" s="14"/>
    </row>
    <row r="16">
      <c r="A16" s="7">
        <v>44942.0</v>
      </c>
      <c r="B16" s="8" t="s">
        <v>7258</v>
      </c>
      <c r="C16" s="9" t="s">
        <v>14</v>
      </c>
      <c r="D16" s="15" t="s">
        <v>7259</v>
      </c>
      <c r="E16" s="8" t="s">
        <v>7260</v>
      </c>
      <c r="F16" s="16" t="s">
        <v>7261</v>
      </c>
      <c r="G16" s="21" t="s">
        <v>7262</v>
      </c>
      <c r="H16" s="81">
        <v>2.0</v>
      </c>
      <c r="I16" s="14"/>
      <c r="J16" s="14"/>
      <c r="K16" s="14"/>
      <c r="L16" s="14"/>
      <c r="M16" s="14"/>
      <c r="N16" s="14"/>
      <c r="O16" s="14"/>
      <c r="P16" s="14"/>
      <c r="Q16" s="14"/>
      <c r="R16" s="14"/>
      <c r="S16" s="14"/>
      <c r="T16" s="14"/>
      <c r="U16" s="14"/>
      <c r="V16" s="14"/>
      <c r="W16" s="14"/>
      <c r="X16" s="14"/>
      <c r="Y16" s="14"/>
      <c r="Z16" s="14"/>
      <c r="AA16" s="14"/>
      <c r="AB16" s="14"/>
    </row>
    <row r="17">
      <c r="A17" s="7">
        <v>44942.0</v>
      </c>
      <c r="B17" s="8" t="s">
        <v>7263</v>
      </c>
      <c r="C17" s="9" t="s">
        <v>10</v>
      </c>
      <c r="D17" s="15" t="s">
        <v>7264</v>
      </c>
      <c r="E17" s="8" t="s">
        <v>97</v>
      </c>
      <c r="F17" s="16" t="s">
        <v>7265</v>
      </c>
      <c r="G17" s="78" t="s">
        <v>7266</v>
      </c>
      <c r="H17" s="79"/>
      <c r="I17" s="14"/>
      <c r="J17" s="14"/>
      <c r="K17" s="14"/>
      <c r="L17" s="14"/>
      <c r="M17" s="14"/>
      <c r="N17" s="14"/>
      <c r="O17" s="14"/>
      <c r="P17" s="14"/>
      <c r="Q17" s="14"/>
      <c r="R17" s="14"/>
      <c r="S17" s="14"/>
      <c r="T17" s="14"/>
      <c r="U17" s="14"/>
      <c r="V17" s="14"/>
      <c r="W17" s="14"/>
      <c r="X17" s="14"/>
      <c r="Y17" s="14"/>
      <c r="Z17" s="14"/>
      <c r="AA17" s="14"/>
      <c r="AB17" s="14"/>
    </row>
    <row r="18">
      <c r="A18" s="7">
        <v>44943.0</v>
      </c>
      <c r="B18" s="8" t="s">
        <v>7267</v>
      </c>
      <c r="C18" s="9" t="s">
        <v>10</v>
      </c>
      <c r="D18" s="10" t="s">
        <v>7268</v>
      </c>
      <c r="E18" s="8" t="s">
        <v>156</v>
      </c>
      <c r="F18" s="16" t="s">
        <v>7269</v>
      </c>
      <c r="G18" s="78" t="s">
        <v>7270</v>
      </c>
      <c r="H18" s="79"/>
      <c r="I18" s="14"/>
      <c r="J18" s="14"/>
      <c r="K18" s="14"/>
      <c r="L18" s="14"/>
      <c r="M18" s="14"/>
      <c r="N18" s="14"/>
      <c r="O18" s="14"/>
      <c r="P18" s="14"/>
      <c r="Q18" s="14"/>
      <c r="R18" s="14"/>
      <c r="S18" s="14"/>
      <c r="T18" s="14"/>
      <c r="U18" s="14"/>
      <c r="V18" s="14"/>
      <c r="W18" s="14"/>
      <c r="X18" s="14"/>
      <c r="Y18" s="14"/>
      <c r="Z18" s="14"/>
      <c r="AA18" s="14"/>
      <c r="AB18" s="14"/>
    </row>
    <row r="19">
      <c r="A19" s="7">
        <v>44943.0</v>
      </c>
      <c r="B19" s="8" t="s">
        <v>7271</v>
      </c>
      <c r="C19" s="9" t="s">
        <v>14</v>
      </c>
      <c r="D19" s="10" t="s">
        <v>7272</v>
      </c>
      <c r="E19" s="8" t="s">
        <v>109</v>
      </c>
      <c r="F19" s="16" t="s">
        <v>7273</v>
      </c>
      <c r="G19" s="78" t="s">
        <v>7274</v>
      </c>
      <c r="H19" s="79"/>
      <c r="I19" s="14"/>
      <c r="J19" s="14"/>
      <c r="K19" s="14"/>
      <c r="L19" s="14"/>
      <c r="M19" s="14"/>
      <c r="N19" s="14"/>
      <c r="O19" s="14"/>
      <c r="P19" s="14"/>
      <c r="Q19" s="14"/>
      <c r="R19" s="14"/>
      <c r="S19" s="14"/>
      <c r="T19" s="14"/>
      <c r="U19" s="14"/>
      <c r="V19" s="14"/>
      <c r="W19" s="14"/>
      <c r="X19" s="14"/>
      <c r="Y19" s="14"/>
      <c r="Z19" s="14"/>
      <c r="AA19" s="14"/>
      <c r="AB19" s="14"/>
    </row>
    <row r="20">
      <c r="A20" s="7">
        <v>44943.0</v>
      </c>
      <c r="B20" s="8" t="s">
        <v>7275</v>
      </c>
      <c r="C20" s="9" t="s">
        <v>14</v>
      </c>
      <c r="D20" s="10" t="s">
        <v>7276</v>
      </c>
      <c r="E20" s="8" t="s">
        <v>132</v>
      </c>
      <c r="F20" s="16" t="s">
        <v>7277</v>
      </c>
      <c r="G20" s="78" t="s">
        <v>7278</v>
      </c>
      <c r="H20" s="79"/>
      <c r="I20" s="14"/>
      <c r="J20" s="14"/>
      <c r="K20" s="14"/>
      <c r="L20" s="14"/>
      <c r="M20" s="14"/>
      <c r="N20" s="14"/>
      <c r="O20" s="14"/>
      <c r="P20" s="14"/>
      <c r="Q20" s="14"/>
      <c r="R20" s="14"/>
      <c r="S20" s="14"/>
      <c r="T20" s="14"/>
      <c r="U20" s="14"/>
      <c r="V20" s="14"/>
      <c r="W20" s="14"/>
      <c r="X20" s="14"/>
      <c r="Y20" s="14"/>
      <c r="Z20" s="14"/>
      <c r="AA20" s="14"/>
      <c r="AB20" s="14"/>
    </row>
    <row r="21">
      <c r="A21" s="7">
        <v>44943.0</v>
      </c>
      <c r="B21" s="8" t="s">
        <v>7279</v>
      </c>
      <c r="C21" s="9" t="s">
        <v>10</v>
      </c>
      <c r="D21" s="10" t="s">
        <v>7280</v>
      </c>
      <c r="E21" s="8" t="s">
        <v>199</v>
      </c>
      <c r="F21" s="16" t="s">
        <v>7281</v>
      </c>
      <c r="G21" s="78" t="s">
        <v>7282</v>
      </c>
      <c r="H21" s="79"/>
      <c r="I21" s="14"/>
      <c r="J21" s="14"/>
      <c r="K21" s="14"/>
      <c r="L21" s="14"/>
      <c r="M21" s="14"/>
      <c r="N21" s="14"/>
      <c r="O21" s="14"/>
      <c r="P21" s="14"/>
      <c r="Q21" s="14"/>
      <c r="R21" s="14"/>
      <c r="S21" s="14"/>
      <c r="T21" s="14"/>
      <c r="U21" s="14"/>
      <c r="V21" s="14"/>
      <c r="W21" s="14"/>
      <c r="X21" s="14"/>
      <c r="Y21" s="14"/>
      <c r="Z21" s="14"/>
      <c r="AA21" s="14"/>
      <c r="AB21" s="14"/>
    </row>
    <row r="22">
      <c r="A22" s="7">
        <v>44944.0</v>
      </c>
      <c r="B22" s="8" t="s">
        <v>7283</v>
      </c>
      <c r="C22" s="9" t="s">
        <v>10</v>
      </c>
      <c r="D22" s="10" t="s">
        <v>7280</v>
      </c>
      <c r="E22" s="8" t="s">
        <v>199</v>
      </c>
      <c r="F22" s="16" t="s">
        <v>7284</v>
      </c>
      <c r="G22" s="21" t="s">
        <v>7285</v>
      </c>
      <c r="H22" s="79"/>
      <c r="I22" s="14"/>
      <c r="J22" s="14"/>
      <c r="K22" s="14"/>
      <c r="L22" s="14"/>
      <c r="M22" s="14"/>
      <c r="N22" s="14"/>
      <c r="O22" s="14"/>
      <c r="P22" s="14"/>
      <c r="Q22" s="14"/>
      <c r="R22" s="14"/>
      <c r="S22" s="14"/>
      <c r="T22" s="14"/>
      <c r="U22" s="14"/>
      <c r="V22" s="14"/>
      <c r="W22" s="14"/>
      <c r="X22" s="14"/>
      <c r="Y22" s="14"/>
      <c r="Z22" s="14"/>
      <c r="AA22" s="14"/>
      <c r="AB22" s="14"/>
    </row>
    <row r="23">
      <c r="A23" s="7">
        <v>44944.0</v>
      </c>
      <c r="B23" s="8" t="s">
        <v>7286</v>
      </c>
      <c r="C23" s="9" t="s">
        <v>14</v>
      </c>
      <c r="D23" s="10" t="s">
        <v>7287</v>
      </c>
      <c r="E23" s="8" t="s">
        <v>93</v>
      </c>
      <c r="F23" s="16" t="s">
        <v>7288</v>
      </c>
      <c r="G23" s="21" t="s">
        <v>7289</v>
      </c>
      <c r="H23" s="79"/>
      <c r="I23" s="14"/>
      <c r="J23" s="14"/>
      <c r="K23" s="14"/>
      <c r="L23" s="14"/>
      <c r="M23" s="14"/>
      <c r="N23" s="14"/>
      <c r="O23" s="14"/>
      <c r="P23" s="14"/>
      <c r="Q23" s="14"/>
      <c r="R23" s="14"/>
      <c r="S23" s="14"/>
      <c r="T23" s="14"/>
      <c r="U23" s="14"/>
      <c r="V23" s="14"/>
      <c r="W23" s="14"/>
      <c r="X23" s="14"/>
      <c r="Y23" s="14"/>
      <c r="Z23" s="14"/>
      <c r="AA23" s="14"/>
      <c r="AB23" s="14"/>
    </row>
    <row r="24">
      <c r="A24" s="7">
        <v>44944.0</v>
      </c>
      <c r="B24" s="8" t="s">
        <v>7290</v>
      </c>
      <c r="C24" s="9" t="s">
        <v>14</v>
      </c>
      <c r="D24" s="10" t="s">
        <v>7291</v>
      </c>
      <c r="E24" s="8" t="s">
        <v>93</v>
      </c>
      <c r="F24" s="16" t="s">
        <v>7292</v>
      </c>
      <c r="G24" s="78" t="s">
        <v>7293</v>
      </c>
      <c r="H24" s="79"/>
      <c r="I24" s="14"/>
      <c r="J24" s="14"/>
      <c r="K24" s="14"/>
      <c r="L24" s="14"/>
      <c r="M24" s="14"/>
      <c r="N24" s="14"/>
      <c r="O24" s="14"/>
      <c r="P24" s="14"/>
      <c r="Q24" s="14"/>
      <c r="R24" s="14"/>
      <c r="S24" s="14"/>
      <c r="T24" s="14"/>
      <c r="U24" s="14"/>
      <c r="V24" s="14"/>
      <c r="W24" s="14"/>
      <c r="X24" s="14"/>
      <c r="Y24" s="14"/>
      <c r="Z24" s="14"/>
      <c r="AA24" s="14"/>
      <c r="AB24" s="14"/>
    </row>
    <row r="25">
      <c r="A25" s="7">
        <v>44945.0</v>
      </c>
      <c r="B25" s="8" t="s">
        <v>7294</v>
      </c>
      <c r="C25" s="9" t="s">
        <v>14</v>
      </c>
      <c r="D25" s="10" t="s">
        <v>7295</v>
      </c>
      <c r="E25" s="8" t="s">
        <v>123</v>
      </c>
      <c r="F25" s="16" t="s">
        <v>7296</v>
      </c>
      <c r="G25" s="78" t="s">
        <v>7297</v>
      </c>
      <c r="H25" s="79"/>
      <c r="I25" s="14"/>
      <c r="J25" s="14"/>
      <c r="K25" s="14"/>
      <c r="L25" s="14"/>
      <c r="M25" s="14"/>
      <c r="N25" s="14"/>
      <c r="O25" s="14"/>
      <c r="P25" s="14"/>
      <c r="Q25" s="14"/>
      <c r="R25" s="14"/>
      <c r="S25" s="14"/>
      <c r="T25" s="14"/>
      <c r="U25" s="14"/>
      <c r="V25" s="14"/>
      <c r="W25" s="14"/>
      <c r="X25" s="14"/>
      <c r="Y25" s="14"/>
      <c r="Z25" s="14"/>
      <c r="AA25" s="14"/>
      <c r="AB25" s="14"/>
    </row>
    <row r="26">
      <c r="A26" s="7">
        <v>44945.0</v>
      </c>
      <c r="B26" s="8" t="s">
        <v>7298</v>
      </c>
      <c r="C26" s="9" t="s">
        <v>14</v>
      </c>
      <c r="D26" s="10" t="s">
        <v>7299</v>
      </c>
      <c r="E26" s="8" t="s">
        <v>4483</v>
      </c>
      <c r="F26" s="16" t="s">
        <v>7300</v>
      </c>
      <c r="G26" s="78" t="s">
        <v>7301</v>
      </c>
      <c r="H26" s="79"/>
      <c r="I26" s="14"/>
      <c r="J26" s="14"/>
      <c r="K26" s="14"/>
      <c r="L26" s="14"/>
      <c r="M26" s="14"/>
      <c r="N26" s="14"/>
      <c r="O26" s="14"/>
      <c r="P26" s="14"/>
      <c r="Q26" s="14"/>
      <c r="R26" s="14"/>
      <c r="S26" s="14"/>
      <c r="T26" s="14"/>
      <c r="U26" s="14"/>
      <c r="V26" s="14"/>
      <c r="W26" s="14"/>
      <c r="X26" s="14"/>
      <c r="Y26" s="14"/>
      <c r="Z26" s="14"/>
      <c r="AA26" s="14"/>
      <c r="AB26" s="14"/>
    </row>
    <row r="27">
      <c r="A27" s="7">
        <v>44945.0</v>
      </c>
      <c r="B27" s="8" t="s">
        <v>7302</v>
      </c>
      <c r="C27" s="9" t="s">
        <v>14</v>
      </c>
      <c r="D27" s="10" t="s">
        <v>7303</v>
      </c>
      <c r="E27" s="8" t="s">
        <v>93</v>
      </c>
      <c r="F27" s="16" t="s">
        <v>7304</v>
      </c>
      <c r="G27" s="21" t="s">
        <v>7305</v>
      </c>
      <c r="H27" s="79"/>
      <c r="I27" s="14"/>
      <c r="J27" s="14"/>
      <c r="K27" s="14"/>
      <c r="L27" s="14"/>
      <c r="M27" s="14"/>
      <c r="N27" s="14"/>
      <c r="O27" s="14"/>
      <c r="P27" s="14"/>
      <c r="Q27" s="14"/>
      <c r="R27" s="14"/>
      <c r="S27" s="14"/>
      <c r="T27" s="14"/>
      <c r="U27" s="14"/>
      <c r="V27" s="14"/>
      <c r="W27" s="14"/>
      <c r="X27" s="14"/>
      <c r="Y27" s="14"/>
      <c r="Z27" s="14"/>
      <c r="AA27" s="14"/>
      <c r="AB27" s="14"/>
    </row>
    <row r="28">
      <c r="A28" s="7">
        <v>44945.0</v>
      </c>
      <c r="B28" s="8" t="s">
        <v>7306</v>
      </c>
      <c r="C28" s="9" t="s">
        <v>14</v>
      </c>
      <c r="D28" s="10" t="s">
        <v>7307</v>
      </c>
      <c r="E28" s="8" t="s">
        <v>1622</v>
      </c>
      <c r="F28" s="16" t="s">
        <v>7308</v>
      </c>
      <c r="G28" s="78" t="s">
        <v>7309</v>
      </c>
      <c r="H28" s="79"/>
      <c r="I28" s="14"/>
      <c r="J28" s="14"/>
      <c r="K28" s="14"/>
      <c r="L28" s="14"/>
      <c r="M28" s="14"/>
      <c r="N28" s="14"/>
      <c r="O28" s="14"/>
      <c r="P28" s="14"/>
      <c r="Q28" s="14"/>
      <c r="R28" s="14"/>
      <c r="S28" s="14"/>
      <c r="T28" s="14"/>
      <c r="U28" s="14"/>
      <c r="V28" s="14"/>
      <c r="W28" s="14"/>
      <c r="X28" s="14"/>
      <c r="Y28" s="14"/>
      <c r="Z28" s="14"/>
      <c r="AA28" s="14"/>
      <c r="AB28" s="14"/>
    </row>
    <row r="29">
      <c r="A29" s="7">
        <v>44945.0</v>
      </c>
      <c r="B29" s="8" t="s">
        <v>7310</v>
      </c>
      <c r="C29" s="9" t="s">
        <v>14</v>
      </c>
      <c r="D29" s="10" t="s">
        <v>7311</v>
      </c>
      <c r="E29" s="8" t="s">
        <v>93</v>
      </c>
      <c r="F29" s="16" t="s">
        <v>7312</v>
      </c>
      <c r="G29" s="78" t="s">
        <v>7313</v>
      </c>
      <c r="H29" s="79"/>
      <c r="I29" s="14"/>
      <c r="J29" s="14"/>
      <c r="K29" s="14"/>
      <c r="L29" s="14"/>
      <c r="M29" s="14"/>
      <c r="N29" s="14"/>
      <c r="O29" s="14"/>
      <c r="P29" s="14"/>
      <c r="Q29" s="14"/>
      <c r="R29" s="14"/>
      <c r="S29" s="14"/>
      <c r="T29" s="14"/>
      <c r="U29" s="14"/>
      <c r="V29" s="14"/>
      <c r="W29" s="14"/>
      <c r="X29" s="14"/>
      <c r="Y29" s="14"/>
      <c r="Z29" s="14"/>
      <c r="AA29" s="14"/>
      <c r="AB29" s="14"/>
    </row>
    <row r="30">
      <c r="A30" s="7">
        <v>44945.0</v>
      </c>
      <c r="B30" s="8" t="s">
        <v>7314</v>
      </c>
      <c r="C30" s="9" t="s">
        <v>10</v>
      </c>
      <c r="D30" s="10" t="s">
        <v>7315</v>
      </c>
      <c r="E30" s="8" t="s">
        <v>199</v>
      </c>
      <c r="F30" s="8" t="s">
        <v>7316</v>
      </c>
      <c r="G30" s="11"/>
      <c r="H30" s="79"/>
      <c r="I30" s="14"/>
      <c r="J30" s="14"/>
      <c r="K30" s="14"/>
      <c r="L30" s="14"/>
      <c r="M30" s="14"/>
      <c r="N30" s="14"/>
      <c r="O30" s="14"/>
      <c r="P30" s="14"/>
      <c r="Q30" s="14"/>
      <c r="R30" s="14"/>
      <c r="S30" s="14"/>
      <c r="T30" s="14"/>
      <c r="U30" s="14"/>
      <c r="V30" s="14"/>
      <c r="W30" s="14"/>
      <c r="X30" s="14"/>
      <c r="Y30" s="14"/>
      <c r="Z30" s="14"/>
      <c r="AA30" s="14"/>
      <c r="AB30" s="14"/>
    </row>
    <row r="31">
      <c r="A31" s="7">
        <v>44945.0</v>
      </c>
      <c r="B31" s="8" t="s">
        <v>7317</v>
      </c>
      <c r="C31" s="9" t="s">
        <v>14</v>
      </c>
      <c r="D31" s="10" t="s">
        <v>7318</v>
      </c>
      <c r="E31" s="8" t="s">
        <v>132</v>
      </c>
      <c r="F31" s="16" t="s">
        <v>7319</v>
      </c>
      <c r="G31" s="78" t="s">
        <v>7320</v>
      </c>
      <c r="H31" s="79"/>
      <c r="I31" s="14"/>
      <c r="J31" s="14"/>
      <c r="K31" s="14"/>
      <c r="L31" s="14"/>
      <c r="M31" s="14"/>
      <c r="N31" s="14"/>
      <c r="O31" s="14"/>
      <c r="P31" s="14"/>
      <c r="Q31" s="14"/>
      <c r="R31" s="14"/>
      <c r="S31" s="14"/>
      <c r="T31" s="14"/>
      <c r="U31" s="14"/>
      <c r="V31" s="14"/>
      <c r="W31" s="14"/>
      <c r="X31" s="14"/>
      <c r="Y31" s="14"/>
      <c r="Z31" s="14"/>
      <c r="AA31" s="14"/>
      <c r="AB31" s="14"/>
    </row>
    <row r="32">
      <c r="A32" s="7">
        <v>44946.0</v>
      </c>
      <c r="B32" s="8" t="s">
        <v>7321</v>
      </c>
      <c r="C32" s="9" t="s">
        <v>14</v>
      </c>
      <c r="D32" s="10" t="s">
        <v>7318</v>
      </c>
      <c r="E32" s="8" t="s">
        <v>68</v>
      </c>
      <c r="F32" s="16" t="s">
        <v>7322</v>
      </c>
      <c r="G32" s="78" t="s">
        <v>7323</v>
      </c>
      <c r="H32" s="79"/>
      <c r="I32" s="14"/>
      <c r="J32" s="14"/>
      <c r="K32" s="14"/>
      <c r="L32" s="14"/>
      <c r="M32" s="14"/>
      <c r="N32" s="14"/>
      <c r="O32" s="14"/>
      <c r="P32" s="14"/>
      <c r="Q32" s="14"/>
      <c r="R32" s="14"/>
      <c r="S32" s="14"/>
      <c r="T32" s="14"/>
      <c r="U32" s="14"/>
      <c r="V32" s="14"/>
      <c r="W32" s="14"/>
      <c r="X32" s="14"/>
      <c r="Y32" s="14"/>
      <c r="Z32" s="14"/>
      <c r="AA32" s="14"/>
      <c r="AB32" s="14"/>
    </row>
    <row r="33">
      <c r="A33" s="7">
        <v>44946.0</v>
      </c>
      <c r="B33" s="8" t="s">
        <v>7324</v>
      </c>
      <c r="C33" s="9" t="s">
        <v>14</v>
      </c>
      <c r="D33" s="10" t="s">
        <v>7325</v>
      </c>
      <c r="E33" s="8" t="s">
        <v>93</v>
      </c>
      <c r="F33" s="16" t="s">
        <v>7326</v>
      </c>
      <c r="G33" s="78" t="s">
        <v>7327</v>
      </c>
      <c r="H33" s="79"/>
      <c r="I33" s="14"/>
      <c r="J33" s="14"/>
      <c r="K33" s="14"/>
      <c r="L33" s="14"/>
      <c r="M33" s="14"/>
      <c r="N33" s="14"/>
      <c r="O33" s="14"/>
      <c r="P33" s="14"/>
      <c r="Q33" s="14"/>
      <c r="R33" s="14"/>
      <c r="S33" s="14"/>
      <c r="T33" s="14"/>
      <c r="U33" s="14"/>
      <c r="V33" s="14"/>
      <c r="W33" s="14"/>
      <c r="X33" s="14"/>
      <c r="Y33" s="14"/>
      <c r="Z33" s="14"/>
      <c r="AA33" s="14"/>
      <c r="AB33" s="14"/>
    </row>
    <row r="34" ht="185.25" customHeight="1">
      <c r="A34" s="7">
        <v>44946.0</v>
      </c>
      <c r="B34" s="8" t="s">
        <v>7328</v>
      </c>
      <c r="C34" s="9" t="s">
        <v>14</v>
      </c>
      <c r="D34" s="15" t="s">
        <v>7329</v>
      </c>
      <c r="E34" s="8" t="s">
        <v>132</v>
      </c>
      <c r="F34" s="16" t="s">
        <v>7330</v>
      </c>
      <c r="G34" s="21" t="s">
        <v>7331</v>
      </c>
      <c r="H34" s="79"/>
      <c r="I34" s="14"/>
      <c r="J34" s="14"/>
      <c r="K34" s="14"/>
      <c r="L34" s="14"/>
      <c r="M34" s="14"/>
      <c r="N34" s="14"/>
      <c r="O34" s="14"/>
      <c r="P34" s="14"/>
      <c r="Q34" s="14"/>
      <c r="R34" s="14"/>
      <c r="S34" s="14"/>
      <c r="T34" s="14"/>
      <c r="U34" s="14"/>
      <c r="V34" s="14"/>
      <c r="W34" s="14"/>
      <c r="X34" s="14"/>
      <c r="Y34" s="14"/>
      <c r="Z34" s="14"/>
      <c r="AA34" s="14"/>
      <c r="AB34" s="14"/>
    </row>
    <row r="35" ht="191.25" customHeight="1">
      <c r="A35" s="7">
        <v>44949.0</v>
      </c>
      <c r="B35" s="8" t="s">
        <v>7332</v>
      </c>
      <c r="C35" s="9" t="s">
        <v>30</v>
      </c>
      <c r="D35" s="10" t="s">
        <v>7333</v>
      </c>
      <c r="E35" s="8" t="s">
        <v>7334</v>
      </c>
      <c r="F35" s="16" t="s">
        <v>7335</v>
      </c>
      <c r="G35" s="78" t="s">
        <v>7336</v>
      </c>
      <c r="H35" s="79"/>
      <c r="I35" s="14"/>
      <c r="J35" s="14"/>
      <c r="K35" s="14"/>
      <c r="L35" s="14"/>
      <c r="M35" s="14"/>
      <c r="N35" s="14"/>
      <c r="O35" s="14"/>
      <c r="P35" s="14"/>
      <c r="Q35" s="14"/>
      <c r="R35" s="14"/>
      <c r="S35" s="14"/>
      <c r="T35" s="14"/>
      <c r="U35" s="14"/>
      <c r="V35" s="14"/>
      <c r="W35" s="14"/>
      <c r="X35" s="14"/>
      <c r="Y35" s="14"/>
      <c r="Z35" s="14"/>
      <c r="AA35" s="14"/>
      <c r="AB35" s="14"/>
    </row>
    <row r="36">
      <c r="A36" s="7">
        <v>44949.0</v>
      </c>
      <c r="B36" s="8" t="s">
        <v>7337</v>
      </c>
      <c r="C36" s="9" t="s">
        <v>14</v>
      </c>
      <c r="D36" s="10" t="s">
        <v>7338</v>
      </c>
      <c r="E36" s="8" t="s">
        <v>93</v>
      </c>
      <c r="F36" s="16" t="s">
        <v>7339</v>
      </c>
      <c r="G36" s="78" t="s">
        <v>7340</v>
      </c>
      <c r="H36" s="79"/>
      <c r="I36" s="14"/>
      <c r="J36" s="14"/>
      <c r="K36" s="14"/>
      <c r="L36" s="14"/>
      <c r="M36" s="14"/>
      <c r="N36" s="14"/>
      <c r="O36" s="14"/>
      <c r="P36" s="14"/>
      <c r="Q36" s="14"/>
      <c r="R36" s="14"/>
      <c r="S36" s="14"/>
      <c r="T36" s="14"/>
      <c r="U36" s="14"/>
      <c r="V36" s="14"/>
      <c r="W36" s="14"/>
      <c r="X36" s="14"/>
      <c r="Y36" s="14"/>
      <c r="Z36" s="14"/>
      <c r="AA36" s="14"/>
      <c r="AB36" s="14"/>
    </row>
    <row r="37">
      <c r="A37" s="7">
        <v>44949.0</v>
      </c>
      <c r="B37" s="8" t="s">
        <v>7341</v>
      </c>
      <c r="C37" s="9" t="s">
        <v>14</v>
      </c>
      <c r="D37" s="15" t="s">
        <v>7342</v>
      </c>
      <c r="E37" s="8" t="s">
        <v>2484</v>
      </c>
      <c r="F37" s="16" t="s">
        <v>7343</v>
      </c>
      <c r="G37" s="21" t="s">
        <v>7344</v>
      </c>
      <c r="H37" s="81">
        <v>3.0</v>
      </c>
      <c r="I37" s="14"/>
      <c r="J37" s="14"/>
      <c r="K37" s="14"/>
      <c r="L37" s="14"/>
      <c r="M37" s="14"/>
      <c r="N37" s="14"/>
      <c r="O37" s="14"/>
      <c r="P37" s="14"/>
      <c r="Q37" s="14"/>
      <c r="R37" s="14"/>
      <c r="S37" s="14"/>
      <c r="T37" s="14"/>
      <c r="U37" s="14"/>
      <c r="V37" s="14"/>
      <c r="W37" s="14"/>
      <c r="X37" s="14"/>
      <c r="Y37" s="14"/>
      <c r="Z37" s="14"/>
      <c r="AA37" s="14"/>
      <c r="AB37" s="14"/>
    </row>
    <row r="38">
      <c r="A38" s="7">
        <v>44949.0</v>
      </c>
      <c r="B38" s="21" t="s">
        <v>7345</v>
      </c>
      <c r="C38" s="9" t="s">
        <v>14</v>
      </c>
      <c r="D38" s="15" t="s">
        <v>7346</v>
      </c>
      <c r="E38" s="8" t="s">
        <v>4623</v>
      </c>
      <c r="F38" s="16" t="s">
        <v>7347</v>
      </c>
      <c r="G38" s="21" t="s">
        <v>7348</v>
      </c>
      <c r="H38" s="81">
        <v>1.0</v>
      </c>
      <c r="I38" s="14"/>
      <c r="J38" s="14"/>
      <c r="K38" s="14"/>
      <c r="L38" s="14"/>
      <c r="M38" s="14"/>
      <c r="N38" s="14"/>
      <c r="O38" s="14"/>
      <c r="P38" s="14"/>
      <c r="Q38" s="14"/>
      <c r="R38" s="14"/>
      <c r="S38" s="14"/>
      <c r="T38" s="14"/>
      <c r="U38" s="14"/>
      <c r="V38" s="14"/>
      <c r="W38" s="14"/>
      <c r="X38" s="14"/>
      <c r="Y38" s="14"/>
      <c r="Z38" s="14"/>
      <c r="AA38" s="14"/>
      <c r="AB38" s="14"/>
    </row>
    <row r="39">
      <c r="A39" s="7">
        <v>44950.0</v>
      </c>
      <c r="B39" s="8" t="s">
        <v>7349</v>
      </c>
      <c r="C39" s="9" t="s">
        <v>14</v>
      </c>
      <c r="D39" s="10" t="s">
        <v>7350</v>
      </c>
      <c r="E39" s="8" t="s">
        <v>722</v>
      </c>
      <c r="F39" s="16" t="s">
        <v>7351</v>
      </c>
      <c r="G39" s="78" t="s">
        <v>7352</v>
      </c>
      <c r="H39" s="79"/>
      <c r="I39" s="14"/>
      <c r="J39" s="14"/>
      <c r="K39" s="14"/>
      <c r="L39" s="14"/>
      <c r="M39" s="14"/>
      <c r="N39" s="14"/>
      <c r="O39" s="14"/>
      <c r="P39" s="14"/>
      <c r="Q39" s="14"/>
      <c r="R39" s="14"/>
      <c r="S39" s="14"/>
      <c r="T39" s="14"/>
      <c r="U39" s="14"/>
      <c r="V39" s="14"/>
      <c r="W39" s="14"/>
      <c r="X39" s="14"/>
      <c r="Y39" s="14"/>
      <c r="Z39" s="14"/>
      <c r="AA39" s="14"/>
      <c r="AB39" s="14"/>
    </row>
    <row r="40">
      <c r="A40" s="7">
        <v>44950.0</v>
      </c>
      <c r="B40" s="8" t="s">
        <v>7353</v>
      </c>
      <c r="C40" s="9" t="s">
        <v>14</v>
      </c>
      <c r="D40" s="10" t="s">
        <v>7354</v>
      </c>
      <c r="E40" s="8" t="s">
        <v>123</v>
      </c>
      <c r="F40" s="16" t="s">
        <v>7355</v>
      </c>
      <c r="G40" s="78" t="s">
        <v>7356</v>
      </c>
      <c r="H40" s="79"/>
      <c r="I40" s="14"/>
      <c r="J40" s="14"/>
      <c r="K40" s="14"/>
      <c r="L40" s="14"/>
      <c r="M40" s="14"/>
      <c r="N40" s="14"/>
      <c r="O40" s="14"/>
      <c r="P40" s="14"/>
      <c r="Q40" s="14"/>
      <c r="R40" s="14"/>
      <c r="S40" s="14"/>
      <c r="T40" s="14"/>
      <c r="U40" s="14"/>
      <c r="V40" s="14"/>
      <c r="W40" s="14"/>
      <c r="X40" s="14"/>
      <c r="Y40" s="14"/>
      <c r="Z40" s="14"/>
      <c r="AA40" s="14"/>
      <c r="AB40" s="14"/>
    </row>
    <row r="41">
      <c r="A41" s="7">
        <v>44950.0</v>
      </c>
      <c r="B41" s="8" t="s">
        <v>7357</v>
      </c>
      <c r="C41" s="9" t="s">
        <v>14</v>
      </c>
      <c r="D41" s="10" t="s">
        <v>7358</v>
      </c>
      <c r="E41" s="8" t="s">
        <v>109</v>
      </c>
      <c r="F41" s="16" t="s">
        <v>7359</v>
      </c>
      <c r="G41" s="78" t="s">
        <v>7360</v>
      </c>
      <c r="H41" s="79"/>
      <c r="I41" s="14"/>
      <c r="J41" s="14"/>
      <c r="K41" s="14"/>
      <c r="L41" s="14"/>
      <c r="M41" s="14"/>
      <c r="N41" s="14"/>
      <c r="O41" s="14"/>
      <c r="P41" s="14"/>
      <c r="Q41" s="14"/>
      <c r="R41" s="14"/>
      <c r="S41" s="14"/>
      <c r="T41" s="14"/>
      <c r="U41" s="14"/>
      <c r="V41" s="14"/>
      <c r="W41" s="14"/>
      <c r="X41" s="14"/>
      <c r="Y41" s="14"/>
      <c r="Z41" s="14"/>
      <c r="AA41" s="14"/>
      <c r="AB41" s="14"/>
    </row>
    <row r="42">
      <c r="A42" s="7">
        <v>44950.0</v>
      </c>
      <c r="B42" s="8" t="s">
        <v>7361</v>
      </c>
      <c r="C42" s="9" t="s">
        <v>10</v>
      </c>
      <c r="D42" s="10" t="s">
        <v>7362</v>
      </c>
      <c r="E42" s="8" t="s">
        <v>123</v>
      </c>
      <c r="F42" s="16" t="s">
        <v>7363</v>
      </c>
      <c r="G42" s="21" t="s">
        <v>7364</v>
      </c>
      <c r="H42" s="79"/>
      <c r="I42" s="14"/>
      <c r="J42" s="14"/>
      <c r="K42" s="14"/>
      <c r="L42" s="14"/>
      <c r="M42" s="14"/>
      <c r="N42" s="14"/>
      <c r="O42" s="14"/>
      <c r="P42" s="14"/>
      <c r="Q42" s="14"/>
      <c r="R42" s="14"/>
      <c r="S42" s="14"/>
      <c r="T42" s="14"/>
      <c r="U42" s="14"/>
      <c r="V42" s="14"/>
      <c r="W42" s="14"/>
      <c r="X42" s="14"/>
      <c r="Y42" s="14"/>
      <c r="Z42" s="14"/>
      <c r="AA42" s="14"/>
      <c r="AB42" s="14"/>
    </row>
    <row r="43" ht="288.0" customHeight="1">
      <c r="A43" s="7">
        <v>44950.0</v>
      </c>
      <c r="B43" s="8" t="s">
        <v>7365</v>
      </c>
      <c r="C43" s="9" t="s">
        <v>14</v>
      </c>
      <c r="D43" s="10" t="s">
        <v>7366</v>
      </c>
      <c r="E43" s="8" t="s">
        <v>156</v>
      </c>
      <c r="F43" s="16" t="s">
        <v>7367</v>
      </c>
      <c r="G43" s="21" t="s">
        <v>7368</v>
      </c>
      <c r="H43" s="79"/>
      <c r="I43" s="14"/>
      <c r="J43" s="14"/>
      <c r="K43" s="14"/>
      <c r="L43" s="14"/>
      <c r="M43" s="14"/>
      <c r="N43" s="14"/>
      <c r="O43" s="14"/>
      <c r="P43" s="14"/>
      <c r="Q43" s="14"/>
      <c r="R43" s="14"/>
      <c r="S43" s="14"/>
      <c r="T43" s="14"/>
      <c r="U43" s="14"/>
      <c r="V43" s="14"/>
      <c r="W43" s="14"/>
      <c r="X43" s="14"/>
      <c r="Y43" s="14"/>
      <c r="Z43" s="14"/>
      <c r="AA43" s="14"/>
      <c r="AB43" s="14"/>
    </row>
    <row r="44">
      <c r="A44" s="7">
        <v>44950.0</v>
      </c>
      <c r="B44" s="8" t="s">
        <v>7369</v>
      </c>
      <c r="C44" s="9" t="s">
        <v>14</v>
      </c>
      <c r="D44" s="10" t="s">
        <v>7370</v>
      </c>
      <c r="E44" s="8" t="s">
        <v>123</v>
      </c>
      <c r="F44" s="16" t="s">
        <v>7371</v>
      </c>
      <c r="G44" s="78" t="s">
        <v>7372</v>
      </c>
      <c r="H44" s="79"/>
      <c r="I44" s="14"/>
      <c r="J44" s="14"/>
      <c r="K44" s="14"/>
      <c r="L44" s="14"/>
      <c r="M44" s="14"/>
      <c r="N44" s="14"/>
      <c r="O44" s="14"/>
      <c r="P44" s="14"/>
      <c r="Q44" s="14"/>
      <c r="R44" s="14"/>
      <c r="S44" s="14"/>
      <c r="T44" s="14"/>
      <c r="U44" s="14"/>
      <c r="V44" s="14"/>
      <c r="W44" s="14"/>
      <c r="X44" s="14"/>
      <c r="Y44" s="14"/>
      <c r="Z44" s="14"/>
      <c r="AA44" s="14"/>
      <c r="AB44" s="14"/>
    </row>
    <row r="45" ht="355.5" customHeight="1">
      <c r="A45" s="7">
        <v>44951.0</v>
      </c>
      <c r="B45" s="8" t="s">
        <v>7373</v>
      </c>
      <c r="C45" s="9" t="s">
        <v>14</v>
      </c>
      <c r="D45" s="10" t="s">
        <v>7374</v>
      </c>
      <c r="E45" s="8" t="s">
        <v>2484</v>
      </c>
      <c r="F45" s="16" t="s">
        <v>7343</v>
      </c>
      <c r="G45" s="21" t="s">
        <v>7375</v>
      </c>
      <c r="H45" s="79"/>
      <c r="I45" s="14"/>
      <c r="J45" s="14"/>
      <c r="K45" s="14"/>
      <c r="L45" s="14"/>
      <c r="M45" s="14"/>
      <c r="N45" s="14"/>
      <c r="O45" s="14"/>
      <c r="P45" s="14"/>
      <c r="Q45" s="14"/>
      <c r="R45" s="14"/>
      <c r="S45" s="14"/>
      <c r="T45" s="14"/>
      <c r="U45" s="14"/>
      <c r="V45" s="14"/>
      <c r="W45" s="14"/>
      <c r="X45" s="14"/>
      <c r="Y45" s="14"/>
      <c r="Z45" s="14"/>
      <c r="AA45" s="14"/>
      <c r="AB45" s="14"/>
    </row>
    <row r="46">
      <c r="A46" s="7">
        <v>44951.0</v>
      </c>
      <c r="B46" s="8" t="s">
        <v>7376</v>
      </c>
      <c r="C46" s="9" t="s">
        <v>14</v>
      </c>
      <c r="D46" s="10" t="s">
        <v>7377</v>
      </c>
      <c r="E46" s="8" t="s">
        <v>829</v>
      </c>
      <c r="F46" s="16" t="s">
        <v>7378</v>
      </c>
      <c r="G46" s="78" t="s">
        <v>7379</v>
      </c>
      <c r="H46" s="79"/>
      <c r="I46" s="14"/>
      <c r="J46" s="14"/>
      <c r="K46" s="14"/>
      <c r="L46" s="14"/>
      <c r="M46" s="14"/>
      <c r="N46" s="14"/>
      <c r="O46" s="14"/>
      <c r="P46" s="14"/>
      <c r="Q46" s="14"/>
      <c r="R46" s="14"/>
      <c r="S46" s="14"/>
      <c r="T46" s="14"/>
      <c r="U46" s="14"/>
      <c r="V46" s="14"/>
      <c r="W46" s="14"/>
      <c r="X46" s="14"/>
      <c r="Y46" s="14"/>
      <c r="Z46" s="14"/>
      <c r="AA46" s="14"/>
      <c r="AB46" s="14"/>
    </row>
    <row r="47">
      <c r="A47" s="7">
        <v>44951.0</v>
      </c>
      <c r="B47" s="8" t="s">
        <v>7380</v>
      </c>
      <c r="C47" s="9" t="s">
        <v>14</v>
      </c>
      <c r="D47" s="10" t="s">
        <v>7381</v>
      </c>
      <c r="E47" s="8" t="s">
        <v>1622</v>
      </c>
      <c r="F47" s="16" t="s">
        <v>7382</v>
      </c>
      <c r="G47" s="78" t="s">
        <v>7383</v>
      </c>
      <c r="H47" s="79"/>
      <c r="I47" s="14"/>
      <c r="J47" s="14"/>
      <c r="K47" s="14"/>
      <c r="L47" s="14"/>
      <c r="M47" s="14"/>
      <c r="N47" s="14"/>
      <c r="O47" s="14"/>
      <c r="P47" s="14"/>
      <c r="Q47" s="14"/>
      <c r="R47" s="14"/>
      <c r="S47" s="14"/>
      <c r="T47" s="14"/>
      <c r="U47" s="14"/>
      <c r="V47" s="14"/>
      <c r="W47" s="14"/>
      <c r="X47" s="14"/>
      <c r="Y47" s="14"/>
      <c r="Z47" s="14"/>
      <c r="AA47" s="14"/>
      <c r="AB47" s="14"/>
    </row>
    <row r="48">
      <c r="A48" s="7">
        <v>44952.0</v>
      </c>
      <c r="B48" s="8" t="s">
        <v>7384</v>
      </c>
      <c r="C48" s="9" t="s">
        <v>14</v>
      </c>
      <c r="D48" s="15" t="s">
        <v>7385</v>
      </c>
      <c r="E48" s="8" t="s">
        <v>156</v>
      </c>
      <c r="F48" s="16" t="s">
        <v>7386</v>
      </c>
      <c r="G48" s="21" t="s">
        <v>7387</v>
      </c>
      <c r="H48" s="79"/>
      <c r="I48" s="14"/>
      <c r="J48" s="14"/>
      <c r="K48" s="14"/>
      <c r="L48" s="14"/>
      <c r="M48" s="14"/>
      <c r="N48" s="14"/>
      <c r="O48" s="14"/>
      <c r="P48" s="14"/>
      <c r="Q48" s="14"/>
      <c r="R48" s="14"/>
      <c r="S48" s="14"/>
      <c r="T48" s="14"/>
      <c r="U48" s="14"/>
      <c r="V48" s="14"/>
      <c r="W48" s="14"/>
      <c r="X48" s="14"/>
      <c r="Y48" s="14"/>
      <c r="Z48" s="14"/>
      <c r="AA48" s="14"/>
      <c r="AB48" s="14"/>
    </row>
    <row r="49">
      <c r="A49" s="7">
        <v>44952.0</v>
      </c>
      <c r="B49" s="8" t="s">
        <v>7388</v>
      </c>
      <c r="C49" s="9" t="s">
        <v>14</v>
      </c>
      <c r="D49" s="10" t="s">
        <v>7389</v>
      </c>
      <c r="E49" s="8" t="s">
        <v>174</v>
      </c>
      <c r="F49" s="16" t="s">
        <v>7390</v>
      </c>
      <c r="G49" s="87" t="s">
        <v>7391</v>
      </c>
      <c r="H49" s="79"/>
      <c r="I49" s="14"/>
      <c r="J49" s="14"/>
      <c r="K49" s="14"/>
      <c r="L49" s="14"/>
      <c r="M49" s="14"/>
      <c r="N49" s="14"/>
      <c r="O49" s="14"/>
      <c r="P49" s="14"/>
      <c r="Q49" s="14"/>
      <c r="R49" s="14"/>
      <c r="S49" s="14"/>
      <c r="T49" s="14"/>
      <c r="U49" s="14"/>
      <c r="V49" s="14"/>
      <c r="W49" s="14"/>
      <c r="X49" s="14"/>
      <c r="Y49" s="14"/>
      <c r="Z49" s="14"/>
      <c r="AA49" s="14"/>
      <c r="AB49" s="14"/>
    </row>
    <row r="50">
      <c r="A50" s="7">
        <v>44952.0</v>
      </c>
      <c r="B50" s="8" t="s">
        <v>7392</v>
      </c>
      <c r="C50" s="9" t="s">
        <v>14</v>
      </c>
      <c r="D50" s="10" t="s">
        <v>7393</v>
      </c>
      <c r="E50" s="8" t="s">
        <v>6910</v>
      </c>
      <c r="F50" s="16" t="s">
        <v>7394</v>
      </c>
      <c r="G50" s="78" t="s">
        <v>7395</v>
      </c>
      <c r="H50" s="79"/>
      <c r="I50" s="14"/>
      <c r="J50" s="14"/>
      <c r="K50" s="14"/>
      <c r="L50" s="14"/>
      <c r="M50" s="14"/>
      <c r="N50" s="14"/>
      <c r="O50" s="14"/>
      <c r="P50" s="14"/>
      <c r="Q50" s="14"/>
      <c r="R50" s="14"/>
      <c r="S50" s="14"/>
      <c r="T50" s="14"/>
      <c r="U50" s="14"/>
      <c r="V50" s="14"/>
      <c r="W50" s="14"/>
      <c r="X50" s="14"/>
      <c r="Y50" s="14"/>
      <c r="Z50" s="14"/>
      <c r="AA50" s="14"/>
      <c r="AB50" s="14"/>
    </row>
    <row r="51">
      <c r="A51" s="7">
        <v>44952.0</v>
      </c>
      <c r="B51" s="8" t="s">
        <v>7396</v>
      </c>
      <c r="C51" s="9" t="s">
        <v>14</v>
      </c>
      <c r="D51" s="10" t="s">
        <v>7397</v>
      </c>
      <c r="E51" s="8" t="s">
        <v>132</v>
      </c>
      <c r="F51" s="16" t="s">
        <v>7398</v>
      </c>
      <c r="G51" s="78" t="s">
        <v>7399</v>
      </c>
      <c r="H51" s="79"/>
      <c r="I51" s="14"/>
      <c r="J51" s="14"/>
      <c r="K51" s="14"/>
      <c r="L51" s="14"/>
      <c r="M51" s="14"/>
      <c r="N51" s="14"/>
      <c r="O51" s="14"/>
      <c r="P51" s="14"/>
      <c r="Q51" s="14"/>
      <c r="R51" s="14"/>
      <c r="S51" s="14"/>
      <c r="T51" s="14"/>
      <c r="U51" s="14"/>
      <c r="V51" s="14"/>
      <c r="W51" s="14"/>
      <c r="X51" s="14"/>
      <c r="Y51" s="14"/>
      <c r="Z51" s="14"/>
      <c r="AA51" s="14"/>
      <c r="AB51" s="14"/>
    </row>
    <row r="52">
      <c r="A52" s="7">
        <v>44953.0</v>
      </c>
      <c r="B52" s="8" t="s">
        <v>7400</v>
      </c>
      <c r="C52" s="9" t="s">
        <v>14</v>
      </c>
      <c r="D52" s="10" t="s">
        <v>7401</v>
      </c>
      <c r="E52" s="8" t="s">
        <v>123</v>
      </c>
      <c r="F52" s="16" t="s">
        <v>7402</v>
      </c>
      <c r="G52" s="78" t="s">
        <v>7403</v>
      </c>
      <c r="H52" s="79"/>
      <c r="I52" s="14"/>
      <c r="J52" s="14"/>
      <c r="K52" s="14"/>
      <c r="L52" s="14"/>
      <c r="M52" s="14"/>
      <c r="N52" s="14"/>
      <c r="O52" s="14"/>
      <c r="P52" s="14"/>
      <c r="Q52" s="14"/>
      <c r="R52" s="14"/>
      <c r="S52" s="14"/>
      <c r="T52" s="14"/>
      <c r="U52" s="14"/>
      <c r="V52" s="14"/>
      <c r="W52" s="14"/>
      <c r="X52" s="14"/>
      <c r="Y52" s="14"/>
      <c r="Z52" s="14"/>
      <c r="AA52" s="14"/>
      <c r="AB52" s="14"/>
    </row>
    <row r="53">
      <c r="A53" s="7">
        <v>44953.0</v>
      </c>
      <c r="B53" s="8" t="s">
        <v>7404</v>
      </c>
      <c r="C53" s="9" t="s">
        <v>14</v>
      </c>
      <c r="D53" s="10" t="s">
        <v>7405</v>
      </c>
      <c r="E53" s="8" t="s">
        <v>7406</v>
      </c>
      <c r="F53" s="16" t="s">
        <v>7407</v>
      </c>
      <c r="G53" s="78" t="s">
        <v>7408</v>
      </c>
      <c r="H53" s="79"/>
      <c r="I53" s="14"/>
      <c r="J53" s="14"/>
      <c r="K53" s="14"/>
      <c r="L53" s="14"/>
      <c r="M53" s="14"/>
      <c r="N53" s="14"/>
      <c r="O53" s="14"/>
      <c r="P53" s="14"/>
      <c r="Q53" s="14"/>
      <c r="R53" s="14"/>
      <c r="S53" s="14"/>
      <c r="T53" s="14"/>
      <c r="U53" s="14"/>
      <c r="V53" s="14"/>
      <c r="W53" s="14"/>
      <c r="X53" s="14"/>
      <c r="Y53" s="14"/>
      <c r="Z53" s="14"/>
      <c r="AA53" s="14"/>
      <c r="AB53" s="14"/>
    </row>
    <row r="54">
      <c r="A54" s="7">
        <v>44953.0</v>
      </c>
      <c r="B54" s="8" t="s">
        <v>7409</v>
      </c>
      <c r="C54" s="9" t="s">
        <v>14</v>
      </c>
      <c r="D54" s="10" t="s">
        <v>7410</v>
      </c>
      <c r="E54" s="8" t="s">
        <v>109</v>
      </c>
      <c r="F54" s="16" t="s">
        <v>7411</v>
      </c>
      <c r="G54" s="78" t="s">
        <v>7412</v>
      </c>
      <c r="H54" s="79"/>
      <c r="I54" s="14"/>
      <c r="J54" s="14"/>
      <c r="K54" s="14"/>
      <c r="L54" s="14"/>
      <c r="M54" s="14"/>
      <c r="N54" s="14"/>
      <c r="O54" s="14"/>
      <c r="P54" s="14"/>
      <c r="Q54" s="14"/>
      <c r="R54" s="14"/>
      <c r="S54" s="14"/>
      <c r="T54" s="14"/>
      <c r="U54" s="14"/>
      <c r="V54" s="14"/>
      <c r="W54" s="14"/>
      <c r="X54" s="14"/>
      <c r="Y54" s="14"/>
      <c r="Z54" s="14"/>
      <c r="AA54" s="14"/>
      <c r="AB54" s="14"/>
    </row>
    <row r="55">
      <c r="A55" s="7">
        <v>44953.0</v>
      </c>
      <c r="B55" s="8" t="s">
        <v>7413</v>
      </c>
      <c r="C55" s="9" t="s">
        <v>14</v>
      </c>
      <c r="D55" s="10" t="s">
        <v>7414</v>
      </c>
      <c r="E55" s="8" t="s">
        <v>109</v>
      </c>
      <c r="F55" s="16" t="s">
        <v>7415</v>
      </c>
      <c r="G55" s="8" t="s">
        <v>7416</v>
      </c>
      <c r="H55" s="79"/>
      <c r="I55" s="14"/>
      <c r="J55" s="14"/>
      <c r="K55" s="14"/>
      <c r="L55" s="14"/>
      <c r="M55" s="14"/>
      <c r="N55" s="14"/>
      <c r="O55" s="14"/>
      <c r="P55" s="14"/>
      <c r="Q55" s="14"/>
      <c r="R55" s="14"/>
      <c r="S55" s="14"/>
      <c r="T55" s="14"/>
      <c r="U55" s="14"/>
      <c r="V55" s="14"/>
      <c r="W55" s="14"/>
      <c r="X55" s="14"/>
      <c r="Y55" s="14"/>
      <c r="Z55" s="14"/>
      <c r="AA55" s="14"/>
      <c r="AB55" s="14"/>
    </row>
    <row r="56">
      <c r="A56" s="7">
        <v>44953.0</v>
      </c>
      <c r="B56" s="8" t="s">
        <v>7417</v>
      </c>
      <c r="C56" s="9" t="s">
        <v>14</v>
      </c>
      <c r="D56" s="10" t="s">
        <v>7418</v>
      </c>
      <c r="E56" s="8" t="s">
        <v>68</v>
      </c>
      <c r="F56" s="16" t="s">
        <v>7419</v>
      </c>
      <c r="G56" s="21" t="s">
        <v>7420</v>
      </c>
      <c r="H56" s="79"/>
      <c r="I56" s="14"/>
      <c r="J56" s="14"/>
      <c r="K56" s="14"/>
      <c r="L56" s="14"/>
      <c r="M56" s="14"/>
      <c r="N56" s="14"/>
      <c r="O56" s="14"/>
      <c r="P56" s="14"/>
      <c r="Q56" s="14"/>
      <c r="R56" s="14"/>
      <c r="S56" s="14"/>
      <c r="T56" s="14"/>
      <c r="U56" s="14"/>
      <c r="V56" s="14"/>
      <c r="W56" s="14"/>
      <c r="X56" s="14"/>
      <c r="Y56" s="14"/>
      <c r="Z56" s="14"/>
      <c r="AA56" s="14"/>
      <c r="AB56" s="14"/>
    </row>
    <row r="57">
      <c r="A57" s="7">
        <v>44953.0</v>
      </c>
      <c r="B57" s="8" t="s">
        <v>7421</v>
      </c>
      <c r="C57" s="9" t="s">
        <v>14</v>
      </c>
      <c r="D57" s="10" t="s">
        <v>7422</v>
      </c>
      <c r="E57" s="8" t="s">
        <v>123</v>
      </c>
      <c r="F57" s="16" t="s">
        <v>7423</v>
      </c>
      <c r="G57" s="78" t="s">
        <v>7424</v>
      </c>
      <c r="H57" s="79"/>
      <c r="I57" s="14"/>
      <c r="J57" s="14"/>
      <c r="K57" s="14"/>
      <c r="L57" s="14"/>
      <c r="M57" s="14"/>
      <c r="N57" s="14"/>
      <c r="O57" s="14"/>
      <c r="P57" s="14"/>
      <c r="Q57" s="14"/>
      <c r="R57" s="14"/>
      <c r="S57" s="14"/>
      <c r="T57" s="14"/>
      <c r="U57" s="14"/>
      <c r="V57" s="14"/>
      <c r="W57" s="14"/>
      <c r="X57" s="14"/>
      <c r="Y57" s="14"/>
      <c r="Z57" s="14"/>
      <c r="AA57" s="14"/>
      <c r="AB57" s="14"/>
    </row>
    <row r="58">
      <c r="A58" s="7">
        <v>44956.0</v>
      </c>
      <c r="B58" s="8" t="s">
        <v>7425</v>
      </c>
      <c r="C58" s="9" t="s">
        <v>10</v>
      </c>
      <c r="D58" s="10" t="s">
        <v>7426</v>
      </c>
      <c r="E58" s="8" t="s">
        <v>68</v>
      </c>
      <c r="F58" s="16" t="s">
        <v>7427</v>
      </c>
      <c r="G58" s="21" t="s">
        <v>7428</v>
      </c>
      <c r="H58" s="79"/>
      <c r="I58" s="14"/>
      <c r="J58" s="14"/>
      <c r="K58" s="14"/>
      <c r="L58" s="14"/>
      <c r="M58" s="14"/>
      <c r="N58" s="14"/>
      <c r="O58" s="14"/>
      <c r="P58" s="14"/>
      <c r="Q58" s="14"/>
      <c r="R58" s="14"/>
      <c r="S58" s="14"/>
      <c r="T58" s="14"/>
      <c r="U58" s="14"/>
      <c r="V58" s="14"/>
      <c r="W58" s="14"/>
      <c r="X58" s="14"/>
      <c r="Y58" s="14"/>
      <c r="Z58" s="14"/>
      <c r="AA58" s="14"/>
      <c r="AB58" s="14"/>
    </row>
    <row r="59">
      <c r="A59" s="7">
        <v>44956.0</v>
      </c>
      <c r="B59" s="8" t="s">
        <v>7429</v>
      </c>
      <c r="C59" s="9"/>
      <c r="D59" s="15" t="s">
        <v>7430</v>
      </c>
      <c r="E59" s="8" t="s">
        <v>93</v>
      </c>
      <c r="F59" s="16" t="s">
        <v>7431</v>
      </c>
      <c r="G59" s="21" t="s">
        <v>7432</v>
      </c>
      <c r="H59" s="79"/>
      <c r="I59" s="14"/>
      <c r="J59" s="14"/>
      <c r="K59" s="14"/>
      <c r="L59" s="14"/>
      <c r="M59" s="14"/>
      <c r="N59" s="14"/>
      <c r="O59" s="14"/>
      <c r="P59" s="14"/>
      <c r="Q59" s="14"/>
      <c r="R59" s="14"/>
      <c r="S59" s="14"/>
      <c r="T59" s="14"/>
      <c r="U59" s="14"/>
      <c r="V59" s="14"/>
      <c r="W59" s="14"/>
      <c r="X59" s="14"/>
      <c r="Y59" s="14"/>
      <c r="Z59" s="14"/>
      <c r="AA59" s="14"/>
      <c r="AB59" s="14"/>
    </row>
    <row r="60">
      <c r="A60" s="7">
        <v>44956.0</v>
      </c>
      <c r="B60" s="8" t="s">
        <v>7433</v>
      </c>
      <c r="C60" s="9" t="s">
        <v>14</v>
      </c>
      <c r="D60" s="10" t="s">
        <v>7434</v>
      </c>
      <c r="E60" s="8" t="s">
        <v>132</v>
      </c>
      <c r="F60" s="8" t="s">
        <v>7435</v>
      </c>
      <c r="G60" s="11"/>
      <c r="H60" s="79"/>
      <c r="I60" s="14"/>
      <c r="J60" s="14"/>
      <c r="K60" s="14"/>
      <c r="L60" s="14"/>
      <c r="M60" s="14"/>
      <c r="N60" s="14"/>
      <c r="O60" s="14"/>
      <c r="P60" s="14"/>
      <c r="Q60" s="14"/>
      <c r="R60" s="14"/>
      <c r="S60" s="14"/>
      <c r="T60" s="14"/>
      <c r="U60" s="14"/>
      <c r="V60" s="14"/>
      <c r="W60" s="14"/>
      <c r="X60" s="14"/>
      <c r="Y60" s="14"/>
      <c r="Z60" s="14"/>
      <c r="AA60" s="14"/>
      <c r="AB60" s="14"/>
    </row>
    <row r="61">
      <c r="A61" s="7">
        <v>44956.0</v>
      </c>
      <c r="B61" s="8" t="s">
        <v>7436</v>
      </c>
      <c r="C61" s="9" t="s">
        <v>14</v>
      </c>
      <c r="D61" s="53" t="s">
        <v>7437</v>
      </c>
      <c r="E61" s="8" t="s">
        <v>2484</v>
      </c>
      <c r="F61" s="16" t="s">
        <v>7438</v>
      </c>
      <c r="G61" s="21" t="s">
        <v>7439</v>
      </c>
      <c r="H61" s="79"/>
      <c r="I61" s="14"/>
      <c r="J61" s="14"/>
      <c r="K61" s="14"/>
      <c r="L61" s="14"/>
      <c r="M61" s="14"/>
      <c r="N61" s="14"/>
      <c r="O61" s="14"/>
      <c r="P61" s="14"/>
      <c r="Q61" s="14"/>
      <c r="R61" s="14"/>
      <c r="S61" s="14"/>
      <c r="T61" s="14"/>
      <c r="U61" s="14"/>
      <c r="V61" s="14"/>
      <c r="W61" s="14"/>
      <c r="X61" s="14"/>
      <c r="Y61" s="14"/>
      <c r="Z61" s="14"/>
      <c r="AA61" s="14"/>
      <c r="AB61" s="14"/>
    </row>
    <row r="62">
      <c r="A62" s="7">
        <v>44956.0</v>
      </c>
      <c r="B62" s="8" t="s">
        <v>7440</v>
      </c>
      <c r="C62" s="9" t="s">
        <v>14</v>
      </c>
      <c r="D62" s="10" t="s">
        <v>7441</v>
      </c>
      <c r="E62" s="8" t="s">
        <v>2006</v>
      </c>
      <c r="F62" s="16" t="s">
        <v>7442</v>
      </c>
      <c r="G62" s="78" t="s">
        <v>7443</v>
      </c>
      <c r="H62" s="79"/>
      <c r="I62" s="14"/>
      <c r="J62" s="14"/>
      <c r="K62" s="14"/>
      <c r="L62" s="14"/>
      <c r="M62" s="14"/>
      <c r="N62" s="14"/>
      <c r="O62" s="14"/>
      <c r="P62" s="14"/>
      <c r="Q62" s="14"/>
      <c r="R62" s="14"/>
      <c r="S62" s="14"/>
      <c r="T62" s="14"/>
      <c r="U62" s="14"/>
      <c r="V62" s="14"/>
      <c r="W62" s="14"/>
      <c r="X62" s="14"/>
      <c r="Y62" s="14"/>
      <c r="Z62" s="14"/>
      <c r="AA62" s="14"/>
      <c r="AB62" s="14"/>
    </row>
    <row r="63">
      <c r="A63" s="7">
        <v>44956.0</v>
      </c>
      <c r="B63" s="8" t="s">
        <v>7444</v>
      </c>
      <c r="C63" s="9" t="s">
        <v>10</v>
      </c>
      <c r="D63" s="10" t="s">
        <v>7418</v>
      </c>
      <c r="E63" s="8" t="s">
        <v>68</v>
      </c>
      <c r="F63" s="16" t="s">
        <v>7445</v>
      </c>
      <c r="G63" s="21" t="s">
        <v>7446</v>
      </c>
      <c r="H63" s="79"/>
      <c r="I63" s="14"/>
      <c r="J63" s="14"/>
      <c r="K63" s="14"/>
      <c r="L63" s="14"/>
      <c r="M63" s="14"/>
      <c r="N63" s="14"/>
      <c r="O63" s="14"/>
      <c r="P63" s="14"/>
      <c r="Q63" s="14"/>
      <c r="R63" s="14"/>
      <c r="S63" s="14"/>
      <c r="T63" s="14"/>
      <c r="U63" s="14"/>
      <c r="V63" s="14"/>
      <c r="W63" s="14"/>
      <c r="X63" s="14"/>
      <c r="Y63" s="14"/>
      <c r="Z63" s="14"/>
      <c r="AA63" s="14"/>
      <c r="AB63" s="14"/>
    </row>
    <row r="64">
      <c r="A64" s="7">
        <v>44957.0</v>
      </c>
      <c r="B64" s="8" t="s">
        <v>7447</v>
      </c>
      <c r="C64" s="9" t="s">
        <v>14</v>
      </c>
      <c r="D64" s="15" t="s">
        <v>7448</v>
      </c>
      <c r="E64" s="8" t="s">
        <v>132</v>
      </c>
      <c r="F64" s="16" t="s">
        <v>6840</v>
      </c>
      <c r="G64" s="21" t="s">
        <v>7449</v>
      </c>
      <c r="H64" s="79"/>
      <c r="I64" s="14"/>
      <c r="J64" s="14"/>
      <c r="K64" s="14"/>
      <c r="L64" s="14"/>
      <c r="M64" s="14"/>
      <c r="N64" s="14"/>
      <c r="O64" s="14"/>
      <c r="P64" s="14"/>
      <c r="Q64" s="14"/>
      <c r="R64" s="14"/>
      <c r="S64" s="14"/>
      <c r="T64" s="14"/>
      <c r="U64" s="14"/>
      <c r="V64" s="14"/>
      <c r="W64" s="14"/>
      <c r="X64" s="14"/>
      <c r="Y64" s="14"/>
      <c r="Z64" s="14"/>
      <c r="AA64" s="14"/>
      <c r="AB64" s="14"/>
    </row>
    <row r="65">
      <c r="A65" s="7">
        <v>44957.0</v>
      </c>
      <c r="B65" s="8" t="s">
        <v>7450</v>
      </c>
      <c r="C65" s="9" t="s">
        <v>10</v>
      </c>
      <c r="D65" s="10" t="s">
        <v>7451</v>
      </c>
      <c r="E65" s="8" t="s">
        <v>68</v>
      </c>
      <c r="F65" s="8" t="s">
        <v>7452</v>
      </c>
      <c r="G65" s="11"/>
      <c r="H65" s="79"/>
      <c r="I65" s="14"/>
      <c r="J65" s="14"/>
      <c r="K65" s="14"/>
      <c r="L65" s="14"/>
      <c r="M65" s="14"/>
      <c r="N65" s="14"/>
      <c r="O65" s="14"/>
      <c r="P65" s="14"/>
      <c r="Q65" s="14"/>
      <c r="R65" s="14"/>
      <c r="S65" s="14"/>
      <c r="T65" s="14"/>
      <c r="U65" s="14"/>
      <c r="V65" s="14"/>
      <c r="W65" s="14"/>
      <c r="X65" s="14"/>
      <c r="Y65" s="14"/>
      <c r="Z65" s="14"/>
      <c r="AA65" s="14"/>
      <c r="AB65" s="14"/>
    </row>
    <row r="66">
      <c r="A66" s="7">
        <v>44957.0</v>
      </c>
      <c r="B66" s="8" t="s">
        <v>7453</v>
      </c>
      <c r="C66" s="9" t="s">
        <v>14</v>
      </c>
      <c r="D66" s="15" t="s">
        <v>7454</v>
      </c>
      <c r="E66" s="8" t="s">
        <v>109</v>
      </c>
      <c r="F66" s="16" t="s">
        <v>7455</v>
      </c>
      <c r="G66" s="78" t="s">
        <v>7456</v>
      </c>
      <c r="H66" s="79"/>
      <c r="I66" s="14"/>
      <c r="J66" s="14"/>
      <c r="K66" s="14"/>
      <c r="L66" s="14"/>
      <c r="M66" s="14"/>
      <c r="N66" s="14"/>
      <c r="O66" s="14"/>
      <c r="P66" s="14"/>
      <c r="Q66" s="14"/>
      <c r="R66" s="14"/>
      <c r="S66" s="14"/>
      <c r="T66" s="14"/>
      <c r="U66" s="14"/>
      <c r="V66" s="14"/>
      <c r="W66" s="14"/>
      <c r="X66" s="14"/>
      <c r="Y66" s="14"/>
      <c r="Z66" s="14"/>
      <c r="AA66" s="14"/>
      <c r="AB66" s="14"/>
    </row>
    <row r="67">
      <c r="A67" s="7"/>
      <c r="B67" s="8"/>
      <c r="C67" s="9"/>
      <c r="D67" s="22"/>
      <c r="E67" s="11"/>
      <c r="F67" s="11"/>
      <c r="G67" s="11"/>
      <c r="H67" s="79"/>
      <c r="I67" s="14"/>
      <c r="J67" s="14"/>
      <c r="K67" s="14"/>
      <c r="L67" s="14"/>
      <c r="M67" s="14"/>
      <c r="N67" s="14"/>
      <c r="O67" s="14"/>
      <c r="P67" s="14"/>
      <c r="Q67" s="14"/>
      <c r="R67" s="14"/>
      <c r="S67" s="14"/>
      <c r="T67" s="14"/>
      <c r="U67" s="14"/>
      <c r="V67" s="14"/>
      <c r="W67" s="14"/>
      <c r="X67" s="14"/>
      <c r="Y67" s="14"/>
      <c r="Z67" s="14"/>
      <c r="AA67" s="14"/>
      <c r="AB67" s="14"/>
    </row>
    <row r="68">
      <c r="A68" s="7"/>
      <c r="B68" s="11"/>
      <c r="C68" s="9"/>
      <c r="D68" s="22"/>
      <c r="E68" s="11"/>
      <c r="F68" s="11"/>
      <c r="G68" s="11"/>
      <c r="H68" s="79"/>
      <c r="I68" s="14"/>
      <c r="J68" s="14"/>
      <c r="K68" s="14"/>
      <c r="L68" s="14"/>
      <c r="M68" s="14"/>
      <c r="N68" s="14"/>
      <c r="O68" s="14"/>
      <c r="P68" s="14"/>
      <c r="Q68" s="14"/>
      <c r="R68" s="14"/>
      <c r="S68" s="14"/>
      <c r="T68" s="14"/>
      <c r="U68" s="14"/>
      <c r="V68" s="14"/>
      <c r="W68" s="14"/>
      <c r="X68" s="14"/>
      <c r="Y68" s="14"/>
      <c r="Z68" s="14"/>
      <c r="AA68" s="14"/>
      <c r="AB68" s="14"/>
    </row>
    <row r="69">
      <c r="A69" s="7"/>
      <c r="B69" s="11"/>
      <c r="C69" s="9"/>
      <c r="D69" s="22"/>
      <c r="E69" s="11"/>
      <c r="F69" s="11"/>
      <c r="G69" s="11"/>
      <c r="H69" s="79"/>
      <c r="I69" s="14"/>
      <c r="J69" s="14"/>
      <c r="K69" s="14"/>
      <c r="L69" s="14"/>
      <c r="M69" s="14"/>
      <c r="N69" s="14"/>
      <c r="O69" s="14"/>
      <c r="P69" s="14"/>
      <c r="Q69" s="14"/>
      <c r="R69" s="14"/>
      <c r="S69" s="14"/>
      <c r="T69" s="14"/>
      <c r="U69" s="14"/>
      <c r="V69" s="14"/>
      <c r="W69" s="14"/>
      <c r="X69" s="14"/>
      <c r="Y69" s="14"/>
      <c r="Z69" s="14"/>
      <c r="AA69" s="14"/>
      <c r="AB69" s="14"/>
    </row>
    <row r="70">
      <c r="A70" s="7"/>
      <c r="B70" s="11"/>
      <c r="C70" s="9"/>
      <c r="D70" s="22"/>
      <c r="E70" s="11"/>
      <c r="F70" s="11"/>
      <c r="G70" s="11"/>
      <c r="H70" s="79"/>
      <c r="I70" s="14"/>
      <c r="J70" s="14"/>
      <c r="K70" s="14"/>
      <c r="L70" s="14"/>
      <c r="M70" s="14"/>
      <c r="N70" s="14"/>
      <c r="O70" s="14"/>
      <c r="P70" s="14"/>
      <c r="Q70" s="14"/>
      <c r="R70" s="14"/>
      <c r="S70" s="14"/>
      <c r="T70" s="14"/>
      <c r="U70" s="14"/>
      <c r="V70" s="14"/>
      <c r="W70" s="14"/>
      <c r="X70" s="14"/>
      <c r="Y70" s="14"/>
      <c r="Z70" s="14"/>
      <c r="AA70" s="14"/>
      <c r="AB70" s="14"/>
    </row>
    <row r="71">
      <c r="A71" s="7"/>
      <c r="B71" s="11"/>
      <c r="C71" s="9"/>
      <c r="D71" s="22"/>
      <c r="E71" s="11"/>
      <c r="F71" s="11"/>
      <c r="G71" s="11"/>
      <c r="H71" s="79"/>
      <c r="I71" s="14"/>
      <c r="J71" s="14"/>
      <c r="K71" s="14"/>
      <c r="L71" s="14"/>
      <c r="M71" s="14"/>
      <c r="N71" s="14"/>
      <c r="O71" s="14"/>
      <c r="P71" s="14"/>
      <c r="Q71" s="14"/>
      <c r="R71" s="14"/>
      <c r="S71" s="14"/>
      <c r="T71" s="14"/>
      <c r="U71" s="14"/>
      <c r="V71" s="14"/>
      <c r="W71" s="14"/>
      <c r="X71" s="14"/>
      <c r="Y71" s="14"/>
      <c r="Z71" s="14"/>
      <c r="AA71" s="14"/>
      <c r="AB71" s="14"/>
    </row>
    <row r="72">
      <c r="A72" s="7"/>
      <c r="B72" s="11"/>
      <c r="C72" s="9"/>
      <c r="D72" s="22"/>
      <c r="E72" s="11"/>
      <c r="F72" s="11"/>
      <c r="G72" s="11"/>
      <c r="H72" s="79"/>
      <c r="I72" s="14"/>
      <c r="J72" s="14"/>
      <c r="K72" s="14"/>
      <c r="L72" s="14"/>
      <c r="M72" s="14"/>
      <c r="N72" s="14"/>
      <c r="O72" s="14"/>
      <c r="P72" s="14"/>
      <c r="Q72" s="14"/>
      <c r="R72" s="14"/>
      <c r="S72" s="14"/>
      <c r="T72" s="14"/>
      <c r="U72" s="14"/>
      <c r="V72" s="14"/>
      <c r="W72" s="14"/>
      <c r="X72" s="14"/>
      <c r="Y72" s="14"/>
      <c r="Z72" s="14"/>
      <c r="AA72" s="14"/>
      <c r="AB72" s="14"/>
    </row>
    <row r="73">
      <c r="A73" s="7"/>
      <c r="B73" s="11"/>
      <c r="C73" s="9"/>
      <c r="D73" s="22"/>
      <c r="E73" s="11"/>
      <c r="F73" s="11"/>
      <c r="G73" s="11"/>
      <c r="H73" s="79"/>
      <c r="I73" s="14"/>
      <c r="J73" s="14"/>
      <c r="K73" s="14"/>
      <c r="L73" s="14"/>
      <c r="M73" s="14"/>
      <c r="N73" s="14"/>
      <c r="O73" s="14"/>
      <c r="P73" s="14"/>
      <c r="Q73" s="14"/>
      <c r="R73" s="14"/>
      <c r="S73" s="14"/>
      <c r="T73" s="14"/>
      <c r="U73" s="14"/>
      <c r="V73" s="14"/>
      <c r="W73" s="14"/>
      <c r="X73" s="14"/>
      <c r="Y73" s="14"/>
      <c r="Z73" s="14"/>
      <c r="AA73" s="14"/>
      <c r="AB73" s="14"/>
    </row>
    <row r="74">
      <c r="A74" s="7"/>
      <c r="B74" s="11"/>
      <c r="C74" s="9"/>
      <c r="D74" s="22"/>
      <c r="E74" s="11"/>
      <c r="F74" s="11"/>
      <c r="G74" s="11"/>
      <c r="H74" s="79"/>
      <c r="I74" s="14"/>
      <c r="J74" s="14"/>
      <c r="K74" s="14"/>
      <c r="L74" s="14"/>
      <c r="M74" s="14"/>
      <c r="N74" s="14"/>
      <c r="O74" s="14"/>
      <c r="P74" s="14"/>
      <c r="Q74" s="14"/>
      <c r="R74" s="14"/>
      <c r="S74" s="14"/>
      <c r="T74" s="14"/>
      <c r="U74" s="14"/>
      <c r="V74" s="14"/>
      <c r="W74" s="14"/>
      <c r="X74" s="14"/>
      <c r="Y74" s="14"/>
      <c r="Z74" s="14"/>
      <c r="AA74" s="14"/>
      <c r="AB74" s="14"/>
    </row>
    <row r="75">
      <c r="A75" s="7"/>
      <c r="B75" s="11"/>
      <c r="C75" s="9"/>
      <c r="D75" s="22"/>
      <c r="E75" s="11"/>
      <c r="F75" s="11"/>
      <c r="G75" s="11"/>
      <c r="H75" s="79"/>
      <c r="I75" s="14"/>
      <c r="J75" s="14"/>
      <c r="K75" s="14"/>
      <c r="L75" s="14"/>
      <c r="M75" s="14"/>
      <c r="N75" s="14"/>
      <c r="O75" s="14"/>
      <c r="P75" s="14"/>
      <c r="Q75" s="14"/>
      <c r="R75" s="14"/>
      <c r="S75" s="14"/>
      <c r="T75" s="14"/>
      <c r="U75" s="14"/>
      <c r="V75" s="14"/>
      <c r="W75" s="14"/>
      <c r="X75" s="14"/>
      <c r="Y75" s="14"/>
      <c r="Z75" s="14"/>
      <c r="AA75" s="14"/>
      <c r="AB75" s="14"/>
    </row>
    <row r="76">
      <c r="A76" s="7"/>
      <c r="B76" s="11"/>
      <c r="C76" s="9"/>
      <c r="D76" s="22"/>
      <c r="E76" s="11"/>
      <c r="F76" s="11"/>
      <c r="G76" s="11"/>
      <c r="H76" s="79"/>
      <c r="I76" s="14"/>
      <c r="J76" s="14"/>
      <c r="K76" s="14"/>
      <c r="L76" s="14"/>
      <c r="M76" s="14"/>
      <c r="N76" s="14"/>
      <c r="O76" s="14"/>
      <c r="P76" s="14"/>
      <c r="Q76" s="14"/>
      <c r="R76" s="14"/>
      <c r="S76" s="14"/>
      <c r="T76" s="14"/>
      <c r="U76" s="14"/>
      <c r="V76" s="14"/>
      <c r="W76" s="14"/>
      <c r="X76" s="14"/>
      <c r="Y76" s="14"/>
      <c r="Z76" s="14"/>
      <c r="AA76" s="14"/>
      <c r="AB76" s="14"/>
    </row>
    <row r="77">
      <c r="A77" s="7"/>
      <c r="B77" s="11"/>
      <c r="C77" s="9"/>
      <c r="D77" s="22"/>
      <c r="E77" s="11"/>
      <c r="F77" s="11"/>
      <c r="G77" s="11"/>
      <c r="H77" s="79"/>
      <c r="I77" s="14"/>
      <c r="J77" s="14"/>
      <c r="K77" s="14"/>
      <c r="L77" s="14"/>
      <c r="M77" s="14"/>
      <c r="N77" s="14"/>
      <c r="O77" s="14"/>
      <c r="P77" s="14"/>
      <c r="Q77" s="14"/>
      <c r="R77" s="14"/>
      <c r="S77" s="14"/>
      <c r="T77" s="14"/>
      <c r="U77" s="14"/>
      <c r="V77" s="14"/>
      <c r="W77" s="14"/>
      <c r="X77" s="14"/>
      <c r="Y77" s="14"/>
      <c r="Z77" s="14"/>
      <c r="AA77" s="14"/>
      <c r="AB77" s="14"/>
    </row>
    <row r="78">
      <c r="A78" s="7"/>
      <c r="B78" s="11"/>
      <c r="C78" s="9"/>
      <c r="D78" s="22"/>
      <c r="E78" s="11"/>
      <c r="F78" s="11"/>
      <c r="G78" s="11"/>
      <c r="H78" s="79"/>
      <c r="I78" s="14"/>
      <c r="J78" s="14"/>
      <c r="K78" s="14"/>
      <c r="L78" s="14"/>
      <c r="M78" s="14"/>
      <c r="N78" s="14"/>
      <c r="O78" s="14"/>
      <c r="P78" s="14"/>
      <c r="Q78" s="14"/>
      <c r="R78" s="14"/>
      <c r="S78" s="14"/>
      <c r="T78" s="14"/>
      <c r="U78" s="14"/>
      <c r="V78" s="14"/>
      <c r="W78" s="14"/>
      <c r="X78" s="14"/>
      <c r="Y78" s="14"/>
      <c r="Z78" s="14"/>
      <c r="AA78" s="14"/>
      <c r="AB78" s="14"/>
    </row>
    <row r="79">
      <c r="A79" s="7"/>
      <c r="B79" s="11"/>
      <c r="C79" s="9"/>
      <c r="D79" s="22"/>
      <c r="E79" s="11"/>
      <c r="F79" s="11"/>
      <c r="G79" s="11"/>
      <c r="H79" s="79"/>
      <c r="I79" s="14"/>
      <c r="J79" s="14"/>
      <c r="K79" s="14"/>
      <c r="L79" s="14"/>
      <c r="M79" s="14"/>
      <c r="N79" s="14"/>
      <c r="O79" s="14"/>
      <c r="P79" s="14"/>
      <c r="Q79" s="14"/>
      <c r="R79" s="14"/>
      <c r="S79" s="14"/>
      <c r="T79" s="14"/>
      <c r="U79" s="14"/>
      <c r="V79" s="14"/>
      <c r="W79" s="14"/>
      <c r="X79" s="14"/>
      <c r="Y79" s="14"/>
      <c r="Z79" s="14"/>
      <c r="AA79" s="14"/>
      <c r="AB79" s="14"/>
    </row>
    <row r="80">
      <c r="A80" s="7"/>
      <c r="B80" s="11"/>
      <c r="C80" s="9"/>
      <c r="D80" s="22"/>
      <c r="E80" s="11"/>
      <c r="F80" s="11"/>
      <c r="G80" s="11"/>
      <c r="H80" s="79"/>
      <c r="I80" s="14"/>
      <c r="J80" s="14"/>
      <c r="K80" s="14"/>
      <c r="L80" s="14"/>
      <c r="M80" s="14"/>
      <c r="N80" s="14"/>
      <c r="O80" s="14"/>
      <c r="P80" s="14"/>
      <c r="Q80" s="14"/>
      <c r="R80" s="14"/>
      <c r="S80" s="14"/>
      <c r="T80" s="14"/>
      <c r="U80" s="14"/>
      <c r="V80" s="14"/>
      <c r="W80" s="14"/>
      <c r="X80" s="14"/>
      <c r="Y80" s="14"/>
      <c r="Z80" s="14"/>
      <c r="AA80" s="14"/>
      <c r="AB80" s="14"/>
    </row>
    <row r="81">
      <c r="A81" s="7"/>
      <c r="B81" s="11"/>
      <c r="C81" s="9"/>
      <c r="D81" s="22"/>
      <c r="E81" s="11"/>
      <c r="F81" s="11"/>
      <c r="G81" s="11"/>
      <c r="H81" s="79"/>
      <c r="I81" s="14"/>
      <c r="J81" s="14"/>
      <c r="K81" s="14"/>
      <c r="L81" s="14"/>
      <c r="M81" s="14"/>
      <c r="N81" s="14"/>
      <c r="O81" s="14"/>
      <c r="P81" s="14"/>
      <c r="Q81" s="14"/>
      <c r="R81" s="14"/>
      <c r="S81" s="14"/>
      <c r="T81" s="14"/>
      <c r="U81" s="14"/>
      <c r="V81" s="14"/>
      <c r="W81" s="14"/>
      <c r="X81" s="14"/>
      <c r="Y81" s="14"/>
      <c r="Z81" s="14"/>
      <c r="AA81" s="14"/>
      <c r="AB81" s="14"/>
    </row>
    <row r="82">
      <c r="A82" s="7"/>
      <c r="B82" s="11"/>
      <c r="C82" s="9"/>
      <c r="D82" s="22"/>
      <c r="E82" s="11"/>
      <c r="F82" s="11"/>
      <c r="G82" s="11"/>
      <c r="H82" s="79"/>
      <c r="I82" s="14"/>
      <c r="J82" s="14"/>
      <c r="K82" s="14"/>
      <c r="L82" s="14"/>
      <c r="M82" s="14"/>
      <c r="N82" s="14"/>
      <c r="O82" s="14"/>
      <c r="P82" s="14"/>
      <c r="Q82" s="14"/>
      <c r="R82" s="14"/>
      <c r="S82" s="14"/>
      <c r="T82" s="14"/>
      <c r="U82" s="14"/>
      <c r="V82" s="14"/>
      <c r="W82" s="14"/>
      <c r="X82" s="14"/>
      <c r="Y82" s="14"/>
      <c r="Z82" s="14"/>
      <c r="AA82" s="14"/>
      <c r="AB82" s="14"/>
    </row>
    <row r="83">
      <c r="A83" s="7"/>
      <c r="B83" s="11"/>
      <c r="C83" s="9"/>
      <c r="D83" s="22"/>
      <c r="E83" s="11"/>
      <c r="F83" s="11"/>
      <c r="G83" s="11"/>
      <c r="H83" s="79"/>
      <c r="I83" s="14"/>
      <c r="J83" s="14"/>
      <c r="K83" s="14"/>
      <c r="L83" s="14"/>
      <c r="M83" s="14"/>
      <c r="N83" s="14"/>
      <c r="O83" s="14"/>
      <c r="P83" s="14"/>
      <c r="Q83" s="14"/>
      <c r="R83" s="14"/>
      <c r="S83" s="14"/>
      <c r="T83" s="14"/>
      <c r="U83" s="14"/>
      <c r="V83" s="14"/>
      <c r="W83" s="14"/>
      <c r="X83" s="14"/>
      <c r="Y83" s="14"/>
      <c r="Z83" s="14"/>
      <c r="AA83" s="14"/>
      <c r="AB83" s="14"/>
    </row>
    <row r="84">
      <c r="A84" s="7"/>
      <c r="B84" s="11"/>
      <c r="C84" s="9"/>
      <c r="D84" s="22"/>
      <c r="E84" s="11"/>
      <c r="F84" s="11"/>
      <c r="G84" s="11"/>
      <c r="H84" s="79"/>
      <c r="I84" s="14"/>
      <c r="J84" s="14"/>
      <c r="K84" s="14"/>
      <c r="L84" s="14"/>
      <c r="M84" s="14"/>
      <c r="N84" s="14"/>
      <c r="O84" s="14"/>
      <c r="P84" s="14"/>
      <c r="Q84" s="14"/>
      <c r="R84" s="14"/>
      <c r="S84" s="14"/>
      <c r="T84" s="14"/>
      <c r="U84" s="14"/>
      <c r="V84" s="14"/>
      <c r="W84" s="14"/>
      <c r="X84" s="14"/>
      <c r="Y84" s="14"/>
      <c r="Z84" s="14"/>
      <c r="AA84" s="14"/>
      <c r="AB84" s="14"/>
    </row>
    <row r="85">
      <c r="A85" s="7"/>
      <c r="B85" s="11"/>
      <c r="C85" s="9"/>
      <c r="D85" s="22"/>
      <c r="E85" s="11"/>
      <c r="F85" s="11"/>
      <c r="G85" s="11"/>
      <c r="H85" s="79"/>
      <c r="I85" s="14"/>
      <c r="J85" s="14"/>
      <c r="K85" s="14"/>
      <c r="L85" s="14"/>
      <c r="M85" s="14"/>
      <c r="N85" s="14"/>
      <c r="O85" s="14"/>
      <c r="P85" s="14"/>
      <c r="Q85" s="14"/>
      <c r="R85" s="14"/>
      <c r="S85" s="14"/>
      <c r="T85" s="14"/>
      <c r="U85" s="14"/>
      <c r="V85" s="14"/>
      <c r="W85" s="14"/>
      <c r="X85" s="14"/>
      <c r="Y85" s="14"/>
      <c r="Z85" s="14"/>
      <c r="AA85" s="14"/>
      <c r="AB85" s="14"/>
    </row>
    <row r="86">
      <c r="A86" s="7"/>
      <c r="B86" s="11"/>
      <c r="C86" s="9"/>
      <c r="D86" s="22"/>
      <c r="E86" s="11"/>
      <c r="F86" s="11"/>
      <c r="G86" s="11"/>
      <c r="H86" s="79"/>
      <c r="I86" s="14"/>
      <c r="J86" s="14"/>
      <c r="K86" s="14"/>
      <c r="L86" s="14"/>
      <c r="M86" s="14"/>
      <c r="N86" s="14"/>
      <c r="O86" s="14"/>
      <c r="P86" s="14"/>
      <c r="Q86" s="14"/>
      <c r="R86" s="14"/>
      <c r="S86" s="14"/>
      <c r="T86" s="14"/>
      <c r="U86" s="14"/>
      <c r="V86" s="14"/>
      <c r="W86" s="14"/>
      <c r="X86" s="14"/>
      <c r="Y86" s="14"/>
      <c r="Z86" s="14"/>
      <c r="AA86" s="14"/>
      <c r="AB86" s="14"/>
    </row>
    <row r="87">
      <c r="A87" s="7"/>
      <c r="B87" s="11"/>
      <c r="C87" s="9"/>
      <c r="D87" s="22"/>
      <c r="E87" s="11"/>
      <c r="F87" s="11"/>
      <c r="G87" s="11"/>
      <c r="H87" s="79"/>
      <c r="I87" s="14"/>
      <c r="J87" s="14"/>
      <c r="K87" s="14"/>
      <c r="L87" s="14"/>
      <c r="M87" s="14"/>
      <c r="N87" s="14"/>
      <c r="O87" s="14"/>
      <c r="P87" s="14"/>
      <c r="Q87" s="14"/>
      <c r="R87" s="14"/>
      <c r="S87" s="14"/>
      <c r="T87" s="14"/>
      <c r="U87" s="14"/>
      <c r="V87" s="14"/>
      <c r="W87" s="14"/>
      <c r="X87" s="14"/>
      <c r="Y87" s="14"/>
      <c r="Z87" s="14"/>
      <c r="AA87" s="14"/>
      <c r="AB87" s="14"/>
    </row>
    <row r="88">
      <c r="A88" s="7"/>
      <c r="B88" s="11"/>
      <c r="C88" s="9"/>
      <c r="D88" s="22"/>
      <c r="E88" s="11"/>
      <c r="F88" s="11"/>
      <c r="G88" s="11"/>
      <c r="H88" s="79"/>
      <c r="I88" s="14"/>
      <c r="J88" s="14"/>
      <c r="K88" s="14"/>
      <c r="L88" s="14"/>
      <c r="M88" s="14"/>
      <c r="N88" s="14"/>
      <c r="O88" s="14"/>
      <c r="P88" s="14"/>
      <c r="Q88" s="14"/>
      <c r="R88" s="14"/>
      <c r="S88" s="14"/>
      <c r="T88" s="14"/>
      <c r="U88" s="14"/>
      <c r="V88" s="14"/>
      <c r="W88" s="14"/>
      <c r="X88" s="14"/>
      <c r="Y88" s="14"/>
      <c r="Z88" s="14"/>
      <c r="AA88" s="14"/>
      <c r="AB88" s="14"/>
    </row>
    <row r="89">
      <c r="A89" s="7"/>
      <c r="B89" s="11"/>
      <c r="C89" s="9"/>
      <c r="D89" s="22"/>
      <c r="E89" s="11"/>
      <c r="F89" s="11"/>
      <c r="G89" s="11"/>
      <c r="H89" s="79"/>
      <c r="I89" s="14"/>
      <c r="J89" s="14"/>
      <c r="K89" s="14"/>
      <c r="L89" s="14"/>
      <c r="M89" s="14"/>
      <c r="N89" s="14"/>
      <c r="O89" s="14"/>
      <c r="P89" s="14"/>
      <c r="Q89" s="14"/>
      <c r="R89" s="14"/>
      <c r="S89" s="14"/>
      <c r="T89" s="14"/>
      <c r="U89" s="14"/>
      <c r="V89" s="14"/>
      <c r="W89" s="14"/>
      <c r="X89" s="14"/>
      <c r="Y89" s="14"/>
      <c r="Z89" s="14"/>
      <c r="AA89" s="14"/>
      <c r="AB89" s="14"/>
    </row>
    <row r="90">
      <c r="A90" s="7"/>
      <c r="B90" s="11"/>
      <c r="C90" s="9"/>
      <c r="D90" s="22"/>
      <c r="E90" s="11"/>
      <c r="F90" s="11"/>
      <c r="G90" s="11"/>
      <c r="H90" s="79"/>
      <c r="I90" s="14"/>
      <c r="J90" s="14"/>
      <c r="K90" s="14"/>
      <c r="L90" s="14"/>
      <c r="M90" s="14"/>
      <c r="N90" s="14"/>
      <c r="O90" s="14"/>
      <c r="P90" s="14"/>
      <c r="Q90" s="14"/>
      <c r="R90" s="14"/>
      <c r="S90" s="14"/>
      <c r="T90" s="14"/>
      <c r="U90" s="14"/>
      <c r="V90" s="14"/>
      <c r="W90" s="14"/>
      <c r="X90" s="14"/>
      <c r="Y90" s="14"/>
      <c r="Z90" s="14"/>
      <c r="AA90" s="14"/>
      <c r="AB90" s="14"/>
    </row>
    <row r="91">
      <c r="A91" s="7"/>
      <c r="B91" s="11"/>
      <c r="C91" s="9"/>
      <c r="D91" s="22"/>
      <c r="E91" s="11"/>
      <c r="F91" s="11"/>
      <c r="G91" s="11"/>
      <c r="H91" s="79"/>
      <c r="I91" s="14"/>
      <c r="J91" s="14"/>
      <c r="K91" s="14"/>
      <c r="L91" s="14"/>
      <c r="M91" s="14"/>
      <c r="N91" s="14"/>
      <c r="O91" s="14"/>
      <c r="P91" s="14"/>
      <c r="Q91" s="14"/>
      <c r="R91" s="14"/>
      <c r="S91" s="14"/>
      <c r="T91" s="14"/>
      <c r="U91" s="14"/>
      <c r="V91" s="14"/>
      <c r="W91" s="14"/>
      <c r="X91" s="14"/>
      <c r="Y91" s="14"/>
      <c r="Z91" s="14"/>
      <c r="AA91" s="14"/>
      <c r="AB91" s="14"/>
    </row>
    <row r="92">
      <c r="A92" s="7"/>
      <c r="B92" s="11"/>
      <c r="C92" s="9"/>
      <c r="D92" s="22"/>
      <c r="E92" s="11"/>
      <c r="F92" s="11"/>
      <c r="G92" s="11"/>
      <c r="H92" s="79"/>
      <c r="I92" s="14"/>
      <c r="J92" s="14"/>
      <c r="K92" s="14"/>
      <c r="L92" s="14"/>
      <c r="M92" s="14"/>
      <c r="N92" s="14"/>
      <c r="O92" s="14"/>
      <c r="P92" s="14"/>
      <c r="Q92" s="14"/>
      <c r="R92" s="14"/>
      <c r="S92" s="14"/>
      <c r="T92" s="14"/>
      <c r="U92" s="14"/>
      <c r="V92" s="14"/>
      <c r="W92" s="14"/>
      <c r="X92" s="14"/>
      <c r="Y92" s="14"/>
      <c r="Z92" s="14"/>
      <c r="AA92" s="14"/>
      <c r="AB92" s="14"/>
    </row>
    <row r="93">
      <c r="A93" s="7"/>
      <c r="B93" s="11"/>
      <c r="C93" s="9"/>
      <c r="D93" s="22"/>
      <c r="E93" s="11"/>
      <c r="F93" s="11"/>
      <c r="G93" s="11"/>
      <c r="H93" s="79"/>
      <c r="I93" s="14"/>
      <c r="J93" s="14"/>
      <c r="K93" s="14"/>
      <c r="L93" s="14"/>
      <c r="M93" s="14"/>
      <c r="N93" s="14"/>
      <c r="O93" s="14"/>
      <c r="P93" s="14"/>
      <c r="Q93" s="14"/>
      <c r="R93" s="14"/>
      <c r="S93" s="14"/>
      <c r="T93" s="14"/>
      <c r="U93" s="14"/>
      <c r="V93" s="14"/>
      <c r="W93" s="14"/>
      <c r="X93" s="14"/>
      <c r="Y93" s="14"/>
      <c r="Z93" s="14"/>
      <c r="AA93" s="14"/>
      <c r="AB93" s="14"/>
    </row>
    <row r="94">
      <c r="A94" s="7"/>
      <c r="B94" s="11"/>
      <c r="C94" s="9"/>
      <c r="D94" s="22"/>
      <c r="E94" s="11"/>
      <c r="F94" s="11"/>
      <c r="G94" s="11"/>
      <c r="H94" s="79"/>
      <c r="I94" s="14"/>
      <c r="J94" s="14"/>
      <c r="K94" s="14"/>
      <c r="L94" s="14"/>
      <c r="M94" s="14"/>
      <c r="N94" s="14"/>
      <c r="O94" s="14"/>
      <c r="P94" s="14"/>
      <c r="Q94" s="14"/>
      <c r="R94" s="14"/>
      <c r="S94" s="14"/>
      <c r="T94" s="14"/>
      <c r="U94" s="14"/>
      <c r="V94" s="14"/>
      <c r="W94" s="14"/>
      <c r="X94" s="14"/>
      <c r="Y94" s="14"/>
      <c r="Z94" s="14"/>
      <c r="AA94" s="14"/>
      <c r="AB94" s="14"/>
    </row>
    <row r="95">
      <c r="A95" s="7"/>
      <c r="B95" s="11"/>
      <c r="C95" s="9"/>
      <c r="D95" s="22"/>
      <c r="E95" s="11"/>
      <c r="F95" s="11"/>
      <c r="G95" s="11"/>
      <c r="H95" s="79"/>
      <c r="I95" s="14"/>
      <c r="J95" s="14"/>
      <c r="K95" s="14"/>
      <c r="L95" s="14"/>
      <c r="M95" s="14"/>
      <c r="N95" s="14"/>
      <c r="O95" s="14"/>
      <c r="P95" s="14"/>
      <c r="Q95" s="14"/>
      <c r="R95" s="14"/>
      <c r="S95" s="14"/>
      <c r="T95" s="14"/>
      <c r="U95" s="14"/>
      <c r="V95" s="14"/>
      <c r="W95" s="14"/>
      <c r="X95" s="14"/>
      <c r="Y95" s="14"/>
      <c r="Z95" s="14"/>
      <c r="AA95" s="14"/>
      <c r="AB95" s="14"/>
    </row>
    <row r="96">
      <c r="A96" s="7"/>
      <c r="B96" s="11"/>
      <c r="C96" s="9"/>
      <c r="D96" s="22"/>
      <c r="E96" s="11"/>
      <c r="F96" s="11"/>
      <c r="G96" s="11"/>
      <c r="H96" s="79"/>
      <c r="I96" s="14"/>
      <c r="J96" s="14"/>
      <c r="K96" s="14"/>
      <c r="L96" s="14"/>
      <c r="M96" s="14"/>
      <c r="N96" s="14"/>
      <c r="O96" s="14"/>
      <c r="P96" s="14"/>
      <c r="Q96" s="14"/>
      <c r="R96" s="14"/>
      <c r="S96" s="14"/>
      <c r="T96" s="14"/>
      <c r="U96" s="14"/>
      <c r="V96" s="14"/>
      <c r="W96" s="14"/>
      <c r="X96" s="14"/>
      <c r="Y96" s="14"/>
      <c r="Z96" s="14"/>
      <c r="AA96" s="14"/>
      <c r="AB96" s="14"/>
    </row>
    <row r="97">
      <c r="A97" s="7"/>
      <c r="B97" s="11"/>
      <c r="C97" s="9"/>
      <c r="D97" s="22"/>
      <c r="E97" s="11"/>
      <c r="F97" s="11"/>
      <c r="G97" s="11"/>
      <c r="H97" s="79"/>
      <c r="I97" s="14"/>
      <c r="J97" s="14"/>
      <c r="K97" s="14"/>
      <c r="L97" s="14"/>
      <c r="M97" s="14"/>
      <c r="N97" s="14"/>
      <c r="O97" s="14"/>
      <c r="P97" s="14"/>
      <c r="Q97" s="14"/>
      <c r="R97" s="14"/>
      <c r="S97" s="14"/>
      <c r="T97" s="14"/>
      <c r="U97" s="14"/>
      <c r="V97" s="14"/>
      <c r="W97" s="14"/>
      <c r="X97" s="14"/>
      <c r="Y97" s="14"/>
      <c r="Z97" s="14"/>
      <c r="AA97" s="14"/>
      <c r="AB97" s="14"/>
    </row>
    <row r="98">
      <c r="A98" s="7"/>
      <c r="B98" s="11"/>
      <c r="C98" s="9"/>
      <c r="D98" s="22"/>
      <c r="E98" s="11"/>
      <c r="F98" s="11"/>
      <c r="G98" s="11"/>
      <c r="H98" s="79"/>
      <c r="I98" s="14"/>
      <c r="J98" s="14"/>
      <c r="K98" s="14"/>
      <c r="L98" s="14"/>
      <c r="M98" s="14"/>
      <c r="N98" s="14"/>
      <c r="O98" s="14"/>
      <c r="P98" s="14"/>
      <c r="Q98" s="14"/>
      <c r="R98" s="14"/>
      <c r="S98" s="14"/>
      <c r="T98" s="14"/>
      <c r="U98" s="14"/>
      <c r="V98" s="14"/>
      <c r="W98" s="14"/>
      <c r="X98" s="14"/>
      <c r="Y98" s="14"/>
      <c r="Z98" s="14"/>
      <c r="AA98" s="14"/>
      <c r="AB98" s="14"/>
    </row>
    <row r="99">
      <c r="A99" s="7"/>
      <c r="B99" s="11"/>
      <c r="C99" s="9"/>
      <c r="D99" s="22"/>
      <c r="E99" s="11"/>
      <c r="F99" s="11"/>
      <c r="G99" s="11"/>
      <c r="H99" s="79"/>
      <c r="I99" s="14"/>
      <c r="J99" s="14"/>
      <c r="K99" s="14"/>
      <c r="L99" s="14"/>
      <c r="M99" s="14"/>
      <c r="N99" s="14"/>
      <c r="O99" s="14"/>
      <c r="P99" s="14"/>
      <c r="Q99" s="14"/>
      <c r="R99" s="14"/>
      <c r="S99" s="14"/>
      <c r="T99" s="14"/>
      <c r="U99" s="14"/>
      <c r="V99" s="14"/>
      <c r="W99" s="14"/>
      <c r="X99" s="14"/>
      <c r="Y99" s="14"/>
      <c r="Z99" s="14"/>
      <c r="AA99" s="14"/>
      <c r="AB99" s="14"/>
    </row>
    <row r="100">
      <c r="A100" s="7"/>
      <c r="B100" s="11"/>
      <c r="C100" s="9"/>
      <c r="D100" s="22"/>
      <c r="E100" s="11"/>
      <c r="F100" s="11"/>
      <c r="G100" s="11"/>
      <c r="H100" s="79"/>
      <c r="I100" s="14"/>
      <c r="J100" s="14"/>
      <c r="K100" s="14"/>
      <c r="L100" s="14"/>
      <c r="M100" s="14"/>
      <c r="N100" s="14"/>
      <c r="O100" s="14"/>
      <c r="P100" s="14"/>
      <c r="Q100" s="14"/>
      <c r="R100" s="14"/>
      <c r="S100" s="14"/>
      <c r="T100" s="14"/>
      <c r="U100" s="14"/>
      <c r="V100" s="14"/>
      <c r="W100" s="14"/>
      <c r="X100" s="14"/>
      <c r="Y100" s="14"/>
      <c r="Z100" s="14"/>
      <c r="AA100" s="14"/>
      <c r="AB100" s="14"/>
    </row>
    <row r="101">
      <c r="A101" s="7"/>
      <c r="B101" s="11"/>
      <c r="C101" s="9"/>
      <c r="D101" s="22"/>
      <c r="E101" s="11"/>
      <c r="F101" s="11"/>
      <c r="G101" s="11"/>
      <c r="H101" s="79"/>
      <c r="I101" s="14"/>
      <c r="J101" s="14"/>
      <c r="K101" s="14"/>
      <c r="L101" s="14"/>
      <c r="M101" s="14"/>
      <c r="N101" s="14"/>
      <c r="O101" s="14"/>
      <c r="P101" s="14"/>
      <c r="Q101" s="14"/>
      <c r="R101" s="14"/>
      <c r="S101" s="14"/>
      <c r="T101" s="14"/>
      <c r="U101" s="14"/>
      <c r="V101" s="14"/>
      <c r="W101" s="14"/>
      <c r="X101" s="14"/>
      <c r="Y101" s="14"/>
      <c r="Z101" s="14"/>
      <c r="AA101" s="14"/>
      <c r="AB101" s="14"/>
    </row>
    <row r="102">
      <c r="A102" s="7"/>
      <c r="B102" s="11"/>
      <c r="C102" s="9"/>
      <c r="D102" s="22"/>
      <c r="E102" s="11"/>
      <c r="F102" s="11"/>
      <c r="G102" s="11"/>
      <c r="H102" s="79"/>
      <c r="I102" s="14"/>
      <c r="J102" s="14"/>
      <c r="K102" s="14"/>
      <c r="L102" s="14"/>
      <c r="M102" s="14"/>
      <c r="N102" s="14"/>
      <c r="O102" s="14"/>
      <c r="P102" s="14"/>
      <c r="Q102" s="14"/>
      <c r="R102" s="14"/>
      <c r="S102" s="14"/>
      <c r="T102" s="14"/>
      <c r="U102" s="14"/>
      <c r="V102" s="14"/>
      <c r="W102" s="14"/>
      <c r="X102" s="14"/>
      <c r="Y102" s="14"/>
      <c r="Z102" s="14"/>
      <c r="AA102" s="14"/>
      <c r="AB102" s="14"/>
    </row>
    <row r="103">
      <c r="A103" s="7"/>
      <c r="B103" s="11"/>
      <c r="C103" s="9"/>
      <c r="D103" s="22"/>
      <c r="E103" s="11"/>
      <c r="F103" s="11"/>
      <c r="G103" s="11"/>
      <c r="H103" s="79"/>
      <c r="I103" s="14"/>
      <c r="J103" s="14"/>
      <c r="K103" s="14"/>
      <c r="L103" s="14"/>
      <c r="M103" s="14"/>
      <c r="N103" s="14"/>
      <c r="O103" s="14"/>
      <c r="P103" s="14"/>
      <c r="Q103" s="14"/>
      <c r="R103" s="14"/>
      <c r="S103" s="14"/>
      <c r="T103" s="14"/>
      <c r="U103" s="14"/>
      <c r="V103" s="14"/>
      <c r="W103" s="14"/>
      <c r="X103" s="14"/>
      <c r="Y103" s="14"/>
      <c r="Z103" s="14"/>
      <c r="AA103" s="14"/>
      <c r="AB103" s="14"/>
    </row>
    <row r="104">
      <c r="A104" s="7"/>
      <c r="B104" s="11"/>
      <c r="C104" s="9"/>
      <c r="D104" s="22"/>
      <c r="E104" s="11"/>
      <c r="F104" s="11"/>
      <c r="G104" s="11"/>
      <c r="H104" s="79"/>
      <c r="I104" s="14"/>
      <c r="J104" s="14"/>
      <c r="K104" s="14"/>
      <c r="L104" s="14"/>
      <c r="M104" s="14"/>
      <c r="N104" s="14"/>
      <c r="O104" s="14"/>
      <c r="P104" s="14"/>
      <c r="Q104" s="14"/>
      <c r="R104" s="14"/>
      <c r="S104" s="14"/>
      <c r="T104" s="14"/>
      <c r="U104" s="14"/>
      <c r="V104" s="14"/>
      <c r="W104" s="14"/>
      <c r="X104" s="14"/>
      <c r="Y104" s="14"/>
      <c r="Z104" s="14"/>
      <c r="AA104" s="14"/>
      <c r="AB104" s="14"/>
    </row>
    <row r="105">
      <c r="A105" s="7"/>
      <c r="B105" s="11"/>
      <c r="C105" s="9"/>
      <c r="D105" s="22"/>
      <c r="E105" s="11"/>
      <c r="F105" s="11"/>
      <c r="G105" s="11"/>
      <c r="H105" s="79"/>
      <c r="I105" s="14"/>
      <c r="J105" s="14"/>
      <c r="K105" s="14"/>
      <c r="L105" s="14"/>
      <c r="M105" s="14"/>
      <c r="N105" s="14"/>
      <c r="O105" s="14"/>
      <c r="P105" s="14"/>
      <c r="Q105" s="14"/>
      <c r="R105" s="14"/>
      <c r="S105" s="14"/>
      <c r="T105" s="14"/>
      <c r="U105" s="14"/>
      <c r="V105" s="14"/>
      <c r="W105" s="14"/>
      <c r="X105" s="14"/>
      <c r="Y105" s="14"/>
      <c r="Z105" s="14"/>
      <c r="AA105" s="14"/>
      <c r="AB105" s="14"/>
    </row>
    <row r="106">
      <c r="A106" s="7"/>
      <c r="B106" s="11"/>
      <c r="C106" s="9"/>
      <c r="D106" s="22"/>
      <c r="E106" s="11"/>
      <c r="F106" s="11"/>
      <c r="G106" s="11"/>
      <c r="H106" s="79"/>
      <c r="I106" s="14"/>
      <c r="J106" s="14"/>
      <c r="K106" s="14"/>
      <c r="L106" s="14"/>
      <c r="M106" s="14"/>
      <c r="N106" s="14"/>
      <c r="O106" s="14"/>
      <c r="P106" s="14"/>
      <c r="Q106" s="14"/>
      <c r="R106" s="14"/>
      <c r="S106" s="14"/>
      <c r="T106" s="14"/>
      <c r="U106" s="14"/>
      <c r="V106" s="14"/>
      <c r="W106" s="14"/>
      <c r="X106" s="14"/>
      <c r="Y106" s="14"/>
      <c r="Z106" s="14"/>
      <c r="AA106" s="14"/>
      <c r="AB106" s="14"/>
    </row>
    <row r="107">
      <c r="A107" s="7"/>
      <c r="B107" s="11"/>
      <c r="C107" s="9"/>
      <c r="D107" s="22"/>
      <c r="E107" s="11"/>
      <c r="F107" s="11"/>
      <c r="G107" s="11"/>
      <c r="H107" s="79"/>
      <c r="I107" s="14"/>
      <c r="J107" s="14"/>
      <c r="K107" s="14"/>
      <c r="L107" s="14"/>
      <c r="M107" s="14"/>
      <c r="N107" s="14"/>
      <c r="O107" s="14"/>
      <c r="P107" s="14"/>
      <c r="Q107" s="14"/>
      <c r="R107" s="14"/>
      <c r="S107" s="14"/>
      <c r="T107" s="14"/>
      <c r="U107" s="14"/>
      <c r="V107" s="14"/>
      <c r="W107" s="14"/>
      <c r="X107" s="14"/>
      <c r="Y107" s="14"/>
      <c r="Z107" s="14"/>
      <c r="AA107" s="14"/>
      <c r="AB107" s="14"/>
    </row>
    <row r="108">
      <c r="A108" s="7"/>
      <c r="B108" s="11"/>
      <c r="C108" s="9"/>
      <c r="D108" s="22"/>
      <c r="E108" s="11"/>
      <c r="F108" s="11"/>
      <c r="G108" s="11"/>
      <c r="H108" s="79"/>
      <c r="I108" s="14"/>
      <c r="J108" s="14"/>
      <c r="K108" s="14"/>
      <c r="L108" s="14"/>
      <c r="M108" s="14"/>
      <c r="N108" s="14"/>
      <c r="O108" s="14"/>
      <c r="P108" s="14"/>
      <c r="Q108" s="14"/>
      <c r="R108" s="14"/>
      <c r="S108" s="14"/>
      <c r="T108" s="14"/>
      <c r="U108" s="14"/>
      <c r="V108" s="14"/>
      <c r="W108" s="14"/>
      <c r="X108" s="14"/>
      <c r="Y108" s="14"/>
      <c r="Z108" s="14"/>
      <c r="AA108" s="14"/>
      <c r="AB108" s="14"/>
    </row>
    <row r="109">
      <c r="A109" s="7"/>
      <c r="B109" s="11"/>
      <c r="C109" s="9"/>
      <c r="D109" s="22"/>
      <c r="E109" s="11"/>
      <c r="F109" s="11"/>
      <c r="G109" s="11"/>
      <c r="H109" s="79"/>
      <c r="I109" s="14"/>
      <c r="J109" s="14"/>
      <c r="K109" s="14"/>
      <c r="L109" s="14"/>
      <c r="M109" s="14"/>
      <c r="N109" s="14"/>
      <c r="O109" s="14"/>
      <c r="P109" s="14"/>
      <c r="Q109" s="14"/>
      <c r="R109" s="14"/>
      <c r="S109" s="14"/>
      <c r="T109" s="14"/>
      <c r="U109" s="14"/>
      <c r="V109" s="14"/>
      <c r="W109" s="14"/>
      <c r="X109" s="14"/>
      <c r="Y109" s="14"/>
      <c r="Z109" s="14"/>
      <c r="AA109" s="14"/>
      <c r="AB109" s="14"/>
    </row>
    <row r="110">
      <c r="A110" s="7"/>
      <c r="B110" s="11"/>
      <c r="C110" s="9"/>
      <c r="D110" s="22"/>
      <c r="E110" s="11"/>
      <c r="F110" s="11"/>
      <c r="G110" s="11"/>
      <c r="H110" s="79"/>
      <c r="I110" s="14"/>
      <c r="J110" s="14"/>
      <c r="K110" s="14"/>
      <c r="L110" s="14"/>
      <c r="M110" s="14"/>
      <c r="N110" s="14"/>
      <c r="O110" s="14"/>
      <c r="P110" s="14"/>
      <c r="Q110" s="14"/>
      <c r="R110" s="14"/>
      <c r="S110" s="14"/>
      <c r="T110" s="14"/>
      <c r="U110" s="14"/>
      <c r="V110" s="14"/>
      <c r="W110" s="14"/>
      <c r="X110" s="14"/>
      <c r="Y110" s="14"/>
      <c r="Z110" s="14"/>
      <c r="AA110" s="14"/>
      <c r="AB110" s="14"/>
    </row>
    <row r="111">
      <c r="A111" s="7"/>
      <c r="B111" s="11"/>
      <c r="C111" s="9"/>
      <c r="D111" s="22"/>
      <c r="E111" s="11"/>
      <c r="F111" s="11"/>
      <c r="G111" s="11"/>
      <c r="H111" s="79"/>
      <c r="I111" s="14"/>
      <c r="J111" s="14"/>
      <c r="K111" s="14"/>
      <c r="L111" s="14"/>
      <c r="M111" s="14"/>
      <c r="N111" s="14"/>
      <c r="O111" s="14"/>
      <c r="P111" s="14"/>
      <c r="Q111" s="14"/>
      <c r="R111" s="14"/>
      <c r="S111" s="14"/>
      <c r="T111" s="14"/>
      <c r="U111" s="14"/>
      <c r="V111" s="14"/>
      <c r="W111" s="14"/>
      <c r="X111" s="14"/>
      <c r="Y111" s="14"/>
      <c r="Z111" s="14"/>
      <c r="AA111" s="14"/>
      <c r="AB111" s="14"/>
    </row>
    <row r="112">
      <c r="A112" s="7"/>
      <c r="B112" s="11"/>
      <c r="C112" s="9"/>
      <c r="D112" s="22"/>
      <c r="E112" s="11"/>
      <c r="F112" s="11"/>
      <c r="G112" s="11"/>
      <c r="H112" s="79"/>
      <c r="I112" s="14"/>
      <c r="J112" s="14"/>
      <c r="K112" s="14"/>
      <c r="L112" s="14"/>
      <c r="M112" s="14"/>
      <c r="N112" s="14"/>
      <c r="O112" s="14"/>
      <c r="P112" s="14"/>
      <c r="Q112" s="14"/>
      <c r="R112" s="14"/>
      <c r="S112" s="14"/>
      <c r="T112" s="14"/>
      <c r="U112" s="14"/>
      <c r="V112" s="14"/>
      <c r="W112" s="14"/>
      <c r="X112" s="14"/>
      <c r="Y112" s="14"/>
      <c r="Z112" s="14"/>
      <c r="AA112" s="14"/>
      <c r="AB112" s="14"/>
    </row>
    <row r="113">
      <c r="A113" s="7"/>
      <c r="B113" s="11"/>
      <c r="C113" s="9"/>
      <c r="D113" s="22"/>
      <c r="E113" s="11"/>
      <c r="F113" s="11"/>
      <c r="G113" s="11"/>
      <c r="H113" s="79"/>
      <c r="I113" s="14"/>
      <c r="J113" s="14"/>
      <c r="K113" s="14"/>
      <c r="L113" s="14"/>
      <c r="M113" s="14"/>
      <c r="N113" s="14"/>
      <c r="O113" s="14"/>
      <c r="P113" s="14"/>
      <c r="Q113" s="14"/>
      <c r="R113" s="14"/>
      <c r="S113" s="14"/>
      <c r="T113" s="14"/>
      <c r="U113" s="14"/>
      <c r="V113" s="14"/>
      <c r="W113" s="14"/>
      <c r="X113" s="14"/>
      <c r="Y113" s="14"/>
      <c r="Z113" s="14"/>
      <c r="AA113" s="14"/>
      <c r="AB113" s="14"/>
    </row>
    <row r="114">
      <c r="A114" s="7"/>
      <c r="B114" s="11"/>
      <c r="C114" s="9"/>
      <c r="D114" s="22"/>
      <c r="E114" s="11"/>
      <c r="F114" s="11"/>
      <c r="G114" s="11"/>
      <c r="H114" s="79"/>
      <c r="I114" s="14"/>
      <c r="J114" s="14"/>
      <c r="K114" s="14"/>
      <c r="L114" s="14"/>
      <c r="M114" s="14"/>
      <c r="N114" s="14"/>
      <c r="O114" s="14"/>
      <c r="P114" s="14"/>
      <c r="Q114" s="14"/>
      <c r="R114" s="14"/>
      <c r="S114" s="14"/>
      <c r="T114" s="14"/>
      <c r="U114" s="14"/>
      <c r="V114" s="14"/>
      <c r="W114" s="14"/>
      <c r="X114" s="14"/>
      <c r="Y114" s="14"/>
      <c r="Z114" s="14"/>
      <c r="AA114" s="14"/>
      <c r="AB114" s="14"/>
    </row>
    <row r="115">
      <c r="A115" s="7"/>
      <c r="B115" s="11"/>
      <c r="C115" s="9"/>
      <c r="D115" s="22"/>
      <c r="E115" s="11"/>
      <c r="F115" s="11"/>
      <c r="G115" s="11"/>
      <c r="H115" s="79"/>
      <c r="I115" s="14"/>
      <c r="J115" s="14"/>
      <c r="K115" s="14"/>
      <c r="L115" s="14"/>
      <c r="M115" s="14"/>
      <c r="N115" s="14"/>
      <c r="O115" s="14"/>
      <c r="P115" s="14"/>
      <c r="Q115" s="14"/>
      <c r="R115" s="14"/>
      <c r="S115" s="14"/>
      <c r="T115" s="14"/>
      <c r="U115" s="14"/>
      <c r="V115" s="14"/>
      <c r="W115" s="14"/>
      <c r="X115" s="14"/>
      <c r="Y115" s="14"/>
      <c r="Z115" s="14"/>
      <c r="AA115" s="14"/>
      <c r="AB115" s="14"/>
    </row>
    <row r="116">
      <c r="A116" s="7"/>
      <c r="B116" s="11"/>
      <c r="C116" s="9"/>
      <c r="D116" s="22"/>
      <c r="E116" s="11"/>
      <c r="F116" s="11"/>
      <c r="G116" s="11"/>
      <c r="H116" s="79"/>
      <c r="I116" s="14"/>
      <c r="J116" s="14"/>
      <c r="K116" s="14"/>
      <c r="L116" s="14"/>
      <c r="M116" s="14"/>
      <c r="N116" s="14"/>
      <c r="O116" s="14"/>
      <c r="P116" s="14"/>
      <c r="Q116" s="14"/>
      <c r="R116" s="14"/>
      <c r="S116" s="14"/>
      <c r="T116" s="14"/>
      <c r="U116" s="14"/>
      <c r="V116" s="14"/>
      <c r="W116" s="14"/>
      <c r="X116" s="14"/>
      <c r="Y116" s="14"/>
      <c r="Z116" s="14"/>
      <c r="AA116" s="14"/>
      <c r="AB116" s="14"/>
    </row>
    <row r="117">
      <c r="A117" s="7"/>
      <c r="B117" s="11"/>
      <c r="C117" s="9"/>
      <c r="D117" s="22"/>
      <c r="E117" s="11"/>
      <c r="F117" s="11"/>
      <c r="G117" s="11"/>
      <c r="H117" s="79"/>
      <c r="I117" s="14"/>
      <c r="J117" s="14"/>
      <c r="K117" s="14"/>
      <c r="L117" s="14"/>
      <c r="M117" s="14"/>
      <c r="N117" s="14"/>
      <c r="O117" s="14"/>
      <c r="P117" s="14"/>
      <c r="Q117" s="14"/>
      <c r="R117" s="14"/>
      <c r="S117" s="14"/>
      <c r="T117" s="14"/>
      <c r="U117" s="14"/>
      <c r="V117" s="14"/>
      <c r="W117" s="14"/>
      <c r="X117" s="14"/>
      <c r="Y117" s="14"/>
      <c r="Z117" s="14"/>
      <c r="AA117" s="14"/>
      <c r="AB117" s="14"/>
    </row>
    <row r="118">
      <c r="A118" s="7"/>
      <c r="B118" s="11"/>
      <c r="C118" s="9"/>
      <c r="D118" s="22"/>
      <c r="E118" s="11"/>
      <c r="F118" s="11"/>
      <c r="G118" s="11"/>
      <c r="H118" s="79"/>
      <c r="I118" s="14"/>
      <c r="J118" s="14"/>
      <c r="K118" s="14"/>
      <c r="L118" s="14"/>
      <c r="M118" s="14"/>
      <c r="N118" s="14"/>
      <c r="O118" s="14"/>
      <c r="P118" s="14"/>
      <c r="Q118" s="14"/>
      <c r="R118" s="14"/>
      <c r="S118" s="14"/>
      <c r="T118" s="14"/>
      <c r="U118" s="14"/>
      <c r="V118" s="14"/>
      <c r="W118" s="14"/>
      <c r="X118" s="14"/>
      <c r="Y118" s="14"/>
      <c r="Z118" s="14"/>
      <c r="AA118" s="14"/>
      <c r="AB118" s="14"/>
    </row>
    <row r="119">
      <c r="A119" s="7"/>
      <c r="B119" s="11"/>
      <c r="C119" s="9"/>
      <c r="D119" s="22"/>
      <c r="E119" s="11"/>
      <c r="F119" s="11"/>
      <c r="G119" s="11"/>
      <c r="H119" s="79"/>
      <c r="I119" s="14"/>
      <c r="J119" s="14"/>
      <c r="K119" s="14"/>
      <c r="L119" s="14"/>
      <c r="M119" s="14"/>
      <c r="N119" s="14"/>
      <c r="O119" s="14"/>
      <c r="P119" s="14"/>
      <c r="Q119" s="14"/>
      <c r="R119" s="14"/>
      <c r="S119" s="14"/>
      <c r="T119" s="14"/>
      <c r="U119" s="14"/>
      <c r="V119" s="14"/>
      <c r="W119" s="14"/>
      <c r="X119" s="14"/>
      <c r="Y119" s="14"/>
      <c r="Z119" s="14"/>
      <c r="AA119" s="14"/>
      <c r="AB119" s="14"/>
    </row>
    <row r="120">
      <c r="A120" s="7"/>
      <c r="B120" s="11"/>
      <c r="C120" s="9"/>
      <c r="D120" s="22"/>
      <c r="E120" s="11"/>
      <c r="F120" s="11"/>
      <c r="G120" s="11"/>
      <c r="H120" s="79"/>
      <c r="I120" s="14"/>
      <c r="J120" s="14"/>
      <c r="K120" s="14"/>
      <c r="L120" s="14"/>
      <c r="M120" s="14"/>
      <c r="N120" s="14"/>
      <c r="O120" s="14"/>
      <c r="P120" s="14"/>
      <c r="Q120" s="14"/>
      <c r="R120" s="14"/>
      <c r="S120" s="14"/>
      <c r="T120" s="14"/>
      <c r="U120" s="14"/>
      <c r="V120" s="14"/>
      <c r="W120" s="14"/>
      <c r="X120" s="14"/>
      <c r="Y120" s="14"/>
      <c r="Z120" s="14"/>
      <c r="AA120" s="14"/>
      <c r="AB120" s="14"/>
    </row>
    <row r="121">
      <c r="A121" s="7"/>
      <c r="B121" s="11"/>
      <c r="C121" s="9"/>
      <c r="D121" s="22"/>
      <c r="E121" s="11"/>
      <c r="F121" s="11"/>
      <c r="G121" s="11"/>
      <c r="H121" s="79"/>
      <c r="I121" s="14"/>
      <c r="J121" s="14"/>
      <c r="K121" s="14"/>
      <c r="L121" s="14"/>
      <c r="M121" s="14"/>
      <c r="N121" s="14"/>
      <c r="O121" s="14"/>
      <c r="P121" s="14"/>
      <c r="Q121" s="14"/>
      <c r="R121" s="14"/>
      <c r="S121" s="14"/>
      <c r="T121" s="14"/>
      <c r="U121" s="14"/>
      <c r="V121" s="14"/>
      <c r="W121" s="14"/>
      <c r="X121" s="14"/>
      <c r="Y121" s="14"/>
      <c r="Z121" s="14"/>
      <c r="AA121" s="14"/>
      <c r="AB121" s="14"/>
    </row>
    <row r="122">
      <c r="A122" s="7"/>
      <c r="B122" s="11"/>
      <c r="C122" s="9"/>
      <c r="D122" s="22"/>
      <c r="E122" s="11"/>
      <c r="F122" s="11"/>
      <c r="G122" s="11"/>
      <c r="H122" s="79"/>
      <c r="I122" s="14"/>
      <c r="J122" s="14"/>
      <c r="K122" s="14"/>
      <c r="L122" s="14"/>
      <c r="M122" s="14"/>
      <c r="N122" s="14"/>
      <c r="O122" s="14"/>
      <c r="P122" s="14"/>
      <c r="Q122" s="14"/>
      <c r="R122" s="14"/>
      <c r="S122" s="14"/>
      <c r="T122" s="14"/>
      <c r="U122" s="14"/>
      <c r="V122" s="14"/>
      <c r="W122" s="14"/>
      <c r="X122" s="14"/>
      <c r="Y122" s="14"/>
      <c r="Z122" s="14"/>
      <c r="AA122" s="14"/>
      <c r="AB122" s="14"/>
    </row>
    <row r="123">
      <c r="A123" s="7"/>
      <c r="B123" s="11"/>
      <c r="C123" s="9"/>
      <c r="D123" s="22"/>
      <c r="E123" s="11"/>
      <c r="F123" s="11"/>
      <c r="G123" s="11"/>
      <c r="H123" s="79"/>
      <c r="I123" s="14"/>
      <c r="J123" s="14"/>
      <c r="K123" s="14"/>
      <c r="L123" s="14"/>
      <c r="M123" s="14"/>
      <c r="N123" s="14"/>
      <c r="O123" s="14"/>
      <c r="P123" s="14"/>
      <c r="Q123" s="14"/>
      <c r="R123" s="14"/>
      <c r="S123" s="14"/>
      <c r="T123" s="14"/>
      <c r="U123" s="14"/>
      <c r="V123" s="14"/>
      <c r="W123" s="14"/>
      <c r="X123" s="14"/>
      <c r="Y123" s="14"/>
      <c r="Z123" s="14"/>
      <c r="AA123" s="14"/>
      <c r="AB123" s="14"/>
    </row>
    <row r="124">
      <c r="A124" s="7"/>
      <c r="B124" s="11"/>
      <c r="C124" s="9"/>
      <c r="D124" s="22"/>
      <c r="E124" s="11"/>
      <c r="F124" s="11"/>
      <c r="G124" s="11"/>
      <c r="H124" s="79"/>
      <c r="I124" s="14"/>
      <c r="J124" s="14"/>
      <c r="K124" s="14"/>
      <c r="L124" s="14"/>
      <c r="M124" s="14"/>
      <c r="N124" s="14"/>
      <c r="O124" s="14"/>
      <c r="P124" s="14"/>
      <c r="Q124" s="14"/>
      <c r="R124" s="14"/>
      <c r="S124" s="14"/>
      <c r="T124" s="14"/>
      <c r="U124" s="14"/>
      <c r="V124" s="14"/>
      <c r="W124" s="14"/>
      <c r="X124" s="14"/>
      <c r="Y124" s="14"/>
      <c r="Z124" s="14"/>
      <c r="AA124" s="14"/>
      <c r="AB124" s="14"/>
    </row>
    <row r="125">
      <c r="A125" s="7"/>
      <c r="B125" s="11"/>
      <c r="C125" s="9"/>
      <c r="D125" s="22"/>
      <c r="E125" s="11"/>
      <c r="F125" s="11"/>
      <c r="G125" s="11"/>
      <c r="H125" s="79"/>
      <c r="I125" s="14"/>
      <c r="J125" s="14"/>
      <c r="K125" s="14"/>
      <c r="L125" s="14"/>
      <c r="M125" s="14"/>
      <c r="N125" s="14"/>
      <c r="O125" s="14"/>
      <c r="P125" s="14"/>
      <c r="Q125" s="14"/>
      <c r="R125" s="14"/>
      <c r="S125" s="14"/>
      <c r="T125" s="14"/>
      <c r="U125" s="14"/>
      <c r="V125" s="14"/>
      <c r="W125" s="14"/>
      <c r="X125" s="14"/>
      <c r="Y125" s="14"/>
      <c r="Z125" s="14"/>
      <c r="AA125" s="14"/>
      <c r="AB125" s="14"/>
    </row>
    <row r="126">
      <c r="A126" s="7"/>
      <c r="B126" s="11"/>
      <c r="C126" s="9"/>
      <c r="D126" s="22"/>
      <c r="E126" s="11"/>
      <c r="F126" s="11"/>
      <c r="G126" s="11"/>
      <c r="H126" s="79"/>
      <c r="I126" s="14"/>
      <c r="J126" s="14"/>
      <c r="K126" s="14"/>
      <c r="L126" s="14"/>
      <c r="M126" s="14"/>
      <c r="N126" s="14"/>
      <c r="O126" s="14"/>
      <c r="P126" s="14"/>
      <c r="Q126" s="14"/>
      <c r="R126" s="14"/>
      <c r="S126" s="14"/>
      <c r="T126" s="14"/>
      <c r="U126" s="14"/>
      <c r="V126" s="14"/>
      <c r="W126" s="14"/>
      <c r="X126" s="14"/>
      <c r="Y126" s="14"/>
      <c r="Z126" s="14"/>
      <c r="AA126" s="14"/>
      <c r="AB126" s="14"/>
    </row>
    <row r="127">
      <c r="A127" s="7"/>
      <c r="B127" s="11"/>
      <c r="C127" s="9"/>
      <c r="D127" s="22"/>
      <c r="E127" s="11"/>
      <c r="F127" s="11"/>
      <c r="G127" s="11"/>
      <c r="H127" s="79"/>
      <c r="I127" s="14"/>
      <c r="J127" s="14"/>
      <c r="K127" s="14"/>
      <c r="L127" s="14"/>
      <c r="M127" s="14"/>
      <c r="N127" s="14"/>
      <c r="O127" s="14"/>
      <c r="P127" s="14"/>
      <c r="Q127" s="14"/>
      <c r="R127" s="14"/>
      <c r="S127" s="14"/>
      <c r="T127" s="14"/>
      <c r="U127" s="14"/>
      <c r="V127" s="14"/>
      <c r="W127" s="14"/>
      <c r="X127" s="14"/>
      <c r="Y127" s="14"/>
      <c r="Z127" s="14"/>
      <c r="AA127" s="14"/>
      <c r="AB127" s="14"/>
    </row>
    <row r="128">
      <c r="A128" s="7"/>
      <c r="B128" s="11"/>
      <c r="C128" s="9"/>
      <c r="D128" s="22"/>
      <c r="E128" s="11"/>
      <c r="F128" s="11"/>
      <c r="G128" s="11"/>
      <c r="H128" s="79"/>
      <c r="I128" s="14"/>
      <c r="J128" s="14"/>
      <c r="K128" s="14"/>
      <c r="L128" s="14"/>
      <c r="M128" s="14"/>
      <c r="N128" s="14"/>
      <c r="O128" s="14"/>
      <c r="P128" s="14"/>
      <c r="Q128" s="14"/>
      <c r="R128" s="14"/>
      <c r="S128" s="14"/>
      <c r="T128" s="14"/>
      <c r="U128" s="14"/>
      <c r="V128" s="14"/>
      <c r="W128" s="14"/>
      <c r="X128" s="14"/>
      <c r="Y128" s="14"/>
      <c r="Z128" s="14"/>
      <c r="AA128" s="14"/>
      <c r="AB128" s="14"/>
    </row>
    <row r="129">
      <c r="A129" s="7"/>
      <c r="B129" s="11"/>
      <c r="C129" s="9"/>
      <c r="D129" s="22"/>
      <c r="E129" s="11"/>
      <c r="F129" s="11"/>
      <c r="G129" s="11"/>
      <c r="H129" s="79"/>
      <c r="I129" s="14"/>
      <c r="J129" s="14"/>
      <c r="K129" s="14"/>
      <c r="L129" s="14"/>
      <c r="M129" s="14"/>
      <c r="N129" s="14"/>
      <c r="O129" s="14"/>
      <c r="P129" s="14"/>
      <c r="Q129" s="14"/>
      <c r="R129" s="14"/>
      <c r="S129" s="14"/>
      <c r="T129" s="14"/>
      <c r="U129" s="14"/>
      <c r="V129" s="14"/>
      <c r="W129" s="14"/>
      <c r="X129" s="14"/>
      <c r="Y129" s="14"/>
      <c r="Z129" s="14"/>
      <c r="AA129" s="14"/>
      <c r="AB129" s="14"/>
    </row>
    <row r="130">
      <c r="A130" s="7"/>
      <c r="B130" s="11"/>
      <c r="C130" s="9"/>
      <c r="D130" s="22"/>
      <c r="E130" s="11"/>
      <c r="F130" s="11"/>
      <c r="G130" s="11"/>
      <c r="H130" s="79"/>
      <c r="I130" s="14"/>
      <c r="J130" s="14"/>
      <c r="K130" s="14"/>
      <c r="L130" s="14"/>
      <c r="M130" s="14"/>
      <c r="N130" s="14"/>
      <c r="O130" s="14"/>
      <c r="P130" s="14"/>
      <c r="Q130" s="14"/>
      <c r="R130" s="14"/>
      <c r="S130" s="14"/>
      <c r="T130" s="14"/>
      <c r="U130" s="14"/>
      <c r="V130" s="14"/>
      <c r="W130" s="14"/>
      <c r="X130" s="14"/>
      <c r="Y130" s="14"/>
      <c r="Z130" s="14"/>
      <c r="AA130" s="14"/>
      <c r="AB130" s="14"/>
    </row>
    <row r="131">
      <c r="A131" s="7"/>
      <c r="B131" s="11"/>
      <c r="C131" s="9"/>
      <c r="D131" s="22"/>
      <c r="E131" s="11"/>
      <c r="F131" s="11"/>
      <c r="G131" s="11"/>
      <c r="H131" s="79"/>
      <c r="I131" s="14"/>
      <c r="J131" s="14"/>
      <c r="K131" s="14"/>
      <c r="L131" s="14"/>
      <c r="M131" s="14"/>
      <c r="N131" s="14"/>
      <c r="O131" s="14"/>
      <c r="P131" s="14"/>
      <c r="Q131" s="14"/>
      <c r="R131" s="14"/>
      <c r="S131" s="14"/>
      <c r="T131" s="14"/>
      <c r="U131" s="14"/>
      <c r="V131" s="14"/>
      <c r="W131" s="14"/>
      <c r="X131" s="14"/>
      <c r="Y131" s="14"/>
      <c r="Z131" s="14"/>
      <c r="AA131" s="14"/>
      <c r="AB131" s="14"/>
    </row>
    <row r="132">
      <c r="A132" s="7"/>
      <c r="B132" s="11"/>
      <c r="C132" s="9"/>
      <c r="D132" s="22"/>
      <c r="E132" s="11"/>
      <c r="F132" s="11"/>
      <c r="G132" s="11"/>
      <c r="H132" s="79"/>
      <c r="I132" s="14"/>
      <c r="J132" s="14"/>
      <c r="K132" s="14"/>
      <c r="L132" s="14"/>
      <c r="M132" s="14"/>
      <c r="N132" s="14"/>
      <c r="O132" s="14"/>
      <c r="P132" s="14"/>
      <c r="Q132" s="14"/>
      <c r="R132" s="14"/>
      <c r="S132" s="14"/>
      <c r="T132" s="14"/>
      <c r="U132" s="14"/>
      <c r="V132" s="14"/>
      <c r="W132" s="14"/>
      <c r="X132" s="14"/>
      <c r="Y132" s="14"/>
      <c r="Z132" s="14"/>
      <c r="AA132" s="14"/>
      <c r="AB132" s="14"/>
    </row>
    <row r="133">
      <c r="A133" s="7"/>
      <c r="B133" s="11"/>
      <c r="C133" s="9"/>
      <c r="D133" s="22"/>
      <c r="E133" s="11"/>
      <c r="F133" s="11"/>
      <c r="G133" s="11"/>
      <c r="H133" s="79"/>
      <c r="I133" s="14"/>
      <c r="J133" s="14"/>
      <c r="K133" s="14"/>
      <c r="L133" s="14"/>
      <c r="M133" s="14"/>
      <c r="N133" s="14"/>
      <c r="O133" s="14"/>
      <c r="P133" s="14"/>
      <c r="Q133" s="14"/>
      <c r="R133" s="14"/>
      <c r="S133" s="14"/>
      <c r="T133" s="14"/>
      <c r="U133" s="14"/>
      <c r="V133" s="14"/>
      <c r="W133" s="14"/>
      <c r="X133" s="14"/>
      <c r="Y133" s="14"/>
      <c r="Z133" s="14"/>
      <c r="AA133" s="14"/>
      <c r="AB133" s="14"/>
    </row>
    <row r="134">
      <c r="A134" s="7"/>
      <c r="B134" s="11"/>
      <c r="C134" s="9"/>
      <c r="D134" s="22"/>
      <c r="E134" s="11"/>
      <c r="F134" s="11"/>
      <c r="G134" s="11"/>
      <c r="H134" s="79"/>
      <c r="I134" s="14"/>
      <c r="J134" s="14"/>
      <c r="K134" s="14"/>
      <c r="L134" s="14"/>
      <c r="M134" s="14"/>
      <c r="N134" s="14"/>
      <c r="O134" s="14"/>
      <c r="P134" s="14"/>
      <c r="Q134" s="14"/>
      <c r="R134" s="14"/>
      <c r="S134" s="14"/>
      <c r="T134" s="14"/>
      <c r="U134" s="14"/>
      <c r="V134" s="14"/>
      <c r="W134" s="14"/>
      <c r="X134" s="14"/>
      <c r="Y134" s="14"/>
      <c r="Z134" s="14"/>
      <c r="AA134" s="14"/>
      <c r="AB134" s="14"/>
    </row>
    <row r="135">
      <c r="A135" s="7"/>
      <c r="B135" s="11"/>
      <c r="C135" s="9"/>
      <c r="D135" s="22"/>
      <c r="E135" s="11"/>
      <c r="F135" s="11"/>
      <c r="G135" s="11"/>
      <c r="H135" s="79"/>
      <c r="I135" s="14"/>
      <c r="J135" s="14"/>
      <c r="K135" s="14"/>
      <c r="L135" s="14"/>
      <c r="M135" s="14"/>
      <c r="N135" s="14"/>
      <c r="O135" s="14"/>
      <c r="P135" s="14"/>
      <c r="Q135" s="14"/>
      <c r="R135" s="14"/>
      <c r="S135" s="14"/>
      <c r="T135" s="14"/>
      <c r="U135" s="14"/>
      <c r="V135" s="14"/>
      <c r="W135" s="14"/>
      <c r="X135" s="14"/>
      <c r="Y135" s="14"/>
      <c r="Z135" s="14"/>
      <c r="AA135" s="14"/>
      <c r="AB135" s="14"/>
    </row>
    <row r="136">
      <c r="A136" s="7"/>
      <c r="B136" s="11"/>
      <c r="C136" s="9"/>
      <c r="D136" s="22"/>
      <c r="E136" s="11"/>
      <c r="F136" s="11"/>
      <c r="G136" s="11"/>
      <c r="H136" s="79"/>
      <c r="I136" s="14"/>
      <c r="J136" s="14"/>
      <c r="K136" s="14"/>
      <c r="L136" s="14"/>
      <c r="M136" s="14"/>
      <c r="N136" s="14"/>
      <c r="O136" s="14"/>
      <c r="P136" s="14"/>
      <c r="Q136" s="14"/>
      <c r="R136" s="14"/>
      <c r="S136" s="14"/>
      <c r="T136" s="14"/>
      <c r="U136" s="14"/>
      <c r="V136" s="14"/>
      <c r="W136" s="14"/>
      <c r="X136" s="14"/>
      <c r="Y136" s="14"/>
      <c r="Z136" s="14"/>
      <c r="AA136" s="14"/>
      <c r="AB136" s="14"/>
    </row>
    <row r="137">
      <c r="A137" s="7"/>
      <c r="B137" s="11"/>
      <c r="C137" s="9"/>
      <c r="D137" s="22"/>
      <c r="E137" s="11"/>
      <c r="F137" s="11"/>
      <c r="G137" s="11"/>
      <c r="H137" s="79"/>
      <c r="I137" s="14"/>
      <c r="J137" s="14"/>
      <c r="K137" s="14"/>
      <c r="L137" s="14"/>
      <c r="M137" s="14"/>
      <c r="N137" s="14"/>
      <c r="O137" s="14"/>
      <c r="P137" s="14"/>
      <c r="Q137" s="14"/>
      <c r="R137" s="14"/>
      <c r="S137" s="14"/>
      <c r="T137" s="14"/>
      <c r="U137" s="14"/>
      <c r="V137" s="14"/>
      <c r="W137" s="14"/>
      <c r="X137" s="14"/>
      <c r="Y137" s="14"/>
      <c r="Z137" s="14"/>
      <c r="AA137" s="14"/>
      <c r="AB137" s="14"/>
    </row>
    <row r="138">
      <c r="A138" s="7"/>
      <c r="B138" s="11"/>
      <c r="C138" s="9"/>
      <c r="D138" s="22"/>
      <c r="E138" s="11"/>
      <c r="F138" s="11"/>
      <c r="G138" s="11"/>
      <c r="H138" s="79"/>
      <c r="I138" s="14"/>
      <c r="J138" s="14"/>
      <c r="K138" s="14"/>
      <c r="L138" s="14"/>
      <c r="M138" s="14"/>
      <c r="N138" s="14"/>
      <c r="O138" s="14"/>
      <c r="P138" s="14"/>
      <c r="Q138" s="14"/>
      <c r="R138" s="14"/>
      <c r="S138" s="14"/>
      <c r="T138" s="14"/>
      <c r="U138" s="14"/>
      <c r="V138" s="14"/>
      <c r="W138" s="14"/>
      <c r="X138" s="14"/>
      <c r="Y138" s="14"/>
      <c r="Z138" s="14"/>
      <c r="AA138" s="14"/>
      <c r="AB138" s="14"/>
    </row>
    <row r="139">
      <c r="A139" s="7"/>
      <c r="B139" s="11"/>
      <c r="C139" s="9"/>
      <c r="D139" s="22"/>
      <c r="E139" s="11"/>
      <c r="F139" s="11"/>
      <c r="G139" s="11"/>
      <c r="H139" s="79"/>
      <c r="I139" s="14"/>
      <c r="J139" s="14"/>
      <c r="K139" s="14"/>
      <c r="L139" s="14"/>
      <c r="M139" s="14"/>
      <c r="N139" s="14"/>
      <c r="O139" s="14"/>
      <c r="P139" s="14"/>
      <c r="Q139" s="14"/>
      <c r="R139" s="14"/>
      <c r="S139" s="14"/>
      <c r="T139" s="14"/>
      <c r="U139" s="14"/>
      <c r="V139" s="14"/>
      <c r="W139" s="14"/>
      <c r="X139" s="14"/>
      <c r="Y139" s="14"/>
      <c r="Z139" s="14"/>
      <c r="AA139" s="14"/>
      <c r="AB139" s="14"/>
    </row>
    <row r="140">
      <c r="A140" s="7"/>
      <c r="B140" s="11"/>
      <c r="C140" s="9"/>
      <c r="D140" s="22"/>
      <c r="E140" s="11"/>
      <c r="F140" s="11"/>
      <c r="G140" s="11"/>
      <c r="H140" s="79"/>
      <c r="I140" s="14"/>
      <c r="J140" s="14"/>
      <c r="K140" s="14"/>
      <c r="L140" s="14"/>
      <c r="M140" s="14"/>
      <c r="N140" s="14"/>
      <c r="O140" s="14"/>
      <c r="P140" s="14"/>
      <c r="Q140" s="14"/>
      <c r="R140" s="14"/>
      <c r="S140" s="14"/>
      <c r="T140" s="14"/>
      <c r="U140" s="14"/>
      <c r="V140" s="14"/>
      <c r="W140" s="14"/>
      <c r="X140" s="14"/>
      <c r="Y140" s="14"/>
      <c r="Z140" s="14"/>
      <c r="AA140" s="14"/>
      <c r="AB140" s="14"/>
    </row>
    <row r="141">
      <c r="A141" s="7"/>
      <c r="B141" s="11"/>
      <c r="C141" s="9"/>
      <c r="D141" s="22"/>
      <c r="E141" s="11"/>
      <c r="F141" s="11"/>
      <c r="G141" s="11"/>
      <c r="H141" s="79"/>
      <c r="I141" s="14"/>
      <c r="J141" s="14"/>
      <c r="K141" s="14"/>
      <c r="L141" s="14"/>
      <c r="M141" s="14"/>
      <c r="N141" s="14"/>
      <c r="O141" s="14"/>
      <c r="P141" s="14"/>
      <c r="Q141" s="14"/>
      <c r="R141" s="14"/>
      <c r="S141" s="14"/>
      <c r="T141" s="14"/>
      <c r="U141" s="14"/>
      <c r="V141" s="14"/>
      <c r="W141" s="14"/>
      <c r="X141" s="14"/>
      <c r="Y141" s="14"/>
      <c r="Z141" s="14"/>
      <c r="AA141" s="14"/>
      <c r="AB141" s="14"/>
    </row>
    <row r="142">
      <c r="A142" s="7"/>
      <c r="B142" s="11"/>
      <c r="C142" s="9"/>
      <c r="D142" s="22"/>
      <c r="E142" s="11"/>
      <c r="F142" s="11"/>
      <c r="G142" s="11"/>
      <c r="H142" s="79"/>
      <c r="I142" s="14"/>
      <c r="J142" s="14"/>
      <c r="K142" s="14"/>
      <c r="L142" s="14"/>
      <c r="M142" s="14"/>
      <c r="N142" s="14"/>
      <c r="O142" s="14"/>
      <c r="P142" s="14"/>
      <c r="Q142" s="14"/>
      <c r="R142" s="14"/>
      <c r="S142" s="14"/>
      <c r="T142" s="14"/>
      <c r="U142" s="14"/>
      <c r="V142" s="14"/>
      <c r="W142" s="14"/>
      <c r="X142" s="14"/>
      <c r="Y142" s="14"/>
      <c r="Z142" s="14"/>
      <c r="AA142" s="14"/>
      <c r="AB142" s="14"/>
    </row>
    <row r="143">
      <c r="A143" s="7"/>
      <c r="B143" s="11"/>
      <c r="C143" s="9"/>
      <c r="D143" s="22"/>
      <c r="E143" s="11"/>
      <c r="F143" s="11"/>
      <c r="G143" s="11"/>
      <c r="H143" s="79"/>
      <c r="I143" s="14"/>
      <c r="J143" s="14"/>
      <c r="K143" s="14"/>
      <c r="L143" s="14"/>
      <c r="M143" s="14"/>
      <c r="N143" s="14"/>
      <c r="O143" s="14"/>
      <c r="P143" s="14"/>
      <c r="Q143" s="14"/>
      <c r="R143" s="14"/>
      <c r="S143" s="14"/>
      <c r="T143" s="14"/>
      <c r="U143" s="14"/>
      <c r="V143" s="14"/>
      <c r="W143" s="14"/>
      <c r="X143" s="14"/>
      <c r="Y143" s="14"/>
      <c r="Z143" s="14"/>
      <c r="AA143" s="14"/>
      <c r="AB143" s="14"/>
    </row>
    <row r="144">
      <c r="A144" s="7"/>
      <c r="B144" s="11"/>
      <c r="C144" s="9"/>
      <c r="D144" s="22"/>
      <c r="E144" s="11"/>
      <c r="F144" s="11"/>
      <c r="G144" s="11"/>
      <c r="H144" s="79"/>
      <c r="I144" s="14"/>
      <c r="J144" s="14"/>
      <c r="K144" s="14"/>
      <c r="L144" s="14"/>
      <c r="M144" s="14"/>
      <c r="N144" s="14"/>
      <c r="O144" s="14"/>
      <c r="P144" s="14"/>
      <c r="Q144" s="14"/>
      <c r="R144" s="14"/>
      <c r="S144" s="14"/>
      <c r="T144" s="14"/>
      <c r="U144" s="14"/>
      <c r="V144" s="14"/>
      <c r="W144" s="14"/>
      <c r="X144" s="14"/>
      <c r="Y144" s="14"/>
      <c r="Z144" s="14"/>
      <c r="AA144" s="14"/>
      <c r="AB144" s="14"/>
    </row>
    <row r="145">
      <c r="A145" s="7"/>
      <c r="B145" s="11"/>
      <c r="C145" s="9"/>
      <c r="D145" s="22"/>
      <c r="E145" s="11"/>
      <c r="F145" s="11"/>
      <c r="G145" s="11"/>
      <c r="H145" s="79"/>
      <c r="I145" s="14"/>
      <c r="J145" s="14"/>
      <c r="K145" s="14"/>
      <c r="L145" s="14"/>
      <c r="M145" s="14"/>
      <c r="N145" s="14"/>
      <c r="O145" s="14"/>
      <c r="P145" s="14"/>
      <c r="Q145" s="14"/>
      <c r="R145" s="14"/>
      <c r="S145" s="14"/>
      <c r="T145" s="14"/>
      <c r="U145" s="14"/>
      <c r="V145" s="14"/>
      <c r="W145" s="14"/>
      <c r="X145" s="14"/>
      <c r="Y145" s="14"/>
      <c r="Z145" s="14"/>
      <c r="AA145" s="14"/>
      <c r="AB145" s="14"/>
    </row>
    <row r="146">
      <c r="A146" s="7"/>
      <c r="B146" s="11"/>
      <c r="C146" s="9"/>
      <c r="D146" s="22"/>
      <c r="E146" s="11"/>
      <c r="F146" s="11"/>
      <c r="G146" s="11"/>
      <c r="H146" s="79"/>
      <c r="I146" s="14"/>
      <c r="J146" s="14"/>
      <c r="K146" s="14"/>
      <c r="L146" s="14"/>
      <c r="M146" s="14"/>
      <c r="N146" s="14"/>
      <c r="O146" s="14"/>
      <c r="P146" s="14"/>
      <c r="Q146" s="14"/>
      <c r="R146" s="14"/>
      <c r="S146" s="14"/>
      <c r="T146" s="14"/>
      <c r="U146" s="14"/>
      <c r="V146" s="14"/>
      <c r="W146" s="14"/>
      <c r="X146" s="14"/>
      <c r="Y146" s="14"/>
      <c r="Z146" s="14"/>
      <c r="AA146" s="14"/>
      <c r="AB146" s="14"/>
    </row>
    <row r="147">
      <c r="A147" s="7"/>
      <c r="B147" s="11"/>
      <c r="C147" s="9"/>
      <c r="D147" s="22"/>
      <c r="E147" s="11"/>
      <c r="F147" s="11"/>
      <c r="G147" s="11"/>
      <c r="H147" s="79"/>
      <c r="I147" s="14"/>
      <c r="J147" s="14"/>
      <c r="K147" s="14"/>
      <c r="L147" s="14"/>
      <c r="M147" s="14"/>
      <c r="N147" s="14"/>
      <c r="O147" s="14"/>
      <c r="P147" s="14"/>
      <c r="Q147" s="14"/>
      <c r="R147" s="14"/>
      <c r="S147" s="14"/>
      <c r="T147" s="14"/>
      <c r="U147" s="14"/>
      <c r="V147" s="14"/>
      <c r="W147" s="14"/>
      <c r="X147" s="14"/>
      <c r="Y147" s="14"/>
      <c r="Z147" s="14"/>
      <c r="AA147" s="14"/>
      <c r="AB147" s="14"/>
    </row>
    <row r="148">
      <c r="A148" s="7"/>
      <c r="B148" s="11"/>
      <c r="C148" s="9"/>
      <c r="D148" s="22"/>
      <c r="E148" s="11"/>
      <c r="F148" s="11"/>
      <c r="G148" s="11"/>
      <c r="H148" s="79"/>
      <c r="I148" s="14"/>
      <c r="J148" s="14"/>
      <c r="K148" s="14"/>
      <c r="L148" s="14"/>
      <c r="M148" s="14"/>
      <c r="N148" s="14"/>
      <c r="O148" s="14"/>
      <c r="P148" s="14"/>
      <c r="Q148" s="14"/>
      <c r="R148" s="14"/>
      <c r="S148" s="14"/>
      <c r="T148" s="14"/>
      <c r="U148" s="14"/>
      <c r="V148" s="14"/>
      <c r="W148" s="14"/>
      <c r="X148" s="14"/>
      <c r="Y148" s="14"/>
      <c r="Z148" s="14"/>
      <c r="AA148" s="14"/>
      <c r="AB148" s="14"/>
    </row>
    <row r="149">
      <c r="A149" s="7"/>
      <c r="B149" s="11"/>
      <c r="C149" s="9"/>
      <c r="D149" s="22"/>
      <c r="E149" s="11"/>
      <c r="F149" s="11"/>
      <c r="G149" s="11"/>
      <c r="H149" s="79"/>
      <c r="I149" s="14"/>
      <c r="J149" s="14"/>
      <c r="K149" s="14"/>
      <c r="L149" s="14"/>
      <c r="M149" s="14"/>
      <c r="N149" s="14"/>
      <c r="O149" s="14"/>
      <c r="P149" s="14"/>
      <c r="Q149" s="14"/>
      <c r="R149" s="14"/>
      <c r="S149" s="14"/>
      <c r="T149" s="14"/>
      <c r="U149" s="14"/>
      <c r="V149" s="14"/>
      <c r="W149" s="14"/>
      <c r="X149" s="14"/>
      <c r="Y149" s="14"/>
      <c r="Z149" s="14"/>
      <c r="AA149" s="14"/>
      <c r="AB149" s="14"/>
    </row>
    <row r="150">
      <c r="A150" s="7"/>
      <c r="B150" s="11"/>
      <c r="C150" s="9"/>
      <c r="D150" s="22"/>
      <c r="E150" s="11"/>
      <c r="F150" s="11"/>
      <c r="G150" s="11"/>
      <c r="H150" s="79"/>
      <c r="I150" s="14"/>
      <c r="J150" s="14"/>
      <c r="K150" s="14"/>
      <c r="L150" s="14"/>
      <c r="M150" s="14"/>
      <c r="N150" s="14"/>
      <c r="O150" s="14"/>
      <c r="P150" s="14"/>
      <c r="Q150" s="14"/>
      <c r="R150" s="14"/>
      <c r="S150" s="14"/>
      <c r="T150" s="14"/>
      <c r="U150" s="14"/>
      <c r="V150" s="14"/>
      <c r="W150" s="14"/>
      <c r="X150" s="14"/>
      <c r="Y150" s="14"/>
      <c r="Z150" s="14"/>
      <c r="AA150" s="14"/>
      <c r="AB150" s="14"/>
    </row>
    <row r="151">
      <c r="A151" s="7"/>
      <c r="B151" s="11"/>
      <c r="C151" s="9"/>
      <c r="D151" s="22"/>
      <c r="E151" s="11"/>
      <c r="F151" s="11"/>
      <c r="G151" s="11"/>
      <c r="H151" s="79"/>
      <c r="I151" s="14"/>
      <c r="J151" s="14"/>
      <c r="K151" s="14"/>
      <c r="L151" s="14"/>
      <c r="M151" s="14"/>
      <c r="N151" s="14"/>
      <c r="O151" s="14"/>
      <c r="P151" s="14"/>
      <c r="Q151" s="14"/>
      <c r="R151" s="14"/>
      <c r="S151" s="14"/>
      <c r="T151" s="14"/>
      <c r="U151" s="14"/>
      <c r="V151" s="14"/>
      <c r="W151" s="14"/>
      <c r="X151" s="14"/>
      <c r="Y151" s="14"/>
      <c r="Z151" s="14"/>
      <c r="AA151" s="14"/>
      <c r="AB151" s="14"/>
    </row>
    <row r="152">
      <c r="A152" s="7"/>
      <c r="B152" s="11"/>
      <c r="C152" s="9"/>
      <c r="D152" s="22"/>
      <c r="E152" s="11"/>
      <c r="F152" s="11"/>
      <c r="G152" s="11"/>
      <c r="H152" s="79"/>
      <c r="I152" s="14"/>
      <c r="J152" s="14"/>
      <c r="K152" s="14"/>
      <c r="L152" s="14"/>
      <c r="M152" s="14"/>
      <c r="N152" s="14"/>
      <c r="O152" s="14"/>
      <c r="P152" s="14"/>
      <c r="Q152" s="14"/>
      <c r="R152" s="14"/>
      <c r="S152" s="14"/>
      <c r="T152" s="14"/>
      <c r="U152" s="14"/>
      <c r="V152" s="14"/>
      <c r="W152" s="14"/>
      <c r="X152" s="14"/>
      <c r="Y152" s="14"/>
      <c r="Z152" s="14"/>
      <c r="AA152" s="14"/>
      <c r="AB152" s="14"/>
    </row>
    <row r="153">
      <c r="A153" s="7"/>
      <c r="B153" s="11"/>
      <c r="C153" s="9"/>
      <c r="D153" s="22"/>
      <c r="E153" s="11"/>
      <c r="F153" s="11"/>
      <c r="G153" s="11"/>
      <c r="H153" s="79"/>
      <c r="I153" s="14"/>
      <c r="J153" s="14"/>
      <c r="K153" s="14"/>
      <c r="L153" s="14"/>
      <c r="M153" s="14"/>
      <c r="N153" s="14"/>
      <c r="O153" s="14"/>
      <c r="P153" s="14"/>
      <c r="Q153" s="14"/>
      <c r="R153" s="14"/>
      <c r="S153" s="14"/>
      <c r="T153" s="14"/>
      <c r="U153" s="14"/>
      <c r="V153" s="14"/>
      <c r="W153" s="14"/>
      <c r="X153" s="14"/>
      <c r="Y153" s="14"/>
      <c r="Z153" s="14"/>
      <c r="AA153" s="14"/>
      <c r="AB153" s="14"/>
    </row>
    <row r="154">
      <c r="A154" s="7"/>
      <c r="B154" s="11"/>
      <c r="C154" s="9"/>
      <c r="D154" s="22"/>
      <c r="E154" s="11"/>
      <c r="F154" s="11"/>
      <c r="G154" s="11"/>
      <c r="H154" s="79"/>
      <c r="I154" s="14"/>
      <c r="J154" s="14"/>
      <c r="K154" s="14"/>
      <c r="L154" s="14"/>
      <c r="M154" s="14"/>
      <c r="N154" s="14"/>
      <c r="O154" s="14"/>
      <c r="P154" s="14"/>
      <c r="Q154" s="14"/>
      <c r="R154" s="14"/>
      <c r="S154" s="14"/>
      <c r="T154" s="14"/>
      <c r="U154" s="14"/>
      <c r="V154" s="14"/>
      <c r="W154" s="14"/>
      <c r="X154" s="14"/>
      <c r="Y154" s="14"/>
      <c r="Z154" s="14"/>
      <c r="AA154" s="14"/>
      <c r="AB154" s="14"/>
    </row>
    <row r="155">
      <c r="A155" s="7"/>
      <c r="B155" s="11"/>
      <c r="C155" s="9"/>
      <c r="D155" s="22"/>
      <c r="E155" s="11"/>
      <c r="F155" s="11"/>
      <c r="G155" s="11"/>
      <c r="H155" s="79"/>
      <c r="I155" s="14"/>
      <c r="J155" s="14"/>
      <c r="K155" s="14"/>
      <c r="L155" s="14"/>
      <c r="M155" s="14"/>
      <c r="N155" s="14"/>
      <c r="O155" s="14"/>
      <c r="P155" s="14"/>
      <c r="Q155" s="14"/>
      <c r="R155" s="14"/>
      <c r="S155" s="14"/>
      <c r="T155" s="14"/>
      <c r="U155" s="14"/>
      <c r="V155" s="14"/>
      <c r="W155" s="14"/>
      <c r="X155" s="14"/>
      <c r="Y155" s="14"/>
      <c r="Z155" s="14"/>
      <c r="AA155" s="14"/>
      <c r="AB155" s="14"/>
    </row>
    <row r="156">
      <c r="A156" s="7"/>
      <c r="B156" s="11"/>
      <c r="C156" s="9"/>
      <c r="D156" s="22"/>
      <c r="E156" s="11"/>
      <c r="F156" s="11"/>
      <c r="G156" s="11"/>
      <c r="H156" s="79"/>
      <c r="I156" s="14"/>
      <c r="J156" s="14"/>
      <c r="K156" s="14"/>
      <c r="L156" s="14"/>
      <c r="M156" s="14"/>
      <c r="N156" s="14"/>
      <c r="O156" s="14"/>
      <c r="P156" s="14"/>
      <c r="Q156" s="14"/>
      <c r="R156" s="14"/>
      <c r="S156" s="14"/>
      <c r="T156" s="14"/>
      <c r="U156" s="14"/>
      <c r="V156" s="14"/>
      <c r="W156" s="14"/>
      <c r="X156" s="14"/>
      <c r="Y156" s="14"/>
      <c r="Z156" s="14"/>
      <c r="AA156" s="14"/>
      <c r="AB156" s="14"/>
    </row>
    <row r="157">
      <c r="A157" s="7"/>
      <c r="B157" s="11"/>
      <c r="C157" s="9"/>
      <c r="D157" s="22"/>
      <c r="E157" s="11"/>
      <c r="F157" s="11"/>
      <c r="G157" s="11"/>
      <c r="H157" s="79"/>
      <c r="I157" s="14"/>
      <c r="J157" s="14"/>
      <c r="K157" s="14"/>
      <c r="L157" s="14"/>
      <c r="M157" s="14"/>
      <c r="N157" s="14"/>
      <c r="O157" s="14"/>
      <c r="P157" s="14"/>
      <c r="Q157" s="14"/>
      <c r="R157" s="14"/>
      <c r="S157" s="14"/>
      <c r="T157" s="14"/>
      <c r="U157" s="14"/>
      <c r="V157" s="14"/>
      <c r="W157" s="14"/>
      <c r="X157" s="14"/>
      <c r="Y157" s="14"/>
      <c r="Z157" s="14"/>
      <c r="AA157" s="14"/>
      <c r="AB157" s="14"/>
    </row>
    <row r="158">
      <c r="A158" s="7"/>
      <c r="B158" s="11"/>
      <c r="C158" s="9"/>
      <c r="D158" s="22"/>
      <c r="E158" s="11"/>
      <c r="F158" s="11"/>
      <c r="G158" s="11"/>
      <c r="H158" s="79"/>
      <c r="I158" s="14"/>
      <c r="J158" s="14"/>
      <c r="K158" s="14"/>
      <c r="L158" s="14"/>
      <c r="M158" s="14"/>
      <c r="N158" s="14"/>
      <c r="O158" s="14"/>
      <c r="P158" s="14"/>
      <c r="Q158" s="14"/>
      <c r="R158" s="14"/>
      <c r="S158" s="14"/>
      <c r="T158" s="14"/>
      <c r="U158" s="14"/>
      <c r="V158" s="14"/>
      <c r="W158" s="14"/>
      <c r="X158" s="14"/>
      <c r="Y158" s="14"/>
      <c r="Z158" s="14"/>
      <c r="AA158" s="14"/>
      <c r="AB158" s="14"/>
    </row>
    <row r="159">
      <c r="A159" s="7"/>
      <c r="B159" s="11"/>
      <c r="C159" s="9"/>
      <c r="D159" s="22"/>
      <c r="E159" s="11"/>
      <c r="F159" s="11"/>
      <c r="G159" s="11"/>
      <c r="H159" s="79"/>
      <c r="I159" s="14"/>
      <c r="J159" s="14"/>
      <c r="K159" s="14"/>
      <c r="L159" s="14"/>
      <c r="M159" s="14"/>
      <c r="N159" s="14"/>
      <c r="O159" s="14"/>
      <c r="P159" s="14"/>
      <c r="Q159" s="14"/>
      <c r="R159" s="14"/>
      <c r="S159" s="14"/>
      <c r="T159" s="14"/>
      <c r="U159" s="14"/>
      <c r="V159" s="14"/>
      <c r="W159" s="14"/>
      <c r="X159" s="14"/>
      <c r="Y159" s="14"/>
      <c r="Z159" s="14"/>
      <c r="AA159" s="14"/>
      <c r="AB159" s="14"/>
    </row>
    <row r="160">
      <c r="A160" s="7"/>
      <c r="B160" s="11"/>
      <c r="C160" s="9"/>
      <c r="D160" s="22"/>
      <c r="E160" s="11"/>
      <c r="F160" s="11"/>
      <c r="G160" s="11"/>
      <c r="H160" s="79"/>
      <c r="I160" s="14"/>
      <c r="J160" s="14"/>
      <c r="K160" s="14"/>
      <c r="L160" s="14"/>
      <c r="M160" s="14"/>
      <c r="N160" s="14"/>
      <c r="O160" s="14"/>
      <c r="P160" s="14"/>
      <c r="Q160" s="14"/>
      <c r="R160" s="14"/>
      <c r="S160" s="14"/>
      <c r="T160" s="14"/>
      <c r="U160" s="14"/>
      <c r="V160" s="14"/>
      <c r="W160" s="14"/>
      <c r="X160" s="14"/>
      <c r="Y160" s="14"/>
      <c r="Z160" s="14"/>
      <c r="AA160" s="14"/>
      <c r="AB160" s="14"/>
    </row>
    <row r="161">
      <c r="A161" s="7"/>
      <c r="B161" s="11"/>
      <c r="C161" s="9"/>
      <c r="D161" s="22"/>
      <c r="E161" s="11"/>
      <c r="F161" s="11"/>
      <c r="G161" s="11"/>
      <c r="H161" s="79"/>
      <c r="I161" s="14"/>
      <c r="J161" s="14"/>
      <c r="K161" s="14"/>
      <c r="L161" s="14"/>
      <c r="M161" s="14"/>
      <c r="N161" s="14"/>
      <c r="O161" s="14"/>
      <c r="P161" s="14"/>
      <c r="Q161" s="14"/>
      <c r="R161" s="14"/>
      <c r="S161" s="14"/>
      <c r="T161" s="14"/>
      <c r="U161" s="14"/>
      <c r="V161" s="14"/>
      <c r="W161" s="14"/>
      <c r="X161" s="14"/>
      <c r="Y161" s="14"/>
      <c r="Z161" s="14"/>
      <c r="AA161" s="14"/>
      <c r="AB161" s="14"/>
    </row>
    <row r="162">
      <c r="A162" s="7"/>
      <c r="B162" s="11"/>
      <c r="C162" s="9"/>
      <c r="D162" s="22"/>
      <c r="E162" s="11"/>
      <c r="F162" s="11"/>
      <c r="G162" s="11"/>
      <c r="H162" s="79"/>
      <c r="I162" s="14"/>
      <c r="J162" s="14"/>
      <c r="K162" s="14"/>
      <c r="L162" s="14"/>
      <c r="M162" s="14"/>
      <c r="N162" s="14"/>
      <c r="O162" s="14"/>
      <c r="P162" s="14"/>
      <c r="Q162" s="14"/>
      <c r="R162" s="14"/>
      <c r="S162" s="14"/>
      <c r="T162" s="14"/>
      <c r="U162" s="14"/>
      <c r="V162" s="14"/>
      <c r="W162" s="14"/>
      <c r="X162" s="14"/>
      <c r="Y162" s="14"/>
      <c r="Z162" s="14"/>
      <c r="AA162" s="14"/>
      <c r="AB162" s="14"/>
    </row>
    <row r="163">
      <c r="A163" s="7"/>
      <c r="B163" s="11"/>
      <c r="C163" s="9"/>
      <c r="D163" s="22"/>
      <c r="E163" s="11"/>
      <c r="F163" s="11"/>
      <c r="G163" s="11"/>
      <c r="H163" s="79"/>
      <c r="I163" s="14"/>
      <c r="J163" s="14"/>
      <c r="K163" s="14"/>
      <c r="L163" s="14"/>
      <c r="M163" s="14"/>
      <c r="N163" s="14"/>
      <c r="O163" s="14"/>
      <c r="P163" s="14"/>
      <c r="Q163" s="14"/>
      <c r="R163" s="14"/>
      <c r="S163" s="14"/>
      <c r="T163" s="14"/>
      <c r="U163" s="14"/>
      <c r="V163" s="14"/>
      <c r="W163" s="14"/>
      <c r="X163" s="14"/>
      <c r="Y163" s="14"/>
      <c r="Z163" s="14"/>
      <c r="AA163" s="14"/>
      <c r="AB163" s="14"/>
    </row>
    <row r="164">
      <c r="A164" s="7"/>
      <c r="B164" s="11"/>
      <c r="C164" s="9"/>
      <c r="D164" s="22"/>
      <c r="E164" s="11"/>
      <c r="F164" s="11"/>
      <c r="G164" s="11"/>
      <c r="H164" s="79"/>
      <c r="I164" s="14"/>
      <c r="J164" s="14"/>
      <c r="K164" s="14"/>
      <c r="L164" s="14"/>
      <c r="M164" s="14"/>
      <c r="N164" s="14"/>
      <c r="O164" s="14"/>
      <c r="P164" s="14"/>
      <c r="Q164" s="14"/>
      <c r="R164" s="14"/>
      <c r="S164" s="14"/>
      <c r="T164" s="14"/>
      <c r="U164" s="14"/>
      <c r="V164" s="14"/>
      <c r="W164" s="14"/>
      <c r="X164" s="14"/>
      <c r="Y164" s="14"/>
      <c r="Z164" s="14"/>
      <c r="AA164" s="14"/>
      <c r="AB164" s="14"/>
    </row>
    <row r="165">
      <c r="A165" s="7"/>
      <c r="B165" s="11"/>
      <c r="C165" s="9"/>
      <c r="D165" s="22"/>
      <c r="E165" s="11"/>
      <c r="F165" s="11"/>
      <c r="G165" s="11"/>
      <c r="H165" s="79"/>
      <c r="I165" s="14"/>
      <c r="J165" s="14"/>
      <c r="K165" s="14"/>
      <c r="L165" s="14"/>
      <c r="M165" s="14"/>
      <c r="N165" s="14"/>
      <c r="O165" s="14"/>
      <c r="P165" s="14"/>
      <c r="Q165" s="14"/>
      <c r="R165" s="14"/>
      <c r="S165" s="14"/>
      <c r="T165" s="14"/>
      <c r="U165" s="14"/>
      <c r="V165" s="14"/>
      <c r="W165" s="14"/>
      <c r="X165" s="14"/>
      <c r="Y165" s="14"/>
      <c r="Z165" s="14"/>
      <c r="AA165" s="14"/>
      <c r="AB165" s="14"/>
    </row>
    <row r="166">
      <c r="A166" s="7"/>
      <c r="B166" s="11"/>
      <c r="C166" s="9"/>
      <c r="D166" s="22"/>
      <c r="E166" s="11"/>
      <c r="F166" s="11"/>
      <c r="G166" s="11"/>
      <c r="H166" s="79"/>
      <c r="I166" s="14"/>
      <c r="J166" s="14"/>
      <c r="K166" s="14"/>
      <c r="L166" s="14"/>
      <c r="M166" s="14"/>
      <c r="N166" s="14"/>
      <c r="O166" s="14"/>
      <c r="P166" s="14"/>
      <c r="Q166" s="14"/>
      <c r="R166" s="14"/>
      <c r="S166" s="14"/>
      <c r="T166" s="14"/>
      <c r="U166" s="14"/>
      <c r="V166" s="14"/>
      <c r="W166" s="14"/>
      <c r="X166" s="14"/>
      <c r="Y166" s="14"/>
      <c r="Z166" s="14"/>
      <c r="AA166" s="14"/>
      <c r="AB166" s="14"/>
    </row>
    <row r="167">
      <c r="A167" s="7"/>
      <c r="B167" s="11"/>
      <c r="C167" s="9"/>
      <c r="D167" s="22"/>
      <c r="E167" s="11"/>
      <c r="F167" s="11"/>
      <c r="G167" s="11"/>
      <c r="H167" s="79"/>
      <c r="I167" s="14"/>
      <c r="J167" s="14"/>
      <c r="K167" s="14"/>
      <c r="L167" s="14"/>
      <c r="M167" s="14"/>
      <c r="N167" s="14"/>
      <c r="O167" s="14"/>
      <c r="P167" s="14"/>
      <c r="Q167" s="14"/>
      <c r="R167" s="14"/>
      <c r="S167" s="14"/>
      <c r="T167" s="14"/>
      <c r="U167" s="14"/>
      <c r="V167" s="14"/>
      <c r="W167" s="14"/>
      <c r="X167" s="14"/>
      <c r="Y167" s="14"/>
      <c r="Z167" s="14"/>
      <c r="AA167" s="14"/>
      <c r="AB167" s="14"/>
    </row>
    <row r="168">
      <c r="A168" s="7"/>
      <c r="B168" s="11"/>
      <c r="C168" s="9"/>
      <c r="D168" s="22"/>
      <c r="E168" s="11"/>
      <c r="F168" s="11"/>
      <c r="G168" s="11"/>
      <c r="H168" s="79"/>
      <c r="I168" s="14"/>
      <c r="J168" s="14"/>
      <c r="K168" s="14"/>
      <c r="L168" s="14"/>
      <c r="M168" s="14"/>
      <c r="N168" s="14"/>
      <c r="O168" s="14"/>
      <c r="P168" s="14"/>
      <c r="Q168" s="14"/>
      <c r="R168" s="14"/>
      <c r="S168" s="14"/>
      <c r="T168" s="14"/>
      <c r="U168" s="14"/>
      <c r="V168" s="14"/>
      <c r="W168" s="14"/>
      <c r="X168" s="14"/>
      <c r="Y168" s="14"/>
      <c r="Z168" s="14"/>
      <c r="AA168" s="14"/>
      <c r="AB168" s="14"/>
    </row>
    <row r="169">
      <c r="A169" s="7"/>
      <c r="B169" s="11"/>
      <c r="C169" s="9"/>
      <c r="D169" s="22"/>
      <c r="E169" s="11"/>
      <c r="F169" s="11"/>
      <c r="G169" s="11"/>
      <c r="H169" s="79"/>
      <c r="I169" s="14"/>
      <c r="J169" s="14"/>
      <c r="K169" s="14"/>
      <c r="L169" s="14"/>
      <c r="M169" s="14"/>
      <c r="N169" s="14"/>
      <c r="O169" s="14"/>
      <c r="P169" s="14"/>
      <c r="Q169" s="14"/>
      <c r="R169" s="14"/>
      <c r="S169" s="14"/>
      <c r="T169" s="14"/>
      <c r="U169" s="14"/>
      <c r="V169" s="14"/>
      <c r="W169" s="14"/>
      <c r="X169" s="14"/>
      <c r="Y169" s="14"/>
      <c r="Z169" s="14"/>
      <c r="AA169" s="14"/>
      <c r="AB169" s="14"/>
    </row>
    <row r="170">
      <c r="A170" s="7"/>
      <c r="B170" s="11"/>
      <c r="C170" s="9"/>
      <c r="D170" s="22"/>
      <c r="E170" s="11"/>
      <c r="F170" s="11"/>
      <c r="G170" s="11"/>
      <c r="H170" s="79"/>
      <c r="I170" s="14"/>
      <c r="J170" s="14"/>
      <c r="K170" s="14"/>
      <c r="L170" s="14"/>
      <c r="M170" s="14"/>
      <c r="N170" s="14"/>
      <c r="O170" s="14"/>
      <c r="P170" s="14"/>
      <c r="Q170" s="14"/>
      <c r="R170" s="14"/>
      <c r="S170" s="14"/>
      <c r="T170" s="14"/>
      <c r="U170" s="14"/>
      <c r="V170" s="14"/>
      <c r="W170" s="14"/>
      <c r="X170" s="14"/>
      <c r="Y170" s="14"/>
      <c r="Z170" s="14"/>
      <c r="AA170" s="14"/>
      <c r="AB170" s="14"/>
    </row>
    <row r="171">
      <c r="A171" s="7"/>
      <c r="B171" s="11"/>
      <c r="C171" s="9"/>
      <c r="D171" s="22"/>
      <c r="E171" s="11"/>
      <c r="F171" s="11"/>
      <c r="G171" s="11"/>
      <c r="H171" s="79"/>
      <c r="I171" s="14"/>
      <c r="J171" s="14"/>
      <c r="K171" s="14"/>
      <c r="L171" s="14"/>
      <c r="M171" s="14"/>
      <c r="N171" s="14"/>
      <c r="O171" s="14"/>
      <c r="P171" s="14"/>
      <c r="Q171" s="14"/>
      <c r="R171" s="14"/>
      <c r="S171" s="14"/>
      <c r="T171" s="14"/>
      <c r="U171" s="14"/>
      <c r="V171" s="14"/>
      <c r="W171" s="14"/>
      <c r="X171" s="14"/>
      <c r="Y171" s="14"/>
      <c r="Z171" s="14"/>
      <c r="AA171" s="14"/>
      <c r="AB171" s="14"/>
    </row>
    <row r="172">
      <c r="A172" s="7"/>
      <c r="B172" s="11"/>
      <c r="C172" s="9"/>
      <c r="D172" s="22"/>
      <c r="E172" s="11"/>
      <c r="F172" s="11"/>
      <c r="G172" s="11"/>
      <c r="H172" s="79"/>
      <c r="I172" s="14"/>
      <c r="J172" s="14"/>
      <c r="K172" s="14"/>
      <c r="L172" s="14"/>
      <c r="M172" s="14"/>
      <c r="N172" s="14"/>
      <c r="O172" s="14"/>
      <c r="P172" s="14"/>
      <c r="Q172" s="14"/>
      <c r="R172" s="14"/>
      <c r="S172" s="14"/>
      <c r="T172" s="14"/>
      <c r="U172" s="14"/>
      <c r="V172" s="14"/>
      <c r="W172" s="14"/>
      <c r="X172" s="14"/>
      <c r="Y172" s="14"/>
      <c r="Z172" s="14"/>
      <c r="AA172" s="14"/>
      <c r="AB172" s="14"/>
    </row>
    <row r="173">
      <c r="A173" s="7"/>
      <c r="B173" s="11"/>
      <c r="C173" s="9"/>
      <c r="D173" s="22"/>
      <c r="E173" s="11"/>
      <c r="F173" s="11"/>
      <c r="G173" s="11"/>
      <c r="H173" s="79"/>
      <c r="I173" s="14"/>
      <c r="J173" s="14"/>
      <c r="K173" s="14"/>
      <c r="L173" s="14"/>
      <c r="M173" s="14"/>
      <c r="N173" s="14"/>
      <c r="O173" s="14"/>
      <c r="P173" s="14"/>
      <c r="Q173" s="14"/>
      <c r="R173" s="14"/>
      <c r="S173" s="14"/>
      <c r="T173" s="14"/>
      <c r="U173" s="14"/>
      <c r="V173" s="14"/>
      <c r="W173" s="14"/>
      <c r="X173" s="14"/>
      <c r="Y173" s="14"/>
      <c r="Z173" s="14"/>
      <c r="AA173" s="14"/>
      <c r="AB173" s="14"/>
    </row>
    <row r="174">
      <c r="A174" s="7"/>
      <c r="B174" s="11"/>
      <c r="C174" s="9"/>
      <c r="D174" s="22"/>
      <c r="E174" s="11"/>
      <c r="F174" s="11"/>
      <c r="G174" s="11"/>
      <c r="H174" s="79"/>
      <c r="I174" s="14"/>
      <c r="J174" s="14"/>
      <c r="K174" s="14"/>
      <c r="L174" s="14"/>
      <c r="M174" s="14"/>
      <c r="N174" s="14"/>
      <c r="O174" s="14"/>
      <c r="P174" s="14"/>
      <c r="Q174" s="14"/>
      <c r="R174" s="14"/>
      <c r="S174" s="14"/>
      <c r="T174" s="14"/>
      <c r="U174" s="14"/>
      <c r="V174" s="14"/>
      <c r="W174" s="14"/>
      <c r="X174" s="14"/>
      <c r="Y174" s="14"/>
      <c r="Z174" s="14"/>
      <c r="AA174" s="14"/>
      <c r="AB174" s="14"/>
    </row>
    <row r="175">
      <c r="A175" s="7"/>
      <c r="B175" s="11"/>
      <c r="C175" s="9"/>
      <c r="D175" s="22"/>
      <c r="E175" s="11"/>
      <c r="F175" s="11"/>
      <c r="G175" s="11"/>
      <c r="H175" s="79"/>
      <c r="I175" s="14"/>
      <c r="J175" s="14"/>
      <c r="K175" s="14"/>
      <c r="L175" s="14"/>
      <c r="M175" s="14"/>
      <c r="N175" s="14"/>
      <c r="O175" s="14"/>
      <c r="P175" s="14"/>
      <c r="Q175" s="14"/>
      <c r="R175" s="14"/>
      <c r="S175" s="14"/>
      <c r="T175" s="14"/>
      <c r="U175" s="14"/>
      <c r="V175" s="14"/>
      <c r="W175" s="14"/>
      <c r="X175" s="14"/>
      <c r="Y175" s="14"/>
      <c r="Z175" s="14"/>
      <c r="AA175" s="14"/>
      <c r="AB175" s="14"/>
    </row>
    <row r="176">
      <c r="A176" s="7"/>
      <c r="B176" s="11"/>
      <c r="C176" s="9"/>
      <c r="D176" s="22"/>
      <c r="E176" s="11"/>
      <c r="F176" s="11"/>
      <c r="G176" s="11"/>
      <c r="H176" s="79"/>
      <c r="I176" s="14"/>
      <c r="J176" s="14"/>
      <c r="K176" s="14"/>
      <c r="L176" s="14"/>
      <c r="M176" s="14"/>
      <c r="N176" s="14"/>
      <c r="O176" s="14"/>
      <c r="P176" s="14"/>
      <c r="Q176" s="14"/>
      <c r="R176" s="14"/>
      <c r="S176" s="14"/>
      <c r="T176" s="14"/>
      <c r="U176" s="14"/>
      <c r="V176" s="14"/>
      <c r="W176" s="14"/>
      <c r="X176" s="14"/>
      <c r="Y176" s="14"/>
      <c r="Z176" s="14"/>
      <c r="AA176" s="14"/>
      <c r="AB176" s="14"/>
    </row>
    <row r="177">
      <c r="A177" s="7"/>
      <c r="B177" s="11"/>
      <c r="C177" s="9"/>
      <c r="D177" s="22"/>
      <c r="E177" s="11"/>
      <c r="F177" s="11"/>
      <c r="G177" s="11"/>
      <c r="H177" s="79"/>
      <c r="I177" s="14"/>
      <c r="J177" s="14"/>
      <c r="K177" s="14"/>
      <c r="L177" s="14"/>
      <c r="M177" s="14"/>
      <c r="N177" s="14"/>
      <c r="O177" s="14"/>
      <c r="P177" s="14"/>
      <c r="Q177" s="14"/>
      <c r="R177" s="14"/>
      <c r="S177" s="14"/>
      <c r="T177" s="14"/>
      <c r="U177" s="14"/>
      <c r="V177" s="14"/>
      <c r="W177" s="14"/>
      <c r="X177" s="14"/>
      <c r="Y177" s="14"/>
      <c r="Z177" s="14"/>
      <c r="AA177" s="14"/>
      <c r="AB177" s="14"/>
    </row>
    <row r="178">
      <c r="A178" s="7"/>
      <c r="B178" s="11"/>
      <c r="C178" s="9"/>
      <c r="D178" s="22"/>
      <c r="E178" s="11"/>
      <c r="F178" s="11"/>
      <c r="G178" s="11"/>
      <c r="H178" s="79"/>
      <c r="I178" s="14"/>
      <c r="J178" s="14"/>
      <c r="K178" s="14"/>
      <c r="L178" s="14"/>
      <c r="M178" s="14"/>
      <c r="N178" s="14"/>
      <c r="O178" s="14"/>
      <c r="P178" s="14"/>
      <c r="Q178" s="14"/>
      <c r="R178" s="14"/>
      <c r="S178" s="14"/>
      <c r="T178" s="14"/>
      <c r="U178" s="14"/>
      <c r="V178" s="14"/>
      <c r="W178" s="14"/>
      <c r="X178" s="14"/>
      <c r="Y178" s="14"/>
      <c r="Z178" s="14"/>
      <c r="AA178" s="14"/>
      <c r="AB178" s="14"/>
    </row>
    <row r="179">
      <c r="A179" s="7"/>
      <c r="B179" s="11"/>
      <c r="C179" s="9"/>
      <c r="D179" s="22"/>
      <c r="E179" s="11"/>
      <c r="F179" s="11"/>
      <c r="G179" s="11"/>
      <c r="H179" s="79"/>
      <c r="I179" s="14"/>
      <c r="J179" s="14"/>
      <c r="K179" s="14"/>
      <c r="L179" s="14"/>
      <c r="M179" s="14"/>
      <c r="N179" s="14"/>
      <c r="O179" s="14"/>
      <c r="P179" s="14"/>
      <c r="Q179" s="14"/>
      <c r="R179" s="14"/>
      <c r="S179" s="14"/>
      <c r="T179" s="14"/>
      <c r="U179" s="14"/>
      <c r="V179" s="14"/>
      <c r="W179" s="14"/>
      <c r="X179" s="14"/>
      <c r="Y179" s="14"/>
      <c r="Z179" s="14"/>
      <c r="AA179" s="14"/>
      <c r="AB179" s="14"/>
    </row>
    <row r="180">
      <c r="A180" s="7"/>
      <c r="B180" s="11"/>
      <c r="C180" s="9"/>
      <c r="D180" s="22"/>
      <c r="E180" s="11"/>
      <c r="F180" s="11"/>
      <c r="G180" s="11"/>
      <c r="H180" s="79"/>
      <c r="I180" s="14"/>
      <c r="J180" s="14"/>
      <c r="K180" s="14"/>
      <c r="L180" s="14"/>
      <c r="M180" s="14"/>
      <c r="N180" s="14"/>
      <c r="O180" s="14"/>
      <c r="P180" s="14"/>
      <c r="Q180" s="14"/>
      <c r="R180" s="14"/>
      <c r="S180" s="14"/>
      <c r="T180" s="14"/>
      <c r="U180" s="14"/>
      <c r="V180" s="14"/>
      <c r="W180" s="14"/>
      <c r="X180" s="14"/>
      <c r="Y180" s="14"/>
      <c r="Z180" s="14"/>
      <c r="AA180" s="14"/>
      <c r="AB180" s="14"/>
    </row>
    <row r="181">
      <c r="A181" s="7"/>
      <c r="B181" s="11"/>
      <c r="C181" s="9"/>
      <c r="D181" s="22"/>
      <c r="E181" s="11"/>
      <c r="F181" s="11"/>
      <c r="G181" s="11"/>
      <c r="H181" s="79"/>
      <c r="I181" s="14"/>
      <c r="J181" s="14"/>
      <c r="K181" s="14"/>
      <c r="L181" s="14"/>
      <c r="M181" s="14"/>
      <c r="N181" s="14"/>
      <c r="O181" s="14"/>
      <c r="P181" s="14"/>
      <c r="Q181" s="14"/>
      <c r="R181" s="14"/>
      <c r="S181" s="14"/>
      <c r="T181" s="14"/>
      <c r="U181" s="14"/>
      <c r="V181" s="14"/>
      <c r="W181" s="14"/>
      <c r="X181" s="14"/>
      <c r="Y181" s="14"/>
      <c r="Z181" s="14"/>
      <c r="AA181" s="14"/>
      <c r="AB181" s="14"/>
    </row>
    <row r="182">
      <c r="A182" s="7"/>
      <c r="B182" s="11"/>
      <c r="C182" s="9"/>
      <c r="D182" s="22"/>
      <c r="E182" s="11"/>
      <c r="F182" s="11"/>
      <c r="G182" s="11"/>
      <c r="H182" s="79"/>
      <c r="I182" s="14"/>
      <c r="J182" s="14"/>
      <c r="K182" s="14"/>
      <c r="L182" s="14"/>
      <c r="M182" s="14"/>
      <c r="N182" s="14"/>
      <c r="O182" s="14"/>
      <c r="P182" s="14"/>
      <c r="Q182" s="14"/>
      <c r="R182" s="14"/>
      <c r="S182" s="14"/>
      <c r="T182" s="14"/>
      <c r="U182" s="14"/>
      <c r="V182" s="14"/>
      <c r="W182" s="14"/>
      <c r="X182" s="14"/>
      <c r="Y182" s="14"/>
      <c r="Z182" s="14"/>
      <c r="AA182" s="14"/>
      <c r="AB182" s="14"/>
    </row>
    <row r="183">
      <c r="A183" s="7"/>
      <c r="B183" s="11"/>
      <c r="C183" s="9"/>
      <c r="D183" s="22"/>
      <c r="E183" s="11"/>
      <c r="F183" s="11"/>
      <c r="G183" s="11"/>
      <c r="H183" s="79"/>
      <c r="I183" s="14"/>
      <c r="J183" s="14"/>
      <c r="K183" s="14"/>
      <c r="L183" s="14"/>
      <c r="M183" s="14"/>
      <c r="N183" s="14"/>
      <c r="O183" s="14"/>
      <c r="P183" s="14"/>
      <c r="Q183" s="14"/>
      <c r="R183" s="14"/>
      <c r="S183" s="14"/>
      <c r="T183" s="14"/>
      <c r="U183" s="14"/>
      <c r="V183" s="14"/>
      <c r="W183" s="14"/>
      <c r="X183" s="14"/>
      <c r="Y183" s="14"/>
      <c r="Z183" s="14"/>
      <c r="AA183" s="14"/>
      <c r="AB183" s="14"/>
    </row>
    <row r="184">
      <c r="A184" s="7"/>
      <c r="B184" s="11"/>
      <c r="C184" s="9"/>
      <c r="D184" s="22"/>
      <c r="E184" s="11"/>
      <c r="F184" s="11"/>
      <c r="G184" s="11"/>
      <c r="H184" s="79"/>
      <c r="I184" s="14"/>
      <c r="J184" s="14"/>
      <c r="K184" s="14"/>
      <c r="L184" s="14"/>
      <c r="M184" s="14"/>
      <c r="N184" s="14"/>
      <c r="O184" s="14"/>
      <c r="P184" s="14"/>
      <c r="Q184" s="14"/>
      <c r="R184" s="14"/>
      <c r="S184" s="14"/>
      <c r="T184" s="14"/>
      <c r="U184" s="14"/>
      <c r="V184" s="14"/>
      <c r="W184" s="14"/>
      <c r="X184" s="14"/>
      <c r="Y184" s="14"/>
      <c r="Z184" s="14"/>
      <c r="AA184" s="14"/>
      <c r="AB184" s="14"/>
    </row>
    <row r="185">
      <c r="A185" s="7"/>
      <c r="B185" s="11"/>
      <c r="C185" s="9"/>
      <c r="D185" s="22"/>
      <c r="E185" s="11"/>
      <c r="F185" s="11"/>
      <c r="G185" s="11"/>
      <c r="H185" s="79"/>
      <c r="I185" s="14"/>
      <c r="J185" s="14"/>
      <c r="K185" s="14"/>
      <c r="L185" s="14"/>
      <c r="M185" s="14"/>
      <c r="N185" s="14"/>
      <c r="O185" s="14"/>
      <c r="P185" s="14"/>
      <c r="Q185" s="14"/>
      <c r="R185" s="14"/>
      <c r="S185" s="14"/>
      <c r="T185" s="14"/>
      <c r="U185" s="14"/>
      <c r="V185" s="14"/>
      <c r="W185" s="14"/>
      <c r="X185" s="14"/>
      <c r="Y185" s="14"/>
      <c r="Z185" s="14"/>
      <c r="AA185" s="14"/>
      <c r="AB185" s="14"/>
    </row>
    <row r="186">
      <c r="A186" s="7"/>
      <c r="B186" s="11"/>
      <c r="C186" s="9"/>
      <c r="D186" s="22"/>
      <c r="E186" s="11"/>
      <c r="F186" s="11"/>
      <c r="G186" s="11"/>
      <c r="H186" s="79"/>
      <c r="I186" s="14"/>
      <c r="J186" s="14"/>
      <c r="K186" s="14"/>
      <c r="L186" s="14"/>
      <c r="M186" s="14"/>
      <c r="N186" s="14"/>
      <c r="O186" s="14"/>
      <c r="P186" s="14"/>
      <c r="Q186" s="14"/>
      <c r="R186" s="14"/>
      <c r="S186" s="14"/>
      <c r="T186" s="14"/>
      <c r="U186" s="14"/>
      <c r="V186" s="14"/>
      <c r="W186" s="14"/>
      <c r="X186" s="14"/>
      <c r="Y186" s="14"/>
      <c r="Z186" s="14"/>
      <c r="AA186" s="14"/>
      <c r="AB186" s="14"/>
    </row>
    <row r="187">
      <c r="A187" s="7"/>
      <c r="B187" s="11"/>
      <c r="C187" s="9"/>
      <c r="D187" s="22"/>
      <c r="E187" s="11"/>
      <c r="F187" s="11"/>
      <c r="G187" s="11"/>
      <c r="H187" s="79"/>
      <c r="I187" s="14"/>
      <c r="J187" s="14"/>
      <c r="K187" s="14"/>
      <c r="L187" s="14"/>
      <c r="M187" s="14"/>
      <c r="N187" s="14"/>
      <c r="O187" s="14"/>
      <c r="P187" s="14"/>
      <c r="Q187" s="14"/>
      <c r="R187" s="14"/>
      <c r="S187" s="14"/>
      <c r="T187" s="14"/>
      <c r="U187" s="14"/>
      <c r="V187" s="14"/>
      <c r="W187" s="14"/>
      <c r="X187" s="14"/>
      <c r="Y187" s="14"/>
      <c r="Z187" s="14"/>
      <c r="AA187" s="14"/>
      <c r="AB187" s="14"/>
    </row>
    <row r="188">
      <c r="A188" s="7"/>
      <c r="B188" s="11"/>
      <c r="C188" s="9"/>
      <c r="D188" s="22"/>
      <c r="E188" s="11"/>
      <c r="F188" s="11"/>
      <c r="G188" s="11"/>
      <c r="H188" s="79"/>
      <c r="I188" s="14"/>
      <c r="J188" s="14"/>
      <c r="K188" s="14"/>
      <c r="L188" s="14"/>
      <c r="M188" s="14"/>
      <c r="N188" s="14"/>
      <c r="O188" s="14"/>
      <c r="P188" s="14"/>
      <c r="Q188" s="14"/>
      <c r="R188" s="14"/>
      <c r="S188" s="14"/>
      <c r="T188" s="14"/>
      <c r="U188" s="14"/>
      <c r="V188" s="14"/>
      <c r="W188" s="14"/>
      <c r="X188" s="14"/>
      <c r="Y188" s="14"/>
      <c r="Z188" s="14"/>
      <c r="AA188" s="14"/>
      <c r="AB188" s="14"/>
    </row>
    <row r="189">
      <c r="A189" s="7"/>
      <c r="B189" s="11"/>
      <c r="C189" s="9"/>
      <c r="D189" s="22"/>
      <c r="E189" s="11"/>
      <c r="F189" s="11"/>
      <c r="G189" s="11"/>
      <c r="H189" s="79"/>
      <c r="I189" s="14"/>
      <c r="J189" s="14"/>
      <c r="K189" s="14"/>
      <c r="L189" s="14"/>
      <c r="M189" s="14"/>
      <c r="N189" s="14"/>
      <c r="O189" s="14"/>
      <c r="P189" s="14"/>
      <c r="Q189" s="14"/>
      <c r="R189" s="14"/>
      <c r="S189" s="14"/>
      <c r="T189" s="14"/>
      <c r="U189" s="14"/>
      <c r="V189" s="14"/>
      <c r="W189" s="14"/>
      <c r="X189" s="14"/>
      <c r="Y189" s="14"/>
      <c r="Z189" s="14"/>
      <c r="AA189" s="14"/>
      <c r="AB189" s="14"/>
    </row>
    <row r="190">
      <c r="A190" s="7"/>
      <c r="B190" s="11"/>
      <c r="C190" s="9"/>
      <c r="D190" s="22"/>
      <c r="E190" s="11"/>
      <c r="F190" s="11"/>
      <c r="G190" s="11"/>
      <c r="H190" s="79"/>
      <c r="I190" s="14"/>
      <c r="J190" s="14"/>
      <c r="K190" s="14"/>
      <c r="L190" s="14"/>
      <c r="M190" s="14"/>
      <c r="N190" s="14"/>
      <c r="O190" s="14"/>
      <c r="P190" s="14"/>
      <c r="Q190" s="14"/>
      <c r="R190" s="14"/>
      <c r="S190" s="14"/>
      <c r="T190" s="14"/>
      <c r="U190" s="14"/>
      <c r="V190" s="14"/>
      <c r="W190" s="14"/>
      <c r="X190" s="14"/>
      <c r="Y190" s="14"/>
      <c r="Z190" s="14"/>
      <c r="AA190" s="14"/>
      <c r="AB190" s="14"/>
    </row>
    <row r="191">
      <c r="A191" s="7"/>
      <c r="B191" s="11"/>
      <c r="C191" s="9"/>
      <c r="D191" s="22"/>
      <c r="E191" s="11"/>
      <c r="F191" s="11"/>
      <c r="G191" s="11"/>
      <c r="H191" s="79"/>
      <c r="I191" s="14"/>
      <c r="J191" s="14"/>
      <c r="K191" s="14"/>
      <c r="L191" s="14"/>
      <c r="M191" s="14"/>
      <c r="N191" s="14"/>
      <c r="O191" s="14"/>
      <c r="P191" s="14"/>
      <c r="Q191" s="14"/>
      <c r="R191" s="14"/>
      <c r="S191" s="14"/>
      <c r="T191" s="14"/>
      <c r="U191" s="14"/>
      <c r="V191" s="14"/>
      <c r="W191" s="14"/>
      <c r="X191" s="14"/>
      <c r="Y191" s="14"/>
      <c r="Z191" s="14"/>
      <c r="AA191" s="14"/>
      <c r="AB191" s="14"/>
    </row>
    <row r="192">
      <c r="A192" s="7"/>
      <c r="B192" s="11"/>
      <c r="C192" s="9"/>
      <c r="D192" s="22"/>
      <c r="E192" s="11"/>
      <c r="F192" s="11"/>
      <c r="G192" s="11"/>
      <c r="H192" s="79"/>
      <c r="I192" s="14"/>
      <c r="J192" s="14"/>
      <c r="K192" s="14"/>
      <c r="L192" s="14"/>
      <c r="M192" s="14"/>
      <c r="N192" s="14"/>
      <c r="O192" s="14"/>
      <c r="P192" s="14"/>
      <c r="Q192" s="14"/>
      <c r="R192" s="14"/>
      <c r="S192" s="14"/>
      <c r="T192" s="14"/>
      <c r="U192" s="14"/>
      <c r="V192" s="14"/>
      <c r="W192" s="14"/>
      <c r="X192" s="14"/>
      <c r="Y192" s="14"/>
      <c r="Z192" s="14"/>
      <c r="AA192" s="14"/>
      <c r="AB192" s="14"/>
    </row>
    <row r="193">
      <c r="A193" s="7"/>
      <c r="B193" s="11"/>
      <c r="C193" s="9"/>
      <c r="D193" s="22"/>
      <c r="E193" s="11"/>
      <c r="F193" s="11"/>
      <c r="G193" s="11"/>
      <c r="H193" s="79"/>
      <c r="I193" s="14"/>
      <c r="J193" s="14"/>
      <c r="K193" s="14"/>
      <c r="L193" s="14"/>
      <c r="M193" s="14"/>
      <c r="N193" s="14"/>
      <c r="O193" s="14"/>
      <c r="P193" s="14"/>
      <c r="Q193" s="14"/>
      <c r="R193" s="14"/>
      <c r="S193" s="14"/>
      <c r="T193" s="14"/>
      <c r="U193" s="14"/>
      <c r="V193" s="14"/>
      <c r="W193" s="14"/>
      <c r="X193" s="14"/>
      <c r="Y193" s="14"/>
      <c r="Z193" s="14"/>
      <c r="AA193" s="14"/>
      <c r="AB193" s="14"/>
    </row>
    <row r="194">
      <c r="A194" s="7"/>
      <c r="B194" s="11"/>
      <c r="C194" s="9"/>
      <c r="D194" s="22"/>
      <c r="E194" s="11"/>
      <c r="F194" s="11"/>
      <c r="G194" s="11"/>
      <c r="H194" s="79"/>
      <c r="I194" s="14"/>
      <c r="J194" s="14"/>
      <c r="K194" s="14"/>
      <c r="L194" s="14"/>
      <c r="M194" s="14"/>
      <c r="N194" s="14"/>
      <c r="O194" s="14"/>
      <c r="P194" s="14"/>
      <c r="Q194" s="14"/>
      <c r="R194" s="14"/>
      <c r="S194" s="14"/>
      <c r="T194" s="14"/>
      <c r="U194" s="14"/>
      <c r="V194" s="14"/>
      <c r="W194" s="14"/>
      <c r="X194" s="14"/>
      <c r="Y194" s="14"/>
      <c r="Z194" s="14"/>
      <c r="AA194" s="14"/>
      <c r="AB194" s="14"/>
    </row>
    <row r="195">
      <c r="A195" s="7"/>
      <c r="B195" s="11"/>
      <c r="C195" s="9"/>
      <c r="D195" s="22"/>
      <c r="E195" s="11"/>
      <c r="F195" s="11"/>
      <c r="G195" s="11"/>
      <c r="H195" s="79"/>
      <c r="I195" s="14"/>
      <c r="J195" s="14"/>
      <c r="K195" s="14"/>
      <c r="L195" s="14"/>
      <c r="M195" s="14"/>
      <c r="N195" s="14"/>
      <c r="O195" s="14"/>
      <c r="P195" s="14"/>
      <c r="Q195" s="14"/>
      <c r="R195" s="14"/>
      <c r="S195" s="14"/>
      <c r="T195" s="14"/>
      <c r="U195" s="14"/>
      <c r="V195" s="14"/>
      <c r="W195" s="14"/>
      <c r="X195" s="14"/>
      <c r="Y195" s="14"/>
      <c r="Z195" s="14"/>
      <c r="AA195" s="14"/>
      <c r="AB195" s="14"/>
    </row>
    <row r="196">
      <c r="A196" s="7"/>
      <c r="B196" s="11"/>
      <c r="C196" s="9"/>
      <c r="D196" s="22"/>
      <c r="E196" s="11"/>
      <c r="F196" s="11"/>
      <c r="G196" s="11"/>
      <c r="H196" s="79"/>
      <c r="I196" s="14"/>
      <c r="J196" s="14"/>
      <c r="K196" s="14"/>
      <c r="L196" s="14"/>
      <c r="M196" s="14"/>
      <c r="N196" s="14"/>
      <c r="O196" s="14"/>
      <c r="P196" s="14"/>
      <c r="Q196" s="14"/>
      <c r="R196" s="14"/>
      <c r="S196" s="14"/>
      <c r="T196" s="14"/>
      <c r="U196" s="14"/>
      <c r="V196" s="14"/>
      <c r="W196" s="14"/>
      <c r="X196" s="14"/>
      <c r="Y196" s="14"/>
      <c r="Z196" s="14"/>
      <c r="AA196" s="14"/>
      <c r="AB196" s="14"/>
    </row>
    <row r="197">
      <c r="A197" s="7"/>
      <c r="B197" s="11"/>
      <c r="C197" s="9"/>
      <c r="D197" s="22"/>
      <c r="E197" s="11"/>
      <c r="F197" s="11"/>
      <c r="G197" s="11"/>
      <c r="H197" s="79"/>
      <c r="I197" s="14"/>
      <c r="J197" s="14"/>
      <c r="K197" s="14"/>
      <c r="L197" s="14"/>
      <c r="M197" s="14"/>
      <c r="N197" s="14"/>
      <c r="O197" s="14"/>
      <c r="P197" s="14"/>
      <c r="Q197" s="14"/>
      <c r="R197" s="14"/>
      <c r="S197" s="14"/>
      <c r="T197" s="14"/>
      <c r="U197" s="14"/>
      <c r="V197" s="14"/>
      <c r="W197" s="14"/>
      <c r="X197" s="14"/>
      <c r="Y197" s="14"/>
      <c r="Z197" s="14"/>
      <c r="AA197" s="14"/>
      <c r="AB197" s="14"/>
    </row>
    <row r="198">
      <c r="A198" s="7"/>
      <c r="B198" s="11"/>
      <c r="C198" s="9"/>
      <c r="D198" s="22"/>
      <c r="E198" s="11"/>
      <c r="F198" s="11"/>
      <c r="G198" s="11"/>
      <c r="H198" s="79"/>
      <c r="I198" s="14"/>
      <c r="J198" s="14"/>
      <c r="K198" s="14"/>
      <c r="L198" s="14"/>
      <c r="M198" s="14"/>
      <c r="N198" s="14"/>
      <c r="O198" s="14"/>
      <c r="P198" s="14"/>
      <c r="Q198" s="14"/>
      <c r="R198" s="14"/>
      <c r="S198" s="14"/>
      <c r="T198" s="14"/>
      <c r="U198" s="14"/>
      <c r="V198" s="14"/>
      <c r="W198" s="14"/>
      <c r="X198" s="14"/>
      <c r="Y198" s="14"/>
      <c r="Z198" s="14"/>
      <c r="AA198" s="14"/>
      <c r="AB198" s="14"/>
    </row>
    <row r="199">
      <c r="A199" s="7"/>
      <c r="B199" s="11"/>
      <c r="C199" s="9"/>
      <c r="D199" s="22"/>
      <c r="E199" s="11"/>
      <c r="F199" s="11"/>
      <c r="G199" s="11"/>
      <c r="H199" s="79"/>
      <c r="I199" s="14"/>
      <c r="J199" s="14"/>
      <c r="K199" s="14"/>
      <c r="L199" s="14"/>
      <c r="M199" s="14"/>
      <c r="N199" s="14"/>
      <c r="O199" s="14"/>
      <c r="P199" s="14"/>
      <c r="Q199" s="14"/>
      <c r="R199" s="14"/>
      <c r="S199" s="14"/>
      <c r="T199" s="14"/>
      <c r="U199" s="14"/>
      <c r="V199" s="14"/>
      <c r="W199" s="14"/>
      <c r="X199" s="14"/>
      <c r="Y199" s="14"/>
      <c r="Z199" s="14"/>
      <c r="AA199" s="14"/>
      <c r="AB199" s="14"/>
    </row>
    <row r="200">
      <c r="A200" s="7"/>
      <c r="B200" s="11"/>
      <c r="C200" s="9"/>
      <c r="D200" s="22"/>
      <c r="E200" s="11"/>
      <c r="F200" s="11"/>
      <c r="G200" s="11"/>
      <c r="H200" s="79"/>
      <c r="I200" s="14"/>
      <c r="J200" s="14"/>
      <c r="K200" s="14"/>
      <c r="L200" s="14"/>
      <c r="M200" s="14"/>
      <c r="N200" s="14"/>
      <c r="O200" s="14"/>
      <c r="P200" s="14"/>
      <c r="Q200" s="14"/>
      <c r="R200" s="14"/>
      <c r="S200" s="14"/>
      <c r="T200" s="14"/>
      <c r="U200" s="14"/>
      <c r="V200" s="14"/>
      <c r="W200" s="14"/>
      <c r="X200" s="14"/>
      <c r="Y200" s="14"/>
      <c r="Z200" s="14"/>
      <c r="AA200" s="14"/>
      <c r="AB200" s="14"/>
    </row>
    <row r="201">
      <c r="A201" s="7"/>
      <c r="B201" s="11"/>
      <c r="C201" s="9"/>
      <c r="D201" s="22"/>
      <c r="E201" s="11"/>
      <c r="F201" s="11"/>
      <c r="G201" s="11"/>
      <c r="H201" s="79"/>
      <c r="I201" s="14"/>
      <c r="J201" s="14"/>
      <c r="K201" s="14"/>
      <c r="L201" s="14"/>
      <c r="M201" s="14"/>
      <c r="N201" s="14"/>
      <c r="O201" s="14"/>
      <c r="P201" s="14"/>
      <c r="Q201" s="14"/>
      <c r="R201" s="14"/>
      <c r="S201" s="14"/>
      <c r="T201" s="14"/>
      <c r="U201" s="14"/>
      <c r="V201" s="14"/>
      <c r="W201" s="14"/>
      <c r="X201" s="14"/>
      <c r="Y201" s="14"/>
      <c r="Z201" s="14"/>
      <c r="AA201" s="14"/>
      <c r="AB201" s="14"/>
    </row>
    <row r="202">
      <c r="A202" s="7"/>
      <c r="B202" s="11"/>
      <c r="C202" s="9"/>
      <c r="D202" s="22"/>
      <c r="E202" s="11"/>
      <c r="F202" s="11"/>
      <c r="G202" s="11"/>
      <c r="H202" s="79"/>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1"/>
      <c r="H203" s="79"/>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1"/>
      <c r="H204" s="79"/>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1"/>
      <c r="H205" s="79"/>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1"/>
      <c r="H206" s="79"/>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1"/>
      <c r="H207" s="79"/>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1"/>
      <c r="H208" s="79"/>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1"/>
      <c r="H209" s="79"/>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1"/>
      <c r="H210" s="79"/>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1"/>
      <c r="H211" s="79"/>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1"/>
      <c r="H212" s="79"/>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1"/>
      <c r="H213" s="79"/>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1"/>
      <c r="H214" s="79"/>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1"/>
      <c r="H215" s="79"/>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1"/>
      <c r="H216" s="79"/>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1"/>
      <c r="H217" s="79"/>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1"/>
      <c r="H218" s="79"/>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1"/>
      <c r="H219" s="79"/>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1"/>
      <c r="H220" s="79"/>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1"/>
      <c r="H221" s="79"/>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1"/>
      <c r="H222" s="79"/>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1"/>
      <c r="H223" s="79"/>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1"/>
      <c r="H224" s="79"/>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1"/>
      <c r="H225" s="79"/>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1"/>
      <c r="H226" s="79"/>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1"/>
      <c r="H227" s="79"/>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1"/>
      <c r="H228" s="79"/>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1"/>
      <c r="H229" s="79"/>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1"/>
      <c r="H230" s="79"/>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1"/>
      <c r="H231" s="79"/>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1"/>
      <c r="H232" s="79"/>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1"/>
      <c r="H233" s="79"/>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1"/>
      <c r="H234" s="79"/>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1"/>
      <c r="H235" s="79"/>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1"/>
      <c r="H236" s="79"/>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1"/>
      <c r="H237" s="79"/>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1"/>
      <c r="H238" s="79"/>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1"/>
      <c r="H239" s="79"/>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1"/>
      <c r="H240" s="79"/>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1"/>
      <c r="H241" s="79"/>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1"/>
      <c r="H242" s="79"/>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1"/>
      <c r="H243" s="79"/>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1"/>
      <c r="H244" s="79"/>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1"/>
      <c r="H245" s="79"/>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1"/>
      <c r="H246" s="79"/>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1"/>
      <c r="H247" s="79"/>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1"/>
      <c r="H248" s="79"/>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1"/>
      <c r="H249" s="79"/>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1"/>
      <c r="H250" s="79"/>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1"/>
      <c r="H251" s="79"/>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1"/>
      <c r="H252" s="79"/>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1"/>
      <c r="H253" s="79"/>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1"/>
      <c r="H254" s="79"/>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1"/>
      <c r="H255" s="79"/>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1"/>
      <c r="H256" s="79"/>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1"/>
      <c r="H257" s="79"/>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1"/>
      <c r="H258" s="79"/>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1"/>
      <c r="H259" s="79"/>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1"/>
      <c r="H260" s="79"/>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1"/>
      <c r="H261" s="79"/>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1"/>
      <c r="H262" s="79"/>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1"/>
      <c r="H263" s="79"/>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1"/>
      <c r="H264" s="79"/>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1"/>
      <c r="H265" s="79"/>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1"/>
      <c r="H266" s="79"/>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1"/>
      <c r="H267" s="79"/>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1"/>
      <c r="H268" s="79"/>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1"/>
      <c r="H269" s="79"/>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1"/>
      <c r="H270" s="79"/>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1"/>
      <c r="H271" s="79"/>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1"/>
      <c r="H272" s="79"/>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1"/>
      <c r="H273" s="79"/>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1"/>
      <c r="H274" s="79"/>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1"/>
      <c r="H275" s="79"/>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1"/>
      <c r="H276" s="79"/>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1"/>
      <c r="H277" s="79"/>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1"/>
      <c r="H278" s="79"/>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1"/>
      <c r="H279" s="79"/>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1"/>
      <c r="H280" s="79"/>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1"/>
      <c r="H281" s="79"/>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1"/>
      <c r="H282" s="79"/>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1"/>
      <c r="H283" s="79"/>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1"/>
      <c r="H284" s="79"/>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1"/>
      <c r="H285" s="79"/>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1"/>
      <c r="H286" s="79"/>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1"/>
      <c r="H287" s="79"/>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1"/>
      <c r="H288" s="79"/>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1"/>
      <c r="H289" s="79"/>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1"/>
      <c r="H290" s="79"/>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1"/>
      <c r="H291" s="79"/>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1"/>
      <c r="H292" s="79"/>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1"/>
      <c r="H293" s="79"/>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1"/>
      <c r="H294" s="79"/>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1"/>
      <c r="H295" s="79"/>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1"/>
      <c r="H296" s="79"/>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1"/>
      <c r="H297" s="79"/>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1"/>
      <c r="H298" s="79"/>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1"/>
      <c r="H299" s="79"/>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1"/>
      <c r="H300" s="79"/>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1"/>
      <c r="H301" s="79"/>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1"/>
      <c r="H302" s="79"/>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1"/>
      <c r="H303" s="79"/>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1"/>
      <c r="H304" s="79"/>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1"/>
      <c r="H305" s="79"/>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1"/>
      <c r="H306" s="79"/>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1"/>
      <c r="H307" s="79"/>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1"/>
      <c r="H308" s="79"/>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1"/>
      <c r="H309" s="79"/>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1"/>
      <c r="H310" s="79"/>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1"/>
      <c r="H311" s="79"/>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1"/>
      <c r="H312" s="79"/>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1"/>
      <c r="H313" s="79"/>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1"/>
      <c r="H314" s="79"/>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1"/>
      <c r="H315" s="79"/>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1"/>
      <c r="H316" s="79"/>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1"/>
      <c r="H317" s="79"/>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1"/>
      <c r="H318" s="79"/>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1"/>
      <c r="H319" s="79"/>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1"/>
      <c r="H320" s="79"/>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1"/>
      <c r="H321" s="79"/>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1"/>
      <c r="H322" s="79"/>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1"/>
      <c r="H323" s="79"/>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1"/>
      <c r="H324" s="79"/>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1"/>
      <c r="H325" s="79"/>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1"/>
      <c r="H326" s="79"/>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1"/>
      <c r="H327" s="79"/>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1"/>
      <c r="H328" s="79"/>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1"/>
      <c r="H329" s="79"/>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1"/>
      <c r="H330" s="79"/>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1"/>
      <c r="H331" s="79"/>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1"/>
      <c r="H332" s="79"/>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1"/>
      <c r="H333" s="79"/>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1"/>
      <c r="H334" s="79"/>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1"/>
      <c r="H335" s="79"/>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1"/>
      <c r="H336" s="79"/>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1"/>
      <c r="H337" s="79"/>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1"/>
      <c r="H338" s="79"/>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1"/>
      <c r="H339" s="79"/>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1"/>
      <c r="H340" s="79"/>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1"/>
      <c r="H341" s="79"/>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1"/>
      <c r="H342" s="79"/>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1"/>
      <c r="H343" s="79"/>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1"/>
      <c r="H344" s="79"/>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1"/>
      <c r="H345" s="79"/>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1"/>
      <c r="H346" s="79"/>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1"/>
      <c r="H347" s="79"/>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1"/>
      <c r="H348" s="79"/>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1"/>
      <c r="H349" s="79"/>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1"/>
      <c r="H350" s="79"/>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1"/>
      <c r="H351" s="79"/>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1"/>
      <c r="H352" s="79"/>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1"/>
      <c r="H353" s="79"/>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1"/>
      <c r="H354" s="79"/>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1"/>
      <c r="H355" s="79"/>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1"/>
      <c r="H356" s="79"/>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1"/>
      <c r="H357" s="79"/>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1"/>
      <c r="H358" s="79"/>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1"/>
      <c r="H359" s="79"/>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1"/>
      <c r="H360" s="79"/>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1"/>
      <c r="H361" s="79"/>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1"/>
      <c r="H362" s="79"/>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1"/>
      <c r="H363" s="79"/>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1"/>
      <c r="H364" s="79"/>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1"/>
      <c r="H365" s="79"/>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1"/>
      <c r="H366" s="79"/>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1"/>
      <c r="H367" s="79"/>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1"/>
      <c r="H368" s="79"/>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1"/>
      <c r="H369" s="79"/>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1"/>
      <c r="H370" s="79"/>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1"/>
      <c r="H371" s="79"/>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1"/>
      <c r="H372" s="79"/>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1"/>
      <c r="H373" s="79"/>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1"/>
      <c r="H374" s="79"/>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1"/>
      <c r="H375" s="79"/>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1"/>
      <c r="H376" s="79"/>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1"/>
      <c r="H377" s="79"/>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1"/>
      <c r="H378" s="79"/>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1"/>
      <c r="H379" s="79"/>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1"/>
      <c r="H380" s="79"/>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1"/>
      <c r="H381" s="79"/>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1"/>
      <c r="H382" s="79"/>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1"/>
      <c r="H383" s="79"/>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1"/>
      <c r="H384" s="79"/>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1"/>
      <c r="H385" s="79"/>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1"/>
      <c r="H386" s="79"/>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1"/>
      <c r="H387" s="79"/>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1"/>
      <c r="H388" s="79"/>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1"/>
      <c r="H389" s="79"/>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1"/>
      <c r="H390" s="79"/>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1"/>
      <c r="H391" s="79"/>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1"/>
      <c r="H392" s="79"/>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1"/>
      <c r="H393" s="79"/>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1"/>
      <c r="H394" s="79"/>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1"/>
      <c r="H395" s="79"/>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1"/>
      <c r="H396" s="79"/>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1"/>
      <c r="H397" s="79"/>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1"/>
      <c r="H398" s="79"/>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1"/>
      <c r="H399" s="79"/>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1"/>
      <c r="H400" s="79"/>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1"/>
      <c r="H401" s="79"/>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1"/>
      <c r="H402" s="79"/>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1"/>
      <c r="H403" s="79"/>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1"/>
      <c r="H404" s="79"/>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1"/>
      <c r="H405" s="79"/>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1"/>
      <c r="H406" s="79"/>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1"/>
      <c r="H407" s="79"/>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1"/>
      <c r="H408" s="79"/>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1"/>
      <c r="H409" s="79"/>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1"/>
      <c r="H410" s="79"/>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1"/>
      <c r="H411" s="79"/>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1"/>
      <c r="H412" s="79"/>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1"/>
      <c r="H413" s="79"/>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1"/>
      <c r="H414" s="79"/>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1"/>
      <c r="H415" s="79"/>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1"/>
      <c r="H416" s="79"/>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1"/>
      <c r="H417" s="79"/>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1"/>
      <c r="H418" s="79"/>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1"/>
      <c r="H419" s="79"/>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1"/>
      <c r="H420" s="79"/>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1"/>
      <c r="H421" s="79"/>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1"/>
      <c r="H422" s="79"/>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1"/>
      <c r="H423" s="79"/>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1"/>
      <c r="H424" s="79"/>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1"/>
      <c r="H425" s="79"/>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1"/>
      <c r="H426" s="79"/>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1"/>
      <c r="H427" s="79"/>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1"/>
      <c r="H428" s="79"/>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1"/>
      <c r="H429" s="79"/>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1"/>
      <c r="H430" s="79"/>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1"/>
      <c r="H431" s="79"/>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1"/>
      <c r="H432" s="79"/>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1"/>
      <c r="H433" s="79"/>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1"/>
      <c r="H434" s="79"/>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1"/>
      <c r="H435" s="79"/>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1"/>
      <c r="H436" s="79"/>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1"/>
      <c r="H437" s="79"/>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1"/>
      <c r="H438" s="79"/>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1"/>
      <c r="H439" s="79"/>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1"/>
      <c r="H440" s="79"/>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1"/>
      <c r="H441" s="79"/>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1"/>
      <c r="H442" s="79"/>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1"/>
      <c r="H443" s="79"/>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1"/>
      <c r="H444" s="79"/>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1"/>
      <c r="H445" s="79"/>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1"/>
      <c r="H446" s="79"/>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1"/>
      <c r="H447" s="79"/>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1"/>
      <c r="H448" s="79"/>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1"/>
      <c r="H449" s="79"/>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1"/>
      <c r="H450" s="79"/>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1"/>
      <c r="H451" s="79"/>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1"/>
      <c r="H452" s="79"/>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1"/>
      <c r="H453" s="79"/>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1"/>
      <c r="H454" s="79"/>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1"/>
      <c r="H455" s="79"/>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1"/>
      <c r="H456" s="79"/>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1"/>
      <c r="H457" s="79"/>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1"/>
      <c r="H458" s="79"/>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1"/>
      <c r="H459" s="79"/>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1"/>
      <c r="H460" s="79"/>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1"/>
      <c r="H461" s="79"/>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1"/>
      <c r="H462" s="79"/>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1"/>
      <c r="H463" s="79"/>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1"/>
      <c r="H464" s="79"/>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1"/>
      <c r="H465" s="79"/>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1"/>
      <c r="H466" s="79"/>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1"/>
      <c r="H467" s="79"/>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1"/>
      <c r="H468" s="79"/>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1"/>
      <c r="H469" s="79"/>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1"/>
      <c r="H470" s="79"/>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1"/>
      <c r="H471" s="79"/>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1"/>
      <c r="H472" s="79"/>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1"/>
      <c r="H473" s="79"/>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1"/>
      <c r="H474" s="79"/>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1"/>
      <c r="H475" s="79"/>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1"/>
      <c r="H476" s="79"/>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1"/>
      <c r="H477" s="79"/>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1"/>
      <c r="H478" s="79"/>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1"/>
      <c r="H479" s="79"/>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1"/>
      <c r="H480" s="79"/>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1"/>
      <c r="H481" s="79"/>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1"/>
      <c r="H482" s="79"/>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1"/>
      <c r="H483" s="79"/>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1"/>
      <c r="H484" s="79"/>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1"/>
      <c r="H485" s="79"/>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1"/>
      <c r="H486" s="79"/>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1"/>
      <c r="H487" s="79"/>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1"/>
      <c r="H488" s="79"/>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1"/>
      <c r="H489" s="79"/>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1"/>
      <c r="H490" s="79"/>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1"/>
      <c r="H491" s="79"/>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1"/>
      <c r="H492" s="79"/>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1"/>
      <c r="H493" s="79"/>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1"/>
      <c r="H494" s="79"/>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1"/>
      <c r="H495" s="79"/>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1"/>
      <c r="H496" s="79"/>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1"/>
      <c r="H497" s="79"/>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1"/>
      <c r="H498" s="79"/>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1"/>
      <c r="H499" s="79"/>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1"/>
      <c r="H500" s="79"/>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1"/>
      <c r="H501" s="79"/>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1"/>
      <c r="H502" s="79"/>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1"/>
      <c r="H503" s="79"/>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1"/>
      <c r="H504" s="79"/>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1"/>
      <c r="H505" s="79"/>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1"/>
      <c r="H506" s="79"/>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1"/>
      <c r="H507" s="79"/>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1"/>
      <c r="H508" s="79"/>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1"/>
      <c r="H509" s="79"/>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1"/>
      <c r="H510" s="79"/>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1"/>
      <c r="H511" s="79"/>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1"/>
      <c r="H512" s="79"/>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1"/>
      <c r="H513" s="79"/>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1"/>
      <c r="H514" s="79"/>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1"/>
      <c r="H515" s="79"/>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1"/>
      <c r="H516" s="79"/>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1"/>
      <c r="H517" s="79"/>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1"/>
      <c r="H518" s="79"/>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1"/>
      <c r="H519" s="79"/>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1"/>
      <c r="H520" s="79"/>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1"/>
      <c r="H521" s="79"/>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1"/>
      <c r="H522" s="79"/>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1"/>
      <c r="H523" s="79"/>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1"/>
      <c r="H524" s="79"/>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1"/>
      <c r="H525" s="79"/>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1"/>
      <c r="H526" s="79"/>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1"/>
      <c r="H527" s="79"/>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1"/>
      <c r="H528" s="79"/>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1"/>
      <c r="H529" s="79"/>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1"/>
      <c r="H530" s="79"/>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1"/>
      <c r="H531" s="79"/>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1"/>
      <c r="H532" s="79"/>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1"/>
      <c r="H533" s="79"/>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1"/>
      <c r="H534" s="79"/>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1"/>
      <c r="H535" s="79"/>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1"/>
      <c r="H536" s="79"/>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1"/>
      <c r="H537" s="79"/>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1"/>
      <c r="H538" s="79"/>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1"/>
      <c r="H539" s="79"/>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1"/>
      <c r="H540" s="79"/>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1"/>
      <c r="H541" s="79"/>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1"/>
      <c r="H542" s="79"/>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1"/>
      <c r="H543" s="79"/>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1"/>
      <c r="H544" s="79"/>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1"/>
      <c r="H545" s="79"/>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1"/>
      <c r="H546" s="79"/>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1"/>
      <c r="H547" s="79"/>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1"/>
      <c r="H548" s="79"/>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1"/>
      <c r="H549" s="79"/>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1"/>
      <c r="H550" s="79"/>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1"/>
      <c r="H551" s="79"/>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1"/>
      <c r="H552" s="79"/>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1"/>
      <c r="H553" s="79"/>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1"/>
      <c r="H554" s="79"/>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1"/>
      <c r="H555" s="79"/>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1"/>
      <c r="H556" s="79"/>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1"/>
      <c r="H557" s="79"/>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1"/>
      <c r="H558" s="79"/>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1"/>
      <c r="H559" s="79"/>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1"/>
      <c r="H560" s="79"/>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1"/>
      <c r="H561" s="79"/>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1"/>
      <c r="H562" s="79"/>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1"/>
      <c r="H563" s="79"/>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1"/>
      <c r="H564" s="79"/>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1"/>
      <c r="H565" s="79"/>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1"/>
      <c r="H566" s="79"/>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1"/>
      <c r="H567" s="79"/>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1"/>
      <c r="H568" s="79"/>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1"/>
      <c r="H569" s="79"/>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1"/>
      <c r="H570" s="79"/>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1"/>
      <c r="H571" s="79"/>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1"/>
      <c r="H572" s="79"/>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1"/>
      <c r="H573" s="79"/>
      <c r="I573" s="14"/>
      <c r="J573" s="14"/>
      <c r="K573" s="14"/>
      <c r="L573" s="14"/>
      <c r="M573" s="14"/>
      <c r="N573" s="14"/>
      <c r="O573" s="14"/>
      <c r="P573" s="14"/>
      <c r="Q573" s="14"/>
      <c r="R573" s="14"/>
      <c r="S573" s="14"/>
      <c r="T573" s="14"/>
      <c r="U573" s="14"/>
      <c r="V573" s="14"/>
      <c r="W573" s="14"/>
      <c r="X573" s="14"/>
      <c r="Y573" s="14"/>
      <c r="Z573" s="14"/>
      <c r="AA573" s="14"/>
      <c r="AB573" s="14"/>
    </row>
  </sheetData>
  <conditionalFormatting sqref="F2:F573">
    <cfRule type="expression" dxfId="1" priority="1">
      <formula>#REF!="ВК стена"</formula>
    </cfRule>
  </conditionalFormatting>
  <conditionalFormatting sqref="F2:F573">
    <cfRule type="expression" dxfId="1" priority="2">
      <formula>#REF!="ОК стена"</formula>
    </cfRule>
  </conditionalFormatting>
  <dataValidations>
    <dataValidation type="custom" allowBlank="1" showDropDown="1" sqref="A2:A573">
      <formula1>OR(NOT(ISERROR(DATEVALUE(A2))), AND(ISNUMBER(A2), LEFT(CELL("format", A2))="D"))</formula1>
    </dataValidation>
    <dataValidation type="list" allowBlank="1" sqref="C2:C573">
      <formula1>"позитив,негатив,нейтрал"</formula1>
    </dataValidation>
  </dataValidations>
  <hyperlinks>
    <hyperlink r:id="rId1" ref="D2"/>
    <hyperlink r:id="rId2" ref="G2"/>
    <hyperlink r:id="rId3" ref="D3"/>
    <hyperlink r:id="rId4" ref="G3"/>
    <hyperlink r:id="rId5" location="comment_1464069564" ref="D4"/>
    <hyperlink r:id="rId6" ref="G4"/>
    <hyperlink r:id="rId7" ref="D5"/>
    <hyperlink r:id="rId8" ref="G5"/>
    <hyperlink r:id="rId9" ref="D6"/>
    <hyperlink r:id="rId10" ref="G6"/>
    <hyperlink r:id="rId11" ref="D7"/>
    <hyperlink r:id="rId12" ref="G7"/>
    <hyperlink r:id="rId13" location="comment_1464133271" ref="D8"/>
    <hyperlink r:id="rId14" ref="G8"/>
    <hyperlink r:id="rId15" ref="D9"/>
    <hyperlink r:id="rId16" ref="D10"/>
    <hyperlink r:id="rId17" ref="G10"/>
    <hyperlink r:id="rId18" ref="D11"/>
    <hyperlink r:id="rId19" ref="G11"/>
    <hyperlink r:id="rId20" ref="D12"/>
    <hyperlink r:id="rId21" ref="G12"/>
    <hyperlink r:id="rId22" ref="D13"/>
    <hyperlink r:id="rId23" ref="D14"/>
    <hyperlink r:id="rId24" ref="G14"/>
    <hyperlink r:id="rId25" ref="D15"/>
    <hyperlink r:id="rId26" ref="G15"/>
    <hyperlink r:id="rId27" ref="D16"/>
    <hyperlink r:id="rId28" ref="G16"/>
    <hyperlink r:id="rId29" ref="D17"/>
    <hyperlink r:id="rId30" ref="G17"/>
    <hyperlink r:id="rId31" ref="D18"/>
    <hyperlink r:id="rId32" ref="G18"/>
    <hyperlink r:id="rId33" ref="D19"/>
    <hyperlink r:id="rId34" ref="G19"/>
    <hyperlink r:id="rId35" ref="D20"/>
    <hyperlink r:id="rId36" ref="G20"/>
    <hyperlink r:id="rId37" ref="D21"/>
    <hyperlink r:id="rId38" ref="G21"/>
    <hyperlink r:id="rId39" ref="D22"/>
    <hyperlink r:id="rId40" ref="G22"/>
    <hyperlink r:id="rId41" ref="D23"/>
    <hyperlink r:id="rId42" ref="G23"/>
    <hyperlink r:id="rId43" ref="D24"/>
    <hyperlink r:id="rId44" ref="G24"/>
    <hyperlink r:id="rId45" ref="D25"/>
    <hyperlink r:id="rId46" ref="G25"/>
    <hyperlink r:id="rId47" ref="D26"/>
    <hyperlink r:id="rId48" ref="G26"/>
    <hyperlink r:id="rId49" ref="D27"/>
    <hyperlink r:id="rId50" ref="G27"/>
    <hyperlink r:id="rId51" ref="D28"/>
    <hyperlink r:id="rId52" ref="G28"/>
    <hyperlink r:id="rId53" ref="D29"/>
    <hyperlink r:id="rId54" ref="G29"/>
    <hyperlink r:id="rId55" location="posts/31019661/" ref="D30"/>
    <hyperlink r:id="rId56" location="a637553192829198607" ref="D31"/>
    <hyperlink r:id="rId57" ref="G31"/>
    <hyperlink r:id="rId58" location="a637553192829198607" ref="D32"/>
    <hyperlink r:id="rId59" ref="G32"/>
    <hyperlink r:id="rId60" ref="D33"/>
    <hyperlink r:id="rId61" ref="G33"/>
    <hyperlink r:id="rId62" ref="D34"/>
    <hyperlink r:id="rId63" ref="G34"/>
    <hyperlink r:id="rId64" ref="D35"/>
    <hyperlink r:id="rId65" ref="G35"/>
    <hyperlink r:id="rId66" ref="D36"/>
    <hyperlink r:id="rId67" ref="G36"/>
    <hyperlink r:id="rId68" ref="D37"/>
    <hyperlink r:id="rId69" ref="G37"/>
    <hyperlink r:id="rId70" ref="B38"/>
    <hyperlink r:id="rId71" ref="D38"/>
    <hyperlink r:id="rId72" ref="G38"/>
    <hyperlink r:id="rId73" ref="D39"/>
    <hyperlink r:id="rId74" ref="G39"/>
    <hyperlink r:id="rId75" ref="D40"/>
    <hyperlink r:id="rId76" ref="G40"/>
    <hyperlink r:id="rId77" ref="D41"/>
    <hyperlink r:id="rId78" ref="G41"/>
    <hyperlink r:id="rId79" ref="D42"/>
    <hyperlink r:id="rId80" ref="G42"/>
    <hyperlink r:id="rId81" ref="D43"/>
    <hyperlink r:id="rId82" ref="G43"/>
    <hyperlink r:id="rId83" ref="D44"/>
    <hyperlink r:id="rId84" ref="G44"/>
    <hyperlink r:id="rId85" ref="D45"/>
    <hyperlink r:id="rId86" ref="G45"/>
    <hyperlink r:id="rId87" ref="D46"/>
    <hyperlink r:id="rId88" ref="G46"/>
    <hyperlink r:id="rId89" ref="D47"/>
    <hyperlink r:id="rId90" ref="G47"/>
    <hyperlink r:id="rId91" ref="D48"/>
    <hyperlink r:id="rId92" ref="G48"/>
    <hyperlink r:id="rId93" ref="D49"/>
    <hyperlink r:id="rId94" ref="G49"/>
    <hyperlink r:id="rId95" ref="D50"/>
    <hyperlink r:id="rId96" ref="G50"/>
    <hyperlink r:id="rId97" location="comment_1488586724" ref="D51"/>
    <hyperlink r:id="rId98" ref="G51"/>
    <hyperlink r:id="rId99" ref="D52"/>
    <hyperlink r:id="rId100" ref="G52"/>
    <hyperlink r:id="rId101" ref="D53"/>
    <hyperlink r:id="rId102" ref="G53"/>
    <hyperlink r:id="rId103" ref="D54"/>
    <hyperlink r:id="rId104" ref="G54"/>
    <hyperlink r:id="rId105" location="post116551" ref="D55"/>
    <hyperlink r:id="rId106" ref="D56"/>
    <hyperlink r:id="rId107" ref="G56"/>
    <hyperlink r:id="rId108" ref="D57"/>
    <hyperlink r:id="rId109" ref="G57"/>
    <hyperlink r:id="rId110" ref="D58"/>
    <hyperlink r:id="rId111" ref="G58"/>
    <hyperlink r:id="rId112" ref="D59"/>
    <hyperlink r:id="rId113" ref="G59"/>
    <hyperlink r:id="rId114" ref="D60"/>
    <hyperlink r:id="rId115" ref="D61"/>
    <hyperlink r:id="rId116" ref="G61"/>
    <hyperlink r:id="rId117" ref="D62"/>
    <hyperlink r:id="rId118" ref="G62"/>
    <hyperlink r:id="rId119" ref="D63"/>
    <hyperlink r:id="rId120" ref="G63"/>
    <hyperlink r:id="rId121" ref="D64"/>
    <hyperlink r:id="rId122" ref="G64"/>
    <hyperlink r:id="rId123" ref="D65"/>
    <hyperlink r:id="rId124" ref="D66"/>
    <hyperlink r:id="rId125" ref="G66"/>
  </hyperlinks>
  <drawing r:id="rId12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Row="2"/>
  <cols>
    <col customWidth="1" min="1" max="1" width="5.0"/>
    <col customWidth="1" min="2" max="2" width="75.38"/>
    <col customWidth="1" min="3" max="3" width="11.63"/>
    <col customWidth="1" min="4" max="4" width="12.38"/>
    <col customWidth="1" min="5" max="5" width="8.75"/>
    <col customWidth="1" min="6" max="6" width="59.88"/>
    <col customWidth="1" min="7" max="7" width="26.5"/>
    <col customWidth="1" min="8" max="8" width="22.75"/>
    <col customWidth="1" min="9" max="9" width="60.63"/>
  </cols>
  <sheetData>
    <row r="1">
      <c r="A1" s="88"/>
      <c r="B1" s="89" t="s">
        <v>7457</v>
      </c>
      <c r="C1" s="90" t="s">
        <v>7458</v>
      </c>
      <c r="F1" s="91" t="s">
        <v>7459</v>
      </c>
      <c r="G1" s="92" t="s">
        <v>7460</v>
      </c>
      <c r="H1" s="2"/>
      <c r="I1" s="5"/>
      <c r="J1" s="5"/>
      <c r="K1" s="5"/>
      <c r="L1" s="5"/>
      <c r="M1" s="5"/>
      <c r="N1" s="5"/>
      <c r="O1" s="5"/>
      <c r="P1" s="5"/>
      <c r="Q1" s="5"/>
      <c r="R1" s="5"/>
      <c r="S1" s="5"/>
      <c r="T1" s="5"/>
      <c r="U1" s="5"/>
      <c r="V1" s="5"/>
      <c r="W1" s="5"/>
      <c r="X1" s="5"/>
      <c r="Y1" s="5"/>
      <c r="Z1" s="5"/>
      <c r="AA1" s="5"/>
      <c r="AB1" s="5"/>
    </row>
    <row r="2">
      <c r="A2" s="56" t="s">
        <v>0</v>
      </c>
      <c r="B2" s="2" t="s">
        <v>1</v>
      </c>
      <c r="C2" s="2" t="s">
        <v>2</v>
      </c>
      <c r="D2" s="3" t="s">
        <v>3</v>
      </c>
      <c r="E2" s="2" t="s">
        <v>4</v>
      </c>
      <c r="F2" s="4" t="s">
        <v>5</v>
      </c>
      <c r="G2" s="2" t="s">
        <v>7</v>
      </c>
      <c r="H2" s="2" t="s">
        <v>6809</v>
      </c>
      <c r="I2" s="5"/>
      <c r="J2" s="5"/>
      <c r="K2" s="5"/>
      <c r="L2" s="5"/>
      <c r="M2" s="5"/>
      <c r="N2" s="5"/>
      <c r="O2" s="5"/>
      <c r="P2" s="5"/>
      <c r="Q2" s="5"/>
      <c r="R2" s="5"/>
      <c r="S2" s="5"/>
      <c r="T2" s="5"/>
      <c r="U2" s="5"/>
      <c r="V2" s="5"/>
      <c r="W2" s="5"/>
      <c r="X2" s="5"/>
      <c r="Y2" s="5"/>
      <c r="Z2" s="5"/>
      <c r="AA2" s="5"/>
      <c r="AB2" s="5"/>
    </row>
    <row r="3" hidden="1">
      <c r="A3" s="7">
        <v>44896.0</v>
      </c>
      <c r="B3" s="8" t="s">
        <v>7461</v>
      </c>
      <c r="C3" s="9" t="s">
        <v>14</v>
      </c>
      <c r="D3" s="15" t="s">
        <v>7462</v>
      </c>
      <c r="E3" s="8" t="s">
        <v>7463</v>
      </c>
      <c r="F3" s="16" t="s">
        <v>7464</v>
      </c>
      <c r="G3" s="78" t="s">
        <v>7465</v>
      </c>
      <c r="H3" s="79"/>
      <c r="I3" s="14"/>
      <c r="J3" s="14"/>
      <c r="K3" s="14"/>
      <c r="L3" s="14"/>
      <c r="M3" s="14"/>
      <c r="N3" s="14"/>
      <c r="O3" s="14"/>
      <c r="P3" s="14"/>
      <c r="Q3" s="14"/>
      <c r="R3" s="14"/>
      <c r="S3" s="14"/>
      <c r="T3" s="14"/>
      <c r="U3" s="14"/>
      <c r="V3" s="14"/>
      <c r="W3" s="14"/>
      <c r="X3" s="14"/>
      <c r="Y3" s="14"/>
      <c r="Z3" s="14"/>
      <c r="AA3" s="14"/>
      <c r="AB3" s="14"/>
    </row>
    <row r="4" hidden="1" outlineLevel="2">
      <c r="A4" s="7">
        <v>44896.0</v>
      </c>
      <c r="B4" s="8" t="s">
        <v>7466</v>
      </c>
      <c r="C4" s="9" t="s">
        <v>14</v>
      </c>
      <c r="D4" s="15" t="s">
        <v>7467</v>
      </c>
      <c r="E4" s="8" t="s">
        <v>3749</v>
      </c>
      <c r="F4" s="16" t="s">
        <v>7468</v>
      </c>
      <c r="G4" s="78" t="s">
        <v>7469</v>
      </c>
      <c r="H4" s="79"/>
      <c r="I4" s="14"/>
      <c r="J4" s="14"/>
      <c r="K4" s="14"/>
      <c r="L4" s="14"/>
      <c r="M4" s="14"/>
      <c r="N4" s="14"/>
      <c r="O4" s="14"/>
      <c r="P4" s="14"/>
      <c r="Q4" s="14"/>
      <c r="R4" s="14"/>
      <c r="S4" s="14"/>
      <c r="T4" s="14"/>
      <c r="U4" s="14"/>
      <c r="V4" s="14"/>
      <c r="W4" s="14"/>
      <c r="X4" s="14"/>
      <c r="Y4" s="14"/>
      <c r="Z4" s="14"/>
      <c r="AA4" s="14"/>
      <c r="AB4" s="14"/>
    </row>
    <row r="5" hidden="1" outlineLevel="2">
      <c r="A5" s="7">
        <v>44896.0</v>
      </c>
      <c r="B5" s="8" t="s">
        <v>7470</v>
      </c>
      <c r="C5" s="9" t="s">
        <v>30</v>
      </c>
      <c r="D5" s="10" t="s">
        <v>7471</v>
      </c>
      <c r="E5" s="8" t="s">
        <v>7472</v>
      </c>
      <c r="F5" s="16" t="s">
        <v>7473</v>
      </c>
      <c r="G5" s="78" t="s">
        <v>7474</v>
      </c>
      <c r="H5" s="79"/>
      <c r="I5" s="14"/>
      <c r="J5" s="14"/>
      <c r="K5" s="14"/>
      <c r="L5" s="14"/>
      <c r="M5" s="14"/>
      <c r="N5" s="14"/>
      <c r="O5" s="14"/>
      <c r="P5" s="14"/>
      <c r="Q5" s="14"/>
      <c r="R5" s="14"/>
      <c r="S5" s="14"/>
      <c r="T5" s="14"/>
      <c r="U5" s="14"/>
      <c r="V5" s="14"/>
      <c r="W5" s="14"/>
      <c r="X5" s="14"/>
      <c r="Y5" s="14"/>
      <c r="Z5" s="14"/>
      <c r="AA5" s="14"/>
      <c r="AB5" s="14"/>
    </row>
    <row r="6" hidden="1" outlineLevel="2">
      <c r="A6" s="7">
        <v>44896.0</v>
      </c>
      <c r="B6" s="8" t="s">
        <v>7475</v>
      </c>
      <c r="C6" s="9" t="s">
        <v>14</v>
      </c>
      <c r="D6" s="10" t="s">
        <v>7476</v>
      </c>
      <c r="E6" s="8" t="s">
        <v>174</v>
      </c>
      <c r="F6" s="16" t="s">
        <v>7477</v>
      </c>
      <c r="G6" s="21" t="s">
        <v>7478</v>
      </c>
      <c r="H6" s="79"/>
      <c r="I6" s="14"/>
      <c r="J6" s="14"/>
      <c r="K6" s="14"/>
      <c r="L6" s="14"/>
      <c r="M6" s="14"/>
      <c r="N6" s="14"/>
      <c r="O6" s="14"/>
      <c r="P6" s="14"/>
      <c r="Q6" s="14"/>
      <c r="R6" s="14"/>
      <c r="S6" s="14"/>
      <c r="T6" s="14"/>
      <c r="U6" s="14"/>
      <c r="V6" s="14"/>
      <c r="W6" s="14"/>
      <c r="X6" s="14"/>
      <c r="Y6" s="14"/>
      <c r="Z6" s="14"/>
      <c r="AA6" s="14"/>
      <c r="AB6" s="14"/>
    </row>
    <row r="7" hidden="1" outlineLevel="2">
      <c r="A7" s="7">
        <v>44896.0</v>
      </c>
      <c r="B7" s="8" t="s">
        <v>7479</v>
      </c>
      <c r="C7" s="9" t="s">
        <v>10</v>
      </c>
      <c r="D7" s="15" t="s">
        <v>7480</v>
      </c>
      <c r="E7" s="11"/>
      <c r="F7" s="16" t="s">
        <v>7481</v>
      </c>
      <c r="G7" s="78" t="s">
        <v>7482</v>
      </c>
      <c r="H7" s="79"/>
      <c r="I7" s="14"/>
      <c r="J7" s="14"/>
      <c r="K7" s="14"/>
      <c r="L7" s="14"/>
      <c r="M7" s="14"/>
      <c r="N7" s="14"/>
      <c r="O7" s="14"/>
      <c r="P7" s="14"/>
      <c r="Q7" s="14"/>
      <c r="R7" s="14"/>
      <c r="S7" s="14"/>
      <c r="T7" s="14"/>
      <c r="U7" s="14"/>
      <c r="V7" s="14"/>
      <c r="W7" s="14"/>
      <c r="X7" s="14"/>
      <c r="Y7" s="14"/>
      <c r="Z7" s="14"/>
      <c r="AA7" s="14"/>
      <c r="AB7" s="14"/>
    </row>
    <row r="8" hidden="1" outlineLevel="2">
      <c r="A8" s="7">
        <v>44896.0</v>
      </c>
      <c r="B8" s="8" t="s">
        <v>7483</v>
      </c>
      <c r="C8" s="9" t="s">
        <v>14</v>
      </c>
      <c r="D8" s="10" t="s">
        <v>7484</v>
      </c>
      <c r="E8" s="8" t="s">
        <v>7485</v>
      </c>
      <c r="F8" s="16" t="s">
        <v>7486</v>
      </c>
      <c r="G8" s="21" t="s">
        <v>7487</v>
      </c>
      <c r="H8" s="79"/>
      <c r="I8" s="14"/>
      <c r="J8" s="14"/>
      <c r="K8" s="14"/>
      <c r="L8" s="14"/>
      <c r="M8" s="14"/>
      <c r="N8" s="14"/>
      <c r="O8" s="14"/>
      <c r="P8" s="14"/>
      <c r="Q8" s="14"/>
      <c r="R8" s="14"/>
      <c r="S8" s="14"/>
      <c r="T8" s="14"/>
      <c r="U8" s="14"/>
      <c r="V8" s="14"/>
      <c r="W8" s="14"/>
      <c r="X8" s="14"/>
      <c r="Y8" s="14"/>
      <c r="Z8" s="14"/>
      <c r="AA8" s="14"/>
      <c r="AB8" s="14"/>
    </row>
    <row r="9" hidden="1" outlineLevel="2">
      <c r="A9" s="7">
        <v>44896.0</v>
      </c>
      <c r="B9" s="8" t="s">
        <v>7488</v>
      </c>
      <c r="C9" s="9" t="s">
        <v>14</v>
      </c>
      <c r="D9" s="10" t="s">
        <v>7489</v>
      </c>
      <c r="E9" s="8" t="s">
        <v>109</v>
      </c>
      <c r="F9" s="16" t="s">
        <v>7490</v>
      </c>
      <c r="G9" s="78" t="s">
        <v>7491</v>
      </c>
      <c r="H9" s="79"/>
      <c r="I9" s="14"/>
      <c r="J9" s="14"/>
      <c r="K9" s="14"/>
      <c r="L9" s="14"/>
      <c r="M9" s="14"/>
      <c r="N9" s="14"/>
      <c r="O9" s="14"/>
      <c r="P9" s="14"/>
      <c r="Q9" s="14"/>
      <c r="R9" s="14"/>
      <c r="S9" s="14"/>
      <c r="T9" s="14"/>
      <c r="U9" s="14"/>
      <c r="V9" s="14"/>
      <c r="W9" s="14"/>
      <c r="X9" s="14"/>
      <c r="Y9" s="14"/>
      <c r="Z9" s="14"/>
      <c r="AA9" s="14"/>
      <c r="AB9" s="14"/>
    </row>
    <row r="10" hidden="1" outlineLevel="2">
      <c r="A10" s="7">
        <v>44896.0</v>
      </c>
      <c r="B10" s="8" t="s">
        <v>7492</v>
      </c>
      <c r="C10" s="9" t="s">
        <v>14</v>
      </c>
      <c r="D10" s="15" t="s">
        <v>7493</v>
      </c>
      <c r="E10" s="8" t="s">
        <v>7494</v>
      </c>
      <c r="F10" s="16" t="s">
        <v>7495</v>
      </c>
      <c r="G10" s="78" t="s">
        <v>7496</v>
      </c>
      <c r="H10" s="79"/>
      <c r="I10" s="14"/>
      <c r="J10" s="14"/>
      <c r="K10" s="14"/>
      <c r="L10" s="14"/>
      <c r="M10" s="14"/>
      <c r="N10" s="14"/>
      <c r="O10" s="14"/>
      <c r="P10" s="14"/>
      <c r="Q10" s="14"/>
      <c r="R10" s="14"/>
      <c r="S10" s="14"/>
      <c r="T10" s="14"/>
      <c r="U10" s="14"/>
      <c r="V10" s="14"/>
      <c r="W10" s="14"/>
      <c r="X10" s="14"/>
      <c r="Y10" s="14"/>
      <c r="Z10" s="14"/>
      <c r="AA10" s="14"/>
      <c r="AB10" s="14"/>
    </row>
    <row r="11" hidden="1" outlineLevel="2">
      <c r="A11" s="7">
        <v>44896.0</v>
      </c>
      <c r="B11" s="8" t="s">
        <v>7497</v>
      </c>
      <c r="C11" s="9" t="s">
        <v>14</v>
      </c>
      <c r="D11" s="10" t="s">
        <v>7498</v>
      </c>
      <c r="E11" s="8" t="s">
        <v>7499</v>
      </c>
      <c r="F11" s="16" t="s">
        <v>7500</v>
      </c>
      <c r="G11" s="8" t="s">
        <v>7501</v>
      </c>
      <c r="H11" s="79"/>
      <c r="I11" s="14"/>
      <c r="J11" s="14"/>
      <c r="K11" s="14"/>
      <c r="L11" s="14"/>
      <c r="M11" s="14"/>
      <c r="N11" s="14"/>
      <c r="O11" s="14"/>
      <c r="P11" s="14"/>
      <c r="Q11" s="14"/>
      <c r="R11" s="14"/>
      <c r="S11" s="14"/>
      <c r="T11" s="14"/>
      <c r="U11" s="14"/>
      <c r="V11" s="14"/>
      <c r="W11" s="14"/>
      <c r="X11" s="14"/>
      <c r="Y11" s="14"/>
      <c r="Z11" s="14"/>
      <c r="AA11" s="14"/>
      <c r="AB11" s="14"/>
    </row>
    <row r="12" hidden="1" outlineLevel="2">
      <c r="A12" s="7">
        <v>44897.0</v>
      </c>
      <c r="B12" s="8" t="s">
        <v>7502</v>
      </c>
      <c r="C12" s="9" t="s">
        <v>14</v>
      </c>
      <c r="D12" s="15" t="s">
        <v>7503</v>
      </c>
      <c r="E12" s="8" t="s">
        <v>7504</v>
      </c>
      <c r="F12" s="16" t="s">
        <v>7505</v>
      </c>
      <c r="G12" s="21" t="s">
        <v>7506</v>
      </c>
      <c r="H12" s="79"/>
      <c r="I12" s="14"/>
      <c r="J12" s="14"/>
      <c r="K12" s="14"/>
      <c r="L12" s="14"/>
      <c r="M12" s="14"/>
      <c r="N12" s="14"/>
      <c r="O12" s="14"/>
      <c r="P12" s="14"/>
      <c r="Q12" s="14"/>
      <c r="R12" s="14"/>
      <c r="S12" s="14"/>
      <c r="T12" s="14"/>
      <c r="U12" s="14"/>
      <c r="V12" s="14"/>
      <c r="W12" s="14"/>
      <c r="X12" s="14"/>
      <c r="Y12" s="14"/>
      <c r="Z12" s="14"/>
      <c r="AA12" s="14"/>
      <c r="AB12" s="14"/>
    </row>
    <row r="13" hidden="1" outlineLevel="2">
      <c r="A13" s="7">
        <v>44897.0</v>
      </c>
      <c r="B13" s="8" t="s">
        <v>7507</v>
      </c>
      <c r="C13" s="9" t="s">
        <v>10</v>
      </c>
      <c r="D13" s="15" t="s">
        <v>7508</v>
      </c>
      <c r="E13" s="8" t="s">
        <v>1608</v>
      </c>
      <c r="F13" s="16" t="s">
        <v>7509</v>
      </c>
      <c r="G13" s="78" t="s">
        <v>7510</v>
      </c>
      <c r="H13" s="79"/>
      <c r="I13" s="14"/>
      <c r="J13" s="14"/>
      <c r="K13" s="14"/>
      <c r="L13" s="14"/>
      <c r="M13" s="14"/>
      <c r="N13" s="14"/>
      <c r="O13" s="14"/>
      <c r="P13" s="14"/>
      <c r="Q13" s="14"/>
      <c r="R13" s="14"/>
      <c r="S13" s="14"/>
      <c r="T13" s="14"/>
      <c r="U13" s="14"/>
      <c r="V13" s="14"/>
      <c r="W13" s="14"/>
      <c r="X13" s="14"/>
      <c r="Y13" s="14"/>
      <c r="Z13" s="14"/>
      <c r="AA13" s="14"/>
      <c r="AB13" s="14"/>
    </row>
    <row r="14" hidden="1" outlineLevel="2">
      <c r="A14" s="7">
        <v>44897.0</v>
      </c>
      <c r="B14" s="8" t="s">
        <v>7511</v>
      </c>
      <c r="C14" s="9" t="s">
        <v>14</v>
      </c>
      <c r="D14" s="15" t="s">
        <v>7512</v>
      </c>
      <c r="E14" s="8" t="s">
        <v>156</v>
      </c>
      <c r="F14" s="16" t="s">
        <v>7513</v>
      </c>
      <c r="G14" s="78" t="s">
        <v>7514</v>
      </c>
      <c r="H14" s="79"/>
      <c r="I14" s="14"/>
      <c r="J14" s="14"/>
      <c r="K14" s="14"/>
      <c r="L14" s="14"/>
      <c r="M14" s="14"/>
      <c r="N14" s="14"/>
      <c r="O14" s="14"/>
      <c r="P14" s="14"/>
      <c r="Q14" s="14"/>
      <c r="R14" s="14"/>
      <c r="S14" s="14"/>
      <c r="T14" s="14"/>
      <c r="U14" s="14"/>
      <c r="V14" s="14"/>
      <c r="W14" s="14"/>
      <c r="X14" s="14"/>
      <c r="Y14" s="14"/>
      <c r="Z14" s="14"/>
      <c r="AA14" s="14"/>
      <c r="AB14" s="14"/>
    </row>
    <row r="15" hidden="1" outlineLevel="2">
      <c r="A15" s="7">
        <v>44900.0</v>
      </c>
      <c r="B15" s="8" t="s">
        <v>7515</v>
      </c>
      <c r="C15" s="9" t="s">
        <v>14</v>
      </c>
      <c r="D15" s="10" t="s">
        <v>7516</v>
      </c>
      <c r="E15" s="8" t="s">
        <v>109</v>
      </c>
      <c r="F15" s="16" t="s">
        <v>7517</v>
      </c>
      <c r="G15" s="21" t="s">
        <v>7518</v>
      </c>
      <c r="H15" s="79"/>
      <c r="I15" s="14"/>
      <c r="J15" s="14"/>
      <c r="K15" s="14"/>
      <c r="L15" s="14"/>
      <c r="M15" s="14"/>
      <c r="N15" s="14"/>
      <c r="O15" s="14"/>
      <c r="P15" s="14"/>
      <c r="Q15" s="14"/>
      <c r="R15" s="14"/>
      <c r="S15" s="14"/>
      <c r="T15" s="14"/>
      <c r="U15" s="14"/>
      <c r="V15" s="14"/>
      <c r="W15" s="14"/>
      <c r="X15" s="14"/>
      <c r="Y15" s="14"/>
      <c r="Z15" s="14"/>
      <c r="AA15" s="14"/>
      <c r="AB15" s="14"/>
    </row>
    <row r="16" ht="308.25" hidden="1" customHeight="1" outlineLevel="2">
      <c r="A16" s="7">
        <v>44900.0</v>
      </c>
      <c r="B16" s="8" t="s">
        <v>7519</v>
      </c>
      <c r="C16" s="9" t="s">
        <v>14</v>
      </c>
      <c r="D16" s="15" t="s">
        <v>7520</v>
      </c>
      <c r="E16" s="8" t="s">
        <v>156</v>
      </c>
      <c r="F16" s="16" t="s">
        <v>7521</v>
      </c>
      <c r="G16" s="78" t="s">
        <v>7522</v>
      </c>
      <c r="H16" s="79"/>
      <c r="I16" s="14"/>
      <c r="J16" s="14"/>
      <c r="K16" s="14"/>
      <c r="L16" s="14"/>
      <c r="M16" s="14"/>
      <c r="N16" s="14"/>
      <c r="O16" s="14"/>
      <c r="P16" s="14"/>
      <c r="Q16" s="14"/>
      <c r="R16" s="14"/>
      <c r="S16" s="14"/>
      <c r="T16" s="14"/>
      <c r="U16" s="14"/>
      <c r="V16" s="14"/>
      <c r="W16" s="14"/>
      <c r="X16" s="14"/>
      <c r="Y16" s="14"/>
      <c r="Z16" s="14"/>
      <c r="AA16" s="14"/>
      <c r="AB16" s="14"/>
    </row>
    <row r="17" hidden="1" outlineLevel="2">
      <c r="A17" s="7">
        <v>44900.0</v>
      </c>
      <c r="B17" s="8" t="s">
        <v>7523</v>
      </c>
      <c r="C17" s="9" t="s">
        <v>14</v>
      </c>
      <c r="D17" s="15" t="s">
        <v>7524</v>
      </c>
      <c r="E17" s="8" t="s">
        <v>5046</v>
      </c>
      <c r="F17" s="16" t="s">
        <v>7525</v>
      </c>
      <c r="G17" s="21" t="s">
        <v>7526</v>
      </c>
      <c r="H17" s="79"/>
      <c r="I17" s="14"/>
      <c r="J17" s="14"/>
      <c r="K17" s="14"/>
      <c r="L17" s="14"/>
      <c r="M17" s="14"/>
      <c r="N17" s="14"/>
      <c r="O17" s="14"/>
      <c r="P17" s="14"/>
      <c r="Q17" s="14"/>
      <c r="R17" s="14"/>
      <c r="S17" s="14"/>
      <c r="T17" s="14"/>
      <c r="U17" s="14"/>
      <c r="V17" s="14"/>
      <c r="W17" s="14"/>
      <c r="X17" s="14"/>
      <c r="Y17" s="14"/>
      <c r="Z17" s="14"/>
      <c r="AA17" s="14"/>
      <c r="AB17" s="14"/>
    </row>
    <row r="18" ht="521.25" hidden="1" customHeight="1" outlineLevel="2">
      <c r="A18" s="7">
        <v>44900.0</v>
      </c>
      <c r="B18" s="8" t="s">
        <v>7527</v>
      </c>
      <c r="C18" s="9" t="s">
        <v>14</v>
      </c>
      <c r="D18" s="15" t="s">
        <v>7528</v>
      </c>
      <c r="E18" s="8" t="s">
        <v>123</v>
      </c>
      <c r="F18" s="16" t="s">
        <v>7249</v>
      </c>
      <c r="G18" s="21" t="s">
        <v>7529</v>
      </c>
      <c r="H18" s="79"/>
      <c r="I18" s="14"/>
      <c r="J18" s="14"/>
      <c r="K18" s="14"/>
      <c r="L18" s="14"/>
      <c r="M18" s="14"/>
      <c r="N18" s="14"/>
      <c r="O18" s="14"/>
      <c r="P18" s="14"/>
      <c r="Q18" s="14"/>
      <c r="R18" s="14"/>
      <c r="S18" s="14"/>
      <c r="T18" s="14"/>
      <c r="U18" s="14"/>
      <c r="V18" s="14"/>
      <c r="W18" s="14"/>
      <c r="X18" s="14"/>
      <c r="Y18" s="14"/>
      <c r="Z18" s="14"/>
      <c r="AA18" s="14"/>
      <c r="AB18" s="14"/>
    </row>
    <row r="19" hidden="1" outlineLevel="2">
      <c r="A19" s="7">
        <v>44900.0</v>
      </c>
      <c r="B19" s="8" t="s">
        <v>7530</v>
      </c>
      <c r="C19" s="9" t="s">
        <v>14</v>
      </c>
      <c r="D19" s="15" t="s">
        <v>7531</v>
      </c>
      <c r="E19" s="8" t="s">
        <v>68</v>
      </c>
      <c r="F19" s="16" t="s">
        <v>7532</v>
      </c>
      <c r="G19" s="78" t="s">
        <v>7533</v>
      </c>
      <c r="H19" s="79"/>
      <c r="I19" s="14"/>
      <c r="J19" s="14"/>
      <c r="K19" s="14"/>
      <c r="L19" s="14"/>
      <c r="M19" s="14"/>
      <c r="N19" s="14"/>
      <c r="O19" s="14"/>
      <c r="P19" s="14"/>
      <c r="Q19" s="14"/>
      <c r="R19" s="14"/>
      <c r="S19" s="14"/>
      <c r="T19" s="14"/>
      <c r="U19" s="14"/>
      <c r="V19" s="14"/>
      <c r="W19" s="14"/>
      <c r="X19" s="14"/>
      <c r="Y19" s="14"/>
      <c r="Z19" s="14"/>
      <c r="AA19" s="14"/>
      <c r="AB19" s="14"/>
    </row>
    <row r="20" hidden="1" outlineLevel="2">
      <c r="A20" s="7">
        <v>44900.0</v>
      </c>
      <c r="B20" s="8" t="s">
        <v>7534</v>
      </c>
      <c r="C20" s="9" t="s">
        <v>10</v>
      </c>
      <c r="D20" s="15" t="s">
        <v>7535</v>
      </c>
      <c r="E20" s="8" t="s">
        <v>68</v>
      </c>
      <c r="F20" s="16" t="s">
        <v>7536</v>
      </c>
      <c r="G20" s="78" t="s">
        <v>7537</v>
      </c>
      <c r="H20" s="79"/>
      <c r="I20" s="14"/>
      <c r="J20" s="14"/>
      <c r="K20" s="14"/>
      <c r="L20" s="14"/>
      <c r="M20" s="14"/>
      <c r="N20" s="14"/>
      <c r="O20" s="14"/>
      <c r="P20" s="14"/>
      <c r="Q20" s="14"/>
      <c r="R20" s="14"/>
      <c r="S20" s="14"/>
      <c r="T20" s="14"/>
      <c r="U20" s="14"/>
      <c r="V20" s="14"/>
      <c r="W20" s="14"/>
      <c r="X20" s="14"/>
      <c r="Y20" s="14"/>
      <c r="Z20" s="14"/>
      <c r="AA20" s="14"/>
      <c r="AB20" s="14"/>
    </row>
    <row r="21" hidden="1" outlineLevel="2">
      <c r="A21" s="7">
        <v>44900.0</v>
      </c>
      <c r="B21" s="8" t="s">
        <v>7538</v>
      </c>
      <c r="C21" s="9" t="s">
        <v>14</v>
      </c>
      <c r="D21" s="93" t="s">
        <v>7539</v>
      </c>
      <c r="E21" s="8" t="s">
        <v>109</v>
      </c>
      <c r="F21" s="16" t="s">
        <v>7540</v>
      </c>
      <c r="G21" s="78" t="s">
        <v>7541</v>
      </c>
      <c r="H21" s="79"/>
      <c r="I21" s="14"/>
      <c r="J21" s="14"/>
      <c r="K21" s="14"/>
      <c r="L21" s="14"/>
      <c r="M21" s="14"/>
      <c r="N21" s="14"/>
      <c r="O21" s="14"/>
      <c r="P21" s="14"/>
      <c r="Q21" s="14"/>
      <c r="R21" s="14"/>
      <c r="S21" s="14"/>
      <c r="T21" s="14"/>
      <c r="U21" s="14"/>
      <c r="V21" s="14"/>
      <c r="W21" s="14"/>
      <c r="X21" s="14"/>
      <c r="Y21" s="14"/>
      <c r="Z21" s="14"/>
      <c r="AA21" s="14"/>
      <c r="AB21" s="14"/>
    </row>
    <row r="22" hidden="1" outlineLevel="2">
      <c r="A22" s="7">
        <v>44900.0</v>
      </c>
      <c r="B22" s="8" t="s">
        <v>7542</v>
      </c>
      <c r="C22" s="9" t="s">
        <v>10</v>
      </c>
      <c r="D22" s="15" t="s">
        <v>7543</v>
      </c>
      <c r="E22" s="8" t="s">
        <v>199</v>
      </c>
      <c r="F22" s="16" t="s">
        <v>7544</v>
      </c>
      <c r="G22" s="8" t="s">
        <v>7545</v>
      </c>
      <c r="H22" s="79"/>
      <c r="I22" s="14"/>
      <c r="J22" s="14"/>
      <c r="K22" s="14"/>
      <c r="L22" s="14"/>
      <c r="M22" s="14"/>
      <c r="N22" s="14"/>
      <c r="O22" s="14"/>
      <c r="P22" s="14"/>
      <c r="Q22" s="14"/>
      <c r="R22" s="14"/>
      <c r="S22" s="14"/>
      <c r="T22" s="14"/>
      <c r="U22" s="14"/>
      <c r="V22" s="14"/>
      <c r="W22" s="14"/>
      <c r="X22" s="14"/>
      <c r="Y22" s="14"/>
      <c r="Z22" s="14"/>
      <c r="AA22" s="14"/>
      <c r="AB22" s="14"/>
    </row>
    <row r="23" hidden="1" outlineLevel="2">
      <c r="A23" s="7">
        <v>44900.0</v>
      </c>
      <c r="B23" s="8" t="s">
        <v>7546</v>
      </c>
      <c r="C23" s="9" t="s">
        <v>14</v>
      </c>
      <c r="D23" s="10" t="s">
        <v>7547</v>
      </c>
      <c r="E23" s="8" t="s">
        <v>156</v>
      </c>
      <c r="F23" s="16" t="s">
        <v>7548</v>
      </c>
      <c r="G23" s="78" t="s">
        <v>7549</v>
      </c>
      <c r="H23" s="79"/>
      <c r="I23" s="14"/>
      <c r="J23" s="14"/>
      <c r="K23" s="14"/>
      <c r="L23" s="14"/>
      <c r="M23" s="14"/>
      <c r="N23" s="14"/>
      <c r="O23" s="14"/>
      <c r="P23" s="14"/>
      <c r="Q23" s="14"/>
      <c r="R23" s="14"/>
      <c r="S23" s="14"/>
      <c r="T23" s="14"/>
      <c r="U23" s="14"/>
      <c r="V23" s="14"/>
      <c r="W23" s="14"/>
      <c r="X23" s="14"/>
      <c r="Y23" s="14"/>
      <c r="Z23" s="14"/>
      <c r="AA23" s="14"/>
      <c r="AB23" s="14"/>
    </row>
    <row r="24" hidden="1" outlineLevel="2">
      <c r="A24" s="7">
        <v>44901.0</v>
      </c>
      <c r="B24" s="8" t="s">
        <v>7550</v>
      </c>
      <c r="C24" s="9" t="s">
        <v>14</v>
      </c>
      <c r="D24" s="15" t="s">
        <v>7551</v>
      </c>
      <c r="E24" s="8" t="s">
        <v>156</v>
      </c>
      <c r="F24" s="16" t="s">
        <v>7552</v>
      </c>
      <c r="G24" s="78" t="s">
        <v>7553</v>
      </c>
      <c r="H24" s="79"/>
      <c r="I24" s="14"/>
      <c r="J24" s="14"/>
      <c r="K24" s="14"/>
      <c r="L24" s="14"/>
      <c r="M24" s="14"/>
      <c r="N24" s="14"/>
      <c r="O24" s="14"/>
      <c r="P24" s="14"/>
      <c r="Q24" s="14"/>
      <c r="R24" s="14"/>
      <c r="S24" s="14"/>
      <c r="T24" s="14"/>
      <c r="U24" s="14"/>
      <c r="V24" s="14"/>
      <c r="W24" s="14"/>
      <c r="X24" s="14"/>
      <c r="Y24" s="14"/>
      <c r="Z24" s="14"/>
      <c r="AA24" s="14"/>
      <c r="AB24" s="14"/>
    </row>
    <row r="25" hidden="1" outlineLevel="2">
      <c r="A25" s="7">
        <v>44901.0</v>
      </c>
      <c r="B25" s="8" t="s">
        <v>7554</v>
      </c>
      <c r="C25" s="9" t="s">
        <v>14</v>
      </c>
      <c r="D25" s="10" t="s">
        <v>7555</v>
      </c>
      <c r="E25" s="8" t="s">
        <v>1102</v>
      </c>
      <c r="F25" s="16" t="s">
        <v>7556</v>
      </c>
      <c r="G25" s="21" t="s">
        <v>7557</v>
      </c>
      <c r="H25" s="79"/>
      <c r="I25" s="14"/>
      <c r="J25" s="14"/>
      <c r="K25" s="14"/>
      <c r="L25" s="14"/>
      <c r="M25" s="14"/>
      <c r="N25" s="14"/>
      <c r="O25" s="14"/>
      <c r="P25" s="14"/>
      <c r="Q25" s="14"/>
      <c r="R25" s="14"/>
      <c r="S25" s="14"/>
      <c r="T25" s="14"/>
      <c r="U25" s="14"/>
      <c r="V25" s="14"/>
      <c r="W25" s="14"/>
      <c r="X25" s="14"/>
      <c r="Y25" s="14"/>
      <c r="Z25" s="14"/>
      <c r="AA25" s="14"/>
      <c r="AB25" s="14"/>
    </row>
    <row r="26" ht="86.25" hidden="1" customHeight="1" outlineLevel="2">
      <c r="A26" s="7">
        <v>44901.0</v>
      </c>
      <c r="B26" s="8" t="s">
        <v>7558</v>
      </c>
      <c r="C26" s="9" t="s">
        <v>14</v>
      </c>
      <c r="D26" s="15" t="s">
        <v>7559</v>
      </c>
      <c r="E26" s="8" t="s">
        <v>7560</v>
      </c>
      <c r="F26" s="16" t="s">
        <v>7330</v>
      </c>
      <c r="G26" s="21" t="s">
        <v>7561</v>
      </c>
      <c r="H26" s="79"/>
      <c r="I26" s="14"/>
      <c r="J26" s="14"/>
      <c r="K26" s="14"/>
      <c r="L26" s="14"/>
      <c r="M26" s="14"/>
      <c r="N26" s="14"/>
      <c r="O26" s="14"/>
      <c r="P26" s="14"/>
      <c r="Q26" s="14"/>
      <c r="R26" s="14"/>
      <c r="S26" s="14"/>
      <c r="T26" s="14"/>
      <c r="U26" s="14"/>
      <c r="V26" s="14"/>
      <c r="W26" s="14"/>
      <c r="X26" s="14"/>
      <c r="Y26" s="14"/>
      <c r="Z26" s="14"/>
      <c r="AA26" s="14"/>
      <c r="AB26" s="14"/>
    </row>
    <row r="27" ht="354.75" hidden="1" customHeight="1" outlineLevel="2">
      <c r="A27" s="7">
        <v>44901.0</v>
      </c>
      <c r="B27" s="8" t="s">
        <v>7562</v>
      </c>
      <c r="C27" s="9" t="s">
        <v>14</v>
      </c>
      <c r="D27" s="15" t="s">
        <v>7563</v>
      </c>
      <c r="E27" s="8" t="s">
        <v>7504</v>
      </c>
      <c r="F27" s="16" t="s">
        <v>7564</v>
      </c>
      <c r="G27" s="21" t="s">
        <v>7565</v>
      </c>
      <c r="H27" s="79"/>
      <c r="I27" s="14"/>
      <c r="J27" s="14"/>
      <c r="K27" s="14"/>
      <c r="L27" s="14"/>
      <c r="M27" s="14"/>
      <c r="N27" s="14"/>
      <c r="O27" s="14"/>
      <c r="P27" s="14"/>
      <c r="Q27" s="14"/>
      <c r="R27" s="14"/>
      <c r="S27" s="14"/>
      <c r="T27" s="14"/>
      <c r="U27" s="14"/>
      <c r="V27" s="14"/>
      <c r="W27" s="14"/>
      <c r="X27" s="14"/>
      <c r="Y27" s="14"/>
      <c r="Z27" s="14"/>
      <c r="AA27" s="14"/>
      <c r="AB27" s="14"/>
    </row>
    <row r="28" hidden="1" outlineLevel="2">
      <c r="A28" s="7">
        <v>44902.0</v>
      </c>
      <c r="B28" s="8" t="s">
        <v>7566</v>
      </c>
      <c r="C28" s="9" t="s">
        <v>14</v>
      </c>
      <c r="D28" s="10" t="s">
        <v>7567</v>
      </c>
      <c r="E28" s="8" t="s">
        <v>156</v>
      </c>
      <c r="F28" s="16" t="s">
        <v>7568</v>
      </c>
      <c r="G28" s="21" t="s">
        <v>7569</v>
      </c>
      <c r="H28" s="79"/>
      <c r="I28" s="14"/>
      <c r="J28" s="14"/>
      <c r="K28" s="14"/>
      <c r="L28" s="14"/>
      <c r="M28" s="14"/>
      <c r="N28" s="14"/>
      <c r="O28" s="14"/>
      <c r="P28" s="14"/>
      <c r="Q28" s="14"/>
      <c r="R28" s="14"/>
      <c r="S28" s="14"/>
      <c r="T28" s="14"/>
      <c r="U28" s="14"/>
      <c r="V28" s="14"/>
      <c r="W28" s="14"/>
      <c r="X28" s="14"/>
      <c r="Y28" s="14"/>
      <c r="Z28" s="14"/>
      <c r="AA28" s="14"/>
      <c r="AB28" s="14"/>
    </row>
    <row r="29" hidden="1" outlineLevel="2">
      <c r="A29" s="7">
        <v>44902.0</v>
      </c>
      <c r="B29" s="8" t="s">
        <v>7570</v>
      </c>
      <c r="C29" s="9" t="s">
        <v>14</v>
      </c>
      <c r="D29" s="10" t="s">
        <v>7571</v>
      </c>
      <c r="E29" s="8" t="s">
        <v>109</v>
      </c>
      <c r="F29" s="16" t="s">
        <v>7572</v>
      </c>
      <c r="G29" s="21" t="s">
        <v>7573</v>
      </c>
      <c r="H29" s="79"/>
      <c r="I29" s="14"/>
      <c r="J29" s="14"/>
      <c r="K29" s="14"/>
      <c r="L29" s="14"/>
      <c r="M29" s="14"/>
      <c r="N29" s="14"/>
      <c r="O29" s="14"/>
      <c r="P29" s="14"/>
      <c r="Q29" s="14"/>
      <c r="R29" s="14"/>
      <c r="S29" s="14"/>
      <c r="T29" s="14"/>
      <c r="U29" s="14"/>
      <c r="V29" s="14"/>
      <c r="W29" s="14"/>
      <c r="X29" s="14"/>
      <c r="Y29" s="14"/>
      <c r="Z29" s="14"/>
      <c r="AA29" s="14"/>
      <c r="AB29" s="14"/>
    </row>
    <row r="30" hidden="1" outlineLevel="2">
      <c r="A30" s="7">
        <v>44902.0</v>
      </c>
      <c r="B30" s="8" t="s">
        <v>7574</v>
      </c>
      <c r="C30" s="9" t="s">
        <v>14</v>
      </c>
      <c r="D30" s="10" t="s">
        <v>7575</v>
      </c>
      <c r="E30" s="8" t="s">
        <v>6305</v>
      </c>
      <c r="F30" s="16" t="s">
        <v>7576</v>
      </c>
      <c r="G30" s="78" t="s">
        <v>7577</v>
      </c>
      <c r="H30" s="79"/>
      <c r="I30" s="14"/>
      <c r="J30" s="14"/>
      <c r="K30" s="14"/>
      <c r="L30" s="14"/>
      <c r="M30" s="14"/>
      <c r="N30" s="14"/>
      <c r="O30" s="14"/>
      <c r="P30" s="14"/>
      <c r="Q30" s="14"/>
      <c r="R30" s="14"/>
      <c r="S30" s="14"/>
      <c r="T30" s="14"/>
      <c r="U30" s="14"/>
      <c r="V30" s="14"/>
      <c r="W30" s="14"/>
      <c r="X30" s="14"/>
      <c r="Y30" s="14"/>
      <c r="Z30" s="14"/>
      <c r="AA30" s="14"/>
      <c r="AB30" s="14"/>
    </row>
    <row r="31" hidden="1" outlineLevel="1">
      <c r="A31" s="7">
        <v>44903.0</v>
      </c>
      <c r="B31" s="94" t="s">
        <v>7578</v>
      </c>
      <c r="C31" s="9" t="s">
        <v>14</v>
      </c>
      <c r="D31" s="95" t="s">
        <v>7579</v>
      </c>
      <c r="E31" s="8" t="s">
        <v>123</v>
      </c>
      <c r="F31" s="16" t="s">
        <v>7580</v>
      </c>
      <c r="G31" s="78" t="s">
        <v>7581</v>
      </c>
      <c r="H31" s="79"/>
      <c r="I31" s="14"/>
      <c r="J31" s="14"/>
      <c r="K31" s="14"/>
      <c r="L31" s="14"/>
      <c r="M31" s="14"/>
      <c r="N31" s="14"/>
      <c r="O31" s="14"/>
      <c r="P31" s="14"/>
      <c r="Q31" s="14"/>
      <c r="R31" s="14"/>
      <c r="S31" s="14"/>
      <c r="T31" s="14"/>
      <c r="U31" s="14"/>
      <c r="V31" s="14"/>
      <c r="W31" s="14"/>
      <c r="X31" s="14"/>
      <c r="Y31" s="14"/>
      <c r="Z31" s="14"/>
      <c r="AA31" s="14"/>
      <c r="AB31" s="14"/>
    </row>
    <row r="32" hidden="1" outlineLevel="1">
      <c r="A32" s="7">
        <v>44903.0</v>
      </c>
      <c r="B32" s="96" t="s">
        <v>7582</v>
      </c>
      <c r="C32" s="9" t="s">
        <v>14</v>
      </c>
      <c r="D32" s="10" t="s">
        <v>7583</v>
      </c>
      <c r="E32" s="8" t="s">
        <v>7504</v>
      </c>
      <c r="F32" s="16" t="s">
        <v>7584</v>
      </c>
      <c r="G32" s="21" t="s">
        <v>7585</v>
      </c>
      <c r="H32" s="79"/>
      <c r="I32" s="14"/>
      <c r="J32" s="14"/>
      <c r="K32" s="14"/>
      <c r="L32" s="14"/>
      <c r="M32" s="14"/>
      <c r="N32" s="14"/>
      <c r="O32" s="14"/>
      <c r="P32" s="14"/>
      <c r="Q32" s="14"/>
      <c r="R32" s="14"/>
      <c r="S32" s="14"/>
      <c r="T32" s="14"/>
      <c r="U32" s="14"/>
      <c r="V32" s="14"/>
      <c r="W32" s="14"/>
      <c r="X32" s="14"/>
      <c r="Y32" s="14"/>
      <c r="Z32" s="14"/>
      <c r="AA32" s="14"/>
      <c r="AB32" s="14"/>
    </row>
    <row r="33" hidden="1" outlineLevel="1">
      <c r="A33" s="7">
        <v>44903.0</v>
      </c>
      <c r="B33" s="8" t="s">
        <v>7586</v>
      </c>
      <c r="C33" s="9" t="s">
        <v>30</v>
      </c>
      <c r="D33" s="10" t="s">
        <v>7587</v>
      </c>
      <c r="E33" s="8" t="s">
        <v>37</v>
      </c>
      <c r="F33" s="16" t="s">
        <v>7588</v>
      </c>
      <c r="G33" s="78" t="s">
        <v>7589</v>
      </c>
      <c r="H33" s="79"/>
      <c r="I33" s="14"/>
      <c r="J33" s="14"/>
      <c r="K33" s="14"/>
      <c r="L33" s="14"/>
      <c r="M33" s="14"/>
      <c r="N33" s="14"/>
      <c r="O33" s="14"/>
      <c r="P33" s="14"/>
      <c r="Q33" s="14"/>
      <c r="R33" s="14"/>
      <c r="S33" s="14"/>
      <c r="T33" s="14"/>
      <c r="U33" s="14"/>
      <c r="V33" s="14"/>
      <c r="W33" s="14"/>
      <c r="X33" s="14"/>
      <c r="Y33" s="14"/>
      <c r="Z33" s="14"/>
      <c r="AA33" s="14"/>
      <c r="AB33" s="14"/>
    </row>
    <row r="34" hidden="1" outlineLevel="1">
      <c r="A34" s="7">
        <v>44903.0</v>
      </c>
      <c r="B34" s="8" t="s">
        <v>7590</v>
      </c>
      <c r="C34" s="9" t="s">
        <v>10</v>
      </c>
      <c r="D34" s="10" t="s">
        <v>7591</v>
      </c>
      <c r="E34" s="8" t="s">
        <v>7592</v>
      </c>
      <c r="F34" s="16"/>
      <c r="G34" s="8" t="s">
        <v>7593</v>
      </c>
      <c r="H34" s="79"/>
      <c r="I34" s="14"/>
      <c r="J34" s="14"/>
      <c r="K34" s="14"/>
      <c r="L34" s="14"/>
      <c r="M34" s="14"/>
      <c r="N34" s="14"/>
      <c r="O34" s="14"/>
      <c r="P34" s="14"/>
      <c r="Q34" s="14"/>
      <c r="R34" s="14"/>
      <c r="S34" s="14"/>
      <c r="T34" s="14"/>
      <c r="U34" s="14"/>
      <c r="V34" s="14"/>
      <c r="W34" s="14"/>
      <c r="X34" s="14"/>
      <c r="Y34" s="14"/>
      <c r="Z34" s="14"/>
      <c r="AA34" s="14"/>
      <c r="AB34" s="14"/>
    </row>
    <row r="35" hidden="1" outlineLevel="1">
      <c r="A35" s="7">
        <v>44903.0</v>
      </c>
      <c r="B35" s="8" t="s">
        <v>7594</v>
      </c>
      <c r="C35" s="9" t="s">
        <v>14</v>
      </c>
      <c r="D35" s="10" t="s">
        <v>7595</v>
      </c>
      <c r="E35" s="8" t="s">
        <v>6117</v>
      </c>
      <c r="F35" s="16" t="s">
        <v>7596</v>
      </c>
      <c r="G35" s="78" t="s">
        <v>7597</v>
      </c>
      <c r="H35" s="79"/>
      <c r="I35" s="14"/>
      <c r="J35" s="14"/>
      <c r="K35" s="14"/>
      <c r="L35" s="14"/>
      <c r="M35" s="14"/>
      <c r="N35" s="14"/>
      <c r="O35" s="14"/>
      <c r="P35" s="14"/>
      <c r="Q35" s="14"/>
      <c r="R35" s="14"/>
      <c r="S35" s="14"/>
      <c r="T35" s="14"/>
      <c r="U35" s="14"/>
      <c r="V35" s="14"/>
      <c r="W35" s="14"/>
      <c r="X35" s="14"/>
      <c r="Y35" s="14"/>
      <c r="Z35" s="14"/>
      <c r="AA35" s="14"/>
      <c r="AB35" s="14"/>
    </row>
    <row r="36" hidden="1" outlineLevel="1">
      <c r="A36" s="7">
        <v>44904.0</v>
      </c>
      <c r="B36" s="8" t="s">
        <v>7598</v>
      </c>
      <c r="C36" s="9" t="s">
        <v>10</v>
      </c>
      <c r="D36" s="15" t="s">
        <v>7599</v>
      </c>
      <c r="E36" s="11"/>
      <c r="F36" s="16" t="s">
        <v>7600</v>
      </c>
      <c r="G36" s="78" t="s">
        <v>7601</v>
      </c>
      <c r="H36" s="79"/>
      <c r="I36" s="14"/>
      <c r="J36" s="14"/>
      <c r="K36" s="14"/>
      <c r="L36" s="14"/>
      <c r="M36" s="14"/>
      <c r="N36" s="14"/>
      <c r="O36" s="14"/>
      <c r="P36" s="14"/>
      <c r="Q36" s="14"/>
      <c r="R36" s="14"/>
      <c r="S36" s="14"/>
      <c r="T36" s="14"/>
      <c r="U36" s="14"/>
      <c r="V36" s="14"/>
      <c r="W36" s="14"/>
      <c r="X36" s="14"/>
      <c r="Y36" s="14"/>
      <c r="Z36" s="14"/>
      <c r="AA36" s="14"/>
      <c r="AB36" s="14"/>
    </row>
    <row r="37" hidden="1" outlineLevel="1">
      <c r="A37" s="7">
        <v>44904.0</v>
      </c>
      <c r="B37" s="8" t="s">
        <v>7602</v>
      </c>
      <c r="C37" s="9" t="s">
        <v>30</v>
      </c>
      <c r="D37" s="10" t="s">
        <v>7603</v>
      </c>
      <c r="E37" s="8" t="s">
        <v>68</v>
      </c>
      <c r="F37" s="16" t="s">
        <v>7604</v>
      </c>
      <c r="G37" s="78" t="s">
        <v>7605</v>
      </c>
      <c r="H37" s="79"/>
      <c r="I37" s="14"/>
      <c r="J37" s="14"/>
      <c r="K37" s="14"/>
      <c r="L37" s="14"/>
      <c r="M37" s="14"/>
      <c r="N37" s="14"/>
      <c r="O37" s="14"/>
      <c r="P37" s="14"/>
      <c r="Q37" s="14"/>
      <c r="R37" s="14"/>
      <c r="S37" s="14"/>
      <c r="T37" s="14"/>
      <c r="U37" s="14"/>
      <c r="V37" s="14"/>
      <c r="W37" s="14"/>
      <c r="X37" s="14"/>
      <c r="Y37" s="14"/>
      <c r="Z37" s="14"/>
      <c r="AA37" s="14"/>
      <c r="AB37" s="14"/>
    </row>
    <row r="38">
      <c r="A38" s="7">
        <v>44904.0</v>
      </c>
      <c r="B38" s="8" t="s">
        <v>7606</v>
      </c>
      <c r="C38" s="9" t="s">
        <v>14</v>
      </c>
      <c r="D38" s="10" t="s">
        <v>7607</v>
      </c>
      <c r="E38" s="8" t="s">
        <v>156</v>
      </c>
      <c r="F38" s="11"/>
      <c r="G38" s="11"/>
      <c r="H38" s="79"/>
      <c r="I38" s="14"/>
      <c r="J38" s="14"/>
      <c r="K38" s="14"/>
      <c r="L38" s="14"/>
      <c r="M38" s="14"/>
      <c r="N38" s="14"/>
      <c r="O38" s="14"/>
      <c r="P38" s="14"/>
      <c r="Q38" s="14"/>
      <c r="R38" s="14"/>
      <c r="S38" s="14"/>
      <c r="T38" s="14"/>
      <c r="U38" s="14"/>
      <c r="V38" s="14"/>
      <c r="W38" s="14"/>
      <c r="X38" s="14"/>
      <c r="Y38" s="14"/>
      <c r="Z38" s="14"/>
      <c r="AA38" s="14"/>
      <c r="AB38" s="14"/>
    </row>
    <row r="39" ht="306.75" hidden="1" customHeight="1">
      <c r="A39" s="7">
        <v>44904.0</v>
      </c>
      <c r="B39" s="8" t="s">
        <v>7608</v>
      </c>
      <c r="C39" s="9" t="s">
        <v>14</v>
      </c>
      <c r="D39" s="10" t="s">
        <v>7609</v>
      </c>
      <c r="E39" s="8" t="s">
        <v>7610</v>
      </c>
      <c r="F39" s="16" t="s">
        <v>7611</v>
      </c>
      <c r="G39" s="21" t="s">
        <v>7612</v>
      </c>
      <c r="H39" s="79"/>
      <c r="I39" s="14"/>
      <c r="J39" s="14"/>
      <c r="K39" s="14"/>
      <c r="L39" s="14"/>
      <c r="M39" s="14"/>
      <c r="N39" s="14"/>
      <c r="O39" s="14"/>
      <c r="P39" s="14"/>
      <c r="Q39" s="14"/>
      <c r="R39" s="14"/>
      <c r="S39" s="14"/>
      <c r="T39" s="14"/>
      <c r="U39" s="14"/>
      <c r="V39" s="14"/>
      <c r="W39" s="14"/>
      <c r="X39" s="14"/>
      <c r="Y39" s="14"/>
      <c r="Z39" s="14"/>
      <c r="AA39" s="14"/>
      <c r="AB39" s="14"/>
    </row>
    <row r="40" hidden="1">
      <c r="A40" s="7">
        <v>44904.0</v>
      </c>
      <c r="B40" s="8" t="s">
        <v>7613</v>
      </c>
      <c r="C40" s="9" t="s">
        <v>14</v>
      </c>
      <c r="D40" s="10" t="s">
        <v>7614</v>
      </c>
      <c r="E40" s="8" t="s">
        <v>123</v>
      </c>
      <c r="F40" s="16" t="s">
        <v>7615</v>
      </c>
      <c r="G40" s="78" t="s">
        <v>7616</v>
      </c>
      <c r="H40" s="79"/>
      <c r="I40" s="14"/>
      <c r="J40" s="14"/>
      <c r="K40" s="14"/>
      <c r="L40" s="14"/>
      <c r="M40" s="14"/>
      <c r="N40" s="14"/>
      <c r="O40" s="14"/>
      <c r="P40" s="14"/>
      <c r="Q40" s="14"/>
      <c r="R40" s="14"/>
      <c r="S40" s="14"/>
      <c r="T40" s="14"/>
      <c r="U40" s="14"/>
      <c r="V40" s="14"/>
      <c r="W40" s="14"/>
      <c r="X40" s="14"/>
      <c r="Y40" s="14"/>
      <c r="Z40" s="14"/>
      <c r="AA40" s="14"/>
      <c r="AB40" s="14"/>
    </row>
    <row r="41" hidden="1">
      <c r="A41" s="7">
        <v>44904.0</v>
      </c>
      <c r="B41" s="8" t="s">
        <v>7617</v>
      </c>
      <c r="C41" s="9" t="s">
        <v>14</v>
      </c>
      <c r="D41" s="10" t="s">
        <v>7618</v>
      </c>
      <c r="E41" s="8" t="s">
        <v>123</v>
      </c>
      <c r="F41" s="16" t="s">
        <v>7619</v>
      </c>
      <c r="G41" s="21" t="s">
        <v>7620</v>
      </c>
      <c r="H41" s="79"/>
      <c r="I41" s="14"/>
      <c r="J41" s="14"/>
      <c r="K41" s="14"/>
      <c r="L41" s="14"/>
      <c r="M41" s="14"/>
      <c r="N41" s="14"/>
      <c r="O41" s="14"/>
      <c r="P41" s="14"/>
      <c r="Q41" s="14"/>
      <c r="R41" s="14"/>
      <c r="S41" s="14"/>
      <c r="T41" s="14"/>
      <c r="U41" s="14"/>
      <c r="V41" s="14"/>
      <c r="W41" s="14"/>
      <c r="X41" s="14"/>
      <c r="Y41" s="14"/>
      <c r="Z41" s="14"/>
      <c r="AA41" s="14"/>
      <c r="AB41" s="14"/>
    </row>
    <row r="42" hidden="1">
      <c r="A42" s="7">
        <v>44907.0</v>
      </c>
      <c r="B42" s="8" t="s">
        <v>7621</v>
      </c>
      <c r="C42" s="9" t="s">
        <v>14</v>
      </c>
      <c r="D42" s="15" t="s">
        <v>7622</v>
      </c>
      <c r="E42" s="8" t="s">
        <v>93</v>
      </c>
      <c r="F42" s="16" t="s">
        <v>7623</v>
      </c>
      <c r="G42" s="21" t="s">
        <v>7624</v>
      </c>
      <c r="H42" s="79"/>
      <c r="I42" s="14"/>
      <c r="J42" s="14"/>
      <c r="K42" s="14"/>
      <c r="L42" s="14"/>
      <c r="M42" s="14"/>
      <c r="N42" s="14"/>
      <c r="O42" s="14"/>
      <c r="P42" s="14"/>
      <c r="Q42" s="14"/>
      <c r="R42" s="14"/>
      <c r="S42" s="14"/>
      <c r="T42" s="14"/>
      <c r="U42" s="14"/>
      <c r="V42" s="14"/>
      <c r="W42" s="14"/>
      <c r="X42" s="14"/>
      <c r="Y42" s="14"/>
      <c r="Z42" s="14"/>
      <c r="AA42" s="14"/>
      <c r="AB42" s="14"/>
    </row>
    <row r="43" hidden="1">
      <c r="A43" s="7"/>
      <c r="B43" s="21" t="s">
        <v>7625</v>
      </c>
      <c r="C43" s="9" t="s">
        <v>14</v>
      </c>
      <c r="D43" s="10" t="s">
        <v>7614</v>
      </c>
      <c r="E43" s="8" t="s">
        <v>123</v>
      </c>
      <c r="F43" s="16" t="s">
        <v>7626</v>
      </c>
      <c r="G43" s="21" t="s">
        <v>7627</v>
      </c>
      <c r="H43" s="79"/>
      <c r="I43" s="14"/>
      <c r="J43" s="14"/>
      <c r="K43" s="14"/>
      <c r="L43" s="14"/>
      <c r="M43" s="14"/>
      <c r="N43" s="14"/>
      <c r="O43" s="14"/>
      <c r="P43" s="14"/>
      <c r="Q43" s="14"/>
      <c r="R43" s="14"/>
      <c r="S43" s="14"/>
      <c r="T43" s="14"/>
      <c r="U43" s="14"/>
      <c r="V43" s="14"/>
      <c r="W43" s="14"/>
      <c r="X43" s="14"/>
      <c r="Y43" s="14"/>
      <c r="Z43" s="14"/>
      <c r="AA43" s="14"/>
      <c r="AB43" s="14"/>
    </row>
    <row r="44" ht="269.25" hidden="1" customHeight="1">
      <c r="A44" s="7">
        <v>44907.0</v>
      </c>
      <c r="B44" s="8" t="s">
        <v>7628</v>
      </c>
      <c r="C44" s="9" t="s">
        <v>14</v>
      </c>
      <c r="D44" s="10" t="s">
        <v>7629</v>
      </c>
      <c r="E44" s="8" t="s">
        <v>156</v>
      </c>
      <c r="F44" s="16" t="s">
        <v>7630</v>
      </c>
      <c r="G44" s="78" t="s">
        <v>7631</v>
      </c>
      <c r="H44" s="79"/>
      <c r="I44" s="14"/>
      <c r="J44" s="14"/>
      <c r="K44" s="14"/>
      <c r="L44" s="14"/>
      <c r="M44" s="14"/>
      <c r="N44" s="14"/>
      <c r="O44" s="14"/>
      <c r="P44" s="14"/>
      <c r="Q44" s="14"/>
      <c r="R44" s="14"/>
      <c r="S44" s="14"/>
      <c r="T44" s="14"/>
      <c r="U44" s="14"/>
      <c r="V44" s="14"/>
      <c r="W44" s="14"/>
      <c r="X44" s="14"/>
      <c r="Y44" s="14"/>
      <c r="Z44" s="14"/>
      <c r="AA44" s="14"/>
      <c r="AB44" s="14"/>
    </row>
    <row r="45" ht="269.25" hidden="1" customHeight="1">
      <c r="A45" s="7">
        <v>44907.0</v>
      </c>
      <c r="B45" s="8" t="s">
        <v>7632</v>
      </c>
      <c r="C45" s="9" t="s">
        <v>14</v>
      </c>
      <c r="D45" s="10" t="s">
        <v>7633</v>
      </c>
      <c r="E45" s="8" t="s">
        <v>7560</v>
      </c>
      <c r="F45" s="16" t="s">
        <v>6878</v>
      </c>
      <c r="G45" s="21" t="s">
        <v>7634</v>
      </c>
      <c r="H45" s="79"/>
      <c r="I45" s="14"/>
      <c r="J45" s="14"/>
      <c r="K45" s="14"/>
      <c r="L45" s="14"/>
      <c r="M45" s="14"/>
      <c r="N45" s="14"/>
      <c r="O45" s="14"/>
      <c r="P45" s="14"/>
      <c r="Q45" s="14"/>
      <c r="R45" s="14"/>
      <c r="S45" s="14"/>
      <c r="T45" s="14"/>
      <c r="U45" s="14"/>
      <c r="V45" s="14"/>
      <c r="W45" s="14"/>
      <c r="X45" s="14"/>
      <c r="Y45" s="14"/>
      <c r="Z45" s="14"/>
      <c r="AA45" s="14"/>
      <c r="AB45" s="14"/>
    </row>
    <row r="46" hidden="1">
      <c r="A46" s="7">
        <v>44907.0</v>
      </c>
      <c r="B46" s="8" t="s">
        <v>7635</v>
      </c>
      <c r="C46" s="9" t="s">
        <v>14</v>
      </c>
      <c r="D46" s="10" t="s">
        <v>7636</v>
      </c>
      <c r="E46" s="8" t="s">
        <v>93</v>
      </c>
      <c r="F46" s="16" t="s">
        <v>7637</v>
      </c>
      <c r="G46" s="78" t="s">
        <v>7638</v>
      </c>
      <c r="H46" s="79"/>
      <c r="I46" s="14"/>
      <c r="J46" s="14"/>
      <c r="K46" s="14"/>
      <c r="L46" s="14"/>
      <c r="M46" s="14"/>
      <c r="N46" s="14"/>
      <c r="O46" s="14"/>
      <c r="P46" s="14"/>
      <c r="Q46" s="14"/>
      <c r="R46" s="14"/>
      <c r="S46" s="14"/>
      <c r="T46" s="14"/>
      <c r="U46" s="14"/>
      <c r="V46" s="14"/>
      <c r="W46" s="14"/>
      <c r="X46" s="14"/>
      <c r="Y46" s="14"/>
      <c r="Z46" s="14"/>
      <c r="AA46" s="14"/>
      <c r="AB46" s="14"/>
    </row>
    <row r="47" hidden="1">
      <c r="A47" s="7">
        <v>44907.0</v>
      </c>
      <c r="B47" s="8" t="s">
        <v>7639</v>
      </c>
      <c r="C47" s="9" t="s">
        <v>14</v>
      </c>
      <c r="D47" s="10" t="s">
        <v>7614</v>
      </c>
      <c r="E47" s="8" t="s">
        <v>123</v>
      </c>
      <c r="F47" s="16" t="s">
        <v>7640</v>
      </c>
      <c r="G47" s="78" t="s">
        <v>7641</v>
      </c>
      <c r="H47" s="79"/>
      <c r="I47" s="14"/>
      <c r="J47" s="14"/>
      <c r="K47" s="14"/>
      <c r="L47" s="14"/>
      <c r="M47" s="14"/>
      <c r="N47" s="14"/>
      <c r="O47" s="14"/>
      <c r="P47" s="14"/>
      <c r="Q47" s="14"/>
      <c r="R47" s="14"/>
      <c r="S47" s="14"/>
      <c r="T47" s="14"/>
      <c r="U47" s="14"/>
      <c r="V47" s="14"/>
      <c r="W47" s="14"/>
      <c r="X47" s="14"/>
      <c r="Y47" s="14"/>
      <c r="Z47" s="14"/>
      <c r="AA47" s="14"/>
      <c r="AB47" s="14"/>
    </row>
    <row r="48" hidden="1">
      <c r="A48" s="7">
        <v>44907.0</v>
      </c>
      <c r="B48" s="8" t="s">
        <v>7642</v>
      </c>
      <c r="C48" s="9" t="s">
        <v>10</v>
      </c>
      <c r="D48" s="10" t="s">
        <v>7643</v>
      </c>
      <c r="E48" s="8" t="s">
        <v>53</v>
      </c>
      <c r="F48" s="16" t="s">
        <v>7644</v>
      </c>
      <c r="G48" s="78" t="s">
        <v>7645</v>
      </c>
      <c r="H48" s="79"/>
      <c r="I48" s="14"/>
      <c r="J48" s="14"/>
      <c r="K48" s="14"/>
      <c r="L48" s="14"/>
      <c r="M48" s="14"/>
      <c r="N48" s="14"/>
      <c r="O48" s="14"/>
      <c r="P48" s="14"/>
      <c r="Q48" s="14"/>
      <c r="R48" s="14"/>
      <c r="S48" s="14"/>
      <c r="T48" s="14"/>
      <c r="U48" s="14"/>
      <c r="V48" s="14"/>
      <c r="W48" s="14"/>
      <c r="X48" s="14"/>
      <c r="Y48" s="14"/>
      <c r="Z48" s="14"/>
      <c r="AA48" s="14"/>
      <c r="AB48" s="14"/>
    </row>
    <row r="49" hidden="1">
      <c r="A49" s="7">
        <v>44907.0</v>
      </c>
      <c r="B49" s="8" t="s">
        <v>7646</v>
      </c>
      <c r="C49" s="9" t="s">
        <v>14</v>
      </c>
      <c r="D49" s="10" t="s">
        <v>7647</v>
      </c>
      <c r="E49" s="8" t="s">
        <v>156</v>
      </c>
      <c r="F49" s="16" t="s">
        <v>7648</v>
      </c>
      <c r="G49" s="78" t="s">
        <v>7649</v>
      </c>
      <c r="H49" s="79"/>
      <c r="I49" s="14"/>
      <c r="J49" s="14"/>
      <c r="K49" s="14"/>
      <c r="L49" s="14"/>
      <c r="M49" s="14"/>
      <c r="N49" s="14"/>
      <c r="O49" s="14"/>
      <c r="P49" s="14"/>
      <c r="Q49" s="14"/>
      <c r="R49" s="14"/>
      <c r="S49" s="14"/>
      <c r="T49" s="14"/>
      <c r="U49" s="14"/>
      <c r="V49" s="14"/>
      <c r="W49" s="14"/>
      <c r="X49" s="14"/>
      <c r="Y49" s="14"/>
      <c r="Z49" s="14"/>
      <c r="AA49" s="14"/>
      <c r="AB49" s="14"/>
    </row>
    <row r="50" hidden="1">
      <c r="A50" s="7">
        <v>44908.0</v>
      </c>
      <c r="B50" s="8" t="s">
        <v>7650</v>
      </c>
      <c r="C50" s="9" t="s">
        <v>14</v>
      </c>
      <c r="D50" s="10" t="s">
        <v>7614</v>
      </c>
      <c r="E50" s="8" t="s">
        <v>123</v>
      </c>
      <c r="F50" s="16" t="s">
        <v>7651</v>
      </c>
      <c r="G50" s="21" t="s">
        <v>7652</v>
      </c>
      <c r="H50" s="79"/>
      <c r="I50" s="14"/>
      <c r="J50" s="14"/>
      <c r="K50" s="14"/>
      <c r="L50" s="14"/>
      <c r="M50" s="14"/>
      <c r="N50" s="14"/>
      <c r="O50" s="14"/>
      <c r="P50" s="14"/>
      <c r="Q50" s="14"/>
      <c r="R50" s="14"/>
      <c r="S50" s="14"/>
      <c r="T50" s="14"/>
      <c r="U50" s="14"/>
      <c r="V50" s="14"/>
      <c r="W50" s="14"/>
      <c r="X50" s="14"/>
      <c r="Y50" s="14"/>
      <c r="Z50" s="14"/>
      <c r="AA50" s="14"/>
      <c r="AB50" s="14"/>
    </row>
    <row r="51" ht="95.25" hidden="1" customHeight="1">
      <c r="A51" s="7">
        <v>44908.0</v>
      </c>
      <c r="B51" s="8" t="s">
        <v>7653</v>
      </c>
      <c r="C51" s="9" t="s">
        <v>14</v>
      </c>
      <c r="D51" s="15" t="s">
        <v>7654</v>
      </c>
      <c r="E51" s="8" t="s">
        <v>132</v>
      </c>
      <c r="F51" s="16" t="s">
        <v>6878</v>
      </c>
      <c r="G51" s="21" t="s">
        <v>7655</v>
      </c>
      <c r="H51" s="79"/>
      <c r="I51" s="14"/>
      <c r="J51" s="14"/>
      <c r="K51" s="14"/>
      <c r="L51" s="14"/>
      <c r="M51" s="14"/>
      <c r="N51" s="14"/>
      <c r="O51" s="14"/>
      <c r="P51" s="14"/>
      <c r="Q51" s="14"/>
      <c r="R51" s="14"/>
      <c r="S51" s="14"/>
      <c r="T51" s="14"/>
      <c r="U51" s="14"/>
      <c r="V51" s="14"/>
      <c r="W51" s="14"/>
      <c r="X51" s="14"/>
      <c r="Y51" s="14"/>
      <c r="Z51" s="14"/>
      <c r="AA51" s="14"/>
      <c r="AB51" s="14"/>
    </row>
    <row r="52" hidden="1">
      <c r="A52" s="7">
        <v>44908.0</v>
      </c>
      <c r="B52" s="8" t="s">
        <v>7656</v>
      </c>
      <c r="C52" s="9" t="s">
        <v>14</v>
      </c>
      <c r="D52" s="10" t="s">
        <v>7657</v>
      </c>
      <c r="E52" s="8" t="s">
        <v>109</v>
      </c>
      <c r="F52" s="16" t="s">
        <v>7658</v>
      </c>
      <c r="G52" s="78" t="s">
        <v>7659</v>
      </c>
      <c r="H52" s="79"/>
      <c r="I52" s="14"/>
      <c r="J52" s="14"/>
      <c r="K52" s="14"/>
      <c r="L52" s="14"/>
      <c r="M52" s="14"/>
      <c r="N52" s="14"/>
      <c r="O52" s="14"/>
      <c r="P52" s="14"/>
      <c r="Q52" s="14"/>
      <c r="R52" s="14"/>
      <c r="S52" s="14"/>
      <c r="T52" s="14"/>
      <c r="U52" s="14"/>
      <c r="V52" s="14"/>
      <c r="W52" s="14"/>
      <c r="X52" s="14"/>
      <c r="Y52" s="14"/>
      <c r="Z52" s="14"/>
      <c r="AA52" s="14"/>
      <c r="AB52" s="14"/>
    </row>
    <row r="53" hidden="1">
      <c r="A53" s="7">
        <v>44908.0</v>
      </c>
      <c r="B53" s="8" t="s">
        <v>7660</v>
      </c>
      <c r="C53" s="9" t="s">
        <v>10</v>
      </c>
      <c r="D53" s="10" t="s">
        <v>7661</v>
      </c>
      <c r="E53" s="8" t="s">
        <v>68</v>
      </c>
      <c r="F53" s="16" t="s">
        <v>7662</v>
      </c>
      <c r="G53" s="78" t="s">
        <v>7663</v>
      </c>
      <c r="H53" s="79"/>
      <c r="I53" s="14"/>
      <c r="J53" s="14"/>
      <c r="K53" s="14"/>
      <c r="L53" s="14"/>
      <c r="M53" s="14"/>
      <c r="N53" s="14"/>
      <c r="O53" s="14"/>
      <c r="P53" s="14"/>
      <c r="Q53" s="14"/>
      <c r="R53" s="14"/>
      <c r="S53" s="14"/>
      <c r="T53" s="14"/>
      <c r="U53" s="14"/>
      <c r="V53" s="14"/>
      <c r="W53" s="14"/>
      <c r="X53" s="14"/>
      <c r="Y53" s="14"/>
      <c r="Z53" s="14"/>
      <c r="AA53" s="14"/>
      <c r="AB53" s="14"/>
    </row>
    <row r="54" hidden="1">
      <c r="A54" s="7">
        <v>44908.0</v>
      </c>
      <c r="B54" s="8" t="s">
        <v>7664</v>
      </c>
      <c r="C54" s="9" t="s">
        <v>10</v>
      </c>
      <c r="D54" s="10" t="s">
        <v>7665</v>
      </c>
      <c r="E54" s="8" t="s">
        <v>199</v>
      </c>
      <c r="F54" s="16" t="s">
        <v>7666</v>
      </c>
      <c r="G54" s="78" t="s">
        <v>7667</v>
      </c>
      <c r="H54" s="79"/>
      <c r="I54" s="14"/>
      <c r="J54" s="14"/>
      <c r="K54" s="14"/>
      <c r="L54" s="14"/>
      <c r="M54" s="14"/>
      <c r="N54" s="14"/>
      <c r="O54" s="14"/>
      <c r="P54" s="14"/>
      <c r="Q54" s="14"/>
      <c r="R54" s="14"/>
      <c r="S54" s="14"/>
      <c r="T54" s="14"/>
      <c r="U54" s="14"/>
      <c r="V54" s="14"/>
      <c r="W54" s="14"/>
      <c r="X54" s="14"/>
      <c r="Y54" s="14"/>
      <c r="Z54" s="14"/>
      <c r="AA54" s="14"/>
      <c r="AB54" s="14"/>
    </row>
    <row r="55" hidden="1">
      <c r="A55" s="7">
        <v>44908.0</v>
      </c>
      <c r="B55" s="8" t="s">
        <v>7668</v>
      </c>
      <c r="C55" s="9" t="s">
        <v>14</v>
      </c>
      <c r="D55" s="10" t="s">
        <v>7669</v>
      </c>
      <c r="E55" s="8" t="s">
        <v>3947</v>
      </c>
      <c r="F55" s="16" t="s">
        <v>7670</v>
      </c>
      <c r="G55" s="78" t="s">
        <v>7671</v>
      </c>
      <c r="H55" s="79"/>
      <c r="I55" s="14"/>
      <c r="J55" s="14"/>
      <c r="K55" s="14"/>
      <c r="L55" s="14"/>
      <c r="M55" s="14"/>
      <c r="N55" s="14"/>
      <c r="O55" s="14"/>
      <c r="P55" s="14"/>
      <c r="Q55" s="14"/>
      <c r="R55" s="14"/>
      <c r="S55" s="14"/>
      <c r="T55" s="14"/>
      <c r="U55" s="14"/>
      <c r="V55" s="14"/>
      <c r="W55" s="14"/>
      <c r="X55" s="14"/>
      <c r="Y55" s="14"/>
      <c r="Z55" s="14"/>
      <c r="AA55" s="14"/>
      <c r="AB55" s="14"/>
    </row>
    <row r="56" ht="156.0" hidden="1" customHeight="1">
      <c r="A56" s="7">
        <v>44908.0</v>
      </c>
      <c r="B56" s="8" t="s">
        <v>7672</v>
      </c>
      <c r="C56" s="9" t="s">
        <v>14</v>
      </c>
      <c r="D56" s="10" t="s">
        <v>7673</v>
      </c>
      <c r="E56" s="8" t="s">
        <v>68</v>
      </c>
      <c r="F56" s="16" t="s">
        <v>7674</v>
      </c>
      <c r="G56" s="78" t="s">
        <v>7675</v>
      </c>
      <c r="H56" s="79"/>
      <c r="I56" s="14"/>
      <c r="J56" s="14"/>
      <c r="K56" s="14"/>
      <c r="L56" s="14"/>
      <c r="M56" s="14"/>
      <c r="N56" s="14"/>
      <c r="O56" s="14"/>
      <c r="P56" s="14"/>
      <c r="Q56" s="14"/>
      <c r="R56" s="14"/>
      <c r="S56" s="14"/>
      <c r="T56" s="14"/>
      <c r="U56" s="14"/>
      <c r="V56" s="14"/>
      <c r="W56" s="14"/>
      <c r="X56" s="14"/>
      <c r="Y56" s="14"/>
      <c r="Z56" s="14"/>
      <c r="AA56" s="14"/>
      <c r="AB56" s="14"/>
    </row>
    <row r="57">
      <c r="A57" s="7">
        <v>44908.0</v>
      </c>
      <c r="B57" s="8" t="s">
        <v>7676</v>
      </c>
      <c r="C57" s="9" t="s">
        <v>14</v>
      </c>
      <c r="D57" s="10" t="s">
        <v>7677</v>
      </c>
      <c r="E57" s="8" t="s">
        <v>156</v>
      </c>
      <c r="F57" s="16" t="s">
        <v>7678</v>
      </c>
      <c r="G57" s="78" t="s">
        <v>7679</v>
      </c>
      <c r="H57" s="79"/>
      <c r="I57" s="14"/>
      <c r="J57" s="14"/>
      <c r="K57" s="14"/>
      <c r="L57" s="14"/>
      <c r="M57" s="14"/>
      <c r="N57" s="14"/>
      <c r="O57" s="14"/>
      <c r="P57" s="14"/>
      <c r="Q57" s="14"/>
      <c r="R57" s="14"/>
      <c r="S57" s="14"/>
      <c r="T57" s="14"/>
      <c r="U57" s="14"/>
      <c r="V57" s="14"/>
      <c r="W57" s="14"/>
      <c r="X57" s="14"/>
      <c r="Y57" s="14"/>
      <c r="Z57" s="14"/>
      <c r="AA57" s="14"/>
      <c r="AB57" s="14"/>
    </row>
    <row r="58" ht="309.75" customHeight="1">
      <c r="A58" s="7">
        <v>44908.0</v>
      </c>
      <c r="B58" s="8" t="s">
        <v>7680</v>
      </c>
      <c r="C58" s="9" t="s">
        <v>14</v>
      </c>
      <c r="D58" s="15" t="s">
        <v>7681</v>
      </c>
      <c r="E58" s="8" t="s">
        <v>7610</v>
      </c>
      <c r="F58" s="16" t="s">
        <v>7611</v>
      </c>
      <c r="G58" s="21" t="s">
        <v>7682</v>
      </c>
      <c r="H58" s="79"/>
      <c r="I58" s="14"/>
      <c r="J58" s="14"/>
      <c r="K58" s="14"/>
      <c r="L58" s="14"/>
      <c r="M58" s="14"/>
      <c r="N58" s="14"/>
      <c r="O58" s="14"/>
      <c r="P58" s="14"/>
      <c r="Q58" s="14"/>
      <c r="R58" s="14"/>
      <c r="S58" s="14"/>
      <c r="T58" s="14"/>
      <c r="U58" s="14"/>
      <c r="V58" s="14"/>
      <c r="W58" s="14"/>
      <c r="X58" s="14"/>
      <c r="Y58" s="14"/>
      <c r="Z58" s="14"/>
      <c r="AA58" s="14"/>
      <c r="AB58" s="14"/>
    </row>
    <row r="59" hidden="1">
      <c r="A59" s="7">
        <v>44908.0</v>
      </c>
      <c r="B59" s="8" t="s">
        <v>7683</v>
      </c>
      <c r="C59" s="9" t="s">
        <v>14</v>
      </c>
      <c r="D59" s="10" t="s">
        <v>7614</v>
      </c>
      <c r="E59" s="8" t="s">
        <v>123</v>
      </c>
      <c r="F59" s="12"/>
      <c r="G59" s="8" t="s">
        <v>7684</v>
      </c>
      <c r="H59" s="79"/>
      <c r="I59" s="14"/>
      <c r="J59" s="14"/>
      <c r="K59" s="14"/>
      <c r="L59" s="14"/>
      <c r="M59" s="14"/>
      <c r="N59" s="14"/>
      <c r="O59" s="14"/>
      <c r="P59" s="14"/>
      <c r="Q59" s="14"/>
      <c r="R59" s="14"/>
      <c r="S59" s="14"/>
      <c r="T59" s="14"/>
      <c r="U59" s="14"/>
      <c r="V59" s="14"/>
      <c r="W59" s="14"/>
      <c r="X59" s="14"/>
      <c r="Y59" s="14"/>
      <c r="Z59" s="14"/>
      <c r="AA59" s="14"/>
      <c r="AB59" s="14"/>
    </row>
    <row r="60" ht="213.75" customHeight="1">
      <c r="A60" s="7">
        <v>44908.0</v>
      </c>
      <c r="B60" s="8" t="s">
        <v>7685</v>
      </c>
      <c r="C60" s="9" t="s">
        <v>14</v>
      </c>
      <c r="D60" s="15" t="s">
        <v>7686</v>
      </c>
      <c r="E60" s="8" t="s">
        <v>1374</v>
      </c>
      <c r="F60" s="16" t="s">
        <v>7687</v>
      </c>
      <c r="G60" s="97" t="s">
        <v>7688</v>
      </c>
      <c r="H60" s="79"/>
      <c r="I60" s="14"/>
      <c r="J60" s="14"/>
      <c r="K60" s="14"/>
      <c r="L60" s="14"/>
      <c r="M60" s="14"/>
      <c r="N60" s="14"/>
      <c r="O60" s="14"/>
      <c r="P60" s="14"/>
      <c r="Q60" s="14"/>
      <c r="R60" s="14"/>
      <c r="S60" s="14"/>
      <c r="T60" s="14"/>
      <c r="U60" s="14"/>
      <c r="V60" s="14"/>
      <c r="W60" s="14"/>
      <c r="X60" s="14"/>
      <c r="Y60" s="14"/>
      <c r="Z60" s="14"/>
      <c r="AA60" s="14"/>
      <c r="AB60" s="14"/>
    </row>
    <row r="61" ht="157.5" customHeight="1">
      <c r="A61" s="7">
        <v>44909.0</v>
      </c>
      <c r="B61" s="8" t="s">
        <v>7689</v>
      </c>
      <c r="C61" s="9" t="s">
        <v>14</v>
      </c>
      <c r="D61" s="10" t="s">
        <v>7690</v>
      </c>
      <c r="E61" s="8" t="s">
        <v>7691</v>
      </c>
      <c r="F61" s="16" t="s">
        <v>7692</v>
      </c>
      <c r="G61" s="78" t="s">
        <v>7693</v>
      </c>
      <c r="H61" s="79"/>
      <c r="I61" s="14"/>
      <c r="J61" s="14"/>
      <c r="K61" s="14"/>
      <c r="L61" s="14"/>
      <c r="M61" s="14"/>
      <c r="N61" s="14"/>
      <c r="O61" s="14"/>
      <c r="P61" s="14"/>
      <c r="Q61" s="14"/>
      <c r="R61" s="14"/>
      <c r="S61" s="14"/>
      <c r="T61" s="14"/>
      <c r="U61" s="14"/>
      <c r="V61" s="14"/>
      <c r="W61" s="14"/>
      <c r="X61" s="14"/>
      <c r="Y61" s="14"/>
      <c r="Z61" s="14"/>
      <c r="AA61" s="14"/>
      <c r="AB61" s="14"/>
    </row>
    <row r="62" ht="157.5" customHeight="1">
      <c r="A62" s="7">
        <v>44909.0</v>
      </c>
      <c r="B62" s="8" t="s">
        <v>7694</v>
      </c>
      <c r="C62" s="9" t="s">
        <v>14</v>
      </c>
      <c r="D62" s="10" t="s">
        <v>7695</v>
      </c>
      <c r="E62" s="8" t="s">
        <v>4787</v>
      </c>
      <c r="F62" s="16" t="s">
        <v>7696</v>
      </c>
      <c r="G62" s="78" t="s">
        <v>7697</v>
      </c>
      <c r="H62" s="79"/>
      <c r="I62" s="14"/>
      <c r="J62" s="14"/>
      <c r="K62" s="14"/>
      <c r="L62" s="14"/>
      <c r="M62" s="14"/>
      <c r="N62" s="14"/>
      <c r="O62" s="14"/>
      <c r="P62" s="14"/>
      <c r="Q62" s="14"/>
      <c r="R62" s="14"/>
      <c r="S62" s="14"/>
      <c r="T62" s="14"/>
      <c r="U62" s="14"/>
      <c r="V62" s="14"/>
      <c r="W62" s="14"/>
      <c r="X62" s="14"/>
      <c r="Y62" s="14"/>
      <c r="Z62" s="14"/>
      <c r="AA62" s="14"/>
      <c r="AB62" s="14"/>
    </row>
    <row r="63">
      <c r="A63" s="7">
        <v>44909.0</v>
      </c>
      <c r="B63" s="8" t="s">
        <v>7698</v>
      </c>
      <c r="C63" s="9" t="s">
        <v>10</v>
      </c>
      <c r="D63" s="10" t="s">
        <v>7699</v>
      </c>
      <c r="E63" s="8" t="s">
        <v>68</v>
      </c>
      <c r="F63" s="16" t="s">
        <v>7700</v>
      </c>
      <c r="G63" s="78" t="s">
        <v>7701</v>
      </c>
      <c r="H63" s="79"/>
      <c r="I63" s="14"/>
      <c r="J63" s="14"/>
      <c r="K63" s="14"/>
      <c r="L63" s="14"/>
      <c r="M63" s="14"/>
      <c r="N63" s="14"/>
      <c r="O63" s="14"/>
      <c r="P63" s="14"/>
      <c r="Q63" s="14"/>
      <c r="R63" s="14"/>
      <c r="S63" s="14"/>
      <c r="T63" s="14"/>
      <c r="U63" s="14"/>
      <c r="V63" s="14"/>
      <c r="W63" s="14"/>
      <c r="X63" s="14"/>
      <c r="Y63" s="14"/>
      <c r="Z63" s="14"/>
      <c r="AA63" s="14"/>
      <c r="AB63" s="14"/>
    </row>
    <row r="64">
      <c r="A64" s="7">
        <v>44909.0</v>
      </c>
      <c r="B64" s="8" t="s">
        <v>7702</v>
      </c>
      <c r="C64" s="9" t="s">
        <v>10</v>
      </c>
      <c r="D64" s="10" t="s">
        <v>7703</v>
      </c>
      <c r="E64" s="8" t="s">
        <v>156</v>
      </c>
      <c r="F64" s="16" t="s">
        <v>7704</v>
      </c>
      <c r="G64" s="78" t="s">
        <v>7705</v>
      </c>
      <c r="H64" s="79"/>
      <c r="I64" s="14"/>
      <c r="J64" s="14"/>
      <c r="K64" s="14"/>
      <c r="L64" s="14"/>
      <c r="M64" s="14"/>
      <c r="N64" s="14"/>
      <c r="O64" s="14"/>
      <c r="P64" s="14"/>
      <c r="Q64" s="14"/>
      <c r="R64" s="14"/>
      <c r="S64" s="14"/>
      <c r="T64" s="14"/>
      <c r="U64" s="14"/>
      <c r="V64" s="14"/>
      <c r="W64" s="14"/>
      <c r="X64" s="14"/>
      <c r="Y64" s="14"/>
      <c r="Z64" s="14"/>
      <c r="AA64" s="14"/>
      <c r="AB64" s="14"/>
    </row>
    <row r="65">
      <c r="A65" s="7">
        <v>44910.0</v>
      </c>
      <c r="B65" s="8" t="s">
        <v>7706</v>
      </c>
      <c r="C65" s="9" t="s">
        <v>14</v>
      </c>
      <c r="D65" s="10" t="s">
        <v>7707</v>
      </c>
      <c r="E65" s="8" t="s">
        <v>156</v>
      </c>
      <c r="F65" s="16" t="s">
        <v>7708</v>
      </c>
      <c r="G65" s="21" t="s">
        <v>7709</v>
      </c>
      <c r="H65" s="79"/>
      <c r="I65" s="14"/>
      <c r="J65" s="14"/>
      <c r="K65" s="14"/>
      <c r="L65" s="14"/>
      <c r="M65" s="14"/>
      <c r="N65" s="14"/>
      <c r="O65" s="14"/>
      <c r="P65" s="14"/>
      <c r="Q65" s="14"/>
      <c r="R65" s="14"/>
      <c r="S65" s="14"/>
      <c r="T65" s="14"/>
      <c r="U65" s="14"/>
      <c r="V65" s="14"/>
      <c r="W65" s="14"/>
      <c r="X65" s="14"/>
      <c r="Y65" s="14"/>
      <c r="Z65" s="14"/>
      <c r="AA65" s="14"/>
      <c r="AB65" s="14"/>
    </row>
    <row r="66" ht="157.5" customHeight="1">
      <c r="A66" s="7">
        <v>44910.0</v>
      </c>
      <c r="B66" s="8" t="s">
        <v>7710</v>
      </c>
      <c r="C66" s="9" t="s">
        <v>14</v>
      </c>
      <c r="D66" s="15" t="s">
        <v>7711</v>
      </c>
      <c r="E66" s="8" t="s">
        <v>123</v>
      </c>
      <c r="F66" s="16" t="s">
        <v>7712</v>
      </c>
      <c r="G66" s="21" t="s">
        <v>7713</v>
      </c>
      <c r="H66" s="79"/>
      <c r="I66" s="14"/>
      <c r="J66" s="14"/>
      <c r="K66" s="14"/>
      <c r="L66" s="14"/>
      <c r="M66" s="14"/>
      <c r="N66" s="14"/>
      <c r="O66" s="14"/>
      <c r="P66" s="14"/>
      <c r="Q66" s="14"/>
      <c r="R66" s="14"/>
      <c r="S66" s="14"/>
      <c r="T66" s="14"/>
      <c r="U66" s="14"/>
      <c r="V66" s="14"/>
      <c r="W66" s="14"/>
      <c r="X66" s="14"/>
      <c r="Y66" s="14"/>
      <c r="Z66" s="14"/>
      <c r="AA66" s="14"/>
      <c r="AB66" s="14"/>
    </row>
    <row r="67">
      <c r="A67" s="7">
        <v>44910.0</v>
      </c>
      <c r="B67" s="8" t="s">
        <v>7714</v>
      </c>
      <c r="C67" s="9" t="s">
        <v>14</v>
      </c>
      <c r="D67" s="10" t="s">
        <v>7715</v>
      </c>
      <c r="E67" s="8" t="s">
        <v>156</v>
      </c>
      <c r="F67" s="16" t="s">
        <v>7716</v>
      </c>
      <c r="G67" s="78" t="s">
        <v>7717</v>
      </c>
      <c r="H67" s="79"/>
      <c r="I67" s="14"/>
      <c r="J67" s="14"/>
      <c r="K67" s="14"/>
      <c r="L67" s="14"/>
      <c r="M67" s="14"/>
      <c r="N67" s="14"/>
      <c r="O67" s="14"/>
      <c r="P67" s="14"/>
      <c r="Q67" s="14"/>
      <c r="R67" s="14"/>
      <c r="S67" s="14"/>
      <c r="T67" s="14"/>
      <c r="U67" s="14"/>
      <c r="V67" s="14"/>
      <c r="W67" s="14"/>
      <c r="X67" s="14"/>
      <c r="Y67" s="14"/>
      <c r="Z67" s="14"/>
      <c r="AA67" s="14"/>
      <c r="AB67" s="14"/>
    </row>
    <row r="68">
      <c r="A68" s="7">
        <v>44910.0</v>
      </c>
      <c r="B68" s="8" t="s">
        <v>7718</v>
      </c>
      <c r="C68" s="9" t="s">
        <v>14</v>
      </c>
      <c r="D68" s="10" t="s">
        <v>7719</v>
      </c>
      <c r="E68" s="8" t="s">
        <v>524</v>
      </c>
      <c r="F68" s="16" t="s">
        <v>7720</v>
      </c>
      <c r="G68" s="78" t="s">
        <v>7721</v>
      </c>
      <c r="H68" s="79"/>
      <c r="I68" s="14"/>
      <c r="J68" s="14"/>
      <c r="K68" s="14"/>
      <c r="L68" s="14"/>
      <c r="M68" s="14"/>
      <c r="N68" s="14"/>
      <c r="O68" s="14"/>
      <c r="P68" s="14"/>
      <c r="Q68" s="14"/>
      <c r="R68" s="14"/>
      <c r="S68" s="14"/>
      <c r="T68" s="14"/>
      <c r="U68" s="14"/>
      <c r="V68" s="14"/>
      <c r="W68" s="14"/>
      <c r="X68" s="14"/>
      <c r="Y68" s="14"/>
      <c r="Z68" s="14"/>
      <c r="AA68" s="14"/>
      <c r="AB68" s="14"/>
    </row>
    <row r="69">
      <c r="A69" s="7">
        <v>44910.0</v>
      </c>
      <c r="B69" s="8" t="s">
        <v>7722</v>
      </c>
      <c r="C69" s="9" t="s">
        <v>14</v>
      </c>
      <c r="D69" s="10" t="s">
        <v>7719</v>
      </c>
      <c r="E69" s="8" t="s">
        <v>123</v>
      </c>
      <c r="F69" s="16" t="s">
        <v>7723</v>
      </c>
      <c r="G69" s="78" t="s">
        <v>7724</v>
      </c>
      <c r="H69" s="79"/>
      <c r="I69" s="14"/>
      <c r="J69" s="14"/>
      <c r="K69" s="14"/>
      <c r="L69" s="14"/>
      <c r="M69" s="14"/>
      <c r="N69" s="14"/>
      <c r="O69" s="14"/>
      <c r="P69" s="14"/>
      <c r="Q69" s="14"/>
      <c r="R69" s="14"/>
      <c r="S69" s="14"/>
      <c r="T69" s="14"/>
      <c r="U69" s="14"/>
      <c r="V69" s="14"/>
      <c r="W69" s="14"/>
      <c r="X69" s="14"/>
      <c r="Y69" s="14"/>
      <c r="Z69" s="14"/>
      <c r="AA69" s="14"/>
      <c r="AB69" s="14"/>
    </row>
    <row r="70" ht="191.25" customHeight="1">
      <c r="A70" s="7">
        <v>44910.0</v>
      </c>
      <c r="B70" s="8" t="s">
        <v>7725</v>
      </c>
      <c r="C70" s="9" t="s">
        <v>14</v>
      </c>
      <c r="D70" s="15" t="s">
        <v>7726</v>
      </c>
      <c r="E70" s="8" t="s">
        <v>7610</v>
      </c>
      <c r="F70" s="16" t="s">
        <v>7611</v>
      </c>
      <c r="G70" s="21" t="s">
        <v>7727</v>
      </c>
      <c r="H70" s="79"/>
      <c r="I70" s="14"/>
      <c r="J70" s="14"/>
      <c r="K70" s="14"/>
      <c r="L70" s="14"/>
      <c r="M70" s="14"/>
      <c r="N70" s="14"/>
      <c r="O70" s="14"/>
      <c r="P70" s="14"/>
      <c r="Q70" s="14"/>
      <c r="R70" s="14"/>
      <c r="S70" s="14"/>
      <c r="T70" s="14"/>
      <c r="U70" s="14"/>
      <c r="V70" s="14"/>
      <c r="W70" s="14"/>
      <c r="X70" s="14"/>
      <c r="Y70" s="14"/>
      <c r="Z70" s="14"/>
      <c r="AA70" s="14"/>
      <c r="AB70" s="14"/>
    </row>
    <row r="71">
      <c r="A71" s="7">
        <v>44911.0</v>
      </c>
      <c r="B71" s="8" t="s">
        <v>7728</v>
      </c>
      <c r="C71" s="9" t="s">
        <v>14</v>
      </c>
      <c r="D71" s="10" t="s">
        <v>7729</v>
      </c>
      <c r="E71" s="8" t="s">
        <v>3947</v>
      </c>
      <c r="F71" s="8" t="s">
        <v>7730</v>
      </c>
      <c r="G71" s="11"/>
      <c r="H71" s="79"/>
      <c r="I71" s="14"/>
      <c r="J71" s="14"/>
      <c r="K71" s="14"/>
      <c r="L71" s="14"/>
      <c r="M71" s="14"/>
      <c r="N71" s="14"/>
      <c r="O71" s="14"/>
      <c r="P71" s="14"/>
      <c r="Q71" s="14"/>
      <c r="R71" s="14"/>
      <c r="S71" s="14"/>
      <c r="T71" s="14"/>
      <c r="U71" s="14"/>
      <c r="V71" s="14"/>
      <c r="W71" s="14"/>
      <c r="X71" s="14"/>
      <c r="Y71" s="14"/>
      <c r="Z71" s="14"/>
      <c r="AA71" s="14"/>
      <c r="AB71" s="14"/>
    </row>
    <row r="72" ht="157.5" customHeight="1">
      <c r="A72" s="7">
        <v>44911.0</v>
      </c>
      <c r="B72" s="8" t="s">
        <v>7731</v>
      </c>
      <c r="C72" s="9" t="s">
        <v>14</v>
      </c>
      <c r="D72" s="10" t="s">
        <v>7732</v>
      </c>
      <c r="E72" s="8" t="s">
        <v>7733</v>
      </c>
      <c r="F72" s="16" t="s">
        <v>7734</v>
      </c>
      <c r="G72" s="78" t="s">
        <v>7735</v>
      </c>
      <c r="H72" s="79"/>
      <c r="I72" s="14"/>
      <c r="J72" s="14"/>
      <c r="K72" s="14"/>
      <c r="L72" s="14"/>
      <c r="M72" s="14"/>
      <c r="N72" s="14"/>
      <c r="O72" s="14"/>
      <c r="P72" s="14"/>
      <c r="Q72" s="14"/>
      <c r="R72" s="14"/>
      <c r="S72" s="14"/>
      <c r="T72" s="14"/>
      <c r="U72" s="14"/>
      <c r="V72" s="14"/>
      <c r="W72" s="14"/>
      <c r="X72" s="14"/>
      <c r="Y72" s="14"/>
      <c r="Z72" s="14"/>
      <c r="AA72" s="14"/>
      <c r="AB72" s="14"/>
    </row>
    <row r="73">
      <c r="A73" s="7">
        <v>44911.0</v>
      </c>
      <c r="B73" s="8" t="s">
        <v>7736</v>
      </c>
      <c r="C73" s="9" t="s">
        <v>14</v>
      </c>
      <c r="D73" s="10" t="s">
        <v>7737</v>
      </c>
      <c r="E73" s="8" t="s">
        <v>156</v>
      </c>
      <c r="F73" s="11"/>
      <c r="G73" s="11"/>
      <c r="H73" s="79"/>
      <c r="I73" s="14"/>
      <c r="J73" s="14"/>
      <c r="K73" s="14"/>
      <c r="L73" s="14"/>
      <c r="M73" s="14"/>
      <c r="N73" s="14"/>
      <c r="O73" s="14"/>
      <c r="P73" s="14"/>
      <c r="Q73" s="14"/>
      <c r="R73" s="14"/>
      <c r="S73" s="14"/>
      <c r="T73" s="14"/>
      <c r="U73" s="14"/>
      <c r="V73" s="14"/>
      <c r="W73" s="14"/>
      <c r="X73" s="14"/>
      <c r="Y73" s="14"/>
      <c r="Z73" s="14"/>
      <c r="AA73" s="14"/>
      <c r="AB73" s="14"/>
    </row>
    <row r="74" ht="157.5" customHeight="1">
      <c r="A74" s="7">
        <v>44911.0</v>
      </c>
      <c r="B74" s="8" t="s">
        <v>7738</v>
      </c>
      <c r="C74" s="9" t="s">
        <v>14</v>
      </c>
      <c r="D74" s="15" t="s">
        <v>7739</v>
      </c>
      <c r="E74" s="8" t="s">
        <v>7740</v>
      </c>
      <c r="F74" s="16" t="s">
        <v>7741</v>
      </c>
      <c r="G74" s="21" t="s">
        <v>7742</v>
      </c>
      <c r="H74" s="79"/>
      <c r="I74" s="14"/>
      <c r="J74" s="14"/>
      <c r="K74" s="14"/>
      <c r="L74" s="14"/>
      <c r="M74" s="14"/>
      <c r="N74" s="14"/>
      <c r="O74" s="14"/>
      <c r="P74" s="14"/>
      <c r="Q74" s="14"/>
      <c r="R74" s="14"/>
      <c r="S74" s="14"/>
      <c r="T74" s="14"/>
      <c r="U74" s="14"/>
      <c r="V74" s="14"/>
      <c r="W74" s="14"/>
      <c r="X74" s="14"/>
      <c r="Y74" s="14"/>
      <c r="Z74" s="14"/>
      <c r="AA74" s="14"/>
      <c r="AB74" s="14"/>
    </row>
    <row r="75">
      <c r="A75" s="7">
        <v>44914.0</v>
      </c>
      <c r="B75" s="8" t="s">
        <v>7743</v>
      </c>
      <c r="C75" s="9" t="s">
        <v>14</v>
      </c>
      <c r="D75" s="10" t="s">
        <v>7744</v>
      </c>
      <c r="E75" s="8" t="s">
        <v>5046</v>
      </c>
      <c r="F75" s="16" t="s">
        <v>7745</v>
      </c>
      <c r="G75" s="78" t="s">
        <v>7746</v>
      </c>
      <c r="H75" s="79"/>
      <c r="I75" s="14"/>
      <c r="J75" s="14"/>
      <c r="K75" s="14"/>
      <c r="L75" s="14"/>
      <c r="M75" s="14"/>
      <c r="N75" s="14"/>
      <c r="O75" s="14"/>
      <c r="P75" s="14"/>
      <c r="Q75" s="14"/>
      <c r="R75" s="14"/>
      <c r="S75" s="14"/>
      <c r="T75" s="14"/>
      <c r="U75" s="14"/>
      <c r="V75" s="14"/>
      <c r="W75" s="14"/>
      <c r="X75" s="14"/>
      <c r="Y75" s="14"/>
      <c r="Z75" s="14"/>
      <c r="AA75" s="14"/>
      <c r="AB75" s="14"/>
    </row>
    <row r="76" ht="228.75" hidden="1" customHeight="1">
      <c r="A76" s="7">
        <v>44914.0</v>
      </c>
      <c r="B76" s="8" t="s">
        <v>7747</v>
      </c>
      <c r="C76" s="9" t="s">
        <v>14</v>
      </c>
      <c r="D76" s="10" t="s">
        <v>7748</v>
      </c>
      <c r="E76" s="8" t="s">
        <v>132</v>
      </c>
      <c r="F76" s="16" t="s">
        <v>7330</v>
      </c>
      <c r="G76" s="21" t="s">
        <v>7749</v>
      </c>
      <c r="H76" s="79"/>
      <c r="I76" s="14"/>
      <c r="J76" s="14"/>
      <c r="K76" s="14"/>
      <c r="L76" s="14"/>
      <c r="M76" s="14"/>
      <c r="N76" s="14"/>
      <c r="O76" s="14"/>
      <c r="P76" s="14"/>
      <c r="Q76" s="14"/>
      <c r="R76" s="14"/>
      <c r="S76" s="14"/>
      <c r="T76" s="14"/>
      <c r="U76" s="14"/>
      <c r="V76" s="14"/>
      <c r="W76" s="14"/>
      <c r="X76" s="14"/>
      <c r="Y76" s="14"/>
      <c r="Z76" s="14"/>
      <c r="AA76" s="14"/>
      <c r="AB76" s="14"/>
    </row>
    <row r="77" ht="186.0" hidden="1" customHeight="1">
      <c r="A77" s="7">
        <v>44914.0</v>
      </c>
      <c r="B77" s="8" t="s">
        <v>7750</v>
      </c>
      <c r="C77" s="9" t="s">
        <v>14</v>
      </c>
      <c r="D77" s="53" t="s">
        <v>7751</v>
      </c>
      <c r="E77" s="8" t="s">
        <v>123</v>
      </c>
      <c r="F77" s="16" t="s">
        <v>7249</v>
      </c>
      <c r="G77" s="21" t="s">
        <v>7752</v>
      </c>
      <c r="H77" s="79"/>
      <c r="I77" s="14"/>
      <c r="J77" s="14"/>
      <c r="K77" s="14"/>
      <c r="L77" s="14"/>
      <c r="M77" s="14"/>
      <c r="N77" s="14"/>
      <c r="O77" s="14"/>
      <c r="P77" s="14"/>
      <c r="Q77" s="14"/>
      <c r="R77" s="14"/>
      <c r="S77" s="14"/>
      <c r="T77" s="14"/>
      <c r="U77" s="14"/>
      <c r="V77" s="14"/>
      <c r="W77" s="14"/>
      <c r="X77" s="14"/>
      <c r="Y77" s="14"/>
      <c r="Z77" s="14"/>
      <c r="AA77" s="14"/>
      <c r="AB77" s="14"/>
    </row>
    <row r="78">
      <c r="A78" s="7">
        <v>44914.0</v>
      </c>
      <c r="B78" s="8" t="s">
        <v>7753</v>
      </c>
      <c r="C78" s="9" t="s">
        <v>14</v>
      </c>
      <c r="D78" s="15" t="s">
        <v>7754</v>
      </c>
      <c r="E78" s="8" t="s">
        <v>68</v>
      </c>
      <c r="F78" s="16" t="s">
        <v>7755</v>
      </c>
      <c r="G78" s="21" t="s">
        <v>7756</v>
      </c>
      <c r="H78" s="79"/>
      <c r="I78" s="14"/>
      <c r="J78" s="14"/>
      <c r="K78" s="14"/>
      <c r="L78" s="14"/>
      <c r="M78" s="14"/>
      <c r="N78" s="14"/>
      <c r="O78" s="14"/>
      <c r="P78" s="14"/>
      <c r="Q78" s="14"/>
      <c r="R78" s="14"/>
      <c r="S78" s="14"/>
      <c r="T78" s="14"/>
      <c r="U78" s="14"/>
      <c r="V78" s="14"/>
      <c r="W78" s="14"/>
      <c r="X78" s="14"/>
      <c r="Y78" s="14"/>
      <c r="Z78" s="14"/>
      <c r="AA78" s="14"/>
      <c r="AB78" s="14"/>
    </row>
    <row r="79">
      <c r="A79" s="7">
        <v>44914.0</v>
      </c>
      <c r="B79" s="8" t="s">
        <v>7757</v>
      </c>
      <c r="C79" s="9" t="s">
        <v>14</v>
      </c>
      <c r="D79" s="10" t="s">
        <v>7758</v>
      </c>
      <c r="E79" s="8" t="s">
        <v>68</v>
      </c>
      <c r="F79" s="16" t="s">
        <v>7759</v>
      </c>
      <c r="G79" s="21" t="s">
        <v>7760</v>
      </c>
      <c r="H79" s="79"/>
      <c r="I79" s="14"/>
      <c r="J79" s="14"/>
      <c r="K79" s="14"/>
      <c r="L79" s="14"/>
      <c r="M79" s="14"/>
      <c r="N79" s="14"/>
      <c r="O79" s="14"/>
      <c r="P79" s="14"/>
      <c r="Q79" s="14"/>
      <c r="R79" s="14"/>
      <c r="S79" s="14"/>
      <c r="T79" s="14"/>
      <c r="U79" s="14"/>
      <c r="V79" s="14"/>
      <c r="W79" s="14"/>
      <c r="X79" s="14"/>
      <c r="Y79" s="14"/>
      <c r="Z79" s="14"/>
      <c r="AA79" s="14"/>
      <c r="AB79" s="14"/>
    </row>
    <row r="80" ht="268.5" customHeight="1">
      <c r="A80" s="7">
        <v>44914.0</v>
      </c>
      <c r="B80" s="8" t="s">
        <v>7761</v>
      </c>
      <c r="C80" s="9" t="s">
        <v>14</v>
      </c>
      <c r="D80" s="15" t="s">
        <v>7762</v>
      </c>
      <c r="E80" s="8" t="s">
        <v>132</v>
      </c>
      <c r="F80" s="16" t="s">
        <v>6878</v>
      </c>
      <c r="G80" s="21" t="s">
        <v>7763</v>
      </c>
      <c r="H80" s="79"/>
      <c r="I80" s="14"/>
      <c r="J80" s="14"/>
      <c r="K80" s="14"/>
      <c r="L80" s="14"/>
      <c r="M80" s="14"/>
      <c r="N80" s="14"/>
      <c r="O80" s="14"/>
      <c r="P80" s="14"/>
      <c r="Q80" s="14"/>
      <c r="R80" s="14"/>
      <c r="S80" s="14"/>
      <c r="T80" s="14"/>
      <c r="U80" s="14"/>
      <c r="V80" s="14"/>
      <c r="W80" s="14"/>
      <c r="X80" s="14"/>
      <c r="Y80" s="14"/>
      <c r="Z80" s="14"/>
      <c r="AA80" s="14"/>
      <c r="AB80" s="14"/>
    </row>
    <row r="81">
      <c r="A81" s="7">
        <v>44914.0</v>
      </c>
      <c r="B81" s="8" t="s">
        <v>7764</v>
      </c>
      <c r="C81" s="9" t="s">
        <v>14</v>
      </c>
      <c r="D81" s="10" t="s">
        <v>7765</v>
      </c>
      <c r="E81" s="8" t="s">
        <v>156</v>
      </c>
      <c r="F81" s="11"/>
      <c r="G81" s="11"/>
      <c r="H81" s="79"/>
      <c r="I81" s="14"/>
      <c r="J81" s="14"/>
      <c r="K81" s="14"/>
      <c r="L81" s="14"/>
      <c r="M81" s="14"/>
      <c r="N81" s="14"/>
      <c r="O81" s="14"/>
      <c r="P81" s="14"/>
      <c r="Q81" s="14"/>
      <c r="R81" s="14"/>
      <c r="S81" s="14"/>
      <c r="T81" s="14"/>
      <c r="U81" s="14"/>
      <c r="V81" s="14"/>
      <c r="W81" s="14"/>
      <c r="X81" s="14"/>
      <c r="Y81" s="14"/>
      <c r="Z81" s="14"/>
      <c r="AA81" s="14"/>
      <c r="AB81" s="14"/>
    </row>
    <row r="82" ht="302.25" customHeight="1">
      <c r="A82" s="7">
        <v>44915.0</v>
      </c>
      <c r="B82" s="8" t="s">
        <v>7766</v>
      </c>
      <c r="C82" s="9" t="s">
        <v>14</v>
      </c>
      <c r="D82" s="10" t="s">
        <v>7767</v>
      </c>
      <c r="E82" s="8" t="s">
        <v>4483</v>
      </c>
      <c r="F82" s="16" t="s">
        <v>7611</v>
      </c>
      <c r="G82" s="21" t="s">
        <v>7768</v>
      </c>
      <c r="H82" s="79"/>
      <c r="I82" s="14"/>
      <c r="J82" s="14"/>
      <c r="K82" s="14"/>
      <c r="L82" s="14"/>
      <c r="M82" s="14"/>
      <c r="N82" s="14"/>
      <c r="O82" s="14"/>
      <c r="P82" s="14"/>
      <c r="Q82" s="14"/>
      <c r="R82" s="14"/>
      <c r="S82" s="14"/>
      <c r="T82" s="14"/>
      <c r="U82" s="14"/>
      <c r="V82" s="14"/>
      <c r="W82" s="14"/>
      <c r="X82" s="14"/>
      <c r="Y82" s="14"/>
      <c r="Z82" s="14"/>
      <c r="AA82" s="14"/>
      <c r="AB82" s="14"/>
    </row>
    <row r="83">
      <c r="A83" s="7">
        <v>44915.0</v>
      </c>
      <c r="B83" s="8" t="s">
        <v>7769</v>
      </c>
      <c r="C83" s="9" t="s">
        <v>14</v>
      </c>
      <c r="D83" s="10" t="s">
        <v>7770</v>
      </c>
      <c r="E83" s="8" t="s">
        <v>109</v>
      </c>
      <c r="F83" s="16" t="s">
        <v>7771</v>
      </c>
      <c r="G83" s="78" t="s">
        <v>7772</v>
      </c>
      <c r="H83" s="79"/>
      <c r="I83" s="14"/>
      <c r="J83" s="14"/>
      <c r="K83" s="14"/>
      <c r="L83" s="14"/>
      <c r="M83" s="14"/>
      <c r="N83" s="14"/>
      <c r="O83" s="14"/>
      <c r="P83" s="14"/>
      <c r="Q83" s="14"/>
      <c r="R83" s="14"/>
      <c r="S83" s="14"/>
      <c r="T83" s="14"/>
      <c r="U83" s="14"/>
      <c r="V83" s="14"/>
      <c r="W83" s="14"/>
      <c r="X83" s="14"/>
      <c r="Y83" s="14"/>
      <c r="Z83" s="14"/>
      <c r="AA83" s="14"/>
      <c r="AB83" s="14"/>
    </row>
    <row r="84">
      <c r="A84" s="7"/>
      <c r="B84" s="11"/>
      <c r="C84" s="9"/>
      <c r="D84" s="22"/>
      <c r="E84" s="11"/>
      <c r="F84" s="11"/>
      <c r="G84" s="11"/>
      <c r="H84" s="79"/>
      <c r="I84" s="14"/>
      <c r="J84" s="14"/>
      <c r="K84" s="14"/>
      <c r="L84" s="14"/>
      <c r="M84" s="14"/>
      <c r="N84" s="14"/>
      <c r="O84" s="14"/>
      <c r="P84" s="14"/>
      <c r="Q84" s="14"/>
      <c r="R84" s="14"/>
      <c r="S84" s="14"/>
      <c r="T84" s="14"/>
      <c r="U84" s="14"/>
      <c r="V84" s="14"/>
      <c r="W84" s="14"/>
      <c r="X84" s="14"/>
      <c r="Y84" s="14"/>
      <c r="Z84" s="14"/>
      <c r="AA84" s="14"/>
      <c r="AB84" s="14"/>
    </row>
    <row r="85">
      <c r="A85" s="7"/>
      <c r="B85" s="11"/>
      <c r="C85" s="9"/>
      <c r="D85" s="22"/>
      <c r="E85" s="11"/>
      <c r="F85" s="11"/>
      <c r="G85" s="11"/>
      <c r="H85" s="79"/>
      <c r="I85" s="14"/>
      <c r="J85" s="14"/>
      <c r="K85" s="14"/>
      <c r="L85" s="14"/>
      <c r="M85" s="14"/>
      <c r="N85" s="14"/>
      <c r="O85" s="14"/>
      <c r="P85" s="14"/>
      <c r="Q85" s="14"/>
      <c r="R85" s="14"/>
      <c r="S85" s="14"/>
      <c r="T85" s="14"/>
      <c r="U85" s="14"/>
      <c r="V85" s="14"/>
      <c r="W85" s="14"/>
      <c r="X85" s="14"/>
      <c r="Y85" s="14"/>
      <c r="Z85" s="14"/>
      <c r="AA85" s="14"/>
      <c r="AB85" s="14"/>
    </row>
    <row r="86">
      <c r="A86" s="7"/>
      <c r="B86" s="11"/>
      <c r="C86" s="9"/>
      <c r="D86" s="22"/>
      <c r="E86" s="11"/>
      <c r="F86" s="11"/>
      <c r="G86" s="11"/>
      <c r="H86" s="79"/>
      <c r="I86" s="14"/>
      <c r="J86" s="14"/>
      <c r="K86" s="14"/>
      <c r="L86" s="14"/>
      <c r="M86" s="14"/>
      <c r="N86" s="14"/>
      <c r="O86" s="14"/>
      <c r="P86" s="14"/>
      <c r="Q86" s="14"/>
      <c r="R86" s="14"/>
      <c r="S86" s="14"/>
      <c r="T86" s="14"/>
      <c r="U86" s="14"/>
      <c r="V86" s="14"/>
      <c r="W86" s="14"/>
      <c r="X86" s="14"/>
      <c r="Y86" s="14"/>
      <c r="Z86" s="14"/>
      <c r="AA86" s="14"/>
      <c r="AB86" s="14"/>
    </row>
    <row r="87">
      <c r="A87" s="7"/>
      <c r="B87" s="11"/>
      <c r="C87" s="9"/>
      <c r="D87" s="22"/>
      <c r="E87" s="11"/>
      <c r="F87" s="11"/>
      <c r="G87" s="11"/>
      <c r="H87" s="79"/>
      <c r="I87" s="14"/>
      <c r="J87" s="14"/>
      <c r="K87" s="14"/>
      <c r="L87" s="14"/>
      <c r="M87" s="14"/>
      <c r="N87" s="14"/>
      <c r="O87" s="14"/>
      <c r="P87" s="14"/>
      <c r="Q87" s="14"/>
      <c r="R87" s="14"/>
      <c r="S87" s="14"/>
      <c r="T87" s="14"/>
      <c r="U87" s="14"/>
      <c r="V87" s="14"/>
      <c r="W87" s="14"/>
      <c r="X87" s="14"/>
      <c r="Y87" s="14"/>
      <c r="Z87" s="14"/>
      <c r="AA87" s="14"/>
      <c r="AB87" s="14"/>
    </row>
    <row r="88">
      <c r="A88" s="7"/>
      <c r="B88" s="11"/>
      <c r="C88" s="9"/>
      <c r="D88" s="22"/>
      <c r="E88" s="11"/>
      <c r="F88" s="11"/>
      <c r="G88" s="11"/>
      <c r="H88" s="79"/>
      <c r="I88" s="14"/>
      <c r="J88" s="14"/>
      <c r="K88" s="14"/>
      <c r="L88" s="14"/>
      <c r="M88" s="14"/>
      <c r="N88" s="14"/>
      <c r="O88" s="14"/>
      <c r="P88" s="14"/>
      <c r="Q88" s="14"/>
      <c r="R88" s="14"/>
      <c r="S88" s="14"/>
      <c r="T88" s="14"/>
      <c r="U88" s="14"/>
      <c r="V88" s="14"/>
      <c r="W88" s="14"/>
      <c r="X88" s="14"/>
      <c r="Y88" s="14"/>
      <c r="Z88" s="14"/>
      <c r="AA88" s="14"/>
      <c r="AB88" s="14"/>
    </row>
    <row r="89">
      <c r="A89" s="7"/>
      <c r="B89" s="11"/>
      <c r="C89" s="9"/>
      <c r="D89" s="22"/>
      <c r="E89" s="11"/>
      <c r="F89" s="11"/>
      <c r="G89" s="11"/>
      <c r="H89" s="79"/>
      <c r="I89" s="14"/>
      <c r="J89" s="14"/>
      <c r="K89" s="14"/>
      <c r="L89" s="14"/>
      <c r="M89" s="14"/>
      <c r="N89" s="14"/>
      <c r="O89" s="14"/>
      <c r="P89" s="14"/>
      <c r="Q89" s="14"/>
      <c r="R89" s="14"/>
      <c r="S89" s="14"/>
      <c r="T89" s="14"/>
      <c r="U89" s="14"/>
      <c r="V89" s="14"/>
      <c r="W89" s="14"/>
      <c r="X89" s="14"/>
      <c r="Y89" s="14"/>
      <c r="Z89" s="14"/>
      <c r="AA89" s="14"/>
      <c r="AB89" s="14"/>
    </row>
    <row r="90">
      <c r="A90" s="7"/>
      <c r="B90" s="11"/>
      <c r="C90" s="9"/>
      <c r="D90" s="22"/>
      <c r="E90" s="11"/>
      <c r="F90" s="11"/>
      <c r="G90" s="11"/>
      <c r="H90" s="79"/>
      <c r="I90" s="14"/>
      <c r="J90" s="14"/>
      <c r="K90" s="14"/>
      <c r="L90" s="14"/>
      <c r="M90" s="14"/>
      <c r="N90" s="14"/>
      <c r="O90" s="14"/>
      <c r="P90" s="14"/>
      <c r="Q90" s="14"/>
      <c r="R90" s="14"/>
      <c r="S90" s="14"/>
      <c r="T90" s="14"/>
      <c r="U90" s="14"/>
      <c r="V90" s="14"/>
      <c r="W90" s="14"/>
      <c r="X90" s="14"/>
      <c r="Y90" s="14"/>
      <c r="Z90" s="14"/>
      <c r="AA90" s="14"/>
      <c r="AB90" s="14"/>
    </row>
    <row r="91">
      <c r="A91" s="7"/>
      <c r="B91" s="11"/>
      <c r="C91" s="9"/>
      <c r="D91" s="22"/>
      <c r="E91" s="11"/>
      <c r="F91" s="11"/>
      <c r="G91" s="11"/>
      <c r="H91" s="79"/>
      <c r="I91" s="14"/>
      <c r="J91" s="14"/>
      <c r="K91" s="14"/>
      <c r="L91" s="14"/>
      <c r="M91" s="14"/>
      <c r="N91" s="14"/>
      <c r="O91" s="14"/>
      <c r="P91" s="14"/>
      <c r="Q91" s="14"/>
      <c r="R91" s="14"/>
      <c r="S91" s="14"/>
      <c r="T91" s="14"/>
      <c r="U91" s="14"/>
      <c r="V91" s="14"/>
      <c r="W91" s="14"/>
      <c r="X91" s="14"/>
      <c r="Y91" s="14"/>
      <c r="Z91" s="14"/>
      <c r="AA91" s="14"/>
      <c r="AB91" s="14"/>
    </row>
    <row r="92">
      <c r="A92" s="7"/>
      <c r="B92" s="11"/>
      <c r="C92" s="9"/>
      <c r="D92" s="22"/>
      <c r="E92" s="11"/>
      <c r="F92" s="11"/>
      <c r="G92" s="11"/>
      <c r="H92" s="79"/>
      <c r="I92" s="14"/>
      <c r="J92" s="14"/>
      <c r="K92" s="14"/>
      <c r="L92" s="14"/>
      <c r="M92" s="14"/>
      <c r="N92" s="14"/>
      <c r="O92" s="14"/>
      <c r="P92" s="14"/>
      <c r="Q92" s="14"/>
      <c r="R92" s="14"/>
      <c r="S92" s="14"/>
      <c r="T92" s="14"/>
      <c r="U92" s="14"/>
      <c r="V92" s="14"/>
      <c r="W92" s="14"/>
      <c r="X92" s="14"/>
      <c r="Y92" s="14"/>
      <c r="Z92" s="14"/>
      <c r="AA92" s="14"/>
      <c r="AB92" s="14"/>
    </row>
    <row r="93">
      <c r="A93" s="7"/>
      <c r="B93" s="11"/>
      <c r="C93" s="9"/>
      <c r="D93" s="22"/>
      <c r="E93" s="11"/>
      <c r="F93" s="11"/>
      <c r="G93" s="11"/>
      <c r="H93" s="79"/>
      <c r="I93" s="14"/>
      <c r="J93" s="14"/>
      <c r="K93" s="14"/>
      <c r="L93" s="14"/>
      <c r="M93" s="14"/>
      <c r="N93" s="14"/>
      <c r="O93" s="14"/>
      <c r="P93" s="14"/>
      <c r="Q93" s="14"/>
      <c r="R93" s="14"/>
      <c r="S93" s="14"/>
      <c r="T93" s="14"/>
      <c r="U93" s="14"/>
      <c r="V93" s="14"/>
      <c r="W93" s="14"/>
      <c r="X93" s="14"/>
      <c r="Y93" s="14"/>
      <c r="Z93" s="14"/>
      <c r="AA93" s="14"/>
      <c r="AB93" s="14"/>
    </row>
    <row r="94">
      <c r="A94" s="7"/>
      <c r="B94" s="11"/>
      <c r="C94" s="9"/>
      <c r="D94" s="22"/>
      <c r="E94" s="11"/>
      <c r="F94" s="11"/>
      <c r="G94" s="11"/>
      <c r="H94" s="79"/>
      <c r="I94" s="14"/>
      <c r="J94" s="14"/>
      <c r="K94" s="14"/>
      <c r="L94" s="14"/>
      <c r="M94" s="14"/>
      <c r="N94" s="14"/>
      <c r="O94" s="14"/>
      <c r="P94" s="14"/>
      <c r="Q94" s="14"/>
      <c r="R94" s="14"/>
      <c r="S94" s="14"/>
      <c r="T94" s="14"/>
      <c r="U94" s="14"/>
      <c r="V94" s="14"/>
      <c r="W94" s="14"/>
      <c r="X94" s="14"/>
      <c r="Y94" s="14"/>
      <c r="Z94" s="14"/>
      <c r="AA94" s="14"/>
      <c r="AB94" s="14"/>
    </row>
    <row r="95">
      <c r="A95" s="7"/>
      <c r="B95" s="11"/>
      <c r="C95" s="9"/>
      <c r="D95" s="22"/>
      <c r="E95" s="11"/>
      <c r="F95" s="11"/>
      <c r="G95" s="11"/>
      <c r="H95" s="79"/>
      <c r="I95" s="14"/>
      <c r="J95" s="14"/>
      <c r="K95" s="14"/>
      <c r="L95" s="14"/>
      <c r="M95" s="14"/>
      <c r="N95" s="14"/>
      <c r="O95" s="14"/>
      <c r="P95" s="14"/>
      <c r="Q95" s="14"/>
      <c r="R95" s="14"/>
      <c r="S95" s="14"/>
      <c r="T95" s="14"/>
      <c r="U95" s="14"/>
      <c r="V95" s="14"/>
      <c r="W95" s="14"/>
      <c r="X95" s="14"/>
      <c r="Y95" s="14"/>
      <c r="Z95" s="14"/>
      <c r="AA95" s="14"/>
      <c r="AB95" s="14"/>
    </row>
    <row r="96">
      <c r="A96" s="7"/>
      <c r="B96" s="11"/>
      <c r="C96" s="9"/>
      <c r="D96" s="22"/>
      <c r="E96" s="11"/>
      <c r="F96" s="11"/>
      <c r="G96" s="11"/>
      <c r="H96" s="79"/>
      <c r="I96" s="14"/>
      <c r="J96" s="14"/>
      <c r="K96" s="14"/>
      <c r="L96" s="14"/>
      <c r="M96" s="14"/>
      <c r="N96" s="14"/>
      <c r="O96" s="14"/>
      <c r="P96" s="14"/>
      <c r="Q96" s="14"/>
      <c r="R96" s="14"/>
      <c r="S96" s="14"/>
      <c r="T96" s="14"/>
      <c r="U96" s="14"/>
      <c r="V96" s="14"/>
      <c r="W96" s="14"/>
      <c r="X96" s="14"/>
      <c r="Y96" s="14"/>
      <c r="Z96" s="14"/>
      <c r="AA96" s="14"/>
      <c r="AB96" s="14"/>
    </row>
    <row r="97">
      <c r="A97" s="7"/>
      <c r="B97" s="11"/>
      <c r="C97" s="9"/>
      <c r="D97" s="22"/>
      <c r="E97" s="11"/>
      <c r="F97" s="11"/>
      <c r="G97" s="11"/>
      <c r="H97" s="79"/>
      <c r="I97" s="14"/>
      <c r="J97" s="14"/>
      <c r="K97" s="14"/>
      <c r="L97" s="14"/>
      <c r="M97" s="14"/>
      <c r="N97" s="14"/>
      <c r="O97" s="14"/>
      <c r="P97" s="14"/>
      <c r="Q97" s="14"/>
      <c r="R97" s="14"/>
      <c r="S97" s="14"/>
      <c r="T97" s="14"/>
      <c r="U97" s="14"/>
      <c r="V97" s="14"/>
      <c r="W97" s="14"/>
      <c r="X97" s="14"/>
      <c r="Y97" s="14"/>
      <c r="Z97" s="14"/>
      <c r="AA97" s="14"/>
      <c r="AB97" s="14"/>
    </row>
    <row r="98">
      <c r="A98" s="7"/>
      <c r="B98" s="11"/>
      <c r="C98" s="9"/>
      <c r="D98" s="22"/>
      <c r="E98" s="11"/>
      <c r="F98" s="11"/>
      <c r="G98" s="11"/>
      <c r="H98" s="79"/>
      <c r="I98" s="14"/>
      <c r="J98" s="14"/>
      <c r="K98" s="14"/>
      <c r="L98" s="14"/>
      <c r="M98" s="14"/>
      <c r="N98" s="14"/>
      <c r="O98" s="14"/>
      <c r="P98" s="14"/>
      <c r="Q98" s="14"/>
      <c r="R98" s="14"/>
      <c r="S98" s="14"/>
      <c r="T98" s="14"/>
      <c r="U98" s="14"/>
      <c r="V98" s="14"/>
      <c r="W98" s="14"/>
      <c r="X98" s="14"/>
      <c r="Y98" s="14"/>
      <c r="Z98" s="14"/>
      <c r="AA98" s="14"/>
      <c r="AB98" s="14"/>
    </row>
    <row r="99">
      <c r="A99" s="7"/>
      <c r="B99" s="11"/>
      <c r="C99" s="9"/>
      <c r="D99" s="22"/>
      <c r="E99" s="11"/>
      <c r="F99" s="11"/>
      <c r="G99" s="11"/>
      <c r="H99" s="79"/>
      <c r="I99" s="14"/>
      <c r="J99" s="14"/>
      <c r="K99" s="14"/>
      <c r="L99" s="14"/>
      <c r="M99" s="14"/>
      <c r="N99" s="14"/>
      <c r="O99" s="14"/>
      <c r="P99" s="14"/>
      <c r="Q99" s="14"/>
      <c r="R99" s="14"/>
      <c r="S99" s="14"/>
      <c r="T99" s="14"/>
      <c r="U99" s="14"/>
      <c r="V99" s="14"/>
      <c r="W99" s="14"/>
      <c r="X99" s="14"/>
      <c r="Y99" s="14"/>
      <c r="Z99" s="14"/>
      <c r="AA99" s="14"/>
      <c r="AB99" s="14"/>
    </row>
    <row r="100">
      <c r="A100" s="7"/>
      <c r="B100" s="11"/>
      <c r="C100" s="9"/>
      <c r="D100" s="22"/>
      <c r="E100" s="11"/>
      <c r="F100" s="11"/>
      <c r="G100" s="11"/>
      <c r="H100" s="79"/>
      <c r="I100" s="14"/>
      <c r="J100" s="14"/>
      <c r="K100" s="14"/>
      <c r="L100" s="14"/>
      <c r="M100" s="14"/>
      <c r="N100" s="14"/>
      <c r="O100" s="14"/>
      <c r="P100" s="14"/>
      <c r="Q100" s="14"/>
      <c r="R100" s="14"/>
      <c r="S100" s="14"/>
      <c r="T100" s="14"/>
      <c r="U100" s="14"/>
      <c r="V100" s="14"/>
      <c r="W100" s="14"/>
      <c r="X100" s="14"/>
      <c r="Y100" s="14"/>
      <c r="Z100" s="14"/>
      <c r="AA100" s="14"/>
      <c r="AB100" s="14"/>
    </row>
    <row r="101">
      <c r="A101" s="7"/>
      <c r="B101" s="11"/>
      <c r="C101" s="9"/>
      <c r="D101" s="22"/>
      <c r="E101" s="11"/>
      <c r="F101" s="11"/>
      <c r="G101" s="11"/>
      <c r="H101" s="79"/>
      <c r="I101" s="14"/>
      <c r="J101" s="14"/>
      <c r="K101" s="14"/>
      <c r="L101" s="14"/>
      <c r="M101" s="14"/>
      <c r="N101" s="14"/>
      <c r="O101" s="14"/>
      <c r="P101" s="14"/>
      <c r="Q101" s="14"/>
      <c r="R101" s="14"/>
      <c r="S101" s="14"/>
      <c r="T101" s="14"/>
      <c r="U101" s="14"/>
      <c r="V101" s="14"/>
      <c r="W101" s="14"/>
      <c r="X101" s="14"/>
      <c r="Y101" s="14"/>
      <c r="Z101" s="14"/>
      <c r="AA101" s="14"/>
      <c r="AB101" s="14"/>
    </row>
    <row r="102">
      <c r="A102" s="7"/>
      <c r="B102" s="11"/>
      <c r="C102" s="9"/>
      <c r="D102" s="22"/>
      <c r="E102" s="11"/>
      <c r="F102" s="11"/>
      <c r="G102" s="11"/>
      <c r="H102" s="79"/>
      <c r="I102" s="14"/>
      <c r="J102" s="14"/>
      <c r="K102" s="14"/>
      <c r="L102" s="14"/>
      <c r="M102" s="14"/>
      <c r="N102" s="14"/>
      <c r="O102" s="14"/>
      <c r="P102" s="14"/>
      <c r="Q102" s="14"/>
      <c r="R102" s="14"/>
      <c r="S102" s="14"/>
      <c r="T102" s="14"/>
      <c r="U102" s="14"/>
      <c r="V102" s="14"/>
      <c r="W102" s="14"/>
      <c r="X102" s="14"/>
      <c r="Y102" s="14"/>
      <c r="Z102" s="14"/>
      <c r="AA102" s="14"/>
      <c r="AB102" s="14"/>
    </row>
    <row r="103">
      <c r="A103" s="7"/>
      <c r="B103" s="11"/>
      <c r="C103" s="9"/>
      <c r="D103" s="22"/>
      <c r="E103" s="11"/>
      <c r="F103" s="11"/>
      <c r="G103" s="11"/>
      <c r="H103" s="79"/>
      <c r="I103" s="14"/>
      <c r="J103" s="14"/>
      <c r="K103" s="14"/>
      <c r="L103" s="14"/>
      <c r="M103" s="14"/>
      <c r="N103" s="14"/>
      <c r="O103" s="14"/>
      <c r="P103" s="14"/>
      <c r="Q103" s="14"/>
      <c r="R103" s="14"/>
      <c r="S103" s="14"/>
      <c r="T103" s="14"/>
      <c r="U103" s="14"/>
      <c r="V103" s="14"/>
      <c r="W103" s="14"/>
      <c r="X103" s="14"/>
      <c r="Y103" s="14"/>
      <c r="Z103" s="14"/>
      <c r="AA103" s="14"/>
      <c r="AB103" s="14"/>
    </row>
    <row r="104">
      <c r="A104" s="7"/>
      <c r="B104" s="11"/>
      <c r="C104" s="9"/>
      <c r="D104" s="22"/>
      <c r="E104" s="11"/>
      <c r="F104" s="11"/>
      <c r="G104" s="11"/>
      <c r="H104" s="79"/>
      <c r="I104" s="14"/>
      <c r="J104" s="14"/>
      <c r="K104" s="14"/>
      <c r="L104" s="14"/>
      <c r="M104" s="14"/>
      <c r="N104" s="14"/>
      <c r="O104" s="14"/>
      <c r="P104" s="14"/>
      <c r="Q104" s="14"/>
      <c r="R104" s="14"/>
      <c r="S104" s="14"/>
      <c r="T104" s="14"/>
      <c r="U104" s="14"/>
      <c r="V104" s="14"/>
      <c r="W104" s="14"/>
      <c r="X104" s="14"/>
      <c r="Y104" s="14"/>
      <c r="Z104" s="14"/>
      <c r="AA104" s="14"/>
      <c r="AB104" s="14"/>
    </row>
    <row r="105">
      <c r="A105" s="7"/>
      <c r="B105" s="11"/>
      <c r="C105" s="9"/>
      <c r="D105" s="22"/>
      <c r="E105" s="11"/>
      <c r="F105" s="11"/>
      <c r="G105" s="11"/>
      <c r="H105" s="79"/>
      <c r="I105" s="14"/>
      <c r="J105" s="14"/>
      <c r="K105" s="14"/>
      <c r="L105" s="14"/>
      <c r="M105" s="14"/>
      <c r="N105" s="14"/>
      <c r="O105" s="14"/>
      <c r="P105" s="14"/>
      <c r="Q105" s="14"/>
      <c r="R105" s="14"/>
      <c r="S105" s="14"/>
      <c r="T105" s="14"/>
      <c r="U105" s="14"/>
      <c r="V105" s="14"/>
      <c r="W105" s="14"/>
      <c r="X105" s="14"/>
      <c r="Y105" s="14"/>
      <c r="Z105" s="14"/>
      <c r="AA105" s="14"/>
      <c r="AB105" s="14"/>
    </row>
    <row r="106">
      <c r="A106" s="7"/>
      <c r="B106" s="11"/>
      <c r="C106" s="9"/>
      <c r="D106" s="22"/>
      <c r="E106" s="11"/>
      <c r="F106" s="11"/>
      <c r="G106" s="11"/>
      <c r="H106" s="79"/>
      <c r="I106" s="14"/>
      <c r="J106" s="14"/>
      <c r="K106" s="14"/>
      <c r="L106" s="14"/>
      <c r="M106" s="14"/>
      <c r="N106" s="14"/>
      <c r="O106" s="14"/>
      <c r="P106" s="14"/>
      <c r="Q106" s="14"/>
      <c r="R106" s="14"/>
      <c r="S106" s="14"/>
      <c r="T106" s="14"/>
      <c r="U106" s="14"/>
      <c r="V106" s="14"/>
      <c r="W106" s="14"/>
      <c r="X106" s="14"/>
      <c r="Y106" s="14"/>
      <c r="Z106" s="14"/>
      <c r="AA106" s="14"/>
      <c r="AB106" s="14"/>
    </row>
    <row r="107">
      <c r="A107" s="7"/>
      <c r="B107" s="11"/>
      <c r="C107" s="9"/>
      <c r="D107" s="22"/>
      <c r="E107" s="11"/>
      <c r="F107" s="11"/>
      <c r="G107" s="11"/>
      <c r="H107" s="79"/>
      <c r="I107" s="14"/>
      <c r="J107" s="14"/>
      <c r="K107" s="14"/>
      <c r="L107" s="14"/>
      <c r="M107" s="14"/>
      <c r="N107" s="14"/>
      <c r="O107" s="14"/>
      <c r="P107" s="14"/>
      <c r="Q107" s="14"/>
      <c r="R107" s="14"/>
      <c r="S107" s="14"/>
      <c r="T107" s="14"/>
      <c r="U107" s="14"/>
      <c r="V107" s="14"/>
      <c r="W107" s="14"/>
      <c r="X107" s="14"/>
      <c r="Y107" s="14"/>
      <c r="Z107" s="14"/>
      <c r="AA107" s="14"/>
      <c r="AB107" s="14"/>
    </row>
    <row r="108">
      <c r="A108" s="7"/>
      <c r="B108" s="11"/>
      <c r="C108" s="9"/>
      <c r="D108" s="22"/>
      <c r="E108" s="11"/>
      <c r="F108" s="11"/>
      <c r="G108" s="11"/>
      <c r="H108" s="79"/>
      <c r="I108" s="14"/>
      <c r="J108" s="14"/>
      <c r="K108" s="14"/>
      <c r="L108" s="14"/>
      <c r="M108" s="14"/>
      <c r="N108" s="14"/>
      <c r="O108" s="14"/>
      <c r="P108" s="14"/>
      <c r="Q108" s="14"/>
      <c r="R108" s="14"/>
      <c r="S108" s="14"/>
      <c r="T108" s="14"/>
      <c r="U108" s="14"/>
      <c r="V108" s="14"/>
      <c r="W108" s="14"/>
      <c r="X108" s="14"/>
      <c r="Y108" s="14"/>
      <c r="Z108" s="14"/>
      <c r="AA108" s="14"/>
      <c r="AB108" s="14"/>
    </row>
    <row r="109">
      <c r="A109" s="7"/>
      <c r="B109" s="11"/>
      <c r="C109" s="9"/>
      <c r="D109" s="22"/>
      <c r="E109" s="11"/>
      <c r="F109" s="11"/>
      <c r="G109" s="11"/>
      <c r="H109" s="79"/>
      <c r="I109" s="14"/>
      <c r="J109" s="14"/>
      <c r="K109" s="14"/>
      <c r="L109" s="14"/>
      <c r="M109" s="14"/>
      <c r="N109" s="14"/>
      <c r="O109" s="14"/>
      <c r="P109" s="14"/>
      <c r="Q109" s="14"/>
      <c r="R109" s="14"/>
      <c r="S109" s="14"/>
      <c r="T109" s="14"/>
      <c r="U109" s="14"/>
      <c r="V109" s="14"/>
      <c r="W109" s="14"/>
      <c r="X109" s="14"/>
      <c r="Y109" s="14"/>
      <c r="Z109" s="14"/>
      <c r="AA109" s="14"/>
      <c r="AB109" s="14"/>
    </row>
    <row r="110">
      <c r="A110" s="7"/>
      <c r="B110" s="11"/>
      <c r="C110" s="9"/>
      <c r="D110" s="22"/>
      <c r="E110" s="11"/>
      <c r="F110" s="11"/>
      <c r="G110" s="11"/>
      <c r="H110" s="79"/>
      <c r="I110" s="14"/>
      <c r="J110" s="14"/>
      <c r="K110" s="14"/>
      <c r="L110" s="14"/>
      <c r="M110" s="14"/>
      <c r="N110" s="14"/>
      <c r="O110" s="14"/>
      <c r="P110" s="14"/>
      <c r="Q110" s="14"/>
      <c r="R110" s="14"/>
      <c r="S110" s="14"/>
      <c r="T110" s="14"/>
      <c r="U110" s="14"/>
      <c r="V110" s="14"/>
      <c r="W110" s="14"/>
      <c r="X110" s="14"/>
      <c r="Y110" s="14"/>
      <c r="Z110" s="14"/>
      <c r="AA110" s="14"/>
      <c r="AB110" s="14"/>
    </row>
    <row r="111">
      <c r="A111" s="7"/>
      <c r="B111" s="11"/>
      <c r="C111" s="9"/>
      <c r="D111" s="22"/>
      <c r="E111" s="11"/>
      <c r="F111" s="11"/>
      <c r="G111" s="11"/>
      <c r="H111" s="79"/>
      <c r="I111" s="14"/>
      <c r="J111" s="14"/>
      <c r="K111" s="14"/>
      <c r="L111" s="14"/>
      <c r="M111" s="14"/>
      <c r="N111" s="14"/>
      <c r="O111" s="14"/>
      <c r="P111" s="14"/>
      <c r="Q111" s="14"/>
      <c r="R111" s="14"/>
      <c r="S111" s="14"/>
      <c r="T111" s="14"/>
      <c r="U111" s="14"/>
      <c r="V111" s="14"/>
      <c r="W111" s="14"/>
      <c r="X111" s="14"/>
      <c r="Y111" s="14"/>
      <c r="Z111" s="14"/>
      <c r="AA111" s="14"/>
      <c r="AB111" s="14"/>
    </row>
    <row r="112">
      <c r="A112" s="7"/>
      <c r="B112" s="11"/>
      <c r="C112" s="9"/>
      <c r="D112" s="22"/>
      <c r="E112" s="11"/>
      <c r="F112" s="11"/>
      <c r="G112" s="11"/>
      <c r="H112" s="79"/>
      <c r="I112" s="14"/>
      <c r="J112" s="14"/>
      <c r="K112" s="14"/>
      <c r="L112" s="14"/>
      <c r="M112" s="14"/>
      <c r="N112" s="14"/>
      <c r="O112" s="14"/>
      <c r="P112" s="14"/>
      <c r="Q112" s="14"/>
      <c r="R112" s="14"/>
      <c r="S112" s="14"/>
      <c r="T112" s="14"/>
      <c r="U112" s="14"/>
      <c r="V112" s="14"/>
      <c r="W112" s="14"/>
      <c r="X112" s="14"/>
      <c r="Y112" s="14"/>
      <c r="Z112" s="14"/>
      <c r="AA112" s="14"/>
      <c r="AB112" s="14"/>
    </row>
    <row r="113">
      <c r="A113" s="7"/>
      <c r="B113" s="11"/>
      <c r="C113" s="9"/>
      <c r="D113" s="22"/>
      <c r="E113" s="11"/>
      <c r="F113" s="11"/>
      <c r="G113" s="11"/>
      <c r="H113" s="79"/>
      <c r="I113" s="14"/>
      <c r="J113" s="14"/>
      <c r="K113" s="14"/>
      <c r="L113" s="14"/>
      <c r="M113" s="14"/>
      <c r="N113" s="14"/>
      <c r="O113" s="14"/>
      <c r="P113" s="14"/>
      <c r="Q113" s="14"/>
      <c r="R113" s="14"/>
      <c r="S113" s="14"/>
      <c r="T113" s="14"/>
      <c r="U113" s="14"/>
      <c r="V113" s="14"/>
      <c r="W113" s="14"/>
      <c r="X113" s="14"/>
      <c r="Y113" s="14"/>
      <c r="Z113" s="14"/>
      <c r="AA113" s="14"/>
      <c r="AB113" s="14"/>
    </row>
    <row r="114">
      <c r="A114" s="7"/>
      <c r="B114" s="11"/>
      <c r="C114" s="9"/>
      <c r="D114" s="22"/>
      <c r="E114" s="11"/>
      <c r="F114" s="11"/>
      <c r="G114" s="11"/>
      <c r="H114" s="79"/>
      <c r="I114" s="14"/>
      <c r="J114" s="14"/>
      <c r="K114" s="14"/>
      <c r="L114" s="14"/>
      <c r="M114" s="14"/>
      <c r="N114" s="14"/>
      <c r="O114" s="14"/>
      <c r="P114" s="14"/>
      <c r="Q114" s="14"/>
      <c r="R114" s="14"/>
      <c r="S114" s="14"/>
      <c r="T114" s="14"/>
      <c r="U114" s="14"/>
      <c r="V114" s="14"/>
      <c r="W114" s="14"/>
      <c r="X114" s="14"/>
      <c r="Y114" s="14"/>
      <c r="Z114" s="14"/>
      <c r="AA114" s="14"/>
      <c r="AB114" s="14"/>
    </row>
    <row r="115">
      <c r="A115" s="7"/>
      <c r="B115" s="11"/>
      <c r="C115" s="9"/>
      <c r="D115" s="22"/>
      <c r="E115" s="11"/>
      <c r="F115" s="11"/>
      <c r="G115" s="11"/>
      <c r="H115" s="79"/>
      <c r="I115" s="14"/>
      <c r="J115" s="14"/>
      <c r="K115" s="14"/>
      <c r="L115" s="14"/>
      <c r="M115" s="14"/>
      <c r="N115" s="14"/>
      <c r="O115" s="14"/>
      <c r="P115" s="14"/>
      <c r="Q115" s="14"/>
      <c r="R115" s="14"/>
      <c r="S115" s="14"/>
      <c r="T115" s="14"/>
      <c r="U115" s="14"/>
      <c r="V115" s="14"/>
      <c r="W115" s="14"/>
      <c r="X115" s="14"/>
      <c r="Y115" s="14"/>
      <c r="Z115" s="14"/>
      <c r="AA115" s="14"/>
      <c r="AB115" s="14"/>
    </row>
    <row r="116">
      <c r="A116" s="7"/>
      <c r="B116" s="11"/>
      <c r="C116" s="9"/>
      <c r="D116" s="22"/>
      <c r="E116" s="11"/>
      <c r="F116" s="11"/>
      <c r="G116" s="11"/>
      <c r="H116" s="79"/>
      <c r="I116" s="14"/>
      <c r="J116" s="14"/>
      <c r="K116" s="14"/>
      <c r="L116" s="14"/>
      <c r="M116" s="14"/>
      <c r="N116" s="14"/>
      <c r="O116" s="14"/>
      <c r="P116" s="14"/>
      <c r="Q116" s="14"/>
      <c r="R116" s="14"/>
      <c r="S116" s="14"/>
      <c r="T116" s="14"/>
      <c r="U116" s="14"/>
      <c r="V116" s="14"/>
      <c r="W116" s="14"/>
      <c r="X116" s="14"/>
      <c r="Y116" s="14"/>
      <c r="Z116" s="14"/>
      <c r="AA116" s="14"/>
      <c r="AB116" s="14"/>
    </row>
    <row r="117">
      <c r="A117" s="7"/>
      <c r="B117" s="11"/>
      <c r="C117" s="9"/>
      <c r="D117" s="22"/>
      <c r="E117" s="11"/>
      <c r="F117" s="11"/>
      <c r="G117" s="11"/>
      <c r="H117" s="79"/>
      <c r="I117" s="14"/>
      <c r="J117" s="14"/>
      <c r="K117" s="14"/>
      <c r="L117" s="14"/>
      <c r="M117" s="14"/>
      <c r="N117" s="14"/>
      <c r="O117" s="14"/>
      <c r="P117" s="14"/>
      <c r="Q117" s="14"/>
      <c r="R117" s="14"/>
      <c r="S117" s="14"/>
      <c r="T117" s="14"/>
      <c r="U117" s="14"/>
      <c r="V117" s="14"/>
      <c r="W117" s="14"/>
      <c r="X117" s="14"/>
      <c r="Y117" s="14"/>
      <c r="Z117" s="14"/>
      <c r="AA117" s="14"/>
      <c r="AB117" s="14"/>
    </row>
    <row r="118">
      <c r="A118" s="7"/>
      <c r="B118" s="11"/>
      <c r="C118" s="9"/>
      <c r="D118" s="22"/>
      <c r="E118" s="11"/>
      <c r="F118" s="11"/>
      <c r="G118" s="11"/>
      <c r="H118" s="79"/>
      <c r="I118" s="14"/>
      <c r="J118" s="14"/>
      <c r="K118" s="14"/>
      <c r="L118" s="14"/>
      <c r="M118" s="14"/>
      <c r="N118" s="14"/>
      <c r="O118" s="14"/>
      <c r="P118" s="14"/>
      <c r="Q118" s="14"/>
      <c r="R118" s="14"/>
      <c r="S118" s="14"/>
      <c r="T118" s="14"/>
      <c r="U118" s="14"/>
      <c r="V118" s="14"/>
      <c r="W118" s="14"/>
      <c r="X118" s="14"/>
      <c r="Y118" s="14"/>
      <c r="Z118" s="14"/>
      <c r="AA118" s="14"/>
      <c r="AB118" s="14"/>
    </row>
    <row r="119">
      <c r="A119" s="7"/>
      <c r="B119" s="11"/>
      <c r="C119" s="9"/>
      <c r="D119" s="22"/>
      <c r="E119" s="11"/>
      <c r="F119" s="11"/>
      <c r="G119" s="11"/>
      <c r="H119" s="79"/>
      <c r="I119" s="14"/>
      <c r="J119" s="14"/>
      <c r="K119" s="14"/>
      <c r="L119" s="14"/>
      <c r="M119" s="14"/>
      <c r="N119" s="14"/>
      <c r="O119" s="14"/>
      <c r="P119" s="14"/>
      <c r="Q119" s="14"/>
      <c r="R119" s="14"/>
      <c r="S119" s="14"/>
      <c r="T119" s="14"/>
      <c r="U119" s="14"/>
      <c r="V119" s="14"/>
      <c r="W119" s="14"/>
      <c r="X119" s="14"/>
      <c r="Y119" s="14"/>
      <c r="Z119" s="14"/>
      <c r="AA119" s="14"/>
      <c r="AB119" s="14"/>
    </row>
    <row r="120">
      <c r="A120" s="7"/>
      <c r="B120" s="11"/>
      <c r="C120" s="9"/>
      <c r="D120" s="22"/>
      <c r="E120" s="11"/>
      <c r="F120" s="11"/>
      <c r="G120" s="11"/>
      <c r="H120" s="79"/>
      <c r="I120" s="14"/>
      <c r="J120" s="14"/>
      <c r="K120" s="14"/>
      <c r="L120" s="14"/>
      <c r="M120" s="14"/>
      <c r="N120" s="14"/>
      <c r="O120" s="14"/>
      <c r="P120" s="14"/>
      <c r="Q120" s="14"/>
      <c r="R120" s="14"/>
      <c r="S120" s="14"/>
      <c r="T120" s="14"/>
      <c r="U120" s="14"/>
      <c r="V120" s="14"/>
      <c r="W120" s="14"/>
      <c r="X120" s="14"/>
      <c r="Y120" s="14"/>
      <c r="Z120" s="14"/>
      <c r="AA120" s="14"/>
      <c r="AB120" s="14"/>
    </row>
    <row r="121">
      <c r="A121" s="7"/>
      <c r="B121" s="11"/>
      <c r="C121" s="9"/>
      <c r="D121" s="22"/>
      <c r="E121" s="11"/>
      <c r="F121" s="11"/>
      <c r="G121" s="11"/>
      <c r="H121" s="79"/>
      <c r="I121" s="14"/>
      <c r="J121" s="14"/>
      <c r="K121" s="14"/>
      <c r="L121" s="14"/>
      <c r="M121" s="14"/>
      <c r="N121" s="14"/>
      <c r="O121" s="14"/>
      <c r="P121" s="14"/>
      <c r="Q121" s="14"/>
      <c r="R121" s="14"/>
      <c r="S121" s="14"/>
      <c r="T121" s="14"/>
      <c r="U121" s="14"/>
      <c r="V121" s="14"/>
      <c r="W121" s="14"/>
      <c r="X121" s="14"/>
      <c r="Y121" s="14"/>
      <c r="Z121" s="14"/>
      <c r="AA121" s="14"/>
      <c r="AB121" s="14"/>
    </row>
    <row r="122">
      <c r="A122" s="7"/>
      <c r="B122" s="11"/>
      <c r="C122" s="9"/>
      <c r="D122" s="22"/>
      <c r="E122" s="11"/>
      <c r="F122" s="11"/>
      <c r="G122" s="11"/>
      <c r="H122" s="79"/>
      <c r="I122" s="14"/>
      <c r="J122" s="14"/>
      <c r="K122" s="14"/>
      <c r="L122" s="14"/>
      <c r="M122" s="14"/>
      <c r="N122" s="14"/>
      <c r="O122" s="14"/>
      <c r="P122" s="14"/>
      <c r="Q122" s="14"/>
      <c r="R122" s="14"/>
      <c r="S122" s="14"/>
      <c r="T122" s="14"/>
      <c r="U122" s="14"/>
      <c r="V122" s="14"/>
      <c r="W122" s="14"/>
      <c r="X122" s="14"/>
      <c r="Y122" s="14"/>
      <c r="Z122" s="14"/>
      <c r="AA122" s="14"/>
      <c r="AB122" s="14"/>
    </row>
    <row r="123">
      <c r="A123" s="7"/>
      <c r="B123" s="11"/>
      <c r="C123" s="9"/>
      <c r="D123" s="22"/>
      <c r="E123" s="11"/>
      <c r="F123" s="11"/>
      <c r="G123" s="11"/>
      <c r="H123" s="79"/>
      <c r="I123" s="14"/>
      <c r="J123" s="14"/>
      <c r="K123" s="14"/>
      <c r="L123" s="14"/>
      <c r="M123" s="14"/>
      <c r="N123" s="14"/>
      <c r="O123" s="14"/>
      <c r="P123" s="14"/>
      <c r="Q123" s="14"/>
      <c r="R123" s="14"/>
      <c r="S123" s="14"/>
      <c r="T123" s="14"/>
      <c r="U123" s="14"/>
      <c r="V123" s="14"/>
      <c r="W123" s="14"/>
      <c r="X123" s="14"/>
      <c r="Y123" s="14"/>
      <c r="Z123" s="14"/>
      <c r="AA123" s="14"/>
      <c r="AB123" s="14"/>
    </row>
    <row r="124">
      <c r="A124" s="7"/>
      <c r="B124" s="11"/>
      <c r="C124" s="9"/>
      <c r="D124" s="22"/>
      <c r="E124" s="11"/>
      <c r="F124" s="11"/>
      <c r="G124" s="11"/>
      <c r="H124" s="79"/>
      <c r="I124" s="14"/>
      <c r="J124" s="14"/>
      <c r="K124" s="14"/>
      <c r="L124" s="14"/>
      <c r="M124" s="14"/>
      <c r="N124" s="14"/>
      <c r="O124" s="14"/>
      <c r="P124" s="14"/>
      <c r="Q124" s="14"/>
      <c r="R124" s="14"/>
      <c r="S124" s="14"/>
      <c r="T124" s="14"/>
      <c r="U124" s="14"/>
      <c r="V124" s="14"/>
      <c r="W124" s="14"/>
      <c r="X124" s="14"/>
      <c r="Y124" s="14"/>
      <c r="Z124" s="14"/>
      <c r="AA124" s="14"/>
      <c r="AB124" s="14"/>
    </row>
    <row r="125">
      <c r="A125" s="7"/>
      <c r="B125" s="11"/>
      <c r="C125" s="9"/>
      <c r="D125" s="22"/>
      <c r="E125" s="11"/>
      <c r="F125" s="11"/>
      <c r="G125" s="11"/>
      <c r="H125" s="79"/>
      <c r="I125" s="14"/>
      <c r="J125" s="14"/>
      <c r="K125" s="14"/>
      <c r="L125" s="14"/>
      <c r="M125" s="14"/>
      <c r="N125" s="14"/>
      <c r="O125" s="14"/>
      <c r="P125" s="14"/>
      <c r="Q125" s="14"/>
      <c r="R125" s="14"/>
      <c r="S125" s="14"/>
      <c r="T125" s="14"/>
      <c r="U125" s="14"/>
      <c r="V125" s="14"/>
      <c r="W125" s="14"/>
      <c r="X125" s="14"/>
      <c r="Y125" s="14"/>
      <c r="Z125" s="14"/>
      <c r="AA125" s="14"/>
      <c r="AB125" s="14"/>
    </row>
    <row r="126">
      <c r="A126" s="7"/>
      <c r="B126" s="11"/>
      <c r="C126" s="9"/>
      <c r="D126" s="22"/>
      <c r="E126" s="11"/>
      <c r="F126" s="11"/>
      <c r="G126" s="11"/>
      <c r="H126" s="79"/>
      <c r="I126" s="14"/>
      <c r="J126" s="14"/>
      <c r="K126" s="14"/>
      <c r="L126" s="14"/>
      <c r="M126" s="14"/>
      <c r="N126" s="14"/>
      <c r="O126" s="14"/>
      <c r="P126" s="14"/>
      <c r="Q126" s="14"/>
      <c r="R126" s="14"/>
      <c r="S126" s="14"/>
      <c r="T126" s="14"/>
      <c r="U126" s="14"/>
      <c r="V126" s="14"/>
      <c r="W126" s="14"/>
      <c r="X126" s="14"/>
      <c r="Y126" s="14"/>
      <c r="Z126" s="14"/>
      <c r="AA126" s="14"/>
      <c r="AB126" s="14"/>
    </row>
    <row r="127">
      <c r="A127" s="7"/>
      <c r="B127" s="11"/>
      <c r="C127" s="9"/>
      <c r="D127" s="22"/>
      <c r="E127" s="11"/>
      <c r="F127" s="11"/>
      <c r="G127" s="11"/>
      <c r="H127" s="79"/>
      <c r="I127" s="14"/>
      <c r="J127" s="14"/>
      <c r="K127" s="14"/>
      <c r="L127" s="14"/>
      <c r="M127" s="14"/>
      <c r="N127" s="14"/>
      <c r="O127" s="14"/>
      <c r="P127" s="14"/>
      <c r="Q127" s="14"/>
      <c r="R127" s="14"/>
      <c r="S127" s="14"/>
      <c r="T127" s="14"/>
      <c r="U127" s="14"/>
      <c r="V127" s="14"/>
      <c r="W127" s="14"/>
      <c r="X127" s="14"/>
      <c r="Y127" s="14"/>
      <c r="Z127" s="14"/>
      <c r="AA127" s="14"/>
      <c r="AB127" s="14"/>
    </row>
    <row r="128">
      <c r="A128" s="7"/>
      <c r="B128" s="11"/>
      <c r="C128" s="9"/>
      <c r="D128" s="22"/>
      <c r="E128" s="11"/>
      <c r="F128" s="11"/>
      <c r="G128" s="11"/>
      <c r="H128" s="79"/>
      <c r="I128" s="14"/>
      <c r="J128" s="14"/>
      <c r="K128" s="14"/>
      <c r="L128" s="14"/>
      <c r="M128" s="14"/>
      <c r="N128" s="14"/>
      <c r="O128" s="14"/>
      <c r="P128" s="14"/>
      <c r="Q128" s="14"/>
      <c r="R128" s="14"/>
      <c r="S128" s="14"/>
      <c r="T128" s="14"/>
      <c r="U128" s="14"/>
      <c r="V128" s="14"/>
      <c r="W128" s="14"/>
      <c r="X128" s="14"/>
      <c r="Y128" s="14"/>
      <c r="Z128" s="14"/>
      <c r="AA128" s="14"/>
      <c r="AB128" s="14"/>
    </row>
    <row r="129">
      <c r="A129" s="7"/>
      <c r="B129" s="11"/>
      <c r="C129" s="9"/>
      <c r="D129" s="22"/>
      <c r="E129" s="11"/>
      <c r="F129" s="11"/>
      <c r="G129" s="11"/>
      <c r="H129" s="79"/>
      <c r="I129" s="14"/>
      <c r="J129" s="14"/>
      <c r="K129" s="14"/>
      <c r="L129" s="14"/>
      <c r="M129" s="14"/>
      <c r="N129" s="14"/>
      <c r="O129" s="14"/>
      <c r="P129" s="14"/>
      <c r="Q129" s="14"/>
      <c r="R129" s="14"/>
      <c r="S129" s="14"/>
      <c r="T129" s="14"/>
      <c r="U129" s="14"/>
      <c r="V129" s="14"/>
      <c r="W129" s="14"/>
      <c r="X129" s="14"/>
      <c r="Y129" s="14"/>
      <c r="Z129" s="14"/>
      <c r="AA129" s="14"/>
      <c r="AB129" s="14"/>
    </row>
    <row r="130">
      <c r="A130" s="7"/>
      <c r="B130" s="11"/>
      <c r="C130" s="9"/>
      <c r="D130" s="22"/>
      <c r="E130" s="11"/>
      <c r="F130" s="11"/>
      <c r="G130" s="11"/>
      <c r="H130" s="79"/>
      <c r="I130" s="14"/>
      <c r="J130" s="14"/>
      <c r="K130" s="14"/>
      <c r="L130" s="14"/>
      <c r="M130" s="14"/>
      <c r="N130" s="14"/>
      <c r="O130" s="14"/>
      <c r="P130" s="14"/>
      <c r="Q130" s="14"/>
      <c r="R130" s="14"/>
      <c r="S130" s="14"/>
      <c r="T130" s="14"/>
      <c r="U130" s="14"/>
      <c r="V130" s="14"/>
      <c r="W130" s="14"/>
      <c r="X130" s="14"/>
      <c r="Y130" s="14"/>
      <c r="Z130" s="14"/>
      <c r="AA130" s="14"/>
      <c r="AB130" s="14"/>
    </row>
    <row r="131">
      <c r="A131" s="7"/>
      <c r="B131" s="11"/>
      <c r="C131" s="9"/>
      <c r="D131" s="22"/>
      <c r="E131" s="11"/>
      <c r="F131" s="11"/>
      <c r="G131" s="11"/>
      <c r="H131" s="79"/>
      <c r="I131" s="14"/>
      <c r="J131" s="14"/>
      <c r="K131" s="14"/>
      <c r="L131" s="14"/>
      <c r="M131" s="14"/>
      <c r="N131" s="14"/>
      <c r="O131" s="14"/>
      <c r="P131" s="14"/>
      <c r="Q131" s="14"/>
      <c r="R131" s="14"/>
      <c r="S131" s="14"/>
      <c r="T131" s="14"/>
      <c r="U131" s="14"/>
      <c r="V131" s="14"/>
      <c r="W131" s="14"/>
      <c r="X131" s="14"/>
      <c r="Y131" s="14"/>
      <c r="Z131" s="14"/>
      <c r="AA131" s="14"/>
      <c r="AB131" s="14"/>
    </row>
    <row r="132">
      <c r="A132" s="7"/>
      <c r="B132" s="11"/>
      <c r="C132" s="9"/>
      <c r="D132" s="22"/>
      <c r="E132" s="11"/>
      <c r="F132" s="11"/>
      <c r="G132" s="11"/>
      <c r="H132" s="79"/>
      <c r="I132" s="14"/>
      <c r="J132" s="14"/>
      <c r="K132" s="14"/>
      <c r="L132" s="14"/>
      <c r="M132" s="14"/>
      <c r="N132" s="14"/>
      <c r="O132" s="14"/>
      <c r="P132" s="14"/>
      <c r="Q132" s="14"/>
      <c r="R132" s="14"/>
      <c r="S132" s="14"/>
      <c r="T132" s="14"/>
      <c r="U132" s="14"/>
      <c r="V132" s="14"/>
      <c r="W132" s="14"/>
      <c r="X132" s="14"/>
      <c r="Y132" s="14"/>
      <c r="Z132" s="14"/>
      <c r="AA132" s="14"/>
      <c r="AB132" s="14"/>
    </row>
    <row r="133">
      <c r="A133" s="7"/>
      <c r="B133" s="11"/>
      <c r="C133" s="9"/>
      <c r="D133" s="22"/>
      <c r="E133" s="11"/>
      <c r="F133" s="11"/>
      <c r="G133" s="11"/>
      <c r="H133" s="79"/>
      <c r="I133" s="14"/>
      <c r="J133" s="14"/>
      <c r="K133" s="14"/>
      <c r="L133" s="14"/>
      <c r="M133" s="14"/>
      <c r="N133" s="14"/>
      <c r="O133" s="14"/>
      <c r="P133" s="14"/>
      <c r="Q133" s="14"/>
      <c r="R133" s="14"/>
      <c r="S133" s="14"/>
      <c r="T133" s="14"/>
      <c r="U133" s="14"/>
      <c r="V133" s="14"/>
      <c r="W133" s="14"/>
      <c r="X133" s="14"/>
      <c r="Y133" s="14"/>
      <c r="Z133" s="14"/>
      <c r="AA133" s="14"/>
      <c r="AB133" s="14"/>
    </row>
    <row r="134">
      <c r="A134" s="7"/>
      <c r="B134" s="11"/>
      <c r="C134" s="9"/>
      <c r="D134" s="22"/>
      <c r="E134" s="11"/>
      <c r="F134" s="11"/>
      <c r="G134" s="11"/>
      <c r="H134" s="79"/>
      <c r="I134" s="14"/>
      <c r="J134" s="14"/>
      <c r="K134" s="14"/>
      <c r="L134" s="14"/>
      <c r="M134" s="14"/>
      <c r="N134" s="14"/>
      <c r="O134" s="14"/>
      <c r="P134" s="14"/>
      <c r="Q134" s="14"/>
      <c r="R134" s="14"/>
      <c r="S134" s="14"/>
      <c r="T134" s="14"/>
      <c r="U134" s="14"/>
      <c r="V134" s="14"/>
      <c r="W134" s="14"/>
      <c r="X134" s="14"/>
      <c r="Y134" s="14"/>
      <c r="Z134" s="14"/>
      <c r="AA134" s="14"/>
      <c r="AB134" s="14"/>
    </row>
    <row r="135">
      <c r="A135" s="7"/>
      <c r="B135" s="11"/>
      <c r="C135" s="9"/>
      <c r="D135" s="22"/>
      <c r="E135" s="11"/>
      <c r="F135" s="11"/>
      <c r="G135" s="11"/>
      <c r="H135" s="79"/>
      <c r="I135" s="14"/>
      <c r="J135" s="14"/>
      <c r="K135" s="14"/>
      <c r="L135" s="14"/>
      <c r="M135" s="14"/>
      <c r="N135" s="14"/>
      <c r="O135" s="14"/>
      <c r="P135" s="14"/>
      <c r="Q135" s="14"/>
      <c r="R135" s="14"/>
      <c r="S135" s="14"/>
      <c r="T135" s="14"/>
      <c r="U135" s="14"/>
      <c r="V135" s="14"/>
      <c r="W135" s="14"/>
      <c r="X135" s="14"/>
      <c r="Y135" s="14"/>
      <c r="Z135" s="14"/>
      <c r="AA135" s="14"/>
      <c r="AB135" s="14"/>
    </row>
    <row r="136">
      <c r="A136" s="7"/>
      <c r="B136" s="11"/>
      <c r="C136" s="9"/>
      <c r="D136" s="22"/>
      <c r="E136" s="11"/>
      <c r="F136" s="11"/>
      <c r="G136" s="11"/>
      <c r="H136" s="79"/>
      <c r="I136" s="14"/>
      <c r="J136" s="14"/>
      <c r="K136" s="14"/>
      <c r="L136" s="14"/>
      <c r="M136" s="14"/>
      <c r="N136" s="14"/>
      <c r="O136" s="14"/>
      <c r="P136" s="14"/>
      <c r="Q136" s="14"/>
      <c r="R136" s="14"/>
      <c r="S136" s="14"/>
      <c r="T136" s="14"/>
      <c r="U136" s="14"/>
      <c r="V136" s="14"/>
      <c r="W136" s="14"/>
      <c r="X136" s="14"/>
      <c r="Y136" s="14"/>
      <c r="Z136" s="14"/>
      <c r="AA136" s="14"/>
      <c r="AB136" s="14"/>
    </row>
    <row r="137">
      <c r="A137" s="7"/>
      <c r="B137" s="11"/>
      <c r="C137" s="9"/>
      <c r="D137" s="22"/>
      <c r="E137" s="11"/>
      <c r="F137" s="11"/>
      <c r="G137" s="11"/>
      <c r="H137" s="79"/>
      <c r="I137" s="14"/>
      <c r="J137" s="14"/>
      <c r="K137" s="14"/>
      <c r="L137" s="14"/>
      <c r="M137" s="14"/>
      <c r="N137" s="14"/>
      <c r="O137" s="14"/>
      <c r="P137" s="14"/>
      <c r="Q137" s="14"/>
      <c r="R137" s="14"/>
      <c r="S137" s="14"/>
      <c r="T137" s="14"/>
      <c r="U137" s="14"/>
      <c r="V137" s="14"/>
      <c r="W137" s="14"/>
      <c r="X137" s="14"/>
      <c r="Y137" s="14"/>
      <c r="Z137" s="14"/>
      <c r="AA137" s="14"/>
      <c r="AB137" s="14"/>
    </row>
    <row r="138">
      <c r="A138" s="7"/>
      <c r="B138" s="11"/>
      <c r="C138" s="9"/>
      <c r="D138" s="22"/>
      <c r="E138" s="11"/>
      <c r="F138" s="11"/>
      <c r="G138" s="11"/>
      <c r="H138" s="79"/>
      <c r="I138" s="14"/>
      <c r="J138" s="14"/>
      <c r="K138" s="14"/>
      <c r="L138" s="14"/>
      <c r="M138" s="14"/>
      <c r="N138" s="14"/>
      <c r="O138" s="14"/>
      <c r="P138" s="14"/>
      <c r="Q138" s="14"/>
      <c r="R138" s="14"/>
      <c r="S138" s="14"/>
      <c r="T138" s="14"/>
      <c r="U138" s="14"/>
      <c r="V138" s="14"/>
      <c r="W138" s="14"/>
      <c r="X138" s="14"/>
      <c r="Y138" s="14"/>
      <c r="Z138" s="14"/>
      <c r="AA138" s="14"/>
      <c r="AB138" s="14"/>
    </row>
    <row r="139">
      <c r="A139" s="7"/>
      <c r="B139" s="11"/>
      <c r="C139" s="9"/>
      <c r="D139" s="22"/>
      <c r="E139" s="11"/>
      <c r="F139" s="11"/>
      <c r="G139" s="11"/>
      <c r="H139" s="79"/>
      <c r="I139" s="14"/>
      <c r="J139" s="14"/>
      <c r="K139" s="14"/>
      <c r="L139" s="14"/>
      <c r="M139" s="14"/>
      <c r="N139" s="14"/>
      <c r="O139" s="14"/>
      <c r="P139" s="14"/>
      <c r="Q139" s="14"/>
      <c r="R139" s="14"/>
      <c r="S139" s="14"/>
      <c r="T139" s="14"/>
      <c r="U139" s="14"/>
      <c r="V139" s="14"/>
      <c r="W139" s="14"/>
      <c r="X139" s="14"/>
      <c r="Y139" s="14"/>
      <c r="Z139" s="14"/>
      <c r="AA139" s="14"/>
      <c r="AB139" s="14"/>
    </row>
    <row r="140">
      <c r="A140" s="7"/>
      <c r="B140" s="11"/>
      <c r="C140" s="9"/>
      <c r="D140" s="22"/>
      <c r="E140" s="11"/>
      <c r="F140" s="11"/>
      <c r="G140" s="11"/>
      <c r="H140" s="79"/>
      <c r="I140" s="14"/>
      <c r="J140" s="14"/>
      <c r="K140" s="14"/>
      <c r="L140" s="14"/>
      <c r="M140" s="14"/>
      <c r="N140" s="14"/>
      <c r="O140" s="14"/>
      <c r="P140" s="14"/>
      <c r="Q140" s="14"/>
      <c r="R140" s="14"/>
      <c r="S140" s="14"/>
      <c r="T140" s="14"/>
      <c r="U140" s="14"/>
      <c r="V140" s="14"/>
      <c r="W140" s="14"/>
      <c r="X140" s="14"/>
      <c r="Y140" s="14"/>
      <c r="Z140" s="14"/>
      <c r="AA140" s="14"/>
      <c r="AB140" s="14"/>
    </row>
    <row r="141">
      <c r="A141" s="7"/>
      <c r="B141" s="11"/>
      <c r="C141" s="9"/>
      <c r="D141" s="22"/>
      <c r="E141" s="11"/>
      <c r="F141" s="11"/>
      <c r="G141" s="11"/>
      <c r="H141" s="79"/>
      <c r="I141" s="14"/>
      <c r="J141" s="14"/>
      <c r="K141" s="14"/>
      <c r="L141" s="14"/>
      <c r="M141" s="14"/>
      <c r="N141" s="14"/>
      <c r="O141" s="14"/>
      <c r="P141" s="14"/>
      <c r="Q141" s="14"/>
      <c r="R141" s="14"/>
      <c r="S141" s="14"/>
      <c r="T141" s="14"/>
      <c r="U141" s="14"/>
      <c r="V141" s="14"/>
      <c r="W141" s="14"/>
      <c r="X141" s="14"/>
      <c r="Y141" s="14"/>
      <c r="Z141" s="14"/>
      <c r="AA141" s="14"/>
      <c r="AB141" s="14"/>
    </row>
    <row r="142">
      <c r="A142" s="7"/>
      <c r="B142" s="11"/>
      <c r="C142" s="9"/>
      <c r="D142" s="22"/>
      <c r="E142" s="11"/>
      <c r="F142" s="11"/>
      <c r="G142" s="11"/>
      <c r="H142" s="79"/>
      <c r="I142" s="14"/>
      <c r="J142" s="14"/>
      <c r="K142" s="14"/>
      <c r="L142" s="14"/>
      <c r="M142" s="14"/>
      <c r="N142" s="14"/>
      <c r="O142" s="14"/>
      <c r="P142" s="14"/>
      <c r="Q142" s="14"/>
      <c r="R142" s="14"/>
      <c r="S142" s="14"/>
      <c r="T142" s="14"/>
      <c r="U142" s="14"/>
      <c r="V142" s="14"/>
      <c r="W142" s="14"/>
      <c r="X142" s="14"/>
      <c r="Y142" s="14"/>
      <c r="Z142" s="14"/>
      <c r="AA142" s="14"/>
      <c r="AB142" s="14"/>
    </row>
    <row r="143">
      <c r="A143" s="7"/>
      <c r="B143" s="11"/>
      <c r="C143" s="9"/>
      <c r="D143" s="22"/>
      <c r="E143" s="11"/>
      <c r="F143" s="11"/>
      <c r="G143" s="11"/>
      <c r="H143" s="79"/>
      <c r="I143" s="14"/>
      <c r="J143" s="14"/>
      <c r="K143" s="14"/>
      <c r="L143" s="14"/>
      <c r="M143" s="14"/>
      <c r="N143" s="14"/>
      <c r="O143" s="14"/>
      <c r="P143" s="14"/>
      <c r="Q143" s="14"/>
      <c r="R143" s="14"/>
      <c r="S143" s="14"/>
      <c r="T143" s="14"/>
      <c r="U143" s="14"/>
      <c r="V143" s="14"/>
      <c r="W143" s="14"/>
      <c r="X143" s="14"/>
      <c r="Y143" s="14"/>
      <c r="Z143" s="14"/>
      <c r="AA143" s="14"/>
      <c r="AB143" s="14"/>
    </row>
    <row r="144">
      <c r="A144" s="7"/>
      <c r="B144" s="11"/>
      <c r="C144" s="9"/>
      <c r="D144" s="22"/>
      <c r="E144" s="11"/>
      <c r="F144" s="11"/>
      <c r="G144" s="11"/>
      <c r="H144" s="79"/>
      <c r="I144" s="14"/>
      <c r="J144" s="14"/>
      <c r="K144" s="14"/>
      <c r="L144" s="14"/>
      <c r="M144" s="14"/>
      <c r="N144" s="14"/>
      <c r="O144" s="14"/>
      <c r="P144" s="14"/>
      <c r="Q144" s="14"/>
      <c r="R144" s="14"/>
      <c r="S144" s="14"/>
      <c r="T144" s="14"/>
      <c r="U144" s="14"/>
      <c r="V144" s="14"/>
      <c r="W144" s="14"/>
      <c r="X144" s="14"/>
      <c r="Y144" s="14"/>
      <c r="Z144" s="14"/>
      <c r="AA144" s="14"/>
      <c r="AB144" s="14"/>
    </row>
    <row r="145">
      <c r="A145" s="7"/>
      <c r="B145" s="11"/>
      <c r="C145" s="9"/>
      <c r="D145" s="22"/>
      <c r="E145" s="11"/>
      <c r="F145" s="11"/>
      <c r="G145" s="11"/>
      <c r="H145" s="79"/>
      <c r="I145" s="14"/>
      <c r="J145" s="14"/>
      <c r="K145" s="14"/>
      <c r="L145" s="14"/>
      <c r="M145" s="14"/>
      <c r="N145" s="14"/>
      <c r="O145" s="14"/>
      <c r="P145" s="14"/>
      <c r="Q145" s="14"/>
      <c r="R145" s="14"/>
      <c r="S145" s="14"/>
      <c r="T145" s="14"/>
      <c r="U145" s="14"/>
      <c r="V145" s="14"/>
      <c r="W145" s="14"/>
      <c r="X145" s="14"/>
      <c r="Y145" s="14"/>
      <c r="Z145" s="14"/>
      <c r="AA145" s="14"/>
      <c r="AB145" s="14"/>
    </row>
    <row r="146">
      <c r="A146" s="7"/>
      <c r="B146" s="11"/>
      <c r="C146" s="9"/>
      <c r="D146" s="22"/>
      <c r="E146" s="11"/>
      <c r="F146" s="11"/>
      <c r="G146" s="11"/>
      <c r="H146" s="79"/>
      <c r="I146" s="14"/>
      <c r="J146" s="14"/>
      <c r="K146" s="14"/>
      <c r="L146" s="14"/>
      <c r="M146" s="14"/>
      <c r="N146" s="14"/>
      <c r="O146" s="14"/>
      <c r="P146" s="14"/>
      <c r="Q146" s="14"/>
      <c r="R146" s="14"/>
      <c r="S146" s="14"/>
      <c r="T146" s="14"/>
      <c r="U146" s="14"/>
      <c r="V146" s="14"/>
      <c r="W146" s="14"/>
      <c r="X146" s="14"/>
      <c r="Y146" s="14"/>
      <c r="Z146" s="14"/>
      <c r="AA146" s="14"/>
      <c r="AB146" s="14"/>
    </row>
    <row r="147">
      <c r="A147" s="7"/>
      <c r="B147" s="11"/>
      <c r="C147" s="9"/>
      <c r="D147" s="22"/>
      <c r="E147" s="11"/>
      <c r="F147" s="11"/>
      <c r="G147" s="11"/>
      <c r="H147" s="79"/>
      <c r="I147" s="14"/>
      <c r="J147" s="14"/>
      <c r="K147" s="14"/>
      <c r="L147" s="14"/>
      <c r="M147" s="14"/>
      <c r="N147" s="14"/>
      <c r="O147" s="14"/>
      <c r="P147" s="14"/>
      <c r="Q147" s="14"/>
      <c r="R147" s="14"/>
      <c r="S147" s="14"/>
      <c r="T147" s="14"/>
      <c r="U147" s="14"/>
      <c r="V147" s="14"/>
      <c r="W147" s="14"/>
      <c r="X147" s="14"/>
      <c r="Y147" s="14"/>
      <c r="Z147" s="14"/>
      <c r="AA147" s="14"/>
      <c r="AB147" s="14"/>
    </row>
    <row r="148">
      <c r="A148" s="7"/>
      <c r="B148" s="11"/>
      <c r="C148" s="9"/>
      <c r="D148" s="22"/>
      <c r="E148" s="11"/>
      <c r="F148" s="11"/>
      <c r="G148" s="11"/>
      <c r="H148" s="79"/>
      <c r="I148" s="14"/>
      <c r="J148" s="14"/>
      <c r="K148" s="14"/>
      <c r="L148" s="14"/>
      <c r="M148" s="14"/>
      <c r="N148" s="14"/>
      <c r="O148" s="14"/>
      <c r="P148" s="14"/>
      <c r="Q148" s="14"/>
      <c r="R148" s="14"/>
      <c r="S148" s="14"/>
      <c r="T148" s="14"/>
      <c r="U148" s="14"/>
      <c r="V148" s="14"/>
      <c r="W148" s="14"/>
      <c r="X148" s="14"/>
      <c r="Y148" s="14"/>
      <c r="Z148" s="14"/>
      <c r="AA148" s="14"/>
      <c r="AB148" s="14"/>
    </row>
    <row r="149">
      <c r="A149" s="7"/>
      <c r="B149" s="11"/>
      <c r="C149" s="9"/>
      <c r="D149" s="22"/>
      <c r="E149" s="11"/>
      <c r="F149" s="11"/>
      <c r="G149" s="11"/>
      <c r="H149" s="79"/>
      <c r="I149" s="14"/>
      <c r="J149" s="14"/>
      <c r="K149" s="14"/>
      <c r="L149" s="14"/>
      <c r="M149" s="14"/>
      <c r="N149" s="14"/>
      <c r="O149" s="14"/>
      <c r="P149" s="14"/>
      <c r="Q149" s="14"/>
      <c r="R149" s="14"/>
      <c r="S149" s="14"/>
      <c r="T149" s="14"/>
      <c r="U149" s="14"/>
      <c r="V149" s="14"/>
      <c r="W149" s="14"/>
      <c r="X149" s="14"/>
      <c r="Y149" s="14"/>
      <c r="Z149" s="14"/>
      <c r="AA149" s="14"/>
      <c r="AB149" s="14"/>
    </row>
    <row r="150">
      <c r="A150" s="7"/>
      <c r="B150" s="11"/>
      <c r="C150" s="9"/>
      <c r="D150" s="22"/>
      <c r="E150" s="11"/>
      <c r="F150" s="11"/>
      <c r="G150" s="11"/>
      <c r="H150" s="79"/>
      <c r="I150" s="14"/>
      <c r="J150" s="14"/>
      <c r="K150" s="14"/>
      <c r="L150" s="14"/>
      <c r="M150" s="14"/>
      <c r="N150" s="14"/>
      <c r="O150" s="14"/>
      <c r="P150" s="14"/>
      <c r="Q150" s="14"/>
      <c r="R150" s="14"/>
      <c r="S150" s="14"/>
      <c r="T150" s="14"/>
      <c r="U150" s="14"/>
      <c r="V150" s="14"/>
      <c r="W150" s="14"/>
      <c r="X150" s="14"/>
      <c r="Y150" s="14"/>
      <c r="Z150" s="14"/>
      <c r="AA150" s="14"/>
      <c r="AB150" s="14"/>
    </row>
    <row r="151">
      <c r="A151" s="7"/>
      <c r="B151" s="11"/>
      <c r="C151" s="9"/>
      <c r="D151" s="22"/>
      <c r="E151" s="11"/>
      <c r="F151" s="11"/>
      <c r="G151" s="11"/>
      <c r="H151" s="79"/>
      <c r="I151" s="14"/>
      <c r="J151" s="14"/>
      <c r="K151" s="14"/>
      <c r="L151" s="14"/>
      <c r="M151" s="14"/>
      <c r="N151" s="14"/>
      <c r="O151" s="14"/>
      <c r="P151" s="14"/>
      <c r="Q151" s="14"/>
      <c r="R151" s="14"/>
      <c r="S151" s="14"/>
      <c r="T151" s="14"/>
      <c r="U151" s="14"/>
      <c r="V151" s="14"/>
      <c r="W151" s="14"/>
      <c r="X151" s="14"/>
      <c r="Y151" s="14"/>
      <c r="Z151" s="14"/>
      <c r="AA151" s="14"/>
      <c r="AB151" s="14"/>
    </row>
    <row r="152">
      <c r="A152" s="7"/>
      <c r="B152" s="11"/>
      <c r="C152" s="9"/>
      <c r="D152" s="22"/>
      <c r="E152" s="11"/>
      <c r="F152" s="11"/>
      <c r="G152" s="11"/>
      <c r="H152" s="79"/>
      <c r="I152" s="14"/>
      <c r="J152" s="14"/>
      <c r="K152" s="14"/>
      <c r="L152" s="14"/>
      <c r="M152" s="14"/>
      <c r="N152" s="14"/>
      <c r="O152" s="14"/>
      <c r="P152" s="14"/>
      <c r="Q152" s="14"/>
      <c r="R152" s="14"/>
      <c r="S152" s="14"/>
      <c r="T152" s="14"/>
      <c r="U152" s="14"/>
      <c r="V152" s="14"/>
      <c r="W152" s="14"/>
      <c r="X152" s="14"/>
      <c r="Y152" s="14"/>
      <c r="Z152" s="14"/>
      <c r="AA152" s="14"/>
      <c r="AB152" s="14"/>
    </row>
    <row r="153">
      <c r="A153" s="7"/>
      <c r="B153" s="11"/>
      <c r="C153" s="9"/>
      <c r="D153" s="22"/>
      <c r="E153" s="11"/>
      <c r="F153" s="11"/>
      <c r="G153" s="11"/>
      <c r="H153" s="79"/>
      <c r="I153" s="14"/>
      <c r="J153" s="14"/>
      <c r="K153" s="14"/>
      <c r="L153" s="14"/>
      <c r="M153" s="14"/>
      <c r="N153" s="14"/>
      <c r="O153" s="14"/>
      <c r="P153" s="14"/>
      <c r="Q153" s="14"/>
      <c r="R153" s="14"/>
      <c r="S153" s="14"/>
      <c r="T153" s="14"/>
      <c r="U153" s="14"/>
      <c r="V153" s="14"/>
      <c r="W153" s="14"/>
      <c r="X153" s="14"/>
      <c r="Y153" s="14"/>
      <c r="Z153" s="14"/>
      <c r="AA153" s="14"/>
      <c r="AB153" s="14"/>
    </row>
    <row r="154">
      <c r="A154" s="7"/>
      <c r="B154" s="11"/>
      <c r="C154" s="9"/>
      <c r="D154" s="22"/>
      <c r="E154" s="11"/>
      <c r="F154" s="11"/>
      <c r="G154" s="11"/>
      <c r="H154" s="79"/>
      <c r="I154" s="14"/>
      <c r="J154" s="14"/>
      <c r="K154" s="14"/>
      <c r="L154" s="14"/>
      <c r="M154" s="14"/>
      <c r="N154" s="14"/>
      <c r="O154" s="14"/>
      <c r="P154" s="14"/>
      <c r="Q154" s="14"/>
      <c r="R154" s="14"/>
      <c r="S154" s="14"/>
      <c r="T154" s="14"/>
      <c r="U154" s="14"/>
      <c r="V154" s="14"/>
      <c r="W154" s="14"/>
      <c r="X154" s="14"/>
      <c r="Y154" s="14"/>
      <c r="Z154" s="14"/>
      <c r="AA154" s="14"/>
      <c r="AB154" s="14"/>
    </row>
    <row r="155">
      <c r="A155" s="7"/>
      <c r="B155" s="11"/>
      <c r="C155" s="9"/>
      <c r="D155" s="22"/>
      <c r="E155" s="11"/>
      <c r="F155" s="11"/>
      <c r="G155" s="11"/>
      <c r="H155" s="79"/>
      <c r="I155" s="14"/>
      <c r="J155" s="14"/>
      <c r="K155" s="14"/>
      <c r="L155" s="14"/>
      <c r="M155" s="14"/>
      <c r="N155" s="14"/>
      <c r="O155" s="14"/>
      <c r="P155" s="14"/>
      <c r="Q155" s="14"/>
      <c r="R155" s="14"/>
      <c r="S155" s="14"/>
      <c r="T155" s="14"/>
      <c r="U155" s="14"/>
      <c r="V155" s="14"/>
      <c r="W155" s="14"/>
      <c r="X155" s="14"/>
      <c r="Y155" s="14"/>
      <c r="Z155" s="14"/>
      <c r="AA155" s="14"/>
      <c r="AB155" s="14"/>
    </row>
    <row r="156">
      <c r="A156" s="7"/>
      <c r="B156" s="11"/>
      <c r="C156" s="9"/>
      <c r="D156" s="22"/>
      <c r="E156" s="11"/>
      <c r="F156" s="11"/>
      <c r="G156" s="11"/>
      <c r="H156" s="79"/>
      <c r="I156" s="14"/>
      <c r="J156" s="14"/>
      <c r="K156" s="14"/>
      <c r="L156" s="14"/>
      <c r="M156" s="14"/>
      <c r="N156" s="14"/>
      <c r="O156" s="14"/>
      <c r="P156" s="14"/>
      <c r="Q156" s="14"/>
      <c r="R156" s="14"/>
      <c r="S156" s="14"/>
      <c r="T156" s="14"/>
      <c r="U156" s="14"/>
      <c r="V156" s="14"/>
      <c r="W156" s="14"/>
      <c r="X156" s="14"/>
      <c r="Y156" s="14"/>
      <c r="Z156" s="14"/>
      <c r="AA156" s="14"/>
      <c r="AB156" s="14"/>
    </row>
    <row r="157">
      <c r="A157" s="7"/>
      <c r="B157" s="11"/>
      <c r="C157" s="9"/>
      <c r="D157" s="22"/>
      <c r="E157" s="11"/>
      <c r="F157" s="11"/>
      <c r="G157" s="11"/>
      <c r="H157" s="79"/>
      <c r="I157" s="14"/>
      <c r="J157" s="14"/>
      <c r="K157" s="14"/>
      <c r="L157" s="14"/>
      <c r="M157" s="14"/>
      <c r="N157" s="14"/>
      <c r="O157" s="14"/>
      <c r="P157" s="14"/>
      <c r="Q157" s="14"/>
      <c r="R157" s="14"/>
      <c r="S157" s="14"/>
      <c r="T157" s="14"/>
      <c r="U157" s="14"/>
      <c r="V157" s="14"/>
      <c r="W157" s="14"/>
      <c r="X157" s="14"/>
      <c r="Y157" s="14"/>
      <c r="Z157" s="14"/>
      <c r="AA157" s="14"/>
      <c r="AB157" s="14"/>
    </row>
    <row r="158">
      <c r="A158" s="7"/>
      <c r="B158" s="11"/>
      <c r="C158" s="9"/>
      <c r="D158" s="22"/>
      <c r="E158" s="11"/>
      <c r="F158" s="11"/>
      <c r="G158" s="11"/>
      <c r="H158" s="79"/>
      <c r="I158" s="14"/>
      <c r="J158" s="14"/>
      <c r="K158" s="14"/>
      <c r="L158" s="14"/>
      <c r="M158" s="14"/>
      <c r="N158" s="14"/>
      <c r="O158" s="14"/>
      <c r="P158" s="14"/>
      <c r="Q158" s="14"/>
      <c r="R158" s="14"/>
      <c r="S158" s="14"/>
      <c r="T158" s="14"/>
      <c r="U158" s="14"/>
      <c r="V158" s="14"/>
      <c r="W158" s="14"/>
      <c r="X158" s="14"/>
      <c r="Y158" s="14"/>
      <c r="Z158" s="14"/>
      <c r="AA158" s="14"/>
      <c r="AB158" s="14"/>
    </row>
    <row r="159">
      <c r="A159" s="7"/>
      <c r="B159" s="11"/>
      <c r="C159" s="9"/>
      <c r="D159" s="22"/>
      <c r="E159" s="11"/>
      <c r="F159" s="11"/>
      <c r="G159" s="11"/>
      <c r="H159" s="79"/>
      <c r="I159" s="14"/>
      <c r="J159" s="14"/>
      <c r="K159" s="14"/>
      <c r="L159" s="14"/>
      <c r="M159" s="14"/>
      <c r="N159" s="14"/>
      <c r="O159" s="14"/>
      <c r="P159" s="14"/>
      <c r="Q159" s="14"/>
      <c r="R159" s="14"/>
      <c r="S159" s="14"/>
      <c r="T159" s="14"/>
      <c r="U159" s="14"/>
      <c r="V159" s="14"/>
      <c r="W159" s="14"/>
      <c r="X159" s="14"/>
      <c r="Y159" s="14"/>
      <c r="Z159" s="14"/>
      <c r="AA159" s="14"/>
      <c r="AB159" s="14"/>
    </row>
    <row r="160">
      <c r="A160" s="7"/>
      <c r="B160" s="11"/>
      <c r="C160" s="9"/>
      <c r="D160" s="22"/>
      <c r="E160" s="11"/>
      <c r="F160" s="11"/>
      <c r="G160" s="11"/>
      <c r="H160" s="79"/>
      <c r="I160" s="14"/>
      <c r="J160" s="14"/>
      <c r="K160" s="14"/>
      <c r="L160" s="14"/>
      <c r="M160" s="14"/>
      <c r="N160" s="14"/>
      <c r="O160" s="14"/>
      <c r="P160" s="14"/>
      <c r="Q160" s="14"/>
      <c r="R160" s="14"/>
      <c r="S160" s="14"/>
      <c r="T160" s="14"/>
      <c r="U160" s="14"/>
      <c r="V160" s="14"/>
      <c r="W160" s="14"/>
      <c r="X160" s="14"/>
      <c r="Y160" s="14"/>
      <c r="Z160" s="14"/>
      <c r="AA160" s="14"/>
      <c r="AB160" s="14"/>
    </row>
    <row r="161">
      <c r="A161" s="7"/>
      <c r="B161" s="11"/>
      <c r="C161" s="9"/>
      <c r="D161" s="22"/>
      <c r="E161" s="11"/>
      <c r="F161" s="11"/>
      <c r="G161" s="11"/>
      <c r="H161" s="79"/>
      <c r="I161" s="14"/>
      <c r="J161" s="14"/>
      <c r="K161" s="14"/>
      <c r="L161" s="14"/>
      <c r="M161" s="14"/>
      <c r="N161" s="14"/>
      <c r="O161" s="14"/>
      <c r="P161" s="14"/>
      <c r="Q161" s="14"/>
      <c r="R161" s="14"/>
      <c r="S161" s="14"/>
      <c r="T161" s="14"/>
      <c r="U161" s="14"/>
      <c r="V161" s="14"/>
      <c r="W161" s="14"/>
      <c r="X161" s="14"/>
      <c r="Y161" s="14"/>
      <c r="Z161" s="14"/>
      <c r="AA161" s="14"/>
      <c r="AB161" s="14"/>
    </row>
    <row r="162">
      <c r="A162" s="7"/>
      <c r="B162" s="11"/>
      <c r="C162" s="9"/>
      <c r="D162" s="22"/>
      <c r="E162" s="11"/>
      <c r="F162" s="11"/>
      <c r="G162" s="11"/>
      <c r="H162" s="79"/>
      <c r="I162" s="14"/>
      <c r="J162" s="14"/>
      <c r="K162" s="14"/>
      <c r="L162" s="14"/>
      <c r="M162" s="14"/>
      <c r="N162" s="14"/>
      <c r="O162" s="14"/>
      <c r="P162" s="14"/>
      <c r="Q162" s="14"/>
      <c r="R162" s="14"/>
      <c r="S162" s="14"/>
      <c r="T162" s="14"/>
      <c r="U162" s="14"/>
      <c r="V162" s="14"/>
      <c r="W162" s="14"/>
      <c r="X162" s="14"/>
      <c r="Y162" s="14"/>
      <c r="Z162" s="14"/>
      <c r="AA162" s="14"/>
      <c r="AB162" s="14"/>
    </row>
    <row r="163">
      <c r="A163" s="7"/>
      <c r="B163" s="11"/>
      <c r="C163" s="9"/>
      <c r="D163" s="22"/>
      <c r="E163" s="11"/>
      <c r="F163" s="11"/>
      <c r="G163" s="11"/>
      <c r="H163" s="79"/>
      <c r="I163" s="14"/>
      <c r="J163" s="14"/>
      <c r="K163" s="14"/>
      <c r="L163" s="14"/>
      <c r="M163" s="14"/>
      <c r="N163" s="14"/>
      <c r="O163" s="14"/>
      <c r="P163" s="14"/>
      <c r="Q163" s="14"/>
      <c r="R163" s="14"/>
      <c r="S163" s="14"/>
      <c r="T163" s="14"/>
      <c r="U163" s="14"/>
      <c r="V163" s="14"/>
      <c r="W163" s="14"/>
      <c r="X163" s="14"/>
      <c r="Y163" s="14"/>
      <c r="Z163" s="14"/>
      <c r="AA163" s="14"/>
      <c r="AB163" s="14"/>
    </row>
    <row r="164">
      <c r="A164" s="7"/>
      <c r="B164" s="11"/>
      <c r="C164" s="9"/>
      <c r="D164" s="22"/>
      <c r="E164" s="11"/>
      <c r="F164" s="11"/>
      <c r="G164" s="11"/>
      <c r="H164" s="79"/>
      <c r="I164" s="14"/>
      <c r="J164" s="14"/>
      <c r="K164" s="14"/>
      <c r="L164" s="14"/>
      <c r="M164" s="14"/>
      <c r="N164" s="14"/>
      <c r="O164" s="14"/>
      <c r="P164" s="14"/>
      <c r="Q164" s="14"/>
      <c r="R164" s="14"/>
      <c r="S164" s="14"/>
      <c r="T164" s="14"/>
      <c r="U164" s="14"/>
      <c r="V164" s="14"/>
      <c r="W164" s="14"/>
      <c r="X164" s="14"/>
      <c r="Y164" s="14"/>
      <c r="Z164" s="14"/>
      <c r="AA164" s="14"/>
      <c r="AB164" s="14"/>
    </row>
    <row r="165">
      <c r="A165" s="7"/>
      <c r="B165" s="11"/>
      <c r="C165" s="9"/>
      <c r="D165" s="22"/>
      <c r="E165" s="11"/>
      <c r="F165" s="11"/>
      <c r="G165" s="11"/>
      <c r="H165" s="79"/>
      <c r="I165" s="14"/>
      <c r="J165" s="14"/>
      <c r="K165" s="14"/>
      <c r="L165" s="14"/>
      <c r="M165" s="14"/>
      <c r="N165" s="14"/>
      <c r="O165" s="14"/>
      <c r="P165" s="14"/>
      <c r="Q165" s="14"/>
      <c r="R165" s="14"/>
      <c r="S165" s="14"/>
      <c r="T165" s="14"/>
      <c r="U165" s="14"/>
      <c r="V165" s="14"/>
      <c r="W165" s="14"/>
      <c r="X165" s="14"/>
      <c r="Y165" s="14"/>
      <c r="Z165" s="14"/>
      <c r="AA165" s="14"/>
      <c r="AB165" s="14"/>
    </row>
    <row r="166">
      <c r="A166" s="7"/>
      <c r="B166" s="11"/>
      <c r="C166" s="9"/>
      <c r="D166" s="22"/>
      <c r="E166" s="11"/>
      <c r="F166" s="11"/>
      <c r="G166" s="11"/>
      <c r="H166" s="79"/>
      <c r="I166" s="14"/>
      <c r="J166" s="14"/>
      <c r="K166" s="14"/>
      <c r="L166" s="14"/>
      <c r="M166" s="14"/>
      <c r="N166" s="14"/>
      <c r="O166" s="14"/>
      <c r="P166" s="14"/>
      <c r="Q166" s="14"/>
      <c r="R166" s="14"/>
      <c r="S166" s="14"/>
      <c r="T166" s="14"/>
      <c r="U166" s="14"/>
      <c r="V166" s="14"/>
      <c r="W166" s="14"/>
      <c r="X166" s="14"/>
      <c r="Y166" s="14"/>
      <c r="Z166" s="14"/>
      <c r="AA166" s="14"/>
      <c r="AB166" s="14"/>
    </row>
    <row r="167">
      <c r="A167" s="7"/>
      <c r="B167" s="11"/>
      <c r="C167" s="9"/>
      <c r="D167" s="22"/>
      <c r="E167" s="11"/>
      <c r="F167" s="11"/>
      <c r="G167" s="11"/>
      <c r="H167" s="79"/>
      <c r="I167" s="14"/>
      <c r="J167" s="14"/>
      <c r="K167" s="14"/>
      <c r="L167" s="14"/>
      <c r="M167" s="14"/>
      <c r="N167" s="14"/>
      <c r="O167" s="14"/>
      <c r="P167" s="14"/>
      <c r="Q167" s="14"/>
      <c r="R167" s="14"/>
      <c r="S167" s="14"/>
      <c r="T167" s="14"/>
      <c r="U167" s="14"/>
      <c r="V167" s="14"/>
      <c r="W167" s="14"/>
      <c r="X167" s="14"/>
      <c r="Y167" s="14"/>
      <c r="Z167" s="14"/>
      <c r="AA167" s="14"/>
      <c r="AB167" s="14"/>
    </row>
    <row r="168">
      <c r="A168" s="7"/>
      <c r="B168" s="11"/>
      <c r="C168" s="9"/>
      <c r="D168" s="22"/>
      <c r="E168" s="11"/>
      <c r="F168" s="11"/>
      <c r="G168" s="11"/>
      <c r="H168" s="79"/>
      <c r="I168" s="14"/>
      <c r="J168" s="14"/>
      <c r="K168" s="14"/>
      <c r="L168" s="14"/>
      <c r="M168" s="14"/>
      <c r="N168" s="14"/>
      <c r="O168" s="14"/>
      <c r="P168" s="14"/>
      <c r="Q168" s="14"/>
      <c r="R168" s="14"/>
      <c r="S168" s="14"/>
      <c r="T168" s="14"/>
      <c r="U168" s="14"/>
      <c r="V168" s="14"/>
      <c r="W168" s="14"/>
      <c r="X168" s="14"/>
      <c r="Y168" s="14"/>
      <c r="Z168" s="14"/>
      <c r="AA168" s="14"/>
      <c r="AB168" s="14"/>
    </row>
    <row r="169">
      <c r="A169" s="7"/>
      <c r="B169" s="11"/>
      <c r="C169" s="9"/>
      <c r="D169" s="22"/>
      <c r="E169" s="11"/>
      <c r="F169" s="11"/>
      <c r="G169" s="11"/>
      <c r="H169" s="79"/>
      <c r="I169" s="14"/>
      <c r="J169" s="14"/>
      <c r="K169" s="14"/>
      <c r="L169" s="14"/>
      <c r="M169" s="14"/>
      <c r="N169" s="14"/>
      <c r="O169" s="14"/>
      <c r="P169" s="14"/>
      <c r="Q169" s="14"/>
      <c r="R169" s="14"/>
      <c r="S169" s="14"/>
      <c r="T169" s="14"/>
      <c r="U169" s="14"/>
      <c r="V169" s="14"/>
      <c r="W169" s="14"/>
      <c r="X169" s="14"/>
      <c r="Y169" s="14"/>
      <c r="Z169" s="14"/>
      <c r="AA169" s="14"/>
      <c r="AB169" s="14"/>
    </row>
    <row r="170">
      <c r="A170" s="7"/>
      <c r="B170" s="11"/>
      <c r="C170" s="9"/>
      <c r="D170" s="22"/>
      <c r="E170" s="11"/>
      <c r="F170" s="11"/>
      <c r="G170" s="11"/>
      <c r="H170" s="79"/>
      <c r="I170" s="14"/>
      <c r="J170" s="14"/>
      <c r="K170" s="14"/>
      <c r="L170" s="14"/>
      <c r="M170" s="14"/>
      <c r="N170" s="14"/>
      <c r="O170" s="14"/>
      <c r="P170" s="14"/>
      <c r="Q170" s="14"/>
      <c r="R170" s="14"/>
      <c r="S170" s="14"/>
      <c r="T170" s="14"/>
      <c r="U170" s="14"/>
      <c r="V170" s="14"/>
      <c r="W170" s="14"/>
      <c r="X170" s="14"/>
      <c r="Y170" s="14"/>
      <c r="Z170" s="14"/>
      <c r="AA170" s="14"/>
      <c r="AB170" s="14"/>
    </row>
    <row r="171">
      <c r="A171" s="7"/>
      <c r="B171" s="11"/>
      <c r="C171" s="9"/>
      <c r="D171" s="22"/>
      <c r="E171" s="11"/>
      <c r="F171" s="11"/>
      <c r="G171" s="11"/>
      <c r="H171" s="79"/>
      <c r="I171" s="14"/>
      <c r="J171" s="14"/>
      <c r="K171" s="14"/>
      <c r="L171" s="14"/>
      <c r="M171" s="14"/>
      <c r="N171" s="14"/>
      <c r="O171" s="14"/>
      <c r="P171" s="14"/>
      <c r="Q171" s="14"/>
      <c r="R171" s="14"/>
      <c r="S171" s="14"/>
      <c r="T171" s="14"/>
      <c r="U171" s="14"/>
      <c r="V171" s="14"/>
      <c r="W171" s="14"/>
      <c r="X171" s="14"/>
      <c r="Y171" s="14"/>
      <c r="Z171" s="14"/>
      <c r="AA171" s="14"/>
      <c r="AB171" s="14"/>
    </row>
    <row r="172">
      <c r="A172" s="7"/>
      <c r="B172" s="11"/>
      <c r="C172" s="9"/>
      <c r="D172" s="22"/>
      <c r="E172" s="11"/>
      <c r="F172" s="11"/>
      <c r="G172" s="11"/>
      <c r="H172" s="79"/>
      <c r="I172" s="14"/>
      <c r="J172" s="14"/>
      <c r="K172" s="14"/>
      <c r="L172" s="14"/>
      <c r="M172" s="14"/>
      <c r="N172" s="14"/>
      <c r="O172" s="14"/>
      <c r="P172" s="14"/>
      <c r="Q172" s="14"/>
      <c r="R172" s="14"/>
      <c r="S172" s="14"/>
      <c r="T172" s="14"/>
      <c r="U172" s="14"/>
      <c r="V172" s="14"/>
      <c r="W172" s="14"/>
      <c r="X172" s="14"/>
      <c r="Y172" s="14"/>
      <c r="Z172" s="14"/>
      <c r="AA172" s="14"/>
      <c r="AB172" s="14"/>
    </row>
    <row r="173">
      <c r="A173" s="7"/>
      <c r="B173" s="11"/>
      <c r="C173" s="9"/>
      <c r="D173" s="22"/>
      <c r="E173" s="11"/>
      <c r="F173" s="11"/>
      <c r="G173" s="11"/>
      <c r="H173" s="79"/>
      <c r="I173" s="14"/>
      <c r="J173" s="14"/>
      <c r="K173" s="14"/>
      <c r="L173" s="14"/>
      <c r="M173" s="14"/>
      <c r="N173" s="14"/>
      <c r="O173" s="14"/>
      <c r="P173" s="14"/>
      <c r="Q173" s="14"/>
      <c r="R173" s="14"/>
      <c r="S173" s="14"/>
      <c r="T173" s="14"/>
      <c r="U173" s="14"/>
      <c r="V173" s="14"/>
      <c r="W173" s="14"/>
      <c r="X173" s="14"/>
      <c r="Y173" s="14"/>
      <c r="Z173" s="14"/>
      <c r="AA173" s="14"/>
      <c r="AB173" s="14"/>
    </row>
    <row r="174">
      <c r="A174" s="7"/>
      <c r="B174" s="11"/>
      <c r="C174" s="9"/>
      <c r="D174" s="22"/>
      <c r="E174" s="11"/>
      <c r="F174" s="11"/>
      <c r="G174" s="11"/>
      <c r="H174" s="79"/>
      <c r="I174" s="14"/>
      <c r="J174" s="14"/>
      <c r="K174" s="14"/>
      <c r="L174" s="14"/>
      <c r="M174" s="14"/>
      <c r="N174" s="14"/>
      <c r="O174" s="14"/>
      <c r="P174" s="14"/>
      <c r="Q174" s="14"/>
      <c r="R174" s="14"/>
      <c r="S174" s="14"/>
      <c r="T174" s="14"/>
      <c r="U174" s="14"/>
      <c r="V174" s="14"/>
      <c r="W174" s="14"/>
      <c r="X174" s="14"/>
      <c r="Y174" s="14"/>
      <c r="Z174" s="14"/>
      <c r="AA174" s="14"/>
      <c r="AB174" s="14"/>
    </row>
    <row r="175">
      <c r="A175" s="7"/>
      <c r="B175" s="11"/>
      <c r="C175" s="9"/>
      <c r="D175" s="22"/>
      <c r="E175" s="11"/>
      <c r="F175" s="11"/>
      <c r="G175" s="11"/>
      <c r="H175" s="79"/>
      <c r="I175" s="14"/>
      <c r="J175" s="14"/>
      <c r="K175" s="14"/>
      <c r="L175" s="14"/>
      <c r="M175" s="14"/>
      <c r="N175" s="14"/>
      <c r="O175" s="14"/>
      <c r="P175" s="14"/>
      <c r="Q175" s="14"/>
      <c r="R175" s="14"/>
      <c r="S175" s="14"/>
      <c r="T175" s="14"/>
      <c r="U175" s="14"/>
      <c r="V175" s="14"/>
      <c r="W175" s="14"/>
      <c r="X175" s="14"/>
      <c r="Y175" s="14"/>
      <c r="Z175" s="14"/>
      <c r="AA175" s="14"/>
      <c r="AB175" s="14"/>
    </row>
    <row r="176">
      <c r="A176" s="7"/>
      <c r="B176" s="11"/>
      <c r="C176" s="9"/>
      <c r="D176" s="22"/>
      <c r="E176" s="11"/>
      <c r="F176" s="11"/>
      <c r="G176" s="11"/>
      <c r="H176" s="79"/>
      <c r="I176" s="14"/>
      <c r="J176" s="14"/>
      <c r="K176" s="14"/>
      <c r="L176" s="14"/>
      <c r="M176" s="14"/>
      <c r="N176" s="14"/>
      <c r="O176" s="14"/>
      <c r="P176" s="14"/>
      <c r="Q176" s="14"/>
      <c r="R176" s="14"/>
      <c r="S176" s="14"/>
      <c r="T176" s="14"/>
      <c r="U176" s="14"/>
      <c r="V176" s="14"/>
      <c r="W176" s="14"/>
      <c r="X176" s="14"/>
      <c r="Y176" s="14"/>
      <c r="Z176" s="14"/>
      <c r="AA176" s="14"/>
      <c r="AB176" s="14"/>
    </row>
    <row r="177">
      <c r="A177" s="7"/>
      <c r="B177" s="11"/>
      <c r="C177" s="9"/>
      <c r="D177" s="22"/>
      <c r="E177" s="11"/>
      <c r="F177" s="11"/>
      <c r="G177" s="11"/>
      <c r="H177" s="79"/>
      <c r="I177" s="14"/>
      <c r="J177" s="14"/>
      <c r="K177" s="14"/>
      <c r="L177" s="14"/>
      <c r="M177" s="14"/>
      <c r="N177" s="14"/>
      <c r="O177" s="14"/>
      <c r="P177" s="14"/>
      <c r="Q177" s="14"/>
      <c r="R177" s="14"/>
      <c r="S177" s="14"/>
      <c r="T177" s="14"/>
      <c r="U177" s="14"/>
      <c r="V177" s="14"/>
      <c r="W177" s="14"/>
      <c r="X177" s="14"/>
      <c r="Y177" s="14"/>
      <c r="Z177" s="14"/>
      <c r="AA177" s="14"/>
      <c r="AB177" s="14"/>
    </row>
    <row r="178">
      <c r="A178" s="7"/>
      <c r="B178" s="11"/>
      <c r="C178" s="9"/>
      <c r="D178" s="22"/>
      <c r="E178" s="11"/>
      <c r="F178" s="11"/>
      <c r="G178" s="11"/>
      <c r="H178" s="79"/>
      <c r="I178" s="14"/>
      <c r="J178" s="14"/>
      <c r="K178" s="14"/>
      <c r="L178" s="14"/>
      <c r="M178" s="14"/>
      <c r="N178" s="14"/>
      <c r="O178" s="14"/>
      <c r="P178" s="14"/>
      <c r="Q178" s="14"/>
      <c r="R178" s="14"/>
      <c r="S178" s="14"/>
      <c r="T178" s="14"/>
      <c r="U178" s="14"/>
      <c r="V178" s="14"/>
      <c r="W178" s="14"/>
      <c r="X178" s="14"/>
      <c r="Y178" s="14"/>
      <c r="Z178" s="14"/>
      <c r="AA178" s="14"/>
      <c r="AB178" s="14"/>
    </row>
    <row r="179">
      <c r="A179" s="7"/>
      <c r="B179" s="11"/>
      <c r="C179" s="9"/>
      <c r="D179" s="22"/>
      <c r="E179" s="11"/>
      <c r="F179" s="11"/>
      <c r="G179" s="11"/>
      <c r="H179" s="79"/>
      <c r="I179" s="14"/>
      <c r="J179" s="14"/>
      <c r="K179" s="14"/>
      <c r="L179" s="14"/>
      <c r="M179" s="14"/>
      <c r="N179" s="14"/>
      <c r="O179" s="14"/>
      <c r="P179" s="14"/>
      <c r="Q179" s="14"/>
      <c r="R179" s="14"/>
      <c r="S179" s="14"/>
      <c r="T179" s="14"/>
      <c r="U179" s="14"/>
      <c r="V179" s="14"/>
      <c r="W179" s="14"/>
      <c r="X179" s="14"/>
      <c r="Y179" s="14"/>
      <c r="Z179" s="14"/>
      <c r="AA179" s="14"/>
      <c r="AB179" s="14"/>
    </row>
    <row r="180">
      <c r="A180" s="7"/>
      <c r="B180" s="11"/>
      <c r="C180" s="9"/>
      <c r="D180" s="22"/>
      <c r="E180" s="11"/>
      <c r="F180" s="11"/>
      <c r="G180" s="11"/>
      <c r="H180" s="79"/>
      <c r="I180" s="14"/>
      <c r="J180" s="14"/>
      <c r="K180" s="14"/>
      <c r="L180" s="14"/>
      <c r="M180" s="14"/>
      <c r="N180" s="14"/>
      <c r="O180" s="14"/>
      <c r="P180" s="14"/>
      <c r="Q180" s="14"/>
      <c r="R180" s="14"/>
      <c r="S180" s="14"/>
      <c r="T180" s="14"/>
      <c r="U180" s="14"/>
      <c r="V180" s="14"/>
      <c r="W180" s="14"/>
      <c r="X180" s="14"/>
      <c r="Y180" s="14"/>
      <c r="Z180" s="14"/>
      <c r="AA180" s="14"/>
      <c r="AB180" s="14"/>
    </row>
    <row r="181">
      <c r="A181" s="7"/>
      <c r="B181" s="11"/>
      <c r="C181" s="9"/>
      <c r="D181" s="22"/>
      <c r="E181" s="11"/>
      <c r="F181" s="11"/>
      <c r="G181" s="11"/>
      <c r="H181" s="79"/>
      <c r="I181" s="14"/>
      <c r="J181" s="14"/>
      <c r="K181" s="14"/>
      <c r="L181" s="14"/>
      <c r="M181" s="14"/>
      <c r="N181" s="14"/>
      <c r="O181" s="14"/>
      <c r="P181" s="14"/>
      <c r="Q181" s="14"/>
      <c r="R181" s="14"/>
      <c r="S181" s="14"/>
      <c r="T181" s="14"/>
      <c r="U181" s="14"/>
      <c r="V181" s="14"/>
      <c r="W181" s="14"/>
      <c r="X181" s="14"/>
      <c r="Y181" s="14"/>
      <c r="Z181" s="14"/>
      <c r="AA181" s="14"/>
      <c r="AB181" s="14"/>
    </row>
    <row r="182">
      <c r="A182" s="7"/>
      <c r="B182" s="11"/>
      <c r="C182" s="9"/>
      <c r="D182" s="22"/>
      <c r="E182" s="11"/>
      <c r="F182" s="11"/>
      <c r="G182" s="11"/>
      <c r="H182" s="79"/>
      <c r="I182" s="14"/>
      <c r="J182" s="14"/>
      <c r="K182" s="14"/>
      <c r="L182" s="14"/>
      <c r="M182" s="14"/>
      <c r="N182" s="14"/>
      <c r="O182" s="14"/>
      <c r="P182" s="14"/>
      <c r="Q182" s="14"/>
      <c r="R182" s="14"/>
      <c r="S182" s="14"/>
      <c r="T182" s="14"/>
      <c r="U182" s="14"/>
      <c r="V182" s="14"/>
      <c r="W182" s="14"/>
      <c r="X182" s="14"/>
      <c r="Y182" s="14"/>
      <c r="Z182" s="14"/>
      <c r="AA182" s="14"/>
      <c r="AB182" s="14"/>
    </row>
    <row r="183">
      <c r="A183" s="7"/>
      <c r="B183" s="11"/>
      <c r="C183" s="9"/>
      <c r="D183" s="22"/>
      <c r="E183" s="11"/>
      <c r="F183" s="11"/>
      <c r="G183" s="11"/>
      <c r="H183" s="79"/>
      <c r="I183" s="14"/>
      <c r="J183" s="14"/>
      <c r="K183" s="14"/>
      <c r="L183" s="14"/>
      <c r="M183" s="14"/>
      <c r="N183" s="14"/>
      <c r="O183" s="14"/>
      <c r="P183" s="14"/>
      <c r="Q183" s="14"/>
      <c r="R183" s="14"/>
      <c r="S183" s="14"/>
      <c r="T183" s="14"/>
      <c r="U183" s="14"/>
      <c r="V183" s="14"/>
      <c r="W183" s="14"/>
      <c r="X183" s="14"/>
      <c r="Y183" s="14"/>
      <c r="Z183" s="14"/>
      <c r="AA183" s="14"/>
      <c r="AB183" s="14"/>
    </row>
    <row r="184">
      <c r="A184" s="7"/>
      <c r="B184" s="11"/>
      <c r="C184" s="9"/>
      <c r="D184" s="22"/>
      <c r="E184" s="11"/>
      <c r="F184" s="11"/>
      <c r="G184" s="11"/>
      <c r="H184" s="79"/>
      <c r="I184" s="14"/>
      <c r="J184" s="14"/>
      <c r="K184" s="14"/>
      <c r="L184" s="14"/>
      <c r="M184" s="14"/>
      <c r="N184" s="14"/>
      <c r="O184" s="14"/>
      <c r="P184" s="14"/>
      <c r="Q184" s="14"/>
      <c r="R184" s="14"/>
      <c r="S184" s="14"/>
      <c r="T184" s="14"/>
      <c r="U184" s="14"/>
      <c r="V184" s="14"/>
      <c r="W184" s="14"/>
      <c r="X184" s="14"/>
      <c r="Y184" s="14"/>
      <c r="Z184" s="14"/>
      <c r="AA184" s="14"/>
      <c r="AB184" s="14"/>
    </row>
    <row r="185">
      <c r="A185" s="7"/>
      <c r="B185" s="11"/>
      <c r="C185" s="9"/>
      <c r="D185" s="22"/>
      <c r="E185" s="11"/>
      <c r="F185" s="11"/>
      <c r="G185" s="11"/>
      <c r="H185" s="79"/>
      <c r="I185" s="14"/>
      <c r="J185" s="14"/>
      <c r="K185" s="14"/>
      <c r="L185" s="14"/>
      <c r="M185" s="14"/>
      <c r="N185" s="14"/>
      <c r="O185" s="14"/>
      <c r="P185" s="14"/>
      <c r="Q185" s="14"/>
      <c r="R185" s="14"/>
      <c r="S185" s="14"/>
      <c r="T185" s="14"/>
      <c r="U185" s="14"/>
      <c r="V185" s="14"/>
      <c r="W185" s="14"/>
      <c r="X185" s="14"/>
      <c r="Y185" s="14"/>
      <c r="Z185" s="14"/>
      <c r="AA185" s="14"/>
      <c r="AB185" s="14"/>
    </row>
    <row r="186">
      <c r="A186" s="7"/>
      <c r="B186" s="11"/>
      <c r="C186" s="9"/>
      <c r="D186" s="22"/>
      <c r="E186" s="11"/>
      <c r="F186" s="11"/>
      <c r="G186" s="11"/>
      <c r="H186" s="79"/>
      <c r="I186" s="14"/>
      <c r="J186" s="14"/>
      <c r="K186" s="14"/>
      <c r="L186" s="14"/>
      <c r="M186" s="14"/>
      <c r="N186" s="14"/>
      <c r="O186" s="14"/>
      <c r="P186" s="14"/>
      <c r="Q186" s="14"/>
      <c r="R186" s="14"/>
      <c r="S186" s="14"/>
      <c r="T186" s="14"/>
      <c r="U186" s="14"/>
      <c r="V186" s="14"/>
      <c r="W186" s="14"/>
      <c r="X186" s="14"/>
      <c r="Y186" s="14"/>
      <c r="Z186" s="14"/>
      <c r="AA186" s="14"/>
      <c r="AB186" s="14"/>
    </row>
    <row r="187">
      <c r="A187" s="7"/>
      <c r="B187" s="11"/>
      <c r="C187" s="9"/>
      <c r="D187" s="22"/>
      <c r="E187" s="11"/>
      <c r="F187" s="11"/>
      <c r="G187" s="11"/>
      <c r="H187" s="79"/>
      <c r="I187" s="14"/>
      <c r="J187" s="14"/>
      <c r="K187" s="14"/>
      <c r="L187" s="14"/>
      <c r="M187" s="14"/>
      <c r="N187" s="14"/>
      <c r="O187" s="14"/>
      <c r="P187" s="14"/>
      <c r="Q187" s="14"/>
      <c r="R187" s="14"/>
      <c r="S187" s="14"/>
      <c r="T187" s="14"/>
      <c r="U187" s="14"/>
      <c r="V187" s="14"/>
      <c r="W187" s="14"/>
      <c r="X187" s="14"/>
      <c r="Y187" s="14"/>
      <c r="Z187" s="14"/>
      <c r="AA187" s="14"/>
      <c r="AB187" s="14"/>
    </row>
    <row r="188">
      <c r="A188" s="7"/>
      <c r="B188" s="11"/>
      <c r="C188" s="9"/>
      <c r="D188" s="22"/>
      <c r="E188" s="11"/>
      <c r="F188" s="11"/>
      <c r="G188" s="11"/>
      <c r="H188" s="79"/>
      <c r="I188" s="14"/>
      <c r="J188" s="14"/>
      <c r="K188" s="14"/>
      <c r="L188" s="14"/>
      <c r="M188" s="14"/>
      <c r="N188" s="14"/>
      <c r="O188" s="14"/>
      <c r="P188" s="14"/>
      <c r="Q188" s="14"/>
      <c r="R188" s="14"/>
      <c r="S188" s="14"/>
      <c r="T188" s="14"/>
      <c r="U188" s="14"/>
      <c r="V188" s="14"/>
      <c r="W188" s="14"/>
      <c r="X188" s="14"/>
      <c r="Y188" s="14"/>
      <c r="Z188" s="14"/>
      <c r="AA188" s="14"/>
      <c r="AB188" s="14"/>
    </row>
    <row r="189">
      <c r="A189" s="7"/>
      <c r="B189" s="11"/>
      <c r="C189" s="9"/>
      <c r="D189" s="22"/>
      <c r="E189" s="11"/>
      <c r="F189" s="11"/>
      <c r="G189" s="11"/>
      <c r="H189" s="79"/>
      <c r="I189" s="14"/>
      <c r="J189" s="14"/>
      <c r="K189" s="14"/>
      <c r="L189" s="14"/>
      <c r="M189" s="14"/>
      <c r="N189" s="14"/>
      <c r="O189" s="14"/>
      <c r="P189" s="14"/>
      <c r="Q189" s="14"/>
      <c r="R189" s="14"/>
      <c r="S189" s="14"/>
      <c r="T189" s="14"/>
      <c r="U189" s="14"/>
      <c r="V189" s="14"/>
      <c r="W189" s="14"/>
      <c r="X189" s="14"/>
      <c r="Y189" s="14"/>
      <c r="Z189" s="14"/>
      <c r="AA189" s="14"/>
      <c r="AB189" s="14"/>
    </row>
    <row r="190">
      <c r="A190" s="7"/>
      <c r="B190" s="11"/>
      <c r="C190" s="9"/>
      <c r="D190" s="22"/>
      <c r="E190" s="11"/>
      <c r="F190" s="11"/>
      <c r="G190" s="11"/>
      <c r="H190" s="79"/>
      <c r="I190" s="14"/>
      <c r="J190" s="14"/>
      <c r="K190" s="14"/>
      <c r="L190" s="14"/>
      <c r="M190" s="14"/>
      <c r="N190" s="14"/>
      <c r="O190" s="14"/>
      <c r="P190" s="14"/>
      <c r="Q190" s="14"/>
      <c r="R190" s="14"/>
      <c r="S190" s="14"/>
      <c r="T190" s="14"/>
      <c r="U190" s="14"/>
      <c r="V190" s="14"/>
      <c r="W190" s="14"/>
      <c r="X190" s="14"/>
      <c r="Y190" s="14"/>
      <c r="Z190" s="14"/>
      <c r="AA190" s="14"/>
      <c r="AB190" s="14"/>
    </row>
    <row r="191">
      <c r="A191" s="7"/>
      <c r="B191" s="11"/>
      <c r="C191" s="9"/>
      <c r="D191" s="22"/>
      <c r="E191" s="11"/>
      <c r="F191" s="11"/>
      <c r="G191" s="11"/>
      <c r="H191" s="79"/>
      <c r="I191" s="14"/>
      <c r="J191" s="14"/>
      <c r="K191" s="14"/>
      <c r="L191" s="14"/>
      <c r="M191" s="14"/>
      <c r="N191" s="14"/>
      <c r="O191" s="14"/>
      <c r="P191" s="14"/>
      <c r="Q191" s="14"/>
      <c r="R191" s="14"/>
      <c r="S191" s="14"/>
      <c r="T191" s="14"/>
      <c r="U191" s="14"/>
      <c r="V191" s="14"/>
      <c r="W191" s="14"/>
      <c r="X191" s="14"/>
      <c r="Y191" s="14"/>
      <c r="Z191" s="14"/>
      <c r="AA191" s="14"/>
      <c r="AB191" s="14"/>
    </row>
    <row r="192">
      <c r="A192" s="7"/>
      <c r="B192" s="11"/>
      <c r="C192" s="9"/>
      <c r="D192" s="22"/>
      <c r="E192" s="11"/>
      <c r="F192" s="11"/>
      <c r="G192" s="11"/>
      <c r="H192" s="79"/>
      <c r="I192" s="14"/>
      <c r="J192" s="14"/>
      <c r="K192" s="14"/>
      <c r="L192" s="14"/>
      <c r="M192" s="14"/>
      <c r="N192" s="14"/>
      <c r="O192" s="14"/>
      <c r="P192" s="14"/>
      <c r="Q192" s="14"/>
      <c r="R192" s="14"/>
      <c r="S192" s="14"/>
      <c r="T192" s="14"/>
      <c r="U192" s="14"/>
      <c r="V192" s="14"/>
      <c r="W192" s="14"/>
      <c r="X192" s="14"/>
      <c r="Y192" s="14"/>
      <c r="Z192" s="14"/>
      <c r="AA192" s="14"/>
      <c r="AB192" s="14"/>
    </row>
    <row r="193">
      <c r="A193" s="7"/>
      <c r="B193" s="11"/>
      <c r="C193" s="9"/>
      <c r="D193" s="22"/>
      <c r="E193" s="11"/>
      <c r="F193" s="11"/>
      <c r="G193" s="11"/>
      <c r="H193" s="79"/>
      <c r="I193" s="14"/>
      <c r="J193" s="14"/>
      <c r="K193" s="14"/>
      <c r="L193" s="14"/>
      <c r="M193" s="14"/>
      <c r="N193" s="14"/>
      <c r="O193" s="14"/>
      <c r="P193" s="14"/>
      <c r="Q193" s="14"/>
      <c r="R193" s="14"/>
      <c r="S193" s="14"/>
      <c r="T193" s="14"/>
      <c r="U193" s="14"/>
      <c r="V193" s="14"/>
      <c r="W193" s="14"/>
      <c r="X193" s="14"/>
      <c r="Y193" s="14"/>
      <c r="Z193" s="14"/>
      <c r="AA193" s="14"/>
      <c r="AB193" s="14"/>
    </row>
    <row r="194">
      <c r="A194" s="7"/>
      <c r="B194" s="11"/>
      <c r="C194" s="9"/>
      <c r="D194" s="22"/>
      <c r="E194" s="11"/>
      <c r="F194" s="11"/>
      <c r="G194" s="11"/>
      <c r="H194" s="79"/>
      <c r="I194" s="14"/>
      <c r="J194" s="14"/>
      <c r="K194" s="14"/>
      <c r="L194" s="14"/>
      <c r="M194" s="14"/>
      <c r="N194" s="14"/>
      <c r="O194" s="14"/>
      <c r="P194" s="14"/>
      <c r="Q194" s="14"/>
      <c r="R194" s="14"/>
      <c r="S194" s="14"/>
      <c r="T194" s="14"/>
      <c r="U194" s="14"/>
      <c r="V194" s="14"/>
      <c r="W194" s="14"/>
      <c r="X194" s="14"/>
      <c r="Y194" s="14"/>
      <c r="Z194" s="14"/>
      <c r="AA194" s="14"/>
      <c r="AB194" s="14"/>
    </row>
    <row r="195">
      <c r="A195" s="7"/>
      <c r="B195" s="11"/>
      <c r="C195" s="9"/>
      <c r="D195" s="22"/>
      <c r="E195" s="11"/>
      <c r="F195" s="11"/>
      <c r="G195" s="11"/>
      <c r="H195" s="79"/>
      <c r="I195" s="14"/>
      <c r="J195" s="14"/>
      <c r="K195" s="14"/>
      <c r="L195" s="14"/>
      <c r="M195" s="14"/>
      <c r="N195" s="14"/>
      <c r="O195" s="14"/>
      <c r="P195" s="14"/>
      <c r="Q195" s="14"/>
      <c r="R195" s="14"/>
      <c r="S195" s="14"/>
      <c r="T195" s="14"/>
      <c r="U195" s="14"/>
      <c r="V195" s="14"/>
      <c r="W195" s="14"/>
      <c r="X195" s="14"/>
      <c r="Y195" s="14"/>
      <c r="Z195" s="14"/>
      <c r="AA195" s="14"/>
      <c r="AB195" s="14"/>
    </row>
    <row r="196">
      <c r="A196" s="7"/>
      <c r="B196" s="11"/>
      <c r="C196" s="9"/>
      <c r="D196" s="22"/>
      <c r="E196" s="11"/>
      <c r="F196" s="11"/>
      <c r="G196" s="11"/>
      <c r="H196" s="79"/>
      <c r="I196" s="14"/>
      <c r="J196" s="14"/>
      <c r="K196" s="14"/>
      <c r="L196" s="14"/>
      <c r="M196" s="14"/>
      <c r="N196" s="14"/>
      <c r="O196" s="14"/>
      <c r="P196" s="14"/>
      <c r="Q196" s="14"/>
      <c r="R196" s="14"/>
      <c r="S196" s="14"/>
      <c r="T196" s="14"/>
      <c r="U196" s="14"/>
      <c r="V196" s="14"/>
      <c r="W196" s="14"/>
      <c r="X196" s="14"/>
      <c r="Y196" s="14"/>
      <c r="Z196" s="14"/>
      <c r="AA196" s="14"/>
      <c r="AB196" s="14"/>
    </row>
    <row r="197">
      <c r="A197" s="7"/>
      <c r="B197" s="11"/>
      <c r="C197" s="9"/>
      <c r="D197" s="22"/>
      <c r="E197" s="11"/>
      <c r="F197" s="11"/>
      <c r="G197" s="11"/>
      <c r="H197" s="79"/>
      <c r="I197" s="14"/>
      <c r="J197" s="14"/>
      <c r="K197" s="14"/>
      <c r="L197" s="14"/>
      <c r="M197" s="14"/>
      <c r="N197" s="14"/>
      <c r="O197" s="14"/>
      <c r="P197" s="14"/>
      <c r="Q197" s="14"/>
      <c r="R197" s="14"/>
      <c r="S197" s="14"/>
      <c r="T197" s="14"/>
      <c r="U197" s="14"/>
      <c r="V197" s="14"/>
      <c r="W197" s="14"/>
      <c r="X197" s="14"/>
      <c r="Y197" s="14"/>
      <c r="Z197" s="14"/>
      <c r="AA197" s="14"/>
      <c r="AB197" s="14"/>
    </row>
    <row r="198">
      <c r="A198" s="7"/>
      <c r="B198" s="11"/>
      <c r="C198" s="9"/>
      <c r="D198" s="22"/>
      <c r="E198" s="11"/>
      <c r="F198" s="11"/>
      <c r="G198" s="11"/>
      <c r="H198" s="79"/>
      <c r="I198" s="14"/>
      <c r="J198" s="14"/>
      <c r="K198" s="14"/>
      <c r="L198" s="14"/>
      <c r="M198" s="14"/>
      <c r="N198" s="14"/>
      <c r="O198" s="14"/>
      <c r="P198" s="14"/>
      <c r="Q198" s="14"/>
      <c r="R198" s="14"/>
      <c r="S198" s="14"/>
      <c r="T198" s="14"/>
      <c r="U198" s="14"/>
      <c r="V198" s="14"/>
      <c r="W198" s="14"/>
      <c r="X198" s="14"/>
      <c r="Y198" s="14"/>
      <c r="Z198" s="14"/>
      <c r="AA198" s="14"/>
      <c r="AB198" s="14"/>
    </row>
    <row r="199">
      <c r="A199" s="7"/>
      <c r="B199" s="11"/>
      <c r="C199" s="9"/>
      <c r="D199" s="22"/>
      <c r="E199" s="11"/>
      <c r="F199" s="11"/>
      <c r="G199" s="11"/>
      <c r="H199" s="79"/>
      <c r="I199" s="14"/>
      <c r="J199" s="14"/>
      <c r="K199" s="14"/>
      <c r="L199" s="14"/>
      <c r="M199" s="14"/>
      <c r="N199" s="14"/>
      <c r="O199" s="14"/>
      <c r="P199" s="14"/>
      <c r="Q199" s="14"/>
      <c r="R199" s="14"/>
      <c r="S199" s="14"/>
      <c r="T199" s="14"/>
      <c r="U199" s="14"/>
      <c r="V199" s="14"/>
      <c r="W199" s="14"/>
      <c r="X199" s="14"/>
      <c r="Y199" s="14"/>
      <c r="Z199" s="14"/>
      <c r="AA199" s="14"/>
      <c r="AB199" s="14"/>
    </row>
    <row r="200">
      <c r="A200" s="7"/>
      <c r="B200" s="11"/>
      <c r="C200" s="9"/>
      <c r="D200" s="22"/>
      <c r="E200" s="11"/>
      <c r="F200" s="11"/>
      <c r="G200" s="11"/>
      <c r="H200" s="79"/>
      <c r="I200" s="14"/>
      <c r="J200" s="14"/>
      <c r="K200" s="14"/>
      <c r="L200" s="14"/>
      <c r="M200" s="14"/>
      <c r="N200" s="14"/>
      <c r="O200" s="14"/>
      <c r="P200" s="14"/>
      <c r="Q200" s="14"/>
      <c r="R200" s="14"/>
      <c r="S200" s="14"/>
      <c r="T200" s="14"/>
      <c r="U200" s="14"/>
      <c r="V200" s="14"/>
      <c r="W200" s="14"/>
      <c r="X200" s="14"/>
      <c r="Y200" s="14"/>
      <c r="Z200" s="14"/>
      <c r="AA200" s="14"/>
      <c r="AB200" s="14"/>
    </row>
    <row r="201">
      <c r="A201" s="7"/>
      <c r="B201" s="11"/>
      <c r="C201" s="9"/>
      <c r="D201" s="22"/>
      <c r="E201" s="11"/>
      <c r="F201" s="11"/>
      <c r="G201" s="11"/>
      <c r="H201" s="79"/>
      <c r="I201" s="14"/>
      <c r="J201" s="14"/>
      <c r="K201" s="14"/>
      <c r="L201" s="14"/>
      <c r="M201" s="14"/>
      <c r="N201" s="14"/>
      <c r="O201" s="14"/>
      <c r="P201" s="14"/>
      <c r="Q201" s="14"/>
      <c r="R201" s="14"/>
      <c r="S201" s="14"/>
      <c r="T201" s="14"/>
      <c r="U201" s="14"/>
      <c r="V201" s="14"/>
      <c r="W201" s="14"/>
      <c r="X201" s="14"/>
      <c r="Y201" s="14"/>
      <c r="Z201" s="14"/>
      <c r="AA201" s="14"/>
      <c r="AB201" s="14"/>
    </row>
    <row r="202">
      <c r="A202" s="7"/>
      <c r="B202" s="11"/>
      <c r="C202" s="9"/>
      <c r="D202" s="22"/>
      <c r="E202" s="11"/>
      <c r="F202" s="11"/>
      <c r="G202" s="11"/>
      <c r="H202" s="79"/>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1"/>
      <c r="H203" s="79"/>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1"/>
      <c r="H204" s="79"/>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1"/>
      <c r="H205" s="79"/>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1"/>
      <c r="H206" s="79"/>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1"/>
      <c r="H207" s="79"/>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1"/>
      <c r="H208" s="79"/>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1"/>
      <c r="H209" s="79"/>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1"/>
      <c r="H210" s="79"/>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1"/>
      <c r="H211" s="79"/>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1"/>
      <c r="H212" s="79"/>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1"/>
      <c r="H213" s="79"/>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1"/>
      <c r="H214" s="79"/>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1"/>
      <c r="H215" s="79"/>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1"/>
      <c r="H216" s="79"/>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1"/>
      <c r="H217" s="79"/>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1"/>
      <c r="H218" s="79"/>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1"/>
      <c r="H219" s="79"/>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1"/>
      <c r="H220" s="79"/>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1"/>
      <c r="H221" s="79"/>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1"/>
      <c r="H222" s="79"/>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1"/>
      <c r="H223" s="79"/>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1"/>
      <c r="H224" s="79"/>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1"/>
      <c r="H225" s="79"/>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1"/>
      <c r="H226" s="79"/>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1"/>
      <c r="H227" s="79"/>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1"/>
      <c r="H228" s="79"/>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1"/>
      <c r="H229" s="79"/>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1"/>
      <c r="H230" s="79"/>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1"/>
      <c r="H231" s="79"/>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1"/>
      <c r="H232" s="79"/>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1"/>
      <c r="H233" s="79"/>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1"/>
      <c r="H234" s="79"/>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1"/>
      <c r="H235" s="79"/>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1"/>
      <c r="H236" s="79"/>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1"/>
      <c r="H237" s="79"/>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1"/>
      <c r="H238" s="79"/>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1"/>
      <c r="H239" s="79"/>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1"/>
      <c r="H240" s="79"/>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1"/>
      <c r="H241" s="79"/>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1"/>
      <c r="H242" s="79"/>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1"/>
      <c r="H243" s="79"/>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1"/>
      <c r="H244" s="79"/>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1"/>
      <c r="H245" s="79"/>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1"/>
      <c r="H246" s="79"/>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1"/>
      <c r="H247" s="79"/>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1"/>
      <c r="H248" s="79"/>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1"/>
      <c r="H249" s="79"/>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1"/>
      <c r="H250" s="79"/>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1"/>
      <c r="H251" s="79"/>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1"/>
      <c r="H252" s="79"/>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1"/>
      <c r="H253" s="79"/>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1"/>
      <c r="H254" s="79"/>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1"/>
      <c r="H255" s="79"/>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1"/>
      <c r="H256" s="79"/>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1"/>
      <c r="H257" s="79"/>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1"/>
      <c r="H258" s="79"/>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1"/>
      <c r="H259" s="79"/>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1"/>
      <c r="H260" s="79"/>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1"/>
      <c r="H261" s="79"/>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1"/>
      <c r="H262" s="79"/>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1"/>
      <c r="H263" s="79"/>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1"/>
      <c r="H264" s="79"/>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1"/>
      <c r="H265" s="79"/>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1"/>
      <c r="H266" s="79"/>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1"/>
      <c r="H267" s="79"/>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1"/>
      <c r="H268" s="79"/>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1"/>
      <c r="H269" s="79"/>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1"/>
      <c r="H270" s="79"/>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1"/>
      <c r="H271" s="79"/>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1"/>
      <c r="H272" s="79"/>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1"/>
      <c r="H273" s="79"/>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1"/>
      <c r="H274" s="79"/>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1"/>
      <c r="H275" s="79"/>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1"/>
      <c r="H276" s="79"/>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1"/>
      <c r="H277" s="79"/>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1"/>
      <c r="H278" s="79"/>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1"/>
      <c r="H279" s="79"/>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1"/>
      <c r="H280" s="79"/>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1"/>
      <c r="H281" s="79"/>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1"/>
      <c r="H282" s="79"/>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1"/>
      <c r="H283" s="79"/>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1"/>
      <c r="H284" s="79"/>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1"/>
      <c r="H285" s="79"/>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1"/>
      <c r="H286" s="79"/>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1"/>
      <c r="H287" s="79"/>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1"/>
      <c r="H288" s="79"/>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1"/>
      <c r="H289" s="79"/>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1"/>
      <c r="H290" s="79"/>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1"/>
      <c r="H291" s="79"/>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1"/>
      <c r="H292" s="79"/>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1"/>
      <c r="H293" s="79"/>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1"/>
      <c r="H294" s="79"/>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1"/>
      <c r="H295" s="79"/>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1"/>
      <c r="H296" s="79"/>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1"/>
      <c r="H297" s="79"/>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1"/>
      <c r="H298" s="79"/>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1"/>
      <c r="H299" s="79"/>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1"/>
      <c r="H300" s="79"/>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1"/>
      <c r="H301" s="79"/>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1"/>
      <c r="H302" s="79"/>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1"/>
      <c r="H303" s="79"/>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1"/>
      <c r="H304" s="79"/>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1"/>
      <c r="H305" s="79"/>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1"/>
      <c r="H306" s="79"/>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1"/>
      <c r="H307" s="79"/>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1"/>
      <c r="H308" s="79"/>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1"/>
      <c r="H309" s="79"/>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1"/>
      <c r="H310" s="79"/>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1"/>
      <c r="H311" s="79"/>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1"/>
      <c r="H312" s="79"/>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1"/>
      <c r="H313" s="79"/>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1"/>
      <c r="H314" s="79"/>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1"/>
      <c r="H315" s="79"/>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1"/>
      <c r="H316" s="79"/>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1"/>
      <c r="H317" s="79"/>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1"/>
      <c r="H318" s="79"/>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1"/>
      <c r="H319" s="79"/>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1"/>
      <c r="H320" s="79"/>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1"/>
      <c r="H321" s="79"/>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1"/>
      <c r="H322" s="79"/>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1"/>
      <c r="H323" s="79"/>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1"/>
      <c r="H324" s="79"/>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1"/>
      <c r="H325" s="79"/>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1"/>
      <c r="H326" s="79"/>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1"/>
      <c r="H327" s="79"/>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1"/>
      <c r="H328" s="79"/>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1"/>
      <c r="H329" s="79"/>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1"/>
      <c r="H330" s="79"/>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1"/>
      <c r="H331" s="79"/>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1"/>
      <c r="H332" s="79"/>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1"/>
      <c r="H333" s="79"/>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1"/>
      <c r="H334" s="79"/>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1"/>
      <c r="H335" s="79"/>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1"/>
      <c r="H336" s="79"/>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1"/>
      <c r="H337" s="79"/>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1"/>
      <c r="H338" s="79"/>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1"/>
      <c r="H339" s="79"/>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1"/>
      <c r="H340" s="79"/>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1"/>
      <c r="H341" s="79"/>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1"/>
      <c r="H342" s="79"/>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1"/>
      <c r="H343" s="79"/>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1"/>
      <c r="H344" s="79"/>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1"/>
      <c r="H345" s="79"/>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1"/>
      <c r="H346" s="79"/>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1"/>
      <c r="H347" s="79"/>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1"/>
      <c r="H348" s="79"/>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1"/>
      <c r="H349" s="79"/>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1"/>
      <c r="H350" s="79"/>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1"/>
      <c r="H351" s="79"/>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1"/>
      <c r="H352" s="79"/>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1"/>
      <c r="H353" s="79"/>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1"/>
      <c r="H354" s="79"/>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1"/>
      <c r="H355" s="79"/>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1"/>
      <c r="H356" s="79"/>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1"/>
      <c r="H357" s="79"/>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1"/>
      <c r="H358" s="79"/>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1"/>
      <c r="H359" s="79"/>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1"/>
      <c r="H360" s="79"/>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1"/>
      <c r="H361" s="79"/>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1"/>
      <c r="H362" s="79"/>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1"/>
      <c r="H363" s="79"/>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1"/>
      <c r="H364" s="79"/>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1"/>
      <c r="H365" s="79"/>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1"/>
      <c r="H366" s="79"/>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1"/>
      <c r="H367" s="79"/>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1"/>
      <c r="H368" s="79"/>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1"/>
      <c r="H369" s="79"/>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1"/>
      <c r="H370" s="79"/>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1"/>
      <c r="H371" s="79"/>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1"/>
      <c r="H372" s="79"/>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1"/>
      <c r="H373" s="79"/>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1"/>
      <c r="H374" s="79"/>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1"/>
      <c r="H375" s="79"/>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1"/>
      <c r="H376" s="79"/>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1"/>
      <c r="H377" s="79"/>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1"/>
      <c r="H378" s="79"/>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1"/>
      <c r="H379" s="79"/>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1"/>
      <c r="H380" s="79"/>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1"/>
      <c r="H381" s="79"/>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1"/>
      <c r="H382" s="79"/>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1"/>
      <c r="H383" s="79"/>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1"/>
      <c r="H384" s="79"/>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1"/>
      <c r="H385" s="79"/>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1"/>
      <c r="H386" s="79"/>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1"/>
      <c r="H387" s="79"/>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1"/>
      <c r="H388" s="79"/>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1"/>
      <c r="H389" s="79"/>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1"/>
      <c r="H390" s="79"/>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1"/>
      <c r="H391" s="79"/>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1"/>
      <c r="H392" s="79"/>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1"/>
      <c r="H393" s="79"/>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1"/>
      <c r="H394" s="79"/>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1"/>
      <c r="H395" s="79"/>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1"/>
      <c r="H396" s="79"/>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1"/>
      <c r="H397" s="79"/>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1"/>
      <c r="H398" s="79"/>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1"/>
      <c r="H399" s="79"/>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1"/>
      <c r="H400" s="79"/>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1"/>
      <c r="H401" s="79"/>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1"/>
      <c r="H402" s="79"/>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1"/>
      <c r="H403" s="79"/>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1"/>
      <c r="H404" s="79"/>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1"/>
      <c r="H405" s="79"/>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1"/>
      <c r="H406" s="79"/>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1"/>
      <c r="H407" s="79"/>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1"/>
      <c r="H408" s="79"/>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1"/>
      <c r="H409" s="79"/>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1"/>
      <c r="H410" s="79"/>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1"/>
      <c r="H411" s="79"/>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1"/>
      <c r="H412" s="79"/>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1"/>
      <c r="H413" s="79"/>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1"/>
      <c r="H414" s="79"/>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1"/>
      <c r="H415" s="79"/>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1"/>
      <c r="H416" s="79"/>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1"/>
      <c r="H417" s="79"/>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1"/>
      <c r="H418" s="79"/>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1"/>
      <c r="H419" s="79"/>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1"/>
      <c r="H420" s="79"/>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1"/>
      <c r="H421" s="79"/>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1"/>
      <c r="H422" s="79"/>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1"/>
      <c r="H423" s="79"/>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1"/>
      <c r="H424" s="79"/>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1"/>
      <c r="H425" s="79"/>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1"/>
      <c r="H426" s="79"/>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1"/>
      <c r="H427" s="79"/>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1"/>
      <c r="H428" s="79"/>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1"/>
      <c r="H429" s="79"/>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1"/>
      <c r="H430" s="79"/>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1"/>
      <c r="H431" s="79"/>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1"/>
      <c r="H432" s="79"/>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1"/>
      <c r="H433" s="79"/>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1"/>
      <c r="H434" s="79"/>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1"/>
      <c r="H435" s="79"/>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1"/>
      <c r="H436" s="79"/>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1"/>
      <c r="H437" s="79"/>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1"/>
      <c r="H438" s="79"/>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1"/>
      <c r="H439" s="79"/>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1"/>
      <c r="H440" s="79"/>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1"/>
      <c r="H441" s="79"/>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1"/>
      <c r="H442" s="79"/>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1"/>
      <c r="H443" s="79"/>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1"/>
      <c r="H444" s="79"/>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1"/>
      <c r="H445" s="79"/>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1"/>
      <c r="H446" s="79"/>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1"/>
      <c r="H447" s="79"/>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1"/>
      <c r="H448" s="79"/>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1"/>
      <c r="H449" s="79"/>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1"/>
      <c r="H450" s="79"/>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1"/>
      <c r="H451" s="79"/>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1"/>
      <c r="H452" s="79"/>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1"/>
      <c r="H453" s="79"/>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1"/>
      <c r="H454" s="79"/>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1"/>
      <c r="H455" s="79"/>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1"/>
      <c r="H456" s="79"/>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1"/>
      <c r="H457" s="79"/>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1"/>
      <c r="H458" s="79"/>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1"/>
      <c r="H459" s="79"/>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1"/>
      <c r="H460" s="79"/>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1"/>
      <c r="H461" s="79"/>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1"/>
      <c r="H462" s="79"/>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1"/>
      <c r="H463" s="79"/>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1"/>
      <c r="H464" s="79"/>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1"/>
      <c r="H465" s="79"/>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1"/>
      <c r="H466" s="79"/>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1"/>
      <c r="H467" s="79"/>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1"/>
      <c r="H468" s="79"/>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1"/>
      <c r="H469" s="79"/>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1"/>
      <c r="H470" s="79"/>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1"/>
      <c r="H471" s="79"/>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1"/>
      <c r="H472" s="79"/>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1"/>
      <c r="H473" s="79"/>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1"/>
      <c r="H474" s="79"/>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1"/>
      <c r="H475" s="79"/>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1"/>
      <c r="H476" s="79"/>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1"/>
      <c r="H477" s="79"/>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1"/>
      <c r="H478" s="79"/>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1"/>
      <c r="H479" s="79"/>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1"/>
      <c r="H480" s="79"/>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1"/>
      <c r="H481" s="79"/>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1"/>
      <c r="H482" s="79"/>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1"/>
      <c r="H483" s="79"/>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1"/>
      <c r="H484" s="79"/>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1"/>
      <c r="H485" s="79"/>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1"/>
      <c r="H486" s="79"/>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1"/>
      <c r="H487" s="79"/>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1"/>
      <c r="H488" s="79"/>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1"/>
      <c r="H489" s="79"/>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1"/>
      <c r="H490" s="79"/>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1"/>
      <c r="H491" s="79"/>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1"/>
      <c r="H492" s="79"/>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1"/>
      <c r="H493" s="79"/>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1"/>
      <c r="H494" s="79"/>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1"/>
      <c r="H495" s="79"/>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1"/>
      <c r="H496" s="79"/>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1"/>
      <c r="H497" s="79"/>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1"/>
      <c r="H498" s="79"/>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1"/>
      <c r="H499" s="79"/>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1"/>
      <c r="H500" s="79"/>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1"/>
      <c r="H501" s="79"/>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1"/>
      <c r="H502" s="79"/>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1"/>
      <c r="H503" s="79"/>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1"/>
      <c r="H504" s="79"/>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1"/>
      <c r="H505" s="79"/>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1"/>
      <c r="H506" s="79"/>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1"/>
      <c r="H507" s="79"/>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1"/>
      <c r="H508" s="79"/>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1"/>
      <c r="H509" s="79"/>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1"/>
      <c r="H510" s="79"/>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1"/>
      <c r="H511" s="79"/>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1"/>
      <c r="H512" s="79"/>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1"/>
      <c r="H513" s="79"/>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1"/>
      <c r="H514" s="79"/>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1"/>
      <c r="H515" s="79"/>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1"/>
      <c r="H516" s="79"/>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1"/>
      <c r="H517" s="79"/>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1"/>
      <c r="H518" s="79"/>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1"/>
      <c r="H519" s="79"/>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1"/>
      <c r="H520" s="79"/>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1"/>
      <c r="H521" s="79"/>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1"/>
      <c r="H522" s="79"/>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1"/>
      <c r="H523" s="79"/>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1"/>
      <c r="H524" s="79"/>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1"/>
      <c r="H525" s="79"/>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1"/>
      <c r="H526" s="79"/>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1"/>
      <c r="H527" s="79"/>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1"/>
      <c r="H528" s="79"/>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1"/>
      <c r="H529" s="79"/>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1"/>
      <c r="H530" s="79"/>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1"/>
      <c r="H531" s="79"/>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1"/>
      <c r="H532" s="79"/>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1"/>
      <c r="H533" s="79"/>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1"/>
      <c r="H534" s="79"/>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1"/>
      <c r="H535" s="79"/>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1"/>
      <c r="H536" s="79"/>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1"/>
      <c r="H537" s="79"/>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1"/>
      <c r="H538" s="79"/>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1"/>
      <c r="H539" s="79"/>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1"/>
      <c r="H540" s="79"/>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1"/>
      <c r="H541" s="79"/>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1"/>
      <c r="H542" s="79"/>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1"/>
      <c r="H543" s="79"/>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1"/>
      <c r="H544" s="79"/>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1"/>
      <c r="H545" s="79"/>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1"/>
      <c r="H546" s="79"/>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1"/>
      <c r="H547" s="79"/>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1"/>
      <c r="H548" s="79"/>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1"/>
      <c r="H549" s="79"/>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1"/>
      <c r="H550" s="79"/>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1"/>
      <c r="H551" s="79"/>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1"/>
      <c r="H552" s="79"/>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1"/>
      <c r="H553" s="79"/>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1"/>
      <c r="H554" s="79"/>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1"/>
      <c r="H555" s="79"/>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1"/>
      <c r="H556" s="79"/>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1"/>
      <c r="H557" s="79"/>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1"/>
      <c r="H558" s="79"/>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1"/>
      <c r="H559" s="79"/>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1"/>
      <c r="H560" s="79"/>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1"/>
      <c r="H561" s="79"/>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1"/>
      <c r="H562" s="79"/>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1"/>
      <c r="H563" s="79"/>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1"/>
      <c r="H564" s="79"/>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1"/>
      <c r="H565" s="79"/>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1"/>
      <c r="H566" s="79"/>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1"/>
      <c r="H567" s="79"/>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1"/>
      <c r="H568" s="79"/>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1"/>
      <c r="H569" s="79"/>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1"/>
      <c r="H570" s="79"/>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1"/>
      <c r="H571" s="79"/>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1"/>
      <c r="H572" s="79"/>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1"/>
      <c r="H573" s="79"/>
      <c r="I573" s="14"/>
      <c r="J573" s="14"/>
      <c r="K573" s="14"/>
      <c r="L573" s="14"/>
      <c r="M573" s="14"/>
      <c r="N573" s="14"/>
      <c r="O573" s="14"/>
      <c r="P573" s="14"/>
      <c r="Q573" s="14"/>
      <c r="R573" s="14"/>
      <c r="S573" s="14"/>
      <c r="T573" s="14"/>
      <c r="U573" s="14"/>
      <c r="V573" s="14"/>
      <c r="W573" s="14"/>
      <c r="X573" s="14"/>
      <c r="Y573" s="14"/>
      <c r="Z573" s="14"/>
      <c r="AA573" s="14"/>
      <c r="AB573" s="14"/>
    </row>
    <row r="574">
      <c r="A574" s="7"/>
      <c r="B574" s="11"/>
      <c r="C574" s="9"/>
      <c r="D574" s="22"/>
      <c r="E574" s="11"/>
      <c r="F574" s="11"/>
      <c r="G574" s="11"/>
      <c r="H574" s="79"/>
      <c r="I574" s="14"/>
      <c r="J574" s="14"/>
      <c r="K574" s="14"/>
      <c r="L574" s="14"/>
      <c r="M574" s="14"/>
      <c r="N574" s="14"/>
      <c r="O574" s="14"/>
      <c r="P574" s="14"/>
      <c r="Q574" s="14"/>
      <c r="R574" s="14"/>
      <c r="S574" s="14"/>
      <c r="T574" s="14"/>
      <c r="U574" s="14"/>
      <c r="V574" s="14"/>
      <c r="W574" s="14"/>
      <c r="X574" s="14"/>
      <c r="Y574" s="14"/>
      <c r="Z574" s="14"/>
      <c r="AA574" s="14"/>
      <c r="AB574" s="14"/>
    </row>
    <row r="575">
      <c r="A575" s="7"/>
      <c r="B575" s="11"/>
      <c r="C575" s="9"/>
      <c r="D575" s="22"/>
      <c r="E575" s="11"/>
      <c r="F575" s="11"/>
      <c r="G575" s="11"/>
      <c r="H575" s="79"/>
      <c r="I575" s="14"/>
      <c r="J575" s="14"/>
      <c r="K575" s="14"/>
      <c r="L575" s="14"/>
      <c r="M575" s="14"/>
      <c r="N575" s="14"/>
      <c r="O575" s="14"/>
      <c r="P575" s="14"/>
      <c r="Q575" s="14"/>
      <c r="R575" s="14"/>
      <c r="S575" s="14"/>
      <c r="T575" s="14"/>
      <c r="U575" s="14"/>
      <c r="V575" s="14"/>
      <c r="W575" s="14"/>
      <c r="X575" s="14"/>
      <c r="Y575" s="14"/>
      <c r="Z575" s="14"/>
      <c r="AA575" s="14"/>
      <c r="AB575" s="14"/>
    </row>
    <row r="576">
      <c r="A576" s="7"/>
      <c r="B576" s="11"/>
      <c r="C576" s="9"/>
      <c r="D576" s="22"/>
      <c r="E576" s="11"/>
      <c r="F576" s="11"/>
      <c r="G576" s="11"/>
      <c r="H576" s="79"/>
      <c r="I576" s="14"/>
      <c r="J576" s="14"/>
      <c r="K576" s="14"/>
      <c r="L576" s="14"/>
      <c r="M576" s="14"/>
      <c r="N576" s="14"/>
      <c r="O576" s="14"/>
      <c r="P576" s="14"/>
      <c r="Q576" s="14"/>
      <c r="R576" s="14"/>
      <c r="S576" s="14"/>
      <c r="T576" s="14"/>
      <c r="U576" s="14"/>
      <c r="V576" s="14"/>
      <c r="W576" s="14"/>
      <c r="X576" s="14"/>
      <c r="Y576" s="14"/>
      <c r="Z576" s="14"/>
      <c r="AA576" s="14"/>
      <c r="AB576" s="14"/>
    </row>
    <row r="577">
      <c r="A577" s="7"/>
      <c r="B577" s="11"/>
      <c r="C577" s="9"/>
      <c r="D577" s="22"/>
      <c r="E577" s="11"/>
      <c r="F577" s="11"/>
      <c r="G577" s="11"/>
      <c r="H577" s="79"/>
      <c r="I577" s="14"/>
      <c r="J577" s="14"/>
      <c r="K577" s="14"/>
      <c r="L577" s="14"/>
      <c r="M577" s="14"/>
      <c r="N577" s="14"/>
      <c r="O577" s="14"/>
      <c r="P577" s="14"/>
      <c r="Q577" s="14"/>
      <c r="R577" s="14"/>
      <c r="S577" s="14"/>
      <c r="T577" s="14"/>
      <c r="U577" s="14"/>
      <c r="V577" s="14"/>
      <c r="W577" s="14"/>
      <c r="X577" s="14"/>
      <c r="Y577" s="14"/>
      <c r="Z577" s="14"/>
      <c r="AA577" s="14"/>
      <c r="AB577" s="14"/>
    </row>
    <row r="578">
      <c r="A578" s="7"/>
      <c r="B578" s="11"/>
      <c r="C578" s="9"/>
      <c r="D578" s="22"/>
      <c r="E578" s="11"/>
      <c r="F578" s="11"/>
      <c r="G578" s="11"/>
      <c r="H578" s="79"/>
      <c r="I578" s="14"/>
      <c r="J578" s="14"/>
      <c r="K578" s="14"/>
      <c r="L578" s="14"/>
      <c r="M578" s="14"/>
      <c r="N578" s="14"/>
      <c r="O578" s="14"/>
      <c r="P578" s="14"/>
      <c r="Q578" s="14"/>
      <c r="R578" s="14"/>
      <c r="S578" s="14"/>
      <c r="T578" s="14"/>
      <c r="U578" s="14"/>
      <c r="V578" s="14"/>
      <c r="W578" s="14"/>
      <c r="X578" s="14"/>
      <c r="Y578" s="14"/>
      <c r="Z578" s="14"/>
      <c r="AA578" s="14"/>
      <c r="AB578" s="14"/>
    </row>
    <row r="579">
      <c r="A579" s="7"/>
      <c r="B579" s="11"/>
      <c r="C579" s="9"/>
      <c r="D579" s="22"/>
      <c r="E579" s="11"/>
      <c r="F579" s="11"/>
      <c r="G579" s="11"/>
      <c r="H579" s="79"/>
      <c r="I579" s="14"/>
      <c r="J579" s="14"/>
      <c r="K579" s="14"/>
      <c r="L579" s="14"/>
      <c r="M579" s="14"/>
      <c r="N579" s="14"/>
      <c r="O579" s="14"/>
      <c r="P579" s="14"/>
      <c r="Q579" s="14"/>
      <c r="R579" s="14"/>
      <c r="S579" s="14"/>
      <c r="T579" s="14"/>
      <c r="U579" s="14"/>
      <c r="V579" s="14"/>
      <c r="W579" s="14"/>
      <c r="X579" s="14"/>
      <c r="Y579" s="14"/>
      <c r="Z579" s="14"/>
      <c r="AA579" s="14"/>
      <c r="AB579" s="14"/>
    </row>
    <row r="580">
      <c r="A580" s="7"/>
      <c r="B580" s="11"/>
      <c r="C580" s="9"/>
      <c r="D580" s="22"/>
      <c r="E580" s="11"/>
      <c r="F580" s="11"/>
      <c r="G580" s="11"/>
      <c r="H580" s="79"/>
      <c r="I580" s="14"/>
      <c r="J580" s="14"/>
      <c r="K580" s="14"/>
      <c r="L580" s="14"/>
      <c r="M580" s="14"/>
      <c r="N580" s="14"/>
      <c r="O580" s="14"/>
      <c r="P580" s="14"/>
      <c r="Q580" s="14"/>
      <c r="R580" s="14"/>
      <c r="S580" s="14"/>
      <c r="T580" s="14"/>
      <c r="U580" s="14"/>
      <c r="V580" s="14"/>
      <c r="W580" s="14"/>
      <c r="X580" s="14"/>
      <c r="Y580" s="14"/>
      <c r="Z580" s="14"/>
      <c r="AA580" s="14"/>
      <c r="AB580" s="14"/>
    </row>
    <row r="581">
      <c r="A581" s="7"/>
      <c r="B581" s="11"/>
      <c r="C581" s="9"/>
      <c r="D581" s="22"/>
      <c r="E581" s="11"/>
      <c r="F581" s="11"/>
      <c r="G581" s="11"/>
      <c r="H581" s="79"/>
      <c r="I581" s="14"/>
      <c r="J581" s="14"/>
      <c r="K581" s="14"/>
      <c r="L581" s="14"/>
      <c r="M581" s="14"/>
      <c r="N581" s="14"/>
      <c r="O581" s="14"/>
      <c r="P581" s="14"/>
      <c r="Q581" s="14"/>
      <c r="R581" s="14"/>
      <c r="S581" s="14"/>
      <c r="T581" s="14"/>
      <c r="U581" s="14"/>
      <c r="V581" s="14"/>
      <c r="W581" s="14"/>
      <c r="X581" s="14"/>
      <c r="Y581" s="14"/>
      <c r="Z581" s="14"/>
      <c r="AA581" s="14"/>
      <c r="AB581" s="14"/>
    </row>
    <row r="582">
      <c r="A582" s="7"/>
      <c r="B582" s="11"/>
      <c r="C582" s="9"/>
      <c r="D582" s="22"/>
      <c r="E582" s="11"/>
      <c r="F582" s="11"/>
      <c r="G582" s="11"/>
      <c r="H582" s="79"/>
      <c r="I582" s="14"/>
      <c r="J582" s="14"/>
      <c r="K582" s="14"/>
      <c r="L582" s="14"/>
      <c r="M582" s="14"/>
      <c r="N582" s="14"/>
      <c r="O582" s="14"/>
      <c r="P582" s="14"/>
      <c r="Q582" s="14"/>
      <c r="R582" s="14"/>
      <c r="S582" s="14"/>
      <c r="T582" s="14"/>
      <c r="U582" s="14"/>
      <c r="V582" s="14"/>
      <c r="W582" s="14"/>
      <c r="X582" s="14"/>
      <c r="Y582" s="14"/>
      <c r="Z582" s="14"/>
      <c r="AA582" s="14"/>
      <c r="AB582" s="14"/>
    </row>
    <row r="583">
      <c r="A583" s="7"/>
      <c r="B583" s="11"/>
      <c r="C583" s="9"/>
      <c r="D583" s="22"/>
      <c r="E583" s="11"/>
      <c r="F583" s="11"/>
      <c r="G583" s="11"/>
      <c r="H583" s="79"/>
      <c r="I583" s="14"/>
      <c r="J583" s="14"/>
      <c r="K583" s="14"/>
      <c r="L583" s="14"/>
      <c r="M583" s="14"/>
      <c r="N583" s="14"/>
      <c r="O583" s="14"/>
      <c r="P583" s="14"/>
      <c r="Q583" s="14"/>
      <c r="R583" s="14"/>
      <c r="S583" s="14"/>
      <c r="T583" s="14"/>
      <c r="U583" s="14"/>
      <c r="V583" s="14"/>
      <c r="W583" s="14"/>
      <c r="X583" s="14"/>
      <c r="Y583" s="14"/>
      <c r="Z583" s="14"/>
      <c r="AA583" s="14"/>
      <c r="AB583" s="14"/>
    </row>
    <row r="584">
      <c r="A584" s="7"/>
      <c r="B584" s="11"/>
      <c r="C584" s="9"/>
      <c r="D584" s="22"/>
      <c r="E584" s="11"/>
      <c r="F584" s="11"/>
      <c r="G584" s="11"/>
      <c r="H584" s="79"/>
      <c r="I584" s="14"/>
      <c r="J584" s="14"/>
      <c r="K584" s="14"/>
      <c r="L584" s="14"/>
      <c r="M584" s="14"/>
      <c r="N584" s="14"/>
      <c r="O584" s="14"/>
      <c r="P584" s="14"/>
      <c r="Q584" s="14"/>
      <c r="R584" s="14"/>
      <c r="S584" s="14"/>
      <c r="T584" s="14"/>
      <c r="U584" s="14"/>
      <c r="V584" s="14"/>
      <c r="W584" s="14"/>
      <c r="X584" s="14"/>
      <c r="Y584" s="14"/>
      <c r="Z584" s="14"/>
      <c r="AA584" s="14"/>
      <c r="AB584" s="14"/>
    </row>
    <row r="585">
      <c r="A585" s="7"/>
      <c r="B585" s="11"/>
      <c r="C585" s="9"/>
      <c r="D585" s="22"/>
      <c r="E585" s="11"/>
      <c r="F585" s="11"/>
      <c r="G585" s="11"/>
      <c r="H585" s="79"/>
      <c r="I585" s="14"/>
      <c r="J585" s="14"/>
      <c r="K585" s="14"/>
      <c r="L585" s="14"/>
      <c r="M585" s="14"/>
      <c r="N585" s="14"/>
      <c r="O585" s="14"/>
      <c r="P585" s="14"/>
      <c r="Q585" s="14"/>
      <c r="R585" s="14"/>
      <c r="S585" s="14"/>
      <c r="T585" s="14"/>
      <c r="U585" s="14"/>
      <c r="V585" s="14"/>
      <c r="W585" s="14"/>
      <c r="X585" s="14"/>
      <c r="Y585" s="14"/>
      <c r="Z585" s="14"/>
      <c r="AA585" s="14"/>
      <c r="AB585" s="14"/>
    </row>
    <row r="586">
      <c r="A586" s="7"/>
      <c r="B586" s="11"/>
      <c r="C586" s="9"/>
      <c r="D586" s="22"/>
      <c r="E586" s="11"/>
      <c r="F586" s="11"/>
      <c r="G586" s="11"/>
      <c r="H586" s="79"/>
      <c r="I586" s="14"/>
      <c r="J586" s="14"/>
      <c r="K586" s="14"/>
      <c r="L586" s="14"/>
      <c r="M586" s="14"/>
      <c r="N586" s="14"/>
      <c r="O586" s="14"/>
      <c r="P586" s="14"/>
      <c r="Q586" s="14"/>
      <c r="R586" s="14"/>
      <c r="S586" s="14"/>
      <c r="T586" s="14"/>
      <c r="U586" s="14"/>
      <c r="V586" s="14"/>
      <c r="W586" s="14"/>
      <c r="X586" s="14"/>
      <c r="Y586" s="14"/>
      <c r="Z586" s="14"/>
      <c r="AA586" s="14"/>
      <c r="AB586" s="14"/>
    </row>
    <row r="587">
      <c r="A587" s="7"/>
      <c r="B587" s="11"/>
      <c r="C587" s="9"/>
      <c r="D587" s="22"/>
      <c r="E587" s="11"/>
      <c r="F587" s="11"/>
      <c r="G587" s="11"/>
      <c r="H587" s="79"/>
      <c r="I587" s="14"/>
      <c r="J587" s="14"/>
      <c r="K587" s="14"/>
      <c r="L587" s="14"/>
      <c r="M587" s="14"/>
      <c r="N587" s="14"/>
      <c r="O587" s="14"/>
      <c r="P587" s="14"/>
      <c r="Q587" s="14"/>
      <c r="R587" s="14"/>
      <c r="S587" s="14"/>
      <c r="T587" s="14"/>
      <c r="U587" s="14"/>
      <c r="V587" s="14"/>
      <c r="W587" s="14"/>
      <c r="X587" s="14"/>
      <c r="Y587" s="14"/>
      <c r="Z587" s="14"/>
      <c r="AA587" s="14"/>
      <c r="AB587" s="14"/>
    </row>
    <row r="588">
      <c r="A588" s="7"/>
      <c r="B588" s="11"/>
      <c r="C588" s="9"/>
      <c r="D588" s="22"/>
      <c r="E588" s="11"/>
      <c r="F588" s="11"/>
      <c r="G588" s="11"/>
      <c r="H588" s="79"/>
      <c r="I588" s="14"/>
      <c r="J588" s="14"/>
      <c r="K588" s="14"/>
      <c r="L588" s="14"/>
      <c r="M588" s="14"/>
      <c r="N588" s="14"/>
      <c r="O588" s="14"/>
      <c r="P588" s="14"/>
      <c r="Q588" s="14"/>
      <c r="R588" s="14"/>
      <c r="S588" s="14"/>
      <c r="T588" s="14"/>
      <c r="U588" s="14"/>
      <c r="V588" s="14"/>
      <c r="W588" s="14"/>
      <c r="X588" s="14"/>
      <c r="Y588" s="14"/>
      <c r="Z588" s="14"/>
      <c r="AA588" s="14"/>
      <c r="AB588" s="14"/>
    </row>
    <row r="589">
      <c r="A589" s="7"/>
      <c r="B589" s="11"/>
      <c r="C589" s="9"/>
      <c r="D589" s="22"/>
      <c r="E589" s="11"/>
      <c r="F589" s="11"/>
      <c r="G589" s="11"/>
      <c r="H589" s="79"/>
      <c r="I589" s="14"/>
      <c r="J589" s="14"/>
      <c r="K589" s="14"/>
      <c r="L589" s="14"/>
      <c r="M589" s="14"/>
      <c r="N589" s="14"/>
      <c r="O589" s="14"/>
      <c r="P589" s="14"/>
      <c r="Q589" s="14"/>
      <c r="R589" s="14"/>
      <c r="S589" s="14"/>
      <c r="T589" s="14"/>
      <c r="U589" s="14"/>
      <c r="V589" s="14"/>
      <c r="W589" s="14"/>
      <c r="X589" s="14"/>
      <c r="Y589" s="14"/>
      <c r="Z589" s="14"/>
      <c r="AA589" s="14"/>
      <c r="AB589" s="14"/>
    </row>
    <row r="590">
      <c r="A590" s="7"/>
      <c r="B590" s="11"/>
      <c r="C590" s="9"/>
      <c r="D590" s="22"/>
      <c r="E590" s="11"/>
      <c r="F590" s="11"/>
      <c r="G590" s="11"/>
      <c r="H590" s="79"/>
      <c r="I590" s="14"/>
      <c r="J590" s="14"/>
      <c r="K590" s="14"/>
      <c r="L590" s="14"/>
      <c r="M590" s="14"/>
      <c r="N590" s="14"/>
      <c r="O590" s="14"/>
      <c r="P590" s="14"/>
      <c r="Q590" s="14"/>
      <c r="R590" s="14"/>
      <c r="S590" s="14"/>
      <c r="T590" s="14"/>
      <c r="U590" s="14"/>
      <c r="V590" s="14"/>
      <c r="W590" s="14"/>
      <c r="X590" s="14"/>
      <c r="Y590" s="14"/>
      <c r="Z590" s="14"/>
      <c r="AA590" s="14"/>
      <c r="AB590" s="14"/>
    </row>
    <row r="591">
      <c r="A591" s="7"/>
      <c r="B591" s="11"/>
      <c r="C591" s="9"/>
      <c r="D591" s="22"/>
      <c r="E591" s="11"/>
      <c r="F591" s="11"/>
      <c r="G591" s="11"/>
      <c r="H591" s="79"/>
      <c r="I591" s="14"/>
      <c r="J591" s="14"/>
      <c r="K591" s="14"/>
      <c r="L591" s="14"/>
      <c r="M591" s="14"/>
      <c r="N591" s="14"/>
      <c r="O591" s="14"/>
      <c r="P591" s="14"/>
      <c r="Q591" s="14"/>
      <c r="R591" s="14"/>
      <c r="S591" s="14"/>
      <c r="T591" s="14"/>
      <c r="U591" s="14"/>
      <c r="V591" s="14"/>
      <c r="W591" s="14"/>
      <c r="X591" s="14"/>
      <c r="Y591" s="14"/>
      <c r="Z591" s="14"/>
      <c r="AA591" s="14"/>
      <c r="AB591" s="14"/>
    </row>
    <row r="592">
      <c r="A592" s="7"/>
      <c r="B592" s="11"/>
      <c r="C592" s="9"/>
      <c r="D592" s="22"/>
      <c r="E592" s="11"/>
      <c r="F592" s="11"/>
      <c r="G592" s="11"/>
      <c r="H592" s="79"/>
      <c r="I592" s="14"/>
      <c r="J592" s="14"/>
      <c r="K592" s="14"/>
      <c r="L592" s="14"/>
      <c r="M592" s="14"/>
      <c r="N592" s="14"/>
      <c r="O592" s="14"/>
      <c r="P592" s="14"/>
      <c r="Q592" s="14"/>
      <c r="R592" s="14"/>
      <c r="S592" s="14"/>
      <c r="T592" s="14"/>
      <c r="U592" s="14"/>
      <c r="V592" s="14"/>
      <c r="W592" s="14"/>
      <c r="X592" s="14"/>
      <c r="Y592" s="14"/>
      <c r="Z592" s="14"/>
      <c r="AA592" s="14"/>
      <c r="AB592" s="14"/>
    </row>
    <row r="593">
      <c r="A593" s="7"/>
      <c r="B593" s="11"/>
      <c r="C593" s="9"/>
      <c r="D593" s="22"/>
      <c r="E593" s="11"/>
      <c r="F593" s="11"/>
      <c r="G593" s="11"/>
      <c r="H593" s="79"/>
      <c r="I593" s="14"/>
      <c r="J593" s="14"/>
      <c r="K593" s="14"/>
      <c r="L593" s="14"/>
      <c r="M593" s="14"/>
      <c r="N593" s="14"/>
      <c r="O593" s="14"/>
      <c r="P593" s="14"/>
      <c r="Q593" s="14"/>
      <c r="R593" s="14"/>
      <c r="S593" s="14"/>
      <c r="T593" s="14"/>
      <c r="U593" s="14"/>
      <c r="V593" s="14"/>
      <c r="W593" s="14"/>
      <c r="X593" s="14"/>
      <c r="Y593" s="14"/>
      <c r="Z593" s="14"/>
      <c r="AA593" s="14"/>
      <c r="AB593" s="14"/>
    </row>
    <row r="594">
      <c r="A594" s="7"/>
      <c r="B594" s="11"/>
      <c r="C594" s="9"/>
      <c r="D594" s="22"/>
      <c r="E594" s="11"/>
      <c r="F594" s="11"/>
      <c r="G594" s="11"/>
      <c r="H594" s="79"/>
      <c r="I594" s="14"/>
      <c r="J594" s="14"/>
      <c r="K594" s="14"/>
      <c r="L594" s="14"/>
      <c r="M594" s="14"/>
      <c r="N594" s="14"/>
      <c r="O594" s="14"/>
      <c r="P594" s="14"/>
      <c r="Q594" s="14"/>
      <c r="R594" s="14"/>
      <c r="S594" s="14"/>
      <c r="T594" s="14"/>
      <c r="U594" s="14"/>
      <c r="V594" s="14"/>
      <c r="W594" s="14"/>
      <c r="X594" s="14"/>
      <c r="Y594" s="14"/>
      <c r="Z594" s="14"/>
      <c r="AA594" s="14"/>
      <c r="AB594" s="14"/>
    </row>
    <row r="595">
      <c r="A595" s="7"/>
      <c r="B595" s="11"/>
      <c r="C595" s="9"/>
      <c r="D595" s="22"/>
      <c r="E595" s="11"/>
      <c r="F595" s="11"/>
      <c r="G595" s="11"/>
      <c r="H595" s="79"/>
      <c r="I595" s="14"/>
      <c r="J595" s="14"/>
      <c r="K595" s="14"/>
      <c r="L595" s="14"/>
      <c r="M595" s="14"/>
      <c r="N595" s="14"/>
      <c r="O595" s="14"/>
      <c r="P595" s="14"/>
      <c r="Q595" s="14"/>
      <c r="R595" s="14"/>
      <c r="S595" s="14"/>
      <c r="T595" s="14"/>
      <c r="U595" s="14"/>
      <c r="V595" s="14"/>
      <c r="W595" s="14"/>
      <c r="X595" s="14"/>
      <c r="Y595" s="14"/>
      <c r="Z595" s="14"/>
      <c r="AA595" s="14"/>
      <c r="AB595" s="14"/>
    </row>
    <row r="596">
      <c r="A596" s="7"/>
      <c r="B596" s="11"/>
      <c r="C596" s="9"/>
      <c r="D596" s="22"/>
      <c r="E596" s="11"/>
      <c r="F596" s="11"/>
      <c r="G596" s="11"/>
      <c r="H596" s="79"/>
      <c r="I596" s="14"/>
      <c r="J596" s="14"/>
      <c r="K596" s="14"/>
      <c r="L596" s="14"/>
      <c r="M596" s="14"/>
      <c r="N596" s="14"/>
      <c r="O596" s="14"/>
      <c r="P596" s="14"/>
      <c r="Q596" s="14"/>
      <c r="R596" s="14"/>
      <c r="S596" s="14"/>
      <c r="T596" s="14"/>
      <c r="U596" s="14"/>
      <c r="V596" s="14"/>
      <c r="W596" s="14"/>
      <c r="X596" s="14"/>
      <c r="Y596" s="14"/>
      <c r="Z596" s="14"/>
      <c r="AA596" s="14"/>
      <c r="AB596" s="14"/>
    </row>
    <row r="597">
      <c r="A597" s="7"/>
      <c r="B597" s="11"/>
      <c r="C597" s="9"/>
      <c r="D597" s="22"/>
      <c r="E597" s="11"/>
      <c r="F597" s="11"/>
      <c r="G597" s="11"/>
      <c r="H597" s="79"/>
      <c r="I597" s="14"/>
      <c r="J597" s="14"/>
      <c r="K597" s="14"/>
      <c r="L597" s="14"/>
      <c r="M597" s="14"/>
      <c r="N597" s="14"/>
      <c r="O597" s="14"/>
      <c r="P597" s="14"/>
      <c r="Q597" s="14"/>
      <c r="R597" s="14"/>
      <c r="S597" s="14"/>
      <c r="T597" s="14"/>
      <c r="U597" s="14"/>
      <c r="V597" s="14"/>
      <c r="W597" s="14"/>
      <c r="X597" s="14"/>
      <c r="Y597" s="14"/>
      <c r="Z597" s="14"/>
      <c r="AA597" s="14"/>
      <c r="AB597" s="14"/>
    </row>
    <row r="598">
      <c r="A598" s="7"/>
      <c r="B598" s="11"/>
      <c r="C598" s="9"/>
      <c r="D598" s="22"/>
      <c r="E598" s="11"/>
      <c r="F598" s="11"/>
      <c r="G598" s="11"/>
      <c r="H598" s="79"/>
      <c r="I598" s="14"/>
      <c r="J598" s="14"/>
      <c r="K598" s="14"/>
      <c r="L598" s="14"/>
      <c r="M598" s="14"/>
      <c r="N598" s="14"/>
      <c r="O598" s="14"/>
      <c r="P598" s="14"/>
      <c r="Q598" s="14"/>
      <c r="R598" s="14"/>
      <c r="S598" s="14"/>
      <c r="T598" s="14"/>
      <c r="U598" s="14"/>
      <c r="V598" s="14"/>
      <c r="W598" s="14"/>
      <c r="X598" s="14"/>
      <c r="Y598" s="14"/>
      <c r="Z598" s="14"/>
      <c r="AA598" s="14"/>
      <c r="AB598" s="14"/>
    </row>
    <row r="599">
      <c r="A599" s="7"/>
      <c r="B599" s="11"/>
      <c r="C599" s="9"/>
      <c r="D599" s="22"/>
      <c r="E599" s="11"/>
      <c r="F599" s="11"/>
      <c r="G599" s="11"/>
      <c r="H599" s="79"/>
      <c r="I599" s="14"/>
      <c r="J599" s="14"/>
      <c r="K599" s="14"/>
      <c r="L599" s="14"/>
      <c r="M599" s="14"/>
      <c r="N599" s="14"/>
      <c r="O599" s="14"/>
      <c r="P599" s="14"/>
      <c r="Q599" s="14"/>
      <c r="R599" s="14"/>
      <c r="S599" s="14"/>
      <c r="T599" s="14"/>
      <c r="U599" s="14"/>
      <c r="V599" s="14"/>
      <c r="W599" s="14"/>
      <c r="X599" s="14"/>
      <c r="Y599" s="14"/>
      <c r="Z599" s="14"/>
      <c r="AA599" s="14"/>
      <c r="AB599" s="14"/>
    </row>
    <row r="600">
      <c r="A600" s="7"/>
      <c r="B600" s="11"/>
      <c r="C600" s="9"/>
      <c r="D600" s="22"/>
      <c r="E600" s="11"/>
      <c r="F600" s="11"/>
      <c r="G600" s="11"/>
      <c r="H600" s="79"/>
      <c r="I600" s="14"/>
      <c r="J600" s="14"/>
      <c r="K600" s="14"/>
      <c r="L600" s="14"/>
      <c r="M600" s="14"/>
      <c r="N600" s="14"/>
      <c r="O600" s="14"/>
      <c r="P600" s="14"/>
      <c r="Q600" s="14"/>
      <c r="R600" s="14"/>
      <c r="S600" s="14"/>
      <c r="T600" s="14"/>
      <c r="U600" s="14"/>
      <c r="V600" s="14"/>
      <c r="W600" s="14"/>
      <c r="X600" s="14"/>
      <c r="Y600" s="14"/>
      <c r="Z600" s="14"/>
      <c r="AA600" s="14"/>
      <c r="AB600" s="14"/>
    </row>
    <row r="601">
      <c r="A601" s="7"/>
      <c r="B601" s="11"/>
      <c r="C601" s="9"/>
      <c r="D601" s="22"/>
      <c r="E601" s="11"/>
      <c r="F601" s="11"/>
      <c r="G601" s="11"/>
      <c r="H601" s="79"/>
      <c r="I601" s="14"/>
      <c r="J601" s="14"/>
      <c r="K601" s="14"/>
      <c r="L601" s="14"/>
      <c r="M601" s="14"/>
      <c r="N601" s="14"/>
      <c r="O601" s="14"/>
      <c r="P601" s="14"/>
      <c r="Q601" s="14"/>
      <c r="R601" s="14"/>
      <c r="S601" s="14"/>
      <c r="T601" s="14"/>
      <c r="U601" s="14"/>
      <c r="V601" s="14"/>
      <c r="W601" s="14"/>
      <c r="X601" s="14"/>
      <c r="Y601" s="14"/>
      <c r="Z601" s="14"/>
      <c r="AA601" s="14"/>
      <c r="AB601" s="14"/>
    </row>
    <row r="602">
      <c r="A602" s="7"/>
      <c r="B602" s="11"/>
      <c r="C602" s="9"/>
      <c r="D602" s="22"/>
      <c r="E602" s="11"/>
      <c r="F602" s="11"/>
      <c r="G602" s="11"/>
      <c r="H602" s="79"/>
      <c r="I602" s="14"/>
      <c r="J602" s="14"/>
      <c r="K602" s="14"/>
      <c r="L602" s="14"/>
      <c r="M602" s="14"/>
      <c r="N602" s="14"/>
      <c r="O602" s="14"/>
      <c r="P602" s="14"/>
      <c r="Q602" s="14"/>
      <c r="R602" s="14"/>
      <c r="S602" s="14"/>
      <c r="T602" s="14"/>
      <c r="U602" s="14"/>
      <c r="V602" s="14"/>
      <c r="W602" s="14"/>
      <c r="X602" s="14"/>
      <c r="Y602" s="14"/>
      <c r="Z602" s="14"/>
      <c r="AA602" s="14"/>
      <c r="AB602" s="14"/>
    </row>
    <row r="603">
      <c r="A603" s="7"/>
      <c r="B603" s="11"/>
      <c r="C603" s="9"/>
      <c r="D603" s="22"/>
      <c r="E603" s="11"/>
      <c r="F603" s="11"/>
      <c r="G603" s="11"/>
      <c r="H603" s="79"/>
      <c r="I603" s="14"/>
      <c r="J603" s="14"/>
      <c r="K603" s="14"/>
      <c r="L603" s="14"/>
      <c r="M603" s="14"/>
      <c r="N603" s="14"/>
      <c r="O603" s="14"/>
      <c r="P603" s="14"/>
      <c r="Q603" s="14"/>
      <c r="R603" s="14"/>
      <c r="S603" s="14"/>
      <c r="T603" s="14"/>
      <c r="U603" s="14"/>
      <c r="V603" s="14"/>
      <c r="W603" s="14"/>
      <c r="X603" s="14"/>
      <c r="Y603" s="14"/>
      <c r="Z603" s="14"/>
      <c r="AA603" s="14"/>
      <c r="AB603" s="14"/>
    </row>
    <row r="604">
      <c r="A604" s="7"/>
      <c r="B604" s="11"/>
      <c r="C604" s="9"/>
      <c r="D604" s="22"/>
      <c r="E604" s="11"/>
      <c r="F604" s="11"/>
      <c r="G604" s="11"/>
      <c r="H604" s="79"/>
      <c r="I604" s="14"/>
      <c r="J604" s="14"/>
      <c r="K604" s="14"/>
      <c r="L604" s="14"/>
      <c r="M604" s="14"/>
      <c r="N604" s="14"/>
      <c r="O604" s="14"/>
      <c r="P604" s="14"/>
      <c r="Q604" s="14"/>
      <c r="R604" s="14"/>
      <c r="S604" s="14"/>
      <c r="T604" s="14"/>
      <c r="U604" s="14"/>
      <c r="V604" s="14"/>
      <c r="W604" s="14"/>
      <c r="X604" s="14"/>
      <c r="Y604" s="14"/>
      <c r="Z604" s="14"/>
      <c r="AA604" s="14"/>
      <c r="AB604" s="14"/>
    </row>
    <row r="605">
      <c r="A605" s="7"/>
      <c r="B605" s="11"/>
      <c r="C605" s="9"/>
      <c r="D605" s="22"/>
      <c r="E605" s="11"/>
      <c r="F605" s="11"/>
      <c r="G605" s="11"/>
      <c r="H605" s="79"/>
      <c r="I605" s="14"/>
      <c r="J605" s="14"/>
      <c r="K605" s="14"/>
      <c r="L605" s="14"/>
      <c r="M605" s="14"/>
      <c r="N605" s="14"/>
      <c r="O605" s="14"/>
      <c r="P605" s="14"/>
      <c r="Q605" s="14"/>
      <c r="R605" s="14"/>
      <c r="S605" s="14"/>
      <c r="T605" s="14"/>
      <c r="U605" s="14"/>
      <c r="V605" s="14"/>
      <c r="W605" s="14"/>
      <c r="X605" s="14"/>
      <c r="Y605" s="14"/>
      <c r="Z605" s="14"/>
      <c r="AA605" s="14"/>
      <c r="AB605" s="14"/>
    </row>
    <row r="606">
      <c r="A606" s="7"/>
      <c r="B606" s="11"/>
      <c r="C606" s="9"/>
      <c r="D606" s="22"/>
      <c r="E606" s="11"/>
      <c r="F606" s="11"/>
      <c r="G606" s="11"/>
      <c r="H606" s="79"/>
      <c r="I606" s="14"/>
      <c r="J606" s="14"/>
      <c r="K606" s="14"/>
      <c r="L606" s="14"/>
      <c r="M606" s="14"/>
      <c r="N606" s="14"/>
      <c r="O606" s="14"/>
      <c r="P606" s="14"/>
      <c r="Q606" s="14"/>
      <c r="R606" s="14"/>
      <c r="S606" s="14"/>
      <c r="T606" s="14"/>
      <c r="U606" s="14"/>
      <c r="V606" s="14"/>
      <c r="W606" s="14"/>
      <c r="X606" s="14"/>
      <c r="Y606" s="14"/>
      <c r="Z606" s="14"/>
      <c r="AA606" s="14"/>
      <c r="AB606" s="14"/>
    </row>
    <row r="607">
      <c r="A607" s="7"/>
      <c r="B607" s="11"/>
      <c r="C607" s="9"/>
      <c r="D607" s="22"/>
      <c r="E607" s="11"/>
      <c r="F607" s="11"/>
      <c r="G607" s="11"/>
      <c r="H607" s="79"/>
      <c r="I607" s="14"/>
      <c r="J607" s="14"/>
      <c r="K607" s="14"/>
      <c r="L607" s="14"/>
      <c r="M607" s="14"/>
      <c r="N607" s="14"/>
      <c r="O607" s="14"/>
      <c r="P607" s="14"/>
      <c r="Q607" s="14"/>
      <c r="R607" s="14"/>
      <c r="S607" s="14"/>
      <c r="T607" s="14"/>
      <c r="U607" s="14"/>
      <c r="V607" s="14"/>
      <c r="W607" s="14"/>
      <c r="X607" s="14"/>
      <c r="Y607" s="14"/>
      <c r="Z607" s="14"/>
      <c r="AA607" s="14"/>
      <c r="AB607" s="14"/>
    </row>
    <row r="608">
      <c r="A608" s="7"/>
      <c r="B608" s="11"/>
      <c r="C608" s="9"/>
      <c r="D608" s="22"/>
      <c r="E608" s="11"/>
      <c r="F608" s="11"/>
      <c r="G608" s="11"/>
      <c r="H608" s="79"/>
      <c r="I608" s="14"/>
      <c r="J608" s="14"/>
      <c r="K608" s="14"/>
      <c r="L608" s="14"/>
      <c r="M608" s="14"/>
      <c r="N608" s="14"/>
      <c r="O608" s="14"/>
      <c r="P608" s="14"/>
      <c r="Q608" s="14"/>
      <c r="R608" s="14"/>
      <c r="S608" s="14"/>
      <c r="T608" s="14"/>
      <c r="U608" s="14"/>
      <c r="V608" s="14"/>
      <c r="W608" s="14"/>
      <c r="X608" s="14"/>
      <c r="Y608" s="14"/>
      <c r="Z608" s="14"/>
      <c r="AA608" s="14"/>
      <c r="AB608" s="14"/>
    </row>
    <row r="609">
      <c r="A609" s="7"/>
      <c r="B609" s="11"/>
      <c r="C609" s="9"/>
      <c r="D609" s="22"/>
      <c r="E609" s="11"/>
      <c r="F609" s="11"/>
      <c r="G609" s="11"/>
      <c r="H609" s="79"/>
      <c r="I609" s="14"/>
      <c r="J609" s="14"/>
      <c r="K609" s="14"/>
      <c r="L609" s="14"/>
      <c r="M609" s="14"/>
      <c r="N609" s="14"/>
      <c r="O609" s="14"/>
      <c r="P609" s="14"/>
      <c r="Q609" s="14"/>
      <c r="R609" s="14"/>
      <c r="S609" s="14"/>
      <c r="T609" s="14"/>
      <c r="U609" s="14"/>
      <c r="V609" s="14"/>
      <c r="W609" s="14"/>
      <c r="X609" s="14"/>
      <c r="Y609" s="14"/>
      <c r="Z609" s="14"/>
      <c r="AA609" s="14"/>
      <c r="AB609" s="14"/>
    </row>
    <row r="610">
      <c r="A610" s="7"/>
      <c r="B610" s="11"/>
      <c r="C610" s="9"/>
      <c r="D610" s="22"/>
      <c r="E610" s="11"/>
      <c r="F610" s="11"/>
      <c r="G610" s="11"/>
      <c r="H610" s="79"/>
      <c r="I610" s="14"/>
      <c r="J610" s="14"/>
      <c r="K610" s="14"/>
      <c r="L610" s="14"/>
      <c r="M610" s="14"/>
      <c r="N610" s="14"/>
      <c r="O610" s="14"/>
      <c r="P610" s="14"/>
      <c r="Q610" s="14"/>
      <c r="R610" s="14"/>
      <c r="S610" s="14"/>
      <c r="T610" s="14"/>
      <c r="U610" s="14"/>
      <c r="V610" s="14"/>
      <c r="W610" s="14"/>
      <c r="X610" s="14"/>
      <c r="Y610" s="14"/>
      <c r="Z610" s="14"/>
      <c r="AA610" s="14"/>
      <c r="AB610" s="14"/>
    </row>
    <row r="611">
      <c r="A611" s="7"/>
      <c r="B611" s="11"/>
      <c r="C611" s="9"/>
      <c r="D611" s="22"/>
      <c r="E611" s="11"/>
      <c r="F611" s="11"/>
      <c r="G611" s="11"/>
      <c r="H611" s="79"/>
      <c r="I611" s="14"/>
      <c r="J611" s="14"/>
      <c r="K611" s="14"/>
      <c r="L611" s="14"/>
      <c r="M611" s="14"/>
      <c r="N611" s="14"/>
      <c r="O611" s="14"/>
      <c r="P611" s="14"/>
      <c r="Q611" s="14"/>
      <c r="R611" s="14"/>
      <c r="S611" s="14"/>
      <c r="T611" s="14"/>
      <c r="U611" s="14"/>
      <c r="V611" s="14"/>
      <c r="W611" s="14"/>
      <c r="X611" s="14"/>
      <c r="Y611" s="14"/>
      <c r="Z611" s="14"/>
      <c r="AA611" s="14"/>
      <c r="AB611" s="14"/>
    </row>
    <row r="612">
      <c r="A612" s="7"/>
      <c r="B612" s="11"/>
      <c r="C612" s="9"/>
      <c r="D612" s="22"/>
      <c r="E612" s="11"/>
      <c r="F612" s="11"/>
      <c r="G612" s="11"/>
      <c r="H612" s="79"/>
      <c r="I612" s="14"/>
      <c r="J612" s="14"/>
      <c r="K612" s="14"/>
      <c r="L612" s="14"/>
      <c r="M612" s="14"/>
      <c r="N612" s="14"/>
      <c r="O612" s="14"/>
      <c r="P612" s="14"/>
      <c r="Q612" s="14"/>
      <c r="R612" s="14"/>
      <c r="S612" s="14"/>
      <c r="T612" s="14"/>
      <c r="U612" s="14"/>
      <c r="V612" s="14"/>
      <c r="W612" s="14"/>
      <c r="X612" s="14"/>
      <c r="Y612" s="14"/>
      <c r="Z612" s="14"/>
      <c r="AA612" s="14"/>
      <c r="AB612" s="14"/>
    </row>
    <row r="613">
      <c r="A613" s="7"/>
      <c r="B613" s="11"/>
      <c r="C613" s="9"/>
      <c r="D613" s="22"/>
      <c r="E613" s="11"/>
      <c r="F613" s="11"/>
      <c r="G613" s="11"/>
      <c r="H613" s="79"/>
      <c r="I613" s="14"/>
      <c r="J613" s="14"/>
      <c r="K613" s="14"/>
      <c r="L613" s="14"/>
      <c r="M613" s="14"/>
      <c r="N613" s="14"/>
      <c r="O613" s="14"/>
      <c r="P613" s="14"/>
      <c r="Q613" s="14"/>
      <c r="R613" s="14"/>
      <c r="S613" s="14"/>
      <c r="T613" s="14"/>
      <c r="U613" s="14"/>
      <c r="V613" s="14"/>
      <c r="W613" s="14"/>
      <c r="X613" s="14"/>
      <c r="Y613" s="14"/>
      <c r="Z613" s="14"/>
      <c r="AA613" s="14"/>
      <c r="AB613" s="14"/>
    </row>
    <row r="614">
      <c r="A614" s="7"/>
      <c r="B614" s="11"/>
      <c r="C614" s="9"/>
      <c r="D614" s="22"/>
      <c r="E614" s="11"/>
      <c r="F614" s="11"/>
      <c r="G614" s="11"/>
      <c r="H614" s="79"/>
      <c r="I614" s="14"/>
      <c r="J614" s="14"/>
      <c r="K614" s="14"/>
      <c r="L614" s="14"/>
      <c r="M614" s="14"/>
      <c r="N614" s="14"/>
      <c r="O614" s="14"/>
      <c r="P614" s="14"/>
      <c r="Q614" s="14"/>
      <c r="R614" s="14"/>
      <c r="S614" s="14"/>
      <c r="T614" s="14"/>
      <c r="U614" s="14"/>
      <c r="V614" s="14"/>
      <c r="W614" s="14"/>
      <c r="X614" s="14"/>
      <c r="Y614" s="14"/>
      <c r="Z614" s="14"/>
      <c r="AA614" s="14"/>
      <c r="AB614" s="14"/>
    </row>
    <row r="615">
      <c r="A615" s="7"/>
      <c r="B615" s="11"/>
      <c r="C615" s="9"/>
      <c r="D615" s="22"/>
      <c r="E615" s="11"/>
      <c r="F615" s="11"/>
      <c r="G615" s="11"/>
      <c r="H615" s="79"/>
      <c r="I615" s="14"/>
      <c r="J615" s="14"/>
      <c r="K615" s="14"/>
      <c r="L615" s="14"/>
      <c r="M615" s="14"/>
      <c r="N615" s="14"/>
      <c r="O615" s="14"/>
      <c r="P615" s="14"/>
      <c r="Q615" s="14"/>
      <c r="R615" s="14"/>
      <c r="S615" s="14"/>
      <c r="T615" s="14"/>
      <c r="U615" s="14"/>
      <c r="V615" s="14"/>
      <c r="W615" s="14"/>
      <c r="X615" s="14"/>
      <c r="Y615" s="14"/>
      <c r="Z615" s="14"/>
      <c r="AA615" s="14"/>
      <c r="AB615" s="14"/>
    </row>
    <row r="616">
      <c r="A616" s="7"/>
      <c r="B616" s="11"/>
      <c r="C616" s="9"/>
      <c r="D616" s="22"/>
      <c r="E616" s="11"/>
      <c r="F616" s="11"/>
      <c r="G616" s="11"/>
      <c r="H616" s="79"/>
      <c r="I616" s="14"/>
      <c r="J616" s="14"/>
      <c r="K616" s="14"/>
      <c r="L616" s="14"/>
      <c r="M616" s="14"/>
      <c r="N616" s="14"/>
      <c r="O616" s="14"/>
      <c r="P616" s="14"/>
      <c r="Q616" s="14"/>
      <c r="R616" s="14"/>
      <c r="S616" s="14"/>
      <c r="T616" s="14"/>
      <c r="U616" s="14"/>
      <c r="V616" s="14"/>
      <c r="W616" s="14"/>
      <c r="X616" s="14"/>
      <c r="Y616" s="14"/>
      <c r="Z616" s="14"/>
      <c r="AA616" s="14"/>
      <c r="AB616" s="14"/>
    </row>
    <row r="617">
      <c r="A617" s="7"/>
      <c r="B617" s="11"/>
      <c r="C617" s="9"/>
      <c r="D617" s="22"/>
      <c r="E617" s="11"/>
      <c r="F617" s="11"/>
      <c r="G617" s="11"/>
      <c r="H617" s="79"/>
      <c r="I617" s="14"/>
      <c r="J617" s="14"/>
      <c r="K617" s="14"/>
      <c r="L617" s="14"/>
      <c r="M617" s="14"/>
      <c r="N617" s="14"/>
      <c r="O617" s="14"/>
      <c r="P617" s="14"/>
      <c r="Q617" s="14"/>
      <c r="R617" s="14"/>
      <c r="S617" s="14"/>
      <c r="T617" s="14"/>
      <c r="U617" s="14"/>
      <c r="V617" s="14"/>
      <c r="W617" s="14"/>
      <c r="X617" s="14"/>
      <c r="Y617" s="14"/>
      <c r="Z617" s="14"/>
      <c r="AA617" s="14"/>
      <c r="AB617" s="14"/>
    </row>
    <row r="618">
      <c r="A618" s="7"/>
      <c r="B618" s="11"/>
      <c r="C618" s="9"/>
      <c r="D618" s="22"/>
      <c r="E618" s="11"/>
      <c r="F618" s="11"/>
      <c r="G618" s="11"/>
      <c r="H618" s="79"/>
      <c r="I618" s="14"/>
      <c r="J618" s="14"/>
      <c r="K618" s="14"/>
      <c r="L618" s="14"/>
      <c r="M618" s="14"/>
      <c r="N618" s="14"/>
      <c r="O618" s="14"/>
      <c r="P618" s="14"/>
      <c r="Q618" s="14"/>
      <c r="R618" s="14"/>
      <c r="S618" s="14"/>
      <c r="T618" s="14"/>
      <c r="U618" s="14"/>
      <c r="V618" s="14"/>
      <c r="W618" s="14"/>
      <c r="X618" s="14"/>
      <c r="Y618" s="14"/>
      <c r="Z618" s="14"/>
      <c r="AA618" s="14"/>
      <c r="AB618" s="14"/>
    </row>
    <row r="619">
      <c r="A619" s="7"/>
      <c r="B619" s="11"/>
      <c r="C619" s="9"/>
      <c r="D619" s="22"/>
      <c r="E619" s="11"/>
      <c r="F619" s="11"/>
      <c r="G619" s="11"/>
      <c r="H619" s="79"/>
      <c r="I619" s="14"/>
      <c r="J619" s="14"/>
      <c r="K619" s="14"/>
      <c r="L619" s="14"/>
      <c r="M619" s="14"/>
      <c r="N619" s="14"/>
      <c r="O619" s="14"/>
      <c r="P619" s="14"/>
      <c r="Q619" s="14"/>
      <c r="R619" s="14"/>
      <c r="S619" s="14"/>
      <c r="T619" s="14"/>
      <c r="U619" s="14"/>
      <c r="V619" s="14"/>
      <c r="W619" s="14"/>
      <c r="X619" s="14"/>
      <c r="Y619" s="14"/>
      <c r="Z619" s="14"/>
      <c r="AA619" s="14"/>
      <c r="AB619" s="14"/>
    </row>
    <row r="620">
      <c r="A620" s="7"/>
      <c r="B620" s="11"/>
      <c r="C620" s="9"/>
      <c r="D620" s="22"/>
      <c r="E620" s="11"/>
      <c r="F620" s="11"/>
      <c r="G620" s="11"/>
      <c r="H620" s="79"/>
      <c r="I620" s="14"/>
      <c r="J620" s="14"/>
      <c r="K620" s="14"/>
      <c r="L620" s="14"/>
      <c r="M620" s="14"/>
      <c r="N620" s="14"/>
      <c r="O620" s="14"/>
      <c r="P620" s="14"/>
      <c r="Q620" s="14"/>
      <c r="R620" s="14"/>
      <c r="S620" s="14"/>
      <c r="T620" s="14"/>
      <c r="U620" s="14"/>
      <c r="V620" s="14"/>
      <c r="W620" s="14"/>
      <c r="X620" s="14"/>
      <c r="Y620" s="14"/>
      <c r="Z620" s="14"/>
      <c r="AA620" s="14"/>
      <c r="AB620" s="14"/>
    </row>
    <row r="621">
      <c r="A621" s="7"/>
      <c r="B621" s="11"/>
      <c r="C621" s="9"/>
      <c r="D621" s="22"/>
      <c r="E621" s="11"/>
      <c r="F621" s="11"/>
      <c r="G621" s="11"/>
      <c r="H621" s="79"/>
      <c r="I621" s="14"/>
      <c r="J621" s="14"/>
      <c r="K621" s="14"/>
      <c r="L621" s="14"/>
      <c r="M621" s="14"/>
      <c r="N621" s="14"/>
      <c r="O621" s="14"/>
      <c r="P621" s="14"/>
      <c r="Q621" s="14"/>
      <c r="R621" s="14"/>
      <c r="S621" s="14"/>
      <c r="T621" s="14"/>
      <c r="U621" s="14"/>
      <c r="V621" s="14"/>
      <c r="W621" s="14"/>
      <c r="X621" s="14"/>
      <c r="Y621" s="14"/>
      <c r="Z621" s="14"/>
      <c r="AA621" s="14"/>
      <c r="AB621" s="14"/>
    </row>
    <row r="622">
      <c r="A622" s="7"/>
      <c r="B622" s="11"/>
      <c r="C622" s="9"/>
      <c r="D622" s="22"/>
      <c r="E622" s="11"/>
      <c r="F622" s="11"/>
      <c r="G622" s="11"/>
      <c r="H622" s="79"/>
      <c r="I622" s="14"/>
      <c r="J622" s="14"/>
      <c r="K622" s="14"/>
      <c r="L622" s="14"/>
      <c r="M622" s="14"/>
      <c r="N622" s="14"/>
      <c r="O622" s="14"/>
      <c r="P622" s="14"/>
      <c r="Q622" s="14"/>
      <c r="R622" s="14"/>
      <c r="S622" s="14"/>
      <c r="T622" s="14"/>
      <c r="U622" s="14"/>
      <c r="V622" s="14"/>
      <c r="W622" s="14"/>
      <c r="X622" s="14"/>
      <c r="Y622" s="14"/>
      <c r="Z622" s="14"/>
      <c r="AA622" s="14"/>
      <c r="AB622" s="14"/>
    </row>
    <row r="623">
      <c r="A623" s="7"/>
      <c r="B623" s="11"/>
      <c r="C623" s="9"/>
      <c r="D623" s="22"/>
      <c r="E623" s="11"/>
      <c r="F623" s="11"/>
      <c r="G623" s="11"/>
      <c r="H623" s="79"/>
      <c r="I623" s="14"/>
      <c r="J623" s="14"/>
      <c r="K623" s="14"/>
      <c r="L623" s="14"/>
      <c r="M623" s="14"/>
      <c r="N623" s="14"/>
      <c r="O623" s="14"/>
      <c r="P623" s="14"/>
      <c r="Q623" s="14"/>
      <c r="R623" s="14"/>
      <c r="S623" s="14"/>
      <c r="T623" s="14"/>
      <c r="U623" s="14"/>
      <c r="V623" s="14"/>
      <c r="W623" s="14"/>
      <c r="X623" s="14"/>
      <c r="Y623" s="14"/>
      <c r="Z623" s="14"/>
      <c r="AA623" s="14"/>
      <c r="AB623" s="14"/>
    </row>
    <row r="624">
      <c r="A624" s="7"/>
      <c r="B624" s="11"/>
      <c r="C624" s="9"/>
      <c r="D624" s="22"/>
      <c r="E624" s="11"/>
      <c r="F624" s="11"/>
      <c r="G624" s="11"/>
      <c r="H624" s="79"/>
      <c r="I624" s="14"/>
      <c r="J624" s="14"/>
      <c r="K624" s="14"/>
      <c r="L624" s="14"/>
      <c r="M624" s="14"/>
      <c r="N624" s="14"/>
      <c r="O624" s="14"/>
      <c r="P624" s="14"/>
      <c r="Q624" s="14"/>
      <c r="R624" s="14"/>
      <c r="S624" s="14"/>
      <c r="T624" s="14"/>
      <c r="U624" s="14"/>
      <c r="V624" s="14"/>
      <c r="W624" s="14"/>
      <c r="X624" s="14"/>
      <c r="Y624" s="14"/>
      <c r="Z624" s="14"/>
      <c r="AA624" s="14"/>
      <c r="AB624" s="14"/>
    </row>
    <row r="625">
      <c r="A625" s="7"/>
      <c r="B625" s="11"/>
      <c r="C625" s="9"/>
      <c r="D625" s="22"/>
      <c r="E625" s="11"/>
      <c r="F625" s="11"/>
      <c r="G625" s="11"/>
      <c r="H625" s="79"/>
      <c r="I625" s="14"/>
      <c r="J625" s="14"/>
      <c r="K625" s="14"/>
      <c r="L625" s="14"/>
      <c r="M625" s="14"/>
      <c r="N625" s="14"/>
      <c r="O625" s="14"/>
      <c r="P625" s="14"/>
      <c r="Q625" s="14"/>
      <c r="R625" s="14"/>
      <c r="S625" s="14"/>
      <c r="T625" s="14"/>
      <c r="U625" s="14"/>
      <c r="V625" s="14"/>
      <c r="W625" s="14"/>
      <c r="X625" s="14"/>
      <c r="Y625" s="14"/>
      <c r="Z625" s="14"/>
      <c r="AA625" s="14"/>
      <c r="AB625" s="14"/>
    </row>
    <row r="626">
      <c r="A626" s="7"/>
      <c r="B626" s="11"/>
      <c r="C626" s="9"/>
      <c r="D626" s="22"/>
      <c r="E626" s="11"/>
      <c r="F626" s="11"/>
      <c r="G626" s="11"/>
      <c r="H626" s="79"/>
      <c r="I626" s="14"/>
      <c r="J626" s="14"/>
      <c r="K626" s="14"/>
      <c r="L626" s="14"/>
      <c r="M626" s="14"/>
      <c r="N626" s="14"/>
      <c r="O626" s="14"/>
      <c r="P626" s="14"/>
      <c r="Q626" s="14"/>
      <c r="R626" s="14"/>
      <c r="S626" s="14"/>
      <c r="T626" s="14"/>
      <c r="U626" s="14"/>
      <c r="V626" s="14"/>
      <c r="W626" s="14"/>
      <c r="X626" s="14"/>
      <c r="Y626" s="14"/>
      <c r="Z626" s="14"/>
      <c r="AA626" s="14"/>
      <c r="AB626" s="14"/>
    </row>
    <row r="627">
      <c r="A627" s="7"/>
      <c r="B627" s="11"/>
      <c r="C627" s="9"/>
      <c r="D627" s="22"/>
      <c r="E627" s="11"/>
      <c r="F627" s="11"/>
      <c r="G627" s="11"/>
      <c r="H627" s="79"/>
      <c r="I627" s="14"/>
      <c r="J627" s="14"/>
      <c r="K627" s="14"/>
      <c r="L627" s="14"/>
      <c r="M627" s="14"/>
      <c r="N627" s="14"/>
      <c r="O627" s="14"/>
      <c r="P627" s="14"/>
      <c r="Q627" s="14"/>
      <c r="R627" s="14"/>
      <c r="S627" s="14"/>
      <c r="T627" s="14"/>
      <c r="U627" s="14"/>
      <c r="V627" s="14"/>
      <c r="W627" s="14"/>
      <c r="X627" s="14"/>
      <c r="Y627" s="14"/>
      <c r="Z627" s="14"/>
      <c r="AA627" s="14"/>
      <c r="AB627" s="14"/>
    </row>
    <row r="628">
      <c r="A628" s="7"/>
      <c r="B628" s="11"/>
      <c r="C628" s="9"/>
      <c r="D628" s="22"/>
      <c r="E628" s="11"/>
      <c r="F628" s="11"/>
      <c r="G628" s="11"/>
      <c r="H628" s="79"/>
      <c r="I628" s="14"/>
      <c r="J628" s="14"/>
      <c r="K628" s="14"/>
      <c r="L628" s="14"/>
      <c r="M628" s="14"/>
      <c r="N628" s="14"/>
      <c r="O628" s="14"/>
      <c r="P628" s="14"/>
      <c r="Q628" s="14"/>
      <c r="R628" s="14"/>
      <c r="S628" s="14"/>
      <c r="T628" s="14"/>
      <c r="U628" s="14"/>
      <c r="V628" s="14"/>
      <c r="W628" s="14"/>
      <c r="X628" s="14"/>
      <c r="Y628" s="14"/>
      <c r="Z628" s="14"/>
      <c r="AA628" s="14"/>
      <c r="AB628" s="14"/>
    </row>
    <row r="629">
      <c r="A629" s="7"/>
      <c r="B629" s="11"/>
      <c r="C629" s="9"/>
      <c r="D629" s="22"/>
      <c r="E629" s="11"/>
      <c r="F629" s="11"/>
      <c r="G629" s="11"/>
      <c r="H629" s="79"/>
      <c r="I629" s="14"/>
      <c r="J629" s="14"/>
      <c r="K629" s="14"/>
      <c r="L629" s="14"/>
      <c r="M629" s="14"/>
      <c r="N629" s="14"/>
      <c r="O629" s="14"/>
      <c r="P629" s="14"/>
      <c r="Q629" s="14"/>
      <c r="R629" s="14"/>
      <c r="S629" s="14"/>
      <c r="T629" s="14"/>
      <c r="U629" s="14"/>
      <c r="V629" s="14"/>
      <c r="W629" s="14"/>
      <c r="X629" s="14"/>
      <c r="Y629" s="14"/>
      <c r="Z629" s="14"/>
      <c r="AA629" s="14"/>
      <c r="AB629" s="14"/>
    </row>
    <row r="630">
      <c r="A630" s="7"/>
      <c r="B630" s="11"/>
      <c r="C630" s="9"/>
      <c r="D630" s="22"/>
      <c r="E630" s="11"/>
      <c r="F630" s="11"/>
      <c r="G630" s="11"/>
      <c r="H630" s="79"/>
      <c r="I630" s="14"/>
      <c r="J630" s="14"/>
      <c r="K630" s="14"/>
      <c r="L630" s="14"/>
      <c r="M630" s="14"/>
      <c r="N630" s="14"/>
      <c r="O630" s="14"/>
      <c r="P630" s="14"/>
      <c r="Q630" s="14"/>
      <c r="R630" s="14"/>
      <c r="S630" s="14"/>
      <c r="T630" s="14"/>
      <c r="U630" s="14"/>
      <c r="V630" s="14"/>
      <c r="W630" s="14"/>
      <c r="X630" s="14"/>
      <c r="Y630" s="14"/>
      <c r="Z630" s="14"/>
      <c r="AA630" s="14"/>
      <c r="AB630" s="14"/>
    </row>
    <row r="631">
      <c r="A631" s="7"/>
      <c r="B631" s="11"/>
      <c r="C631" s="9"/>
      <c r="D631" s="22"/>
      <c r="E631" s="11"/>
      <c r="F631" s="11"/>
      <c r="G631" s="11"/>
      <c r="H631" s="79"/>
      <c r="I631" s="14"/>
      <c r="J631" s="14"/>
      <c r="K631" s="14"/>
      <c r="L631" s="14"/>
      <c r="M631" s="14"/>
      <c r="N631" s="14"/>
      <c r="O631" s="14"/>
      <c r="P631" s="14"/>
      <c r="Q631" s="14"/>
      <c r="R631" s="14"/>
      <c r="S631" s="14"/>
      <c r="T631" s="14"/>
      <c r="U631" s="14"/>
      <c r="V631" s="14"/>
      <c r="W631" s="14"/>
      <c r="X631" s="14"/>
      <c r="Y631" s="14"/>
      <c r="Z631" s="14"/>
      <c r="AA631" s="14"/>
      <c r="AB631" s="14"/>
    </row>
    <row r="632">
      <c r="A632" s="7"/>
      <c r="B632" s="11"/>
      <c r="C632" s="9"/>
      <c r="D632" s="22"/>
      <c r="E632" s="11"/>
      <c r="F632" s="11"/>
      <c r="G632" s="11"/>
      <c r="H632" s="79"/>
      <c r="I632" s="14"/>
      <c r="J632" s="14"/>
      <c r="K632" s="14"/>
      <c r="L632" s="14"/>
      <c r="M632" s="14"/>
      <c r="N632" s="14"/>
      <c r="O632" s="14"/>
      <c r="P632" s="14"/>
      <c r="Q632" s="14"/>
      <c r="R632" s="14"/>
      <c r="S632" s="14"/>
      <c r="T632" s="14"/>
      <c r="U632" s="14"/>
      <c r="V632" s="14"/>
      <c r="W632" s="14"/>
      <c r="X632" s="14"/>
      <c r="Y632" s="14"/>
      <c r="Z632" s="14"/>
      <c r="AA632" s="14"/>
      <c r="AB632" s="14"/>
    </row>
    <row r="633">
      <c r="A633" s="7"/>
      <c r="B633" s="11"/>
      <c r="C633" s="9"/>
      <c r="D633" s="22"/>
      <c r="E633" s="11"/>
      <c r="F633" s="11"/>
      <c r="G633" s="11"/>
      <c r="H633" s="79"/>
      <c r="I633" s="14"/>
      <c r="J633" s="14"/>
      <c r="K633" s="14"/>
      <c r="L633" s="14"/>
      <c r="M633" s="14"/>
      <c r="N633" s="14"/>
      <c r="O633" s="14"/>
      <c r="P633" s="14"/>
      <c r="Q633" s="14"/>
      <c r="R633" s="14"/>
      <c r="S633" s="14"/>
      <c r="T633" s="14"/>
      <c r="U633" s="14"/>
      <c r="V633" s="14"/>
      <c r="W633" s="14"/>
      <c r="X633" s="14"/>
      <c r="Y633" s="14"/>
      <c r="Z633" s="14"/>
      <c r="AA633" s="14"/>
      <c r="AB633" s="14"/>
    </row>
    <row r="634">
      <c r="A634" s="7"/>
      <c r="B634" s="11"/>
      <c r="C634" s="9"/>
      <c r="D634" s="22"/>
      <c r="E634" s="11"/>
      <c r="F634" s="11"/>
      <c r="G634" s="11"/>
      <c r="H634" s="79"/>
      <c r="I634" s="14"/>
      <c r="J634" s="14"/>
      <c r="K634" s="14"/>
      <c r="L634" s="14"/>
      <c r="M634" s="14"/>
      <c r="N634" s="14"/>
      <c r="O634" s="14"/>
      <c r="P634" s="14"/>
      <c r="Q634" s="14"/>
      <c r="R634" s="14"/>
      <c r="S634" s="14"/>
      <c r="T634" s="14"/>
      <c r="U634" s="14"/>
      <c r="V634" s="14"/>
      <c r="W634" s="14"/>
      <c r="X634" s="14"/>
      <c r="Y634" s="14"/>
      <c r="Z634" s="14"/>
      <c r="AA634" s="14"/>
      <c r="AB634" s="14"/>
    </row>
    <row r="635">
      <c r="A635" s="7"/>
      <c r="B635" s="11"/>
      <c r="C635" s="9"/>
      <c r="D635" s="22"/>
      <c r="E635" s="11"/>
      <c r="F635" s="11"/>
      <c r="G635" s="11"/>
      <c r="H635" s="79"/>
      <c r="I635" s="14"/>
      <c r="J635" s="14"/>
      <c r="K635" s="14"/>
      <c r="L635" s="14"/>
      <c r="M635" s="14"/>
      <c r="N635" s="14"/>
      <c r="O635" s="14"/>
      <c r="P635" s="14"/>
      <c r="Q635" s="14"/>
      <c r="R635" s="14"/>
      <c r="S635" s="14"/>
      <c r="T635" s="14"/>
      <c r="U635" s="14"/>
      <c r="V635" s="14"/>
      <c r="W635" s="14"/>
      <c r="X635" s="14"/>
      <c r="Y635" s="14"/>
      <c r="Z635" s="14"/>
      <c r="AA635" s="14"/>
      <c r="AB635" s="14"/>
    </row>
    <row r="636">
      <c r="A636" s="7"/>
      <c r="B636" s="11"/>
      <c r="C636" s="9"/>
      <c r="D636" s="22"/>
      <c r="E636" s="11"/>
      <c r="F636" s="11"/>
      <c r="G636" s="11"/>
      <c r="H636" s="79"/>
      <c r="I636" s="14"/>
      <c r="J636" s="14"/>
      <c r="K636" s="14"/>
      <c r="L636" s="14"/>
      <c r="M636" s="14"/>
      <c r="N636" s="14"/>
      <c r="O636" s="14"/>
      <c r="P636" s="14"/>
      <c r="Q636" s="14"/>
      <c r="R636" s="14"/>
      <c r="S636" s="14"/>
      <c r="T636" s="14"/>
      <c r="U636" s="14"/>
      <c r="V636" s="14"/>
      <c r="W636" s="14"/>
      <c r="X636" s="14"/>
      <c r="Y636" s="14"/>
      <c r="Z636" s="14"/>
      <c r="AA636" s="14"/>
      <c r="AB636" s="14"/>
    </row>
    <row r="637">
      <c r="A637" s="7"/>
      <c r="B637" s="11"/>
      <c r="C637" s="9"/>
      <c r="D637" s="22"/>
      <c r="E637" s="11"/>
      <c r="F637" s="11"/>
      <c r="G637" s="11"/>
      <c r="H637" s="79"/>
      <c r="I637" s="14"/>
      <c r="J637" s="14"/>
      <c r="K637" s="14"/>
      <c r="L637" s="14"/>
      <c r="M637" s="14"/>
      <c r="N637" s="14"/>
      <c r="O637" s="14"/>
      <c r="P637" s="14"/>
      <c r="Q637" s="14"/>
      <c r="R637" s="14"/>
      <c r="S637" s="14"/>
      <c r="T637" s="14"/>
      <c r="U637" s="14"/>
      <c r="V637" s="14"/>
      <c r="W637" s="14"/>
      <c r="X637" s="14"/>
      <c r="Y637" s="14"/>
      <c r="Z637" s="14"/>
      <c r="AA637" s="14"/>
      <c r="AB637" s="14"/>
    </row>
    <row r="638">
      <c r="A638" s="7"/>
      <c r="B638" s="11"/>
      <c r="C638" s="9"/>
      <c r="D638" s="22"/>
      <c r="E638" s="11"/>
      <c r="F638" s="11"/>
      <c r="G638" s="11"/>
      <c r="H638" s="79"/>
      <c r="I638" s="14"/>
      <c r="J638" s="14"/>
      <c r="K638" s="14"/>
      <c r="L638" s="14"/>
      <c r="M638" s="14"/>
      <c r="N638" s="14"/>
      <c r="O638" s="14"/>
      <c r="P638" s="14"/>
      <c r="Q638" s="14"/>
      <c r="R638" s="14"/>
      <c r="S638" s="14"/>
      <c r="T638" s="14"/>
      <c r="U638" s="14"/>
      <c r="V638" s="14"/>
      <c r="W638" s="14"/>
      <c r="X638" s="14"/>
      <c r="Y638" s="14"/>
      <c r="Z638" s="14"/>
      <c r="AA638" s="14"/>
      <c r="AB638" s="14"/>
    </row>
    <row r="639">
      <c r="A639" s="7"/>
      <c r="B639" s="11"/>
      <c r="C639" s="9"/>
      <c r="D639" s="22"/>
      <c r="E639" s="11"/>
      <c r="F639" s="11"/>
      <c r="G639" s="11"/>
      <c r="H639" s="79"/>
      <c r="I639" s="14"/>
      <c r="J639" s="14"/>
      <c r="K639" s="14"/>
      <c r="L639" s="14"/>
      <c r="M639" s="14"/>
      <c r="N639" s="14"/>
      <c r="O639" s="14"/>
      <c r="P639" s="14"/>
      <c r="Q639" s="14"/>
      <c r="R639" s="14"/>
      <c r="S639" s="14"/>
      <c r="T639" s="14"/>
      <c r="U639" s="14"/>
      <c r="V639" s="14"/>
      <c r="W639" s="14"/>
      <c r="X639" s="14"/>
      <c r="Y639" s="14"/>
      <c r="Z639" s="14"/>
      <c r="AA639" s="14"/>
      <c r="AB639" s="14"/>
    </row>
    <row r="640">
      <c r="A640" s="7"/>
      <c r="B640" s="11"/>
      <c r="C640" s="9"/>
      <c r="D640" s="22"/>
      <c r="E640" s="11"/>
      <c r="F640" s="11"/>
      <c r="G640" s="11"/>
      <c r="H640" s="79"/>
      <c r="I640" s="14"/>
      <c r="J640" s="14"/>
      <c r="K640" s="14"/>
      <c r="L640" s="14"/>
      <c r="M640" s="14"/>
      <c r="N640" s="14"/>
      <c r="O640" s="14"/>
      <c r="P640" s="14"/>
      <c r="Q640" s="14"/>
      <c r="R640" s="14"/>
      <c r="S640" s="14"/>
      <c r="T640" s="14"/>
      <c r="U640" s="14"/>
      <c r="V640" s="14"/>
      <c r="W640" s="14"/>
      <c r="X640" s="14"/>
      <c r="Y640" s="14"/>
      <c r="Z640" s="14"/>
      <c r="AA640" s="14"/>
      <c r="AB640" s="14"/>
    </row>
    <row r="641">
      <c r="A641" s="7"/>
      <c r="B641" s="11"/>
      <c r="C641" s="9"/>
      <c r="D641" s="22"/>
      <c r="E641" s="11"/>
      <c r="F641" s="11"/>
      <c r="G641" s="11"/>
      <c r="H641" s="79"/>
      <c r="I641" s="14"/>
      <c r="J641" s="14"/>
      <c r="K641" s="14"/>
      <c r="L641" s="14"/>
      <c r="M641" s="14"/>
      <c r="N641" s="14"/>
      <c r="O641" s="14"/>
      <c r="P641" s="14"/>
      <c r="Q641" s="14"/>
      <c r="R641" s="14"/>
      <c r="S641" s="14"/>
      <c r="T641" s="14"/>
      <c r="U641" s="14"/>
      <c r="V641" s="14"/>
      <c r="W641" s="14"/>
      <c r="X641" s="14"/>
      <c r="Y641" s="14"/>
      <c r="Z641" s="14"/>
      <c r="AA641" s="14"/>
      <c r="AB641" s="14"/>
    </row>
    <row r="642">
      <c r="A642" s="7"/>
      <c r="B642" s="11"/>
      <c r="C642" s="9"/>
      <c r="D642" s="22"/>
      <c r="E642" s="11"/>
      <c r="F642" s="11"/>
      <c r="G642" s="11"/>
      <c r="H642" s="79"/>
      <c r="I642" s="14"/>
      <c r="J642" s="14"/>
      <c r="K642" s="14"/>
      <c r="L642" s="14"/>
      <c r="M642" s="14"/>
      <c r="N642" s="14"/>
      <c r="O642" s="14"/>
      <c r="P642" s="14"/>
      <c r="Q642" s="14"/>
      <c r="R642" s="14"/>
      <c r="S642" s="14"/>
      <c r="T642" s="14"/>
      <c r="U642" s="14"/>
      <c r="V642" s="14"/>
      <c r="W642" s="14"/>
      <c r="X642" s="14"/>
      <c r="Y642" s="14"/>
      <c r="Z642" s="14"/>
      <c r="AA642" s="14"/>
      <c r="AB642" s="14"/>
    </row>
    <row r="643">
      <c r="A643" s="7"/>
      <c r="B643" s="11"/>
      <c r="C643" s="9"/>
      <c r="D643" s="22"/>
      <c r="E643" s="11"/>
      <c r="F643" s="11"/>
      <c r="G643" s="11"/>
      <c r="H643" s="79"/>
      <c r="I643" s="14"/>
      <c r="J643" s="14"/>
      <c r="K643" s="14"/>
      <c r="L643" s="14"/>
      <c r="M643" s="14"/>
      <c r="N643" s="14"/>
      <c r="O643" s="14"/>
      <c r="P643" s="14"/>
      <c r="Q643" s="14"/>
      <c r="R643" s="14"/>
      <c r="S643" s="14"/>
      <c r="T643" s="14"/>
      <c r="U643" s="14"/>
      <c r="V643" s="14"/>
      <c r="W643" s="14"/>
      <c r="X643" s="14"/>
      <c r="Y643" s="14"/>
      <c r="Z643" s="14"/>
      <c r="AA643" s="14"/>
      <c r="AB643" s="14"/>
    </row>
    <row r="644">
      <c r="A644" s="7"/>
      <c r="B644" s="11"/>
      <c r="C644" s="9"/>
      <c r="D644" s="22"/>
      <c r="E644" s="11"/>
      <c r="F644" s="11"/>
      <c r="G644" s="11"/>
      <c r="H644" s="79"/>
      <c r="I644" s="14"/>
      <c r="J644" s="14"/>
      <c r="K644" s="14"/>
      <c r="L644" s="14"/>
      <c r="M644" s="14"/>
      <c r="N644" s="14"/>
      <c r="O644" s="14"/>
      <c r="P644" s="14"/>
      <c r="Q644" s="14"/>
      <c r="R644" s="14"/>
      <c r="S644" s="14"/>
      <c r="T644" s="14"/>
      <c r="U644" s="14"/>
      <c r="V644" s="14"/>
      <c r="W644" s="14"/>
      <c r="X644" s="14"/>
      <c r="Y644" s="14"/>
      <c r="Z644" s="14"/>
      <c r="AA644" s="14"/>
      <c r="AB644" s="14"/>
    </row>
    <row r="645">
      <c r="A645" s="7"/>
      <c r="B645" s="11"/>
      <c r="C645" s="9"/>
      <c r="D645" s="22"/>
      <c r="E645" s="11"/>
      <c r="F645" s="11"/>
      <c r="G645" s="11"/>
      <c r="H645" s="79"/>
      <c r="I645" s="14"/>
      <c r="J645" s="14"/>
      <c r="K645" s="14"/>
      <c r="L645" s="14"/>
      <c r="M645" s="14"/>
      <c r="N645" s="14"/>
      <c r="O645" s="14"/>
      <c r="P645" s="14"/>
      <c r="Q645" s="14"/>
      <c r="R645" s="14"/>
      <c r="S645" s="14"/>
      <c r="T645" s="14"/>
      <c r="U645" s="14"/>
      <c r="V645" s="14"/>
      <c r="W645" s="14"/>
      <c r="X645" s="14"/>
      <c r="Y645" s="14"/>
      <c r="Z645" s="14"/>
      <c r="AA645" s="14"/>
      <c r="AB645" s="14"/>
    </row>
    <row r="646">
      <c r="A646" s="7"/>
      <c r="B646" s="11"/>
      <c r="C646" s="9"/>
      <c r="D646" s="22"/>
      <c r="E646" s="11"/>
      <c r="F646" s="11"/>
      <c r="G646" s="11"/>
      <c r="H646" s="79"/>
      <c r="I646" s="14"/>
      <c r="J646" s="14"/>
      <c r="K646" s="14"/>
      <c r="L646" s="14"/>
      <c r="M646" s="14"/>
      <c r="N646" s="14"/>
      <c r="O646" s="14"/>
      <c r="P646" s="14"/>
      <c r="Q646" s="14"/>
      <c r="R646" s="14"/>
      <c r="S646" s="14"/>
      <c r="T646" s="14"/>
      <c r="U646" s="14"/>
      <c r="V646" s="14"/>
      <c r="W646" s="14"/>
      <c r="X646" s="14"/>
      <c r="Y646" s="14"/>
      <c r="Z646" s="14"/>
      <c r="AA646" s="14"/>
      <c r="AB646" s="14"/>
    </row>
    <row r="647">
      <c r="A647" s="7"/>
      <c r="B647" s="11"/>
      <c r="C647" s="9"/>
      <c r="D647" s="22"/>
      <c r="E647" s="11"/>
      <c r="F647" s="11"/>
      <c r="G647" s="11"/>
      <c r="H647" s="79"/>
      <c r="I647" s="14"/>
      <c r="J647" s="14"/>
      <c r="K647" s="14"/>
      <c r="L647" s="14"/>
      <c r="M647" s="14"/>
      <c r="N647" s="14"/>
      <c r="O647" s="14"/>
      <c r="P647" s="14"/>
      <c r="Q647" s="14"/>
      <c r="R647" s="14"/>
      <c r="S647" s="14"/>
      <c r="T647" s="14"/>
      <c r="U647" s="14"/>
      <c r="V647" s="14"/>
      <c r="W647" s="14"/>
      <c r="X647" s="14"/>
      <c r="Y647" s="14"/>
      <c r="Z647" s="14"/>
      <c r="AA647" s="14"/>
      <c r="AB647" s="14"/>
    </row>
    <row r="648">
      <c r="A648" s="7"/>
      <c r="B648" s="11"/>
      <c r="C648" s="9"/>
      <c r="D648" s="22"/>
      <c r="E648" s="11"/>
      <c r="F648" s="11"/>
      <c r="G648" s="11"/>
      <c r="H648" s="79"/>
      <c r="I648" s="14"/>
      <c r="J648" s="14"/>
      <c r="K648" s="14"/>
      <c r="L648" s="14"/>
      <c r="M648" s="14"/>
      <c r="N648" s="14"/>
      <c r="O648" s="14"/>
      <c r="P648" s="14"/>
      <c r="Q648" s="14"/>
      <c r="R648" s="14"/>
      <c r="S648" s="14"/>
      <c r="T648" s="14"/>
      <c r="U648" s="14"/>
      <c r="V648" s="14"/>
      <c r="W648" s="14"/>
      <c r="X648" s="14"/>
      <c r="Y648" s="14"/>
      <c r="Z648" s="14"/>
      <c r="AA648" s="14"/>
      <c r="AB648" s="14"/>
    </row>
    <row r="649">
      <c r="A649" s="7"/>
      <c r="B649" s="11"/>
      <c r="C649" s="9"/>
      <c r="D649" s="22"/>
      <c r="E649" s="11"/>
      <c r="F649" s="11"/>
      <c r="G649" s="11"/>
      <c r="H649" s="79"/>
      <c r="I649" s="14"/>
      <c r="J649" s="14"/>
      <c r="K649" s="14"/>
      <c r="L649" s="14"/>
      <c r="M649" s="14"/>
      <c r="N649" s="14"/>
      <c r="O649" s="14"/>
      <c r="P649" s="14"/>
      <c r="Q649" s="14"/>
      <c r="R649" s="14"/>
      <c r="S649" s="14"/>
      <c r="T649" s="14"/>
      <c r="U649" s="14"/>
      <c r="V649" s="14"/>
      <c r="W649" s="14"/>
      <c r="X649" s="14"/>
      <c r="Y649" s="14"/>
      <c r="Z649" s="14"/>
      <c r="AA649" s="14"/>
      <c r="AB649" s="14"/>
    </row>
    <row r="650">
      <c r="A650" s="7"/>
      <c r="B650" s="11"/>
      <c r="C650" s="9"/>
      <c r="D650" s="22"/>
      <c r="E650" s="11"/>
      <c r="F650" s="11"/>
      <c r="G650" s="11"/>
      <c r="H650" s="79"/>
      <c r="I650" s="14"/>
      <c r="J650" s="14"/>
      <c r="K650" s="14"/>
      <c r="L650" s="14"/>
      <c r="M650" s="14"/>
      <c r="N650" s="14"/>
      <c r="O650" s="14"/>
      <c r="P650" s="14"/>
      <c r="Q650" s="14"/>
      <c r="R650" s="14"/>
      <c r="S650" s="14"/>
      <c r="T650" s="14"/>
      <c r="U650" s="14"/>
      <c r="V650" s="14"/>
      <c r="W650" s="14"/>
      <c r="X650" s="14"/>
      <c r="Y650" s="14"/>
      <c r="Z650" s="14"/>
      <c r="AA650" s="14"/>
      <c r="AB650" s="14"/>
    </row>
    <row r="651">
      <c r="A651" s="7"/>
      <c r="B651" s="11"/>
      <c r="C651" s="9"/>
      <c r="D651" s="22"/>
      <c r="E651" s="11"/>
      <c r="F651" s="11"/>
      <c r="G651" s="11"/>
      <c r="H651" s="79"/>
      <c r="I651" s="14"/>
      <c r="J651" s="14"/>
      <c r="K651" s="14"/>
      <c r="L651" s="14"/>
      <c r="M651" s="14"/>
      <c r="N651" s="14"/>
      <c r="O651" s="14"/>
      <c r="P651" s="14"/>
      <c r="Q651" s="14"/>
      <c r="R651" s="14"/>
      <c r="S651" s="14"/>
      <c r="T651" s="14"/>
      <c r="U651" s="14"/>
      <c r="V651" s="14"/>
      <c r="W651" s="14"/>
      <c r="X651" s="14"/>
      <c r="Y651" s="14"/>
      <c r="Z651" s="14"/>
      <c r="AA651" s="14"/>
      <c r="AB651" s="14"/>
    </row>
    <row r="652">
      <c r="A652" s="7"/>
      <c r="B652" s="11"/>
      <c r="C652" s="9"/>
      <c r="D652" s="22"/>
      <c r="E652" s="11"/>
      <c r="F652" s="11"/>
      <c r="G652" s="11"/>
      <c r="H652" s="79"/>
      <c r="I652" s="14"/>
      <c r="J652" s="14"/>
      <c r="K652" s="14"/>
      <c r="L652" s="14"/>
      <c r="M652" s="14"/>
      <c r="N652" s="14"/>
      <c r="O652" s="14"/>
      <c r="P652" s="14"/>
      <c r="Q652" s="14"/>
      <c r="R652" s="14"/>
      <c r="S652" s="14"/>
      <c r="T652" s="14"/>
      <c r="U652" s="14"/>
      <c r="V652" s="14"/>
      <c r="W652" s="14"/>
      <c r="X652" s="14"/>
      <c r="Y652" s="14"/>
      <c r="Z652" s="14"/>
      <c r="AA652" s="14"/>
      <c r="AB652" s="14"/>
    </row>
    <row r="653">
      <c r="A653" s="7"/>
      <c r="B653" s="11"/>
      <c r="C653" s="9"/>
      <c r="D653" s="22"/>
      <c r="E653" s="11"/>
      <c r="F653" s="11"/>
      <c r="G653" s="11"/>
      <c r="H653" s="79"/>
      <c r="I653" s="14"/>
      <c r="J653" s="14"/>
      <c r="K653" s="14"/>
      <c r="L653" s="14"/>
      <c r="M653" s="14"/>
      <c r="N653" s="14"/>
      <c r="O653" s="14"/>
      <c r="P653" s="14"/>
      <c r="Q653" s="14"/>
      <c r="R653" s="14"/>
      <c r="S653" s="14"/>
      <c r="T653" s="14"/>
      <c r="U653" s="14"/>
      <c r="V653" s="14"/>
      <c r="W653" s="14"/>
      <c r="X653" s="14"/>
      <c r="Y653" s="14"/>
      <c r="Z653" s="14"/>
      <c r="AA653" s="14"/>
      <c r="AB653" s="14"/>
    </row>
    <row r="654">
      <c r="A654" s="7"/>
      <c r="B654" s="11"/>
      <c r="C654" s="9"/>
      <c r="D654" s="22"/>
      <c r="E654" s="11"/>
      <c r="F654" s="11"/>
      <c r="G654" s="11"/>
      <c r="H654" s="79"/>
      <c r="I654" s="14"/>
      <c r="J654" s="14"/>
      <c r="K654" s="14"/>
      <c r="L654" s="14"/>
      <c r="M654" s="14"/>
      <c r="N654" s="14"/>
      <c r="O654" s="14"/>
      <c r="P654" s="14"/>
      <c r="Q654" s="14"/>
      <c r="R654" s="14"/>
      <c r="S654" s="14"/>
      <c r="T654" s="14"/>
      <c r="U654" s="14"/>
      <c r="V654" s="14"/>
      <c r="W654" s="14"/>
      <c r="X654" s="14"/>
      <c r="Y654" s="14"/>
      <c r="Z654" s="14"/>
      <c r="AA654" s="14"/>
      <c r="AB654" s="14"/>
    </row>
    <row r="655">
      <c r="A655" s="7"/>
      <c r="B655" s="11"/>
      <c r="C655" s="9"/>
      <c r="D655" s="22"/>
      <c r="E655" s="11"/>
      <c r="F655" s="11"/>
      <c r="G655" s="11"/>
      <c r="H655" s="79"/>
      <c r="I655" s="14"/>
      <c r="J655" s="14"/>
      <c r="K655" s="14"/>
      <c r="L655" s="14"/>
      <c r="M655" s="14"/>
      <c r="N655" s="14"/>
      <c r="O655" s="14"/>
      <c r="P655" s="14"/>
      <c r="Q655" s="14"/>
      <c r="R655" s="14"/>
      <c r="S655" s="14"/>
      <c r="T655" s="14"/>
      <c r="U655" s="14"/>
      <c r="V655" s="14"/>
      <c r="W655" s="14"/>
      <c r="X655" s="14"/>
      <c r="Y655" s="14"/>
      <c r="Z655" s="14"/>
      <c r="AA655" s="14"/>
      <c r="AB655" s="14"/>
    </row>
    <row r="656">
      <c r="A656" s="7"/>
      <c r="B656" s="11"/>
      <c r="C656" s="9"/>
      <c r="D656" s="22"/>
      <c r="E656" s="11"/>
      <c r="F656" s="11"/>
      <c r="G656" s="11"/>
      <c r="H656" s="79"/>
      <c r="I656" s="14"/>
      <c r="J656" s="14"/>
      <c r="K656" s="14"/>
      <c r="L656" s="14"/>
      <c r="M656" s="14"/>
      <c r="N656" s="14"/>
      <c r="O656" s="14"/>
      <c r="P656" s="14"/>
      <c r="Q656" s="14"/>
      <c r="R656" s="14"/>
      <c r="S656" s="14"/>
      <c r="T656" s="14"/>
      <c r="U656" s="14"/>
      <c r="V656" s="14"/>
      <c r="W656" s="14"/>
      <c r="X656" s="14"/>
      <c r="Y656" s="14"/>
      <c r="Z656" s="14"/>
      <c r="AA656" s="14"/>
      <c r="AB656" s="14"/>
    </row>
    <row r="657">
      <c r="A657" s="7"/>
      <c r="B657" s="11"/>
      <c r="C657" s="9"/>
      <c r="D657" s="22"/>
      <c r="E657" s="11"/>
      <c r="F657" s="11"/>
      <c r="G657" s="11"/>
      <c r="H657" s="79"/>
      <c r="I657" s="14"/>
      <c r="J657" s="14"/>
      <c r="K657" s="14"/>
      <c r="L657" s="14"/>
      <c r="M657" s="14"/>
      <c r="N657" s="14"/>
      <c r="O657" s="14"/>
      <c r="P657" s="14"/>
      <c r="Q657" s="14"/>
      <c r="R657" s="14"/>
      <c r="S657" s="14"/>
      <c r="T657" s="14"/>
      <c r="U657" s="14"/>
      <c r="V657" s="14"/>
      <c r="W657" s="14"/>
      <c r="X657" s="14"/>
      <c r="Y657" s="14"/>
      <c r="Z657" s="14"/>
      <c r="AA657" s="14"/>
      <c r="AB657" s="14"/>
    </row>
    <row r="658">
      <c r="A658" s="7"/>
      <c r="B658" s="11"/>
      <c r="C658" s="9"/>
      <c r="D658" s="22"/>
      <c r="E658" s="11"/>
      <c r="F658" s="11"/>
      <c r="G658" s="11"/>
      <c r="H658" s="79"/>
      <c r="I658" s="14"/>
      <c r="J658" s="14"/>
      <c r="K658" s="14"/>
      <c r="L658" s="14"/>
      <c r="M658" s="14"/>
      <c r="N658" s="14"/>
      <c r="O658" s="14"/>
      <c r="P658" s="14"/>
      <c r="Q658" s="14"/>
      <c r="R658" s="14"/>
      <c r="S658" s="14"/>
      <c r="T658" s="14"/>
      <c r="U658" s="14"/>
      <c r="V658" s="14"/>
      <c r="W658" s="14"/>
      <c r="X658" s="14"/>
      <c r="Y658" s="14"/>
      <c r="Z658" s="14"/>
      <c r="AA658" s="14"/>
      <c r="AB658" s="14"/>
    </row>
  </sheetData>
  <customSheetViews>
    <customSheetView guid="{DB1AB913-1344-4317-9AA4-26472E835231}" filter="1" showAutoFilter="1">
      <autoFilter ref="$A$1:$AB$2">
        <sortState ref="A1:AB2">
          <sortCondition descending="1" sortBy="cellColor" ref="F1:F2" dxfId="3"/>
        </sortState>
      </autoFilter>
    </customSheetView>
    <customSheetView guid="{D23C0694-A4ED-4EE0-B6B2-8F38E8723997}" filter="1" showAutoFilter="1">
      <autoFilter ref="$F$1:$F$658"/>
    </customSheetView>
  </customSheetViews>
  <mergeCells count="1">
    <mergeCell ref="C1:E1"/>
  </mergeCells>
  <conditionalFormatting sqref="F3:F658">
    <cfRule type="expression" dxfId="1" priority="1">
      <formula>#REF!="ВК стена"</formula>
    </cfRule>
  </conditionalFormatting>
  <conditionalFormatting sqref="F3:F658">
    <cfRule type="expression" dxfId="1" priority="2">
      <formula>#REF!="ОК стена"</formula>
    </cfRule>
  </conditionalFormatting>
  <dataValidations>
    <dataValidation type="custom" allowBlank="1" showDropDown="1" sqref="A3:A658">
      <formula1>OR(NOT(ISERROR(DATEVALUE(A3))), AND(ISNUMBER(A3), LEFT(CELL("format", A3))="D"))</formula1>
    </dataValidation>
    <dataValidation type="list" allowBlank="1" sqref="C3:C658">
      <formula1>"позитив,негатив,нейтрал"</formula1>
    </dataValidation>
  </dataValidations>
  <hyperlinks>
    <hyperlink r:id="rId1" ref="D3"/>
    <hyperlink r:id="rId2" ref="G3"/>
    <hyperlink r:id="rId3" location="comment_1412434372" ref="D4"/>
    <hyperlink r:id="rId4" ref="G4"/>
    <hyperlink r:id="rId5" ref="D5"/>
    <hyperlink r:id="rId6" ref="G5"/>
    <hyperlink r:id="rId7" ref="D6"/>
    <hyperlink r:id="rId8" ref="G6"/>
    <hyperlink r:id="rId9" ref="D7"/>
    <hyperlink r:id="rId10" ref="G7"/>
    <hyperlink r:id="rId11" ref="D8"/>
    <hyperlink r:id="rId12" ref="G8"/>
    <hyperlink r:id="rId13" ref="D9"/>
    <hyperlink r:id="rId14" ref="G9"/>
    <hyperlink r:id="rId15" ref="D10"/>
    <hyperlink r:id="rId16" ref="G10"/>
    <hyperlink r:id="rId17" ref="D11"/>
    <hyperlink r:id="rId18" ref="D12"/>
    <hyperlink r:id="rId19" ref="G12"/>
    <hyperlink r:id="rId20" ref="D13"/>
    <hyperlink r:id="rId21" ref="G13"/>
    <hyperlink r:id="rId22" ref="D14"/>
    <hyperlink r:id="rId23" ref="G14"/>
    <hyperlink r:id="rId24" ref="D15"/>
    <hyperlink r:id="rId25" ref="G15"/>
    <hyperlink r:id="rId26" ref="D16"/>
    <hyperlink r:id="rId27" ref="G16"/>
    <hyperlink r:id="rId28" ref="D17"/>
    <hyperlink r:id="rId29" ref="G17"/>
    <hyperlink r:id="rId30" ref="D18"/>
    <hyperlink r:id="rId31" ref="G18"/>
    <hyperlink r:id="rId32" ref="D19"/>
    <hyperlink r:id="rId33" ref="G19"/>
    <hyperlink r:id="rId34" ref="D20"/>
    <hyperlink r:id="rId35" ref="G20"/>
    <hyperlink r:id="rId36" location="comment_1414151171" ref="D21"/>
    <hyperlink r:id="rId37" ref="G21"/>
    <hyperlink r:id="rId38" ref="D22"/>
    <hyperlink r:id="rId39" ref="D23"/>
    <hyperlink r:id="rId40" ref="G23"/>
    <hyperlink r:id="rId41" ref="D24"/>
    <hyperlink r:id="rId42" ref="G24"/>
    <hyperlink r:id="rId43" ref="D25"/>
    <hyperlink r:id="rId44" ref="G25"/>
    <hyperlink r:id="rId45" ref="D26"/>
    <hyperlink r:id="rId46" ref="G26"/>
    <hyperlink r:id="rId47" ref="D27"/>
    <hyperlink r:id="rId48" ref="G27"/>
    <hyperlink r:id="rId49" ref="D28"/>
    <hyperlink r:id="rId50" ref="G28"/>
    <hyperlink r:id="rId51" location="comment_1416571911&amp;comments_data=n_reply" ref="D29"/>
    <hyperlink r:id="rId52" ref="G29"/>
    <hyperlink r:id="rId53" ref="D30"/>
    <hyperlink r:id="rId54" ref="G30"/>
    <hyperlink r:id="rId55" ref="D31"/>
    <hyperlink r:id="rId56" ref="G31"/>
    <hyperlink r:id="rId57" ref="D32"/>
    <hyperlink r:id="rId58" ref="G32"/>
    <hyperlink r:id="rId59" ref="D33"/>
    <hyperlink r:id="rId60" ref="G33"/>
    <hyperlink r:id="rId61" ref="D34"/>
    <hyperlink r:id="rId62" ref="D35"/>
    <hyperlink r:id="rId63" ref="G35"/>
    <hyperlink r:id="rId64" ref="D36"/>
    <hyperlink r:id="rId65" ref="G36"/>
    <hyperlink r:id="rId66" ref="D37"/>
    <hyperlink r:id="rId67" ref="G37"/>
    <hyperlink r:id="rId68" ref="D38"/>
    <hyperlink r:id="rId69" ref="D39"/>
    <hyperlink r:id="rId70" ref="G39"/>
    <hyperlink r:id="rId71" ref="D40"/>
    <hyperlink r:id="rId72" ref="G40"/>
    <hyperlink r:id="rId73" ref="D41"/>
    <hyperlink r:id="rId74" ref="G41"/>
    <hyperlink r:id="rId75" ref="D42"/>
    <hyperlink r:id="rId76" ref="G42"/>
    <hyperlink r:id="rId77" ref="B43"/>
    <hyperlink r:id="rId78" ref="D43"/>
    <hyperlink r:id="rId79" ref="G43"/>
    <hyperlink r:id="rId80" ref="D44"/>
    <hyperlink r:id="rId81" ref="G44"/>
    <hyperlink r:id="rId82" ref="D45"/>
    <hyperlink r:id="rId83" ref="G45"/>
    <hyperlink r:id="rId84" ref="D46"/>
    <hyperlink r:id="rId85" ref="G46"/>
    <hyperlink r:id="rId86" ref="D47"/>
    <hyperlink r:id="rId87" ref="G47"/>
    <hyperlink r:id="rId88" ref="D48"/>
    <hyperlink r:id="rId89" ref="G48"/>
    <hyperlink r:id="rId90" location="posts/30863056/" ref="D49"/>
    <hyperlink r:id="rId91" ref="G49"/>
    <hyperlink r:id="rId92" ref="D50"/>
    <hyperlink r:id="rId93" ref="G50"/>
    <hyperlink r:id="rId94" ref="D51"/>
    <hyperlink r:id="rId95" ref="G51"/>
    <hyperlink r:id="rId96" ref="D52"/>
    <hyperlink r:id="rId97" ref="G52"/>
    <hyperlink r:id="rId98" ref="D53"/>
    <hyperlink r:id="rId99" ref="G53"/>
    <hyperlink r:id="rId100" ref="D54"/>
    <hyperlink r:id="rId101" ref="G54"/>
    <hyperlink r:id="rId102" ref="D55"/>
    <hyperlink r:id="rId103" ref="G55"/>
    <hyperlink r:id="rId104" ref="D56"/>
    <hyperlink r:id="rId105" ref="G56"/>
    <hyperlink r:id="rId106" ref="D57"/>
    <hyperlink r:id="rId107" ref="G57"/>
    <hyperlink r:id="rId108" ref="D58"/>
    <hyperlink r:id="rId109" ref="G58"/>
    <hyperlink r:id="rId110" ref="D59"/>
    <hyperlink r:id="rId111" ref="D60"/>
    <hyperlink r:id="rId112" ref="G60"/>
    <hyperlink r:id="rId113" ref="D61"/>
    <hyperlink r:id="rId114" ref="G61"/>
    <hyperlink r:id="rId115" location="comment_1426256401" ref="D62"/>
    <hyperlink r:id="rId116" ref="G62"/>
    <hyperlink r:id="rId117" ref="D63"/>
    <hyperlink r:id="rId118" ref="G63"/>
    <hyperlink r:id="rId119" ref="D64"/>
    <hyperlink r:id="rId120" ref="G64"/>
    <hyperlink r:id="rId121" ref="D65"/>
    <hyperlink r:id="rId122" ref="G65"/>
    <hyperlink r:id="rId123" ref="D66"/>
    <hyperlink r:id="rId124" ref="G66"/>
    <hyperlink r:id="rId125" ref="D67"/>
    <hyperlink r:id="rId126" ref="G67"/>
    <hyperlink r:id="rId127" location="comment_1433928563" ref="D68"/>
    <hyperlink r:id="rId128" ref="G68"/>
    <hyperlink r:id="rId129" location="comment_1433928563" ref="D69"/>
    <hyperlink r:id="rId130" ref="G69"/>
    <hyperlink r:id="rId131" ref="D70"/>
    <hyperlink r:id="rId132" ref="G70"/>
    <hyperlink r:id="rId133" ref="D71"/>
    <hyperlink r:id="rId134" ref="D72"/>
    <hyperlink r:id="rId135" ref="G72"/>
    <hyperlink r:id="rId136" ref="D73"/>
    <hyperlink r:id="rId137" ref="D74"/>
    <hyperlink r:id="rId138" ref="G74"/>
    <hyperlink r:id="rId139" ref="D75"/>
    <hyperlink r:id="rId140" ref="G75"/>
    <hyperlink r:id="rId141" ref="D76"/>
    <hyperlink r:id="rId142" ref="G76"/>
    <hyperlink r:id="rId143" ref="D77"/>
    <hyperlink r:id="rId144" ref="G77"/>
    <hyperlink r:id="rId145" ref="D78"/>
    <hyperlink r:id="rId146" ref="G78"/>
    <hyperlink r:id="rId147" location="comment_1431311491&amp;comments_data=n_reply" ref="D79"/>
    <hyperlink r:id="rId148" ref="G79"/>
    <hyperlink r:id="rId149" ref="D80"/>
    <hyperlink r:id="rId150" ref="G80"/>
    <hyperlink r:id="rId151" ref="D81"/>
    <hyperlink r:id="rId152" ref="D82"/>
    <hyperlink r:id="rId153" ref="G82"/>
    <hyperlink r:id="rId154" ref="D83"/>
    <hyperlink r:id="rId155" ref="G83"/>
  </hyperlinks>
  <drawing r:id="rId156"/>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91.0"/>
    <col customWidth="1" min="3" max="3" width="32.0"/>
    <col customWidth="1" min="5" max="5" width="32.88"/>
    <col customWidth="1" min="6" max="6" width="72.38"/>
  </cols>
  <sheetData>
    <row r="1">
      <c r="A1" s="98">
        <f>IFERROR(__xludf.DUMMYFUNCTION("QUERY('Февраль_2023'!A2:J1997,""select * where A &gt;= date '""&amp;TEXT(DATEVALUE(""21.02.2023""),""yyyy-mm-dd"")&amp;""'and A &lt;= date '""&amp;TEXT(DATEVALUE(""28.02.2023""),""yyyy-mm-dd"")&amp;""'"")"),44978.0)</f>
        <v>44978</v>
      </c>
      <c r="B1" s="62" t="str">
        <f>IFERROR(__xludf.DUMMYFUNCTION("""COMPUTED_VALUE"""),"NeOBUD Кобрин
Преимущества утеплителя из пенополистирола
-Низкая теплопроводность. Благодаря пузырькам воздуха, из которых состоит пенополистирол, он отлично удерживает тепло в помещении. Его теплопроводность варьируется от 0,037 до 0,042 Вт/(м·К), и эт"&amp;"от показатель чуть лучше, чем у минеральной ваты (0,045 Вт/(м·К)). При этом стоит учитывать: чем плотнее полистирол, тем хуже он удерживает тепловую энергию.
-Низкая гигроскопичность. ППС плохо впитывает влагу. Если его погрузить в воду, то он намокнет в"&amp;"сего на 4%. Это значит, что если пенополистирол будет взаимодействовать с влажным воздухом, то он не потеряет свои теплоизоляционные свойства.
-Хорошая биостойкость. Пенополистирол искусственного происхождения, а это значит, что в нём не появятся плесень"&amp;" и грибки. Но ППС уязвим к воздействию грызунов. Да, они не едят такой утеплитель, из-за низкой воздухопроницаемости не разводят там потомство, но если ППС будет преградой на пути к пище, то мыши легко его прогрызут.
Недостатки пенополистирола
-Низкая п"&amp;"аропроницаемость. Она варьируется от 0,019 до 0,015 мг/(м·ч·Па). Для сравнения: паропроницаемость кирпича — 0,11 мг/(м·ч·Па). Таким образом, кирпичная стена «дышит» лучше, чем плиты из пенополистирола. Если утеплить помещение таким материалом, то влажные "&amp;"испарения не будут выходить из помещения и могут стать причиной сырости и неприятного запаха.
-Низкая прочность. Пенополистирол легко повредить при монтаже. Его показатель прочности на сжатие — от 0,05 до 0,1 МПа, на изгиб — от 0,07 до 0,1 МПа. Да, можно"&amp;" подобрать более плотный, а значит, прочный материал, но мы помним, что чем плотнее ППС, тем хуже он удерживает тепло в доме.
-Низкая пожаробезопасность. Пенополистирол отличается достаточно высоким классом горючести — Г3. Кроме того, он легко воспламеня"&amp;"ется, быстро горит, выделяет много дыма и токсичных веществ. Пенополистирол с антипиренами в составе труднее воспламеняется, но горит так же, как и материал без огнезащиты.
-Токсичность. Дело в том, что при температуре 25 ℃ пенополистирол начинает выделя"&amp;"ть стирол. Это ядовитое вещество, которое способно накапливаться в организме человека и наносить вред его здоровью. Когда утеплитель нагревается ещё больше, выделение стирола тоже увеличивается, поэтому ППС не рекомендуют использовать для теплоизоляции ку"&amp;"хни или бани. Кроме стирола в ППС содержатся такие вредные вещества, как бензол, толуол, этилбензол, ацетофенон, формальдегид, метиловый спирт.")</f>
        <v>NeOBUD Кобрин
Преимущества утеплителя из пенополистирола
-Низкая теплопроводность. Благодаря пузырькам воздуха, из которых состоит пенополистирол, он отлично удерживает тепло в помещении. Его теплопроводность варьируется от 0,037 до 0,042 Вт/(м·К), и этот показатель чуть лучше, чем у минеральной ваты (0,045 Вт/(м·К)). При этом стоит учитывать: чем плотнее полистирол, тем хуже он удерживает тепловую энергию.
-Низкая гигроскопичность. ППС плохо впитывает влагу. Если его погрузить в воду, то он намокнет всего на 4%. Это значит, что если пенополистирол будет взаимодействовать с влажным воздухом, то он не потеряет свои теплоизоляционные свойства.
-Хорошая биостойкость. Пенополистирол искусственного происхождения, а это значит, что в нём не появятся плесень и грибки. Но ППС уязвим к воздействию грызунов. Да, они не едят такой утеплитель, из-за низкой воздухопроницаемости не разводят там потомство, но если ППС будет преградой на пути к пище, то мыши легко его прогрызут.
Недостатки пенополистирола
-Низкая паропроницаемость. Она варьируется от 0,019 до 0,015 мг/(м·ч·Па). Для сравнения: паропроницаемость кирпича — 0,11 мг/(м·ч·Па). Таким образом, кирпичная стена «дышит» лучше, чем плиты из пенополистирола. Если утеплить помещение таким материалом, то влажные испарения не будут выходить из помещения и могут стать причиной сырости и неприятного запаха.
-Низкая прочность. Пенополистирол легко повредить при монтаже. Его показатель прочности на сжатие — от 0,05 до 0,1 МПа, на изгиб — от 0,07 до 0,1 МПа. Да, можно подобрать более плотный, а значит, прочный материал, но мы помним, что чем плотнее ППС, тем хуже он удерживает тепло в доме.
-Низкая пожаробезопасность. Пенополистирол отличается достаточно высоким классом горючести — Г3. Кроме того, он легко воспламеняется, быстро горит, выделяет много дыма и токсичных веществ. Пенополистирол с антипиренами в составе труднее воспламеняется, но горит так же, как и материал без огнезащиты.
-Токсичность. Дело в том, что при температуре 25 ℃ пенополистирол начинает выделять стирол. Это ядовитое вещество, которое способно накапливаться в организме человека и наносить вред его здоровью. Когда утеплитель нагревается ещё больше, выделение стирола тоже увеличивается, поэтому ППС не рекомендуют использовать для теплоизоляции кухни или бани. Кроме стирола в ППС содержатся такие вредные вещества, как бензол, толуол, этилбензол, ацетофенон, формальдегид, метиловый спирт.</v>
      </c>
      <c r="C1" s="62" t="str">
        <f>IFERROR(__xludf.DUMMYFUNCTION("""COMPUTED_VALUE"""),"негатив")</f>
        <v>негатив</v>
      </c>
      <c r="D1" s="99" t="str">
        <f>IFERROR(__xludf.DUMMYFUNCTION("""COMPUTED_VALUE"""),"https://vk.com/wall-218896734_25")</f>
        <v>https://vk.com/wall-218896734_25</v>
      </c>
      <c r="E1" s="62" t="str">
        <f>IFERROR(__xludf.DUMMYFUNCTION("""COMPUTED_VALUE"""),"Паропроницаемость, хрупкость, пожароопасность, опасность для здоровья")</f>
        <v>Паропроницаемость, хрупкость, пожароопасность, опасность для здоровья</v>
      </c>
      <c r="F1"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Сначала о преимуществах. У современного пенополистирола одна из лучших комбинаций по паропроницаемости, теплопроводно"&amp;"сти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уступае"&amp;"т сосне и способен ""дышать"". Для сравнения: паропроницаемость 0,05 мг/(м*ч*Па) у ППС, у сосны (поперёк волокон) — 0.06 мг/(м*ч*Па) (согласно Стандарту организации Российское научно-техническое общество строителей (РНТО строителей) СТО 17532043-001-2005 "&amp;"«Нормы теплотехнического проектирования ограждающих конструкций и оценки энергоэффективности зданий»). У пенопласта минимальная теплопроводность — она составляет при температуре 10 (± 1) ℃ не более 0,034–0,041 Вт/(м⋅К) в зависимости от типа плиты. При тем"&amp;"пературе 25 (± 5) ℃ — не более 0,036–0,044 Вт/(м⋅К). 
Пенопласт действительно бионейтрален. При соблюдении условий монтажа и эксплуатации грибок на нём не селится. Что касается грызунов и взаимодействия с окружающей средой: по требованиям ГОСТ 15588-2014"&amp;" пенопласт используется в качестве среднего слоя строительной ограждающей конструкции. Это значит, что он должен быть изолирован внутри стенового ""пирога"" несущим материалом стены и внешними отделочными слоями (оптимально — по системе ""мокрый фасад"")."&amp;" Если это требование соблюдено, материал не будет контактировать ни с солнечными лучами, ни с грызунами. 
А теперь о недостатках, которые вы упомянули. Выше мы привели цифры по паропроницаемости ППС. Из них понятно, что пенопласт при соблюдении условий м"&amp;"онтажа может использоваться для утепления многих типов строений и зданий. Материал действительно относится к группе горючести Г3, однако современные марки производятся с добавлением антипиренов — особых веществ, которые позволяют ППС самостоятельно затуха"&amp;"ть в течение максимум 4 секунд после потери контакта с открытым пламенем. Кроме того, даже при высоких температурах пенопласт не вспыхивает, а оплавляется, не распространяя огонь. 
И о токсичности. Согласно заключению Московского НИИ Гигиены им. Ф.Ф. Эри"&amp;"смана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которы"&amp;"м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при"&amp;"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сом"&amp;"нения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спекаются"&amp;"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f>
        <v>Здравствуйте, позвольте прокомментировать в качестве официального представителя Ассоциации производителей и поставщиков пенополистирола.
Сначала о преимуществах.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Для сравнения: паропроницаемость 0,05 мг/(м*ч*Па) у ППС,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У пенопласта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Пенопласт действительно бионейтрален. При соблюдении условий монтажа и эксплуатации грибок на нём не селится. Что касается грызунов и взаимодействия с окружающей средой: по требованиям ГОСТ 15588-2014 пенопласт используется в качестве среднего слоя строительной ограждающей конструкции. Это значит, что он должен быть изолирован внутри стенового "пирога" несущим материалом стены и внешними отделочными слоями (оптимально — по системе "мокрый фасад"). Если это требование соблюдено, материал не будет контактировать ни с солнечными лучами, ни с грызунами. 
А теперь о недостатках, которые вы упомянули. Выше мы привели цифры по паропроницаемости ППС. Из них понятно, что пенопласт при соблюдении условий монтажа может использоваться для утепления многих типов строений и зданий. Материал действительно относится к группе горючести Г3, однако современные марки производятся с добавлением антипиренов — особых веществ, которые позволяют ППС самостоятельно затухать в течение максимум 4 секунд после потери контакта с открытым пламенем. Кроме того, даже при высоких температурах пенопласт не вспыхивает, а оплавляется, не распространяя огонь. 
И о токсичности.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Пенополистирол не радиоактивен. И он также может быть утилизирован без вреда для окружающей среды.</v>
      </c>
      <c r="G1" s="99" t="str">
        <f>IFERROR(__xludf.DUMMYFUNCTION("""COMPUTED_VALUE"""),"https://prnt.sc/lS6GmpNF5yHe")</f>
        <v>https://prnt.sc/lS6GmpNF5yHe</v>
      </c>
      <c r="H1" s="62"/>
      <c r="I1" s="62"/>
      <c r="J1" s="62" t="b">
        <f>IFERROR(__xludf.DUMMYFUNCTION("""COMPUTED_VALUE"""),TRUE)</f>
        <v>1</v>
      </c>
    </row>
    <row r="2">
      <c r="A2" s="100">
        <f>IFERROR(__xludf.DUMMYFUNCTION("""COMPUTED_VALUE"""),44978.0)</f>
        <v>44978</v>
      </c>
      <c r="B2" s="62" t="str">
        <f>IFERROR(__xludf.DUMMYFUNCTION("""COMPUTED_VALUE"""),"ПРО РЕМОНТ
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панельн"&amp;"ый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закрепл"&amp;"ения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"&amp;"помощью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"&amp;"использоваться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фа"&amp;"нера,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подшивки"&amp;"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пер"&amp;"пендикулярно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О"&amp;"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полиэтиле"&amp;"н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чер"&amp;"дака,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выдерж"&amp;"ать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впол"&amp;"не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достаточн"&amp;"о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а"&amp;"рматурных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укл"&amp;"адывается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потоло"&amp;"к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изгот"&amp;"овленные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ма"&amp;"тах.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накрывает"&amp;"ся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обшивкой"&amp;".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ил"&amp;"и ширине комнаты, так как нет возможности поднять ее целиком из-за достаточно большого веса.
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устройст"&amp;"ва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"&amp;"древесину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матери"&amp;"ал,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матери"&amp;"ал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ог"&amp;"онь.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то"&amp;"му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матер"&amp;"иала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парам"&amp;"етры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"&amp;"Экструдированный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Им"&amp;"еет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терм"&amp;"ином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К"&amp;"аменная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Коэффи"&amp;"циент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"&amp;"негорючие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Каменн"&amp;"ая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градус"&amp;"ов,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монтаж"&amp;"а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и"&amp;"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спо"&amp;"собствует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получаю"&amp;"тся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"&amp;"в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им"&amp;"еют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процес"&amp;"са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б"&amp;"олее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утеп"&amp;"лительных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защитные"&amp;" средства для глаз и дыхательных путей.
Типы пенополистирола
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ознакомить"&amp;"ся с характеристиками, так как у материала в избытке существенных недостатков.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характеристики."&amp;"
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"&amp;"пенопласта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микробиологич"&amp;"еской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"&amp;"извести,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
Экструдированный пенополистирол
Экструдированный пенопласт маркируют"&amp;"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"&amp;"гидрофобностью.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"&amp;"лёгкостью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вещ"&amp;"ествам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вредн"&amp;"ых веществ.
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"&amp;"материала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иск"&amp;"лючено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оп"&amp;"асен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
Нравится292Показать список оценившихПоделиться1"&amp;"11Показать список поделившихся24K
.
Моя дача ver. 2.0 | Архитектура и дизайн
вчера в 19:10
Действия
Мангал для дачи.")</f>
        <v>ПРО РЕМОНТ
Как сделать потолок в деревянном доме
Любое деревянное строение перекрывается балками, которые и являются основой для обшивки потолка и пола чердака или второго этажа здания. Существует три основных конструкции потолка — это подшивной, панельный и настильный.
Схема подшивной конструкции выглядит следующим образом:
1 – подшивные доски потолка;
2 – балка перекрытия;
3 – накатная обшивка;
4 – утеплительный материал;
5 – пароизоляционная пленка.
Удобнее всего проводить монтаж, начиная с закрепления пароизоляционной пленки на балки перекрытия со стороны помещений. Ее растягивают и прибивают к балкам скобами с помощью степлера. Полотна пароизоляции накладываются друг на друга внахлест на 100 ? 150 мм и, после закрепления на балках, склеиваются с помощью строительного водостойкого скотча.
Пароизоляцию можно настелить и после завершения нижней подшивки, тогда пленка закроет не только закрепленные снизу доски, но и балки перекрытия. Особенно это удобно в том случае, если в качестве утеплителя будет использоваться мелкофракционный керамзит. Если выбран этот вариант настила изоляции, то его осуществляют со стороны чердака.
Сверху пленки монтируются подшивные доски потолка. Нередко вместо досок используются стружечные плиты (ДСП или лучше – OSB) или фанера, имеющая толщину не менее 10 мм.
Подшивка выбирается в зависимости от того, какое декоративное покрытие потолка должно закрепляться сверху нее. Нужно отметить, что при выборе декоративной отделки в виде деревянной вагонки, ее и применяют для подшивки потолка, без предварительного монтажа листового материала или досок.
Далее, работы проводятся со стороны чердака, но прежде, чем их проводить, необходимо позаботиться о безопасности. Так как на доски подшивки наступать ни в коем случае нельзя, нужно перпендикулярно балкам перекрытия уложить временный дощатый настил и ходить во время работы можно исключительно по нему, периодически смещая его на нужное расстояние.
Между балок перекрытия на пароизоляционную пленку укладывается или засыпается утеплитель. О выборе этого материала будет рассказано ниже.
Если выбран рулонный утеплитель, производимый в матах или засыпной сухой материал, то его рекомендовано сверху также накрыть гидроизоляционной пленкой, в качестве которой можно использовать плотный полиэтилен или рубероид. Его закрепляют скобами к балкам перекрытия.
Сверху утеплителя и гидроизоляции настилается накатная обшивка, которая будет служить полом чердака.
Другой способ монтажа всех составляющих заключается в проведении всего процесса со стороны чердака, но он не только некомфортен, но и крайне опасен, так как крепеж подшивки приходится проводить в неудобном положении. Если выбран этот способ работ, то также обязательно укладывается временный дощатый настил из прочных толстых досок, способных выдержать вес мастера.
Настильный потолок отличается от подшивного отсутствия при его монтаже балок перекрытия комнаты. Если помещения небольшие, шириной не больше, чем 2500 мм, и каждое из них будет перекрываться отдельно, то подобная конструкция потолка вполне подойдет для его устройства.
Доски потолка в этом случае, закрепляются на несущих стенах строения или же на брусе, прибитом к стенам по периметру помещения на расстоянии в 120 ? 150 мм от их верха.
Доски для настильного потолка нужно выбирать достаточно толстые — не менее 50 мм, так как на них будет монтироваться утеплитель и детали, образующие пол чердака.
При этом нужно учесть, что, если доски будут устанавливаться на брус, то его рекомендовано уложить на вбитые в стену кронштейны, изготовленные из арматурных прутьев, и дополнительно зафиксировать гвоздями или саморезами.
Желательно для настила выбирать вагонку, которая соединяется с помощью специальных пазов.
Далее, со стороны чердачного помещения доски накрываются пароизоляцией.
Сверху пленки укладывается утеплительный материал, который закрывается гидроизоляционной пленкой, закрепляемой на стенах скобами.
Затем, на еще один ряд зафиксированного бруса или на несущие стены укладывается дощатый настил — чердачный пол.
Панельный потолок
Этот потолок состоит из отдельных панелей, объединенных в одну конструкцию. Чаще всего изготовленные на полу панели поднимаются и укладываются на несущие балки, а затем соединяются между собой.
Каждая из панелей состоит из следующих элементов:
Короб или щит, изготовленные из двух брусьев и досок.
Брус устанавливают по типу лаг, на таком расстоянии друг от друга, чтобы внутреннее расстояние между ними составляло 600 мм. Такая ширина считается оптимальной, так как ее имеют большинство утеплителей, изготовленных в матах.
Далее, на него прикручиваются заранее заготовленные доски, размер которых должен быть 600 мм плюс толщина двух брусьев-лаг.
Затем в получившийся короб настилается пароизоляционная пленка.
Сверху нее укладывается утеплитель, который сверху накрывается гидроизоляцией. Ее закрепляют к боковым брусьям.
В таком виде панель поднимается на балки перекрытия. Если готовые блоки делать небольшого размера, то их легко будет поднять на высоту, а там уже объединить в цельную конструкцию верхней дощатой обшивкой.
При скреплении отдельных панелей со стороны брусьев, между ними следует проложить утеплительный материал, чтобы закрыть «мостики» проникновения холода.
Нужно отметить, что некоторые мастера предпочитают собирать панели на высоте, сразу по всей длине или ширине комнаты, так как нет возможности поднять ее целиком из-за достаточно большого веса.
Хотите узнать про конструкции потолка подробнее?
Прочитать о том, как монтируется утепленный потолок в деревянной бане, рассмотреть подробные схемы его устройства — все это можно в соответствующей статье нашего портала.
Термоизоляционные материалы для утепления потолка
Очень важно выбрать правильный утеплительный материал, так как от этого будет зависеть не только тепло в доме, но и безопасность жильцов. Если древесину можно самостоятельно обработать пропитками-антипиренами, то, выбирая утеплитель, нужно сразу же обратить внимание на маркировку по классу его горючести, которая должна быть размещена на упаковке.
Критерии выбора
Приобретая утеплительный материал, нужно ориентироваться на следующие критерии:
Низкая теплопроводность.
Умеренная плотность.
Малая гигроскопичность, т.е. материал должен минимально впитывать влагу.
Минимальная горючесть, которая указывается на упаковке буквами и цифрами:
- НГ – материал негорючий;
- Г1 — слабая горючесть;
- Г2 — умеренная горючесть;
- Г3 — средняя горючесть;
- Г4 — сильная горючесть.
Не менее важно обратить внимание на способность к дымообразованию при тлении утеплителя, так как дым может быть так же опасен, как и огонь. Этот параметр имеет обозначения от Д1 до Д3, соответственно — низкое, среднее и высокое дымообразование.
Еще один параметр, связанный с пожаробезопасностью — это распространение пламени. РП1 ? РП4. Скорость распространения огня классифицируется по тому же принципу, что и два первых параметра — от низкого (1) до высокого (4).
Экологическая чистота утеплителя — он не должен сразу или со временем выделять в окружающую среду опасные для человека испарения.
Легкость и быстрота монтажа.
Долговечность материала без потери своих эксплуатационных качеств.
Звукоизолирующие свойства — способность подавлять внешние шумы (например, звуки сильного дождя или града, стучащего по кровле), сохранить тишину в доме.
В таблице показаны основные физико-технические параметры самых применяемых утеплителей:
Материалы Коэффициент теплопроводности, Вт/м?°С Толщина в мм соответствующая .R=1,2 м??°С/Вт Плотность кг/м? Рабочая температура, °С Паропроницаемость Мг/(м?ч?Па)
Пенополиуретан 0,025 30 40?60 От -100 до +150 0,04?0,05
Экструдированный пенополистирол 0,07 36 30?-45 От — 50 до +75 0,14
Пенополиэтилен 0,045 56 35 От -60 до +90 0,1
Пенопласт 0.03 60 40?125 От -50 до +75 0.23
Каменная вата 0,047 56 35?150 От -60 до +180 0.53
Стекловата 0,056 67 15?100 От -60 до +480 0.53
Имеет смысл вкратце рассмотреть дополнительные характеристики, самые популярные из представленных в таблице утеплителей.
Типы минеральной ваты
Одним из самых популярных утеплителей, и нужно сказать, что заслуженно, является минеральная вата. Под этим термином срывается несколько материалов, которые изготавливаются из различного натурального сырья, поэтому и технические характеристики могут несколько разниться:
Таблица сравнительных характеристик разновидностей минеральной ваты.
Наименование параметров Каменная вата Шлаковата Стекловата
Предельная температура применения, °С до 1000 до 250-300 oт -60 до +450
Средний диаметр волокна, мкм от 4 до 12 от 4 до 12 от 5 до 15
Гигроскопичность материала за 24 ч. (не более) % 0,95 1.9 1.7
Колкость нет да да
Коэффициент теплопроводности, Вт/(м-К) 0,035-0,042 0,46-0,48 0,038 -0,046
Коэффициент звукопоглощения от 0,75 до 95 от 0,75 до 0,82 от 0,8 до 92
Наличие связующего, % от 2,5 до 10 от 2,5 до 10 от 2,5 до 10
Горючесть материала НГ — негорючие НГ — негорючие НГ — негорючие
Выделение вредных веществ при горении да да да
Теплоемкость, Дж/кг*К 1050 1000 1050
Вибростойкость нет нет нет
Упругость, % 75 нет данных нет данных
Температура спекания, °С 600 250-300 450-500
Длина волокон, мм 16 16 15-50
Каменная вата
Каменная вата изготавливается из горных пород габбро-базальтовой группы и мергели. Такой материал имеет низкую теплопроводность, поэтому отлично сохраняет тепло внутри помещений. Волокнистая структура утеплителя в принципе выдерживает нагрев в 900 ? 1000 градусов, но при температуре 600 градусов материал спекается и теряет свои теплоизолирующие свойства.
Каменная (базальтовая) вата — самый удобный в работе материал
Каменная (базальтовая) вата — самый удобный в работе материал
Очень важным качеством для монтажа этого типа ваты является отсутствие колких ломких волокон – материал практически безопасен для слизистых оболочек дыхательных путей и глаз, для кожных покровов.
Этот тип утеплителя можно назвать «дышащим», поэтому воздух в помещениях не будет тяжелым и застоявшимся.
Каменная вата не выделяет токсичных веществ, поэтому безопасна для человека.
Она производится в разных формах, удобных для монтажных работ, а в последнее время появился материал, имеющий дополнительное фольгированное покрытие, которое способствует отражению в помещение поднимающегося к потолку тепла.
Стекловата
Стекловата изготавливается из стеклянного боя и песка, методом их плавки при высоких температурах, достигающих 1500 градусов. В результате этого технологического процесса получаются волокна длиной до 50 мм и толщиной 4 ? 15 мкм, которые делают материал прочным и упругим.
Монтаж, проведенный по всем правилам, позволит сохранить утеплитель без потери качеств долгие годы. Стекловата не подвержена поражению грибковыми образованиями, в ней не строят гнёзд грызуны, она обладает низкой теплопроводностью и выдерживает низкие и высокие температуры.
К недостаткам этого типа минваты относится то, что ее монтаж затрудняет ломкость волокон, которые имеют достаточно острые края. Их обломки имеют свойство проникать под ткань одежды, втыкаться в кожные покровы, попадать в дыхательные пути и слизистые оболочки глаз. Поэтому, приступая к монтажным работам, необходимо себя обезопасить, надев защитное обмундирование, которое после завершения процесса утепления нужно упаковать и утилизировать.
Шлаковата
Этот тип утеплителя производится из доменных шлаков, но способен без потери качеств выдерживать температуру, доходящую только до 300 градусов, в то время, как стекло — и каменная вата выдерживают более высокий нагрев. При превышении этой температуры волокна шлаковаты спекаются, соответственно, теряя свои утеплительные функции.
Шлаковата гигроскопична, и при повышении влажности в окружающей среде она ее легко впитывает, что приводит к понижению утеплительных и звукоизоляционных качеств.
Монтаж шлаковаты нужно проводить также крайне аккуратно, так как ее волокна тоже колки и могут навредить кожным и слизистым покровам. Поэтому перед монтажом нужно подготовить соответствующую рабочую одежду и защитные средства для глаз и дыхательных путей.
Типы пенополистирола
Многие хозяева предпочитают сэкономить, и оттого утепляют дома известным всем пенополистиролом (чаще его называют пенопластом). Однако, прежде чем его приобретать, нужно обязательно ознакомиться с характеристиками, так как у материала в избытке существенных недостатков.
Существует два типа пенополистирола — это экструдированный и обычный. Хотя они, в принципе, изготовлены из одного исходного полимера, но имеют несколько разные характеристики.
Обычный пенопласт
Обычный вспененные полистирол (пенопласт) имеет достаточно пористую структуру, так как состоит в основном из воздуха, и только на 2?3% приходится на полимерную составляющую.
К положительным качествам этот типа утеплителя относят:
У пенопласта — низкая теплопроводность, коэффициент которой составляет всего 0,03-0,04 Вт/м?°С.
Материал обладает хорошими звукоизоляционными свойствами.
Пенопласт почти не впитывает влагу, а значит, защищен от возникновения грибка и иных форм микробиологической жизни.
Утеплитель прост в монтаже, так как легко обрабатывается, укладывается, крепится. Кроме этого, материал производится большими панелями, способными сразу закрыть большую площадь, утепляемой поверхности.
Пенопласт не боится воздействия гипса и извести, цемента и солей, а также красящих составов на водной основе.
Отрицательные качества обычного и экструдированного пенопласта достаточно схожи, поэтому их можно будет объединить.
Экструдированный пенополистирол
Экструдированный пенопласт маркируют буквами ЭППС и ХРS. Он имеет более плотную и однородную структуру, поэтому его теплопроводность несколько выше, чем у вспененного полистирола. К достоинствам этого материала относятся следующие качества:
Очень низкая гигроскопичность, граничащая даже с гидрофобностью.
Достаточно низкая теплопроводность, составляющая 0,05?0,07 Вт/м?°С.
Простота укладки на межэтажные перекрытия, благодаря небольшому весу. Кроме того, большинство выпускаемых панелей имеет специальную замковую часть, что дает возможность с лёгкостью объединять их в единое покрытие с перекрытыми от мостиков холода швами.
Устойчивость к деформации – материал настолько прочен, что его используют для подземного утепления фундаментов или укладывают под бетонную стяжку.
Стойкость к химическим веществам неорганического происхождения.
Долговечность в эксплуатации при правильном монтаже и последующей облицовке утеплителя.
Если экструдированный пенополистирол получил хорошую внешнюю защиту, то он нетоксичен, так как не разлагается и не выделяет вредных веществ.
К минусам пенополистирола, присущих обоим видам, можно отнести:
Достаточно высокая горючесть материала. Оба типа имеют маркировку Г4 или Г3. Часто на упаковке отсутствует маркировка, дающая сведения о его характеристиках, и от покупки такого материала рекомендовано сразу же отказаться – не исключено, что он не прошел соответствующей обработки и может возгореться от более низкого нагрева, чем изготовленный в заводских условиях.
Материал не любит высоких температур – уже при + 75 – 80 °С не исключено начало термической деформации.
При возгорании пенополистирол начинает плавиться, приобретает текучесть, те самым распространяя огонь на соседние с ним материалы. Это особенно опасно при монтаже его на потолок.
Дым горящего пенопласта чрезвычайно опасен не только для здоровья, но и для жизни человека, так как содержит высокотоксичные вещества, способные вызвать обширные химические ожоги органов дыхания, привести к поражению центральной нервной системы.
Нравится292Показать список оценившихПоделиться111Показать список поделившихся24K
.
Моя дача ver. 2.0 | Архитектура и дизайн
вчера в 19:10
Действия
Мангал для дачи.</v>
      </c>
      <c r="C2" s="62" t="str">
        <f>IFERROR(__xludf.DUMMYFUNCTION("""COMPUTED_VALUE"""),"негатив")</f>
        <v>негатив</v>
      </c>
      <c r="D2" s="99" t="str">
        <f>IFERROR(__xludf.DUMMYFUNCTION("""COMPUTED_VALUE"""),"https://vk.com/wall-108555584_64112")</f>
        <v>https://vk.com/wall-108555584_64112</v>
      </c>
      <c r="E2" s="62" t="str">
        <f>IFERROR(__xludf.DUMMYFUNCTION("""COMPUTED_VALUE"""),"Пожароопасность, паропроницаемость")</f>
        <v>Пожароопасность, паропроницаемость</v>
      </c>
      <c r="F2" s="62" t="str">
        <f>IFERROR(__xludf.DUMMYFUNCTION("""COMPUTED_VALUE"""),"Здравствуйте!
Позвольте прокомментировать пост в качестве официального представителя Ассоциации производителей и поставщиков пенополистирола.
Пенопласт может — и вполне удачно — использоваться для утепления потолков, в том числе и в деревянных домах. У "&amp;"современного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Несмот"&amp;"ря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тип"&amp;"а плиты. При температуре 25 (± 5) ℃ — не более 0,036–0,044 Вт/(м⋅К).
Главное — соблюдать правила монтажа и эксплуатации. Это касается не только ППС, но и любого другого строительного материала.
Что касается горючести, современные марки пенополистирола с"&amp;"одержат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перек"&amp;"рытие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эвакуиро"&amp;"ваны. ")</f>
        <v>Здравствуйте!
Позвольте прокомментировать пост в качестве официального представителя Ассоциации производителей и поставщиков пенополистирола.
Пенопласт может — и вполне удачно — использоваться для утепления потолков, в том числе и в деревянных домах.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Главное — соблюдать правила монтажа и эксплуатации. Это касается не только ППС, но и любого другого строительного материала.
Что касается горючести, современные марки пенополистирола содержат специальные присадки — антипирены, благодаря которым ППС затухает в течение максимум 4 секунд после потери контакта с открытым пламенем. Дым, образующийся при горении любого материала, мягко говоря, неполезен — и неважно, горит ли деревянное перекрытие или утеплитель. Однако если следовать правилам монтажа, прописанным в ГОСТе, слой пенополистирола будет находиться внутри ограждающей конструкции. И к тому моменту, когда до него доберется огонь, люди из помещения в любом случае должны быть эвакуированы. </v>
      </c>
      <c r="G2" s="99" t="str">
        <f>IFERROR(__xludf.DUMMYFUNCTION("""COMPUTED_VALUE"""),"https://prnt.sc/euvCKdcVrVJo")</f>
        <v>https://prnt.sc/euvCKdcVrVJo</v>
      </c>
      <c r="H2" s="62" t="str">
        <f>IFERROR(__xludf.DUMMYFUNCTION("""COMPUTED_VALUE"""),"Аналог стр. 6 январь
")</f>
        <v>Аналог стр. 6 январь
</v>
      </c>
      <c r="I2" s="62"/>
      <c r="J2" s="62" t="b">
        <f>IFERROR(__xludf.DUMMYFUNCTION("""COMPUTED_VALUE"""),TRUE)</f>
        <v>1</v>
      </c>
    </row>
    <row r="3" hidden="1">
      <c r="A3" s="100">
        <f>IFERROR(__xludf.DUMMYFUNCTION("""COMPUTED_VALUE"""),44979.0)</f>
        <v>44979</v>
      </c>
      <c r="B3" s="62" t="str">
        <f>IFERROR(__xludf.DUMMYFUNCTION("""COMPUTED_VALUE"""),"Свой дом
Почему нельзя утеплять стены изнутри пенопластом?
Пенополистерол или пенопласт часто используется для утепления различных объектов. И это понятно — дешево, просто и быстро. Однако стоит ли утеплять дом или квартиру пенопластом изнутри?
Преимущест"&amp;"ва и недостатки пенопласта как утеплителя известны наверное всем. Сегодня с помощью этого материала утепляют стены в домах и квартирах. Но насколько это оправдано? Насколько это безопасно? Как правильно утеплять свой дом?
И самый главный вопрос – можно ли"&amp;" утеплять изнутри или только снаружи?
Преимущества и недостатки пенопласта
Основные плюсы пенопласта как утеплителя:
Дешевый;
Хорошо держит тепло;
Удобный в работе.
Основные минусы:
Выделяет вредные вещества при горении;
Его едят мыши.
Наружное утеплен"&amp;"ие
При наружном утеплении пенопластом его недостатки, а именно пожароопасные свойства, вызывают меньше беспокойства. Во-первых, при возгорании продукты горения будут распространяться все же снаружи, а не внутри дома. Во-вторых, слой утеплителя будет закры"&amp;"т штукатуркой, сайдингом или другим фасадным материалом, что существенно уменьшит вероятность случайного возгорания.
Кроме того, если слой утеплителя аккуратно закрыт отделочными материалами, нет открытых швов, повреждений и дыр, то мышей можно не опасать"&amp;"ся.
Внутреннее утепление
Иногда утеплиться снаружи нет никакой возможности. Или исторический фасад здания портить запрещено, или соседи будут против, или еще какая-нибудь причина, но сделать наружное утепление пенопластом невозможно. Остается только вари"&amp;"ант внутреннего утепления. Но строители практически единодушны во мнении – нельзя так делать! Почему же?
Во-первых, даже небольшое возгорание может привести к выделению очень вредных веществ из пенопласта. Причины могут быть разные: неисправность электро"&amp;"проводки, бытовых приборов и т.д. Спрашивается: зачем нужны такие риски?
Во-вторых, некоторые специалисты утверждают, что вредные вещества (стирол) выделяются даже при комнатной температуре. Научные исследования не подтверждают этот факт, пенополистирол "&amp;"считается неопасным веществом, из него даже одноразовую посуду и лотки для пищевых продуктов делают. Но это качественный сертифицированный пенопласт. А вы уверены в продукте, который покупаете в своем регионе?
Но даже не это главное. Основная проблема кро"&amp;"ется в природных процессах, которые происходят при больших перепадах температур внутри и снаружи.
Утепляют дом для защиты от низких температур зимой. Чтобы сохранить внутри тепло и сэкономить на обогреве. Но что же происходит со стенами при разных видах у"&amp;"тепления?
Без утепления
На улице мороз. Что при этом происходит? Снаружи стена начинает охлаждаться и промерзать. Но промерзнет ли она по всей толщине? Конечно, нет. Потому как изнутри она нагревается за счет работы в доме системы отопления. В итоге зимо"&amp;"й может сильно охладиться и промерзнуть лишь небольшая часть стены, наружный слой. Да, тепло уходит на прогревание стены.
Утепление снаружи
При наружном утеплении слой пенопласта или другого утеплителя защищает стену от мороза. Изнутри дома идет тепло, с"&amp;"тена прогревается, но теплоизоляция не позволяет теплу уходить и стена промерзает меньше или даже не промерзает совсем.
Утепление изнутри
А теперь представим, что утепление установлено изнутри. Слой утеплителя ограждает стену от прогревания из помещения,"&amp;" а от охлаждения снаружи не защищает. Получается, что вы слоем утеплителя оградили стену от прогревания изнутри. В результате чего стена начнет сильно охлаждаться и промерзать. Во всяком случае, значительная ее часть будет стабильно промерзать — это точно"&amp;".
В сильные морозы стена может промерзнуть почти полностью, по всей толщине. От промерзшей стены будет защищать только слой пенопласта.
Но при таких условиях подстерегает еще одна беда – стена под слоем утеплителя может начать мокнуть и покрываться плесе"&amp;"нью. Вот это уже очень серьезно!
Почему стена намокает? Да потому что в помещении воздух всегда содержит водяные пары, а на холодной стене влага конденсируется в виде капелек воды. Точно так же, как запотевают окна.
Даже если очень постараться, то не уд"&amp;"астся сделать полностью герметичным пространство между слоем утеплителя и самой стеной. Хотя бы потому, что в стенах всегда есть микротрещины, а от температурных колебаний и стена, и слой утеплителя, и стыки у пола и потолка будут чуть-чуть изменяться. Вл"&amp;"ажный воздух будет проникать под утеплитель и оседать капельками конденсата на холодной стене. Пенопласт не впитывает и не пропускает влагу, поэтому и не дает стене просохнуть. В некоторых случаях доходит до того, что вода стекает по стене и сочится снизу"&amp;" из под плинтуса. При таких условиях в доме появится сырость и плесень, а сами стены начнут быстро разрушаться.
Именно поэтому любой опытный строитель, который хоть раз в своей жизни видел последствия такого внутреннего утепления дома пенопластом, без ко"&amp;"лебаний скажет – утеплять изнутри не следует, а пенопластом – тем более.
Но что же делать? Ведь иногда бывает так, что утеплить квартиру снаружи нет никакой возможности, а обогрев в доме недостаточный. Приходится выбирать меньшее из зол. Но в этом случае"&amp;" лучше потратиться больше и утеплить стены не пенополистиролом, а другим материалом, более экологичным и способным поглощать и отдавать влагу – пробковыми матами, например. Есть специальные пробковые утеплители под обои. Они не толстые, легко клеятся на с"&amp;"тену, но при этом и тепло сохраняют, и не работают как паробарьер – под ними плесени и сырости не будет.
И еще один совет. Тщательно просчитайте стоимость утепления стен изнутри пенопластом и сравните сумму с текущими расходами на отопление. Пенополистер"&amp;"ол сам по себе вполне бюджетный материал, но еще нужен клей, специальный крепеж, декоративная отделка поверх утеплителя. Даже новые обои поклеить и то потратиться придется! И еще к полученной сумме добавьте стоимость работ. Иногда после тщательных подсчет"&amp;"ов получается так, что выгоднее купить теплоконвектор в дополнение к существующей системе обогрева помещения. Или сделать теплый пол. Или просто не тратить деньги на сомнительное утепление, а увеличить на 10% расход энергоресурсов, например.
фото из откры"&amp;"тых источников в интернете:
1- Без утепления
2 — Утепление изнутри
3 — Утепление изнутри")</f>
        <v>Свой дом
Почему нельзя утеплять стены изнутри пенопластом?
Пенополистерол или пенопласт часто используется для утепления различных объектов. И это понятно — дешево, просто и быстро. Однако стоит ли утеплять дом или квартиру пенопластом изнутри?
Преимущества и недостатки пенопласта как утеплителя известны наверное всем. Сегодня с помощью этого материала утепляют стены в домах и квартирах. Но насколько это оправдано? Насколько это безопасно? Как правильно утеплять свой дом?
И самый главный вопрос – можно ли утеплять изнутри или только снаружи?
Преимущества и недостатки пенопласта
Основные плюсы пенопласта как утеплителя:
Дешевый;
Хорошо держит тепло;
Удобный в работе.
Основные минусы:
Выделяет вредные вещества при горении;
Его едят мыши.
Наружное утепление
При наружном утеплении пенопластом его недостатки, а именно пожароопасные свойства, вызывают меньше беспокойства. Во-первых, при возгорании продукты горения будут распространяться все же снаружи, а не внутри дома. Во-вторых, слой утеплителя будет закрыт штукатуркой, сайдингом или другим фасадным материалом, что существенно уменьшит вероятность случайного возгорания.
Кроме того, если слой утеплителя аккуратно закрыт отделочными материалами, нет открытых швов, повреждений и дыр, то мышей можно не опасаться.
Внутреннее утепление
Иногда утеплиться снаружи нет никакой возможности. Или исторический фасад здания портить запрещено, или соседи будут против, или еще какая-нибудь причина, но сделать наружное утепление пенопластом невозможно. Остается только вариант внутреннего утепления. Но строители практически единодушны во мнении – нельзя так делать! Почему же?
Во-первых, даже небольшое возгорание может привести к выделению очень вредных веществ из пенопласта. Причины могут быть разные: неисправность электропроводки, бытовых приборов и т.д. Спрашивается: зачем нужны такие риски?
Во-вторых, некоторые специалисты утверждают, что вредные вещества (стирол) выделяются даже при комнатной температуре. Научные исследования не подтверждают этот факт, пенополистирол считается неопасным веществом, из него даже одноразовую посуду и лотки для пищевых продуктов делают. Но это качественный сертифицированный пенопласт. А вы уверены в продукте, который покупаете в своем регионе?
Но даже не это главное. Основная проблема кроется в природных процессах, которые происходят при больших перепадах температур внутри и снаружи.
Утепляют дом для защиты от низких температур зимой. Чтобы сохранить внутри тепло и сэкономить на обогреве. Но что же происходит со стенами при разных видах утепления?
Без утепления
На улице мороз. Что при этом происходит? Снаружи стена начинает охлаждаться и промерзать. Но промерзнет ли она по всей толщине? Конечно, нет. Потому как изнутри она нагревается за счет работы в доме системы отопления. В итоге зимой может сильно охладиться и промерзнуть лишь небольшая часть стены, наружный слой. Да, тепло уходит на прогревание стены.
Утепление снаружи
При наружном утеплении слой пенопласта или другого утеплителя защищает стену от мороза. Изнутри дома идет тепло, стена прогревается, но теплоизоляция не позволяет теплу уходить и стена промерзает меньше или даже не промерзает совсем.
Утепление изнутри
А теперь представим, что утепление установлено изнутри. Слой утеплителя ограждает стену от прогревания из помещения, а от охлаждения снаружи не защищает. Получается, что вы слоем утеплителя оградили стену от прогревания изнутри. В результате чего стена начнет сильно охлаждаться и промерзать. Во всяком случае, значительная ее часть будет стабильно промерзать — это точно.
В сильные морозы стена может промерзнуть почти полностью, по всей толщине. От промерзшей стены будет защищать только слой пенопласта.
Но при таких условиях подстерегает еще одна беда – стена под слоем утеплителя может начать мокнуть и покрываться плесенью. Вот это уже очень серьезно!
Почему стена намокает? Да потому что в помещении воздух всегда содержит водяные пары, а на холодной стене влага конденсируется в виде капелек воды. Точно так же, как запотевают окна.
Даже если очень постараться, то не удастся сделать полностью герметичным пространство между слоем утеплителя и самой стеной. Хотя бы потому, что в стенах всегда есть микротрещины, а от температурных колебаний и стена, и слой утеплителя, и стыки у пола и потолка будут чуть-чуть изменяться. Влажный воздух будет проникать под утеплитель и оседать капельками конденсата на холодной стене. Пенопласт не впитывает и не пропускает влагу, поэтому и не дает стене просохнуть. В некоторых случаях доходит до того, что вода стекает по стене и сочится снизу из под плинтуса. При таких условиях в доме появится сырость и плесень, а сами стены начнут быстро разрушаться.
Именно поэтому любой опытный строитель, который хоть раз в своей жизни видел последствия такого внутреннего утепления дома пенопластом, без колебаний скажет – утеплять изнутри не следует, а пенопластом – тем более.
Но что же делать? Ведь иногда бывает так, что утеплить квартиру снаружи нет никакой возможности, а обогрев в доме недостаточный. Приходится выбирать меньшее из зол. Но в этом случае лучше потратиться больше и утеплить стены не пенополистиролом, а другим материалом, более экологичным и способным поглощать и отдавать влагу – пробковыми матами, например. Есть специальные пробковые утеплители под обои. Они не толстые, легко клеятся на стену, но при этом и тепло сохраняют, и не работают как паробарьер – под ними плесени и сырости не будет.
И еще один совет. Тщательно просчитайте стоимость утепления стен изнутри пенопластом и сравните сумму с текущими расходами на отопление. Пенополистерол сам по себе вполне бюджетный материал, но еще нужен клей, специальный крепеж, декоративная отделка поверх утеплителя. Даже новые обои поклеить и то потратиться придется! И еще к полученной сумме добавьте стоимость работ. Иногда после тщательных подсчетов получается так, что выгоднее купить теплоконвектор в дополнение к существующей системе обогрева помещения. Или сделать теплый пол. Или просто не тратить деньги на сомнительное утепление, а увеличить на 10% расход энергоресурсов, например.
фото из открытых источников в интернете:
1- Без утепления
2 — Утепление изнутри
3 — Утепление изнутри</v>
      </c>
      <c r="C3" s="62" t="str">
        <f>IFERROR(__xludf.DUMMYFUNCTION("""COMPUTED_VALUE"""),"нейтрал")</f>
        <v>нейтрал</v>
      </c>
      <c r="D3" s="99" t="str">
        <f>IFERROR(__xludf.DUMMYFUNCTION("""COMPUTED_VALUE"""),"https://vk.com/wall-99100640_71460")</f>
        <v>https://vk.com/wall-99100640_71460</v>
      </c>
      <c r="E3" s="62" t="str">
        <f>IFERROR(__xludf.DUMMYFUNCTION("""COMPUTED_VALUE"""),"Утепление изнутри")</f>
        <v>Утепление изнутри</v>
      </c>
      <c r="F3" s="62" t="str">
        <f>IFERROR(__xludf.DUMMYFUNCTION("""COMPUTED_VALUE"""),"Здравствуйте!
Позвольте прокомментировать пост в качестве официального представителя Ассоциации производителей и поставщиков пенополистирола.
Пенопласт — действительно эффективный, удобный в монтаже материал, который используется при теплоизоляции здани"&amp;"й и строений. Он доступен по цене, обладает низкой теплопроводностью и не требует дополнительных средств защиты (респиратора, перчаток) при нарезке. 
В качестве минусов вы упоминаете две характеристики. Первая — выделение вредных веществ при горении. Ядо"&amp;"витые для человека вещества при горении выделяют все материалы, в том числе и самая экологически чистая древесина. Кроме того, если монтировать ППС по ГОСТ, он должен находиться в середине стенового ""пирога"" и быть изолированным с одной стороны материал"&amp;"ом несущей стены, с другой — внешними отделочными слоями. К тому времени, как огонь доберётся до пенопласта, люди из помещения уже должны быть эвакуированы. 
Что касается мышей — они не едят ППС, материал не обладает для них никакой питательной ценностью"&amp;". Но могут селиться в нём, как и в любом несыпучем утеплителе. Поэтому важно полностью изолировать материал от проникновения вредителей. 
А монтаж ППС мы рекомендуем производить так, как указано в ГОСТ — в качестве наружного слоя утепления. ")</f>
        <v>Здравствуйте!
Позвольте прокомментировать пост в качестве официального представителя Ассоциации производителей и поставщиков пенополистирола.
Пенопласт — действительно эффективный, удобный в монтаже материал, который используется при теплоизоляции зданий и строений. Он доступен по цене, обладает низкой теплопроводностью и не требует дополнительных средств защиты (респиратора, перчаток) при нарезке. 
В качестве минусов вы упоминаете две характеристики. Первая — выделение вредных веществ при горении. Ядовитые для человека вещества при горении выделяют все материалы, в том числе и самая экологически чистая древесина. Кроме того, если монтировать ППС по ГОСТ, он должен находиться в середине стенового "пирога" и быть изолированным с одной стороны материалом несущей стены, с другой — внешними отделочными слоями. К тому времени, как огонь доберётся до пенопласта, люди из помещения уже должны быть эвакуированы. 
Что касается мышей — они не едят ППС, материал не обладает для них никакой питательной ценностью. Но могут селиться в нём, как и в любом несыпучем утеплителе. Поэтому важно полностью изолировать материал от проникновения вредителей. 
А монтаж ППС мы рекомендуем производить так, как указано в ГОСТ — в качестве наружного слоя утепления. </v>
      </c>
      <c r="G3" s="99" t="str">
        <f>IFERROR(__xludf.DUMMYFUNCTION("""COMPUTED_VALUE"""),"https://prnt.sc/rWxEQsmK6LeV")</f>
        <v>https://prnt.sc/rWxEQsmK6LeV</v>
      </c>
      <c r="H3" s="62"/>
      <c r="I3" s="62"/>
      <c r="J3" s="62" t="b">
        <f>IFERROR(__xludf.DUMMYFUNCTION("""COMPUTED_VALUE"""),TRUE)</f>
        <v>1</v>
      </c>
    </row>
    <row r="4" hidden="1">
      <c r="A4" s="100">
        <f>IFERROR(__xludf.DUMMYFUNCTION("""COMPUTED_VALUE"""),44979.0)</f>
        <v>44979</v>
      </c>
      <c r="B4" s="62" t="str">
        <f>IFERROR(__xludf.DUMMYFUNCTION("""COMPUTED_VALUE""")," Павел Попов
А как же ""утеплять нужно не изнутри ,а снаружи""? Точка росы и все такое ? Ведь тут получается бетонная плита утепленая с обоих сторон пенопластом ,не ?")</f>
        <v> Павел Попов
А как же "утеплять нужно не изнутри ,а снаружи"? Точка росы и все такое ? Ведь тут получается бетонная плита утепленая с обоих сторон пенопластом ,не ?</v>
      </c>
      <c r="C4" s="62" t="str">
        <f>IFERROR(__xludf.DUMMYFUNCTION("""COMPUTED_VALUE"""),"нейтрал")</f>
        <v>нейтрал</v>
      </c>
      <c r="D4" s="99" t="str">
        <f>IFERROR(__xludf.DUMMYFUNCTION("""COMPUTED_VALUE"""),"https://vk.com/wall-46305000_837534?reply=837595")</f>
        <v>https://vk.com/wall-46305000_837534?reply=837595</v>
      </c>
      <c r="E4" s="62" t="str">
        <f>IFERROR(__xludf.DUMMYFUNCTION("""COMPUTED_VALUE"""),"Другое")</f>
        <v>Другое</v>
      </c>
      <c r="F4" s="62" t="str">
        <f>IFERROR(__xludf.DUMMYFUNCTION("""COMPUTED_VALUE"""),"Павел, здравствуйте. Позвольте прокомментировать в качестве официального представителя Ассоциации производителей и поставщиков пенополистирола.
Снаружи такая конструкция утепляется по системе ""мокрый фасад"". Изнутри прокладывается пароизоляционная ме"&amp;"мбрана под финишную отделку. Эти советы актуальны, если для строительства домов такого типа используется вспененный пенополистирол.")</f>
        <v>Павел, здравствуйте. Позвольте прокомментировать в качестве официального представителя Ассоциации производителей и поставщиков пенополистирола.
Снаружи такая конструкция утепляется по системе "мокрый фасад". Изнутри прокладывается пароизоляционная мембрана под финишную отделку. Эти советы актуальны, если для строительства домов такого типа используется вспененный пенополистирол.</v>
      </c>
      <c r="G4" s="99" t="str">
        <f>IFERROR(__xludf.DUMMYFUNCTION("""COMPUTED_VALUE"""),"https://prnt.sc/1O3VhP4PHsRa")</f>
        <v>https://prnt.sc/1O3VhP4PHsRa</v>
      </c>
      <c r="H4" s="62"/>
      <c r="I4" s="62"/>
      <c r="J4" s="62" t="b">
        <f>IFERROR(__xludf.DUMMYFUNCTION("""COMPUTED_VALUE"""),TRUE)</f>
        <v>1</v>
      </c>
    </row>
    <row r="5">
      <c r="A5" s="100">
        <f>IFERROR(__xludf.DUMMYFUNCTION("""COMPUTED_VALUE"""),44979.0)</f>
        <v>44979</v>
      </c>
      <c r="B5" s="62" t="str">
        <f>IFERROR(__xludf.DUMMYFUNCTION("""COMPUTED_VALUE"""),"Евгений Возный
ЭТО БЫЛО САМОЕ НАЧАЛО
Итак, вы решили жить за городом. И с чего начать строительство дома? Каждый решает этот вопрос по-своему, вот и я расскажу историю свою. Единственное, что мне было ясно сразу, это то, что с моим финансовым положением з"&amp;"атраты на строительство должны быть умеренными.
Участок земли на склоне недалеко от озера купил случайно. Заброшенный, конечно, заросший. Правда, заросли вишни – это даже неплохо. Три яблони старые больные, сарайчик из досок и картона, забора практически "&amp;"нет.
Ну что же, первым делом навести порядок. Все, что горит, включая сарайку, сжигал целую неделю. А затем стал, естественно, копать яму в самом низком месте участка. Почему яму? Да потому, что это самая нужная вещь, без нее никуда! Убиваем сразу двух за"&amp;"йцев и еще кролика.
Во-первых, вижу толщину плодородного слоя – сантиметров 40 – неплохо. Значит, что-то будет расти.
Во-вторых, смотрю, какой грунт. Сухой, влаго-проницаемый — глина с песком и мелкими камешками. Тоже неплохо. Выкопал на метр – сухо. Знач"&amp;"ит, естественный бассейн не получится. Выкопал на 2,5 метра – сухо. Отлично!
Что же нам дала яма? Она дала ответы на 4 вопроса:
1. Грунтовая вода глубоко — значит, дом не «уплывет»;
2. Грунт плотный, сухой — значит, фундамент на 1,5 — 2 метра заглублять н"&amp;"е нужно;
3. Грунт не пучнистый, сухой. Значит, будет достаточно и мелко заглубленного фундамента. Это очень хорошо, затраты на фундамент минимальные.
4. Теперь совершенно точно известно, где будет находиться станция автономной канализации.
📌Вывод первый:"&amp;" хочешь построить дом – копай яму.
Рытье ямы – дело нехитрое, голова отдыхает. Пока копал яму, думал о том, из чего же делать стены? Это, наверное, самый важный вопрос. От того, какой материал стен выбираешь, зависит и какой будет фундамент, и скорость ст"&amp;"ройки, и цена вопроса, и сможешь ли самостоятельно эти стены поставить.
Очень привлекает каркасный способ. Видел, как человек поставил дом под крышу за одно лето! Да, плюсов много:
✅Все можно сделать самостоятельно, с помощником, конечно. Каркас собрал, с"&amp;"разу наружную облицовку сделал. Стропильную систему собрал, установил, кровлю легкую покрыл. Все, дом стоит!
✅Потом спокойно, в любое время года, хоть в дождь, хоть в снег, изнутри закладываешь утеплитель, делаешь внутреннюю облицовку и все остальное.
Все"&amp;" хорошо, но минусы все же есть:
Во-первых, времени свободного нужно много, а я работал, практически без выходных и отпусков по 12 часов в день, а то и больше. В то время строили мы отель на берегу озера.
Во-вторых, уж очень любят утеплитель мыши и птицы. "&amp;"Стекловату, правда, не очень любят, но и работать с ней – не дай Бог! А в базальтовой вате сам видел, какие шикарные гнезда у мышей получаются.
Сейчас, правда, для защиты теплоизолятора применяют защиту из металлической сетки, но это сложно сделать самост"&amp;"оятельно.
Пенопласт тоже не вариант. Знаю случай, когда мыши «источили» весь пенопласт в стенах и он осыпался вниз, а в верхней части стен осталась пустота. К тому же он практически не пропускает пар и хорошо горит, выделяя очень вредный газ.
В-третьих, н"&amp;"ужна хорошая, без дефектов, пароизоляция, иначе утеплитель промокнет и перестанет быть утеплителем.
Вот об этом я и думал пока копал яму. Но яма готова, что дальше? Дальше нужно решить, как распланировать участок, то есть сделать дизайн-проект.
Вот это во"&amp;"прос! Мне-то повезло – у меня есть знакомый дизайнер. Свозил ее на участок. Она быстренько нарисовала два варианта и посоветовала какую растительность убрать, а какую оставить.
Решил я ставить дом на самом высоком месте участка. Все-таки лишняя вода — дож"&amp;"девая, талая, поливная дому ни к чему. А еще ведь нужно подумать и о погребе под домом. Поэтому, чем выше, тем лучше.
📌Вывод второй: дом лучше ставить повыше, а от того, где планируется дом, весь дизайн-проект и будет отталкиваться.
Вот такое было начало"&amp;". Дальше расскажу вам по порядку, что и как делал, на чем экономил, на чем нельзя экономить. Если интересно, пройдем весь процесс строительства дома со всеми удобствами.
Спасибо за уделенное внимание!
Удачи Вам!")</f>
        <v>Евгений Возный
ЭТО БЫЛО САМОЕ НАЧАЛО
Итак, вы решили жить за городом. И с чего начать строительство дома? Каждый решает этот вопрос по-своему, вот и я расскажу историю свою. Единственное, что мне было ясно сразу, это то, что с моим финансовым положением затраты на строительство должны быть умеренными.
Участок земли на склоне недалеко от озера купил случайно. Заброшенный, конечно, заросший. Правда, заросли вишни – это даже неплохо. Три яблони старые больные, сарайчик из досок и картона, забора практически нет.
Ну что же, первым делом навести порядок. Все, что горит, включая сарайку, сжигал целую неделю. А затем стал, естественно, копать яму в самом низком месте участка. Почему яму? Да потому, что это самая нужная вещь, без нее никуда! Убиваем сразу двух зайцев и еще кролика.
Во-первых, вижу толщину плодородного слоя – сантиметров 40 – неплохо. Значит, что-то будет расти.
Во-вторых, смотрю, какой грунт. Сухой, влаго-проницаемый — глина с песком и мелкими камешками. Тоже неплохо. Выкопал на метр – сухо. Значит, естественный бассейн не получится. Выкопал на 2,5 метра – сухо. Отлично!
Что же нам дала яма? Она дала ответы на 4 вопроса:
1. Грунтовая вода глубоко — значит, дом не «уплывет»;
2. Грунт плотный, сухой — значит, фундамент на 1,5 — 2 метра заглублять не нужно;
3. Грунт не пучнистый, сухой. Значит, будет достаточно и мелко заглубленного фундамента. Это очень хорошо, затраты на фундамент минимальные.
4. Теперь совершенно точно известно, где будет находиться станция автономной канализации.
📌Вывод первый: хочешь построить дом – копай яму.
Рытье ямы – дело нехитрое, голова отдыхает. Пока копал яму, думал о том, из чего же делать стены? Это, наверное, самый важный вопрос. От того, какой материал стен выбираешь, зависит и какой будет фундамент, и скорость стройки, и цена вопроса, и сможешь ли самостоятельно эти стены поставить.
Очень привлекает каркасный способ. Видел, как человек поставил дом под крышу за одно лето! Да, плюсов много:
✅Все можно сделать самостоятельно, с помощником, конечно. Каркас собрал, сразу наружную облицовку сделал. Стропильную систему собрал, установил, кровлю легкую покрыл. Все, дом стоит!
✅Потом спокойно, в любое время года, хоть в дождь, хоть в снег, изнутри закладываешь утеплитель, делаешь внутреннюю облицовку и все остальное.
Все хорошо, но минусы все же есть:
Во-первых, времени свободного нужно много, а я работал, практически без выходных и отпусков по 12 часов в день, а то и больше. В то время строили мы отель на берегу озера.
Во-вторых, уж очень любят утеплитель мыши и птицы. Стекловату, правда, не очень любят, но и работать с ней – не дай Бог! А в базальтовой вате сам видел, какие шикарные гнезда у мышей получаются.
Сейчас, правда, для защиты теплоизолятора применяют защиту из металлической сетки, но это сложно сделать самостоятельно.
Пенопласт тоже не вариант. Знаю случай, когда мыши «источили» весь пенопласт в стенах и он осыпался вниз, а в верхней части стен осталась пустота. К тому же он практически не пропускает пар и хорошо горит, выделяя очень вредный газ.
В-третьих, нужна хорошая, без дефектов, пароизоляция, иначе утеплитель промокнет и перестанет быть утеплителем.
Вот об этом я и думал пока копал яму. Но яма готова, что дальше? Дальше нужно решить, как распланировать участок, то есть сделать дизайн-проект.
Вот это вопрос! Мне-то повезло – у меня есть знакомый дизайнер. Свозил ее на участок. Она быстренько нарисовала два варианта и посоветовала какую растительность убрать, а какую оставить.
Решил я ставить дом на самом высоком месте участка. Все-таки лишняя вода — дождевая, талая, поливная дому ни к чему. А еще ведь нужно подумать и о погребе под домом. Поэтому, чем выше, тем лучше.
📌Вывод второй: дом лучше ставить повыше, а от того, где планируется дом, весь дизайн-проект и будет отталкиваться.
Вот такое было начало. Дальше расскажу вам по порядку, что и как делал, на чем экономил, на чем нельзя экономить. Если интересно, пройдем весь процесс строительства дома со всеми удобствами.
Спасибо за уделенное внимание!
Удачи Вам!</v>
      </c>
      <c r="C5" s="62" t="str">
        <f>IFERROR(__xludf.DUMMYFUNCTION("""COMPUTED_VALUE"""),"негатив")</f>
        <v>негатив</v>
      </c>
      <c r="D5" s="99" t="str">
        <f>IFERROR(__xludf.DUMMYFUNCTION("""COMPUTED_VALUE"""),"https://vk.com/wall276397217_155")</f>
        <v>https://vk.com/wall276397217_155</v>
      </c>
      <c r="E5" s="62" t="str">
        <f>IFERROR(__xludf.DUMMYFUNCTION("""COMPUTED_VALUE"""),"Грызуны, пожароопасность")</f>
        <v>Грызуны, пожароопасность</v>
      </c>
      <c r="F5"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Грызуны и птицы пенопласт не едят, но действительно могут в нем селиться — как и в любом несыпучем утеплителе. Поэто"&amp;"му одно из строгих правил монтажа ППС — его полная изоляция между стеной и внешними отделочными слоями. И, конечно, использование армирующей сетки. 
Паропроницаемость пенопласта сравнима с тем же показателем древесины: 0,05 мг/(м*ч*Па) у ППС, а у сосны ("&amp;"поперёк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здан"&amp;"ий»). Современные марки ППС содержат антипирены. Благодаря этим добавкам ППС затухает самостоятельно в течение максимум 4 секунд после потери контакта с открытым пламенем, при этом выделяемые вещества те же самые, что и у горящей/тлеющей древесины. А при "&amp;"воздействии высоких температур ППС не вспыхивает, а оплавляется. ")</f>
        <v>Здравствуйте! Позвольте прокомментировать в качестве официального представителя Ассоциации производителей и поставщиков пенополистирола. 
Грызуны и птицы пенопласт не едят, но действительно могут в нем селиться — как и в любом несыпучем утеплителе. Поэтому одно из строгих правил монтажа ППС — его полная изоляция между стеной и внешними отделочными слоями. И, конечно, использование армирующей сетки. 
Паропроницаемость пенопласта сравнима с тем же показателем древесины: 0,05 мг/(м*ч*Па) у ППС, а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Современные марки ППС содержат антипирены. Благодаря этим добавкам ППС затухает самостоятельно в течение максимум 4 секунд после потери контакта с открытым пламенем, при этом выделяемые вещества те же самые, что и у горящей/тлеющей древесины. А при воздействии высоких температур ППС не вспыхивает, а оплавляется. </v>
      </c>
      <c r="G5" s="99" t="str">
        <f>IFERROR(__xludf.DUMMYFUNCTION("""COMPUTED_VALUE"""),"https://prnt.sc/4OW7gEX1d5cF")</f>
        <v>https://prnt.sc/4OW7gEX1d5cF</v>
      </c>
      <c r="H5" s="62"/>
      <c r="I5" s="62" t="str">
        <f>IFERROR(__xludf.DUMMYFUNCTION("""COMPUTED_VALUE"""),"ППС затухает самостоятельно в течение максимум 4 секунд после потери контакта с открытым пламенем, при этом выделяемы вещества те же самые, что и у горящей/тлеющей древесины. А при воздействии высоких температур ППС не вспыхивает, а оплавляеется. ")</f>
        <v>ППС затухает самостоятельно в течение максимум 4 секунд после потери контакта с открытым пламенем, при этом выделяемы вещества те же самые, что и у горящей/тлеющей древесины. А при воздействии высоких температур ППС не вспыхивает, а оплавляеется. </v>
      </c>
      <c r="J5" s="62" t="b">
        <f>IFERROR(__xludf.DUMMYFUNCTION("""COMPUTED_VALUE"""),TRUE)</f>
        <v>1</v>
      </c>
    </row>
    <row r="6" hidden="1">
      <c r="A6" s="100">
        <f>IFERROR(__xludf.DUMMYFUNCTION("""COMPUTED_VALUE"""),44979.0)</f>
        <v>44979</v>
      </c>
      <c r="B6" s="62" t="str">
        <f>IFERROR(__xludf.DUMMYFUNCTION("""COMPUTED_VALUE"""),"lexa1devil
Утепление дома из кирпича пенопласт+облицовочный кирпич
 Добрый день. Интересует следующий вопрос по утеплению и фасаду дома из красного кирпича 1,5. 38 см. Планируется сделать утепление пенопластом и фасад из керамического кирпича. Необходим"&amp;"о ли делать вент зазор в этом случаи? Или можно обойтись без него. стена из кирпича 38см + 10 см пенопласт + 12 см кирпич облицовочный. Мнения разнятся в этом вопросе. У кого то есть вент зазор у кого то нету. Тем много, но именно этот вариант не смог най"&amp;"ти. ")</f>
        <v>lexa1devil
Утепление дома из кирпича пенопласт+облицовочный кирпич
 Добрый день. Интересует следующий вопрос по утеплению и фасаду дома из красного кирпича 1,5. 38 см. Планируется сделать утепление пенопластом и фасад из керамического кирпича. Необходимо ли делать вент зазор в этом случаи? Или можно обойтись без него. стена из кирпича 38см + 10 см пенопласт + 12 см кирпич облицовочный. Мнения разнятся в этом вопросе. У кого то есть вент зазор у кого то нету. Тем много, но именно этот вариант не смог найти. </v>
      </c>
      <c r="C6" s="62" t="str">
        <f>IFERROR(__xludf.DUMMYFUNCTION("""COMPUTED_VALUE"""),"нейтрал")</f>
        <v>нейтрал</v>
      </c>
      <c r="D6" s="99" t="str">
        <f>IFERROR(__xludf.DUMMYFUNCTION("""COMPUTED_VALUE"""),"https://www.forumhouse.ru/threads/555089/")</f>
        <v>https://www.forumhouse.ru/threads/555089/</v>
      </c>
      <c r="E6" s="62" t="str">
        <f>IFERROR(__xludf.DUMMYFUNCTION("""COMPUTED_VALUE"""),"Как рассчитать")</f>
        <v>Как рассчитать</v>
      </c>
      <c r="F6"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В вашем случае вентзазор не нужен. Стеновой ""пирог"" должен быть без воздушных прослоек. ")</f>
        <v>Здравствуйте! Позвольте прокомментировать в качестве официального представителя Ассоциации производителей и поставщиков пенополистирола. 
В вашем случае вентзазор не нужен. Стеновой "пирог" должен быть без воздушных прослоек. </v>
      </c>
      <c r="G6" s="99" t="str">
        <f>IFERROR(__xludf.DUMMYFUNCTION("""COMPUTED_VALUE"""),"https://prnt.sc/fg1KcOvMoqBN")</f>
        <v>https://prnt.sc/fg1KcOvMoqBN</v>
      </c>
      <c r="H6" s="62"/>
      <c r="I6" s="62"/>
      <c r="J6" s="62" t="b">
        <f>IFERROR(__xludf.DUMMYFUNCTION("""COMPUTED_VALUE"""),TRUE)</f>
        <v>1</v>
      </c>
    </row>
    <row r="7">
      <c r="A7" s="100">
        <f>IFERROR(__xludf.DUMMYFUNCTION("""COMPUTED_VALUE"""),44979.0)</f>
        <v>44979</v>
      </c>
      <c r="B7" s="62" t="str">
        <f>IFERROR(__xludf.DUMMYFUNCTION("""COMPUTED_VALUE"""),"Григорий Богданов
Жук может появится даже на стадии хранения на стройке.И узбеки тоже не всегда работают по госту.Особенно когда прораб и заказчик далеко.Так что изготовители пеноплекса умалчивают о этом большом недостатке.А видео работы насекомых в избы"&amp;"тке.Сам бы не поверил если бы сам не сталкнулся.")</f>
        <v>Григорий Богданов
Жук может появится даже на стадии хранения на стройке.И узбеки тоже не всегда работают по госту.Особенно когда прораб и заказчик далеко.Так что изготовители пеноплекса умалчивают о этом большом недостатке.А видео работы насекомых в избытке.Сам бы не поверил если бы сам не сталкнулся.</v>
      </c>
      <c r="C7" s="62" t="str">
        <f>IFERROR(__xludf.DUMMYFUNCTION("""COMPUTED_VALUE"""),"негатив")</f>
        <v>негатив</v>
      </c>
      <c r="D7" s="99" t="str">
        <f>IFERROR(__xludf.DUMMYFUNCTION("""COMPUTED_VALUE"""),"https://vk.com/wall-23390361_1005684?reply=1009172&amp;thread=1007564")</f>
        <v>https://vk.com/wall-23390361_1005684?reply=1009172&amp;thread=1007564</v>
      </c>
      <c r="E7" s="62"/>
      <c r="F7" s="62" t="str">
        <f>IFERROR(__xludf.DUMMYFUNCTION("""COMPUTED_VALUE"""),"Григорий, любой материал в полной мере проявляет свои качества только если хранится, монтируется и эксплуатируется по правилам. Некорректно говорить о каком-либо умалчивании, ведь все описано в ГОСТ и рекомендациях производителя.")</f>
        <v>Григорий, любой материал в полной мере проявляет свои качества только если хранится, монтируется и эксплуатируется по правилам. Некорректно говорить о каком-либо умалчивании, ведь все описано в ГОСТ и рекомендациях производителя.</v>
      </c>
      <c r="G7" s="99" t="str">
        <f>IFERROR(__xludf.DUMMYFUNCTION("""COMPUTED_VALUE"""),"https://prnt.sc/wO-51vHSxiQI")</f>
        <v>https://prnt.sc/wO-51vHSxiQI</v>
      </c>
      <c r="H7" s="62" t="str">
        <f>IFERROR(__xludf.DUMMYFUNCTION("""COMPUTED_VALUE"""),"продолжение стр 55
")</f>
        <v>продолжение стр 55
</v>
      </c>
      <c r="I7" s="62"/>
      <c r="J7" s="62" t="b">
        <f>IFERROR(__xludf.DUMMYFUNCTION("""COMPUTED_VALUE"""),TRUE)</f>
        <v>1</v>
      </c>
    </row>
    <row r="8">
      <c r="A8" s="100">
        <f>IFERROR(__xludf.DUMMYFUNCTION("""COMPUTED_VALUE"""),44979.0)</f>
        <v>44979</v>
      </c>
      <c r="B8" s="62" t="str">
        <f>IFERROR(__xludf.DUMMYFUNCTION("""COMPUTED_VALUE"""),"Павел Королёв
Алексей, хорошо горит?")</f>
        <v>Павел Королёв
Алексей, хорошо горит?</v>
      </c>
      <c r="C8" s="62" t="str">
        <f>IFERROR(__xludf.DUMMYFUNCTION("""COMPUTED_VALUE"""),"негатив")</f>
        <v>негатив</v>
      </c>
      <c r="D8" s="99" t="str">
        <f>IFERROR(__xludf.DUMMYFUNCTION("""COMPUTED_VALUE"""),"https://vk.com/wall-189613560_126045?reply=126063&amp;thread=126048")</f>
        <v>https://vk.com/wall-189613560_126045?reply=126063&amp;thread=126048</v>
      </c>
      <c r="E8" s="62"/>
      <c r="F8" s="62" t="str">
        <f>IFERROR(__xludf.DUMMYFUNCTION("""COMPUTED_VALUE"""),"Павел, Современный строительный ППС (пенопласт) выпускается с антипиренами. Они позволяют материалу самостоятельно затухать в течение максимум 4 секунд после потери контакта с открытым пламенем и, под воздействием высоких температур, оплавляться не вспыхи"&amp;"вая.")</f>
        <v>Павел, Современный строительный ППС (пенопласт) выпускается с антипиренами. Они позволяют материалу самостоятельно затухать в течение максимум 4 секунд после потери контакта с открытым пламенем и, под воздействием высоких температур, оплавляться не вспыхивая.</v>
      </c>
      <c r="G8" s="99" t="str">
        <f>IFERROR(__xludf.DUMMYFUNCTION("""COMPUTED_VALUE"""),"https://prnt.sc/O2B2R15dX21p")</f>
        <v>https://prnt.sc/O2B2R15dX21p</v>
      </c>
      <c r="H8" s="62"/>
      <c r="I8" s="62"/>
      <c r="J8" s="62" t="b">
        <f>IFERROR(__xludf.DUMMYFUNCTION("""COMPUTED_VALUE"""),TRUE)</f>
        <v>1</v>
      </c>
    </row>
    <row r="9">
      <c r="A9" s="100">
        <f>IFERROR(__xludf.DUMMYFUNCTION("""COMPUTED_VALUE"""),44979.0)</f>
        <v>44979</v>
      </c>
      <c r="B9" s="62" t="str">
        <f>IFERROR(__xludf.DUMMYFUNCTION("""COMPUTED_VALUE"""),"Ремонт-от бюджета до элит
последствия утепления пенопластом")</f>
        <v>Ремонт-от бюджета до элит
последствия утепления пенопластом</v>
      </c>
      <c r="C9" s="62" t="str">
        <f>IFERROR(__xludf.DUMMYFUNCTION("""COMPUTED_VALUE"""),"негатив")</f>
        <v>негатив</v>
      </c>
      <c r="D9" s="99" t="str">
        <f>IFERROR(__xludf.DUMMYFUNCTION("""COMPUTED_VALUE"""),"https://vk.com/wall-203555270_328")</f>
        <v>https://vk.com/wall-203555270_328</v>
      </c>
      <c r="E9" s="62" t="str">
        <f>IFERROR(__xludf.DUMMYFUNCTION("""COMPUTED_VALUE"""),"Грызуны, другое")</f>
        <v>Грызуны, другое</v>
      </c>
      <c r="F9" s="62" t="str">
        <f>IFERROR(__xludf.DUMMYFUNCTION("""COMPUTED_VALUE"""),"Здравствуйте, позвольте прокомментировать от лица Ассоциации производителей и поставщиков пенополистирола. 
В видео показано некорректное использование экструдированного пенополистирола (XPS). А также видно, что, армирующая сетка не была утоплена в клей "&amp;"— а это обязательное условие её монтажа. Если бы для теплоизоляции был использован пенопласт (ППС, EPS), качественный клей и соблюдена технология, такого бы не произошло. 
Что касается грызунов: они точат зубы о любой материал. И если добираются до пеноп"&amp;"ласта, могут проделывать в нём ходы и селиться. Однако по ГОСТ важным условием применения ППС является его полная изоляция, оптимально — по системе ""мокрый фасад"" (с применением качественных материалов и соблюдением всех правил на всех этапах монтажа). "&amp;"Если у вредителей нет возможности добраться до пенопласта, то и нор в нём не будет. ")</f>
        <v>Здравствуйте, позвольте прокомментировать от лица Ассоциации производителей и поставщиков пенополистирола. 
В видео показано некорректное использование экструдированного пенополистирола (XPS). А также видно, что, армирующая сетка не была утоплена в клей — а это обязательное условие её монтажа. Если бы для теплоизоляции был использован пенопласт (ППС, EPS), качественный клей и соблюдена технология, такого бы не произошло. 
Что касается грызунов: они точат зубы о любой материал. И если добираются до пенопласта, могут проделывать в нём ходы и селиться. Однако по ГОСТ важным условием применения ППС является его полная изоляция, оптимально — по системе "мокрый фасад" (с применением качественных материалов и соблюдением всех правил на всех этапах монтажа). Если у вредителей нет возможности добраться до пенопласта, то и нор в нём не будет. </v>
      </c>
      <c r="G9" s="99" t="str">
        <f>IFERROR(__xludf.DUMMYFUNCTION("""COMPUTED_VALUE"""),"https://prnt.sc/vnA2MSAWyF32")</f>
        <v>https://prnt.sc/vnA2MSAWyF32</v>
      </c>
      <c r="H9" s="62"/>
      <c r="I9" s="62"/>
      <c r="J9" s="62" t="b">
        <f>IFERROR(__xludf.DUMMYFUNCTION("""COMPUTED_VALUE"""),TRUE)</f>
        <v>1</v>
      </c>
    </row>
    <row r="10">
      <c r="A10" s="100">
        <f>IFERROR(__xludf.DUMMYFUNCTION("""COMPUTED_VALUE"""),44984.0)</f>
        <v>44984</v>
      </c>
      <c r="B10" s="62" t="str">
        <f>IFERROR(__xludf.DUMMYFUNCTION("""COMPUTED_VALUE""")," Павел Королёв ответил Алексею
Алексей, ППС — это ПеноПолиСтирол. Очень часто кстати вводят в заблуждение. Звонишь спрашиваешь сколько пенополистирол стоит, называют смешную сумму, приезжаешь, а там пенопласт (рыхлый из крошки).
Который кстати не затухает")</f>
        <v> Павел Королёв ответил Алексею
Алексей, ППС — это ПеноПолиСтирол. Очень часто кстати вводят в заблуждение. Звонишь спрашиваешь сколько пенополистирол стоит, называют смешную сумму, приезжаешь, а там пенопласт (рыхлый из крошки).
Который кстати не затухает</v>
      </c>
      <c r="C10" s="62" t="str">
        <f>IFERROR(__xludf.DUMMYFUNCTION("""COMPUTED_VALUE"""),"негатив")</f>
        <v>негатив</v>
      </c>
      <c r="D10" s="99" t="str">
        <f>IFERROR(__xludf.DUMMYFUNCTION("""COMPUTED_VALUE"""),"https://vk.com/wall-189613560_126045?reply=126538&amp;thread=126048")</f>
        <v>https://vk.com/wall-189613560_126045?reply=126538&amp;thread=126048</v>
      </c>
      <c r="E10" s="62" t="str">
        <f>IFERROR(__xludf.DUMMYFUNCTION("""COMPUTED_VALUE"""),"Пожароопасность, другое")</f>
        <v>Пожароопасность, другое</v>
      </c>
      <c r="F10" s="62" t="str">
        <f>IFERROR(__xludf.DUMMYFUNCTION("""COMPUTED_VALUE"""),"Здравствуйте, Павел! 
Вы совершенно правы. ППС — это пенополистирол. И ЭППС — это пенополистирол. Только первый — вспененный, а второй экструдированный. Так они и называются: вспененный пенополистирол (он же пенопласт, ППС, EPS) и экструдированный (ЭППС и"&amp;"ли XPS). Это два разных материала, и обладают они совершенно разными качествами. Главное выбирать продукцию от надёжных производителей и официальных продавцов. Контрафактный материал, как вы верно заметили, может не оправдать ожиданий по качеству, и не со"&amp;"ответствовать характеристикам.")</f>
        <v>Здравствуйте, Павел! 
Вы совершенно правы. ППС — это пенополистирол. И ЭППС — это пенополистирол. Только первый — вспененный, а второй экструдированный. Так они и называются: вспененный пенополистирол (он же пенопласт, ППС, EPS) и экструдированный (ЭППС или XPS). Это два разных материала, и обладают они совершенно разными качествами. Главное выбирать продукцию от надёжных производителей и официальных продавцов. Контрафактный материал, как вы верно заметили, может не оправдать ожиданий по качеству, и не соответствовать характеристикам.</v>
      </c>
      <c r="G10" s="99" t="str">
        <f>IFERROR(__xludf.DUMMYFUNCTION("""COMPUTED_VALUE"""),"https://prnt.sc/Qh402mwcO7mz")</f>
        <v>https://prnt.sc/Qh402mwcO7mz</v>
      </c>
      <c r="H10" s="62" t="str">
        <f>IFERROR(__xludf.DUMMYFUNCTION("""COMPUTED_VALUE"""),"Ответ на стр. 68
")</f>
        <v>Ответ на стр. 68
</v>
      </c>
      <c r="I10" s="62"/>
      <c r="J10" s="62" t="b">
        <f>IFERROR(__xludf.DUMMYFUNCTION("""COMPUTED_VALUE"""),TRUE)</f>
        <v>1</v>
      </c>
    </row>
    <row r="11">
      <c r="A11" s="100">
        <f>IFERROR(__xludf.DUMMYFUNCTION("""COMPUTED_VALUE"""),44984.0)</f>
        <v>44984</v>
      </c>
      <c r="B11" s="62" t="str">
        <f>IFERROR(__xludf.DUMMYFUNCTION("""COMPUTED_VALUE"""),"Наиль Садардинов
Главный инженер 
Утепление потолка глиной👌🏻
В чем преимущество глины перед той же минеральной ватой или пенополистиролом, которые в основном сегодня применяются для утепления чердака?
Ну, во-первых, глина и опилки – это материалы бе"&amp;"сплатные. Может, кто-то захочет поспорить, но я не советую.
Во-вторых, такой утеплитель полностью экологичный. В нем не заводятся всякие жуки, его не грызут мыши, плесень тоже не любит этот материал, можно не бояться, что через пару лет потолок превратит"&amp;"ся в труху и будет сыпаться на голову.
В-третьих, вы получаете практически вечный потолок, в нем не образуется трещин, главное – соблюдать точный состав смеси, то есть пропорции, которыми в глину закладывается песок, опилки и известка, должны быть точно "&amp;"выверенными. Минеральная вата и пенополистирол, кто не знает, со временем приходят в негодность и их требуется заменять. Глиняный же утеплитель придется заменять разве раз в 100 лет, ну, в худшем случае – 90, и если где-то в каком-то месте он повредится п"&amp;"о каким-то причинам – его легко отремонтировать, просто замазав все поврежденные участки глиной. Какой смысл заменять весь слой? Это не полистирол или минеральная вата, которые в случае внутренних повреждений отремонтировать невозможно, надо просто выкиды"&amp;"вать.
В-четвертых, глиняный утеплитель не отсыревает, как это все время норовит сделать минеральная вата, например. На потолке не образуется конденсат, как при применении полистирола, и на потолке не поселятся грибы.
В-пятых, потолок, утепленный таким с"&amp;"пособом, никогда не сгорит, даже если сами перекрытия деревянные.
Ну, и что самое главное, не придется тратиться на помощь специалистов – все работы можно произвести самостоятельно, причем довольно быстро. Но, опять-таки, нужно соблюдать технологию.")</f>
        <v>Наиль Садардинов
Главный инженер 
Утепление потолка глиной👌🏻
В чем преимущество глины перед той же минеральной ватой или пенополистиролом, которые в основном сегодня применяются для утепления чердака?
Ну, во-первых, глина и опилки – это материалы бесплатные. Может, кто-то захочет поспорить, но я не советую.
Во-вторых, такой утеплитель полностью экологичный. В нем не заводятся всякие жуки, его не грызут мыши, плесень тоже не любит этот материал, можно не бояться, что через пару лет потолок превратится в труху и будет сыпаться на голову.
В-третьих, вы получаете практически вечный потолок, в нем не образуется трещин, главное – соблюдать точный состав смеси, то есть пропорции, которыми в глину закладывается песок, опилки и известка, должны быть точно выверенными. Минеральная вата и пенополистирол, кто не знает, со временем приходят в негодность и их требуется заменять. Глиняный же утеплитель придется заменять разве раз в 100 лет, ну, в худшем случае – 90, и если где-то в каком-то месте он повредится по каким-то причинам – его легко отремонтировать, просто замазав все поврежденные участки глиной. Какой смысл заменять весь слой? Это не полистирол или минеральная вата, которые в случае внутренних повреждений отремонтировать невозможно, надо просто выкидывать.
В-четвертых, глиняный утеплитель не отсыревает, как это все время норовит сделать минеральная вата, например. На потолке не образуется конденсат, как при применении полистирола, и на потолке не поселятся грибы.
В-пятых, потолок, утепленный таким способом, никогда не сгорит, даже если сами перекрытия деревянные.
Ну, и что самое главное, не придется тратиться на помощь специалистов – все работы можно произвести самостоятельно, причем довольно быстро. Но, опять-таки, нужно соблюдать технологию.</v>
      </c>
      <c r="C11" s="62" t="str">
        <f>IFERROR(__xludf.DUMMYFUNCTION("""COMPUTED_VALUE"""),"негатив")</f>
        <v>негатив</v>
      </c>
      <c r="D11" s="99" t="str">
        <f>IFERROR(__xludf.DUMMYFUNCTION("""COMPUTED_VALUE"""),"https://vk.com/wall317835690_835")</f>
        <v>https://vk.com/wall317835690_835</v>
      </c>
      <c r="E11" s="62" t="str">
        <f>IFERROR(__xludf.DUMMYFUNCTION("""COMPUTED_VALUE"""),"Экономия, экологичность, плесень, грызуны")</f>
        <v>Экономия, экологичность, плесень, грызуны</v>
      </c>
      <c r="F11" s="62" t="str">
        <f>IFERROR(__xludf.DUMMYFUNCTION("""COMPUTED_VALUE"""),"Здравствуйте! 
В качестве представителя Ассоциации производителей и поставщиков пенополистирола хочу подчеркнуть положительные стороны использования ППС-плит для утепления чердачных перекрытий. 
По сравнению с глиной у материала множество преимуществ. П"&amp;"ервое — вес. Плиты на 98% состоят из воздуха, и лишь на 2% из пластика. Они лёгкие, с ними удобно работать — нарезать в размер и укладывать. Второе преимущество: его пищевая непривлекательность для грызунов. Для того, чтобы в нём не заводились мыши, нужно"&amp;" просто изолировать его.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г"&amp;"оду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прави"&amp;"льном монтаже и эксплуатации пенополистирол не создаёт среды для её роста.
Что касается образования конденсата, пенополистирол паропроницаем. А глина способна накапливать влагу: при промерзании и последующем резком нагреве (если вы будете, к примеру, про"&amp;"тапливать настывшее помещение), как раз она даст конденсат и сырость. 
Ну, и долговечность — ещё одна сильная сторона ППС. 100 лет — такой срок жизненного цикла установлен для пенополистирола после испытаний ГУП «НИИМосстрой» и Научно-исследовательским и"&amp;"нститутом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пен"&amp;"ополистирола: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жилых"&amp;"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Поэтому при условии правильного монтажа и эксплуатации утепл"&amp;"ительный слой из ППС является гораздо более выигрышным, чем утепление другими материалами. ")</f>
        <v>Здравствуйте! 
В качестве представителя Ассоциации производителей и поставщиков пенополистирола хочу подчеркнуть положительные стороны использования ППС-плит для утепления чердачных перекрытий. 
По сравнению с глиной у материала множество преимуществ. Первое — вес. Плиты на 98% состоят из воздуха, и лишь на 2% из пластика. Они лёгкие, с ними удобно работать — нарезать в размер и укладывать. Второе преимущество: его пищевая непривлекательность для грызунов. Для того, чтобы в нём не заводились мыши, нужно просто изолировать его.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Что касается образования конденсата, пенополистирол паропроницаем. А глина способна накапливать влагу: при промерзании и последующем резком нагреве (если вы будете, к примеру, протапливать настывшее помещение), как раз она даст конденсат и сырость. 
Ну, и долговечность — ещё одна сильная сторона ППС.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Поэтому при условии правильного монтажа и эксплуатации утеплительный слой из ППС является гораздо более выигрышным, чем утепление другими материалами. </v>
      </c>
      <c r="G11" s="99" t="str">
        <f>IFERROR(__xludf.DUMMYFUNCTION("""COMPUTED_VALUE"""),"https://prnt.sc/IcMlje04Ab5Y")</f>
        <v>https://prnt.sc/IcMlje04Ab5Y</v>
      </c>
      <c r="H11" s="62"/>
      <c r="I11" s="62"/>
      <c r="J11" s="62" t="b">
        <f>IFERROR(__xludf.DUMMYFUNCTION("""COMPUTED_VALUE"""),TRUE)</f>
        <v>1</v>
      </c>
    </row>
    <row r="12">
      <c r="A12" s="100">
        <f>IFERROR(__xludf.DUMMYFUNCTION("""COMPUTED_VALUE"""),44984.0)</f>
        <v>44984</v>
      </c>
      <c r="B12" s="62" t="str">
        <f>IFERROR(__xludf.DUMMYFUNCTION("""COMPUTED_VALUE"""),"Здоровье ВКонтакте
#утеплитель
#крысы
#мыши
#кремний
#редуценты
**По-моему тут всё намного проще.. не готовить еду и не есть то, что едят грызуны, не складировать еду и правильно хранить.
Какой утеплитель не едят мыши и крысы: живут ли в минеральной (баз"&amp;"альтовой) вате?
Грызуны могут стать настоящей проблемой для людей, живущих в частном доме или на даче. Крысы, мыши, кроты – все эти животные охотно поселяются рядом с человеком и начинают пользоваться его жилищем, едой и предметами обихода. Спасти свой до"&amp;"м от мышей можно, используя для утепления современные строительные материалы: в них нельзя строить гнезда или грызть их, устраивая ходы. Таким материалом может стать эковата и мыши не смогут испортить теплоизоляцию дома.
￼
Гнездо мышей в утеплителе
Наимен"&amp;"ования, которые не рекомендуется использовать
Специалисты советуют с особой осторожностью относиться к таким материалам, как минвата, ДСП, пенопласт, экструдированный пенополистирол: в них активно заводятся мыши, обустраивают гнезда, выводят потомство. Гр"&amp;"ызуны любят жить в таком окружении – теплом, сухом, обособленном от опасностей.
В частности, недостаточная прочность пенопласта ведет к тому, что грызуны прокладывают в нем ходы, формируют норы, едят. С годами материал полностью «перерабатывается» вредите"&amp;"лями, конструкции остаются незащищенными. Минеральная вата представляет собой неагрессивную, податливую, достаточно мягкую среду, способствующую процветанию колоний грызунов.
Древесно-стружечные плиты крысами не съедаются, но они заселяются в полостях меж"&amp;"ду панелями, создают туннели. Экструдированный пенополистирол похож на пенопласт, хотя вредители им и не питаются. Чем толще его плиты, тем больше они подходят для проживания и размножения мышей – в них теплее.
Данные наименования изоляторов сложно полноц"&amp;"енно защитить: механические, химические и народные способы действуют лишь поверхностно и при условии грамотного, своевременного и полноценного их применения.
Виды ваты
Прежде чем отвечать на самый главный вопрос, стоит отметить, что в современном строител"&amp;"ьстве применяется три разновидности минеральной (неорганической) ваты:
стеклянная,
каменная,
шлаковая.
Есть еще и эковата. Это уже органическое соединение, а именно целлюлоза, смешанная с раствором буры.
В зависимости от вида строительного сырья его привл"&amp;"екательность для мышей в каждом конкретном случае будет отличаться.
Примеры утеплителей, не интересных грызунам
Изучая информацию о том, какой утеплитель не грызут мыши и крысы, в первую очередь следует рассмотреть керамзит, эковату, пеноизол, пеностекло,"&amp;" пенобетон.
Керамзит
Его изготавливают из глины методом высокотемпературного обжига. Образуется легкий, гладкий материал, характеризующийся пористой структурой, этот бюджетный вариант проявляет впечатляющие теплоизоляционные свойства. Активно используются"&amp;" его вариации:
гравий в виде коричневатых окатышей, имеющих круглую либо овальную форму;
щебень – расколотые окатыши разной величины, отличаются острыми краями, нередко их используют в бетонных смесях;
отсев – отходы, образующиеся в процессе дробления или"&amp;" обжига керамзита, это востребованный пористый наполнитель.
￼
Керамзит – утеплитель, который не интересен мышам
Довольно безопасный с точки зрения состава керамзит не интересен грызунам, так как его механическая плотность и округлость вредят зубам, утепли"&amp;"тель осыпается, поэтому в нем сложно создавать ходы и гнезда. Пустоты, характерные для отсева и щебня, незначительны, в нем слишком мало воздуха для крыс и мышей.
Эковата
Сырьем для этой целлюлозной продукции служат отходы бумаги, их пропитывают антипирен"&amp;"ами и антисептиками. Решая, какой утеплитель не едят мыши, стоит обратиться именно к этому варианту: присутствующая в составе ортоборная кислота провоцирует дефицит кислорода и жажду у грызунов, они не задерживаются надолго в такой обстановке.
Эковата обл"&amp;"адает рядом плюсов:
низкая теплопроводность;
возможность монтажа бесшовным методом;
отличная звуко- и теплоизоляция;
экологичность;
пожаробезопасность;
способность уравновешивания уровня влажности;
устойчивость к грибкам.
РЕКЛАМА
Единственным минусом счит"&amp;"ается сложность монтажа: материал нужно укладывать так, чтобы предотвратить его осаждение.
Древесное волокно сохраняет теплоизоляционные свойства, пропуская через себя влагу. Даже если уровень влажности превышает 20%, эковата не теряет способность к утепл"&amp;"ению в отличие от минеральной ваты, которая не переносит и 5%.
Пеноизол
Один из ярких представителей материалов, в которых не заводятся грызуны. Эксплуатационный ресурс продукции превышает 50 лет, также пеноизол характеризуется несколькими положительными "&amp;"моментами:
невосприимчивость к температурным колебаниям;
пожаробезопасность;
устойчивость к грибкам и плесени;
простота монтажа.
Незастывшее сырье проявляет высокую текучесть, поэтому оно используется для заполнения всевозможных полостей строения. Бюджетн"&amp;"ый вариант можно быстро монтировать, он подойдет для домов старой постройки. В пеноизоле присутствует формальдегид, выполняющий противомикробные функции, он опасен для грызунов. Мелкодисперсная пыль не дает им полноценно дышать.
Пеностекло
Изготовление эт"&amp;"ого материала стартовало в первой трети прошлого столетия: первоначально инженеры разрабатывали варианты, пригодные для плавучих конструкций, затем было выявлено, что они могут похвастать высокими звуко- и теплоизоляционными характеристиками.
Для производ"&amp;"ства используют отходы стекла, которые перемалывают, соединяют с газообразующими реагентами и обрабатывают смесь в высокотемпературной печи. Масса спекается, притом в ходе термообработки выделяются газы, являющиеся основой для ячеистой структуры материала"&amp;". На заключительной стадии пеностекло формуют на стандартные блоки. В продаже можно встретить гранулированное пеностекло, его можно спутать с керамзитом, хотя первое отличается серым цветом.
￼
Пеностекло – утеплитель, который не интересен мышам
Дорогостоя"&amp;"щая продукция обладает весомыми эксплуатационными преимуществами, главное из них – непривлекательность для грызунов. Рабочий ресурс достигает ста лет, сырье не подвергается усадке, оно безопасно с точки зрения санитарии и воздействия на природу, оно не по"&amp;"ддается сжатию и сгибу. Высокая прочность пеностекла не позволяет его грызть мышам и крысам. Эта среда не приспособлена для развития микроорганизмов, грибков.
Пенобетон
Продукцию получают механическим способом: смесь постоянно перемешивают так, чтобы пузы"&amp;"рьки воздуха однородно разошлись во всей массе. Надежный материал характеризуется длительным эксплуатационным ресурсом, он не боится гниения, по прочности сопоставим с камнем. Высокие термические показатели проявляются в том, что пенобетон накапливает теп"&amp;"ловую энергию, тем самым оптимизируя расходы на отопление, с его помощью легко сбалансировать уровень влажности в помещении, добиться здорового микроклимата.
Решение обладает относительно небольшой собственной массой и плотностью, он не создает трудностей"&amp;" в обработке и установке. Материал отлично поглощает звуки, экологичен, блоки можно фиксировать на клей, что ведет к облегчению последующих отделочных работ. Недорогой утеплитель обладает высшей степенью огнестойкости.
Усиленная механическая прочность и с"&amp;"пецифическая структура определяют устойчивость этого варианта к грызунам. Но в ходе эксплуатации в нем образуются микротрещины, в которых могут завестись мелкие насекомые.
Защита
Если вам не по карману твердые изоляторы, примите меры по защите теплоизоляц"&amp;"ии от грызунов. При утеплении материалами из натурального сырья отдайте предпочтение шарикам, которые тут же бетонируются. Бетон защитит пенопласт или соломит от зубов мышей.
Отдайте предпочтение и ленточному фундаменту – грызунам его будет трудно преодол"&amp;"еть. А под пол первого этажа положите любой сыпучий утеплитель и битое стекло. Немаловажно придерживаться технологии укладки теплоизолятора. Грубые нарушения этапов работы приведут к появлению брешей, коими непременно воспользуются мыши.
Если проблемы воз"&amp;"никают уже в процессе эксплуатации, придется принять дополнительные меры. Существует несколько основных способов борьбы с грызунами:
укладка эковаты в половых перекрытиях – она на 80% состоит из древесной целлюлозы и на 20% из буры, становясь антисептиком"&amp;", его мыши не едят;
обрызгивать блоки раствором извести и буры;
добавление шлака, табачной пыли, золы, мяты, полыни и сосновых веток в утеплитель;
использование металлических сеток в местах возможного проникновения грызунов – например, в полу;
использован"&amp;"ие монолитной железобетонной плиты в качестве фундамента.
При планировании строительства стоит обернуть здание металлической решеткой (ячейки 5 на 5 мм). Но иногда грызуны прогрызают сетку с толщиной проволоки 1,5 мм.
Когда мыши уже завелись
Когда мыши уж"&amp;"е завелись, можно сделать следующее. Первый способ — применение «керамзитового» замка путем обжига легкоплавкой глины. На грунт выкладывается 30 см слоя керамзита, который сверху покрывается полиэтиленовой пленкой, двумя слоями ОСП-3. Поверх этих слоев ук"&amp;"ладывают ламинат. Этот метод очень эффективен. Также между основным и черновым полом кладут 10 см слоя керамзита.
Будут действенны и акустические приборы, особенно имитирующие звуки животных и хищных птиц, питающихся мышами. А если ничего из перечисленног"&amp;"о не помогает, заведите кошку-мышеловку.
Критерии выбора оптимального изолятора
Выясняя, в каком утеплителе не живут мыши, нельзя отталкиваться только от фактора устойчивости перед грызунами: важно, чтобы материал выполнял ожидаемую от него функцию – защи"&amp;"щал от утечек тепла и помогал поддерживать комфортный микроклимат. При выборе нужно обращать внимание на следующие показатели:
коэффициент теплопроводности;
пожаробезопасность и огнестойкость;
долговечность;
воздухопроницаемость;
степень создаваемой звуко"&amp;"изоляции;
экологическую безопасность;
водонепроницаемость;
биостойкость.
Согласно опыту домовладельцев, материалов, не переносимых мышами и крысами, совсем не много. Самым лучшим в этом отношении считается керамзит, но проблематично утеплять им вертикальн"&amp;"ые конструкции. Пенопласт, напротив, с годами полностью уничтожается.
РЕКЛАМА
Пеностекло
Производится пеностекло из измельченных отходов стекольной промышленности, которые смешивают с пенообразователем. В качестве пенообразователя обычно используются изве"&amp;"стняк, антрацит, кокс. Полученную массу заливают в формы и помещают в печь при температуре до 1000 градусов.
Пеностекло выпускается в виде плит. Материал имеет абсолютную устойчивость к влаге, обладает высокой прочностью, неуязвим для температурных перепа"&amp;"дов. Еще одно преимущество пеностекла – это экологически чистый материал, не выделяющий ничего вредного для здоровья. При монтаже утеплителя из пеностекла раствор для крепления должен быть хорошего качества, а швы между плитами герметичными. Именно это ме"&amp;"шает мышам проникать в помещение.
В каком утеплителе не живут
Видов утеплителей, в которых не живут мыши, на строительном рынке достаточно. Их характерные свойства – высокие показатели прочности и плотности, низкая экологичность .
Однако есть и новые инно"&amp;"вационные утеплители, которые не подвергаются воздействию грызунов и при этом абсолютно безопасны для человека с экологической стороны. Рассмотрим подробнее, в каком утеплителе не заводятся мыши.
Эковата
Сравнительно новый материал не подвергается порче г"&amp;"рызунами, несмотря на свою мягкость. Эковата обработана ортоборной кислотой, которая отпугивает вредителей. Кислота также выступает в роли антисептика. Поэтому эковата устойчива к грибкам и насекомым.
￼
РЕКЛАМА
Для человека утеплитель абсолютно безопасен,"&amp;" поэтому его с легкостью можно применять для теплоизоляции пола и перекрытий. Главные недостатки эковаты: высокий уровень воспламеняемости и дороговизна.
Velit
Velit не привлекает крыс и мышей из-за своей пористой структуры. Материал не является плотным, "&amp;"но хорошо поглощает шум и отличается высокими показателями теплосохраняемости. При производстве утеплителя не используется токсических веществ, поэтому в строительстве его используют без опасений.
Velit является одним из самых востребованных утеплителей б"&amp;"лагодаря своей низкой стоимости. Он разработан в России и полностью адаптирован к климатическим условиях этой страны.
Пеностекло
Пеностекло недоступно грызунам благодаря высоким показателям прочности.
Можно отметить несколько преимуществ материала при уте"&amp;"плении домов:
отсутствие вредных испарений;
легкость монтажа;
устойчивость перед грызунами даже крысами);
долговечность.
РЕКЛАМА
￼
Пенобетон
Еще один материал, которому не страшны крысы и мыши – пенобетон. Он отличается от традиционного бетона легким весо"&amp;"м благодаря пористой структуре. Единственный недостаток материала – неустойчивость к влаге и грибковому поражению.
￼￼￼￼￼￼￼￼￼
Грызут ли рубероид
Еще один материал, который «не по зубам» вредителям – рубероид. О его устойчивости к грызунам свидетельствуют м"&amp;"ногочисленные отзывы строителей и владельцев домохозяйств.
Вместо рубероида также можно пользоваться толем, имеющим специфический запах, отпугивающий мышей и крыс. Единственный недостаток рубероида – впитывание посторонних запахов. Однако это проблему мож"&amp;"но устранить, установив надежную пленку внутри утеплителя.
￼
К воздействию грызунов устойчивы теплоизоляторы с прочной структурой – пенобетон, керамзит или рубероид. Мыши не могут селиться внутри материалов и попадать в дом к человеку.
РЕКЛАМА
Относительн"&amp;"о безопасными для утепления домов считаются теплоизоляторы, имеющие минеральные волокна: минеральная, каменная и базальтовая вата. Мыши и крысы не станут потреблять в пищу минеральные волокна, но при желании могут повредить их и проделать в материале ходы"&amp;" и норы.
Для теплоизоляции домой не рекомендуется применять органические утеплители и материалы с низким уровнем плотности: камыш, опилки, пенопласт. Они не защитят жилище от нашествия грызунов.
Роквул и мыши
Роквул для мышей не является привлекательным и"&amp;"з-за содержания минерального волокна. В состав утеплителя входит небольшой процент органических веществ и расплавленные базальтовые камни. Крысы и мыши не питаются Роквулом.
￼
Однако домовладельцы изредка выкладывают фото, на которых отчетливо видны повре"&amp;"ждения, оставленные грызунами на утеплителе.
К списку причин повреждения теплоизолятора мышами и крысами можно отнести:
РЕКЛАМА
Неправильный монтаж материала. Оставленные щели и зазоры в декоративном слое штукатурке. могут стать причиной проделывания живо"&amp;"тными ходов.
Несоблюдение правил теплоизоляции. Проблемы возникают при укладке нового утеплителя на старый органический, привлекающий внимание крыс и мышей.
Млекопитающие могут спокойно соседствовать с Rockwool, поскольку он не содержит ядовитых соединени"&amp;"й и абсолютно безопасен с экологической точки зрения. Однако есть его они не станут.
Важная информация! Нельзя самостоятельно обрабатывать строительные материалы ядами от грызунов. Такие действия могут привести к непредвиденным последствиям и проблемам со"&amp;" здоровьем у домочадцев.
Как защитить свой дом?
Защитить дом от грызунов на этапе строительства помогут следующие средства:
монолитный фундамент;
минимизация количества швов при устройстве теплоизоляции;
слой керамзита под полом (это и дополнительная тепл"&amp;"оизоляция, и преграда для мышей);
мелкоячеистая металлическая сетка (ей защищают фундамент, пол, стены и технические отверстия);
обработка утеплителя борной кислотой – гарантия дома без мышей.
Кроме этого, предотвратить появление грызунов помогут высаженн"&amp;"ые около дома растения – бузина, полынь, чернокорень и мята. Кот или кошка, живущие в доме – еще один очень действенный репеллент.
РЕКЛАМА
Химич")</f>
        <v>Здоровье ВКонтакте
#утеплитель
#крысы
#мыши
#кремний
#редуценты
**По-моему тут всё намного проще.. не готовить еду и не есть то, что едят грызуны, не складировать еду и правильно хранить.
Какой утеплитель не едят мыши и крысы: живут ли в минеральной (базальтовой) вате?
Грызуны могут стать настоящей проблемой для людей, живущих в частном доме или на даче. Крысы, мыши, кроты – все эти животные охотно поселяются рядом с человеком и начинают пользоваться его жилищем, едой и предметами обихода. Спасти свой дом от мышей можно, используя для утепления современные строительные материалы: в них нельзя строить гнезда или грызть их, устраивая ходы. Таким материалом может стать эковата и мыши не смогут испортить теплоизоляцию дома.
￼
Гнездо мышей в утеплителе
Наименования, которые не рекомендуется использовать
Специалисты советуют с особой осторожностью относиться к таким материалам, как минвата, ДСП, пенопласт, экструдированный пенополистирол: в них активно заводятся мыши, обустраивают гнезда, выводят потомство. Грызуны любят жить в таком окружении – теплом, сухом, обособленном от опасностей.
В частности, недостаточная прочность пенопласта ведет к тому, что грызуны прокладывают в нем ходы, формируют норы, едят. С годами материал полностью «перерабатывается» вредителями, конструкции остаются незащищенными. Минеральная вата представляет собой неагрессивную, податливую, достаточно мягкую среду, способствующую процветанию колоний грызунов.
Древесно-стружечные плиты крысами не съедаются, но они заселяются в полостях между панелями, создают туннели. Экструдированный пенополистирол похож на пенопласт, хотя вредители им и не питаются. Чем толще его плиты, тем больше они подходят для проживания и размножения мышей – в них теплее.
Данные наименования изоляторов сложно полноценно защитить: механические, химические и народные способы действуют лишь поверхностно и при условии грамотного, своевременного и полноценного их применения.
Виды ваты
Прежде чем отвечать на самый главный вопрос, стоит отметить, что в современном строительстве применяется три разновидности минеральной (неорганической) ваты:
стеклянная,
каменная,
шлаковая.
Есть еще и эковата. Это уже органическое соединение, а именно целлюлоза, смешанная с раствором буры.
В зависимости от вида строительного сырья его привлекательность для мышей в каждом конкретном случае будет отличаться.
Примеры утеплителей, не интересных грызунам
Изучая информацию о том, какой утеплитель не грызут мыши и крысы, в первую очередь следует рассмотреть керамзит, эковату, пеноизол, пеностекло, пенобетон.
Керамзит
Его изготавливают из глины методом высокотемпературного обжига. Образуется легкий, гладкий материал, характеризующийся пористой структурой, этот бюджетный вариант проявляет впечатляющие теплоизоляционные свойства. Активно используются его вариации:
гравий в виде коричневатых окатышей, имеющих круглую либо овальную форму;
щебень – расколотые окатыши разной величины, отличаются острыми краями, нередко их используют в бетонных смесях;
отсев – отходы, образующиеся в процессе дробления или обжига керамзита, это востребованный пористый наполнитель.
￼
Керамзит – утеплитель, который не интересен мышам
Довольно безопасный с точки зрения состава керамзит не интересен грызунам, так как его механическая плотность и округлость вредят зубам, утеплитель осыпается, поэтому в нем сложно создавать ходы и гнезда. Пустоты, характерные для отсева и щебня, незначительны, в нем слишком мало воздуха для крыс и мышей.
Эковата
Сырьем для этой целлюлозной продукции служат отходы бумаги, их пропитывают антипиренами и антисептиками. Решая, какой утеплитель не едят мыши, стоит обратиться именно к этому варианту: присутствующая в составе ортоборная кислота провоцирует дефицит кислорода и жажду у грызунов, они не задерживаются надолго в такой обстановке.
Эковата обладает рядом плюсов:
низкая теплопроводность;
возможность монтажа бесшовным методом;
отличная звуко- и теплоизоляция;
экологичность;
пожаробезопасность;
способность уравновешивания уровня влажности;
устойчивость к грибкам.
РЕКЛАМА
Единственным минусом считается сложность монтажа: материал нужно укладывать так, чтобы предотвратить его осаждение.
Древесное волокно сохраняет теплоизоляционные свойства, пропуская через себя влагу. Даже если уровень влажности превышает 20%, эковата не теряет способность к утеплению в отличие от минеральной ваты, которая не переносит и 5%.
Пеноизол
Один из ярких представителей материалов, в которых не заводятся грызуны. Эксплуатационный ресурс продукции превышает 50 лет, также пеноизол характеризуется несколькими положительными моментами:
невосприимчивость к температурным колебаниям;
пожаробезопасность;
устойчивость к грибкам и плесени;
простота монтажа.
Незастывшее сырье проявляет высокую текучесть, поэтому оно используется для заполнения всевозможных полостей строения. Бюджетный вариант можно быстро монтировать, он подойдет для домов старой постройки. В пеноизоле присутствует формальдегид, выполняющий противомикробные функции, он опасен для грызунов. Мелкодисперсная пыль не дает им полноценно дышать.
Пеностекло
Изготовление этого материала стартовало в первой трети прошлого столетия: первоначально инженеры разрабатывали варианты, пригодные для плавучих конструкций, затем было выявлено, что они могут похвастать высокими звуко- и теплоизоляционными характеристиками.
Для производства используют отходы стекла, которые перемалывают, соединяют с газообразующими реагентами и обрабатывают смесь в высокотемпературной печи. Масса спекается, притом в ходе термообработки выделяются газы, являющиеся основой для ячеистой структуры материала. На заключительной стадии пеностекло формуют на стандартные блоки. В продаже можно встретить гранулированное пеностекло, его можно спутать с керамзитом, хотя первое отличается серым цветом.
￼
Пеностекло – утеплитель, который не интересен мышам
Дорогостоящая продукция обладает весомыми эксплуатационными преимуществами, главное из них – непривлекательность для грызунов. Рабочий ресурс достигает ста лет, сырье не подвергается усадке, оно безопасно с точки зрения санитарии и воздействия на природу, оно не поддается сжатию и сгибу. Высокая прочность пеностекла не позволяет его грызть мышам и крысам. Эта среда не приспособлена для развития микроорганизмов, грибков.
Пенобетон
Продукцию получают механическим способом: смесь постоянно перемешивают так, чтобы пузырьки воздуха однородно разошлись во всей массе. Надежный материал характеризуется длительным эксплуатационным ресурсом, он не боится гниения, по прочности сопоставим с камнем. Высокие термические показатели проявляются в том, что пенобетон накапливает тепловую энергию, тем самым оптимизируя расходы на отопление, с его помощью легко сбалансировать уровень влажности в помещении, добиться здорового микроклимата.
Решение обладает относительно небольшой собственной массой и плотностью, он не создает трудностей в обработке и установке. Материал отлично поглощает звуки, экологичен, блоки можно фиксировать на клей, что ведет к облегчению последующих отделочных работ. Недорогой утеплитель обладает высшей степенью огнестойкости.
Усиленная механическая прочность и специфическая структура определяют устойчивость этого варианта к грызунам. Но в ходе эксплуатации в нем образуются микротрещины, в которых могут завестись мелкие насекомые.
Защита
Если вам не по карману твердые изоляторы, примите меры по защите теплоизоляции от грызунов. При утеплении материалами из натурального сырья отдайте предпочтение шарикам, которые тут же бетонируются. Бетон защитит пенопласт или соломит от зубов мышей.
Отдайте предпочтение и ленточному фундаменту – грызунам его будет трудно преодолеть. А под пол первого этажа положите любой сыпучий утеплитель и битое стекло. Немаловажно придерживаться технологии укладки теплоизолятора. Грубые нарушения этапов работы приведут к появлению брешей, коими непременно воспользуются мыши.
Если проблемы возникают уже в процессе эксплуатации, придется принять дополнительные меры. Существует несколько основных способов борьбы с грызунами:
укладка эковаты в половых перекрытиях – она на 80% состоит из древесной целлюлозы и на 20% из буры, становясь антисептиком, его мыши не едят;
обрызгивать блоки раствором извести и буры;
добавление шлака, табачной пыли, золы, мяты, полыни и сосновых веток в утеплитель;
использование металлических сеток в местах возможного проникновения грызунов – например, в полу;
использование монолитной железобетонной плиты в качестве фундамента.
При планировании строительства стоит обернуть здание металлической решеткой (ячейки 5 на 5 мм). Но иногда грызуны прогрызают сетку с толщиной проволоки 1,5 мм.
Когда мыши уже завелись
Когда мыши уже завелись, можно сделать следующее. Первый способ — применение «керамзитового» замка путем обжига легкоплавкой глины. На грунт выкладывается 30 см слоя керамзита, который сверху покрывается полиэтиленовой пленкой, двумя слоями ОСП-3. Поверх этих слоев укладывают ламинат. Этот метод очень эффективен. Также между основным и черновым полом кладут 10 см слоя керамзита.
Будут действенны и акустические приборы, особенно имитирующие звуки животных и хищных птиц, питающихся мышами. А если ничего из перечисленного не помогает, заведите кошку-мышеловку.
Критерии выбора оптимального изолятора
Выясняя, в каком утеплителе не живут мыши, нельзя отталкиваться только от фактора устойчивости перед грызунами: важно, чтобы материал выполнял ожидаемую от него функцию – защищал от утечек тепла и помогал поддерживать комфортный микроклимат. При выборе нужно обращать внимание на следующие показатели:
коэффициент теплопроводности;
пожаробезопасность и огнестойкость;
долговечность;
воздухопроницаемость;
степень создаваемой звукоизоляции;
экологическую безопасность;
водонепроницаемость;
биостойкость.
Согласно опыту домовладельцев, материалов, не переносимых мышами и крысами, совсем не много. Самым лучшим в этом отношении считается керамзит, но проблематично утеплять им вертикальные конструкции. Пенопласт, напротив, с годами полностью уничтожается.
РЕКЛАМА
Пеностекло
Производится пеностекло из измельченных отходов стекольной промышленности, которые смешивают с пенообразователем. В качестве пенообразователя обычно используются известняк, антрацит, кокс. Полученную массу заливают в формы и помещают в печь при температуре до 1000 градусов.
Пеностекло выпускается в виде плит. Материал имеет абсолютную устойчивость к влаге, обладает высокой прочностью, неуязвим для температурных перепадов. Еще одно преимущество пеностекла – это экологически чистый материал, не выделяющий ничего вредного для здоровья. При монтаже утеплителя из пеностекла раствор для крепления должен быть хорошего качества, а швы между плитами герметичными. Именно это мешает мышам проникать в помещение.
В каком утеплителе не живут
Видов утеплителей, в которых не живут мыши, на строительном рынке достаточно. Их характерные свойства – высокие показатели прочности и плотности, низкая экологичность .
Однако есть и новые инновационные утеплители, которые не подвергаются воздействию грызунов и при этом абсолютно безопасны для человека с экологической стороны. Рассмотрим подробнее, в каком утеплителе не заводятся мыши.
Эковата
Сравнительно новый материал не подвергается порче грызунами, несмотря на свою мягкость. Эковата обработана ортоборной кислотой, которая отпугивает вредителей. Кислота также выступает в роли антисептика. Поэтому эковата устойчива к грибкам и насекомым.
￼
РЕКЛАМА
Для человека утеплитель абсолютно безопасен, поэтому его с легкостью можно применять для теплоизоляции пола и перекрытий. Главные недостатки эковаты: высокий уровень воспламеняемости и дороговизна.
Velit
Velit не привлекает крыс и мышей из-за своей пористой структуры. Материал не является плотным, но хорошо поглощает шум и отличается высокими показателями теплосохраняемости. При производстве утеплителя не используется токсических веществ, поэтому в строительстве его используют без опасений.
Velit является одним из самых востребованных утеплителей благодаря своей низкой стоимости. Он разработан в России и полностью адаптирован к климатическим условиях этой страны.
Пеностекло
Пеностекло недоступно грызунам благодаря высоким показателям прочности.
Можно отметить несколько преимуществ материала при утеплении домов:
отсутствие вредных испарений;
легкость монтажа;
устойчивость перед грызунами даже крысами);
долговечность.
РЕКЛАМА
￼
Пенобетон
Еще один материал, которому не страшны крысы и мыши – пенобетон. Он отличается от традиционного бетона легким весом благодаря пористой структуре. Единственный недостаток материала – неустойчивость к влаге и грибковому поражению.
￼￼￼￼￼￼￼￼￼
Грызут ли рубероид
Еще один материал, который «не по зубам» вредителям – рубероид. О его устойчивости к грызунам свидетельствуют многочисленные отзывы строителей и владельцев домохозяйств.
Вместо рубероида также можно пользоваться толем, имеющим специфический запах, отпугивающий мышей и крыс. Единственный недостаток рубероида – впитывание посторонних запахов. Однако это проблему можно устранить, установив надежную пленку внутри утеплителя.
￼
К воздействию грызунов устойчивы теплоизоляторы с прочной структурой – пенобетон, керамзит или рубероид. Мыши не могут селиться внутри материалов и попадать в дом к человеку.
РЕКЛАМА
Относительно безопасными для утепления домов считаются теплоизоляторы, имеющие минеральные волокна: минеральная, каменная и базальтовая вата. Мыши и крысы не станут потреблять в пищу минеральные волокна, но при желании могут повредить их и проделать в материале ходы и норы.
Для теплоизоляции домой не рекомендуется применять органические утеплители и материалы с низким уровнем плотности: камыш, опилки, пенопласт. Они не защитят жилище от нашествия грызунов.
Роквул и мыши
Роквул для мышей не является привлекательным из-за содержания минерального волокна. В состав утеплителя входит небольшой процент органических веществ и расплавленные базальтовые камни. Крысы и мыши не питаются Роквулом.
￼
Однако домовладельцы изредка выкладывают фото, на которых отчетливо видны повреждения, оставленные грызунами на утеплителе.
К списку причин повреждения теплоизолятора мышами и крысами можно отнести:
РЕКЛАМА
Неправильный монтаж материала. Оставленные щели и зазоры в декоративном слое штукатурке. могут стать причиной проделывания животными ходов.
Несоблюдение правил теплоизоляции. Проблемы возникают при укладке нового утеплителя на старый органический, привлекающий внимание крыс и мышей.
Млекопитающие могут спокойно соседствовать с Rockwool, поскольку он не содержит ядовитых соединений и абсолютно безопасен с экологической точки зрения. Однако есть его они не станут.
Важная информация! Нельзя самостоятельно обрабатывать строительные материалы ядами от грызунов. Такие действия могут привести к непредвиденным последствиям и проблемам со здоровьем у домочадцев.
Как защитить свой дом?
Защитить дом от грызунов на этапе строительства помогут следующие средства:
монолитный фундамент;
минимизация количества швов при устройстве теплоизоляции;
слой керамзита под полом (это и дополнительная теплоизоляция, и преграда для мышей);
мелкоячеистая металлическая сетка (ей защищают фундамент, пол, стены и технические отверстия);
обработка утеплителя борной кислотой – гарантия дома без мышей.
Кроме этого, предотвратить появление грызунов помогут высаженные около дома растения – бузина, полынь, чернокорень и мята. Кот или кошка, живущие в доме – еще один очень действенный репеллент.
РЕКЛАМА
Химич</v>
      </c>
      <c r="C12" s="62" t="str">
        <f>IFERROR(__xludf.DUMMYFUNCTION("""COMPUTED_VALUE"""),"негатив")</f>
        <v>негатив</v>
      </c>
      <c r="D12" s="99" t="str">
        <f>IFERROR(__xludf.DUMMYFUNCTION("""COMPUTED_VALUE"""),"https://vk.com/wall-47962430_5370")</f>
        <v>https://vk.com/wall-47962430_5370</v>
      </c>
      <c r="E12" s="62" t="str">
        <f>IFERROR(__xludf.DUMMYFUNCTION("""COMPUTED_VALUE"""),"Грызуны")</f>
        <v>Грызуны</v>
      </c>
      <c r="F12" s="62" t="str">
        <f>IFERROR(__xludf.DUMMYFUNCTION("""COMPUTED_VALUE"""),"Здравствуйте, позвольте прокомментировать от лица Ассоциации производителей и поставщиков пенополистирола. 
Мыши не едят пенопласт: никакой пищевой ценности он для них не представляет. А вот селиться в нем действительно могут. Но только если вы не изолир"&amp;"овали материал внутри стенового пирога. Это условие является одним из основных при монтаже и эксплуатации утеплителя. 
Если с одной стороны ППС будет закрыт несущей стеной, а с другой — отделочными слоями, мыши ему повредить не смогут. ")</f>
        <v>Здравствуйте, позвольте прокомментировать от лица Ассоциации производителей и поставщиков пенополистирола. 
Мыши не едят пенопласт: никакой пищевой ценности он для них не представляет. А вот селиться в нем действительно могут. Но только если вы не изолировали материал внутри стенового пирога. Это условие является одним из основных при монтаже и эксплуатации утеплителя. 
Если с одной стороны ППС будет закрыт несущей стеной, а с другой — отделочными слоями, мыши ему повредить не смогут. </v>
      </c>
      <c r="G12" s="99" t="str">
        <f>IFERROR(__xludf.DUMMYFUNCTION("""COMPUTED_VALUE"""),"https://prnt.sc/i7rFVSYL8Z5F")</f>
        <v>https://prnt.sc/i7rFVSYL8Z5F</v>
      </c>
      <c r="H12" s="62"/>
      <c r="I12" s="62"/>
      <c r="J12" s="62" t="b">
        <f>IFERROR(__xludf.DUMMYFUNCTION("""COMPUTED_VALUE"""),TRUE)</f>
        <v>1</v>
      </c>
    </row>
    <row r="13" hidden="1">
      <c r="A13" s="100">
        <f>IFERROR(__xludf.DUMMYFUNCTION("""COMPUTED_VALUE"""),44985.0)</f>
        <v>44985</v>
      </c>
      <c r="B13" s="62" t="str">
        <f>IFERROR(__xludf.DUMMYFUNCTION("""COMPUTED_VALUE"""),"max30im
Утепление потолка на веранде
 Привет всем, хочу утеплить веранду присмыкающуюся к дому с односкатной крышей под отапливаемое помещение, хочу утеплить пенопластом снутри вставляя между страпил, но дело в том что, пирог крыши такой страпила+доска "&amp;"с шагом 5см обрешетка+сразу идёт гидрозащита (сделана как мешковина) и профнастил на ней. Вопрос, если снизу подошью к обрешетке пенопласт, не будет ли он мокнуть в будущем, я думаю воздух будет проходить между досками обрешётки и вентилироваться, не охот"&amp;"а снимать профнастил, переделывать ")</f>
        <v>max30im
Утепление потолка на веранде
 Привет всем, хочу утеплить веранду присмыкающуюся к дому с односкатной крышей под отапливаемое помещение, хочу утеплить пенопластом снутри вставляя между страпил, но дело в том что, пирог крыши такой страпила+доска с шагом 5см обрешетка+сразу идёт гидрозащита (сделана как мешковина) и профнастил на ней. Вопрос, если снизу подошью к обрешетке пенопласт, не будет ли он мокнуть в будущем, я думаю воздух будет проходить между досками обрешётки и вентилироваться, не охота снимать профнастил, переделывать </v>
      </c>
      <c r="C13" s="62" t="str">
        <f>IFERROR(__xludf.DUMMYFUNCTION("""COMPUTED_VALUE"""),"нейтрал")</f>
        <v>нейтрал</v>
      </c>
      <c r="D13" s="99" t="str">
        <f>IFERROR(__xludf.DUMMYFUNCTION("""COMPUTED_VALUE"""),"https://www.forumhouse.ru/threads/555312/")</f>
        <v>https://www.forumhouse.ru/threads/555312/</v>
      </c>
      <c r="E13" s="62" t="str">
        <f>IFERROR(__xludf.DUMMYFUNCTION("""COMPUTED_VALUE"""),"Как рассчитать")</f>
        <v>Как рассчитать</v>
      </c>
      <c r="F13"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В описанной вами ситуации пенопласт можно применить для утепления крыши если: а) вы уверены, что материал, расположе"&amp;"нный под профнастилом, не нагреется до температуры свыше 80 градусов (согласно ГОСТ, ППС используется до таких значений); б) со стороны жилого помещения будет предусмотрена финишная отделка. 
В том, что касается намокания материала — предотвратить его мо"&amp;"гут качественно смонтированные ветро-влагозащитная мембрана, пароизоляция и торцевые планки.")</f>
        <v>Здравствуйте, позвольте прокомментировать в качестве официального представителя Ассоциации производителей и поставщиков пенополистирола. 
В описанной вами ситуации пенопласт можно применить для утепления крыши если: а) вы уверены, что материал, расположенный под профнастилом, не нагреется до температуры свыше 80 градусов (согласно ГОСТ, ППС используется до таких значений); б) со стороны жилого помещения будет предусмотрена финишная отделка. 
В том, что касается намокания материала — предотвратить его могут качественно смонтированные ветро-влагозащитная мембрана, пароизоляция и торцевые планки.</v>
      </c>
      <c r="G13" s="99" t="str">
        <f>IFERROR(__xludf.DUMMYFUNCTION("""COMPUTED_VALUE"""),"https://prnt.sc/RVJ0VBntjiZQ")</f>
        <v>https://prnt.sc/RVJ0VBntjiZQ</v>
      </c>
      <c r="H13" s="62"/>
      <c r="I13" s="62"/>
      <c r="J13" s="62" t="b">
        <f>IFERROR(__xludf.DUMMYFUNCTION("""COMPUTED_VALUE"""),TRUE)</f>
        <v>1</v>
      </c>
    </row>
    <row r="14">
      <c r="A14" s="100">
        <f>IFERROR(__xludf.DUMMYFUNCTION("""COMPUTED_VALUE"""),44985.0)</f>
        <v>44985</v>
      </c>
      <c r="B14" s="62" t="str">
        <f>IFERROR(__xludf.DUMMYFUNCTION("""COMPUTED_VALUE""")," Валерия Лайкова
Пенопласт. Только красивый и очень дорогой, но пенопласт. И не дышит. Вся стена в черной плесени будет")</f>
        <v> Валерия Лайкова
Пенопласт. Только красивый и очень дорогой, но пенопласт. И не дышит. Вся стена в черной плесени будет</v>
      </c>
      <c r="C14" s="62" t="str">
        <f>IFERROR(__xludf.DUMMYFUNCTION("""COMPUTED_VALUE"""),"негатив")</f>
        <v>негатив</v>
      </c>
      <c r="D14" s="99" t="str">
        <f>IFERROR(__xludf.DUMMYFUNCTION("""COMPUTED_VALUE"""),"https://vk.com/wall-136958443_442713?reply=442934&amp;thread=442842")</f>
        <v>https://vk.com/wall-136958443_442713?reply=442934&amp;thread=442842</v>
      </c>
      <c r="E14" s="62" t="str">
        <f>IFERROR(__xludf.DUMMYFUNCTION("""COMPUTED_VALUE"""),"Плесень")</f>
        <v>Плесень</v>
      </c>
      <c r="F14"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Пенопласт — бионейтральный материал. При соблюдении требований к монтажу и эксплуатации плесень на нём не селится. Чт"&amp;"о же касается паропроницаемости (вы называете это словом ""дышит"") — по этому показателю ППС сравним с древесиной. Паропроницаемость пенопласта составляет 0,05 мг/(м*ч*Па). Для сравнения у сосны (поперёк волокон) — 0.06 мг/(м*ч*Па) (согласно Стандарту ор"&amp;"ганизации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Сырость и плесень в помещении — следствие отсутствия"&amp;" хорошей приточно-вытяжной вентиляции или грубых погрешностей в монтаже утеплителя. ")</f>
        <v>Здравствуйте, позвольте прокомментировать в качестве официального представителя Ассоциации производителей и поставщиков пенополистирола.
Пенопласт — бионейтральный материал. При соблюдении требований к монтажу и эксплуатации плесень на нём не селится. Что же касается паропроницаемости (вы называете это словом "дышит") — по этому показателю ППС сравним с древесиной. Паропроницаемость пенопласта составляет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Сырость и плесень в помещении — следствие отсутствия хорошей приточно-вытяжной вентиляции или грубых погрешностей в монтаже утеплителя. </v>
      </c>
      <c r="G14" s="99" t="str">
        <f>IFERROR(__xludf.DUMMYFUNCTION("""COMPUTED_VALUE"""),"https://prnt.sc/7_E0HJWBO2vh")</f>
        <v>https://prnt.sc/7_E0HJWBO2vh</v>
      </c>
      <c r="H14" s="62"/>
      <c r="I14" s="62"/>
      <c r="J14" s="62" t="b">
        <f>IFERROR(__xludf.DUMMYFUNCTION("""COMPUTED_VALUE"""),TRUE)</f>
        <v>1</v>
      </c>
    </row>
    <row r="15">
      <c r="A15" s="100">
        <f>IFERROR(__xludf.DUMMYFUNCTION("""COMPUTED_VALUE"""),44985.0)</f>
        <v>44985</v>
      </c>
      <c r="B15" s="62" t="str">
        <f>IFERROR(__xludf.DUMMYFUNCTION("""COMPUTED_VALUE""")," Dmitry Rain
Снаружи нельзя пенопластом утеплять. Должен быть паропроницаемый материал.")</f>
        <v> Dmitry Rain
Снаружи нельзя пенопластом утеплять. Должен быть паропроницаемый материал.</v>
      </c>
      <c r="C15" s="62" t="str">
        <f>IFERROR(__xludf.DUMMYFUNCTION("""COMPUTED_VALUE"""),"негатив")</f>
        <v>негатив</v>
      </c>
      <c r="D15" s="99" t="str">
        <f>IFERROR(__xludf.DUMMYFUNCTION("""COMPUTED_VALUE"""),"https://vk.com/wall-136958443_442713?reply=442734")</f>
        <v>https://vk.com/wall-136958443_442713?reply=442734</v>
      </c>
      <c r="E15" s="62" t="str">
        <f>IFERROR(__xludf.DUMMYFUNCTION("""COMPUTED_VALUE"""),"Паропроницаемость")</f>
        <v>Паропроницаемость</v>
      </c>
      <c r="F15"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Как раз именно снаружи и стоит утеплять пенопластом. ГОСТ 15588-2014 рекомендует применять этот материал в качестве с"&amp;"реднего слоя ограждающих строительных конструкций. Это значит, что он должен находиться внутри стенового ""пирога"" между несущим материалом стены и внешними отделочными слоями (оптимально — по системе ""мокрый фасад""). По показателю паропроницаемости ПП"&amp;"С сравним с древесиной. Она составляет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теплотехни"&amp;"ческого проектирования ограждающих конструкций и оценки энергоэффективности зданий»). Поэтому если соблюдены все условия монтажа, воздухообмену ничего не помешает. ")</f>
        <v>Здравствуйте, позвольте прокомментировать в качестве официального представителя Ассоциации производителей и поставщиков пенополистирола.
Как раз именно снаружи и стоит утеплять пенопластом. ГОСТ 15588-2014 рекомендует применять этот материал в качестве среднего слоя ограждающих строительных конструкций. Это значит, что он должен находиться внутри стенового "пирога" между несущим материалом стены и внешними отделочными слоями (оптимально — по системе "мокрый фасад"). По показателю паропроницаемости ППС сравним с древесиной. Она составляет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если соблюдены все условия монтажа, воздухообмену ничего не помешает. </v>
      </c>
      <c r="G15" s="99" t="str">
        <f>IFERROR(__xludf.DUMMYFUNCTION("""COMPUTED_VALUE"""),"https://prnt.sc/yhgGEGzGaMTZ")</f>
        <v>https://prnt.sc/yhgGEGzGaMTZ</v>
      </c>
      <c r="H15" s="62"/>
      <c r="I15" s="62"/>
      <c r="J15" s="62" t="b">
        <f>IFERROR(__xludf.DUMMYFUNCTION("""COMPUTED_VALUE"""),TRUE)</f>
        <v>1</v>
      </c>
    </row>
    <row r="16" hidden="1">
      <c r="A16" s="100">
        <f>IFERROR(__xludf.DUMMYFUNCTION("""COMPUTED_VALUE"""),44985.0)</f>
        <v>44985</v>
      </c>
      <c r="B16" s="62" t="str">
        <f>IFERROR(__xludf.DUMMYFUNCTION("""COMPUTED_VALUE""")," Александра Бакаева ответила Дмитрию
Дмитрий, наносится сетка и спец шпатлёвка цементная с ворсом,шпатлюется отлично,только до этого нужно было армировать сеткой металлической и поштукатурить тонким слоем,затем высверливаются отверстия и пенопласт сажаетс"&amp;"я на грибки пластмассовые.Конечная отделка на выбор, мы делали короед,больше 13 лет дом стоит и повреждений нет.")</f>
        <v> Александра Бакаева ответила Дмитрию
Дмитрий, наносится сетка и спец шпатлёвка цементная с ворсом,шпатлюется отлично,только до этого нужно было армировать сеткой металлической и поштукатурить тонким слоем,затем высверливаются отверстия и пенопласт сажается на грибки пластмассовые.Конечная отделка на выбор, мы делали короед,больше 13 лет дом стоит и повреждений нет.</v>
      </c>
      <c r="C16" s="62" t="str">
        <f>IFERROR(__xludf.DUMMYFUNCTION("""COMPUTED_VALUE"""),"позитив")</f>
        <v>позитив</v>
      </c>
      <c r="D16" s="99" t="str">
        <f>IFERROR(__xludf.DUMMYFUNCTION("""COMPUTED_VALUE"""),"https://vk.com/wall-137625968_186151?reply=186326&amp;thread=186160")</f>
        <v>https://vk.com/wall-137625968_186151?reply=186326&amp;thread=186160</v>
      </c>
      <c r="E16" s="62" t="str">
        <f>IFERROR(__xludf.DUMMYFUNCTION("""COMPUTED_VALUE"""),"Обсуждение монтажа")</f>
        <v>Обсуждение монтажа</v>
      </c>
      <c r="F16" s="62" t="str">
        <f>IFERROR(__xludf.DUMMYFUNCTION("""COMPUTED_VALUE"""),"Здравствуйте Александра, позвольте прокомментировать в качестве официального представителя Ассоциации производителей и поставщиков пенополистирола.
Технология укладки пенопласта следующая: работы обычно проводятся при положительных температурах. При испо"&amp;"льзовании специальных составов — до -5 градусов. 
Утепляемая поверхность грунтуется. Затем на лист EPS наносится клей для теплоизоляции (цементный или клей-пена из баллона) по периметру (чтобы не допустить попадания холодного воздуха), плюс несколько точ"&amp;"ек внутри периметра. Листы приклеиваются, затем закрепляются дюбель-зонтиками (не менее 5 шт. на квадратный метр). 
Затем поверх пенопласта наносится клеевой состав, в который утапливается армирующая стеклосетка. Потом наносится финишный слой (в зависимо"&amp;"сти от проекта). ")</f>
        <v>Здравствуйте Александра, позвольте прокомментировать в качестве официального представителя Ассоциации производителей и поставщиков пенополистирола.
Технология укладки пенопласта следующая: работы обычно проводятся при положительных температурах. При использовании специальных составов — до -5 градусов. 
Утепляемая поверхность грунтуется. Затем на лист EPS наносится клей для теплоизоляции (цементный или клей-пена из баллона) по периметру (чтобы не допустить попадания холодного воздуха), плюс несколько точек внутри периметра. Листы приклеиваются, затем закрепляются дюбель-зонтиками (не менее 5 шт. на квадратный метр). 
Затем поверх пенопласта наносится клеевой состав, в который утапливается армирующая стеклосетка. Потом наносится финишный слой (в зависимости от проекта). </v>
      </c>
      <c r="G16" s="99" t="str">
        <f>IFERROR(__xludf.DUMMYFUNCTION("""COMPUTED_VALUE"""),"https://prnt.sc/PWwr0-ko_8ff")</f>
        <v>https://prnt.sc/PWwr0-ko_8ff</v>
      </c>
      <c r="H16" s="62"/>
      <c r="I16" s="62"/>
      <c r="J16" s="62" t="b">
        <f>IFERROR(__xludf.DUMMYFUNCTION("""COMPUTED_VALUE"""),TRUE)</f>
        <v>1</v>
      </c>
    </row>
    <row r="17">
      <c r="A17" s="100">
        <f>IFERROR(__xludf.DUMMYFUNCTION("""COMPUTED_VALUE"""),44985.0)</f>
        <v>44985</v>
      </c>
      <c r="B17" s="62" t="str">
        <f>IFERROR(__xludf.DUMMYFUNCTION("""COMPUTED_VALUE""")," Scorp Ion
Антон, пенополистирол не дышет
Антон Владимирович ответил Scorp
Scorp, пенопласт тоже не дышит. А каменную вату лепить на бетонные панели или кирпич не рационально и не выгодно.")</f>
        <v> Scorp Ion
Антон, пенополистирол не дышет
Антон Владимирович ответил Scorp
Scorp, пенопласт тоже не дышит. А каменную вату лепить на бетонные панели или кирпич не рационально и не выгодно.</v>
      </c>
      <c r="C17" s="62" t="str">
        <f>IFERROR(__xludf.DUMMYFUNCTION("""COMPUTED_VALUE"""),"негатив")</f>
        <v>негатив</v>
      </c>
      <c r="D17" s="99" t="str">
        <f>IFERROR(__xludf.DUMMYFUNCTION("""COMPUTED_VALUE"""),"https://vk.com/wall-137625968_186151?reply=186377&amp;thread=186160")</f>
        <v>https://vk.com/wall-137625968_186151?reply=186377&amp;thread=186160</v>
      </c>
      <c r="E17" s="62" t="str">
        <f>IFERROR(__xludf.DUMMYFUNCTION("""COMPUTED_VALUE"""),"Паропроницаемость")</f>
        <v>Паропроницаемость</v>
      </c>
      <c r="F17"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Мнение, что пенопласт абсолютно воздухонепроницаем — заблуждение, возможно, связанное с тем, что покупатели часто пут"&amp;"ают вспененный пенополистирол (пенопласт, ППС, EPS) и экструдированный пенополистирол (XPS). По показателю паропроницаемости ППС сравним с древесиной. Она составляет 0,05 мг/(м*ч*Па). Для сравнения у сосны (поперёк волокон) — 0.06 мг/(м*ч*Па) (согласно Ст"&amp;"андарту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f>
        <v>Здравствуйте, позвольте прокомментировать в качестве официального представителя Ассоциации производителей и поставщиков пенополистирола.
Мнение, что пенопласт абсолютно воздухонепроницаем — заблуждение, возможно, связанное с тем, что покупатели часто путают вспененный пенополистирол (пенопласт, ППС, EPS) и экструдированный пенополистирол (XPS). По показателю паропроницаемости ППС сравним с древесиной. Она составляет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v>
      </c>
      <c r="G17" s="99" t="str">
        <f>IFERROR(__xludf.DUMMYFUNCTION("""COMPUTED_VALUE"""),"https://prnt.sc/5aVTcZ4RUIHO")</f>
        <v>https://prnt.sc/5aVTcZ4RUIHO</v>
      </c>
      <c r="H17" s="62"/>
      <c r="I17" s="62"/>
      <c r="J17" s="62" t="b">
        <f>IFERROR(__xludf.DUMMYFUNCTION("""COMPUTED_VALUE"""),TRUE)</f>
        <v>1</v>
      </c>
    </row>
    <row r="18" hidden="1">
      <c r="A18" s="100">
        <f>IFERROR(__xludf.DUMMYFUNCTION("""COMPUTED_VALUE"""),44985.0)</f>
        <v>44985</v>
      </c>
      <c r="B18" s="62" t="str">
        <f>IFERROR(__xludf.DUMMYFUNCTION("""COMPUTED_VALUE"""),"Свой дом
Ремонт отслаивающейся штукатурки на фасаде дома..
Сегодня попробуем разобраться в причинах такого явления, как растрескивание и отслаивание штукатурки на фасаде дома, а также познакомимся с основными способами приведения фасадной отделки к приемл"&amp;"емому виду, позволяющими упредить разрушение штукатурки в дальнейшем.
Трескаются стены — в чём причина?
Возникновение трещин может быть следствием как недостаточной прочности отделочного слоя на подвижном основании, так и недостаточно надёжной сцепки межд"&amp;"у слоями. В зависимости от используемых материалов, типа утепления и способа подготовки базы можно выделить несколько наиболее распространённых причин.
Наиболее частая причина — образование конденсата в структуре отделки. Одна из предпосылок тому — это пр"&amp;"енебрежительное отношение к грунтовке. Мокрый фасад — многослойная структура, и производители недаром рекомендуют обеспыливание каждого слоя отделки с покрытием составами для повышения адгезии. В местах плохой сцепки слоёв скапливается влага, которая не у"&amp;"спевает испаряться. Это приводит к образованию и увеличению полостей: при циклическом замораживании вода разрушает связующее вещество. Ну а иссыхание и растрескивание расслоившейся отделки — вполне закономерное следствие. Поэтому при нанесении штукатурки "&amp;"на фасад нужно стремиться к максимальной гомогенности покрытия.
Другой причиной появления трещин может быть высокая подвижность основания, а если точнее — несоответствие характеристик материала условиям применения. Такая ошибка наиболее характерна при отд"&amp;"елке каркасных домов и срубов. Необходимо не только дать время на усадку фундамента и ограждающих конструкций, но также обустроить демпферный слой, а также достаточно прочную и жёсткую корку армированной базы.
В отдельных случаях причиной отслаивания штук"&amp;"атурки могут быть ламинарные сдвиги в несущем слое стены. Они появляются как следствие недостаточной прочности связующего раствора, иногда по причине разрушения бетонного фундамента. В таких случаях косметический ремонт ничего не даст — подобные разрушите"&amp;"льные воздействия не удастся устранить без серьёзного вмешательства в несущую конструкцию дома.
Когда нужно решать проблему «изнутри»?
Наиболее ярким свидетельством недостаточной прочности и устойчивости стен служат широкие вертикальные трещины, появляющи"&amp;"еся на осях сосредоточения нагрузок, возникающих от противодействия опоры. Например, при подмоченном (просевшем) угле здания трещины распространяются от карниза к фундаменту на расстоянии в 4–6 м от общего ребра. Подобная картина, но уже при пучении грунт"&amp;"а, вызывает идентичное распространение двух трещин, но только по направлению от фундамента к кровле.
При наличии армирования в базе дефекты несущего слоя определить достаточно просто. Сетка будет рваться примерно по линии трещины в несущем слое, а внутрен"&amp;"ние разрушения хорошо видны извне. Если база не была армирована, отделка может отслаиваться пластами, при этом трещина в несущем слое будет закрыта цельными осколками внешнего слоя — на поверхности фасада трещины появляются по соседству с линией разрушени"&amp;"я основы.
Выхода из ситуации два: если фундамент цел — дренировать участок и дать зданию 1–2 года на усадку. Если фундамент повреждён, он подвергается общему или локальному ремонту и укреплению. Чтобы установить факт раскрытия трещин в бетоне необходимо р"&amp;"аскопать часть фундамента. Отметим дополнительно, что наиболее часто фундамент повреждается именно из-за морозного пучения: если в районе цоколя ширина трещины превышает 15–20 мм, значит основа, точно, разрушена.
Виды повреждений и адекватные методы их ус"&amp;"транения
Неприятно, но факт: большинство повреждений отделочного слоя протекают изнутри наружу: к моменту, кода трещины и вздутия становятся видны невооруженным глазом, внутренние слои окончательно приходят в негодность. Так происходит часто, но не всегда"&amp;", в любом случае следует разобрать участок стены, прежде чем приступить к дальнейшим действиям.
Достаточно легко предположить, что оценка повреждения стены проводится по количеству разрушенных слоев и их состоянию. Всего различают три случая отслаивания ш"&amp;"тукатурки, простейший из которых — когда отходит только наружное декоративное покрытие, например, короед или шуба. В этих случаях снятие разрушенной отделки — единственное верное решение. Ни разделка трещин, ни фрагментарное восстановление обширных вздути"&amp;"й не дадут долговременного результата. Если отделка всей стены выполнялась по одной технологии, появление подобных дефектов в других местах — лишь вопрос времени.
Если после вскрытия декоративного слоя оказалось, что трещины имеются и в базе, последнюю ну"&amp;"жно подвергать ремонту. Глубина реставрации может быть разной. Если армирование уцелело, разделка трещин без повреждения сетки и их заполнение, а также наращивание толщины базы. Если сетка порвана, требуется более глубокий ремонт, при этом верхний укрепля"&amp;"ющий слой наносят с дополнительным армированием.
Отслаивание базы — так же довольно распространённый тип повреждения фасадной отделки. В основном такой дефект характерен для мокрых фасадов, нанесённых на утепление из пенополистирола, простоявшего нескольк"&amp;"о месяцев под воздействием воздушной эрозии и солнечного света. Здесь уже ничего не поделать: вся штукатурка подлежит демонтажу, затем следует повышение адгезии стен (зашкуривание ППС) и укрепление основы, новая база и новый отделочный слой. Очень важно п"&amp;"ри этом проверить, является ли расчёт теплопередачи и влагонакопления корректным, качественные ли используются материалы и соответствуют ли они области применения. Довольно часто застройщики принимают решение использовать альтернативный вид или способ отд"&amp;"елки.
Ремонт базового армирующего слоя
При повреждениях сетки участки базы отбивают на расстоянии в 30–40 см в обе стороны от трещины. При этом наиболее мелкие и слабые фрагменты покрытия окончательно отслаиваются. На этом этапе важно проверить, насколько"&amp;" надёжна сцепка уцелевших областей отделки с основой. Незатронутые повреждениями участки можно оставить, отшлифовав края, чтобы свести их на нет полосой около 15–20 см.
Восстановление фасада подразумевает фрагментарное или полное нанесение базы заново. Пр"&amp;"и том новую сетку нужно укладывать с нахлёстом в 20–30 см на участки, где сохранилась старая. Подобные латки выполняются по основной технологии нанесения фасадной штукатурки: сперва смесью протирается вся открытая поверхность утеплителя и смежные участки "&amp;"сохранившейся базы, затем прикладывается и разглаживается сетка, в конце наносится тонкий выравнивающий слой. После ремонта стене нужно дать высохнуть, и укрепить дополнительными тарельчатыми дюбелями при необходимости. После вся поверхность грунтуется и "&amp;"скрепляется ещё одним слоем базы, обычно с дополнительным армированием.
При отсутствии повреждений сетки ремонт базы выполнить несравненно проще. Края трещин нужно аккуратно зачистить абразивной тёркой и хорошо погрунтовать. Важно, чтобы заделка проводила"&amp;"сь составом такого же типа, которым выполнена база. После ремонта трещин вся поверхность базы грунтуется до прекращения впитывания и покрывается одним общим выравнивающим слоем толщиной около 3 мм.
Устранение разрушений декоративного слоя
Появление вздути"&amp;"й на декоративном покрытии наиболее часто возникает из-за накопления под ним влаги. Чаще всего это происходит из-за недостаточной паропроницаемости выбранного вида штукатурки. Следствием этого может быть образование на поверхности базы осыпающегося слоя, "&amp;"подвергшегося водной и морозной эрозии. В таких ситуациях лучше пересмотреть своё решение относительно выбора отделочных материалов.
Одним из исключений можно назвать выявление брака после 3–4 лет эксплуатации фасада. Проявляется подобное в виде вздутий, "&amp;"видных только при взгляде, направленном близко к плоскости стены. Обычно таких дефектов крайне мало, в этих местах попросту нарушена технология грунтования или срок выдержки на открытом воздухе. В таких вариантах можно аккуратно проделать отверстия в верх"&amp;"ней части вздутий, залить в полости герметик низкой вязкости и прокатать бугры валиком, прижимая отслоившиеся фрагменты к базе.
Если отслоившиеся участки обширны (более 1–1,5 м2), оптимальный способ ремонта — демонтаж разрушенного отделочного слоя и нанес"&amp;"ение нового состава по всей плоскости. Напомним ещё раз, что такой подход возможен при соблюдении двух условий: армирование и сама база не нарушены, а сцепка между ней и подготовительным (выравнивающим) слоем отделки не вызывает сомнений. При этом ремонт "&amp;"не выполняется фрагментарно: отслоившиеся участки удаляют полностью, а с уцелевших просто снимают верхнюю декоративную маску. После этого вся плоскость стены грунтуется и покрывается выравнивающим слоем, на который после высыхания наносится новое декорати"&amp;"вное покрытие.
Поможет ли поверхностное укрепление?
Часто можно встретить мнение, что для восстановления внешнего вида фасада его просто достаточно ещё раз покрыть декоративным составом, но это лишь временное решение. Из-за образования воздушной прослойки"&amp;" между более глубокими слоями подобные действия лишь усугубят ситуацию, к тому же нельзя предугадать заранее, как увеличение толщины защитно-декоративного слоя повлияет на паропроницаемость стены в целом.
Даже при условии нанесения новой базы поверх фасад"&amp;"а и попытках сэкономить на демонтаже покрытия, ремонт не даст ожидаемого результата. Да, поверх покрытия образуется новая крепкая корка, которая вполне возможно сможет выдержать общий вес отделки и отрывное усилие в течение некоторого времени. Однако все "&amp;"наружные отделочные слои должны соответствовать правилу увеличения гигроскопичности от внутренних к наружным, что при выполнении двойного оштукатуривания категорически невозможно. При этом нужно помнить, что только эстетический срок эксплуатации штукатурн"&amp;"ых фасадов составляет не менее 10 лет, после чего здание попросту красят снова. Механическая же долговечность «мокрого» фасада составляет не менее 30 лет, поэтому последовательный и вдумчивый подход к проблеме разрушения отделки, как правило, оказывается "&amp;"более целесообразным экономически, нежели принятие временных мер.
фото из открытых источников в интернете")</f>
        <v>Свой дом
Ремонт отслаивающейся штукатурки на фасаде дома..
Сегодня попробуем разобраться в причинах такого явления, как растрескивание и отслаивание штукатурки на фасаде дома, а также познакомимся с основными способами приведения фасадной отделки к приемлемому виду, позволяющими упредить разрушение штукатурки в дальнейшем.
Трескаются стены — в чём причина?
Возникновение трещин может быть следствием как недостаточной прочности отделочного слоя на подвижном основании, так и недостаточно надёжной сцепки между слоями. В зависимости от используемых материалов, типа утепления и способа подготовки базы можно выделить несколько наиболее распространённых причин.
Наиболее частая причина — образование конденсата в структуре отделки. Одна из предпосылок тому — это пренебрежительное отношение к грунтовке. Мокрый фасад — многослойная структура, и производители недаром рекомендуют обеспыливание каждого слоя отделки с покрытием составами для повышения адгезии. В местах плохой сцепки слоёв скапливается влага, которая не успевает испаряться. Это приводит к образованию и увеличению полостей: при циклическом замораживании вода разрушает связующее вещество. Ну а иссыхание и растрескивание расслоившейся отделки — вполне закономерное следствие. Поэтому при нанесении штукатурки на фасад нужно стремиться к максимальной гомогенности покрытия.
Другой причиной появления трещин может быть высокая подвижность основания, а если точнее — несоответствие характеристик материала условиям применения. Такая ошибка наиболее характерна при отделке каркасных домов и срубов. Необходимо не только дать время на усадку фундамента и ограждающих конструкций, но также обустроить демпферный слой, а также достаточно прочную и жёсткую корку армированной базы.
В отдельных случаях причиной отслаивания штукатурки могут быть ламинарные сдвиги в несущем слое стены. Они появляются как следствие недостаточной прочности связующего раствора, иногда по причине разрушения бетонного фундамента. В таких случаях косметический ремонт ничего не даст — подобные разрушительные воздействия не удастся устранить без серьёзного вмешательства в несущую конструкцию дома.
Когда нужно решать проблему «изнутри»?
Наиболее ярким свидетельством недостаточной прочности и устойчивости стен служат широкие вертикальные трещины, появляющиеся на осях сосредоточения нагрузок, возникающих от противодействия опоры. Например, при подмоченном (просевшем) угле здания трещины распространяются от карниза к фундаменту на расстоянии в 4–6 м от общего ребра. Подобная картина, но уже при пучении грунта, вызывает идентичное распространение двух трещин, но только по направлению от фундамента к кровле.
При наличии армирования в базе дефекты несущего слоя определить достаточно просто. Сетка будет рваться примерно по линии трещины в несущем слое, а внутренние разрушения хорошо видны извне. Если база не была армирована, отделка может отслаиваться пластами, при этом трещина в несущем слое будет закрыта цельными осколками внешнего слоя — на поверхности фасада трещины появляются по соседству с линией разрушения основы.
Выхода из ситуации два: если фундамент цел — дренировать участок и дать зданию 1–2 года на усадку. Если фундамент повреждён, он подвергается общему или локальному ремонту и укреплению. Чтобы установить факт раскрытия трещин в бетоне необходимо раскопать часть фундамента. Отметим дополнительно, что наиболее часто фундамент повреждается именно из-за морозного пучения: если в районе цоколя ширина трещины превышает 15–20 мм, значит основа, точно, разрушена.
Виды повреждений и адекватные методы их устранения
Неприятно, но факт: большинство повреждений отделочного слоя протекают изнутри наружу: к моменту, кода трещины и вздутия становятся видны невооруженным глазом, внутренние слои окончательно приходят в негодность. Так происходит часто, но не всегда, в любом случае следует разобрать участок стены, прежде чем приступить к дальнейшим действиям.
Достаточно легко предположить, что оценка повреждения стены проводится по количеству разрушенных слоев и их состоянию. Всего различают три случая отслаивания штукатурки, простейший из которых — когда отходит только наружное декоративное покрытие, например, короед или шуба. В этих случаях снятие разрушенной отделки — единственное верное решение. Ни разделка трещин, ни фрагментарное восстановление обширных вздутий не дадут долговременного результата. Если отделка всей стены выполнялась по одной технологии, появление подобных дефектов в других местах — лишь вопрос времени.
Если после вскрытия декоративного слоя оказалось, что трещины имеются и в базе, последнюю нужно подвергать ремонту. Глубина реставрации может быть разной. Если армирование уцелело, разделка трещин без повреждения сетки и их заполнение, а также наращивание толщины базы. Если сетка порвана, требуется более глубокий ремонт, при этом верхний укрепляющий слой наносят с дополнительным армированием.
Отслаивание базы — так же довольно распространённый тип повреждения фасадной отделки. В основном такой дефект характерен для мокрых фасадов, нанесённых на утепление из пенополистирола, простоявшего несколько месяцев под воздействием воздушной эрозии и солнечного света. Здесь уже ничего не поделать: вся штукатурка подлежит демонтажу, затем следует повышение адгезии стен (зашкуривание ППС) и укрепление основы, новая база и новый отделочный слой. Очень важно при этом проверить, является ли расчёт теплопередачи и влагонакопления корректным, качественные ли используются материалы и соответствуют ли они области применения. Довольно часто застройщики принимают решение использовать альтернативный вид или способ отделки.
Ремонт базового армирующего слоя
При повреждениях сетки участки базы отбивают на расстоянии в 30–40 см в обе стороны от трещины. При этом наиболее мелкие и слабые фрагменты покрытия окончательно отслаиваются. На этом этапе важно проверить, насколько надёжна сцепка уцелевших областей отделки с основой. Незатронутые повреждениями участки можно оставить, отшлифовав края, чтобы свести их на нет полосой около 15–20 см.
Восстановление фасада подразумевает фрагментарное или полное нанесение базы заново. При том новую сетку нужно укладывать с нахлёстом в 20–30 см на участки, где сохранилась старая. Подобные латки выполняются по основной технологии нанесения фасадной штукатурки: сперва смесью протирается вся открытая поверхность утеплителя и смежные участки сохранившейся базы, затем прикладывается и разглаживается сетка, в конце наносится тонкий выравнивающий слой. После ремонта стене нужно дать высохнуть, и укрепить дополнительными тарельчатыми дюбелями при необходимости. После вся поверхность грунтуется и скрепляется ещё одним слоем базы, обычно с дополнительным армированием.
При отсутствии повреждений сетки ремонт базы выполнить несравненно проще. Края трещин нужно аккуратно зачистить абразивной тёркой и хорошо погрунтовать. Важно, чтобы заделка проводилась составом такого же типа, которым выполнена база. После ремонта трещин вся поверхность базы грунтуется до прекращения впитывания и покрывается одним общим выравнивающим слоем толщиной около 3 мм.
Устранение разрушений декоративного слоя
Появление вздутий на декоративном покрытии наиболее часто возникает из-за накопления под ним влаги. Чаще всего это происходит из-за недостаточной паропроницаемости выбранного вида штукатурки. Следствием этого может быть образование на поверхности базы осыпающегося слоя, подвергшегося водной и морозной эрозии. В таких ситуациях лучше пересмотреть своё решение относительно выбора отделочных материалов.
Одним из исключений можно назвать выявление брака после 3–4 лет эксплуатации фасада. Проявляется подобное в виде вздутий, видных только при взгляде, направленном близко к плоскости стены. Обычно таких дефектов крайне мало, в этих местах попросту нарушена технология грунтования или срок выдержки на открытом воздухе. В таких вариантах можно аккуратно проделать отверстия в верхней части вздутий, залить в полости герметик низкой вязкости и прокатать бугры валиком, прижимая отслоившиеся фрагменты к базе.
Если отслоившиеся участки обширны (более 1–1,5 м2), оптимальный способ ремонта — демонтаж разрушенного отделочного слоя и нанесение нового состава по всей плоскости. Напомним ещё раз, что такой подход возможен при соблюдении двух условий: армирование и сама база не нарушены, а сцепка между ней и подготовительным (выравнивающим) слоем отделки не вызывает сомнений. При этом ремонт не выполняется фрагментарно: отслоившиеся участки удаляют полностью, а с уцелевших просто снимают верхнюю декоративную маску. После этого вся плоскость стены грунтуется и покрывается выравнивающим слоем, на который после высыхания наносится новое декоративное покрытие.
Поможет ли поверхностное укрепление?
Часто можно встретить мнение, что для восстановления внешнего вида фасада его просто достаточно ещё раз покрыть декоративным составом, но это лишь временное решение. Из-за образования воздушной прослойки между более глубокими слоями подобные действия лишь усугубят ситуацию, к тому же нельзя предугадать заранее, как увеличение толщины защитно-декоративного слоя повлияет на паропроницаемость стены в целом.
Даже при условии нанесения новой базы поверх фасада и попытках сэкономить на демонтаже покрытия, ремонт не даст ожидаемого результата. Да, поверх покрытия образуется новая крепкая корка, которая вполне возможно сможет выдержать общий вес отделки и отрывное усилие в течение некоторого времени. Однако все наружные отделочные слои должны соответствовать правилу увеличения гигроскопичности от внутренних к наружным, что при выполнении двойного оштукатуривания категорически невозможно. При этом нужно помнить, что только эстетический срок эксплуатации штукатурных фасадов составляет не менее 10 лет, после чего здание попросту красят снова. Механическая же долговечность «мокрого» фасада составляет не менее 30 лет, поэтому последовательный и вдумчивый подход к проблеме разрушения отделки, как правило, оказывается более целесообразным экономически, нежели принятие временных мер.
фото из открытых источников в интернете</v>
      </c>
      <c r="C18" s="62" t="str">
        <f>IFERROR(__xludf.DUMMYFUNCTION("""COMPUTED_VALUE"""),"нейтрал")</f>
        <v>нейтрал</v>
      </c>
      <c r="D18" s="99" t="str">
        <f>IFERROR(__xludf.DUMMYFUNCTION("""COMPUTED_VALUE"""),"https://vk.com/wall-99100640_71680")</f>
        <v>https://vk.com/wall-99100640_71680</v>
      </c>
      <c r="E18" s="62" t="str">
        <f>IFERROR(__xludf.DUMMYFUNCTION("""COMPUTED_VALUE"""),"Фасад")</f>
        <v>Фасад</v>
      </c>
      <c r="F18"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правы: ППС нельзя оставлять надолго под воздействием солнечного света, от этого материал начинает разру"&amp;"шаться, и штукатурный слой действительно может впоследствии отслаиваться. 
Если же всё сделано по правилам, с использованием хороших материалов и армирующей сетки, с соблюдением температурных значений, система ""мокрый фасад"" будет прочной и не отслоитс"&amp;"я от ППС. ")</f>
        <v>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правы: ППС нельзя оставлять надолго под воздействием солнечного света, от этого материал начинает разрушаться, и штукатурный слой действительно может впоследствии отслаиваться. 
Если же всё сделано по правилам, с использованием хороших материалов и армирующей сетки, с соблюдением температурных значений, система "мокрый фасад" будет прочной и не отслоится от ППС. </v>
      </c>
      <c r="G18" s="99" t="str">
        <f>IFERROR(__xludf.DUMMYFUNCTION("""COMPUTED_VALUE"""),"https://prnt.sc/_oGH1ind7uWy")</f>
        <v>https://prnt.sc/_oGH1ind7uWy</v>
      </c>
      <c r="H18" s="62"/>
      <c r="I18" s="62"/>
      <c r="J18" s="62" t="b">
        <f>IFERROR(__xludf.DUMMYFUNCTION("""COMPUTED_VALUE"""),TRUE)</f>
        <v>1</v>
      </c>
    </row>
    <row r="19" hidden="1">
      <c r="A19" s="100">
        <f>IFERROR(__xludf.DUMMYFUNCTION("""COMPUTED_VALUE"""),44985.0)</f>
        <v>44985</v>
      </c>
      <c r="B19" s="62" t="str">
        <f>IFERROR(__xludf.DUMMYFUNCTION("""COMPUTED_VALUE"""),"V. Vadim, [27.02.2023 3:07]
Бревенчатые стены редко штукатурят, дерево слишком подвижно. Ровные стены лучше сделать гипсокартоном, внутрь вату или пенопласт. От мышей это может и не спасет, но свободно гулять не будут. 
Они не заводятся просто так — значи"&amp;"т, в доме доступны еда и вода, где ими легко поживиться.")</f>
        <v>V. Vadim, [27.02.2023 3:07]
Бревенчатые стены редко штукатурят, дерево слишком подвижно. Ровные стены лучше сделать гипсокартоном, внутрь вату или пенопласт. От мышей это может и не спасет, но свободно гулять не будут. 
Они не заводятся просто так — значит, в доме доступны еда и вода, где ими легко поживиться.</v>
      </c>
      <c r="C19" s="62" t="str">
        <f>IFERROR(__xludf.DUMMYFUNCTION("""COMPUTED_VALUE"""),"нейтрал")</f>
        <v>нейтрал</v>
      </c>
      <c r="D19" s="99" t="str">
        <f>IFERROR(__xludf.DUMMYFUNCTION("""COMPUTED_VALUE"""),"https://telegram.me/postroim_dom/31887?comment=121361")</f>
        <v>https://telegram.me/postroim_dom/31887?comment=121361</v>
      </c>
      <c r="E19" s="62" t="str">
        <f>IFERROR(__xludf.DUMMYFUNCTION("""COMPUTED_VALUE"""),"Грызуны")</f>
        <v>Грызуны</v>
      </c>
      <c r="F19" s="62"/>
      <c r="G19" s="62" t="str">
        <f>IFERROR(__xludf.DUMMYFUNCTION("""COMPUTED_VALUE"""),"Не отвечаем, мат и политика в споре")</f>
        <v>Не отвечаем, мат и политика в споре</v>
      </c>
      <c r="H19" s="62"/>
      <c r="I19"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Пенопласт может использоваться для утепления деревянных зданий (конечно, при условии, что сруб выстоял и дал усадку, "&amp;"фундамент выполнен по правилам и не ""гуляет"", а при утеплении соблюдаются все требования ГОСТ, теплотехнического расчёта и правила монтажа). Что касается грызунов: они могут селиться в ППС. Но только в том случае, если могут до него добраться. Поэтому м"&amp;"ы рекомендуем тщательно изолировать пенопласт внутри стенового пирога. Если дом старый, и есть сомнения, что удастся ликвидировать все подходы к ППС, возможно, лучше выбрать другой материал. Хотя та же минеральная вата может стать отличным домом для грызу"&amp;"нов, если у них будет к ней доступ. ")</f>
        <v>Здравствуйте, позвольте прокомментировать в качестве официального представителя Ассоциации производителей и поставщиков пенополистирола.
Пенопласт может использоваться для утепления деревянных зданий (конечно, при условии, что сруб выстоял и дал усадку, фундамент выполнен по правилам и не "гуляет", а при утеплении соблюдаются все требования ГОСТ, теплотехнического расчёта и правила монтажа). Что касается грызунов: они могут селиться в ППС. Но только в том случае, если могут до него добраться. Поэтому мы рекомендуем тщательно изолировать пенопласт внутри стенового пирога. Если дом старый, и есть сомнения, что удастся ликвидировать все подходы к ППС, возможно, лучше выбрать другой материал. Хотя та же минеральная вата может стать отличным домом для грызунов, если у них будет к ней доступ. </v>
      </c>
      <c r="J19" s="62" t="b">
        <f>IFERROR(__xludf.DUMMYFUNCTION("""COMPUTED_VALUE"""),FALSE)</f>
        <v>0</v>
      </c>
    </row>
    <row r="20">
      <c r="A20" s="100">
        <f>IFERROR(__xludf.DUMMYFUNCTION("""COMPUTED_VALUE"""),44985.0)</f>
        <v>44985</v>
      </c>
      <c r="B20" s="62" t="str">
        <f>IFERROR(__xludf.DUMMYFUNCTION("""COMPUTED_VALUE""")," Полина Лапина ответила Александре
Александра, вы мне не рассказывайте, я работаю в этой сфере. Аэробел — это белгородский газосиликатный блок, у нас в Воронеже такой производит ВКСМ и Лискинский завод. Толщина стен из него для использования без дополните"&amp;"льного утепления в средней полосе России должна быть не менее 40см. А в МО — не менее 50см. Если 20-25см, то надо утеплить, причём волокнистыми дышащими утеплителями (что довольно дорого), а не пенопластом или эппс, как привыкли экономить...")</f>
        <v> Полина Лапина ответила Александре
Александра, вы мне не рассказывайте, я работаю в этой сфере. Аэробел — это белгородский газосиликатный блок, у нас в Воронеже такой производит ВКСМ и Лискинский завод. Толщина стен из него для использования без дополнительного утепления в средней полосе России должна быть не менее 40см. А в МО — не менее 50см. Если 20-25см, то надо утеплить, причём волокнистыми дышащими утеплителями (что довольно дорого), а не пенопластом или эппс, как привыкли экономить...</v>
      </c>
      <c r="C20" s="62" t="str">
        <f>IFERROR(__xludf.DUMMYFUNCTION("""COMPUTED_VALUE"""),"негатив")</f>
        <v>негатив</v>
      </c>
      <c r="D20" s="99" t="str">
        <f>IFERROR(__xludf.DUMMYFUNCTION("""COMPUTED_VALUE"""),"https://vk.com/wall-211323180_48551?reply=48579&amp;thread=48557")</f>
        <v>https://vk.com/wall-211323180_48551?reply=48579&amp;thread=48557</v>
      </c>
      <c r="E20" s="62" t="str">
        <f>IFERROR(__xludf.DUMMYFUNCTION("""COMPUTED_VALUE"""),"Паропроницаемость")</f>
        <v>Паропроницаемость</v>
      </c>
      <c r="F20" s="62"/>
      <c r="G20" s="62" t="str">
        <f>IFERROR(__xludf.DUMMYFUNCTION("""COMPUTED_VALUE"""),"Паропроницаемость Аэробела — 0,20. У пенопласта максимально 0,05 (в 4 раза меньше). Стоит ли советовать.
С другой стороны, мы можем посоветовать утеплиться пенопластом фасадных марок (аэробел — просто газосиликатный кирпич), плюс грамотная вентиляция. Бе"&amp;"з нее, что бы ни применили для утепления (даже минераловату), будет плохо. ")</f>
        <v>Паропроницаемость Аэробела — 0,20. У пенопласта максимально 0,05 (в 4 раза меньше). Стоит ли советовать.
С другой стороны, мы можем посоветовать утеплиться пенопластом фасадных марок (аэробел — просто газосиликатный кирпич), плюс грамотная вентиляция. Без нее, что бы ни применили для утепления (даже минераловату), будет плохо. </v>
      </c>
      <c r="H20" s="62"/>
      <c r="I20" s="62"/>
      <c r="J20" s="62" t="b">
        <f>IFERROR(__xludf.DUMMYFUNCTION("""COMPUTED_VALUE"""),FALSE)</f>
        <v>0</v>
      </c>
    </row>
    <row r="21" hidden="1">
      <c r="A21" s="100">
        <f>IFERROR(__xludf.DUMMYFUNCTION("""COMPUTED_VALUE"""),44985.0)</f>
        <v>44985</v>
      </c>
      <c r="B21" s="62" t="str">
        <f>IFERROR(__xludf.DUMMYFUNCTION("""COMPUTED_VALUE"""),"Всеволод Кропоткин
Я бы использовал фасадный пенопласт и пену. Стены предварительно обильно грунтануть.")</f>
        <v>Всеволод Кропоткин
Я бы использовал фасадный пенопласт и пену. Стены предварительно обильно грунтануть.</v>
      </c>
      <c r="C21" s="62" t="str">
        <f>IFERROR(__xludf.DUMMYFUNCTION("""COMPUTED_VALUE"""),"позитив")</f>
        <v>позитив</v>
      </c>
      <c r="D21" s="99" t="str">
        <f>IFERROR(__xludf.DUMMYFUNCTION("""COMPUTED_VALUE"""),"https://dzen.ru/a/Y_xD7OWcWlP9nJmS#comment_1536431811")</f>
        <v>https://dzen.ru/a/Y_xD7OWcWlP9nJmS#comment_1536431811</v>
      </c>
      <c r="E21" s="62" t="str">
        <f>IFERROR(__xludf.DUMMYFUNCTION("""COMPUTED_VALUE"""),"Обсуждение монтажа")</f>
        <v>Обсуждение монтажа</v>
      </c>
      <c r="F21" s="62" t="str">
        <f>IFERROR(__xludf.DUMMYFUNCTION("""COMPUTED_VALUE"""),"Всеволод, вы правы, такой вариант вполне допустим. Многие ошибочно считают пенопласт абсолютно непаропроницаемым. Это ошибочно. Современный ППС по этому показателю сравним с паропроницаемостью сосны: 0,05 мг/(м*ч*Па). Для сравнения: у сосны (поперёк волок"&amp;"он)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Поэтому"&amp;" если соблюдены все условия монтажа, воздухообмену ничего не помешает. ")</f>
        <v>Всеволод, вы правы, такой вариант вполне допустим. Многие ошибочно считают пенопласт абсолютно непаропроницаемым. Это ошибочно. Современный ППС по этому показателю сравним с паропроницаемостью сосны: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если соблюдены все условия монтажа, воздухообмену ничего не помешает. </v>
      </c>
      <c r="G21" s="99" t="str">
        <f>IFERROR(__xludf.DUMMYFUNCTION("""COMPUTED_VALUE"""),"https://prnt.sc/C4dq6ZYVnxob")</f>
        <v>https://prnt.sc/C4dq6ZYVnxob</v>
      </c>
      <c r="H21" s="62"/>
      <c r="I21" s="62"/>
      <c r="J21" s="62" t="b">
        <f>IFERROR(__xludf.DUMMYFUNCTION("""COMPUTED_VALUE"""),TRUE)</f>
        <v>1</v>
      </c>
    </row>
    <row r="22" hidden="1">
      <c r="A22" s="100">
        <f>IFERROR(__xludf.DUMMYFUNCTION("""COMPUTED_VALUE"""),44985.0)</f>
        <v>44985</v>
      </c>
      <c r="B22" s="62" t="str">
        <f>IFERROR(__xludf.DUMMYFUNCTION("""COMPUTED_VALUE""")," Николай Андросов
А в середине стены поставить плиту полистирола 200 или 100 мм, и залить с боков по 200\150 мм арбалита?? ну или изнутри арбалита 300 мм, снаружи потоньше??")</f>
        <v> Николай Андросов
А в середине стены поставить плиту полистирола 200 или 100 мм, и залить с боков по 200\150 мм арбалита?? ну или изнутри арбалита 300 мм, снаружи потоньше??</v>
      </c>
      <c r="C22" s="62" t="str">
        <f>IFERROR(__xludf.DUMMYFUNCTION("""COMPUTED_VALUE"""),"нейтрал")</f>
        <v>нейтрал</v>
      </c>
      <c r="D22" s="99" t="str">
        <f>IFERROR(__xludf.DUMMYFUNCTION("""COMPUTED_VALUE"""),"https://vk.com/wall-29538032_332364?reply=333417")</f>
        <v>https://vk.com/wall-29538032_332364?reply=333417</v>
      </c>
      <c r="E22" s="62" t="str">
        <f>IFERROR(__xludf.DUMMYFUNCTION("""COMPUTED_VALUE"""),"Обсуждение монтажа")</f>
        <v>Обсуждение монтажа</v>
      </c>
      <c r="F22"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Вы правы, используемый пенопласт будет надежно закрыт от ультрафиолета и вредителей, поэтому такой вариант вполне при"&amp;"емлем. Он может в подобной ситуации помочь сэкономить раствор. Слой пенопласта можно также сместить к наружной плоскости стены. ")</f>
        <v>Здравствуйте, позвольте прокомментировать в качестве официального представителя Ассоциации производителей и поставщиков пенополистирола.
Вы правы, используемый пенопласт будет надежно закрыт от ультрафиолета и вредителей, поэтому такой вариант вполне приемлем. Он может в подобной ситуации помочь сэкономить раствор. Слой пенопласта можно также сместить к наружной плоскости стены. </v>
      </c>
      <c r="G22" s="99" t="str">
        <f>IFERROR(__xludf.DUMMYFUNCTION("""COMPUTED_VALUE"""),"https://prnt.sc/3G654cfEZC-z")</f>
        <v>https://prnt.sc/3G654cfEZC-z</v>
      </c>
      <c r="H22" s="62"/>
      <c r="I22" s="62"/>
      <c r="J22" s="62" t="b">
        <f>IFERROR(__xludf.DUMMYFUNCTION("""COMPUTED_VALUE"""),TRUE)</f>
        <v>1</v>
      </c>
    </row>
    <row r="23" hidden="1">
      <c r="A23" s="100">
        <f>IFERROR(__xludf.DUMMYFUNCTION("""COMPUTED_VALUE"""),44985.0)</f>
        <v>44985</v>
      </c>
      <c r="B23" s="62" t="str">
        <f>IFERROR(__xludf.DUMMYFUNCTION("""COMPUTED_VALUE"""),"ПРОЕКТЫ ДОМОВ • ПРОЕКТИРОВАНИЕ
🌀 Гараж из сэндвич панелей 🌀
(от подписчика Михаила Ш)
Наконец-то собрал гараж мечты из сэндвич панелей 80мм (пенопласт), обещает быть зимой теплый а летом прохладным, зимой проверил на улице было -10 внутри в стакане во"&amp;"да не замерзла (градусника нет чтоб проверить разницу),
по размеру получился 5м на 9м, единственное но — жалею что не сделал чуть шире чтоб поместилось 2 машины. 😁 Яму тоже не знаю зачем делал :),
Внутри делал печатный бетон,
Крыша тоже сэндвич панель.")</f>
        <v>ПРОЕКТЫ ДОМОВ • ПРОЕКТИРОВАНИЕ
🌀 Гараж из сэндвич панелей 🌀
(от подписчика Михаила Ш)
Наконец-то собрал гараж мечты из сэндвич панелей 80мм (пенопласт), обещает быть зимой теплый а летом прохладным, зимой проверил на улице было -10 внутри в стакане вода не замерзла (градусника нет чтоб проверить разницу),
по размеру получился 5м на 9м, единственное но — жалею что не сделал чуть шире чтоб поместилось 2 машины. 😁 Яму тоже не знаю зачем делал :),
Внутри делал печатный бетон,
Крыша тоже сэндвич панель.</v>
      </c>
      <c r="C23" s="62" t="str">
        <f>IFERROR(__xludf.DUMMYFUNCTION("""COMPUTED_VALUE"""),"позитив")</f>
        <v>позитив</v>
      </c>
      <c r="D23" s="99" t="str">
        <f>IFERROR(__xludf.DUMMYFUNCTION("""COMPUTED_VALUE"""),"https://ok.ru/group/57759190482989/topic/156105866227757")</f>
        <v>https://ok.ru/group/57759190482989/topic/156105866227757</v>
      </c>
      <c r="E23" s="62" t="str">
        <f>IFERROR(__xludf.DUMMYFUNCTION("""COMPUTED_VALUE"""),"Термо/СИП-панели")</f>
        <v>Термо/СИП-панели</v>
      </c>
      <c r="F23"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Спасибо, что выбрали пенопласт. Надеемся, что этот выбор принесет вам только положительные эмоции. Не забудьте позабо"&amp;"титься о том, чтобы к слою пенопласта не было доступа у вредителей. ")</f>
        <v>Здравствуйте, позвольте прокомментировать в качестве официального представителя Ассоциации производителей и поставщиков пенополистирола.
Спасибо, что выбрали пенопласт. Надеемся, что этот выбор принесет вам только положительные эмоции. Не забудьте позаботиться о том, чтобы к слою пенопласта не было доступа у вредителей. </v>
      </c>
      <c r="G23" s="99" t="str">
        <f>IFERROR(__xludf.DUMMYFUNCTION("""COMPUTED_VALUE"""),"https://prnt.sc/G-7vyGxbTSOL")</f>
        <v>https://prnt.sc/G-7vyGxbTSOL</v>
      </c>
      <c r="H23" s="62"/>
      <c r="I23" s="62"/>
      <c r="J23" s="62" t="b">
        <f>IFERROR(__xludf.DUMMYFUNCTION("""COMPUTED_VALUE"""),TRUE)</f>
        <v>1</v>
      </c>
    </row>
    <row r="24">
      <c r="A24" s="100">
        <f>IFERROR(__xludf.DUMMYFUNCTION("""COMPUTED_VALUE"""),44985.0)</f>
        <v>44985</v>
      </c>
      <c r="B24" s="62" t="str">
        <f>IFERROR(__xludf.DUMMYFUNCTION("""COMPUTED_VALUE"""),"Александр
Прекрасный утеплитель — это PIR плиты, намного лучше минваты и тем более пожароопасного пенопласта. А глина была прекрасным утеплителем в 19 веке, в наши дни утеплять ей жилое строение было бы очень странно. Хотя ей можно утеплять всякие печи-к"&amp;"амины, то что может греться до сотен градусов.")</f>
        <v>Александр
Прекрасный утеплитель — это PIR плиты, намного лучше минваты и тем более пожароопасного пенопласта. А глина была прекрасным утеплителем в 19 веке, в наши дни утеплять ей жилое строение было бы очень странно. Хотя ей можно утеплять всякие печи-камины, то что может греться до сотен градусов.</v>
      </c>
      <c r="C24" s="62" t="str">
        <f>IFERROR(__xludf.DUMMYFUNCTION("""COMPUTED_VALUE"""),"негатив")</f>
        <v>негатив</v>
      </c>
      <c r="D24" s="99" t="str">
        <f>IFERROR(__xludf.DUMMYFUNCTION("""COMPUTED_VALUE"""),"https://dzen.ru/a/Y_uCPssRFC4_WQnz#comment_1536609371")</f>
        <v>https://dzen.ru/a/Y_uCPssRFC4_WQnz#comment_1536609371</v>
      </c>
      <c r="E24" s="62" t="str">
        <f>IFERROR(__xludf.DUMMYFUNCTION("""COMPUTED_VALUE"""),"Пожароопасность")</f>
        <v>Пожароопасность</v>
      </c>
      <c r="F24" s="62" t="str">
        <f>IFERROR(__xludf.DUMMYFUNCTION("""COMPUTED_VALUE"""),"Здравствуйте, Александр.
В современный пенопласт обязательно добавляют антипирены — специальные добавки, благодаря которым материал самостоятельно затухает в течение максимум 4 секунд после потери контакта с открытым пламенем. И даже при высоких температ"&amp;"урах он не полыхает, а оплавляется. Конечно, это касается материала от надёжных производителей, поэтому приобретать ППС стоит только в официальных точках продаж. А при выборе материала для теплоизоляции руководствоваться результатами теплотехнического рас"&amp;"чета, выполненного профессионалами. ")</f>
        <v>Здравствуйте, Александр.
В современный пенопласт обязательно добавляют антипирены — специальные добавки, благодаря которым материал самостоятельно затухает в течение максимум 4 секунд после потери контакта с открытым пламенем. И даже при высоких температурах он не полыхает, а оплавляется. Конечно, это касается материала от надёжных производителей, поэтому приобретать ППС стоит только в официальных точках продаж. А при выборе материала для теплоизоляции руководствоваться результатами теплотехнического расчета, выполненного профессионалами. </v>
      </c>
      <c r="G24" s="99" t="str">
        <f>IFERROR(__xludf.DUMMYFUNCTION("""COMPUTED_VALUE"""),"https://prnt.sc/FWoDj5ya2rRk")</f>
        <v>https://prnt.sc/FWoDj5ya2rRk</v>
      </c>
      <c r="H24" s="62"/>
      <c r="I24" s="62"/>
      <c r="J24" s="62" t="b">
        <f>IFERROR(__xludf.DUMMYFUNCTION("""COMPUTED_VALUE"""),TRUE)</f>
        <v>1</v>
      </c>
    </row>
    <row r="25">
      <c r="A25" s="100">
        <f>IFERROR(__xludf.DUMMYFUNCTION("""COMPUTED_VALUE"""),44985.0)</f>
        <v>44985</v>
      </c>
      <c r="B25" s="62" t="str">
        <f>IFERROR(__xludf.DUMMYFUNCTION("""COMPUTED_VALUE"""),"Дачный СтройРемонт
Прекрасный заменитель минеральной ваты и пенополистирола, причем почти бесплатно. Выгодно и удобно, учитывая нынешние цены на утеплители
За последние десятилетия сложилось устойчивое мнение о том, что пол в своем доме лучше всего утепля"&amp;"ть, либо пенополистиролом, либо минеральной ватой. А как действовать в тех случаях, когда этих материалов под рукой нет? Мне память подсказывает старый способ утепления при помощи обыкновенной глины. Этот материал отличается абсолютной экологичностью и ве"&amp;"сьма неплохими характеристиками.
 Минусы минеральной ваты и пенопласта в том, что их ""любят"" разнообразные грызуны и всякие насекомые. Часто от них неприятно пахнет, а в случае горения в воздух выбрасываются вредные фракции. Если в доме случиться протеч"&amp;"ка в трубах, то минеральная вата может впитать в себя огромное количество воды, и высушить ее будет непросто.
 Срок эксплуатации этих материалов ограничен. К примеру, в домах каркасного типа часто случаются вибрации, которые постепенно разрушают данные те"&amp;"плоизоляционные материалы и через пару — тройку лет их надо будет менять. 
Будем откровенны, в теплых регионах страны этих факторов можно не бояться. В более же холодных районах от надежного утепления зависит очень многое. Давайте вспомним, как утепляли п"&amp;"олы наши деды в своих избах. А делали они это глиной, смешанной с опилками.
Смесь глины с опилками отличается высокой прочностью, превышающей, например, опилкобетон. Кстати, на бетоне, через непродолжительное время, обязательно появятся трещины. На глине "&amp;"этого не произойдет. Стоимость такой смеси достаточно низкая, особенно в сравнении с другими материалами, а теплоизоляционные способности, наоборот, высоки.
В частности, теплоизоляционная пленка со временем может просто лопнуть. Минеральную вату может пок"&amp;"рыть плесень. Смесь глины с опилками не надо даже изолировать. Ею утрамбовывают поверхность и устраняют зазоры и ходы. Если вдруг через какое-то время на глине и образуются трещины, то их устранить очень просто, а на свойствах материала это не отразится.
"&amp;" Этот утеплитель, сделанный по старинному способу, хорошо пропускает воздух, а это значит, что в помещении будет нужная влажность. Глина, это идеальный материал в плане экологии. Она не выбрасывает в атмосферу ничего вредного для людей и домашних животных"&amp;".
Осуществлять укладку утеплителя из глины проще простого. Материал замешивается и выкладывается на пол. После этого его тщательно утрамбовывают. На этом вся работа заканчивается.
Надеюсь, что вам будет полезной данная статья. Буду безгранично рад вашему "&amp;"лайку 👍 и подписке на канал.")</f>
        <v>Дачный СтройРемонт
Прекрасный заменитель минеральной ваты и пенополистирола, причем почти бесплатно. Выгодно и удобно, учитывая нынешние цены на утеплители
За последние десятилетия сложилось устойчивое мнение о том, что пол в своем доме лучше всего утеплять, либо пенополистиролом, либо минеральной ватой. А как действовать в тех случаях, когда этих материалов под рукой нет? Мне память подсказывает старый способ утепления при помощи обыкновенной глины. Этот материал отличается абсолютной экологичностью и весьма неплохими характеристиками.
 Минусы минеральной ваты и пенопласта в том, что их "любят" разнообразные грызуны и всякие насекомые. Часто от них неприятно пахнет, а в случае горения в воздух выбрасываются вредные фракции. Если в доме случиться протечка в трубах, то минеральная вата может впитать в себя огромное количество воды, и высушить ее будет непросто.
 Срок эксплуатации этих материалов ограничен. К примеру, в домах каркасного типа часто случаются вибрации, которые постепенно разрушают данные теплоизоляционные материалы и через пару — тройку лет их надо будет менять. 
Будем откровенны, в теплых регионах страны этих факторов можно не бояться. В более же холодных районах от надежного утепления зависит очень многое. Давайте вспомним, как утепляли полы наши деды в своих избах. А делали они это глиной, смешанной с опилками.
Смесь глины с опилками отличается высокой прочностью, превышающей, например, опилкобетон. Кстати, на бетоне, через непродолжительное время, обязательно появятся трещины. На глине этого не произойдет. Стоимость такой смеси достаточно низкая, особенно в сравнении с другими материалами, а теплоизоляционные способности, наоборот, высоки.
В частности, теплоизоляционная пленка со временем может просто лопнуть. Минеральную вату может покрыть плесень. Смесь глины с опилками не надо даже изолировать. Ею утрамбовывают поверхность и устраняют зазоры и ходы. Если вдруг через какое-то время на глине и образуются трещины, то их устранить очень просто, а на свойствах материала это не отразится.
 Этот утеплитель, сделанный по старинному способу, хорошо пропускает воздух, а это значит, что в помещении будет нужная влажность. Глина, это идеальный материал в плане экологии. Она не выбрасывает в атмосферу ничего вредного для людей и домашних животных.
Осуществлять укладку утеплителя из глины проще простого. Материал замешивается и выкладывается на пол. После этого его тщательно утрамбовывают. На этом вся работа заканчивается.
Надеюсь, что вам будет полезной данная статья. Буду безгранично рад вашему лайку 👍 и подписке на канал.</v>
      </c>
      <c r="C25" s="62" t="str">
        <f>IFERROR(__xludf.DUMMYFUNCTION("""COMPUTED_VALUE"""),"негатив")</f>
        <v>негатив</v>
      </c>
      <c r="D25" s="99" t="str">
        <f>IFERROR(__xludf.DUMMYFUNCTION("""COMPUTED_VALUE"""),"https://dzen.ru/a/Y_uCPssRFC4_WQnz#comment_1536609371")</f>
        <v>https://dzen.ru/a/Y_uCPssRFC4_WQnz#comment_1536609371</v>
      </c>
      <c r="E25" s="62" t="str">
        <f>IFERROR(__xludf.DUMMYFUNCTION("""COMPUTED_VALUE"""),"Грызуны, опасность для здоровья, срок службы")</f>
        <v>Грызуны, опасность для здоровья, срок службы</v>
      </c>
      <c r="F25" s="62" t="str">
        <f>IFERROR(__xludf.DUMMYFUNCTION("""COMPUTED_VALUE"""),"Здравствуйте! Грызуны и насекомые действительно могут селиться в пенопласте, но только если у них есть возможность добраться до утеплителя. Если использовать ППС по правилам, в качестве среднего слоя ограждающей строительной конструкции, он будет полность"&amp;"ю изолирован: снаружи — отделочными слоями, изнутри — материалом стены. Тогда ни грызуны, ни птицы, ни насекомые ему не страшны. 
Что касается неприятного запаха. Он — непосредственный признак низкого качества материала. Вспененный пенополистирол, как и "&amp;"любой строительный материал, необходимо покупать только в местах официальных продаж. 
То же самое с горением: в современные марки ППС обязательно добавляются антипирены. Под воздействием высоких температур он не горит, а оплавляется. Если же на него не в"&amp;"оздействовать открытым пламенем, материал самостоятельно затухает в течение максимум 4 секунд после потери контакта с огнём. 
И о сроках эксплуатации. 100 лет — такой срок жизненного цикла установлен для пенополистирола после испытаний ГУП «НИИМосстрой» "&amp;"и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"&amp;"не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"&amp;"ассоциацией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европей"&amp;"ских странах: например, в Норвегии пенополистирол применяется при строительстве дорог, тоннелей и искусственных насыпей.
Все эти факты говорят о том, что пенополистирол — материал долговечный и надёжный. Самое главное — выбрать марку и тип пенополистирол"&amp;"а,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f>
        <v>Здравствуйте! Грызуны и насекомые действительно могут селиться в пенопласте, но только если у них есть возможность добраться до утеплителя. Если использовать ППС по правилам, в качестве среднего слоя ограждающей строительной конструкции, он будет полностью изолирован: снаружи — отделочными слоями, изнутри — материалом стены. Тогда ни грызуны, ни птицы, ни насекомые ему не страшны. 
Что касается неприятного запаха. Он — непосредственный признак низкого качества материала. Вспененный пенополистирол, как и любой строительный материал, необходимо покупать только в местах официальных продаж. 
То же самое с горением: в современные марки ППС обязательно добавляются антипирены. Под воздействием высоких температур он не горит, а оплавляется. Если же на него не воздействовать открытым пламенем, материал самостоятельно затухает в течение максимум 4 секунд после потери контакта с огнём. 
И о сроках эксплуатации.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Все эти факты говорят о том, что пенополистирол — материал долговечный и надёжный. Самое главное — выбрать марку и тип пенополистирола,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v>
      </c>
      <c r="G25" s="99" t="str">
        <f>IFERROR(__xludf.DUMMYFUNCTION("""COMPUTED_VALUE"""),"https://prnt.sc/alHrJhT-H6Yg")</f>
        <v>https://prnt.sc/alHrJhT-H6Yg</v>
      </c>
      <c r="H25" s="62"/>
      <c r="I25" s="62"/>
      <c r="J25" s="62" t="b">
        <f>IFERROR(__xludf.DUMMYFUNCTION("""COMPUTED_VALUE"""),TRUE)</f>
        <v>1</v>
      </c>
    </row>
    <row r="26" hidden="1">
      <c r="A26" s="100">
        <f>IFERROR(__xludf.DUMMYFUNCTION("""COMPUTED_VALUE"""),44985.0)</f>
        <v>44985</v>
      </c>
      <c r="B26" s="62" t="str">
        <f>IFERROR(__xludf.DUMMYFUNCTION("""COMPUTED_VALUE""")," Андрей Балясин ответил Сергею
Сергей, ну если для вас нет разницы из чего материал стен, то постройте баню из шпал или пенопласта. Баня долго проживёт, а вы вряд ли
 Сергей Губин ответил Андрею
Андрей, ну у меня каркасная баня, наполнитель пенопласт 50 "&amp;"мм. До пенопласта ещё стенка каркаса 16 мм, фольга и обшивка вагонкой 12 мм. Полистирол, из которого сделан пенопласт, начинает выделять токсичные вещества при температуре 160 градусов. То есть в помещении должно быть около 300 градусов. Если в бане возни"&amp;"кнет такая температура, то помру я явно не от хронического отравления продуктами испарения пенопласта. )))")</f>
        <v> Андрей Балясин ответил Сергею
Сергей, ну если для вас нет разницы из чего материал стен, то постройте баню из шпал или пенопласта. Баня долго проживёт, а вы вряд ли
 Сергей Губин ответил Андрею
Андрей, ну у меня каркасная баня, наполнитель пенопласт 50 мм. До пенопласта ещё стенка каркаса 16 мм, фольга и обшивка вагонкой 12 мм. Полистирол, из которого сделан пенопласт, начинает выделять токсичные вещества при температуре 160 градусов. То есть в помещении должно быть около 300 градусов. Если в бане возникнет такая температура, то помру я явно не от хронического отравления продуктами испарения пенопласта. )))</v>
      </c>
      <c r="C26" s="62" t="str">
        <f>IFERROR(__xludf.DUMMYFUNCTION("""COMPUTED_VALUE"""),"позитив")</f>
        <v>позитив</v>
      </c>
      <c r="D26" s="99" t="str">
        <f>IFERROR(__xludf.DUMMYFUNCTION("""COMPUTED_VALUE"""),"https://vk.com/wall-160230617_74430?reply=74675&amp;thread=74524")</f>
        <v>https://vk.com/wall-160230617_74430?reply=74675&amp;thread=74524</v>
      </c>
      <c r="E26" s="62" t="str">
        <f>IFERROR(__xludf.DUMMYFUNCTION("""COMPUTED_VALUE"""),"Опасность для здоровья, баня")</f>
        <v>Опасность для здоровья, баня</v>
      </c>
      <c r="F26" s="62" t="str">
        <f>IFERROR(__xludf.DUMMYFUNCTION("""COMPUTED_VALUE"""),"Сергей, здравствуйте, позвольте прокомментировать в качестве официального представителя Ассоциации производителей и поставщиков пенополистирола.
Ассоциация действительно рекомендует быть осторожным при использовании ППС для утепления ""горячих"" помещени"&amp;"й. Согласно ГОСТ, материал может использоваться при температуре до +80 градусов. Однако если вы уверены, что всё сделали правильно, и утеплитель не подвергается воздействию таких температур, применение пенопласта вполне возможно. ")</f>
        <v>Сергей, здравствуйте, позвольте прокомментировать в качестве официального представителя Ассоциации производителей и поставщиков пенополистирола.
Ассоциация действительно рекомендует быть осторожным при использовании ППС для утепления "горячих" помещений. Согласно ГОСТ, материал может использоваться при температуре до +80 градусов. Однако если вы уверены, что всё сделали правильно, и утеплитель не подвергается воздействию таких температур, применение пенопласта вполне возможно. </v>
      </c>
      <c r="G26" s="99" t="str">
        <f>IFERROR(__xludf.DUMMYFUNCTION("""COMPUTED_VALUE"""),"https://prnt.sc/JmpVbD3n9Eg7")</f>
        <v>https://prnt.sc/JmpVbD3n9Eg7</v>
      </c>
      <c r="H26" s="62"/>
      <c r="I26" s="62"/>
      <c r="J26" s="62" t="b">
        <f>IFERROR(__xludf.DUMMYFUNCTION("""COMPUTED_VALUE"""),TRUE)</f>
        <v>1</v>
      </c>
    </row>
    <row r="27">
      <c r="A27" s="100">
        <f>IFERROR(__xludf.DUMMYFUNCTION("""COMPUTED_VALUE"""),44985.0)</f>
        <v>44985</v>
      </c>
      <c r="B27" s="62" t="str">
        <f>IFERROR(__xludf.DUMMYFUNCTION("""COMPUTED_VALUE""")," Александр Комлев
Можно из керамзитных, но надо понимать, что по сути это бетон, по теплопроводности прокатит, но выстывать быстро будет, с другой стороны на него можно пенопласт/пеноплекс клеить, стена все равно не дышит.")</f>
        <v> Александр Комлев
Можно из керамзитных, но надо понимать, что по сути это бетон, по теплопроводности прокатит, но выстывать быстро будет, с другой стороны на него можно пенопласт/пеноплекс клеить, стена все равно не дышит.</v>
      </c>
      <c r="C27" s="62" t="str">
        <f>IFERROR(__xludf.DUMMYFUNCTION("""COMPUTED_VALUE"""),"негатив")</f>
        <v>негатив</v>
      </c>
      <c r="D27" s="99" t="str">
        <f>IFERROR(__xludf.DUMMYFUNCTION("""COMPUTED_VALUE"""),"https://vk.com/wall-160230617_74430?reply=74444")</f>
        <v>https://vk.com/wall-160230617_74430?reply=74444</v>
      </c>
      <c r="E27" s="62" t="str">
        <f>IFERROR(__xludf.DUMMYFUNCTION("""COMPUTED_VALUE"""),"Паропроницаемость")</f>
        <v>Паропроницаемость</v>
      </c>
      <c r="F27"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Мы советуем использовать ППС при утеплении бань с осторожностью и соблюдением всех правил монтажа. Согласно ГОСТ, пен"&amp;"опласт может применяться там, где температура не достигает 80 градусов. Если это условие соблюдено, а технология укладки не нарушена, использование ППС вполне возможно. 
Что касается паропроницаемости: по этому показателю пенопласт сравним с древесиной. "&amp;"Значение для него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проектиров"&amp;"ания ограждающих конструкций и оценки энергоэффективности зданий»).
Поэтому утверждать, что ППС ""не дышит"" — не совсем корректно. ")</f>
        <v>Здравствуйте, позвольте прокомментировать в качестве официального представителя Ассоциации производителей и поставщиков пенополистирола.
Мы советуем использовать ППС при утеплении бань с осторожностью и соблюдением всех правил монтажа. Согласно ГОСТ, пенопласт может применяться там, где температура не достигает 80 градусов. Если это условие соблюдено, а технология укладки не нарушена, использование ППС вполне возможно. 
Что касается паропроницаемости: по этому показателю пенопласт сравним с древесиной. Значение для него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Поэтому утверждать, что ППС "не дышит" — не совсем корректно. </v>
      </c>
      <c r="G27" s="99" t="str">
        <f>IFERROR(__xludf.DUMMYFUNCTION("""COMPUTED_VALUE"""),"https://prnt.sc/EmvKhdluLHIa")</f>
        <v>https://prnt.sc/EmvKhdluLHIa</v>
      </c>
      <c r="H27" s="62"/>
      <c r="I27" s="62"/>
      <c r="J27" s="62" t="b">
        <f>IFERROR(__xludf.DUMMYFUNCTION("""COMPUTED_VALUE"""),TRUE)</f>
        <v>1</v>
      </c>
    </row>
    <row r="28">
      <c r="A28" s="100">
        <f>IFERROR(__xludf.DUMMYFUNCTION("""COMPUTED_VALUE"""),44985.0)</f>
        <v>44985</v>
      </c>
      <c r="B28" s="62" t="str">
        <f>IFERROR(__xludf.DUMMYFUNCTION("""COMPUTED_VALUE"""),"АТИС | Строительные материалы
Три вредных совета, как испортить утепление дома (а заодно и облицовку, и несущие стены).🙅‍♂
⃣ «Если утеплять – то только пенопластом». А почему нет? Дешево и сердито!
------------------------------------------—
А вот почему"&amp;" «нет». Во-первых, пенопласт плохо пропускает пар. Есть такое универсальное правило создания многослойных конструкций: каждый следующий наружный слой должен пропускать пар лучше, чем внутренний. Пенопласт это правило нарушает.
Результат: в доме появляется"&amp;" сырость, плесень, грибок. В общем, мало приятного!
Во-вторых, пенопласт – любимое место для гнездования грызунов. Там тепло, уютно и достаточно мягко. Чего еще хотеть мышиному семейству?
Значит ли это, что пенопласт использовать совершенно нельзя? Нет, н"&amp;"е значит. Но делать это нужно с соблюдением ряда правил и ограничений. А лучше выбрать экструдированный пенополистирол. А еще лучше – минеральную вату.
⃣ «Защитная мембрана – это дорого. Можно взять полиэтиленовую пленку или вообще обойтись без нее».
----"&amp;"--------------------------------------—
Мембрана выпускает пар и влагу из дома и не пропускает ее извне. Если вы используете пленку, она не будет выпускать пар и влагу из дома. Следовательно, влага будет впитываться внутренними стенами. Результат: опять-т"&amp;"аки, приветствуем плесень и грибок!
Если же совершенно отказаться от пленки и мембраны, влага извне будет проникать в утеплитель. Минеральная вата, например, от этого теряет свои изоляционные свойства. Так что с минватой и без пленки – это примерно то же,"&amp;" что и без минваты, только деньги зря выбросите.
⃣ «А почему бы не утеплить дом изнутри?»
------------------------------------------—
Ну, как минимум потому, что вы лишитесь 20-30 см жилого пространства. А как максимум – при таком утеплении тоже есть множ"&amp;"ество нюансов, которые нужно соблюдать.
А вы следовали когда-нибудь нашим вредным советам? Или, может, знаете другие? Делитесь в комментариях!👇
#утеплитель #монтаж #фасад #стройка")</f>
        <v>АТИС | Строительные материалы
Три вредных совета, как испортить утепление дома (а заодно и облицовку, и несущие стены).🙅‍♂
⃣ «Если утеплять – то только пенопластом». А почему нет? Дешево и сердито!
------------------------------------------—
А вот почему «нет». Во-первых, пенопласт плохо пропускает пар. Есть такое универсальное правило создания многослойных конструкций: каждый следующий наружный слой должен пропускать пар лучше, чем внутренний. Пенопласт это правило нарушает.
Результат: в доме появляется сырость, плесень, грибок. В общем, мало приятного!
Во-вторых, пенопласт – любимое место для гнездования грызунов. Там тепло, уютно и достаточно мягко. Чего еще хотеть мышиному семейству?
Значит ли это, что пенопласт использовать совершенно нельзя? Нет, не значит. Но делать это нужно с соблюдением ряда правил и ограничений. А лучше выбрать экструдированный пенополистирол. А еще лучше – минеральную вату.
⃣ «Защитная мембрана – это дорого. Можно взять полиэтиленовую пленку или вообще обойтись без нее».
------------------------------------------—
Мембрана выпускает пар и влагу из дома и не пропускает ее извне. Если вы используете пленку, она не будет выпускать пар и влагу из дома. Следовательно, влага будет впитываться внутренними стенами. Результат: опять-таки, приветствуем плесень и грибок!
Если же совершенно отказаться от пленки и мембраны, влага извне будет проникать в утеплитель. Минеральная вата, например, от этого теряет свои изоляционные свойства. Так что с минватой и без пленки – это примерно то же, что и без минваты, только деньги зря выбросите.
⃣ «А почему бы не утеплить дом изнутри?»
------------------------------------------—
Ну, как минимум потому, что вы лишитесь 20-30 см жилого пространства. А как максимум – при таком утеплении тоже есть множество нюансов, которые нужно соблюдать.
А вы следовали когда-нибудь нашим вредным советам? Или, может, знаете другие? Делитесь в комментариях!👇
#утеплитель #монтаж #фасад #стройка</v>
      </c>
      <c r="C28" s="62" t="str">
        <f>IFERROR(__xludf.DUMMYFUNCTION("""COMPUTED_VALUE"""),"негатив")</f>
        <v>негатив</v>
      </c>
      <c r="D28" s="99" t="str">
        <f>IFERROR(__xludf.DUMMYFUNCTION("""COMPUTED_VALUE"""),"https://vk.com/wall-159933239_2093")</f>
        <v>https://vk.com/wall-159933239_2093</v>
      </c>
      <c r="E28" s="62" t="str">
        <f>IFERROR(__xludf.DUMMYFUNCTION("""COMPUTED_VALUE"""),"Паропроницаемость, плесень, грызуны")</f>
        <v>Паропроницаемость, плесень, грызуны</v>
      </c>
      <c r="F28"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Покупатели действительно часто уверены, что пенопласт совершенно непаропроницаем. Это утверждение ошибочно. По этому "&amp;"показателю пенопласт сравним с древесиной. Значение для него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17532043-0"&amp;"01-2005 «Нормы теплотехнического проектирования ограждающих конструкций и оценки энергоэффективности зданий»).
Что нужно для образования плесени? Тепло, влага и биологическая предрасположенность материала. У современного пенополистирола одна из лучших ко"&amp;"мбинаций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дан"&amp;"ной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0,0"&amp;"36–0,044 Вт/(м⋅К). С конкретными цифрами для этих и других показателей выбранной вами марки ППС можно ознакомиться в ГОСТ 15588-2014.
Что касается биологической предрасположенности, материал полностью нейтрален: при соблюдении условий эксплуатации на нём"&amp;"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C"&amp;"1338.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Ну, и о мышах. Они селятся в любом неосыпающемся утеплителе (и в минв"&amp;"ате тоже). Конкретно пенополистирол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контакт"&amp;"ирует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
Выбор материала для теплоизоляции должен основываться"&amp;" на результатах теплотехнического расчёта. Некорректно просто заменить пенопласт минватой, минвату — экструдированным пенополистиролом. Все это — разные материалы, с различными характеристиками. И использоваться должен тот из них, который лучше всего отве"&amp;"чает задачам теплоизоляции в данном конкретном случае. ")</f>
        <v>Здравствуйте, позвольте прокомментировать в качестве официального представителя Ассоциации производителей и поставщиков пенополистирола.
Покупатели действительно часто уверены, что пенопласт совершенно непаропроницаем. Это утверждение ошибочно. По этому показателю пенопласт сравним с древесиной. Значение для него — 0,05 мг/(м*ч*Па). Для сравнения: у сосны (поперёк волокон) — 0.06 мг/(м*ч*Па) (согласно Стандарту организации Российское научно-техническое общество строителей (РНТО строителей) СТО 17532043-001-2005 «Нормы теплотехнического проектирования ограждающих конструкций и оценки энергоэффективности зданий»).
Что нужно для образования плесени? Тепло, влага и биологическая предрасположенность материала. У современного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С конкретными цифрами для этих и других показателей выбранной вами марки ППС можно ознакомиться в ГОСТ 15588-2014.
Что касается биологической предрасположенности, материал полностью нейтрален: при соблюдении условий эксплуатации на нём не селятся и не размножаются грибок и плесень. Это подтверждено многочисленными исследованиями. Так, в 2004 году по заказу Ассоциации переработчиков пенополистирола EPSMA корпорация SGS провела исследования в соответствии с американским стандартом ASTM C1338. В ходе анализа на образцы материала высевались пять типов плесени. Результаты подтвердили, что при правильном монтаже и эксплуатации пенополистирол не создаёт среды для её роста.
Ну, и о мышах. Они селятся в любом неосыпающемся утеплителе (и в минвате тоже). Конкретно пенополистирол не представляет для них питательной ценности. Животные любят его за сохранение тепла и способность не накапливать влагу. И здесь решение только одно: правильный монтаж. При грамотной установке слой пенопласта не контактирует с окружающей средой: он является срединной прослойкой, закрыт облицовочным слоем, и добраться до него грызуны не могут. Если нет прямого доступа к пенополистиролу, о мышах беспокоиться не стоит.
Выбор материала для теплоизоляции должен основываться на результатах теплотехнического расчёта. Некорректно просто заменить пенопласт минватой, минвату — экструдированным пенополистиролом. Все это — разные материалы, с различными характеристиками. И использоваться должен тот из них, который лучше всего отвечает задачам теплоизоляции в данном конкретном случае. </v>
      </c>
      <c r="G28" s="99" t="str">
        <f>IFERROR(__xludf.DUMMYFUNCTION("""COMPUTED_VALUE"""),"https://prnt.sc/Cuso3htdDvDd")</f>
        <v>https://prnt.sc/Cuso3htdDvDd</v>
      </c>
      <c r="H28" s="62"/>
      <c r="I28" s="62"/>
      <c r="J28" s="62" t="b">
        <f>IFERROR(__xludf.DUMMYFUNCTION("""COMPUTED_VALUE"""),TRUE)</f>
        <v>1</v>
      </c>
    </row>
    <row r="29">
      <c r="A29" s="100">
        <f>IFERROR(__xludf.DUMMYFUNCTION("""COMPUTED_VALUE"""),44985.0)</f>
        <v>44985</v>
      </c>
      <c r="B29" s="62" t="str">
        <f>IFERROR(__xludf.DUMMYFUNCTION("""COMPUTED_VALUE"""),"Стройматериалы | Все для строительства | Киров
Лучшие теплоизоляторы для оконных проемов.
Построив энергоэффективный дом, удерживающий тепло как термос, зимой сократит ваши расходы на отопление, а летом будет сохранять прохладу даже в самую жаркую погоду."&amp;"
Самыми лучшими утеплителями оконного проема сегодня заслуженно считаются пенополистирол и минеральная вата.
Давайте рассмотрим их преимущества и недостатки, чтобы вы смогли подобрать наиболее подходящий вариант для себя:
Полистирол:
➕Влагостойкий. Выдерж"&amp;"ивает намокание, быстро высыхает, не впитывает влагу, применим для использования на открытом воздухе.
➕Обладает хорошей шумоизоляцией.
➕Низкая теплопроводность. При небольшой толщине обладает высокой степенью теплоизоляции.
➕Простота монтажа. Не требуется"&amp;" специальных навыков и инструментов
➕Демократичная стоимость.
➖Легковоспламеняющийся материал.
➖Очень легко ломается.
Минеральная вата :
➕Легкость и простота в использовании
Обладает высокими теплоизоляционными свойствами.
➕Устойчивость к температурным пе"&amp;"репадам, огнестойкость.
➕Отличная звукоизоляция.
➖Низкая влагостойкость.
➖Маленькая плотность и прочность
➖Сложность в укладке.
А также вы можете обратиться к нашим специалистам за консультацией и они подберут стройматериалы под ваши нужды.
📞+79229820700"&amp;"
📞+78332420700")</f>
        <v>Стройматериалы | Все для строительства | Киров
Лучшие теплоизоляторы для оконных проемов.
Построив энергоэффективный дом, удерживающий тепло как термос, зимой сократит ваши расходы на отопление, а летом будет сохранять прохладу даже в самую жаркую погоду.
Самыми лучшими утеплителями оконного проема сегодня заслуженно считаются пенополистирол и минеральная вата.
Давайте рассмотрим их преимущества и недостатки, чтобы вы смогли подобрать наиболее подходящий вариант для себя:
Полистирол:
➕Влагостойкий. Выдерживает намокание, быстро высыхает, не впитывает влагу, применим для использования на открытом воздухе.
➕Обладает хорошей шумоизоляцией.
➕Низкая теплопроводность. При небольшой толщине обладает высокой степенью теплоизоляции.
➕Простота монтажа. Не требуется специальных навыков и инструментов
➕Демократичная стоимость.
➖Легковоспламеняющийся материал.
➖Очень легко ломается.
Минеральная вата :
➕Легкость и простота в использовании
Обладает высокими теплоизоляционными свойствами.
➕Устойчивость к температурным перепадам, огнестойкость.
➕Отличная звукоизоляция.
➖Низкая влагостойкость.
➖Маленькая плотность и прочность
➖Сложность в укладке.
А также вы можете обратиться к нашим специалистам за консультацией и они подберут стройматериалы под ваши нужды.
📞+79229820700
📞+78332420700</v>
      </c>
      <c r="C29" s="62" t="str">
        <f>IFERROR(__xludf.DUMMYFUNCTION("""COMPUTED_VALUE"""),"негатив")</f>
        <v>негатив</v>
      </c>
      <c r="D29" s="99" t="str">
        <f>IFERROR(__xludf.DUMMYFUNCTION("""COMPUTED_VALUE"""),"https://vk.com/wall-208738479_482")</f>
        <v>https://vk.com/wall-208738479_482</v>
      </c>
      <c r="E29" s="62" t="str">
        <f>IFERROR(__xludf.DUMMYFUNCTION("""COMPUTED_VALUE"""),"Пожароопасность, хрупкость")</f>
        <v>Пожароопасность, хрупкость</v>
      </c>
      <c r="F29"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верно указали на сильные стороны ППС: этот материал влагостоек, может использоваться в качестве шумоизо"&amp;"ляции, обладает низкой теплопроводностью, прост в монтаже (он даже не требует средств индивидуальной защиты — респираторов и перчаток), доступен. 
Что же касается недостатков, здесь вы не совсем правы. Современный качественный пенопласт обязательно содер"&amp;"жит антипирены. Благодаря этим присадкам он способен самостоятельно затухать в течение максимум 4 секунд после потери контакта с открытым огнём. А при воздействии высоких температур ППС не полыхает, а оплавляется и горения не поддерживает. 
И о ломкости."&amp;" Нагрузки, которые испытывает теплоизоляционный слой, совершенно не схожи с теми, которые возникают, когда вы ломаете ППС руками. Пенополистирол имеет высокую прочность на сжатие (при 10%-ной линейной деформации не менее 0,04 – 0,35 мПа в зависимости от м"&amp;"арки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(пенопласт высокой плотности используется даже для автомобильных дорог) и не подвергаться п"&amp;"ри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f>
        <v>Здравствуйте, позвольте прокомментировать в качестве официального представителя Ассоциации производителей и поставщиков пенополистирола.
Вы совершенно верно указали на сильные стороны ППС: этот материал влагостоек, может использоваться в качестве шумоизоляции, обладает низкой теплопроводностью, прост в монтаже (он даже не требует средств индивидуальной защиты — респираторов и перчаток), доступен. 
Что же касается недостатков, здесь вы не совсем правы. Современный качественный пенопласт обязательно содержит антипирены. Благодаря этим присадкам он способен самостоятельно затухать в течение максимум 4 секунд после потери контакта с открытым огнём. А при воздействии высоких температур ППС не полыхает, а оплавляется и горения не поддерживает. 
И о ломкости. Нагрузки, которые испытывает теплоизоляционный слой, совершенно не схожи с теми, которые возникают, когда вы ломаете ППС руками. Пенополистирол имеет высокую прочность на сжатие (при 10%-ной линейной деформации не менее 0,04 – 0,35 мПа в зависимости от марки плиты). Это позволяет использовать плиты пенополистирола как строительный материал, способный длительное время нести высокую равномерную механическую нагрузку (пенопласт высокой плотности используется даже для автомобильных дорог) и не подвергаться при этом деформации. Устойчивость к изгибу доходит до 550 кПа.
Оба этих показателя зависят от плотности материала. Ознакомиться с конкретными цифрами для выбранного вами вида пенополистирола можно в ГОСТ 15588-2014.</v>
      </c>
      <c r="G29" s="99" t="str">
        <f>IFERROR(__xludf.DUMMYFUNCTION("""COMPUTED_VALUE"""),"https://prnt.sc/75Js3dPoosKK")</f>
        <v>https://prnt.sc/75Js3dPoosKK</v>
      </c>
      <c r="H29" s="62"/>
      <c r="I29" s="62"/>
      <c r="J29" s="62" t="b">
        <f>IFERROR(__xludf.DUMMYFUNCTION("""COMPUTED_VALUE"""),TRUE)</f>
        <v>1</v>
      </c>
    </row>
    <row r="30" hidden="1">
      <c r="A30" s="100">
        <f>IFERROR(__xludf.DUMMYFUNCTION("""COMPUTED_VALUE"""),44985.0)</f>
        <v>44985</v>
      </c>
      <c r="B30" s="62" t="str">
        <f>IFERROR(__xludf.DUMMYFUNCTION("""COMPUTED_VALUE"""),"FRAME.LIVE.BUILD aka Александр Поддубный
Не все технологии одинаково полезны для нашего региона. Например технология домов из СИП панелей отлично подходит для строительства на крайнем севере в вечной мерзлоте. Собственно для этого ее и придумывали. И дел"&amp;"о там не в теплопроводности стен. И каркасную и каменную стену можно в итоге сделать такой же теплой.
Дело в том, что там нет теплого времени года. Там нет лета. И значит замороженная влага, поступившая в виде пара в стену из пенопласта никогда не растает"&amp;". Она круглый год находится в стене в твердом состоянии. И так десятилетиями, не нанося этим существенного вреда конструкции.
Но в смешанном климате все становится с ног на голову. Влага весной тает и начинает высыхать вовнутрь помещения создавая питатель"&amp;"ную среду для разного рода грибков. Кстати часто этим грешат и каменные дома. Вы все помнтите углы квартир со скоплениями черных точек. Да, да, это уже грибок.
Выход один и он довольно прост. Поставьте слой пароизоляции со стороны помещения и проблем с на"&amp;"коплением влаги в любой стене просто не будет. Её туда просто не пустят.
Всего лишь тонкий кусок полиэтилена, а какая огромная от него польза.
Ставим лайк, если наш контент вам нравится, тогда ваши друзья и знакомые тоже смогут это увидеть👍🏻
Проектиров"&amp;"ание и строительство во Владивостоке под авторским контролем Александра Поддубного.
Альберта — это дома с историей и 30-летней гарантией
www.4doma.org
8 (924) 244-40-07
Угловое, Гагарина 2Б")</f>
        <v>FRAME.LIVE.BUILD aka Александр Поддубный
Не все технологии одинаково полезны для нашего региона. Например технология домов из СИП панелей отлично подходит для строительства на крайнем севере в вечной мерзлоте. Собственно для этого ее и придумывали. И дело там не в теплопроводности стен. И каркасную и каменную стену можно в итоге сделать такой же теплой.
Дело в том, что там нет теплого времени года. Там нет лета. И значит замороженная влага, поступившая в виде пара в стену из пенопласта никогда не растает. Она круглый год находится в стене в твердом состоянии. И так десятилетиями, не нанося этим существенного вреда конструкции.
Но в смешанном климате все становится с ног на голову. Влага весной тает и начинает высыхать вовнутрь помещения создавая питательную среду для разного рода грибков. Кстати часто этим грешат и каменные дома. Вы все помнтите углы квартир со скоплениями черных точек. Да, да, это уже грибок.
Выход один и он довольно прост. Поставьте слой пароизоляции со стороны помещения и проблем с накоплением влаги в любой стене просто не будет. Её туда просто не пустят.
Всего лишь тонкий кусок полиэтилена, а какая огромная от него польза.
Ставим лайк, если наш контент вам нравится, тогда ваши друзья и знакомые тоже смогут это увидеть👍🏻
Проектирование и строительство во Владивостоке под авторским контролем Александра Поддубного.
Альберта — это дома с историей и 30-летней гарантией
www.4doma.org
8 (924) 244-40-07
Угловое, Гагарина 2Б</v>
      </c>
      <c r="C30" s="62" t="str">
        <f>IFERROR(__xludf.DUMMYFUNCTION("""COMPUTED_VALUE"""),"позитив")</f>
        <v>позитив</v>
      </c>
      <c r="D30" s="99" t="str">
        <f>IFERROR(__xludf.DUMMYFUNCTION("""COMPUTED_VALUE"""),"https://vk.com/wall-211375192_1136")</f>
        <v>https://vk.com/wall-211375192_1136</v>
      </c>
      <c r="E30" s="62" t="str">
        <f>IFERROR(__xludf.DUMMYFUNCTION("""COMPUTED_VALUE"""),"Плесень, паропроницаемость")</f>
        <v>Плесень, паропроницаемость</v>
      </c>
      <c r="F30"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Вы правы, пароизоляция в этом случае решает проблему. Кроме того, очень важна грамотно рассчитанная приточно-вытяжная"&amp;" вентиляция. ")</f>
        <v>Здравствуйте, позвольте прокомментировать в качестве официального представителя Ассоциации производителей и поставщиков пенополистирола.
Вы правы, пароизоляция в этом случае решает проблему. Кроме того, очень важна грамотно рассчитанная приточно-вытяжная вентиляция. </v>
      </c>
      <c r="G30" s="99" t="str">
        <f>IFERROR(__xludf.DUMMYFUNCTION("""COMPUTED_VALUE"""),"https://prnt.sc/yOhObJ3x9CaU")</f>
        <v>https://prnt.sc/yOhObJ3x9CaU</v>
      </c>
      <c r="H30" s="62" t="str">
        <f>IFERROR(__xludf.DUMMYFUNCTION("""COMPUTED_VALUE"""),"не негатив
")</f>
        <v>не негатив
</v>
      </c>
      <c r="I30" s="62"/>
      <c r="J30" s="62" t="b">
        <f>IFERROR(__xludf.DUMMYFUNCTION("""COMPUTED_VALUE"""),TRUE)</f>
        <v>1</v>
      </c>
    </row>
    <row r="31" hidden="1">
      <c r="A31" s="100">
        <f>IFERROR(__xludf.DUMMYFUNCTION("""COMPUTED_VALUE"""),44985.0)</f>
        <v>44985</v>
      </c>
      <c r="B31" s="62" t="str">
        <f>IFERROR(__xludf.DUMMYFUNCTION("""COMPUTED_VALUE"""),"Артём Смирнов
Здравствуйте Юрий. Огромное Спасибо Вам за все Ваши видео.Вы сказали , что нижний слой утеплителя на полу допустимо выполнить и не ЭППС.Просто пенопласт? Верхнего слоя это конечно не касается, а нижний чтобы не переборщить с экономией? ")</f>
        <v>Артём Смирнов
Здравствуйте Юрий. Огромное Спасибо Вам за все Ваши видео.Вы сказали , что нижний слой утеплителя на полу допустимо выполнить и не ЭППС.Просто пенопласт? Верхнего слоя это конечно не касается, а нижний чтобы не переборщить с экономией? </v>
      </c>
      <c r="C31" s="62" t="str">
        <f>IFERROR(__xludf.DUMMYFUNCTION("""COMPUTED_VALUE"""),"нейтрал")</f>
        <v>нейтрал</v>
      </c>
      <c r="D31" s="99" t="str">
        <f>IFERROR(__xludf.DUMMYFUNCTION("""COMPUTED_VALUE"""),"https://www.youtube.com/watch?v=MnlnNFdAXpI&amp;lc=UgyIRcPzWmVJhiopluZ4AaABAg")</f>
        <v>https://www.youtube.com/watch?v=MnlnNFdAXpI&amp;lc=UgyIRcPzWmVJhiopluZ4AaABAg</v>
      </c>
      <c r="E31" s="62" t="str">
        <f>IFERROR(__xludf.DUMMYFUNCTION("""COMPUTED_VALUE"""),"Пол")</f>
        <v>Пол</v>
      </c>
      <c r="F31"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В качестве утеплителя на черновую стяжку вы действительно можете использовать пенопласт. Главное — выбрать правильную"&amp;" плотность (от 17 кг/м3). В зависимости от назначения помещения предусмотрите между утеплителем и чистовым полом гидроизоляцию. Чистовую стяжку проармируйте. ")</f>
        <v>Здравствуйте, позвольте прокомментировать в качестве официального представителя Ассоциации производителей и поставщиков пенополистирола.
В качестве утеплителя на черновую стяжку вы действительно можете использовать пенопласт. Главное — выбрать правильную плотность (от 17 кг/м3). В зависимости от назначения помещения предусмотрите между утеплителем и чистовым полом гидроизоляцию. Чистовую стяжку проармируйте. </v>
      </c>
      <c r="G31" s="99" t="str">
        <f>IFERROR(__xludf.DUMMYFUNCTION("""COMPUTED_VALUE"""),"https://prnt.sc/NdcM9BrgKZX0")</f>
        <v>https://prnt.sc/NdcM9BrgKZX0</v>
      </c>
      <c r="H31" s="62"/>
      <c r="I31" s="62"/>
      <c r="J31" s="62" t="b">
        <f>IFERROR(__xludf.DUMMYFUNCTION("""COMPUTED_VALUE"""),TRUE)</f>
        <v>1</v>
      </c>
    </row>
    <row r="32" hidden="1">
      <c r="A32" s="100">
        <f>IFERROR(__xludf.DUMMYFUNCTION("""COMPUTED_VALUE"""),44985.0)</f>
        <v>44985</v>
      </c>
      <c r="B32" s="62" t="str">
        <f>IFERROR(__xludf.DUMMYFUNCTION("""COMPUTED_VALUE"""),"Группа компаний Промбизнес
Утепляем полы в доме из бруса — материалы и технологии
В конструкции деревянного дома из бруса до 15% теплопотерь происходит через полы на первом этаже. Когда теплоизоляция отсутствует или выполнена с ошибками, ходить по полу мо"&amp;"жно только в обуви. Поэтому при строительстве важно уделить внимание подбору материалов и соблюдению правил монтажа теплоизоляции.
Лучшие материалы для утепления пола
Многие компании, которые строят деревянные дома из бруса, используют в качестве утеплите"&amp;"ля минеральную вату. Негорючий материал выдерживает нагревание до 1000 градусов. Минеральная вата обеспечивает качественную теплоизоляцию пола. Слой материала толщиной 10 см обладает такой же теплопроводностью, как стена из бруса стандартной толщины.
Пено"&amp;"полистирол отлично подходит для укладки на грунту. Он обладает низкой теплопроводностью и почти не впитывает воду. Коэффициент водопоглощения пенополистирола составляет до 0,5%. Материал выдерживает колебания температуры в диапазоне +/- 75 градусов. Время"&amp;" службы этого утеплителя составляет до 50 лет.
Пенополиуретан подходит для нанесения на любую поверхность. Он быстро застывает на воздухе и образует бесшовное покрытие. Небольшой по толщине слой материала обеспечивает хорошую теплоизоляцию пола.
Керамзито"&amp;"вый гравий является самым популярным из насыпных утеплителей пола. Это недорогой и экологически чистый материал. Для утепления дома из бруса подходит гравий диаметром 10-20 мм. Теплоизоляционные свойства гравия в 2-2,5 раз ниже, чем у минеральной ваты, по"&amp;"этому его нужно засыпать более толстым слоем.
Технология утепления пола
Правильное утепление пола в брусовом доме решает следующие задачи:
уменьшение теплопотерь через напольное покрытие;
сокращение расходов на отопление дома;
защита конструкции пола от в"&amp;"ыпадения конденсата;
профилактика появления плесени и грибка.
Провести монтаж утеплителя лучше на этапе строительства, чтобы позже не пришлось разбирать полы в готовом доме. Рассмотрим технологию утепления пола по деревянным лагам.
Монтаж пароизоляции
Теп"&amp;"лоизоляцию следует укладывать поверх пароизоляционной мембраны. Отдельные фрагменты пароизоляции укладываются по площади первого этажа. Они должны быть уложены с нахлестом от 15 см. Закрепить фрагменты между собой можно обычным скотчем. Прикрепить пароизо"&amp;"ляцию к лагам пола удобно строительным степлером.
Монтаж теплоизоляции
Рулонные и плитные утеплители укладывают на черепные бруски. Это блоки с сечением не менее 30х30 см, которые прибивают на нижнюю часть боковых граней лаг. Черновые бруски располагают п"&amp;"араллельно основным балкам. Они усиливают конструкцию пола и становятся опорой для слоя теплоизоляции.
Технология монтажа утеплителя зависит от формы выпуска:
жидкие материалы распыляют в пустотах ровным слоем;
рулонные утеплители и мягкие плиты вставляют"&amp;" между лагами
Если толщина утеплителя меньше высоты лаг, то его укладывают в несколько слоев с перевязкой. На стыки нижнего яруса заходит цельный фрагмент материала из верхнего яруса. Теплоизоляция должна быть уложена равномерно, без щелей и свободного пр"&amp;"остранства. Высота слоя материала не должна превышать высоту лаг пола.
Укладка гидроизоляции
Поверх теплоизоляции укладывается слой гидроизоляции. После намокания многие утеплители, в том числе минеральная вата, теряют свои свойства. Специальные гидроизол"&amp;"яционные мембраны не пропускают воду при затоплении пола, но являются проницаемыми для водяных паров. Монтаж паропроницаемой мембраны обеспечивает правильное положение точки росы и защищает дерево от выпадения конденсата. Поверх гидроизоляции проводится у"&amp;"кладка напольного покрытия.
ПРОМБИЗНЕС
У нас можно выбрать совершенно любые пиломатериалы, а также сопутствующие товары для решения любых, даже самых сложных и необычных задач.
Обращайтесь! Мы всегда рады постоянным и новым заказчикам, и настроены только "&amp;"на плодотворное и взаимовыгодное сотрудничество!
 телеграм. https://t.me/prombisnes
 тел. 277-69-59
 почта. prombisnes@mail.ru
 наш сайт. купить-пиломатериалы.рф")</f>
        <v>Группа компаний Промбизнес
Утепляем полы в доме из бруса — материалы и технологии
В конструкции деревянного дома из бруса до 15% теплопотерь происходит через полы на первом этаже. Когда теплоизоляция отсутствует или выполнена с ошибками, ходить по полу можно только в обуви. Поэтому при строительстве важно уделить внимание подбору материалов и соблюдению правил монтажа теплоизоляции.
Лучшие материалы для утепления пола
Многие компании, которые строят деревянные дома из бруса, используют в качестве утеплителя минеральную вату. Негорючий материал выдерживает нагревание до 1000 градусов. Минеральная вата обеспечивает качественную теплоизоляцию пола. Слой материала толщиной 10 см обладает такой же теплопроводностью, как стена из бруса стандартной толщины.
Пенополистирол отлично подходит для укладки на грунту. Он обладает низкой теплопроводностью и почти не впитывает воду. Коэффициент водопоглощения пенополистирола составляет до 0,5%. Материал выдерживает колебания температуры в диапазоне +/- 75 градусов. Время службы этого утеплителя составляет до 50 лет.
Пенополиуретан подходит для нанесения на любую поверхность. Он быстро застывает на воздухе и образует бесшовное покрытие. Небольшой по толщине слой материала обеспечивает хорошую теплоизоляцию пола.
Керамзитовый гравий является самым популярным из насыпных утеплителей пола. Это недорогой и экологически чистый материал. Для утепления дома из бруса подходит гравий диаметром 10-20 мм. Теплоизоляционные свойства гравия в 2-2,5 раз ниже, чем у минеральной ваты, поэтому его нужно засыпать более толстым слоем.
Технология утепления пола
Правильное утепление пола в брусовом доме решает следующие задачи:
уменьшение теплопотерь через напольное покрытие;
сокращение расходов на отопление дома;
защита конструкции пола от выпадения конденсата;
профилактика появления плесени и грибка.
Провести монтаж утеплителя лучше на этапе строительства, чтобы позже не пришлось разбирать полы в готовом доме. Рассмотрим технологию утепления пола по деревянным лагам.
Монтаж пароизоляции
Теплоизоляцию следует укладывать поверх пароизоляционной мембраны. Отдельные фрагменты пароизоляции укладываются по площади первого этажа. Они должны быть уложены с нахлестом от 15 см. Закрепить фрагменты между собой можно обычным скотчем. Прикрепить пароизоляцию к лагам пола удобно строительным степлером.
Монтаж теплоизоляции
Рулонные и плитные утеплители укладывают на черепные бруски. Это блоки с сечением не менее 30х30 см, которые прибивают на нижнюю часть боковых граней лаг. Черновые бруски располагают параллельно основным балкам. Они усиливают конструкцию пола и становятся опорой для слоя теплоизоляции.
Технология монтажа утеплителя зависит от формы выпуска:
жидкие материалы распыляют в пустотах ровным слоем;
рулонные утеплители и мягкие плиты вставляют между лагами
Если толщина утеплителя меньше высоты лаг, то его укладывают в несколько слоев с перевязкой. На стыки нижнего яруса заходит цельный фрагмент материала из верхнего яруса. Теплоизоляция должна быть уложена равномерно, без щелей и свободного пространства. Высота слоя материала не должна превышать высоту лаг пола.
Укладка гидроизоляции
Поверх теплоизоляции укладывается слой гидроизоляции. После намокания многие утеплители, в том числе минеральная вата, теряют свои свойства. Специальные гидроизоляционные мембраны не пропускают воду при затоплении пола, но являются проницаемыми для водяных паров. Монтаж паропроницаемой мембраны обеспечивает правильное положение точки росы и защищает дерево от выпадения конденсата. Поверх гидроизоляции проводится укладка напольного покрытия.
ПРОМБИЗНЕС
У нас можно выбрать совершенно любые пиломатериалы, а также сопутствующие товары для решения любых, даже самых сложных и необычных задач.
Обращайтесь! Мы всегда рады постоянным и новым заказчикам, и настроены только на плодотворное и взаимовыгодное сотрудничество!
 телеграм. https://t.me/prombisnes
 тел. 277-69-59
 почта. prombisnes@mail.ru
 наш сайт. купить-пиломатериалы.рф</v>
      </c>
      <c r="C32" s="62" t="str">
        <f>IFERROR(__xludf.DUMMYFUNCTION("""COMPUTED_VALUE"""),"позитив")</f>
        <v>позитив</v>
      </c>
      <c r="D32" s="99" t="str">
        <f>IFERROR(__xludf.DUMMYFUNCTION("""COMPUTED_VALUE"""),"https://dzen.ru/a/Y_yJfjtq2H-1bFjP?share_to=vk")</f>
        <v>https://dzen.ru/a/Y_yJfjtq2H-1bFjP?share_to=vk</v>
      </c>
      <c r="E32" s="62" t="str">
        <f>IFERROR(__xludf.DUMMYFUNCTION("""COMPUTED_VALUE"""),"Пол, срок службы, эффективность")</f>
        <v>Пол, срок службы, эффективность</v>
      </c>
      <c r="F32" s="62" t="str">
        <f>IFERROR(__xludf.DUMMYFUNCTION("""COMPUTED_VALUE"""),"не отвечаем. не понятен материал")</f>
        <v>не отвечаем. не понятен материал</v>
      </c>
      <c r="G32" s="62"/>
      <c r="H32" s="62"/>
      <c r="I32" s="62" t="str">
        <f>IFERROR(__xludf.DUMMYFUNCTION("""COMPUTED_VALUE"""),"Здравствуйте! Спасибо за внимание к нашему материалу. У современного вспененного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погружен"&amp;"ии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температу"&amp;"ре 10 (± 1) ℃ не более 0,034–0,041 Вт/(м⋅К) в зависимости от типа плиты. При температуре 25 (± 5) ℃ — не более 0,036–0,044 Вт/(м⋅К). 
100 лет — такой срок жизненного цикла установлен для пенополистирола после испытаний ГУП «НИИМосстрой» и Научно-исследов"&amp;"ательским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со"&amp;"стояние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строи"&amp;"телей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нап"&amp;"ример, в Норвегии пенополистирол применяется при строительстве дорог, тоннелей и искусственных насыпей.
Все эти факты говорят о том, что пенополистирол — материал долговечный и надёжный. Самое главное — выбрать марку и тип пенополистирола, соответствующи"&amp;"е области применения, при покупке обратить внимание на подлинность товара, а впоследствии правильно его установить, чтобы спокойно эксплуатировать.")</f>
        <v>Здравствуйте! Спасибо за внимание к нашему материалу. У современного вспененного пенополистирола одна из лучших комбинаций по паропроницаемости, теплопроводности и влагопоглощению. Плиты влагостойки и практически не впитывают воду даже при полном погружении в неё (водопоглощение за 24 часа — не более 2% по объёму). Несмотря на это пенополистирол паропроницаем: по данной характеристике материал немногим уступает сосне и способен "дышать". У него минимальная теплопроводность — она составляет при температуре 10 (± 1) ℃ не более 0,034–0,041 Вт/(м⋅К) в зависимости от типа плиты. При температуре 25 (± 5) ℃ — не более 0,036–0,044 Вт/(м⋅К). 
100 лет — такой срок жизненного цикла установлен для пенополистирола после испытаний ГУП «НИИМосстрой» и Научно-исследовательским институтом строительной физики (НИИСФ РФ).
40 лет — именно такого возраста были плиты пенополистирола, извлечённые из сэндвич-панелей немецкой лабораторией для теста. Их анализ показал, что сорокалетняя эксплуатация практически не повлияла на состояние пенополистирола: образцы сохранили 85-90% исходных свойств.
50 циклов замораживания и размораживания выдержали панели из пенополистирола в 4%-ном растворе хлорида натрия. Испытания проводились по методике, разработанной Канадской ассоциацией строителей жилых зданий. По результатам не было выявлено никакого влияния на целостность структуры материала. Это значит, что он может использоваться в суровом климате с сохранением технических характеристик. Что и происходит во многих европейских странах: например, в Норвегии пенополистирол применяется при строительстве дорог, тоннелей и искусственных насыпей.
Все эти факты говорят о том, что пенополистирол — материал долговечный и надёжный. Самое главное — выбрать марку и тип пенополистирола, соответствующие области применения, при покупке обратить внимание на подлинность товара, а впоследствии правильно его установить, чтобы спокойно эксплуатировать.</v>
      </c>
      <c r="J32" s="62" t="b">
        <f>IFERROR(__xludf.DUMMYFUNCTION("""COMPUTED_VALUE"""),TRUE)</f>
        <v>1</v>
      </c>
    </row>
    <row r="33">
      <c r="A33" s="100">
        <f>IFERROR(__xludf.DUMMYFUNCTION("""COMPUTED_VALUE"""),44985.0)</f>
        <v>44985</v>
      </c>
      <c r="B33" s="62" t="str">
        <f>IFERROR(__xludf.DUMMYFUNCTION("""COMPUTED_VALUE""")," Melina79
Причина ударного шума
 На перекрытие из многопустотной плиты соседи сверху сделали стяжку из цементно-песчаного раствора и наливной пол, сверху были уложены IZOLON 500 AV 3010 (IZOLON ППЭ-Л), далее плита ГВЛ суперпол КНАУФ, пенополистирол, лам"&amp;"инат. Очень сильно проникает ударный шум, особенно шаги, бег, стук от различных предметов, особенно в квартиру ниже и в соседние квартиры тоже (видимо по стенам звук проходит). В чем может быть причина? Если нет в данной конструкции демпферной ленты, т. е"&amp;". не отделены ни стяжка ни кнауф пол от стен — то может проникать такой ударный шум ? Как можно данную проблему решить? Если стяжка не была отделена изначально от стен ее придется демонтировать ?")</f>
        <v> Melina79
Причина ударного шума
 На перекрытие из многопустотной плиты соседи сверху сделали стяжку из цементно-песчаного раствора и наливной пол, сверху были уложены IZOLON 500 AV 3010 (IZOLON ППЭ-Л), далее плита ГВЛ суперпол КНАУФ, пенополистирол, ламинат. Очень сильно проникает ударный шум, особенно шаги, бег, стук от различных предметов, особенно в квартиру ниже и в соседние квартиры тоже (видимо по стенам звук проходит). В чем может быть причина? Если нет в данной конструкции демпферной ленты, т. е. не отделены ни стяжка ни кнауф пол от стен — то может проникать такой ударный шум ? Как можно данную проблему решить? Если стяжка не была отделена изначально от стен ее придется демонтировать ?</v>
      </c>
      <c r="C33" s="62" t="str">
        <f>IFERROR(__xludf.DUMMYFUNCTION("""COMPUTED_VALUE"""),"негатив")</f>
        <v>негатив</v>
      </c>
      <c r="D33" s="99" t="str">
        <f>IFERROR(__xludf.DUMMYFUNCTION("""COMPUTED_VALUE"""),"https://www.forumhouse.ru/threads/555321/")</f>
        <v>https://www.forumhouse.ru/threads/555321/</v>
      </c>
      <c r="E33" s="62" t="str">
        <f>IFERROR(__xludf.DUMMYFUNCTION("""COMPUTED_VALUE"""),"Звукоизоляция")</f>
        <v>Звукоизоляция</v>
      </c>
      <c r="F33" s="62" t="str">
        <f>IFERROR(__xludf.DUMMYFUNCTION("""COMPUTED_VALUE"""),"см. комментарий справа")</f>
        <v>см. комментарий справа</v>
      </c>
      <c r="G33" s="62" t="str">
        <f>IFERROR(__xludf.DUMMYFUNCTION("""COMPUTED_VALUE"""),"по мнению эксперта им может помочь плавающая стяжка на минераловатном основании. 
В квартире сверху демонтирован пол по лагам. Получился минимум 100 мм перепад высот между комнатами. Надо было плиты из минеральной ваты по периметру ограждать толстой демп"&amp;"ферной лентой высотой со слой минваты плюс толщина чистовой стяжки поверху минплит с финишным покрытием, то есть организовать плавающую стяжку. 
И даже в этом случае не горантировано, что толщина плитного утеплителя спасла бы от ударных шумов. 
ППС тут "&amp;"мог сделать даже хуже. 
Основные причины — старые стреснувшие стены, отсутствие демпферной ленты, трещины. ")</f>
        <v>по мнению эксперта им может помочь плавающая стяжка на минераловатном основании. 
В квартире сверху демонтирован пол по лагам. Получился минимум 100 мм перепад высот между комнатами. Надо было плиты из минеральной ваты по периметру ограждать толстой демпферной лентой высотой со слой минваты плюс толщина чистовой стяжки поверху минплит с финишным покрытием, то есть организовать плавающую стяжку. 
И даже в этом случае не горантировано, что толщина плитного утеплителя спасла бы от ударных шумов. 
ППС тут мог сделать даже хуже. 
Основные причины — старые стреснувшие стены, отсутствие демпферной ленты, трещины. </v>
      </c>
      <c r="H33" s="62"/>
      <c r="I33" s="62"/>
      <c r="J33" s="62" t="b">
        <f>IFERROR(__xludf.DUMMYFUNCTION("""COMPUTED_VALUE"""),TRUE)</f>
        <v>1</v>
      </c>
    </row>
    <row r="34" hidden="1">
      <c r="A34" s="100">
        <f>IFERROR(__xludf.DUMMYFUNCTION("""COMPUTED_VALUE"""),44985.0)</f>
        <v>44985</v>
      </c>
      <c r="B34" s="62" t="str">
        <f>IFERROR(__xludf.DUMMYFUNCTION("""COMPUTED_VALUE"""),"Учеба по Электрике
Добрый день. Интересует следующий вопрос по утеплению и фасаду дома из красного кирпича 1,5. 38 см. Планируется сделать утепление пенопластом и фасад из керамического кирпича. Необходимо ли делать вент зазор в этом случаи? Или можно обо"&amp;"йтись без него. стена из кирпича 38см + 10 см пенопласт + 12 см кирпич облицовочный. Мнения разнятся в этом вопросе. У кого то есть вент зазор у кого то нету. Тем много, но именно этот вариант не смог найти.")</f>
        <v>Учеба по Электрике
Добрый день. Интересует следующий вопрос по утеплению и фасаду дома из красного кирпича 1,5. 38 см. Планируется сделать утепление пенопластом и фасад из керамического кирпича. Необходимо ли делать вент зазор в этом случаи? Или можно обойтись без него. стена из кирпича 38см + 10 см пенопласт + 12 см кирпич облицовочный. Мнения разнятся в этом вопросе. У кого то есть вент зазор у кого то нету. Тем много, но именно этот вариант не смог найти.</v>
      </c>
      <c r="C34" s="62" t="str">
        <f>IFERROR(__xludf.DUMMYFUNCTION("""COMPUTED_VALUE"""),"нейтрал")</f>
        <v>нейтрал</v>
      </c>
      <c r="D34" s="99" t="str">
        <f>IFERROR(__xludf.DUMMYFUNCTION("""COMPUTED_VALUE"""),"https://vk.com/wall-215509151_8336")</f>
        <v>https://vk.com/wall-215509151_8336</v>
      </c>
      <c r="E34" s="62" t="str">
        <f>IFERROR(__xludf.DUMMYFUNCTION("""COMPUTED_VALUE"""),"Как рассчитать")</f>
        <v>Как рассчитать</v>
      </c>
      <c r="F34"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В вашем случае вентзазор не нужен. Стеновой ""пирог"" должен быть без воздушных прослоек. ")</f>
        <v>Здравствуйте! Позвольте прокомментировать в качестве официального представителя Ассоциации производителей и поставщиков пенополистирола. 
В вашем случае вентзазор не нужен. Стеновой "пирог" должен быть без воздушных прослоек. </v>
      </c>
      <c r="G34" s="99" t="str">
        <f>IFERROR(__xludf.DUMMYFUNCTION("""COMPUTED_VALUE"""),"https://prnt.sc/OqqDGleajwOa")</f>
        <v>https://prnt.sc/OqqDGleajwOa</v>
      </c>
      <c r="H34" s="62" t="str">
        <f>IFERROR(__xludf.DUMMYFUNCTION("""COMPUTED_VALUE"""),"Репост стр. 66
")</f>
        <v>Репост стр. 66
</v>
      </c>
      <c r="I34" s="62"/>
      <c r="J34" s="62" t="b">
        <f>IFERROR(__xludf.DUMMYFUNCTION("""COMPUTED_VALUE"""),TRUE)</f>
        <v>1</v>
      </c>
    </row>
    <row r="35">
      <c r="A35" s="100">
        <f>IFERROR(__xludf.DUMMYFUNCTION("""COMPUTED_VALUE"""),44985.0)</f>
        <v>44985</v>
      </c>
      <c r="B35" s="62" t="str">
        <f>IFERROR(__xludf.DUMMYFUNCTION("""COMPUTED_VALUE"""),"user343
 Ludmila70 сказал(а): ↑
 Чем вреден пенопласт в стенах ?
 На этой странице писали про стирол, а в ещё в пенопласт добавляют антипирены типа гексабромциклододекана (некоторые запрещены в ЕС).
 Так что керамзит и пеностекло гранулами сыпьте. Мышь"&amp;" не пролезет, огонь не пройдёт, но толщины много нужно. ")</f>
        <v>user343
 Ludmila70 сказал(а): ↑
 Чем вреден пенопласт в стенах ?
 На этой странице писали про стирол, а в ещё в пенопласт добавляют антипирены типа гексабромциклододекана (некоторые запрещены в ЕС).
 Так что керамзит и пеностекло гранулами сыпьте. Мышь не пролезет, огонь не пройдёт, но толщины много нужно. </v>
      </c>
      <c r="C35" s="62" t="str">
        <f>IFERROR(__xludf.DUMMYFUNCTION("""COMPUTED_VALUE"""),"негатив")</f>
        <v>негатив</v>
      </c>
      <c r="D35" s="99" t="str">
        <f>IFERROR(__xludf.DUMMYFUNCTION("""COMPUTED_VALUE"""),"https://www.forumhouse.ru/threads/33411/page-88#posts/31195350/")</f>
        <v>https://www.forumhouse.ru/threads/33411/page-88#posts/31195350/</v>
      </c>
      <c r="E35" s="62" t="str">
        <f>IFERROR(__xludf.DUMMYFUNCTION("""COMPUTED_VALUE"""),"Опасность для здоровья")</f>
        <v>Опасность для здоровья</v>
      </c>
      <c r="F35"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В пенополистирольных плитах содержание стирола менее 0,002 мг/м3, что соответствует Единым санитарно-эпидемиологичес"&amp;"ким и гигиеническим требованиям к продукции (товарам), подлежащей санитарно-эпидемиологическому надзору. Что касается антипиренов, чаще всего в их качестве выступает состав на основе бромированного сополимера бутадиена и стирола. 
Согласно заключению Мос"&amp;"ковского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стир"&amp;"ол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нормальн"&amp;"ых условиях эксплуатации, так и при нагревании. ")</f>
        <v>Здравствуйте! Позвольте прокомментировать в качестве официального представителя Ассоциации производителей и поставщиков пенополистирола.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Что касается антипиренов, чаще всего в их качестве выступает состав на основе бромированного сополимера бутадиена и стирола. 
Согласно заключению Московского НИИ Гигиены им. Ф.Ф. Эрисмана № 03/ПМ8, в пробах воздуха в присутствии стеновых панелей со средним слоем из пенополистирольного утеплителя стирол не обнаружен. Простыми словами, это означает, что при соблюдении условий монтажа и эксплуатации стирол не выделяется в воздух, которым вы дышите. 
Кроме того, в соответствии с протоколом № 37-2010 от 02.04.2010 МГУ им. М.В. Ломоносова и протоколом исследования состава № 338/10 от 24.03.2010 ФГУП ВНИИМ им. Д.И. Менделеева, ППС безопасен как при нормальных условиях эксплуатации, так и при нагревании. </v>
      </c>
      <c r="G35" s="99" t="str">
        <f>IFERROR(__xludf.DUMMYFUNCTION("""COMPUTED_VALUE"""),"https://prnt.sc/SssszJD6c_oz")</f>
        <v>https://prnt.sc/SssszJD6c_oz</v>
      </c>
      <c r="H35" s="62"/>
      <c r="I35" s="62"/>
      <c r="J35" s="62" t="b">
        <f>IFERROR(__xludf.DUMMYFUNCTION("""COMPUTED_VALUE"""),TRUE)</f>
        <v>1</v>
      </c>
    </row>
    <row r="36" hidden="1">
      <c r="A36" s="100">
        <f>IFERROR(__xludf.DUMMYFUNCTION("""COMPUTED_VALUE"""),44985.0)</f>
        <v>44985</v>
      </c>
      <c r="B36" s="62" t="str">
        <f>IFERROR(__xludf.DUMMYFUNCTION("""COMPUTED_VALUE"""),"DYQQ 
Всем привет ! Решил поздней весной начать небольшой ремонт гаража, скорее косметический. Есть вопрос по утеплению…
Хочу утеплить потолок изнутри пеноплексом или пенопластом. Стены буду только оштукотурить а после красить, так как после этого много "&amp;"чего вешать буду на них (полки, крючки и.т.д). Со всех трех сторон гаража у меня соседи и прямого контакта стен с улицей нет. Утеплять стены точно не буду. Есть ли смысл в утеплении только потолка если стены будут только в штукатурке ?")</f>
        <v>DYQQ 
Всем привет ! Решил поздней весной начать небольшой ремонт гаража, скорее косметический. Есть вопрос по утеплению…
Хочу утеплить потолок изнутри пеноплексом или пенопластом. Стены буду только оштукотурить а после красить, так как после этого много чего вешать буду на них (полки, крючки и.т.д). Со всех трех сторон гаража у меня соседи и прямого контакта стен с улицей нет. Утеплять стены точно не буду. Есть ли смысл в утеплении только потолка если стены будут только в штукатурке ?</v>
      </c>
      <c r="C36" s="62" t="str">
        <f>IFERROR(__xludf.DUMMYFUNCTION("""COMPUTED_VALUE"""),"нейтрал")</f>
        <v>нейтрал</v>
      </c>
      <c r="D36" s="99" t="str">
        <f>IFERROR(__xludf.DUMMYFUNCTION("""COMPUTED_VALUE"""),"https://www.drive2.ru/c/640618631247437029/")</f>
        <v>https://www.drive2.ru/c/640618631247437029/</v>
      </c>
      <c r="E36" s="62" t="str">
        <f>IFERROR(__xludf.DUMMYFUNCTION("""COMPUTED_VALUE"""),"Как рассчитать")</f>
        <v>Как рассчитать</v>
      </c>
      <c r="F36" s="62" t="str">
        <f>IFERROR(__xludf.DUMMYFUNCTION("""COMPUTED_VALUE"""),"Здравствуйте! Позвольте прокомментировать в качестве официального представителя Ассоциации производителей и поставщиков пенополистирола. 
Смысл в утеплении потолка есть. Тёплый воздух поднимается вверх, и в холодное время года он не будет напрямую контак"&amp;"тировать с холодным перекрытием потолочных плит. Летом утеплитель спасет вас от жара нагретой крыши. Не забудьте продумать грамотную систему вентиляции. 
Однако мы всё же советуем рассмотреть утепление в том числе стен и пола. Например, по схеме, предлож"&amp;"енной Evgeny-83. Тогда утепление будет более эффективным. ")</f>
        <v>Здравствуйте! Позвольте прокомментировать в качестве официального представителя Ассоциации производителей и поставщиков пенополистирола. 
Смысл в утеплении потолка есть. Тёплый воздух поднимается вверх, и в холодное время года он не будет напрямую контактировать с холодным перекрытием потолочных плит. Летом утеплитель спасет вас от жара нагретой крыши. Не забудьте продумать грамотную систему вентиляции. 
Однако мы всё же советуем рассмотреть утепление в том числе стен и пола. Например, по схеме, предложенной Evgeny-83. Тогда утепление будет более эффективным. </v>
      </c>
      <c r="G36" s="99" t="str">
        <f>IFERROR(__xludf.DUMMYFUNCTION("""COMPUTED_VALUE"""),"https://prnt.sc/vgsSqhV5WFI9")</f>
        <v>https://prnt.sc/vgsSqhV5WFI9</v>
      </c>
      <c r="H36" s="62"/>
      <c r="I36" s="62"/>
      <c r="J36" s="62" t="b">
        <f>IFERROR(__xludf.DUMMYFUNCTION("""COMPUTED_VALUE"""),TRUE)</f>
        <v>1</v>
      </c>
    </row>
    <row r="37">
      <c r="A37" s="100">
        <f>IFERROR(__xludf.DUMMYFUNCTION("""COMPUTED_VALUE"""),44985.0)</f>
        <v>44985</v>
      </c>
      <c r="B37" s="62" t="str">
        <f>IFERROR(__xludf.DUMMYFUNCTION("""COMPUTED_VALUE"""),"Валерия Лайкова ответила Алексею
Спасибо за пояснение! А дерево ппс не рекомендуют мастера утеплять именно из-за разной паропроницаемости, вследствие чего грибок селится на дереве. Ну да ладно, допустим, что дышит. А что скажете про свойство пенополистир"&amp;"ола при нагреве выделять ядовитый стирол? В ""хромой лошади"" много трупов было именно из-за отравления. Да, сказки про ""ппс не поддерживает горение"" слышала. Но при пожаре- это газовая камера с большим процентом летальности")</f>
        <v>Валерия Лайкова ответила Алексею
Спасибо за пояснение! А дерево ппс не рекомендуют мастера утеплять именно из-за разной паропроницаемости, вследствие чего грибок селится на дереве. Ну да ладно, допустим, что дышит. А что скажете про свойство пенополистирола при нагреве выделять ядовитый стирол? В "хромой лошади" много трупов было именно из-за отравления. Да, сказки про "ппс не поддерживает горение" слышала. Но при пожаре- это газовая камера с большим процентом летальности</v>
      </c>
      <c r="C37" s="62" t="str">
        <f>IFERROR(__xludf.DUMMYFUNCTION("""COMPUTED_VALUE"""),"негатив")</f>
        <v>негатив</v>
      </c>
      <c r="D37" s="99" t="str">
        <f>IFERROR(__xludf.DUMMYFUNCTION("""COMPUTED_VALUE"""),"https://vk.com/wall-136958443_442713?reply=443037&amp;thread=442842")</f>
        <v>https://vk.com/wall-136958443_442713?reply=443037&amp;thread=442842</v>
      </c>
      <c r="E37" s="62" t="str">
        <f>IFERROR(__xludf.DUMMYFUNCTION("""COMPUTED_VALUE"""),"Опасность для здоровья")</f>
        <v>Опасность для здоровья</v>
      </c>
      <c r="F37" s="62" t="str">
        <f>IFERROR(__xludf.DUMMYFUNCTION("""COMPUTED_VALUE"""),"Валерия,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сомнения"&amp;"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"&amp;"давлением. В ППС нет ни формальдегида, ни акриловых смол, ни хлора, ни гидрохлорида. 
При горении плит пенополистирола выделяется углекислый и угарный газы — те же, что и при горении дерева. При этом важно отметить, что плиты пенополистирола не использую"&amp;"т в открытых конструкциях: слой утеплителя обязательно закрывают штукатурным слоем. Причинами пожара в кафе «Хромая лошадь» явились нарушение правил монтажа: строительный пенопласт был использован в качестве внешней отделки потолка и задекорирован ветками"&amp;". Кроме того, были нарушены правила использования взрывчатых, легковоспламеняющихся веществ и пиротехнических изделий, а также допущены служебная халатность и злоупотребление служебным положением. ""Возгорание произошло из-за горячей частицы, выброшенной "&amp;"из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надпи"&amp;"сь ""Не применять в закрытом помещении"".")</f>
        <v>Валерия, 
В пенополистирольных плитах содержание стирола менее 0,002 мг/м3, что соответствует Единым санитарно-эпидемиологическим и гигиеническим требованиям к продукции (товарам), подлежащей санитарно-эпидемиологическому надзору. Если у вас есть сомнения насчет других "испарений", судите сами: 98% пенополистирольной плиты — это обычный воздух. Именно он наполняет ячейки при вспенивании. Формирование плиты также происходит без участия вредных химических веществ: частички не склеиваются, а спекаются под давлением. В ППС нет ни формальдегида, ни акриловых смол, ни хлора, ни гидрохлорида. 
При горении плит пенополистирола выделяется углекислый и угарный газы — те же, что и при горении дерева. При этом важно отметить, что плиты пенополистирола не используют в открытых конструкциях: слой утеплителя обязательно закрывают штукатурным слоем. Причинами пожара в кафе «Хромая лошадь» явились нарушение правил монтажа: строительный пенопласт был использован в качестве внешней отделки потолка и задекорирован ветками. Кроме того, были нарушены правила использования взрывчатых, легковоспламеняющихся веществ и пиротехнических изделий, а также допущены служебная халатность и злоупотребление служебным положением. "Возгорание произошло из-за горячей частицы, выброшенной из пиротехнического устройства" — это цитата из экспертизы. При эксплуатации ППС не должен нагреваться выше 80℃. В кафе же запускали, как показало расследование, фейерверк, температура частиц которого достигала 1000℃. На упаковке фейерверка имелась надпись "Не применять в закрытом помещении".</v>
      </c>
      <c r="G37" s="99" t="str">
        <f>IFERROR(__xludf.DUMMYFUNCTION("""COMPUTED_VALUE"""),"https://prnt.sc/W78BJO9DZXwZ")</f>
        <v>https://prnt.sc/W78BJO9DZXwZ</v>
      </c>
      <c r="H37" s="62"/>
      <c r="I37" s="62"/>
      <c r="J37" s="62" t="b">
        <f>IFERROR(__xludf.DUMMYFUNCTION("""COMPUTED_VALUE"""),TRUE)</f>
        <v>1</v>
      </c>
    </row>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sheetData>
  <autoFilter ref="$A$1:$Z$1000">
    <filterColumn colId="2">
      <filters>
        <filter val="негатив"/>
      </filters>
    </filterColumn>
  </autoFilter>
  <hyperlinks>
    <hyperlink r:id="rId1" ref="D1"/>
    <hyperlink r:id="rId2" ref="G1"/>
    <hyperlink r:id="rId3" ref="D2"/>
    <hyperlink r:id="rId4" ref="G2"/>
    <hyperlink r:id="rId5" ref="D3"/>
    <hyperlink r:id="rId6" ref="G3"/>
    <hyperlink r:id="rId7" ref="D4"/>
    <hyperlink r:id="rId8" ref="G4"/>
    <hyperlink r:id="rId9" ref="D5"/>
    <hyperlink r:id="rId10" ref="G5"/>
    <hyperlink r:id="rId11" ref="D6"/>
    <hyperlink r:id="rId12" ref="G6"/>
    <hyperlink r:id="rId13" ref="D7"/>
    <hyperlink r:id="rId14" ref="G7"/>
    <hyperlink r:id="rId15" ref="D8"/>
    <hyperlink r:id="rId16" ref="G8"/>
    <hyperlink r:id="rId17" ref="D9"/>
    <hyperlink r:id="rId18" ref="G9"/>
    <hyperlink r:id="rId19" ref="D10"/>
    <hyperlink r:id="rId20" ref="G10"/>
    <hyperlink r:id="rId21" ref="D11"/>
    <hyperlink r:id="rId22" ref="G11"/>
    <hyperlink r:id="rId23" ref="D12"/>
    <hyperlink r:id="rId24" ref="G12"/>
    <hyperlink r:id="rId25" ref="D13"/>
    <hyperlink r:id="rId26" ref="G13"/>
    <hyperlink r:id="rId27" ref="D14"/>
    <hyperlink r:id="rId28" ref="G14"/>
    <hyperlink r:id="rId29" ref="D15"/>
    <hyperlink r:id="rId30" ref="G15"/>
    <hyperlink r:id="rId31" ref="D16"/>
    <hyperlink r:id="rId32" ref="G16"/>
    <hyperlink r:id="rId33" ref="D17"/>
    <hyperlink r:id="rId34" ref="G17"/>
    <hyperlink r:id="rId35" ref="D18"/>
    <hyperlink r:id="rId36" ref="G18"/>
    <hyperlink r:id="rId37" ref="D19"/>
    <hyperlink r:id="rId38" ref="D20"/>
    <hyperlink r:id="rId39" location="comment_1536431811" ref="D21"/>
    <hyperlink r:id="rId40" ref="G21"/>
    <hyperlink r:id="rId41" ref="D22"/>
    <hyperlink r:id="rId42" ref="G22"/>
    <hyperlink r:id="rId43" ref="D23"/>
    <hyperlink r:id="rId44" ref="G23"/>
    <hyperlink r:id="rId45" location="comment_1536609371" ref="D24"/>
    <hyperlink r:id="rId46" ref="G24"/>
    <hyperlink r:id="rId47" location="comment_1536609371" ref="D25"/>
    <hyperlink r:id="rId48" ref="G25"/>
    <hyperlink r:id="rId49" ref="D26"/>
    <hyperlink r:id="rId50" ref="G26"/>
    <hyperlink r:id="rId51" ref="D27"/>
    <hyperlink r:id="rId52" ref="G27"/>
    <hyperlink r:id="rId53" ref="D28"/>
    <hyperlink r:id="rId54" ref="G28"/>
    <hyperlink r:id="rId55" ref="D29"/>
    <hyperlink r:id="rId56" ref="G29"/>
    <hyperlink r:id="rId57" ref="D30"/>
    <hyperlink r:id="rId58" ref="G30"/>
    <hyperlink r:id="rId59" ref="D31"/>
    <hyperlink r:id="rId60" ref="G31"/>
    <hyperlink r:id="rId61" ref="D32"/>
    <hyperlink r:id="rId62" ref="D33"/>
    <hyperlink r:id="rId63" ref="D34"/>
    <hyperlink r:id="rId64" ref="G34"/>
    <hyperlink r:id="rId65" location="posts/31195350/" ref="D35"/>
    <hyperlink r:id="rId66" ref="G35"/>
    <hyperlink r:id="rId67" ref="D36"/>
    <hyperlink r:id="rId68" ref="G36"/>
    <hyperlink r:id="rId69" ref="D37"/>
    <hyperlink r:id="rId70" ref="G37"/>
  </hyperlinks>
  <drawing r:id="rId7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75.38"/>
    <col customWidth="1" min="3" max="3" width="11.63"/>
    <col customWidth="1" min="4" max="4" width="12.38"/>
    <col customWidth="1" min="5" max="5" width="8.75"/>
    <col customWidth="1" min="6" max="6" width="59.88"/>
    <col customWidth="1" min="7" max="7" width="26.5"/>
    <col customWidth="1" min="8" max="8" width="22.75"/>
    <col customWidth="1" min="9" max="9" width="60.63"/>
  </cols>
  <sheetData>
    <row r="1">
      <c r="A1" s="56" t="s">
        <v>0</v>
      </c>
      <c r="B1" s="2" t="s">
        <v>1</v>
      </c>
      <c r="C1" s="2" t="s">
        <v>2</v>
      </c>
      <c r="D1" s="3" t="s">
        <v>3</v>
      </c>
      <c r="E1" s="2" t="s">
        <v>4</v>
      </c>
      <c r="F1" s="4" t="s">
        <v>5</v>
      </c>
      <c r="G1" s="2" t="s">
        <v>7</v>
      </c>
      <c r="H1" s="2" t="s">
        <v>6809</v>
      </c>
      <c r="I1" s="5"/>
      <c r="J1" s="5"/>
      <c r="K1" s="5"/>
      <c r="L1" s="5"/>
      <c r="M1" s="5"/>
      <c r="N1" s="5"/>
      <c r="O1" s="5"/>
      <c r="P1" s="5"/>
      <c r="Q1" s="5"/>
      <c r="R1" s="5"/>
      <c r="S1" s="5"/>
      <c r="T1" s="5"/>
      <c r="U1" s="5"/>
      <c r="V1" s="5"/>
      <c r="W1" s="5"/>
      <c r="X1" s="5"/>
      <c r="Y1" s="5"/>
      <c r="Z1" s="5"/>
      <c r="AA1" s="5"/>
      <c r="AB1" s="5"/>
    </row>
    <row r="2" ht="150.0" hidden="1" customHeight="1">
      <c r="A2" s="7">
        <v>44896.0</v>
      </c>
      <c r="B2" s="8" t="s">
        <v>7773</v>
      </c>
      <c r="C2" s="9" t="s">
        <v>14</v>
      </c>
      <c r="D2" s="15" t="s">
        <v>7462</v>
      </c>
      <c r="E2" s="8" t="s">
        <v>7463</v>
      </c>
      <c r="F2" s="16" t="s">
        <v>7464</v>
      </c>
      <c r="G2" s="78" t="s">
        <v>7465</v>
      </c>
      <c r="H2" s="79"/>
      <c r="I2" s="14"/>
      <c r="J2" s="14"/>
      <c r="K2" s="14"/>
      <c r="L2" s="14"/>
      <c r="M2" s="14"/>
      <c r="N2" s="14"/>
      <c r="O2" s="14"/>
      <c r="P2" s="14"/>
      <c r="Q2" s="14"/>
      <c r="R2" s="14"/>
      <c r="S2" s="14"/>
      <c r="T2" s="14"/>
      <c r="U2" s="14"/>
      <c r="V2" s="14"/>
      <c r="W2" s="14"/>
      <c r="X2" s="14"/>
      <c r="Y2" s="14"/>
      <c r="Z2" s="14"/>
      <c r="AA2" s="14"/>
      <c r="AB2" s="14"/>
    </row>
    <row r="3" ht="150.0" hidden="1" customHeight="1">
      <c r="A3" s="7">
        <v>44896.0</v>
      </c>
      <c r="B3" s="8" t="s">
        <v>7466</v>
      </c>
      <c r="C3" s="9" t="s">
        <v>14</v>
      </c>
      <c r="D3" s="15" t="s">
        <v>7467</v>
      </c>
      <c r="E3" s="8" t="s">
        <v>3749</v>
      </c>
      <c r="F3" s="16" t="s">
        <v>7468</v>
      </c>
      <c r="G3" s="78" t="s">
        <v>7469</v>
      </c>
      <c r="H3" s="79"/>
      <c r="I3" s="14"/>
      <c r="J3" s="14"/>
      <c r="K3" s="14"/>
      <c r="L3" s="14"/>
      <c r="M3" s="14"/>
      <c r="N3" s="14"/>
      <c r="O3" s="14"/>
      <c r="P3" s="14"/>
      <c r="Q3" s="14"/>
      <c r="R3" s="14"/>
      <c r="S3" s="14"/>
      <c r="T3" s="14"/>
      <c r="U3" s="14"/>
      <c r="V3" s="14"/>
      <c r="W3" s="14"/>
      <c r="X3" s="14"/>
      <c r="Y3" s="14"/>
      <c r="Z3" s="14"/>
      <c r="AA3" s="14"/>
      <c r="AB3" s="14"/>
    </row>
    <row r="4" ht="150.0" customHeight="1">
      <c r="A4" s="7">
        <v>44896.0</v>
      </c>
      <c r="B4" s="8" t="s">
        <v>7470</v>
      </c>
      <c r="C4" s="9" t="s">
        <v>30</v>
      </c>
      <c r="D4" s="10" t="s">
        <v>7471</v>
      </c>
      <c r="E4" s="8" t="s">
        <v>7472</v>
      </c>
      <c r="F4" s="16" t="s">
        <v>7473</v>
      </c>
      <c r="G4" s="78" t="s">
        <v>7474</v>
      </c>
      <c r="H4" s="79"/>
      <c r="I4" s="14"/>
      <c r="J4" s="14"/>
      <c r="K4" s="14"/>
      <c r="L4" s="14"/>
      <c r="M4" s="14"/>
      <c r="N4" s="14"/>
      <c r="O4" s="14"/>
      <c r="P4" s="14"/>
      <c r="Q4" s="14"/>
      <c r="R4" s="14"/>
      <c r="S4" s="14"/>
      <c r="T4" s="14"/>
      <c r="U4" s="14"/>
      <c r="V4" s="14"/>
      <c r="W4" s="14"/>
      <c r="X4" s="14"/>
      <c r="Y4" s="14"/>
      <c r="Z4" s="14"/>
      <c r="AA4" s="14"/>
      <c r="AB4" s="14"/>
    </row>
    <row r="5" ht="150.0" hidden="1" customHeight="1">
      <c r="A5" s="7">
        <v>44896.0</v>
      </c>
      <c r="B5" s="8" t="s">
        <v>7475</v>
      </c>
      <c r="C5" s="9" t="s">
        <v>14</v>
      </c>
      <c r="D5" s="10" t="s">
        <v>7476</v>
      </c>
      <c r="E5" s="8" t="s">
        <v>174</v>
      </c>
      <c r="F5" s="16" t="s">
        <v>7477</v>
      </c>
      <c r="G5" s="21" t="s">
        <v>7774</v>
      </c>
      <c r="H5" s="79"/>
      <c r="I5" s="14"/>
      <c r="J5" s="14"/>
      <c r="K5" s="14"/>
      <c r="L5" s="14"/>
      <c r="M5" s="14"/>
      <c r="N5" s="14"/>
      <c r="O5" s="14"/>
      <c r="P5" s="14"/>
      <c r="Q5" s="14"/>
      <c r="R5" s="14"/>
      <c r="S5" s="14"/>
      <c r="T5" s="14"/>
      <c r="U5" s="14"/>
      <c r="V5" s="14"/>
      <c r="W5" s="14"/>
      <c r="X5" s="14"/>
      <c r="Y5" s="14"/>
      <c r="Z5" s="14"/>
      <c r="AA5" s="14"/>
      <c r="AB5" s="14"/>
    </row>
    <row r="6" ht="150.0" customHeight="1">
      <c r="A6" s="7">
        <v>44896.0</v>
      </c>
      <c r="B6" s="8" t="s">
        <v>7479</v>
      </c>
      <c r="C6" s="9" t="s">
        <v>10</v>
      </c>
      <c r="D6" s="15" t="s">
        <v>7480</v>
      </c>
      <c r="E6" s="11"/>
      <c r="F6" s="16" t="s">
        <v>7481</v>
      </c>
      <c r="G6" s="78" t="s">
        <v>7482</v>
      </c>
      <c r="H6" s="79"/>
      <c r="I6" s="14"/>
      <c r="J6" s="14"/>
      <c r="K6" s="14"/>
      <c r="L6" s="14"/>
      <c r="M6" s="14"/>
      <c r="N6" s="14"/>
      <c r="O6" s="14"/>
      <c r="P6" s="14"/>
      <c r="Q6" s="14"/>
      <c r="R6" s="14"/>
      <c r="S6" s="14"/>
      <c r="T6" s="14"/>
      <c r="U6" s="14"/>
      <c r="V6" s="14"/>
      <c r="W6" s="14"/>
      <c r="X6" s="14"/>
      <c r="Y6" s="14"/>
      <c r="Z6" s="14"/>
      <c r="AA6" s="14"/>
      <c r="AB6" s="14"/>
    </row>
    <row r="7" ht="150.0" hidden="1" customHeight="1">
      <c r="A7" s="7">
        <v>44896.0</v>
      </c>
      <c r="B7" s="8" t="s">
        <v>7775</v>
      </c>
      <c r="C7" s="9" t="s">
        <v>14</v>
      </c>
      <c r="D7" s="10" t="s">
        <v>7484</v>
      </c>
      <c r="E7" s="8" t="s">
        <v>7485</v>
      </c>
      <c r="F7" s="16" t="s">
        <v>7486</v>
      </c>
      <c r="G7" s="21" t="s">
        <v>7776</v>
      </c>
      <c r="H7" s="79"/>
      <c r="I7" s="14"/>
      <c r="J7" s="14"/>
      <c r="K7" s="14"/>
      <c r="L7" s="14"/>
      <c r="M7" s="14"/>
      <c r="N7" s="14"/>
      <c r="O7" s="14"/>
      <c r="P7" s="14"/>
      <c r="Q7" s="14"/>
      <c r="R7" s="14"/>
      <c r="S7" s="14"/>
      <c r="T7" s="14"/>
      <c r="U7" s="14"/>
      <c r="V7" s="14"/>
      <c r="W7" s="14"/>
      <c r="X7" s="14"/>
      <c r="Y7" s="14"/>
      <c r="Z7" s="14"/>
      <c r="AA7" s="14"/>
      <c r="AB7" s="14"/>
    </row>
    <row r="8" ht="150.0" hidden="1" customHeight="1">
      <c r="A8" s="7">
        <v>44896.0</v>
      </c>
      <c r="B8" s="8" t="s">
        <v>7488</v>
      </c>
      <c r="C8" s="9" t="s">
        <v>14</v>
      </c>
      <c r="D8" s="10" t="s">
        <v>7489</v>
      </c>
      <c r="E8" s="8" t="s">
        <v>109</v>
      </c>
      <c r="F8" s="16" t="s">
        <v>7490</v>
      </c>
      <c r="G8" s="78" t="s">
        <v>7491</v>
      </c>
      <c r="H8" s="79"/>
      <c r="I8" s="14"/>
      <c r="J8" s="14"/>
      <c r="K8" s="14"/>
      <c r="L8" s="14"/>
      <c r="M8" s="14"/>
      <c r="N8" s="14"/>
      <c r="O8" s="14"/>
      <c r="P8" s="14"/>
      <c r="Q8" s="14"/>
      <c r="R8" s="14"/>
      <c r="S8" s="14"/>
      <c r="T8" s="14"/>
      <c r="U8" s="14"/>
      <c r="V8" s="14"/>
      <c r="W8" s="14"/>
      <c r="X8" s="14"/>
      <c r="Y8" s="14"/>
      <c r="Z8" s="14"/>
      <c r="AA8" s="14"/>
      <c r="AB8" s="14"/>
    </row>
    <row r="9" ht="150.0" hidden="1" customHeight="1">
      <c r="A9" s="7">
        <v>44896.0</v>
      </c>
      <c r="B9" s="8" t="s">
        <v>7777</v>
      </c>
      <c r="C9" s="9" t="s">
        <v>14</v>
      </c>
      <c r="D9" s="15" t="s">
        <v>7493</v>
      </c>
      <c r="E9" s="8" t="s">
        <v>7494</v>
      </c>
      <c r="F9" s="16" t="s">
        <v>7495</v>
      </c>
      <c r="G9" s="78" t="s">
        <v>7496</v>
      </c>
      <c r="H9" s="79"/>
      <c r="I9" s="14"/>
      <c r="J9" s="14"/>
      <c r="K9" s="14"/>
      <c r="L9" s="14"/>
      <c r="M9" s="14"/>
      <c r="N9" s="14"/>
      <c r="O9" s="14"/>
      <c r="P9" s="14"/>
      <c r="Q9" s="14"/>
      <c r="R9" s="14"/>
      <c r="S9" s="14"/>
      <c r="T9" s="14"/>
      <c r="U9" s="14"/>
      <c r="V9" s="14"/>
      <c r="W9" s="14"/>
      <c r="X9" s="14"/>
      <c r="Y9" s="14"/>
      <c r="Z9" s="14"/>
      <c r="AA9" s="14"/>
      <c r="AB9" s="14"/>
    </row>
    <row r="10" ht="150.0" hidden="1" customHeight="1">
      <c r="A10" s="7">
        <v>44897.0</v>
      </c>
      <c r="B10" s="8" t="s">
        <v>7778</v>
      </c>
      <c r="C10" s="9" t="s">
        <v>14</v>
      </c>
      <c r="D10" s="15" t="s">
        <v>7503</v>
      </c>
      <c r="E10" s="8" t="s">
        <v>7504</v>
      </c>
      <c r="F10" s="16" t="s">
        <v>7505</v>
      </c>
      <c r="G10" s="21" t="s">
        <v>7779</v>
      </c>
      <c r="H10" s="79"/>
      <c r="I10" s="14"/>
      <c r="J10" s="14"/>
      <c r="K10" s="14"/>
      <c r="L10" s="14"/>
      <c r="M10" s="14"/>
      <c r="N10" s="14"/>
      <c r="O10" s="14"/>
      <c r="P10" s="14"/>
      <c r="Q10" s="14"/>
      <c r="R10" s="14"/>
      <c r="S10" s="14"/>
      <c r="T10" s="14"/>
      <c r="U10" s="14"/>
      <c r="V10" s="14"/>
      <c r="W10" s="14"/>
      <c r="X10" s="14"/>
      <c r="Y10" s="14"/>
      <c r="Z10" s="14"/>
      <c r="AA10" s="14"/>
      <c r="AB10" s="14"/>
    </row>
    <row r="11" ht="150.0" customHeight="1">
      <c r="A11" s="7">
        <v>44897.0</v>
      </c>
      <c r="B11" s="8" t="s">
        <v>7507</v>
      </c>
      <c r="C11" s="9" t="s">
        <v>10</v>
      </c>
      <c r="D11" s="15" t="s">
        <v>7508</v>
      </c>
      <c r="E11" s="8" t="s">
        <v>1608</v>
      </c>
      <c r="F11" s="16" t="s">
        <v>7509</v>
      </c>
      <c r="G11" s="78" t="s">
        <v>7510</v>
      </c>
      <c r="H11" s="79"/>
      <c r="I11" s="14"/>
      <c r="J11" s="14"/>
      <c r="K11" s="14"/>
      <c r="L11" s="14"/>
      <c r="M11" s="14"/>
      <c r="N11" s="14"/>
      <c r="O11" s="14"/>
      <c r="P11" s="14"/>
      <c r="Q11" s="14"/>
      <c r="R11" s="14"/>
      <c r="S11" s="14"/>
      <c r="T11" s="14"/>
      <c r="U11" s="14"/>
      <c r="V11" s="14"/>
      <c r="W11" s="14"/>
      <c r="X11" s="14"/>
      <c r="Y11" s="14"/>
      <c r="Z11" s="14"/>
      <c r="AA11" s="14"/>
      <c r="AB11" s="14"/>
    </row>
    <row r="12" ht="150.0" hidden="1" customHeight="1">
      <c r="A12" s="7">
        <v>44897.0</v>
      </c>
      <c r="B12" s="8" t="s">
        <v>7511</v>
      </c>
      <c r="C12" s="9" t="s">
        <v>14</v>
      </c>
      <c r="D12" s="15" t="s">
        <v>7512</v>
      </c>
      <c r="E12" s="8" t="s">
        <v>156</v>
      </c>
      <c r="F12" s="16" t="s">
        <v>7513</v>
      </c>
      <c r="G12" s="78" t="s">
        <v>7514</v>
      </c>
      <c r="H12" s="79"/>
      <c r="I12" s="14"/>
      <c r="J12" s="14"/>
      <c r="K12" s="14"/>
      <c r="L12" s="14"/>
      <c r="M12" s="14"/>
      <c r="N12" s="14"/>
      <c r="O12" s="14"/>
      <c r="P12" s="14"/>
      <c r="Q12" s="14"/>
      <c r="R12" s="14"/>
      <c r="S12" s="14"/>
      <c r="T12" s="14"/>
      <c r="U12" s="14"/>
      <c r="V12" s="14"/>
      <c r="W12" s="14"/>
      <c r="X12" s="14"/>
      <c r="Y12" s="14"/>
      <c r="Z12" s="14"/>
      <c r="AA12" s="14"/>
      <c r="AB12" s="14"/>
    </row>
    <row r="13" ht="150.0" hidden="1" customHeight="1">
      <c r="A13" s="7">
        <v>44900.0</v>
      </c>
      <c r="B13" s="8" t="s">
        <v>7515</v>
      </c>
      <c r="C13" s="9" t="s">
        <v>14</v>
      </c>
      <c r="D13" s="10" t="s">
        <v>7516</v>
      </c>
      <c r="E13" s="8" t="s">
        <v>109</v>
      </c>
      <c r="F13" s="16" t="s">
        <v>7517</v>
      </c>
      <c r="G13" s="21" t="s">
        <v>7780</v>
      </c>
      <c r="H13" s="79"/>
      <c r="I13" s="14"/>
      <c r="J13" s="14"/>
      <c r="K13" s="14"/>
      <c r="L13" s="14"/>
      <c r="M13" s="14"/>
      <c r="N13" s="14"/>
      <c r="O13" s="14"/>
      <c r="P13" s="14"/>
      <c r="Q13" s="14"/>
      <c r="R13" s="14"/>
      <c r="S13" s="14"/>
      <c r="T13" s="14"/>
      <c r="U13" s="14"/>
      <c r="V13" s="14"/>
      <c r="W13" s="14"/>
      <c r="X13" s="14"/>
      <c r="Y13" s="14"/>
      <c r="Z13" s="14"/>
      <c r="AA13" s="14"/>
      <c r="AB13" s="14"/>
    </row>
    <row r="14" ht="150.0" hidden="1" customHeight="1">
      <c r="A14" s="7">
        <v>44900.0</v>
      </c>
      <c r="B14" s="8" t="s">
        <v>7519</v>
      </c>
      <c r="C14" s="9" t="s">
        <v>14</v>
      </c>
      <c r="D14" s="15" t="s">
        <v>7520</v>
      </c>
      <c r="E14" s="8" t="s">
        <v>156</v>
      </c>
      <c r="F14" s="16" t="s">
        <v>7521</v>
      </c>
      <c r="G14" s="78" t="s">
        <v>7522</v>
      </c>
      <c r="H14" s="79"/>
      <c r="I14" s="14"/>
      <c r="J14" s="14"/>
      <c r="K14" s="14"/>
      <c r="L14" s="14"/>
      <c r="M14" s="14"/>
      <c r="N14" s="14"/>
      <c r="O14" s="14"/>
      <c r="P14" s="14"/>
      <c r="Q14" s="14"/>
      <c r="R14" s="14"/>
      <c r="S14" s="14"/>
      <c r="T14" s="14"/>
      <c r="U14" s="14"/>
      <c r="V14" s="14"/>
      <c r="W14" s="14"/>
      <c r="X14" s="14"/>
      <c r="Y14" s="14"/>
      <c r="Z14" s="14"/>
      <c r="AA14" s="14"/>
      <c r="AB14" s="14"/>
    </row>
    <row r="15" ht="150.0" hidden="1" customHeight="1">
      <c r="A15" s="7">
        <v>44900.0</v>
      </c>
      <c r="B15" s="8" t="s">
        <v>7523</v>
      </c>
      <c r="C15" s="9" t="s">
        <v>14</v>
      </c>
      <c r="D15" s="15" t="s">
        <v>7524</v>
      </c>
      <c r="E15" s="8" t="s">
        <v>5046</v>
      </c>
      <c r="F15" s="16" t="s">
        <v>7525</v>
      </c>
      <c r="G15" s="21" t="s">
        <v>7526</v>
      </c>
      <c r="H15" s="79"/>
      <c r="I15" s="14"/>
      <c r="J15" s="14"/>
      <c r="K15" s="14"/>
      <c r="L15" s="14"/>
      <c r="M15" s="14"/>
      <c r="N15" s="14"/>
      <c r="O15" s="14"/>
      <c r="P15" s="14"/>
      <c r="Q15" s="14"/>
      <c r="R15" s="14"/>
      <c r="S15" s="14"/>
      <c r="T15" s="14"/>
      <c r="U15" s="14"/>
      <c r="V15" s="14"/>
      <c r="W15" s="14"/>
      <c r="X15" s="14"/>
      <c r="Y15" s="14"/>
      <c r="Z15" s="14"/>
      <c r="AA15" s="14"/>
      <c r="AB15" s="14"/>
    </row>
    <row r="16" ht="150.0" hidden="1" customHeight="1">
      <c r="A16" s="7">
        <v>44900.0</v>
      </c>
      <c r="B16" s="8" t="s">
        <v>7527</v>
      </c>
      <c r="C16" s="9" t="s">
        <v>14</v>
      </c>
      <c r="D16" s="15" t="s">
        <v>7528</v>
      </c>
      <c r="E16" s="8" t="s">
        <v>123</v>
      </c>
      <c r="F16" s="16" t="s">
        <v>7249</v>
      </c>
      <c r="G16" s="21" t="s">
        <v>7781</v>
      </c>
      <c r="H16" s="79"/>
      <c r="I16" s="14"/>
      <c r="J16" s="14"/>
      <c r="K16" s="14"/>
      <c r="L16" s="14"/>
      <c r="M16" s="14"/>
      <c r="N16" s="14"/>
      <c r="O16" s="14"/>
      <c r="P16" s="14"/>
      <c r="Q16" s="14"/>
      <c r="R16" s="14"/>
      <c r="S16" s="14"/>
      <c r="T16" s="14"/>
      <c r="U16" s="14"/>
      <c r="V16" s="14"/>
      <c r="W16" s="14"/>
      <c r="X16" s="14"/>
      <c r="Y16" s="14"/>
      <c r="Z16" s="14"/>
      <c r="AA16" s="14"/>
      <c r="AB16" s="14"/>
    </row>
    <row r="17" ht="150.0" hidden="1" customHeight="1">
      <c r="A17" s="7">
        <v>44900.0</v>
      </c>
      <c r="B17" s="8" t="s">
        <v>7530</v>
      </c>
      <c r="C17" s="9" t="s">
        <v>14</v>
      </c>
      <c r="D17" s="15" t="s">
        <v>7531</v>
      </c>
      <c r="E17" s="8" t="s">
        <v>68</v>
      </c>
      <c r="F17" s="16" t="s">
        <v>7532</v>
      </c>
      <c r="G17" s="78" t="s">
        <v>7533</v>
      </c>
      <c r="H17" s="79"/>
      <c r="I17" s="14"/>
      <c r="J17" s="14"/>
      <c r="K17" s="14"/>
      <c r="L17" s="14"/>
      <c r="M17" s="14"/>
      <c r="N17" s="14"/>
      <c r="O17" s="14"/>
      <c r="P17" s="14"/>
      <c r="Q17" s="14"/>
      <c r="R17" s="14"/>
      <c r="S17" s="14"/>
      <c r="T17" s="14"/>
      <c r="U17" s="14"/>
      <c r="V17" s="14"/>
      <c r="W17" s="14"/>
      <c r="X17" s="14"/>
      <c r="Y17" s="14"/>
      <c r="Z17" s="14"/>
      <c r="AA17" s="14"/>
      <c r="AB17" s="14"/>
    </row>
    <row r="18" ht="150.0" customHeight="1">
      <c r="A18" s="7">
        <v>44900.0</v>
      </c>
      <c r="B18" s="8" t="s">
        <v>7534</v>
      </c>
      <c r="C18" s="9" t="s">
        <v>10</v>
      </c>
      <c r="D18" s="15" t="s">
        <v>7535</v>
      </c>
      <c r="E18" s="8" t="s">
        <v>68</v>
      </c>
      <c r="F18" s="16" t="s">
        <v>7536</v>
      </c>
      <c r="G18" s="78" t="s">
        <v>7537</v>
      </c>
      <c r="H18" s="79"/>
      <c r="I18" s="14"/>
      <c r="J18" s="14"/>
      <c r="K18" s="14"/>
      <c r="L18" s="14"/>
      <c r="M18" s="14"/>
      <c r="N18" s="14"/>
      <c r="O18" s="14"/>
      <c r="P18" s="14"/>
      <c r="Q18" s="14"/>
      <c r="R18" s="14"/>
      <c r="S18" s="14"/>
      <c r="T18" s="14"/>
      <c r="U18" s="14"/>
      <c r="V18" s="14"/>
      <c r="W18" s="14"/>
      <c r="X18" s="14"/>
      <c r="Y18" s="14"/>
      <c r="Z18" s="14"/>
      <c r="AA18" s="14"/>
      <c r="AB18" s="14"/>
    </row>
    <row r="19" ht="150.0" hidden="1" customHeight="1">
      <c r="A19" s="7">
        <v>44900.0</v>
      </c>
      <c r="B19" s="8" t="s">
        <v>7538</v>
      </c>
      <c r="C19" s="9" t="s">
        <v>14</v>
      </c>
      <c r="D19" s="93" t="s">
        <v>7539</v>
      </c>
      <c r="E19" s="8" t="s">
        <v>109</v>
      </c>
      <c r="F19" s="16" t="s">
        <v>7540</v>
      </c>
      <c r="G19" s="78" t="s">
        <v>7541</v>
      </c>
      <c r="H19" s="79"/>
      <c r="I19" s="14"/>
      <c r="J19" s="14"/>
      <c r="K19" s="14"/>
      <c r="L19" s="14"/>
      <c r="M19" s="14"/>
      <c r="N19" s="14"/>
      <c r="O19" s="14"/>
      <c r="P19" s="14"/>
      <c r="Q19" s="14"/>
      <c r="R19" s="14"/>
      <c r="S19" s="14"/>
      <c r="T19" s="14"/>
      <c r="U19" s="14"/>
      <c r="V19" s="14"/>
      <c r="W19" s="14"/>
      <c r="X19" s="14"/>
      <c r="Y19" s="14"/>
      <c r="Z19" s="14"/>
      <c r="AA19" s="14"/>
      <c r="AB19" s="14"/>
    </row>
    <row r="20" ht="150.0" hidden="1" customHeight="1">
      <c r="A20" s="7">
        <v>44900.0</v>
      </c>
      <c r="B20" s="8" t="s">
        <v>7546</v>
      </c>
      <c r="C20" s="9" t="s">
        <v>14</v>
      </c>
      <c r="D20" s="10" t="s">
        <v>7547</v>
      </c>
      <c r="E20" s="8" t="s">
        <v>156</v>
      </c>
      <c r="F20" s="16" t="s">
        <v>7548</v>
      </c>
      <c r="G20" s="78" t="s">
        <v>7549</v>
      </c>
      <c r="H20" s="79"/>
      <c r="I20" s="14"/>
      <c r="J20" s="14"/>
      <c r="K20" s="14"/>
      <c r="L20" s="14"/>
      <c r="M20" s="14"/>
      <c r="N20" s="14"/>
      <c r="O20" s="14"/>
      <c r="P20" s="14"/>
      <c r="Q20" s="14"/>
      <c r="R20" s="14"/>
      <c r="S20" s="14"/>
      <c r="T20" s="14"/>
      <c r="U20" s="14"/>
      <c r="V20" s="14"/>
      <c r="W20" s="14"/>
      <c r="X20" s="14"/>
      <c r="Y20" s="14"/>
      <c r="Z20" s="14"/>
      <c r="AA20" s="14"/>
      <c r="AB20" s="14"/>
    </row>
    <row r="21" ht="150.0" hidden="1" customHeight="1">
      <c r="A21" s="7">
        <v>44901.0</v>
      </c>
      <c r="B21" s="8" t="s">
        <v>7550</v>
      </c>
      <c r="C21" s="9" t="s">
        <v>14</v>
      </c>
      <c r="D21" s="15" t="s">
        <v>7551</v>
      </c>
      <c r="E21" s="8" t="s">
        <v>156</v>
      </c>
      <c r="F21" s="16" t="s">
        <v>7552</v>
      </c>
      <c r="G21" s="78" t="s">
        <v>7553</v>
      </c>
      <c r="H21" s="79"/>
      <c r="I21" s="14"/>
      <c r="J21" s="14"/>
      <c r="K21" s="14"/>
      <c r="L21" s="14"/>
      <c r="M21" s="14"/>
      <c r="N21" s="14"/>
      <c r="O21" s="14"/>
      <c r="P21" s="14"/>
      <c r="Q21" s="14"/>
      <c r="R21" s="14"/>
      <c r="S21" s="14"/>
      <c r="T21" s="14"/>
      <c r="U21" s="14"/>
      <c r="V21" s="14"/>
      <c r="W21" s="14"/>
      <c r="X21" s="14"/>
      <c r="Y21" s="14"/>
      <c r="Z21" s="14"/>
      <c r="AA21" s="14"/>
      <c r="AB21" s="14"/>
    </row>
    <row r="22" ht="150.0" hidden="1" customHeight="1">
      <c r="A22" s="7">
        <v>44901.0</v>
      </c>
      <c r="B22" s="8" t="s">
        <v>7554</v>
      </c>
      <c r="C22" s="9" t="s">
        <v>14</v>
      </c>
      <c r="D22" s="10" t="s">
        <v>7555</v>
      </c>
      <c r="E22" s="8" t="s">
        <v>1102</v>
      </c>
      <c r="F22" s="16" t="s">
        <v>7556</v>
      </c>
      <c r="G22" s="21" t="s">
        <v>7782</v>
      </c>
      <c r="H22" s="79"/>
      <c r="I22" s="14"/>
      <c r="J22" s="14"/>
      <c r="K22" s="14"/>
      <c r="L22" s="14"/>
      <c r="M22" s="14"/>
      <c r="N22" s="14"/>
      <c r="O22" s="14"/>
      <c r="P22" s="14"/>
      <c r="Q22" s="14"/>
      <c r="R22" s="14"/>
      <c r="S22" s="14"/>
      <c r="T22" s="14"/>
      <c r="U22" s="14"/>
      <c r="V22" s="14"/>
      <c r="W22" s="14"/>
      <c r="X22" s="14"/>
      <c r="Y22" s="14"/>
      <c r="Z22" s="14"/>
      <c r="AA22" s="14"/>
      <c r="AB22" s="14"/>
    </row>
    <row r="23" ht="150.0" hidden="1" customHeight="1">
      <c r="A23" s="7">
        <v>44901.0</v>
      </c>
      <c r="B23" s="8" t="s">
        <v>7558</v>
      </c>
      <c r="C23" s="9" t="s">
        <v>14</v>
      </c>
      <c r="D23" s="15" t="s">
        <v>7559</v>
      </c>
      <c r="E23" s="8" t="s">
        <v>7560</v>
      </c>
      <c r="F23" s="16" t="s">
        <v>7330</v>
      </c>
      <c r="G23" s="21" t="s">
        <v>7783</v>
      </c>
      <c r="H23" s="79"/>
      <c r="I23" s="14"/>
      <c r="J23" s="14"/>
      <c r="K23" s="14"/>
      <c r="L23" s="14"/>
      <c r="M23" s="14"/>
      <c r="N23" s="14"/>
      <c r="O23" s="14"/>
      <c r="P23" s="14"/>
      <c r="Q23" s="14"/>
      <c r="R23" s="14"/>
      <c r="S23" s="14"/>
      <c r="T23" s="14"/>
      <c r="U23" s="14"/>
      <c r="V23" s="14"/>
      <c r="W23" s="14"/>
      <c r="X23" s="14"/>
      <c r="Y23" s="14"/>
      <c r="Z23" s="14"/>
      <c r="AA23" s="14"/>
      <c r="AB23" s="14"/>
    </row>
    <row r="24" ht="150.0" hidden="1" customHeight="1">
      <c r="A24" s="7">
        <v>44901.0</v>
      </c>
      <c r="B24" s="8" t="s">
        <v>7562</v>
      </c>
      <c r="C24" s="9" t="s">
        <v>14</v>
      </c>
      <c r="D24" s="15" t="s">
        <v>7784</v>
      </c>
      <c r="E24" s="8" t="s">
        <v>7504</v>
      </c>
      <c r="F24" s="16" t="s">
        <v>7564</v>
      </c>
      <c r="G24" s="21" t="s">
        <v>7785</v>
      </c>
      <c r="H24" s="81">
        <v>1.0</v>
      </c>
      <c r="I24" s="14"/>
      <c r="J24" s="14"/>
      <c r="K24" s="14"/>
      <c r="L24" s="14"/>
      <c r="M24" s="14"/>
      <c r="N24" s="14"/>
      <c r="O24" s="14"/>
      <c r="P24" s="14"/>
      <c r="Q24" s="14"/>
      <c r="R24" s="14"/>
      <c r="S24" s="14"/>
      <c r="T24" s="14"/>
      <c r="U24" s="14"/>
      <c r="V24" s="14"/>
      <c r="W24" s="14"/>
      <c r="X24" s="14"/>
      <c r="Y24" s="14"/>
      <c r="Z24" s="14"/>
      <c r="AA24" s="14"/>
      <c r="AB24" s="14"/>
    </row>
    <row r="25" ht="150.0" hidden="1" customHeight="1">
      <c r="A25" s="7">
        <v>44902.0</v>
      </c>
      <c r="B25" s="8" t="s">
        <v>7566</v>
      </c>
      <c r="C25" s="9" t="s">
        <v>14</v>
      </c>
      <c r="D25" s="10" t="s">
        <v>7567</v>
      </c>
      <c r="E25" s="8" t="s">
        <v>156</v>
      </c>
      <c r="F25" s="16" t="s">
        <v>7568</v>
      </c>
      <c r="G25" s="21" t="s">
        <v>7786</v>
      </c>
      <c r="H25" s="79"/>
      <c r="I25" s="14"/>
      <c r="J25" s="14"/>
      <c r="K25" s="14"/>
      <c r="L25" s="14"/>
      <c r="M25" s="14"/>
      <c r="N25" s="14"/>
      <c r="O25" s="14"/>
      <c r="P25" s="14"/>
      <c r="Q25" s="14"/>
      <c r="R25" s="14"/>
      <c r="S25" s="14"/>
      <c r="T25" s="14"/>
      <c r="U25" s="14"/>
      <c r="V25" s="14"/>
      <c r="W25" s="14"/>
      <c r="X25" s="14"/>
      <c r="Y25" s="14"/>
      <c r="Z25" s="14"/>
      <c r="AA25" s="14"/>
      <c r="AB25" s="14"/>
    </row>
    <row r="26" ht="150.0" hidden="1" customHeight="1">
      <c r="A26" s="7">
        <v>44902.0</v>
      </c>
      <c r="B26" s="8" t="s">
        <v>7570</v>
      </c>
      <c r="C26" s="9" t="s">
        <v>14</v>
      </c>
      <c r="D26" s="10" t="s">
        <v>7571</v>
      </c>
      <c r="E26" s="8" t="s">
        <v>109</v>
      </c>
      <c r="F26" s="16" t="s">
        <v>7572</v>
      </c>
      <c r="G26" s="21" t="s">
        <v>7787</v>
      </c>
      <c r="H26" s="79"/>
      <c r="I26" s="14"/>
      <c r="J26" s="14"/>
      <c r="K26" s="14"/>
      <c r="L26" s="14"/>
      <c r="M26" s="14"/>
      <c r="N26" s="14"/>
      <c r="O26" s="14"/>
      <c r="P26" s="14"/>
      <c r="Q26" s="14"/>
      <c r="R26" s="14"/>
      <c r="S26" s="14"/>
      <c r="T26" s="14"/>
      <c r="U26" s="14"/>
      <c r="V26" s="14"/>
      <c r="W26" s="14"/>
      <c r="X26" s="14"/>
      <c r="Y26" s="14"/>
      <c r="Z26" s="14"/>
      <c r="AA26" s="14"/>
      <c r="AB26" s="14"/>
    </row>
    <row r="27" ht="150.0" hidden="1" customHeight="1">
      <c r="A27" s="7">
        <v>44902.0</v>
      </c>
      <c r="B27" s="8" t="s">
        <v>7574</v>
      </c>
      <c r="C27" s="9" t="s">
        <v>14</v>
      </c>
      <c r="D27" s="10" t="s">
        <v>7575</v>
      </c>
      <c r="E27" s="8" t="s">
        <v>6305</v>
      </c>
      <c r="F27" s="16" t="s">
        <v>7576</v>
      </c>
      <c r="G27" s="78" t="s">
        <v>7577</v>
      </c>
      <c r="H27" s="79"/>
      <c r="I27" s="14"/>
      <c r="J27" s="14"/>
      <c r="K27" s="14"/>
      <c r="L27" s="14"/>
      <c r="M27" s="14"/>
      <c r="N27" s="14"/>
      <c r="O27" s="14"/>
      <c r="P27" s="14"/>
      <c r="Q27" s="14"/>
      <c r="R27" s="14"/>
      <c r="S27" s="14"/>
      <c r="T27" s="14"/>
      <c r="U27" s="14"/>
      <c r="V27" s="14"/>
      <c r="W27" s="14"/>
      <c r="X27" s="14"/>
      <c r="Y27" s="14"/>
      <c r="Z27" s="14"/>
      <c r="AA27" s="14"/>
      <c r="AB27" s="14"/>
    </row>
    <row r="28" ht="150.0" hidden="1" customHeight="1">
      <c r="A28" s="7">
        <v>44903.0</v>
      </c>
      <c r="B28" s="94" t="s">
        <v>7788</v>
      </c>
      <c r="C28" s="9" t="s">
        <v>14</v>
      </c>
      <c r="D28" s="95" t="s">
        <v>7579</v>
      </c>
      <c r="E28" s="8" t="s">
        <v>123</v>
      </c>
      <c r="F28" s="16" t="s">
        <v>7580</v>
      </c>
      <c r="G28" s="78" t="s">
        <v>7581</v>
      </c>
      <c r="H28" s="79"/>
      <c r="I28" s="14"/>
      <c r="J28" s="14"/>
      <c r="K28" s="14"/>
      <c r="L28" s="14"/>
      <c r="M28" s="14"/>
      <c r="N28" s="14"/>
      <c r="O28" s="14"/>
      <c r="P28" s="14"/>
      <c r="Q28" s="14"/>
      <c r="R28" s="14"/>
      <c r="S28" s="14"/>
      <c r="T28" s="14"/>
      <c r="U28" s="14"/>
      <c r="V28" s="14"/>
      <c r="W28" s="14"/>
      <c r="X28" s="14"/>
      <c r="Y28" s="14"/>
      <c r="Z28" s="14"/>
      <c r="AA28" s="14"/>
      <c r="AB28" s="14"/>
    </row>
    <row r="29" ht="150.0" hidden="1" customHeight="1">
      <c r="A29" s="7">
        <v>44903.0</v>
      </c>
      <c r="B29" s="96" t="s">
        <v>7582</v>
      </c>
      <c r="C29" s="9" t="s">
        <v>14</v>
      </c>
      <c r="D29" s="10" t="s">
        <v>7583</v>
      </c>
      <c r="E29" s="8" t="s">
        <v>7504</v>
      </c>
      <c r="F29" s="16" t="s">
        <v>7584</v>
      </c>
      <c r="G29" s="21" t="s">
        <v>7789</v>
      </c>
      <c r="H29" s="79"/>
      <c r="I29" s="14"/>
      <c r="J29" s="14"/>
      <c r="K29" s="14"/>
      <c r="L29" s="14"/>
      <c r="M29" s="14"/>
      <c r="N29" s="14"/>
      <c r="O29" s="14"/>
      <c r="P29" s="14"/>
      <c r="Q29" s="14"/>
      <c r="R29" s="14"/>
      <c r="S29" s="14"/>
      <c r="T29" s="14"/>
      <c r="U29" s="14"/>
      <c r="V29" s="14"/>
      <c r="W29" s="14"/>
      <c r="X29" s="14"/>
      <c r="Y29" s="14"/>
      <c r="Z29" s="14"/>
      <c r="AA29" s="14"/>
      <c r="AB29" s="14"/>
    </row>
    <row r="30" ht="150.0" customHeight="1">
      <c r="A30" s="7">
        <v>44903.0</v>
      </c>
      <c r="B30" s="8" t="s">
        <v>7586</v>
      </c>
      <c r="C30" s="9" t="s">
        <v>30</v>
      </c>
      <c r="D30" s="10" t="s">
        <v>7587</v>
      </c>
      <c r="E30" s="8" t="s">
        <v>37</v>
      </c>
      <c r="F30" s="16" t="s">
        <v>7588</v>
      </c>
      <c r="G30" s="78" t="s">
        <v>7589</v>
      </c>
      <c r="H30" s="79"/>
      <c r="I30" s="14"/>
      <c r="J30" s="14"/>
      <c r="K30" s="14"/>
      <c r="L30" s="14"/>
      <c r="M30" s="14"/>
      <c r="N30" s="14"/>
      <c r="O30" s="14"/>
      <c r="P30" s="14"/>
      <c r="Q30" s="14"/>
      <c r="R30" s="14"/>
      <c r="S30" s="14"/>
      <c r="T30" s="14"/>
      <c r="U30" s="14"/>
      <c r="V30" s="14"/>
      <c r="W30" s="14"/>
      <c r="X30" s="14"/>
      <c r="Y30" s="14"/>
      <c r="Z30" s="14"/>
      <c r="AA30" s="14"/>
      <c r="AB30" s="14"/>
    </row>
    <row r="31" ht="150.0" hidden="1" customHeight="1">
      <c r="A31" s="7">
        <v>44903.0</v>
      </c>
      <c r="B31" s="8" t="s">
        <v>7790</v>
      </c>
      <c r="C31" s="9" t="s">
        <v>14</v>
      </c>
      <c r="D31" s="10" t="s">
        <v>7595</v>
      </c>
      <c r="E31" s="8" t="s">
        <v>6117</v>
      </c>
      <c r="F31" s="16" t="s">
        <v>7596</v>
      </c>
      <c r="G31" s="78" t="s">
        <v>7597</v>
      </c>
      <c r="H31" s="79"/>
      <c r="I31" s="14"/>
      <c r="J31" s="14"/>
      <c r="K31" s="14"/>
      <c r="L31" s="14"/>
      <c r="M31" s="14"/>
      <c r="N31" s="14"/>
      <c r="O31" s="14"/>
      <c r="P31" s="14"/>
      <c r="Q31" s="14"/>
      <c r="R31" s="14"/>
      <c r="S31" s="14"/>
      <c r="T31" s="14"/>
      <c r="U31" s="14"/>
      <c r="V31" s="14"/>
      <c r="W31" s="14"/>
      <c r="X31" s="14"/>
      <c r="Y31" s="14"/>
      <c r="Z31" s="14"/>
      <c r="AA31" s="14"/>
      <c r="AB31" s="14"/>
    </row>
    <row r="32" ht="150.0" customHeight="1">
      <c r="A32" s="7">
        <v>44904.0</v>
      </c>
      <c r="B32" s="8" t="s">
        <v>7598</v>
      </c>
      <c r="C32" s="9" t="s">
        <v>10</v>
      </c>
      <c r="D32" s="15" t="s">
        <v>7599</v>
      </c>
      <c r="E32" s="11"/>
      <c r="F32" s="16" t="s">
        <v>7600</v>
      </c>
      <c r="G32" s="78" t="s">
        <v>7601</v>
      </c>
      <c r="H32" s="79"/>
      <c r="I32" s="14"/>
      <c r="J32" s="14"/>
      <c r="K32" s="14"/>
      <c r="L32" s="14"/>
      <c r="M32" s="14"/>
      <c r="N32" s="14"/>
      <c r="O32" s="14"/>
      <c r="P32" s="14"/>
      <c r="Q32" s="14"/>
      <c r="R32" s="14"/>
      <c r="S32" s="14"/>
      <c r="T32" s="14"/>
      <c r="U32" s="14"/>
      <c r="V32" s="14"/>
      <c r="W32" s="14"/>
      <c r="X32" s="14"/>
      <c r="Y32" s="14"/>
      <c r="Z32" s="14"/>
      <c r="AA32" s="14"/>
      <c r="AB32" s="14"/>
    </row>
    <row r="33" ht="150.0" customHeight="1">
      <c r="A33" s="7">
        <v>44904.0</v>
      </c>
      <c r="B33" s="8" t="s">
        <v>7602</v>
      </c>
      <c r="C33" s="9" t="s">
        <v>30</v>
      </c>
      <c r="D33" s="10" t="s">
        <v>7603</v>
      </c>
      <c r="E33" s="8" t="s">
        <v>68</v>
      </c>
      <c r="F33" s="16" t="s">
        <v>7604</v>
      </c>
      <c r="G33" s="78" t="s">
        <v>7605</v>
      </c>
      <c r="H33" s="79"/>
      <c r="I33" s="14"/>
      <c r="J33" s="14"/>
      <c r="K33" s="14"/>
      <c r="L33" s="14"/>
      <c r="M33" s="14"/>
      <c r="N33" s="14"/>
      <c r="O33" s="14"/>
      <c r="P33" s="14"/>
      <c r="Q33" s="14"/>
      <c r="R33" s="14"/>
      <c r="S33" s="14"/>
      <c r="T33" s="14"/>
      <c r="U33" s="14"/>
      <c r="V33" s="14"/>
      <c r="W33" s="14"/>
      <c r="X33" s="14"/>
      <c r="Y33" s="14"/>
      <c r="Z33" s="14"/>
      <c r="AA33" s="14"/>
      <c r="AB33" s="14"/>
    </row>
    <row r="34" ht="150.0" hidden="1" customHeight="1">
      <c r="A34" s="7">
        <v>44904.0</v>
      </c>
      <c r="B34" s="8" t="s">
        <v>7608</v>
      </c>
      <c r="C34" s="9" t="s">
        <v>14</v>
      </c>
      <c r="D34" s="10" t="s">
        <v>7609</v>
      </c>
      <c r="E34" s="8" t="s">
        <v>7610</v>
      </c>
      <c r="F34" s="16" t="s">
        <v>7611</v>
      </c>
      <c r="G34" s="21" t="s">
        <v>7791</v>
      </c>
      <c r="H34" s="79"/>
      <c r="I34" s="14"/>
      <c r="J34" s="14"/>
      <c r="K34" s="14"/>
      <c r="L34" s="14"/>
      <c r="M34" s="14"/>
      <c r="N34" s="14"/>
      <c r="O34" s="14"/>
      <c r="P34" s="14"/>
      <c r="Q34" s="14"/>
      <c r="R34" s="14"/>
      <c r="S34" s="14"/>
      <c r="T34" s="14"/>
      <c r="U34" s="14"/>
      <c r="V34" s="14"/>
      <c r="W34" s="14"/>
      <c r="X34" s="14"/>
      <c r="Y34" s="14"/>
      <c r="Z34" s="14"/>
      <c r="AA34" s="14"/>
      <c r="AB34" s="14"/>
    </row>
    <row r="35" ht="150.0" hidden="1" customHeight="1">
      <c r="A35" s="7">
        <v>44904.0</v>
      </c>
      <c r="B35" s="8" t="s">
        <v>7613</v>
      </c>
      <c r="C35" s="9" t="s">
        <v>14</v>
      </c>
      <c r="D35" s="10" t="s">
        <v>7614</v>
      </c>
      <c r="E35" s="8" t="s">
        <v>123</v>
      </c>
      <c r="F35" s="16" t="s">
        <v>7615</v>
      </c>
      <c r="G35" s="78" t="s">
        <v>7616</v>
      </c>
      <c r="H35" s="79"/>
      <c r="I35" s="14"/>
      <c r="J35" s="14"/>
      <c r="K35" s="14"/>
      <c r="L35" s="14"/>
      <c r="M35" s="14"/>
      <c r="N35" s="14"/>
      <c r="O35" s="14"/>
      <c r="P35" s="14"/>
      <c r="Q35" s="14"/>
      <c r="R35" s="14"/>
      <c r="S35" s="14"/>
      <c r="T35" s="14"/>
      <c r="U35" s="14"/>
      <c r="V35" s="14"/>
      <c r="W35" s="14"/>
      <c r="X35" s="14"/>
      <c r="Y35" s="14"/>
      <c r="Z35" s="14"/>
      <c r="AA35" s="14"/>
      <c r="AB35" s="14"/>
    </row>
    <row r="36" ht="150.0" hidden="1" customHeight="1">
      <c r="A36" s="7">
        <v>44904.0</v>
      </c>
      <c r="B36" s="8" t="s">
        <v>7617</v>
      </c>
      <c r="C36" s="9" t="s">
        <v>14</v>
      </c>
      <c r="D36" s="10" t="s">
        <v>7618</v>
      </c>
      <c r="E36" s="8" t="s">
        <v>123</v>
      </c>
      <c r="F36" s="16" t="s">
        <v>7792</v>
      </c>
      <c r="G36" s="21" t="s">
        <v>7793</v>
      </c>
      <c r="H36" s="79"/>
      <c r="I36" s="14"/>
      <c r="J36" s="14"/>
      <c r="K36" s="14"/>
      <c r="L36" s="14"/>
      <c r="M36" s="14"/>
      <c r="N36" s="14"/>
      <c r="O36" s="14"/>
      <c r="P36" s="14"/>
      <c r="Q36" s="14"/>
      <c r="R36" s="14"/>
      <c r="S36" s="14"/>
      <c r="T36" s="14"/>
      <c r="U36" s="14"/>
      <c r="V36" s="14"/>
      <c r="W36" s="14"/>
      <c r="X36" s="14"/>
      <c r="Y36" s="14"/>
      <c r="Z36" s="14"/>
      <c r="AA36" s="14"/>
      <c r="AB36" s="14"/>
    </row>
    <row r="37" ht="150.0" hidden="1" customHeight="1">
      <c r="A37" s="7">
        <v>44907.0</v>
      </c>
      <c r="B37" s="8" t="s">
        <v>7621</v>
      </c>
      <c r="C37" s="9" t="s">
        <v>14</v>
      </c>
      <c r="D37" s="15" t="s">
        <v>7794</v>
      </c>
      <c r="E37" s="8" t="s">
        <v>93</v>
      </c>
      <c r="F37" s="16" t="s">
        <v>7623</v>
      </c>
      <c r="G37" s="21" t="s">
        <v>7795</v>
      </c>
      <c r="H37" s="81">
        <v>5.0</v>
      </c>
      <c r="I37" s="14"/>
      <c r="J37" s="14"/>
      <c r="K37" s="14"/>
      <c r="L37" s="14"/>
      <c r="M37" s="14"/>
      <c r="N37" s="14"/>
      <c r="O37" s="14"/>
      <c r="P37" s="14"/>
      <c r="Q37" s="14"/>
      <c r="R37" s="14"/>
      <c r="S37" s="14"/>
      <c r="T37" s="14"/>
      <c r="U37" s="14"/>
      <c r="V37" s="14"/>
      <c r="W37" s="14"/>
      <c r="X37" s="14"/>
      <c r="Y37" s="14"/>
      <c r="Z37" s="14"/>
      <c r="AA37" s="14"/>
      <c r="AB37" s="14"/>
    </row>
    <row r="38" ht="150.0" hidden="1" customHeight="1">
      <c r="A38" s="7"/>
      <c r="B38" s="21" t="s">
        <v>7796</v>
      </c>
      <c r="C38" s="9" t="s">
        <v>14</v>
      </c>
      <c r="D38" s="10" t="s">
        <v>7614</v>
      </c>
      <c r="E38" s="8" t="s">
        <v>123</v>
      </c>
      <c r="F38" s="16" t="s">
        <v>7626</v>
      </c>
      <c r="G38" s="21" t="s">
        <v>7797</v>
      </c>
      <c r="H38" s="79"/>
      <c r="I38" s="14"/>
      <c r="J38" s="14"/>
      <c r="K38" s="14"/>
      <c r="L38" s="14"/>
      <c r="M38" s="14"/>
      <c r="N38" s="14"/>
      <c r="O38" s="14"/>
      <c r="P38" s="14"/>
      <c r="Q38" s="14"/>
      <c r="R38" s="14"/>
      <c r="S38" s="14"/>
      <c r="T38" s="14"/>
      <c r="U38" s="14"/>
      <c r="V38" s="14"/>
      <c r="W38" s="14"/>
      <c r="X38" s="14"/>
      <c r="Y38" s="14"/>
      <c r="Z38" s="14"/>
      <c r="AA38" s="14"/>
      <c r="AB38" s="14"/>
    </row>
    <row r="39" ht="150.0" hidden="1" customHeight="1">
      <c r="A39" s="7">
        <v>44907.0</v>
      </c>
      <c r="B39" s="8" t="s">
        <v>7628</v>
      </c>
      <c r="C39" s="9" t="s">
        <v>14</v>
      </c>
      <c r="D39" s="10" t="s">
        <v>7629</v>
      </c>
      <c r="E39" s="8" t="s">
        <v>156</v>
      </c>
      <c r="F39" s="16" t="s">
        <v>7630</v>
      </c>
      <c r="G39" s="78" t="s">
        <v>7631</v>
      </c>
      <c r="H39" s="79"/>
      <c r="I39" s="14"/>
      <c r="J39" s="14"/>
      <c r="K39" s="14"/>
      <c r="L39" s="14"/>
      <c r="M39" s="14"/>
      <c r="N39" s="14"/>
      <c r="O39" s="14"/>
      <c r="P39" s="14"/>
      <c r="Q39" s="14"/>
      <c r="R39" s="14"/>
      <c r="S39" s="14"/>
      <c r="T39" s="14"/>
      <c r="U39" s="14"/>
      <c r="V39" s="14"/>
      <c r="W39" s="14"/>
      <c r="X39" s="14"/>
      <c r="Y39" s="14"/>
      <c r="Z39" s="14"/>
      <c r="AA39" s="14"/>
      <c r="AB39" s="14"/>
    </row>
    <row r="40" ht="150.0" hidden="1" customHeight="1">
      <c r="A40" s="7">
        <v>44907.0</v>
      </c>
      <c r="B40" s="8" t="s">
        <v>7632</v>
      </c>
      <c r="C40" s="9" t="s">
        <v>14</v>
      </c>
      <c r="D40" s="10" t="s">
        <v>7633</v>
      </c>
      <c r="E40" s="8" t="s">
        <v>7560</v>
      </c>
      <c r="F40" s="16" t="s">
        <v>6878</v>
      </c>
      <c r="G40" s="21" t="s">
        <v>7798</v>
      </c>
      <c r="H40" s="79"/>
      <c r="I40" s="14"/>
      <c r="J40" s="14"/>
      <c r="K40" s="14"/>
      <c r="L40" s="14"/>
      <c r="M40" s="14"/>
      <c r="N40" s="14"/>
      <c r="O40" s="14"/>
      <c r="P40" s="14"/>
      <c r="Q40" s="14"/>
      <c r="R40" s="14"/>
      <c r="S40" s="14"/>
      <c r="T40" s="14"/>
      <c r="U40" s="14"/>
      <c r="V40" s="14"/>
      <c r="W40" s="14"/>
      <c r="X40" s="14"/>
      <c r="Y40" s="14"/>
      <c r="Z40" s="14"/>
      <c r="AA40" s="14"/>
      <c r="AB40" s="14"/>
    </row>
    <row r="41" ht="150.0" hidden="1" customHeight="1">
      <c r="A41" s="7">
        <v>44907.0</v>
      </c>
      <c r="B41" s="8" t="s">
        <v>7635</v>
      </c>
      <c r="C41" s="9" t="s">
        <v>14</v>
      </c>
      <c r="D41" s="10" t="s">
        <v>7636</v>
      </c>
      <c r="E41" s="8" t="s">
        <v>93</v>
      </c>
      <c r="F41" s="16" t="s">
        <v>7637</v>
      </c>
      <c r="G41" s="78" t="s">
        <v>7638</v>
      </c>
      <c r="H41" s="79"/>
      <c r="I41" s="14"/>
      <c r="J41" s="14"/>
      <c r="K41" s="14"/>
      <c r="L41" s="14"/>
      <c r="M41" s="14"/>
      <c r="N41" s="14"/>
      <c r="O41" s="14"/>
      <c r="P41" s="14"/>
      <c r="Q41" s="14"/>
      <c r="R41" s="14"/>
      <c r="S41" s="14"/>
      <c r="T41" s="14"/>
      <c r="U41" s="14"/>
      <c r="V41" s="14"/>
      <c r="W41" s="14"/>
      <c r="X41" s="14"/>
      <c r="Y41" s="14"/>
      <c r="Z41" s="14"/>
      <c r="AA41" s="14"/>
      <c r="AB41" s="14"/>
    </row>
    <row r="42" ht="150.0" hidden="1" customHeight="1">
      <c r="A42" s="7">
        <v>44907.0</v>
      </c>
      <c r="B42" s="8" t="s">
        <v>7639</v>
      </c>
      <c r="C42" s="9" t="s">
        <v>14</v>
      </c>
      <c r="D42" s="10" t="s">
        <v>7614</v>
      </c>
      <c r="E42" s="8" t="s">
        <v>123</v>
      </c>
      <c r="F42" s="16" t="s">
        <v>7640</v>
      </c>
      <c r="G42" s="78" t="s">
        <v>7641</v>
      </c>
      <c r="H42" s="79"/>
      <c r="I42" s="14"/>
      <c r="J42" s="14"/>
      <c r="K42" s="14"/>
      <c r="L42" s="14"/>
      <c r="M42" s="14"/>
      <c r="N42" s="14"/>
      <c r="O42" s="14"/>
      <c r="P42" s="14"/>
      <c r="Q42" s="14"/>
      <c r="R42" s="14"/>
      <c r="S42" s="14"/>
      <c r="T42" s="14"/>
      <c r="U42" s="14"/>
      <c r="V42" s="14"/>
      <c r="W42" s="14"/>
      <c r="X42" s="14"/>
      <c r="Y42" s="14"/>
      <c r="Z42" s="14"/>
      <c r="AA42" s="14"/>
      <c r="AB42" s="14"/>
    </row>
    <row r="43" ht="150.0" customHeight="1">
      <c r="A43" s="7">
        <v>44907.0</v>
      </c>
      <c r="B43" s="8" t="s">
        <v>7642</v>
      </c>
      <c r="C43" s="9" t="s">
        <v>10</v>
      </c>
      <c r="D43" s="10" t="s">
        <v>7643</v>
      </c>
      <c r="E43" s="8" t="s">
        <v>53</v>
      </c>
      <c r="F43" s="16" t="s">
        <v>7644</v>
      </c>
      <c r="G43" s="78" t="s">
        <v>7645</v>
      </c>
      <c r="H43" s="79"/>
      <c r="I43" s="14"/>
      <c r="J43" s="14"/>
      <c r="K43" s="14"/>
      <c r="L43" s="14"/>
      <c r="M43" s="14"/>
      <c r="N43" s="14"/>
      <c r="O43" s="14"/>
      <c r="P43" s="14"/>
      <c r="Q43" s="14"/>
      <c r="R43" s="14"/>
      <c r="S43" s="14"/>
      <c r="T43" s="14"/>
      <c r="U43" s="14"/>
      <c r="V43" s="14"/>
      <c r="W43" s="14"/>
      <c r="X43" s="14"/>
      <c r="Y43" s="14"/>
      <c r="Z43" s="14"/>
      <c r="AA43" s="14"/>
      <c r="AB43" s="14"/>
    </row>
    <row r="44" ht="150.0" hidden="1" customHeight="1">
      <c r="A44" s="7">
        <v>44907.0</v>
      </c>
      <c r="B44" s="8" t="s">
        <v>7646</v>
      </c>
      <c r="C44" s="9" t="s">
        <v>14</v>
      </c>
      <c r="D44" s="10" t="s">
        <v>7647</v>
      </c>
      <c r="E44" s="8" t="s">
        <v>156</v>
      </c>
      <c r="F44" s="16" t="s">
        <v>7648</v>
      </c>
      <c r="G44" s="78" t="s">
        <v>7649</v>
      </c>
      <c r="H44" s="79"/>
      <c r="I44" s="14"/>
      <c r="J44" s="14"/>
      <c r="K44" s="14"/>
      <c r="L44" s="14"/>
      <c r="M44" s="14"/>
      <c r="N44" s="14"/>
      <c r="O44" s="14"/>
      <c r="P44" s="14"/>
      <c r="Q44" s="14"/>
      <c r="R44" s="14"/>
      <c r="S44" s="14"/>
      <c r="T44" s="14"/>
      <c r="U44" s="14"/>
      <c r="V44" s="14"/>
      <c r="W44" s="14"/>
      <c r="X44" s="14"/>
      <c r="Y44" s="14"/>
      <c r="Z44" s="14"/>
      <c r="AA44" s="14"/>
      <c r="AB44" s="14"/>
    </row>
    <row r="45" ht="150.0" hidden="1" customHeight="1">
      <c r="A45" s="7">
        <v>44908.0</v>
      </c>
      <c r="B45" s="8" t="s">
        <v>7650</v>
      </c>
      <c r="C45" s="9" t="s">
        <v>14</v>
      </c>
      <c r="D45" s="10" t="s">
        <v>7614</v>
      </c>
      <c r="E45" s="8" t="s">
        <v>123</v>
      </c>
      <c r="F45" s="16" t="s">
        <v>7651</v>
      </c>
      <c r="G45" s="21" t="s">
        <v>7799</v>
      </c>
      <c r="H45" s="79"/>
      <c r="I45" s="14"/>
      <c r="J45" s="14"/>
      <c r="K45" s="14"/>
      <c r="L45" s="14"/>
      <c r="M45" s="14"/>
      <c r="N45" s="14"/>
      <c r="O45" s="14"/>
      <c r="P45" s="14"/>
      <c r="Q45" s="14"/>
      <c r="R45" s="14"/>
      <c r="S45" s="14"/>
      <c r="T45" s="14"/>
      <c r="U45" s="14"/>
      <c r="V45" s="14"/>
      <c r="W45" s="14"/>
      <c r="X45" s="14"/>
      <c r="Y45" s="14"/>
      <c r="Z45" s="14"/>
      <c r="AA45" s="14"/>
      <c r="AB45" s="14"/>
    </row>
    <row r="46" ht="150.0" hidden="1" customHeight="1">
      <c r="A46" s="7">
        <v>44908.0</v>
      </c>
      <c r="B46" s="8" t="s">
        <v>7653</v>
      </c>
      <c r="C46" s="9" t="s">
        <v>14</v>
      </c>
      <c r="D46" s="15" t="s">
        <v>7800</v>
      </c>
      <c r="E46" s="8" t="s">
        <v>132</v>
      </c>
      <c r="F46" s="16" t="s">
        <v>6878</v>
      </c>
      <c r="G46" s="21" t="s">
        <v>7801</v>
      </c>
      <c r="H46" s="81">
        <v>4.0</v>
      </c>
      <c r="I46" s="14"/>
      <c r="J46" s="14"/>
      <c r="K46" s="14"/>
      <c r="L46" s="14"/>
      <c r="M46" s="14"/>
      <c r="N46" s="14"/>
      <c r="O46" s="14"/>
      <c r="P46" s="14"/>
      <c r="Q46" s="14"/>
      <c r="R46" s="14"/>
      <c r="S46" s="14"/>
      <c r="T46" s="14"/>
      <c r="U46" s="14"/>
      <c r="V46" s="14"/>
      <c r="W46" s="14"/>
      <c r="X46" s="14"/>
      <c r="Y46" s="14"/>
      <c r="Z46" s="14"/>
      <c r="AA46" s="14"/>
      <c r="AB46" s="14"/>
    </row>
    <row r="47" ht="150.0" hidden="1" customHeight="1">
      <c r="A47" s="7">
        <v>44908.0</v>
      </c>
      <c r="B47" s="8" t="s">
        <v>7802</v>
      </c>
      <c r="C47" s="9" t="s">
        <v>14</v>
      </c>
      <c r="D47" s="10" t="s">
        <v>7657</v>
      </c>
      <c r="E47" s="8" t="s">
        <v>109</v>
      </c>
      <c r="F47" s="16" t="s">
        <v>7658</v>
      </c>
      <c r="G47" s="78" t="s">
        <v>7659</v>
      </c>
      <c r="H47" s="79"/>
      <c r="I47" s="14"/>
      <c r="J47" s="14"/>
      <c r="K47" s="14"/>
      <c r="L47" s="14"/>
      <c r="M47" s="14"/>
      <c r="N47" s="14"/>
      <c r="O47" s="14"/>
      <c r="P47" s="14"/>
      <c r="Q47" s="14"/>
      <c r="R47" s="14"/>
      <c r="S47" s="14"/>
      <c r="T47" s="14"/>
      <c r="U47" s="14"/>
      <c r="V47" s="14"/>
      <c r="W47" s="14"/>
      <c r="X47" s="14"/>
      <c r="Y47" s="14"/>
      <c r="Z47" s="14"/>
      <c r="AA47" s="14"/>
      <c r="AB47" s="14"/>
    </row>
    <row r="48" ht="150.0" customHeight="1">
      <c r="A48" s="7">
        <v>44908.0</v>
      </c>
      <c r="B48" s="8" t="s">
        <v>7660</v>
      </c>
      <c r="C48" s="9" t="s">
        <v>10</v>
      </c>
      <c r="D48" s="10" t="s">
        <v>7661</v>
      </c>
      <c r="E48" s="8" t="s">
        <v>68</v>
      </c>
      <c r="F48" s="16" t="s">
        <v>7662</v>
      </c>
      <c r="G48" s="78" t="s">
        <v>7663</v>
      </c>
      <c r="H48" s="79"/>
      <c r="I48" s="14"/>
      <c r="J48" s="14"/>
      <c r="K48" s="14"/>
      <c r="L48" s="14"/>
      <c r="M48" s="14"/>
      <c r="N48" s="14"/>
      <c r="O48" s="14"/>
      <c r="P48" s="14"/>
      <c r="Q48" s="14"/>
      <c r="R48" s="14"/>
      <c r="S48" s="14"/>
      <c r="T48" s="14"/>
      <c r="U48" s="14"/>
      <c r="V48" s="14"/>
      <c r="W48" s="14"/>
      <c r="X48" s="14"/>
      <c r="Y48" s="14"/>
      <c r="Z48" s="14"/>
      <c r="AA48" s="14"/>
      <c r="AB48" s="14"/>
    </row>
    <row r="49" ht="150.0" customHeight="1">
      <c r="A49" s="7">
        <v>44908.0</v>
      </c>
      <c r="B49" s="8" t="s">
        <v>7664</v>
      </c>
      <c r="C49" s="9" t="s">
        <v>10</v>
      </c>
      <c r="D49" s="10" t="s">
        <v>7665</v>
      </c>
      <c r="E49" s="8" t="s">
        <v>199</v>
      </c>
      <c r="F49" s="16" t="s">
        <v>7666</v>
      </c>
      <c r="G49" s="78" t="s">
        <v>7667</v>
      </c>
      <c r="H49" s="79"/>
      <c r="I49" s="14"/>
      <c r="J49" s="14"/>
      <c r="K49" s="14"/>
      <c r="L49" s="14"/>
      <c r="M49" s="14"/>
      <c r="N49" s="14"/>
      <c r="O49" s="14"/>
      <c r="P49" s="14"/>
      <c r="Q49" s="14"/>
      <c r="R49" s="14"/>
      <c r="S49" s="14"/>
      <c r="T49" s="14"/>
      <c r="U49" s="14"/>
      <c r="V49" s="14"/>
      <c r="W49" s="14"/>
      <c r="X49" s="14"/>
      <c r="Y49" s="14"/>
      <c r="Z49" s="14"/>
      <c r="AA49" s="14"/>
      <c r="AB49" s="14"/>
    </row>
    <row r="50" ht="150.0" hidden="1" customHeight="1">
      <c r="A50" s="7">
        <v>44908.0</v>
      </c>
      <c r="B50" s="8" t="s">
        <v>7668</v>
      </c>
      <c r="C50" s="9" t="s">
        <v>14</v>
      </c>
      <c r="D50" s="10" t="s">
        <v>7669</v>
      </c>
      <c r="E50" s="8" t="s">
        <v>3947</v>
      </c>
      <c r="F50" s="16" t="s">
        <v>7670</v>
      </c>
      <c r="G50" s="78" t="s">
        <v>7671</v>
      </c>
      <c r="H50" s="79"/>
      <c r="I50" s="14"/>
      <c r="J50" s="14"/>
      <c r="K50" s="14"/>
      <c r="L50" s="14"/>
      <c r="M50" s="14"/>
      <c r="N50" s="14"/>
      <c r="O50" s="14"/>
      <c r="P50" s="14"/>
      <c r="Q50" s="14"/>
      <c r="R50" s="14"/>
      <c r="S50" s="14"/>
      <c r="T50" s="14"/>
      <c r="U50" s="14"/>
      <c r="V50" s="14"/>
      <c r="W50" s="14"/>
      <c r="X50" s="14"/>
      <c r="Y50" s="14"/>
      <c r="Z50" s="14"/>
      <c r="AA50" s="14"/>
      <c r="AB50" s="14"/>
    </row>
    <row r="51" ht="150.0" hidden="1" customHeight="1">
      <c r="A51" s="7">
        <v>44908.0</v>
      </c>
      <c r="B51" s="8" t="s">
        <v>7672</v>
      </c>
      <c r="C51" s="9" t="s">
        <v>14</v>
      </c>
      <c r="D51" s="10" t="s">
        <v>7673</v>
      </c>
      <c r="E51" s="8" t="s">
        <v>68</v>
      </c>
      <c r="F51" s="16" t="s">
        <v>7674</v>
      </c>
      <c r="G51" s="78" t="s">
        <v>7675</v>
      </c>
      <c r="H51" s="79"/>
      <c r="I51" s="14"/>
      <c r="J51" s="14"/>
      <c r="K51" s="14"/>
      <c r="L51" s="14"/>
      <c r="M51" s="14"/>
      <c r="N51" s="14"/>
      <c r="O51" s="14"/>
      <c r="P51" s="14"/>
      <c r="Q51" s="14"/>
      <c r="R51" s="14"/>
      <c r="S51" s="14"/>
      <c r="T51" s="14"/>
      <c r="U51" s="14"/>
      <c r="V51" s="14"/>
      <c r="W51" s="14"/>
      <c r="X51" s="14"/>
      <c r="Y51" s="14"/>
      <c r="Z51" s="14"/>
      <c r="AA51" s="14"/>
      <c r="AB51" s="14"/>
    </row>
    <row r="52" ht="150.0" hidden="1" customHeight="1">
      <c r="A52" s="7">
        <v>44908.0</v>
      </c>
      <c r="B52" s="8" t="s">
        <v>7676</v>
      </c>
      <c r="C52" s="9" t="s">
        <v>14</v>
      </c>
      <c r="D52" s="10" t="s">
        <v>7677</v>
      </c>
      <c r="E52" s="8" t="s">
        <v>156</v>
      </c>
      <c r="F52" s="16" t="s">
        <v>7678</v>
      </c>
      <c r="G52" s="78" t="s">
        <v>7679</v>
      </c>
      <c r="H52" s="79"/>
      <c r="I52" s="14"/>
      <c r="J52" s="14"/>
      <c r="K52" s="14"/>
      <c r="L52" s="14"/>
      <c r="M52" s="14"/>
      <c r="N52" s="14"/>
      <c r="O52" s="14"/>
      <c r="P52" s="14"/>
      <c r="Q52" s="14"/>
      <c r="R52" s="14"/>
      <c r="S52" s="14"/>
      <c r="T52" s="14"/>
      <c r="U52" s="14"/>
      <c r="V52" s="14"/>
      <c r="W52" s="14"/>
      <c r="X52" s="14"/>
      <c r="Y52" s="14"/>
      <c r="Z52" s="14"/>
      <c r="AA52" s="14"/>
      <c r="AB52" s="14"/>
    </row>
    <row r="53" ht="150.0" hidden="1" customHeight="1">
      <c r="A53" s="7">
        <v>44908.0</v>
      </c>
      <c r="B53" s="8" t="s">
        <v>7680</v>
      </c>
      <c r="C53" s="9" t="s">
        <v>14</v>
      </c>
      <c r="D53" s="15" t="s">
        <v>7803</v>
      </c>
      <c r="E53" s="8" t="s">
        <v>7610</v>
      </c>
      <c r="F53" s="16" t="s">
        <v>7611</v>
      </c>
      <c r="G53" s="21" t="s">
        <v>7804</v>
      </c>
      <c r="H53" s="81">
        <v>3.0</v>
      </c>
      <c r="I53" s="14"/>
      <c r="J53" s="14"/>
      <c r="K53" s="14"/>
      <c r="L53" s="14"/>
      <c r="M53" s="14"/>
      <c r="N53" s="14"/>
      <c r="O53" s="14"/>
      <c r="P53" s="14"/>
      <c r="Q53" s="14"/>
      <c r="R53" s="14"/>
      <c r="S53" s="14"/>
      <c r="T53" s="14"/>
      <c r="U53" s="14"/>
      <c r="V53" s="14"/>
      <c r="W53" s="14"/>
      <c r="X53" s="14"/>
      <c r="Y53" s="14"/>
      <c r="Z53" s="14"/>
      <c r="AA53" s="14"/>
      <c r="AB53" s="14"/>
    </row>
    <row r="54" ht="150.0" hidden="1" customHeight="1">
      <c r="A54" s="7">
        <v>44908.0</v>
      </c>
      <c r="B54" s="8" t="s">
        <v>7685</v>
      </c>
      <c r="C54" s="9" t="s">
        <v>14</v>
      </c>
      <c r="D54" s="15" t="s">
        <v>7805</v>
      </c>
      <c r="E54" s="8" t="s">
        <v>1374</v>
      </c>
      <c r="F54" s="16" t="s">
        <v>7687</v>
      </c>
      <c r="G54" s="97" t="s">
        <v>7806</v>
      </c>
      <c r="H54" s="81">
        <v>2.0</v>
      </c>
      <c r="I54" s="14"/>
      <c r="J54" s="14"/>
      <c r="K54" s="14"/>
      <c r="L54" s="14"/>
      <c r="M54" s="14"/>
      <c r="N54" s="14"/>
      <c r="O54" s="14"/>
      <c r="P54" s="14"/>
      <c r="Q54" s="14"/>
      <c r="R54" s="14"/>
      <c r="S54" s="14"/>
      <c r="T54" s="14"/>
      <c r="U54" s="14"/>
      <c r="V54" s="14"/>
      <c r="W54" s="14"/>
      <c r="X54" s="14"/>
      <c r="Y54" s="14"/>
      <c r="Z54" s="14"/>
      <c r="AA54" s="14"/>
      <c r="AB54" s="14"/>
    </row>
    <row r="55" ht="150.0" hidden="1" customHeight="1">
      <c r="A55" s="7">
        <v>44909.0</v>
      </c>
      <c r="B55" s="8" t="s">
        <v>7689</v>
      </c>
      <c r="C55" s="9" t="s">
        <v>14</v>
      </c>
      <c r="D55" s="10" t="s">
        <v>7690</v>
      </c>
      <c r="E55" s="8" t="s">
        <v>7691</v>
      </c>
      <c r="F55" s="16" t="s">
        <v>7692</v>
      </c>
      <c r="G55" s="78" t="s">
        <v>7693</v>
      </c>
      <c r="H55" s="79"/>
      <c r="I55" s="14"/>
      <c r="J55" s="14"/>
      <c r="K55" s="14"/>
      <c r="L55" s="14"/>
      <c r="M55" s="14"/>
      <c r="N55" s="14"/>
      <c r="O55" s="14"/>
      <c r="P55" s="14"/>
      <c r="Q55" s="14"/>
      <c r="R55" s="14"/>
      <c r="S55" s="14"/>
      <c r="T55" s="14"/>
      <c r="U55" s="14"/>
      <c r="V55" s="14"/>
      <c r="W55" s="14"/>
      <c r="X55" s="14"/>
      <c r="Y55" s="14"/>
      <c r="Z55" s="14"/>
      <c r="AA55" s="14"/>
      <c r="AB55" s="14"/>
    </row>
    <row r="56" ht="150.0" hidden="1" customHeight="1">
      <c r="A56" s="7">
        <v>44909.0</v>
      </c>
      <c r="B56" s="8" t="s">
        <v>7694</v>
      </c>
      <c r="C56" s="9" t="s">
        <v>14</v>
      </c>
      <c r="D56" s="10" t="s">
        <v>7695</v>
      </c>
      <c r="E56" s="8" t="s">
        <v>4787</v>
      </c>
      <c r="F56" s="16" t="s">
        <v>7696</v>
      </c>
      <c r="G56" s="78" t="s">
        <v>7697</v>
      </c>
      <c r="H56" s="79"/>
      <c r="I56" s="14"/>
      <c r="J56" s="14"/>
      <c r="K56" s="14"/>
      <c r="L56" s="14"/>
      <c r="M56" s="14"/>
      <c r="N56" s="14"/>
      <c r="O56" s="14"/>
      <c r="P56" s="14"/>
      <c r="Q56" s="14"/>
      <c r="R56" s="14"/>
      <c r="S56" s="14"/>
      <c r="T56" s="14"/>
      <c r="U56" s="14"/>
      <c r="V56" s="14"/>
      <c r="W56" s="14"/>
      <c r="X56" s="14"/>
      <c r="Y56" s="14"/>
      <c r="Z56" s="14"/>
      <c r="AA56" s="14"/>
      <c r="AB56" s="14"/>
    </row>
    <row r="57" ht="150.0" customHeight="1">
      <c r="A57" s="7">
        <v>44909.0</v>
      </c>
      <c r="B57" s="8" t="s">
        <v>7698</v>
      </c>
      <c r="C57" s="9" t="s">
        <v>10</v>
      </c>
      <c r="D57" s="10" t="s">
        <v>7699</v>
      </c>
      <c r="E57" s="8" t="s">
        <v>68</v>
      </c>
      <c r="F57" s="16" t="s">
        <v>7700</v>
      </c>
      <c r="G57" s="78" t="s">
        <v>7701</v>
      </c>
      <c r="H57" s="79"/>
      <c r="I57" s="14"/>
      <c r="J57" s="14"/>
      <c r="K57" s="14"/>
      <c r="L57" s="14"/>
      <c r="M57" s="14"/>
      <c r="N57" s="14"/>
      <c r="O57" s="14"/>
      <c r="P57" s="14"/>
      <c r="Q57" s="14"/>
      <c r="R57" s="14"/>
      <c r="S57" s="14"/>
      <c r="T57" s="14"/>
      <c r="U57" s="14"/>
      <c r="V57" s="14"/>
      <c r="W57" s="14"/>
      <c r="X57" s="14"/>
      <c r="Y57" s="14"/>
      <c r="Z57" s="14"/>
      <c r="AA57" s="14"/>
      <c r="AB57" s="14"/>
    </row>
    <row r="58" ht="150.0" customHeight="1">
      <c r="A58" s="7">
        <v>44909.0</v>
      </c>
      <c r="B58" s="8" t="s">
        <v>7702</v>
      </c>
      <c r="C58" s="9" t="s">
        <v>10</v>
      </c>
      <c r="D58" s="10" t="s">
        <v>7703</v>
      </c>
      <c r="E58" s="8" t="s">
        <v>156</v>
      </c>
      <c r="F58" s="16" t="s">
        <v>7704</v>
      </c>
      <c r="G58" s="78" t="s">
        <v>7705</v>
      </c>
      <c r="H58" s="79"/>
      <c r="I58" s="14"/>
      <c r="J58" s="14"/>
      <c r="K58" s="14"/>
      <c r="L58" s="14"/>
      <c r="M58" s="14"/>
      <c r="N58" s="14"/>
      <c r="O58" s="14"/>
      <c r="P58" s="14"/>
      <c r="Q58" s="14"/>
      <c r="R58" s="14"/>
      <c r="S58" s="14"/>
      <c r="T58" s="14"/>
      <c r="U58" s="14"/>
      <c r="V58" s="14"/>
      <c r="W58" s="14"/>
      <c r="X58" s="14"/>
      <c r="Y58" s="14"/>
      <c r="Z58" s="14"/>
      <c r="AA58" s="14"/>
      <c r="AB58" s="14"/>
    </row>
    <row r="59" ht="150.0" hidden="1" customHeight="1">
      <c r="A59" s="7">
        <v>44910.0</v>
      </c>
      <c r="B59" s="8" t="s">
        <v>7706</v>
      </c>
      <c r="C59" s="9" t="s">
        <v>14</v>
      </c>
      <c r="D59" s="10" t="s">
        <v>7707</v>
      </c>
      <c r="E59" s="8" t="s">
        <v>156</v>
      </c>
      <c r="F59" s="16" t="s">
        <v>7708</v>
      </c>
      <c r="G59" s="21" t="s">
        <v>7807</v>
      </c>
      <c r="H59" s="79"/>
      <c r="I59" s="14"/>
      <c r="J59" s="14"/>
      <c r="K59" s="14"/>
      <c r="L59" s="14"/>
      <c r="M59" s="14"/>
      <c r="N59" s="14"/>
      <c r="O59" s="14"/>
      <c r="P59" s="14"/>
      <c r="Q59" s="14"/>
      <c r="R59" s="14"/>
      <c r="S59" s="14"/>
      <c r="T59" s="14"/>
      <c r="U59" s="14"/>
      <c r="V59" s="14"/>
      <c r="W59" s="14"/>
      <c r="X59" s="14"/>
      <c r="Y59" s="14"/>
      <c r="Z59" s="14"/>
      <c r="AA59" s="14"/>
      <c r="AB59" s="14"/>
    </row>
    <row r="60" ht="150.0" hidden="1" customHeight="1">
      <c r="A60" s="7">
        <v>44910.0</v>
      </c>
      <c r="B60" s="8" t="s">
        <v>7808</v>
      </c>
      <c r="C60" s="9" t="s">
        <v>14</v>
      </c>
      <c r="D60" s="15" t="s">
        <v>7809</v>
      </c>
      <c r="E60" s="8" t="s">
        <v>123</v>
      </c>
      <c r="F60" s="16" t="s">
        <v>7712</v>
      </c>
      <c r="G60" s="21" t="s">
        <v>7810</v>
      </c>
      <c r="H60" s="81">
        <v>1.0</v>
      </c>
      <c r="I60" s="14"/>
      <c r="J60" s="14"/>
      <c r="K60" s="14"/>
      <c r="L60" s="14"/>
      <c r="M60" s="14"/>
      <c r="N60" s="14"/>
      <c r="O60" s="14"/>
      <c r="P60" s="14"/>
      <c r="Q60" s="14"/>
      <c r="R60" s="14"/>
      <c r="S60" s="14"/>
      <c r="T60" s="14"/>
      <c r="U60" s="14"/>
      <c r="V60" s="14"/>
      <c r="W60" s="14"/>
      <c r="X60" s="14"/>
      <c r="Y60" s="14"/>
      <c r="Z60" s="14"/>
      <c r="AA60" s="14"/>
      <c r="AB60" s="14"/>
    </row>
    <row r="61" ht="150.0" hidden="1" customHeight="1">
      <c r="A61" s="7">
        <v>44910.0</v>
      </c>
      <c r="B61" s="8" t="s">
        <v>7811</v>
      </c>
      <c r="C61" s="9" t="s">
        <v>14</v>
      </c>
      <c r="D61" s="10" t="s">
        <v>7715</v>
      </c>
      <c r="E61" s="8" t="s">
        <v>156</v>
      </c>
      <c r="F61" s="16" t="s">
        <v>7716</v>
      </c>
      <c r="G61" s="78" t="s">
        <v>7717</v>
      </c>
      <c r="H61" s="79"/>
      <c r="I61" s="14"/>
      <c r="J61" s="14"/>
      <c r="K61" s="14"/>
      <c r="L61" s="14"/>
      <c r="M61" s="14"/>
      <c r="N61" s="14"/>
      <c r="O61" s="14"/>
      <c r="P61" s="14"/>
      <c r="Q61" s="14"/>
      <c r="R61" s="14"/>
      <c r="S61" s="14"/>
      <c r="T61" s="14"/>
      <c r="U61" s="14"/>
      <c r="V61" s="14"/>
      <c r="W61" s="14"/>
      <c r="X61" s="14"/>
      <c r="Y61" s="14"/>
      <c r="Z61" s="14"/>
      <c r="AA61" s="14"/>
      <c r="AB61" s="14"/>
    </row>
    <row r="62" ht="150.0" hidden="1" customHeight="1">
      <c r="A62" s="7">
        <v>44910.0</v>
      </c>
      <c r="B62" s="8" t="s">
        <v>7718</v>
      </c>
      <c r="C62" s="9" t="s">
        <v>14</v>
      </c>
      <c r="D62" s="10" t="s">
        <v>7719</v>
      </c>
      <c r="E62" s="8" t="s">
        <v>524</v>
      </c>
      <c r="F62" s="16" t="s">
        <v>7720</v>
      </c>
      <c r="G62" s="78" t="s">
        <v>7721</v>
      </c>
      <c r="H62" s="79"/>
      <c r="I62" s="14"/>
      <c r="J62" s="14"/>
      <c r="K62" s="14"/>
      <c r="L62" s="14"/>
      <c r="M62" s="14"/>
      <c r="N62" s="14"/>
      <c r="O62" s="14"/>
      <c r="P62" s="14"/>
      <c r="Q62" s="14"/>
      <c r="R62" s="14"/>
      <c r="S62" s="14"/>
      <c r="T62" s="14"/>
      <c r="U62" s="14"/>
      <c r="V62" s="14"/>
      <c r="W62" s="14"/>
      <c r="X62" s="14"/>
      <c r="Y62" s="14"/>
      <c r="Z62" s="14"/>
      <c r="AA62" s="14"/>
      <c r="AB62" s="14"/>
    </row>
    <row r="63" ht="150.0" hidden="1" customHeight="1">
      <c r="A63" s="7">
        <v>44910.0</v>
      </c>
      <c r="B63" s="8" t="s">
        <v>7722</v>
      </c>
      <c r="C63" s="9" t="s">
        <v>14</v>
      </c>
      <c r="D63" s="10" t="s">
        <v>7719</v>
      </c>
      <c r="E63" s="8" t="s">
        <v>123</v>
      </c>
      <c r="F63" s="16" t="s">
        <v>7723</v>
      </c>
      <c r="G63" s="78" t="s">
        <v>7724</v>
      </c>
      <c r="H63" s="79"/>
      <c r="I63" s="14"/>
      <c r="J63" s="14"/>
      <c r="K63" s="14"/>
      <c r="L63" s="14"/>
      <c r="M63" s="14"/>
      <c r="N63" s="14"/>
      <c r="O63" s="14"/>
      <c r="P63" s="14"/>
      <c r="Q63" s="14"/>
      <c r="R63" s="14"/>
      <c r="S63" s="14"/>
      <c r="T63" s="14"/>
      <c r="U63" s="14"/>
      <c r="V63" s="14"/>
      <c r="W63" s="14"/>
      <c r="X63" s="14"/>
      <c r="Y63" s="14"/>
      <c r="Z63" s="14"/>
      <c r="AA63" s="14"/>
      <c r="AB63" s="14"/>
    </row>
    <row r="64" ht="150.0" hidden="1" customHeight="1">
      <c r="A64" s="7">
        <v>44910.0</v>
      </c>
      <c r="B64" s="8" t="s">
        <v>7725</v>
      </c>
      <c r="C64" s="9" t="s">
        <v>14</v>
      </c>
      <c r="D64" s="15" t="s">
        <v>7812</v>
      </c>
      <c r="E64" s="8" t="s">
        <v>7610</v>
      </c>
      <c r="F64" s="16" t="s">
        <v>7611</v>
      </c>
      <c r="G64" s="21" t="s">
        <v>7813</v>
      </c>
      <c r="H64" s="81">
        <v>1.0</v>
      </c>
      <c r="I64" s="14"/>
      <c r="J64" s="14"/>
      <c r="K64" s="14"/>
      <c r="L64" s="14"/>
      <c r="M64" s="14"/>
      <c r="N64" s="14"/>
      <c r="O64" s="14"/>
      <c r="P64" s="14"/>
      <c r="Q64" s="14"/>
      <c r="R64" s="14"/>
      <c r="S64" s="14"/>
      <c r="T64" s="14"/>
      <c r="U64" s="14"/>
      <c r="V64" s="14"/>
      <c r="W64" s="14"/>
      <c r="X64" s="14"/>
      <c r="Y64" s="14"/>
      <c r="Z64" s="14"/>
      <c r="AA64" s="14"/>
      <c r="AB64" s="14"/>
    </row>
    <row r="65" ht="150.0" hidden="1" customHeight="1">
      <c r="A65" s="7">
        <v>44911.0</v>
      </c>
      <c r="B65" s="8" t="s">
        <v>7731</v>
      </c>
      <c r="C65" s="9" t="s">
        <v>14</v>
      </c>
      <c r="D65" s="10" t="s">
        <v>7732</v>
      </c>
      <c r="E65" s="8" t="s">
        <v>7733</v>
      </c>
      <c r="F65" s="16" t="s">
        <v>7734</v>
      </c>
      <c r="G65" s="78" t="s">
        <v>7735</v>
      </c>
      <c r="H65" s="79"/>
      <c r="I65" s="14"/>
      <c r="J65" s="14"/>
      <c r="K65" s="14"/>
      <c r="L65" s="14"/>
      <c r="M65" s="14"/>
      <c r="N65" s="14"/>
      <c r="O65" s="14"/>
      <c r="P65" s="14"/>
      <c r="Q65" s="14"/>
      <c r="R65" s="14"/>
      <c r="S65" s="14"/>
      <c r="T65" s="14"/>
      <c r="U65" s="14"/>
      <c r="V65" s="14"/>
      <c r="W65" s="14"/>
      <c r="X65" s="14"/>
      <c r="Y65" s="14"/>
      <c r="Z65" s="14"/>
      <c r="AA65" s="14"/>
      <c r="AB65" s="14"/>
    </row>
    <row r="66" ht="150.0" hidden="1" customHeight="1">
      <c r="A66" s="7">
        <v>44911.0</v>
      </c>
      <c r="B66" s="8" t="s">
        <v>7814</v>
      </c>
      <c r="C66" s="9" t="s">
        <v>14</v>
      </c>
      <c r="D66" s="15" t="s">
        <v>7815</v>
      </c>
      <c r="E66" s="8" t="s">
        <v>7740</v>
      </c>
      <c r="F66" s="16" t="s">
        <v>7741</v>
      </c>
      <c r="G66" s="21" t="s">
        <v>7816</v>
      </c>
      <c r="H66" s="81">
        <v>1.0</v>
      </c>
      <c r="I66" s="14"/>
      <c r="J66" s="14"/>
      <c r="K66" s="14"/>
      <c r="L66" s="14"/>
      <c r="M66" s="14"/>
      <c r="N66" s="14"/>
      <c r="O66" s="14"/>
      <c r="P66" s="14"/>
      <c r="Q66" s="14"/>
      <c r="R66" s="14"/>
      <c r="S66" s="14"/>
      <c r="T66" s="14"/>
      <c r="U66" s="14"/>
      <c r="V66" s="14"/>
      <c r="W66" s="14"/>
      <c r="X66" s="14"/>
      <c r="Y66" s="14"/>
      <c r="Z66" s="14"/>
      <c r="AA66" s="14"/>
      <c r="AB66" s="14"/>
    </row>
    <row r="67" ht="150.0" hidden="1" customHeight="1">
      <c r="A67" s="7">
        <v>44914.0</v>
      </c>
      <c r="B67" s="8" t="s">
        <v>7743</v>
      </c>
      <c r="C67" s="9" t="s">
        <v>14</v>
      </c>
      <c r="D67" s="10" t="s">
        <v>7744</v>
      </c>
      <c r="E67" s="8" t="s">
        <v>5046</v>
      </c>
      <c r="F67" s="16" t="s">
        <v>7745</v>
      </c>
      <c r="G67" s="78" t="s">
        <v>7746</v>
      </c>
      <c r="H67" s="79"/>
      <c r="I67" s="14"/>
      <c r="J67" s="14"/>
      <c r="K67" s="14"/>
      <c r="L67" s="14"/>
      <c r="M67" s="14"/>
      <c r="N67" s="14"/>
      <c r="O67" s="14"/>
      <c r="P67" s="14"/>
      <c r="Q67" s="14"/>
      <c r="R67" s="14"/>
      <c r="S67" s="14"/>
      <c r="T67" s="14"/>
      <c r="U67" s="14"/>
      <c r="V67" s="14"/>
      <c r="W67" s="14"/>
      <c r="X67" s="14"/>
      <c r="Y67" s="14"/>
      <c r="Z67" s="14"/>
      <c r="AA67" s="14"/>
      <c r="AB67" s="14"/>
    </row>
    <row r="68" ht="150.0" hidden="1" customHeight="1">
      <c r="A68" s="7">
        <v>44914.0</v>
      </c>
      <c r="B68" s="8" t="s">
        <v>7747</v>
      </c>
      <c r="C68" s="9" t="s">
        <v>14</v>
      </c>
      <c r="D68" s="10" t="s">
        <v>7748</v>
      </c>
      <c r="E68" s="8" t="s">
        <v>132</v>
      </c>
      <c r="F68" s="16" t="s">
        <v>7330</v>
      </c>
      <c r="G68" s="21" t="s">
        <v>7817</v>
      </c>
      <c r="H68" s="79"/>
      <c r="I68" s="14"/>
      <c r="J68" s="14"/>
      <c r="K68" s="14"/>
      <c r="L68" s="14"/>
      <c r="M68" s="14"/>
      <c r="N68" s="14"/>
      <c r="O68" s="14"/>
      <c r="P68" s="14"/>
      <c r="Q68" s="14"/>
      <c r="R68" s="14"/>
      <c r="S68" s="14"/>
      <c r="T68" s="14"/>
      <c r="U68" s="14"/>
      <c r="V68" s="14"/>
      <c r="W68" s="14"/>
      <c r="X68" s="14"/>
      <c r="Y68" s="14"/>
      <c r="Z68" s="14"/>
      <c r="AA68" s="14"/>
      <c r="AB68" s="14"/>
    </row>
    <row r="69" ht="150.0" hidden="1" customHeight="1">
      <c r="A69" s="7">
        <v>44914.0</v>
      </c>
      <c r="B69" s="8" t="s">
        <v>7750</v>
      </c>
      <c r="C69" s="9" t="s">
        <v>14</v>
      </c>
      <c r="D69" s="53" t="s">
        <v>7818</v>
      </c>
      <c r="E69" s="8" t="s">
        <v>123</v>
      </c>
      <c r="F69" s="16" t="s">
        <v>7249</v>
      </c>
      <c r="G69" s="21" t="s">
        <v>7819</v>
      </c>
      <c r="H69" s="81">
        <v>2.0</v>
      </c>
      <c r="I69" s="14"/>
      <c r="J69" s="14"/>
      <c r="K69" s="14"/>
      <c r="L69" s="14"/>
      <c r="M69" s="14"/>
      <c r="N69" s="14"/>
      <c r="O69" s="14"/>
      <c r="P69" s="14"/>
      <c r="Q69" s="14"/>
      <c r="R69" s="14"/>
      <c r="S69" s="14"/>
      <c r="T69" s="14"/>
      <c r="U69" s="14"/>
      <c r="V69" s="14"/>
      <c r="W69" s="14"/>
      <c r="X69" s="14"/>
      <c r="Y69" s="14"/>
      <c r="Z69" s="14"/>
      <c r="AA69" s="14"/>
      <c r="AB69" s="14"/>
    </row>
    <row r="70" ht="150.0" hidden="1" customHeight="1">
      <c r="A70" s="7">
        <v>44914.0</v>
      </c>
      <c r="B70" s="8" t="s">
        <v>7753</v>
      </c>
      <c r="C70" s="9" t="s">
        <v>14</v>
      </c>
      <c r="D70" s="15" t="s">
        <v>7754</v>
      </c>
      <c r="E70" s="8" t="s">
        <v>68</v>
      </c>
      <c r="F70" s="16" t="s">
        <v>7755</v>
      </c>
      <c r="G70" s="21" t="s">
        <v>7820</v>
      </c>
      <c r="H70" s="79"/>
      <c r="I70" s="14"/>
      <c r="J70" s="14"/>
      <c r="K70" s="14"/>
      <c r="L70" s="14"/>
      <c r="M70" s="14"/>
      <c r="N70" s="14"/>
      <c r="O70" s="14"/>
      <c r="P70" s="14"/>
      <c r="Q70" s="14"/>
      <c r="R70" s="14"/>
      <c r="S70" s="14"/>
      <c r="T70" s="14"/>
      <c r="U70" s="14"/>
      <c r="V70" s="14"/>
      <c r="W70" s="14"/>
      <c r="X70" s="14"/>
      <c r="Y70" s="14"/>
      <c r="Z70" s="14"/>
      <c r="AA70" s="14"/>
      <c r="AB70" s="14"/>
    </row>
    <row r="71" ht="150.0" hidden="1" customHeight="1">
      <c r="A71" s="7">
        <v>44914.0</v>
      </c>
      <c r="B71" s="8" t="s">
        <v>7757</v>
      </c>
      <c r="C71" s="9" t="s">
        <v>14</v>
      </c>
      <c r="D71" s="10" t="s">
        <v>7758</v>
      </c>
      <c r="E71" s="8" t="s">
        <v>68</v>
      </c>
      <c r="F71" s="16" t="s">
        <v>7759</v>
      </c>
      <c r="G71" s="21" t="s">
        <v>7821</v>
      </c>
      <c r="H71" s="79"/>
      <c r="I71" s="14"/>
      <c r="J71" s="14"/>
      <c r="K71" s="14"/>
      <c r="L71" s="14"/>
      <c r="M71" s="14"/>
      <c r="N71" s="14"/>
      <c r="O71" s="14"/>
      <c r="P71" s="14"/>
      <c r="Q71" s="14"/>
      <c r="R71" s="14"/>
      <c r="S71" s="14"/>
      <c r="T71" s="14"/>
      <c r="U71" s="14"/>
      <c r="V71" s="14"/>
      <c r="W71" s="14"/>
      <c r="X71" s="14"/>
      <c r="Y71" s="14"/>
      <c r="Z71" s="14"/>
      <c r="AA71" s="14"/>
      <c r="AB71" s="14"/>
    </row>
    <row r="72" ht="150.0" hidden="1" customHeight="1">
      <c r="A72" s="7">
        <v>44914.0</v>
      </c>
      <c r="B72" s="8" t="s">
        <v>7761</v>
      </c>
      <c r="C72" s="9" t="s">
        <v>14</v>
      </c>
      <c r="D72" s="15" t="s">
        <v>7822</v>
      </c>
      <c r="E72" s="8" t="s">
        <v>132</v>
      </c>
      <c r="F72" s="16" t="s">
        <v>6878</v>
      </c>
      <c r="G72" s="21" t="s">
        <v>7823</v>
      </c>
      <c r="H72" s="81">
        <v>1.0</v>
      </c>
      <c r="I72" s="14"/>
      <c r="J72" s="14"/>
      <c r="K72" s="14"/>
      <c r="L72" s="14"/>
      <c r="M72" s="14"/>
      <c r="N72" s="14"/>
      <c r="O72" s="14"/>
      <c r="P72" s="14"/>
      <c r="Q72" s="14"/>
      <c r="R72" s="14"/>
      <c r="S72" s="14"/>
      <c r="T72" s="14"/>
      <c r="U72" s="14"/>
      <c r="V72" s="14"/>
      <c r="W72" s="14"/>
      <c r="X72" s="14"/>
      <c r="Y72" s="14"/>
      <c r="Z72" s="14"/>
      <c r="AA72" s="14"/>
      <c r="AB72" s="14"/>
    </row>
    <row r="73" ht="150.0" hidden="1" customHeight="1">
      <c r="A73" s="7">
        <v>44915.0</v>
      </c>
      <c r="B73" s="8" t="s">
        <v>7766</v>
      </c>
      <c r="C73" s="9" t="s">
        <v>14</v>
      </c>
      <c r="D73" s="10" t="s">
        <v>7767</v>
      </c>
      <c r="E73" s="8" t="s">
        <v>4483</v>
      </c>
      <c r="F73" s="16" t="s">
        <v>7611</v>
      </c>
      <c r="G73" s="21" t="s">
        <v>7824</v>
      </c>
      <c r="H73" s="79"/>
      <c r="I73" s="14"/>
      <c r="J73" s="14"/>
      <c r="K73" s="14"/>
      <c r="L73" s="14"/>
      <c r="M73" s="14"/>
      <c r="N73" s="14"/>
      <c r="O73" s="14"/>
      <c r="P73" s="14"/>
      <c r="Q73" s="14"/>
      <c r="R73" s="14"/>
      <c r="S73" s="14"/>
      <c r="T73" s="14"/>
      <c r="U73" s="14"/>
      <c r="V73" s="14"/>
      <c r="W73" s="14"/>
      <c r="X73" s="14"/>
      <c r="Y73" s="14"/>
      <c r="Z73" s="14"/>
      <c r="AA73" s="14"/>
      <c r="AB73" s="14"/>
    </row>
    <row r="74" ht="150.0" hidden="1" customHeight="1">
      <c r="A74" s="7">
        <v>44915.0</v>
      </c>
      <c r="B74" s="8" t="s">
        <v>7769</v>
      </c>
      <c r="C74" s="9" t="s">
        <v>14</v>
      </c>
      <c r="D74" s="10" t="s">
        <v>7770</v>
      </c>
      <c r="E74" s="8" t="s">
        <v>109</v>
      </c>
      <c r="F74" s="16" t="s">
        <v>7771</v>
      </c>
      <c r="G74" s="78" t="s">
        <v>7772</v>
      </c>
      <c r="H74" s="79"/>
      <c r="I74" s="14"/>
      <c r="J74" s="14"/>
      <c r="K74" s="14"/>
      <c r="L74" s="14"/>
      <c r="M74" s="14"/>
      <c r="N74" s="14"/>
      <c r="O74" s="14"/>
      <c r="P74" s="14"/>
      <c r="Q74" s="14"/>
      <c r="R74" s="14"/>
      <c r="S74" s="14"/>
      <c r="T74" s="14"/>
      <c r="U74" s="14"/>
      <c r="V74" s="14"/>
      <c r="W74" s="14"/>
      <c r="X74" s="14"/>
      <c r="Y74" s="14"/>
      <c r="Z74" s="14"/>
      <c r="AA74" s="14"/>
      <c r="AB74" s="14"/>
    </row>
    <row r="75" hidden="1">
      <c r="A75" s="7"/>
      <c r="B75" s="11"/>
      <c r="C75" s="9"/>
      <c r="D75" s="22"/>
      <c r="E75" s="11"/>
      <c r="F75" s="11"/>
      <c r="G75" s="11"/>
      <c r="H75" s="79">
        <f>SUM(H2:H74)+73</f>
        <v>94</v>
      </c>
      <c r="I75" s="14"/>
      <c r="J75" s="14"/>
      <c r="K75" s="14"/>
      <c r="L75" s="14"/>
      <c r="M75" s="14"/>
      <c r="N75" s="14"/>
      <c r="O75" s="14"/>
      <c r="P75" s="14"/>
      <c r="Q75" s="14"/>
      <c r="R75" s="14"/>
      <c r="S75" s="14"/>
      <c r="T75" s="14"/>
      <c r="U75" s="14"/>
      <c r="V75" s="14"/>
      <c r="W75" s="14"/>
      <c r="X75" s="14"/>
      <c r="Y75" s="14"/>
      <c r="Z75" s="14"/>
      <c r="AA75" s="14"/>
      <c r="AB75" s="14"/>
    </row>
    <row r="76" hidden="1">
      <c r="A76" s="7"/>
      <c r="B76" s="11"/>
      <c r="C76" s="9"/>
      <c r="D76" s="22"/>
      <c r="E76" s="11"/>
      <c r="F76" s="11"/>
      <c r="G76" s="11"/>
      <c r="H76" s="79"/>
      <c r="I76" s="23" t="s">
        <v>156</v>
      </c>
      <c r="J76" s="23">
        <v>138.0</v>
      </c>
      <c r="K76" s="14"/>
      <c r="L76" s="14"/>
      <c r="M76" s="14"/>
      <c r="N76" s="14"/>
      <c r="O76" s="14"/>
      <c r="P76" s="14"/>
      <c r="Q76" s="14"/>
      <c r="R76" s="14"/>
      <c r="S76" s="14"/>
      <c r="T76" s="14"/>
      <c r="U76" s="14"/>
      <c r="V76" s="14"/>
      <c r="W76" s="14"/>
      <c r="X76" s="14"/>
      <c r="Y76" s="14"/>
      <c r="Z76" s="14"/>
      <c r="AA76" s="14"/>
      <c r="AB76" s="14"/>
    </row>
    <row r="77" hidden="1">
      <c r="A77" s="7"/>
      <c r="B77" s="11"/>
      <c r="C77" s="9"/>
      <c r="D77" s="22"/>
      <c r="E77" s="11"/>
      <c r="F77" s="11"/>
      <c r="G77" s="11"/>
      <c r="H77" s="79"/>
      <c r="I77" s="23" t="s">
        <v>37</v>
      </c>
      <c r="J77" s="23">
        <v>133.0</v>
      </c>
      <c r="K77" s="14"/>
      <c r="L77" s="14"/>
      <c r="M77" s="14"/>
      <c r="N77" s="14"/>
      <c r="O77" s="14"/>
      <c r="P77" s="14"/>
      <c r="Q77" s="14"/>
      <c r="R77" s="14"/>
      <c r="S77" s="14"/>
      <c r="T77" s="14"/>
      <c r="U77" s="14"/>
      <c r="V77" s="14"/>
      <c r="W77" s="14"/>
      <c r="X77" s="14"/>
      <c r="Y77" s="14"/>
      <c r="Z77" s="14"/>
      <c r="AA77" s="14"/>
      <c r="AB77" s="14"/>
    </row>
    <row r="78" hidden="1">
      <c r="A78" s="7"/>
      <c r="B78" s="11"/>
      <c r="C78" s="9"/>
      <c r="D78" s="22"/>
      <c r="E78" s="11"/>
      <c r="F78" s="11"/>
      <c r="G78" s="11"/>
      <c r="H78" s="79"/>
      <c r="I78" s="23" t="s">
        <v>123</v>
      </c>
      <c r="J78" s="23">
        <v>111.0</v>
      </c>
      <c r="L78" s="23"/>
      <c r="M78" s="23"/>
      <c r="N78" s="23"/>
      <c r="O78" s="23"/>
      <c r="P78" s="23"/>
      <c r="Q78" s="23"/>
      <c r="R78" s="23"/>
      <c r="S78" s="14"/>
      <c r="T78" s="14"/>
      <c r="U78" s="14"/>
      <c r="V78" s="14"/>
      <c r="W78" s="14"/>
      <c r="X78" s="14"/>
      <c r="Y78" s="14"/>
      <c r="Z78" s="14"/>
      <c r="AA78" s="14"/>
      <c r="AB78" s="14"/>
    </row>
    <row r="79" hidden="1">
      <c r="A79" s="7"/>
      <c r="B79" s="11"/>
      <c r="C79" s="9"/>
      <c r="D79" s="22"/>
      <c r="E79" s="11"/>
      <c r="F79" s="11"/>
      <c r="G79" s="11"/>
      <c r="H79" s="79"/>
      <c r="I79" s="23" t="s">
        <v>174</v>
      </c>
      <c r="J79" s="23">
        <v>82.0</v>
      </c>
      <c r="L79" s="23"/>
      <c r="M79" s="23"/>
      <c r="N79" s="23"/>
      <c r="O79" s="23"/>
      <c r="P79" s="23"/>
      <c r="Q79" s="23"/>
      <c r="R79" s="101"/>
      <c r="S79" s="14"/>
      <c r="T79" s="14"/>
      <c r="U79" s="14"/>
      <c r="V79" s="14"/>
      <c r="W79" s="14"/>
      <c r="X79" s="14"/>
      <c r="Y79" s="14"/>
      <c r="Z79" s="14"/>
      <c r="AA79" s="14"/>
      <c r="AB79" s="14"/>
    </row>
    <row r="80" hidden="1">
      <c r="A80" s="7"/>
      <c r="B80" s="11"/>
      <c r="C80" s="9"/>
      <c r="D80" s="22"/>
      <c r="E80" s="11"/>
      <c r="F80" s="11"/>
      <c r="G80" s="11"/>
      <c r="H80" s="79"/>
      <c r="I80" s="23" t="s">
        <v>109</v>
      </c>
      <c r="J80" s="23">
        <v>79.0</v>
      </c>
      <c r="L80" s="23"/>
      <c r="M80" s="23"/>
      <c r="N80" s="23"/>
      <c r="O80" s="23"/>
      <c r="P80" s="23"/>
      <c r="Q80" s="23"/>
      <c r="R80" s="23"/>
      <c r="S80" s="14"/>
      <c r="T80" s="14"/>
      <c r="U80" s="14"/>
      <c r="V80" s="14"/>
      <c r="W80" s="14"/>
      <c r="X80" s="14"/>
      <c r="Y80" s="14"/>
      <c r="Z80" s="14"/>
      <c r="AA80" s="14"/>
      <c r="AB80" s="14"/>
    </row>
    <row r="81" hidden="1">
      <c r="A81" s="7"/>
      <c r="B81" s="11"/>
      <c r="C81" s="9"/>
      <c r="D81" s="22"/>
      <c r="E81" s="11"/>
      <c r="F81" s="11"/>
      <c r="G81" s="11"/>
      <c r="H81" s="79"/>
      <c r="I81" s="23" t="s">
        <v>722</v>
      </c>
      <c r="J81" s="23">
        <v>76.0</v>
      </c>
      <c r="L81" s="23"/>
      <c r="M81" s="23"/>
      <c r="N81" s="23"/>
      <c r="O81" s="23"/>
      <c r="P81" s="23"/>
      <c r="Q81" s="23"/>
      <c r="R81" s="101"/>
      <c r="S81" s="14"/>
      <c r="T81" s="14"/>
      <c r="U81" s="14"/>
      <c r="V81" s="14"/>
      <c r="W81" s="14"/>
      <c r="X81" s="14"/>
      <c r="Y81" s="14"/>
      <c r="Z81" s="14"/>
      <c r="AA81" s="14"/>
      <c r="AB81" s="14"/>
    </row>
    <row r="82" hidden="1">
      <c r="A82" s="7"/>
      <c r="B82" s="11"/>
      <c r="C82" s="9"/>
      <c r="D82" s="22"/>
      <c r="E82" s="11"/>
      <c r="F82" s="11"/>
      <c r="G82" s="11"/>
      <c r="H82" s="79"/>
      <c r="I82" s="23" t="s">
        <v>93</v>
      </c>
      <c r="J82" s="23">
        <v>64.0</v>
      </c>
      <c r="L82" s="23"/>
      <c r="M82" s="23"/>
      <c r="N82" s="23"/>
      <c r="O82" s="23"/>
      <c r="P82" s="23"/>
      <c r="Q82" s="23"/>
      <c r="R82" s="23"/>
      <c r="S82" s="14"/>
      <c r="T82" s="14"/>
      <c r="U82" s="14"/>
      <c r="V82" s="14"/>
      <c r="W82" s="14"/>
      <c r="X82" s="14"/>
      <c r="Y82" s="14"/>
      <c r="Z82" s="14"/>
      <c r="AA82" s="14"/>
      <c r="AB82" s="14"/>
    </row>
    <row r="83" hidden="1">
      <c r="A83" s="7"/>
      <c r="B83" s="11"/>
      <c r="C83" s="9"/>
      <c r="D83" s="22"/>
      <c r="E83" s="11"/>
      <c r="F83" s="11"/>
      <c r="G83" s="11"/>
      <c r="H83" s="79"/>
      <c r="I83" s="23" t="s">
        <v>7825</v>
      </c>
      <c r="J83" s="23">
        <v>54.0</v>
      </c>
      <c r="L83" s="23"/>
      <c r="M83" s="23"/>
      <c r="N83" s="23"/>
      <c r="O83" s="23"/>
      <c r="P83" s="23"/>
      <c r="Q83" s="23"/>
      <c r="R83" s="23"/>
      <c r="S83" s="14"/>
      <c r="T83" s="14"/>
      <c r="U83" s="14"/>
      <c r="V83" s="14"/>
      <c r="W83" s="14"/>
      <c r="X83" s="14"/>
      <c r="Y83" s="14"/>
      <c r="Z83" s="14"/>
      <c r="AA83" s="14"/>
      <c r="AB83" s="14"/>
    </row>
    <row r="84" hidden="1">
      <c r="A84" s="7"/>
      <c r="B84" s="11"/>
      <c r="C84" s="9"/>
      <c r="D84" s="22"/>
      <c r="E84" s="11"/>
      <c r="F84" s="11"/>
      <c r="G84" s="11"/>
      <c r="H84" s="79"/>
      <c r="I84" s="23" t="s">
        <v>7826</v>
      </c>
      <c r="J84" s="23">
        <v>43.0</v>
      </c>
      <c r="L84" s="23"/>
      <c r="M84" s="23"/>
      <c r="N84" s="23"/>
      <c r="O84" s="23"/>
      <c r="P84" s="23"/>
      <c r="Q84" s="23"/>
      <c r="R84" s="23"/>
      <c r="S84" s="14"/>
      <c r="T84" s="14"/>
      <c r="U84" s="14"/>
      <c r="V84" s="14"/>
      <c r="W84" s="14"/>
      <c r="X84" s="14"/>
      <c r="Y84" s="14"/>
      <c r="Z84" s="14"/>
      <c r="AA84" s="14"/>
      <c r="AB84" s="14"/>
    </row>
    <row r="85" hidden="1">
      <c r="A85" s="7"/>
      <c r="B85" s="11"/>
      <c r="C85" s="9"/>
      <c r="D85" s="22"/>
      <c r="E85" s="11"/>
      <c r="F85" s="11"/>
      <c r="G85" s="11"/>
      <c r="H85" s="79"/>
      <c r="I85" s="23" t="s">
        <v>32</v>
      </c>
      <c r="J85" s="23">
        <v>33.0</v>
      </c>
      <c r="L85" s="23"/>
      <c r="M85" s="23"/>
      <c r="N85" s="23"/>
      <c r="O85" s="23"/>
      <c r="P85" s="23"/>
      <c r="Q85" s="23"/>
      <c r="R85" s="23"/>
      <c r="S85" s="14"/>
      <c r="T85" s="14"/>
      <c r="U85" s="14"/>
      <c r="V85" s="14"/>
      <c r="W85" s="14"/>
      <c r="X85" s="14"/>
      <c r="Y85" s="14"/>
      <c r="Z85" s="14"/>
      <c r="AA85" s="14"/>
      <c r="AB85" s="14"/>
    </row>
    <row r="86" hidden="1">
      <c r="A86" s="7"/>
      <c r="B86" s="11"/>
      <c r="C86" s="9"/>
      <c r="D86" s="22"/>
      <c r="E86" s="11"/>
      <c r="F86" s="11"/>
      <c r="G86" s="11"/>
      <c r="H86" s="79"/>
      <c r="I86" s="23" t="s">
        <v>1241</v>
      </c>
      <c r="J86" s="23">
        <v>29.0</v>
      </c>
      <c r="L86" s="23"/>
      <c r="M86" s="23"/>
      <c r="N86" s="23"/>
      <c r="O86" s="23"/>
      <c r="P86" s="23"/>
      <c r="Q86" s="23"/>
      <c r="R86" s="23"/>
      <c r="S86" s="14"/>
      <c r="T86" s="14"/>
      <c r="U86" s="14"/>
      <c r="V86" s="14"/>
      <c r="W86" s="14"/>
      <c r="X86" s="14"/>
      <c r="Y86" s="14"/>
      <c r="Z86" s="14"/>
      <c r="AA86" s="14"/>
      <c r="AB86" s="14"/>
    </row>
    <row r="87" hidden="1">
      <c r="A87" s="7"/>
      <c r="B87" s="11"/>
      <c r="C87" s="9"/>
      <c r="D87" s="22"/>
      <c r="E87" s="11"/>
      <c r="F87" s="11"/>
      <c r="G87" s="11"/>
      <c r="H87" s="79"/>
      <c r="I87" s="23" t="s">
        <v>78</v>
      </c>
      <c r="J87" s="23">
        <v>24.0</v>
      </c>
      <c r="L87" s="23"/>
      <c r="M87" s="23"/>
      <c r="N87" s="23"/>
      <c r="O87" s="23"/>
      <c r="P87" s="23"/>
      <c r="Q87" s="23"/>
      <c r="R87" s="23"/>
      <c r="S87" s="14"/>
      <c r="T87" s="14"/>
      <c r="U87" s="14"/>
      <c r="V87" s="14"/>
      <c r="W87" s="14"/>
      <c r="X87" s="14"/>
      <c r="Y87" s="14"/>
      <c r="Z87" s="14"/>
      <c r="AA87" s="14"/>
      <c r="AB87" s="14"/>
    </row>
    <row r="88" hidden="1">
      <c r="A88" s="7"/>
      <c r="B88" s="11"/>
      <c r="C88" s="9"/>
      <c r="D88" s="22"/>
      <c r="E88" s="11"/>
      <c r="F88" s="11"/>
      <c r="G88" s="11"/>
      <c r="H88" s="79"/>
      <c r="I88" s="23" t="s">
        <v>1102</v>
      </c>
      <c r="J88" s="23">
        <v>16.0</v>
      </c>
      <c r="L88" s="23"/>
      <c r="M88" s="23"/>
      <c r="N88" s="23"/>
      <c r="O88" s="23"/>
      <c r="P88" s="23"/>
      <c r="Q88" s="23"/>
      <c r="R88" s="23"/>
      <c r="S88" s="14"/>
      <c r="T88" s="14"/>
      <c r="U88" s="14"/>
      <c r="V88" s="14"/>
      <c r="W88" s="14"/>
      <c r="X88" s="14"/>
      <c r="Y88" s="14"/>
      <c r="Z88" s="14"/>
      <c r="AA88" s="14"/>
      <c r="AB88" s="14"/>
    </row>
    <row r="89" hidden="1">
      <c r="A89" s="7"/>
      <c r="B89" s="11"/>
      <c r="C89" s="9"/>
      <c r="D89" s="22"/>
      <c r="E89" s="11"/>
      <c r="F89" s="11"/>
      <c r="G89" s="11"/>
      <c r="H89" s="79"/>
      <c r="I89" s="23" t="s">
        <v>617</v>
      </c>
      <c r="J89" s="23">
        <v>16.0</v>
      </c>
      <c r="L89" s="23"/>
      <c r="M89" s="23"/>
      <c r="N89" s="23"/>
      <c r="O89" s="23"/>
      <c r="P89" s="23"/>
      <c r="Q89" s="23"/>
      <c r="R89" s="23"/>
      <c r="S89" s="14"/>
      <c r="T89" s="14"/>
      <c r="U89" s="14"/>
      <c r="V89" s="14"/>
      <c r="W89" s="14"/>
      <c r="X89" s="14"/>
      <c r="Y89" s="14"/>
      <c r="Z89" s="14"/>
      <c r="AA89" s="14"/>
      <c r="AB89" s="14"/>
    </row>
    <row r="90" hidden="1">
      <c r="A90" s="7"/>
      <c r="B90" s="11"/>
      <c r="C90" s="9"/>
      <c r="D90" s="22"/>
      <c r="E90" s="11"/>
      <c r="F90" s="11"/>
      <c r="G90" s="11"/>
      <c r="H90" s="79"/>
      <c r="I90" s="23" t="s">
        <v>1622</v>
      </c>
      <c r="J90" s="23">
        <v>10.0</v>
      </c>
      <c r="L90" s="23"/>
      <c r="M90" s="23"/>
      <c r="N90" s="23"/>
      <c r="O90" s="23"/>
      <c r="P90" s="23"/>
      <c r="Q90" s="23"/>
      <c r="R90" s="23"/>
      <c r="S90" s="14"/>
      <c r="T90" s="14"/>
      <c r="U90" s="14"/>
      <c r="V90" s="14"/>
      <c r="W90" s="14"/>
      <c r="X90" s="14"/>
      <c r="Y90" s="14"/>
      <c r="Z90" s="14"/>
      <c r="AA90" s="14"/>
      <c r="AB90" s="14"/>
    </row>
    <row r="91" hidden="1">
      <c r="A91" s="7"/>
      <c r="B91" s="11"/>
      <c r="C91" s="9"/>
      <c r="D91" s="22"/>
      <c r="E91" s="11"/>
      <c r="F91" s="11"/>
      <c r="G91" s="11"/>
      <c r="H91" s="79"/>
      <c r="I91" s="23" t="s">
        <v>199</v>
      </c>
      <c r="J91" s="23">
        <v>5.0</v>
      </c>
      <c r="L91" s="23"/>
      <c r="M91" s="23"/>
      <c r="N91" s="23"/>
      <c r="O91" s="23"/>
      <c r="P91" s="23"/>
      <c r="Q91" s="23"/>
      <c r="R91" s="23"/>
      <c r="S91" s="14"/>
      <c r="T91" s="14"/>
      <c r="U91" s="14"/>
      <c r="V91" s="14"/>
      <c r="W91" s="14"/>
      <c r="X91" s="14"/>
      <c r="Y91" s="14"/>
      <c r="Z91" s="14"/>
      <c r="AA91" s="14"/>
      <c r="AB91" s="14"/>
    </row>
    <row r="92" hidden="1">
      <c r="A92" s="7"/>
      <c r="B92" s="11"/>
      <c r="C92" s="9"/>
      <c r="D92" s="22"/>
      <c r="E92" s="11"/>
      <c r="F92" s="11"/>
      <c r="G92" s="11"/>
      <c r="H92" s="79"/>
      <c r="I92" s="23" t="s">
        <v>7827</v>
      </c>
      <c r="J92" s="23">
        <v>5.0</v>
      </c>
      <c r="L92" s="23"/>
      <c r="M92" s="23"/>
      <c r="N92" s="23"/>
      <c r="O92" s="23"/>
      <c r="P92" s="23"/>
      <c r="Q92" s="23"/>
      <c r="R92" s="23"/>
      <c r="S92" s="14"/>
      <c r="T92" s="14"/>
      <c r="U92" s="14"/>
      <c r="V92" s="14"/>
      <c r="W92" s="14"/>
      <c r="X92" s="14"/>
      <c r="Y92" s="14"/>
      <c r="Z92" s="14"/>
      <c r="AA92" s="14"/>
      <c r="AB92" s="14"/>
    </row>
    <row r="93" hidden="1">
      <c r="A93" s="7"/>
      <c r="B93" s="11"/>
      <c r="C93" s="9"/>
      <c r="D93" s="22"/>
      <c r="E93" s="11"/>
      <c r="F93" s="11"/>
      <c r="G93" s="11"/>
      <c r="H93" s="79"/>
      <c r="I93" s="23" t="s">
        <v>258</v>
      </c>
      <c r="J93" s="23">
        <v>2.0</v>
      </c>
      <c r="L93" s="23"/>
      <c r="M93" s="23"/>
      <c r="N93" s="23"/>
      <c r="O93" s="23"/>
      <c r="P93" s="23"/>
      <c r="Q93" s="23"/>
      <c r="R93" s="23"/>
      <c r="S93" s="14"/>
      <c r="T93" s="14"/>
      <c r="U93" s="14"/>
      <c r="V93" s="14"/>
      <c r="W93" s="14"/>
      <c r="X93" s="14"/>
      <c r="Y93" s="14"/>
      <c r="Z93" s="14"/>
      <c r="AA93" s="14"/>
      <c r="AB93" s="14"/>
    </row>
    <row r="94">
      <c r="A94" s="7"/>
      <c r="B94" s="11"/>
      <c r="C94" s="9"/>
      <c r="D94" s="22"/>
      <c r="E94" s="11"/>
      <c r="F94" s="11"/>
      <c r="G94" s="11"/>
      <c r="H94" s="79"/>
      <c r="I94" s="14"/>
      <c r="L94" s="23"/>
      <c r="M94" s="23"/>
      <c r="N94" s="23"/>
      <c r="O94" s="23"/>
      <c r="P94" s="23"/>
      <c r="Q94" s="23"/>
      <c r="R94" s="23"/>
      <c r="S94" s="14"/>
      <c r="T94" s="14"/>
      <c r="U94" s="14"/>
      <c r="V94" s="14"/>
      <c r="W94" s="14"/>
      <c r="X94" s="14"/>
      <c r="Y94" s="14"/>
      <c r="Z94" s="14"/>
      <c r="AA94" s="14"/>
      <c r="AB94" s="14"/>
    </row>
    <row r="95">
      <c r="A95" s="7"/>
      <c r="B95" s="11"/>
      <c r="C95" s="9"/>
      <c r="D95" s="22"/>
      <c r="E95" s="11"/>
      <c r="F95" s="11"/>
      <c r="G95" s="11"/>
      <c r="H95" s="79"/>
      <c r="I95" s="14"/>
      <c r="L95" s="14"/>
      <c r="M95" s="14"/>
      <c r="N95" s="14"/>
      <c r="O95" s="14"/>
      <c r="P95" s="14"/>
      <c r="Q95" s="14"/>
      <c r="R95" s="14"/>
      <c r="S95" s="14"/>
      <c r="T95" s="14"/>
      <c r="U95" s="14"/>
      <c r="V95" s="14"/>
      <c r="W95" s="14"/>
      <c r="X95" s="14"/>
      <c r="Y95" s="14"/>
      <c r="Z95" s="14"/>
      <c r="AA95" s="14"/>
      <c r="AB95" s="14"/>
    </row>
    <row r="96">
      <c r="A96" s="7"/>
      <c r="B96" s="11"/>
      <c r="C96" s="9"/>
      <c r="D96" s="22"/>
      <c r="E96" s="11"/>
      <c r="F96" s="11"/>
      <c r="G96" s="11"/>
      <c r="H96" s="79"/>
      <c r="I96" s="14"/>
      <c r="J96" s="14"/>
      <c r="K96" s="14"/>
      <c r="L96" s="14"/>
      <c r="M96" s="14"/>
      <c r="N96" s="14"/>
      <c r="O96" s="14"/>
      <c r="P96" s="14"/>
      <c r="Q96" s="14"/>
      <c r="R96" s="14"/>
      <c r="S96" s="14"/>
      <c r="T96" s="14"/>
      <c r="U96" s="14"/>
      <c r="V96" s="14"/>
      <c r="W96" s="14"/>
      <c r="X96" s="14"/>
      <c r="Y96" s="14"/>
      <c r="Z96" s="14"/>
      <c r="AA96" s="14"/>
      <c r="AB96" s="14"/>
    </row>
    <row r="97">
      <c r="A97" s="7"/>
      <c r="B97" s="11"/>
      <c r="C97" s="9"/>
      <c r="D97" s="22"/>
      <c r="E97" s="11"/>
      <c r="F97" s="11"/>
      <c r="G97" s="11"/>
      <c r="H97" s="79"/>
      <c r="I97" s="14"/>
      <c r="J97" s="14"/>
      <c r="K97" s="14"/>
      <c r="L97" s="14"/>
      <c r="M97" s="14"/>
      <c r="N97" s="14"/>
      <c r="O97" s="14"/>
      <c r="P97" s="14"/>
      <c r="Q97" s="14"/>
      <c r="R97" s="14"/>
      <c r="S97" s="14"/>
      <c r="T97" s="14"/>
      <c r="U97" s="14"/>
      <c r="V97" s="14"/>
      <c r="W97" s="14"/>
      <c r="X97" s="14"/>
      <c r="Y97" s="14"/>
      <c r="Z97" s="14"/>
      <c r="AA97" s="14"/>
      <c r="AB97" s="14"/>
    </row>
    <row r="98">
      <c r="A98" s="7"/>
      <c r="B98" s="11"/>
      <c r="C98" s="9"/>
      <c r="D98" s="22"/>
      <c r="E98" s="11"/>
      <c r="F98" s="11"/>
      <c r="G98" s="11"/>
      <c r="H98" s="79"/>
      <c r="I98" s="14"/>
      <c r="J98" s="14"/>
      <c r="K98" s="14"/>
      <c r="L98" s="14"/>
      <c r="M98" s="14"/>
      <c r="N98" s="14"/>
      <c r="O98" s="14"/>
      <c r="P98" s="14"/>
      <c r="Q98" s="14"/>
      <c r="R98" s="14"/>
      <c r="S98" s="14"/>
      <c r="T98" s="14"/>
      <c r="U98" s="14"/>
      <c r="V98" s="14"/>
      <c r="W98" s="14"/>
      <c r="X98" s="14"/>
      <c r="Y98" s="14"/>
      <c r="Z98" s="14"/>
      <c r="AA98" s="14"/>
      <c r="AB98" s="14"/>
    </row>
    <row r="99">
      <c r="A99" s="7"/>
      <c r="B99" s="11"/>
      <c r="C99" s="9"/>
      <c r="D99" s="22"/>
      <c r="E99" s="11"/>
      <c r="F99" s="11"/>
      <c r="G99" s="11"/>
      <c r="H99" s="79"/>
      <c r="I99" s="14"/>
      <c r="J99" s="23" t="s">
        <v>7828</v>
      </c>
      <c r="K99" s="23" t="s">
        <v>7829</v>
      </c>
      <c r="L99" s="14"/>
      <c r="M99" s="23" t="s">
        <v>7830</v>
      </c>
      <c r="N99" s="14"/>
      <c r="O99" s="23" t="s">
        <v>7831</v>
      </c>
      <c r="P99" s="14"/>
      <c r="Q99" s="14"/>
      <c r="R99" s="14"/>
      <c r="S99" s="14"/>
      <c r="T99" s="14"/>
      <c r="U99" s="14"/>
      <c r="V99" s="14"/>
      <c r="W99" s="14"/>
      <c r="X99" s="14"/>
      <c r="Y99" s="14"/>
      <c r="Z99" s="14"/>
      <c r="AA99" s="14"/>
      <c r="AB99" s="14"/>
    </row>
    <row r="100">
      <c r="A100" s="7"/>
      <c r="B100" s="11"/>
      <c r="C100" s="9"/>
      <c r="D100" s="22"/>
      <c r="E100" s="11"/>
      <c r="F100" s="11"/>
      <c r="G100" s="11"/>
      <c r="H100" s="79"/>
      <c r="I100" s="14"/>
      <c r="J100" s="23">
        <v>2625.0</v>
      </c>
      <c r="K100" s="23" t="s">
        <v>7832</v>
      </c>
      <c r="L100" s="23">
        <v>535.0</v>
      </c>
      <c r="M100" s="14"/>
      <c r="N100" s="23" t="s">
        <v>7832</v>
      </c>
      <c r="O100" s="23">
        <v>1537.0</v>
      </c>
      <c r="P100" s="14">
        <f t="shared" ref="P100:P103" si="1">L100+O100</f>
        <v>2072</v>
      </c>
      <c r="Q100" s="14"/>
      <c r="R100" s="14"/>
      <c r="S100" s="14"/>
      <c r="T100" s="14"/>
      <c r="U100" s="14"/>
      <c r="V100" s="14"/>
      <c r="W100" s="14"/>
      <c r="X100" s="14"/>
      <c r="Y100" s="14"/>
      <c r="Z100" s="14"/>
      <c r="AA100" s="14"/>
      <c r="AB100" s="14"/>
    </row>
    <row r="101">
      <c r="A101" s="7"/>
      <c r="B101" s="11"/>
      <c r="C101" s="9"/>
      <c r="D101" s="22"/>
      <c r="E101" s="11"/>
      <c r="F101" s="11"/>
      <c r="G101" s="11"/>
      <c r="H101" s="79"/>
      <c r="I101" s="14"/>
      <c r="J101" s="23">
        <v>1047.0</v>
      </c>
      <c r="K101" s="23" t="s">
        <v>30</v>
      </c>
      <c r="L101" s="23">
        <v>317.0</v>
      </c>
      <c r="M101" s="14"/>
      <c r="N101" s="23" t="s">
        <v>30</v>
      </c>
      <c r="O101" s="23">
        <v>728.0</v>
      </c>
      <c r="P101" s="14">
        <f t="shared" si="1"/>
        <v>1045</v>
      </c>
      <c r="Q101" s="14"/>
      <c r="R101" s="14"/>
      <c r="S101" s="14"/>
      <c r="T101" s="14"/>
      <c r="U101" s="14"/>
      <c r="V101" s="14"/>
      <c r="W101" s="14"/>
      <c r="X101" s="14"/>
      <c r="Y101" s="14"/>
      <c r="Z101" s="14"/>
      <c r="AA101" s="14"/>
      <c r="AB101" s="14"/>
    </row>
    <row r="102">
      <c r="A102" s="7"/>
      <c r="B102" s="11"/>
      <c r="C102" s="9"/>
      <c r="D102" s="22"/>
      <c r="E102" s="11"/>
      <c r="F102" s="11"/>
      <c r="G102" s="11"/>
      <c r="H102" s="79"/>
      <c r="I102" s="14"/>
      <c r="J102" s="23">
        <v>953.0</v>
      </c>
      <c r="K102" s="23" t="s">
        <v>14</v>
      </c>
      <c r="L102" s="23">
        <v>90.0</v>
      </c>
      <c r="M102" s="14"/>
      <c r="N102" s="23" t="s">
        <v>14</v>
      </c>
      <c r="O102" s="23">
        <v>312.0</v>
      </c>
      <c r="P102" s="14">
        <f t="shared" si="1"/>
        <v>402</v>
      </c>
      <c r="Q102" s="14"/>
      <c r="R102" s="14"/>
      <c r="S102" s="14"/>
      <c r="T102" s="14"/>
      <c r="U102" s="14"/>
      <c r="V102" s="14"/>
      <c r="W102" s="14"/>
      <c r="X102" s="14"/>
      <c r="Y102" s="14"/>
      <c r="Z102" s="14"/>
      <c r="AA102" s="14"/>
      <c r="AB102" s="14"/>
    </row>
    <row r="103">
      <c r="A103" s="7"/>
      <c r="B103" s="11"/>
      <c r="C103" s="9"/>
      <c r="D103" s="22"/>
      <c r="E103" s="11"/>
      <c r="F103" s="11"/>
      <c r="G103" s="11"/>
      <c r="H103" s="79"/>
      <c r="I103" s="14"/>
      <c r="J103" s="23">
        <v>625.0</v>
      </c>
      <c r="K103" s="23" t="s">
        <v>10</v>
      </c>
      <c r="L103" s="23">
        <v>128.0</v>
      </c>
      <c r="M103" s="14"/>
      <c r="N103" s="23" t="s">
        <v>10</v>
      </c>
      <c r="O103" s="23">
        <v>497.0</v>
      </c>
      <c r="P103" s="14">
        <f t="shared" si="1"/>
        <v>625</v>
      </c>
      <c r="Q103" s="14"/>
      <c r="R103" s="14"/>
      <c r="S103" s="14"/>
      <c r="T103" s="14"/>
      <c r="U103" s="14"/>
      <c r="V103" s="14"/>
      <c r="W103" s="14"/>
      <c r="X103" s="14"/>
      <c r="Y103" s="14"/>
      <c r="Z103" s="14"/>
      <c r="AA103" s="14"/>
      <c r="AB103" s="14"/>
    </row>
    <row r="104">
      <c r="A104" s="7"/>
      <c r="B104" s="11"/>
      <c r="C104" s="9"/>
      <c r="D104" s="22"/>
      <c r="E104" s="11"/>
      <c r="F104" s="11"/>
      <c r="G104" s="11"/>
      <c r="H104" s="79"/>
      <c r="I104" s="14"/>
      <c r="J104" s="14"/>
      <c r="K104" s="14"/>
      <c r="L104" s="14"/>
      <c r="M104" s="14"/>
      <c r="N104" s="14"/>
      <c r="O104" s="14"/>
      <c r="P104" s="14"/>
      <c r="Q104" s="14"/>
      <c r="R104" s="14"/>
      <c r="S104" s="14"/>
      <c r="T104" s="14"/>
      <c r="U104" s="14"/>
      <c r="V104" s="14"/>
      <c r="W104" s="14"/>
      <c r="X104" s="14"/>
      <c r="Y104" s="14"/>
      <c r="Z104" s="14"/>
      <c r="AA104" s="14"/>
      <c r="AB104" s="14"/>
    </row>
    <row r="105">
      <c r="A105" s="7"/>
      <c r="B105" s="11"/>
      <c r="C105" s="9"/>
      <c r="D105" s="22"/>
      <c r="E105" s="11"/>
      <c r="F105" s="11"/>
      <c r="G105" s="11"/>
      <c r="H105" s="79"/>
      <c r="I105" s="14"/>
      <c r="J105" s="14">
        <f>(J101-J102)/J100</f>
        <v>0.03580952381</v>
      </c>
      <c r="K105" s="14"/>
      <c r="L105" s="14"/>
      <c r="M105" s="14"/>
      <c r="N105" s="14"/>
      <c r="O105" s="14"/>
      <c r="P105" s="14">
        <f>(P101-P102)/P100</f>
        <v>0.3103281853</v>
      </c>
      <c r="Q105" s="14"/>
      <c r="R105" s="14"/>
      <c r="S105" s="14"/>
      <c r="T105" s="14"/>
      <c r="U105" s="14"/>
      <c r="V105" s="14"/>
      <c r="W105" s="14"/>
      <c r="X105" s="14"/>
      <c r="Y105" s="14"/>
      <c r="Z105" s="14"/>
      <c r="AA105" s="14"/>
      <c r="AB105" s="14"/>
    </row>
    <row r="106">
      <c r="A106" s="7"/>
      <c r="B106" s="11"/>
      <c r="C106" s="9"/>
      <c r="D106" s="22"/>
      <c r="E106" s="11"/>
      <c r="F106" s="11"/>
      <c r="G106" s="11"/>
      <c r="H106" s="79"/>
      <c r="I106" s="14"/>
      <c r="J106" s="14"/>
      <c r="K106" s="14"/>
      <c r="L106" s="14"/>
      <c r="M106" s="14"/>
      <c r="N106" s="14"/>
      <c r="O106" s="14"/>
      <c r="P106" s="14"/>
      <c r="Q106" s="14"/>
      <c r="R106" s="14"/>
      <c r="S106" s="14"/>
      <c r="T106" s="14"/>
      <c r="U106" s="14"/>
      <c r="V106" s="14"/>
      <c r="W106" s="14"/>
      <c r="X106" s="14"/>
      <c r="Y106" s="14"/>
      <c r="Z106" s="14"/>
      <c r="AA106" s="14"/>
      <c r="AB106" s="14"/>
    </row>
    <row r="107">
      <c r="A107" s="7"/>
      <c r="B107" s="11"/>
      <c r="C107" s="9"/>
      <c r="D107" s="22"/>
      <c r="E107" s="11"/>
      <c r="F107" s="11"/>
      <c r="G107" s="11"/>
      <c r="H107" s="79"/>
      <c r="I107" s="14"/>
      <c r="J107" s="14"/>
      <c r="K107" s="14"/>
      <c r="L107" s="14"/>
      <c r="M107" s="14"/>
      <c r="N107" s="14"/>
      <c r="O107" s="14">
        <f t="shared" ref="O107:P107" si="2">O101/O102</f>
        <v>2.333333333</v>
      </c>
      <c r="P107" s="14">
        <f t="shared" si="2"/>
        <v>2.599502488</v>
      </c>
      <c r="Q107" s="14"/>
      <c r="R107" s="14"/>
      <c r="S107" s="14"/>
      <c r="T107" s="14"/>
      <c r="U107" s="14"/>
      <c r="V107" s="14"/>
      <c r="W107" s="14"/>
      <c r="X107" s="14"/>
      <c r="Y107" s="14"/>
      <c r="Z107" s="14"/>
      <c r="AA107" s="14"/>
      <c r="AB107" s="14"/>
    </row>
    <row r="108">
      <c r="A108" s="7"/>
      <c r="B108" s="11"/>
      <c r="C108" s="9"/>
      <c r="D108" s="22"/>
      <c r="E108" s="11"/>
      <c r="F108" s="11"/>
      <c r="G108" s="11"/>
      <c r="H108" s="79"/>
      <c r="I108" s="14"/>
      <c r="J108" s="14"/>
      <c r="K108" s="14"/>
      <c r="L108" s="14"/>
      <c r="M108" s="14"/>
      <c r="N108" s="14"/>
      <c r="O108" s="14"/>
      <c r="P108" s="14"/>
      <c r="Q108" s="14"/>
      <c r="R108" s="14"/>
      <c r="S108" s="14"/>
      <c r="T108" s="14"/>
      <c r="U108" s="14"/>
      <c r="V108" s="14"/>
      <c r="W108" s="14"/>
      <c r="X108" s="14"/>
      <c r="Y108" s="14"/>
      <c r="Z108" s="14"/>
      <c r="AA108" s="14"/>
      <c r="AB108" s="14"/>
    </row>
    <row r="109">
      <c r="A109" s="7"/>
      <c r="B109" s="11"/>
      <c r="C109" s="9"/>
      <c r="D109" s="22"/>
      <c r="E109" s="11"/>
      <c r="F109" s="11"/>
      <c r="G109" s="11"/>
      <c r="H109" s="79"/>
      <c r="I109" s="14"/>
      <c r="J109" s="14"/>
      <c r="K109" s="14"/>
      <c r="L109" s="14"/>
      <c r="M109" s="14"/>
      <c r="N109" s="14"/>
      <c r="O109" s="14"/>
      <c r="P109" s="14"/>
      <c r="Q109" s="14"/>
      <c r="R109" s="14"/>
      <c r="S109" s="14"/>
      <c r="T109" s="14"/>
      <c r="U109" s="14"/>
      <c r="V109" s="14"/>
      <c r="W109" s="14"/>
      <c r="X109" s="14"/>
      <c r="Y109" s="14"/>
      <c r="Z109" s="14"/>
      <c r="AA109" s="14"/>
      <c r="AB109" s="14"/>
    </row>
    <row r="110">
      <c r="A110" s="7"/>
      <c r="B110" s="11"/>
      <c r="C110" s="9"/>
      <c r="D110" s="22"/>
      <c r="E110" s="11"/>
      <c r="F110" s="11"/>
      <c r="G110" s="11"/>
      <c r="H110" s="79"/>
      <c r="I110" s="14"/>
      <c r="J110" s="14"/>
      <c r="K110" s="14"/>
      <c r="L110" s="14"/>
      <c r="M110" s="14"/>
      <c r="N110" s="14"/>
      <c r="O110" s="14"/>
      <c r="P110" s="14"/>
      <c r="Q110" s="14"/>
      <c r="R110" s="14"/>
      <c r="S110" s="14"/>
      <c r="T110" s="14"/>
      <c r="U110" s="14"/>
      <c r="V110" s="14"/>
      <c r="W110" s="14"/>
      <c r="X110" s="14"/>
      <c r="Y110" s="14"/>
      <c r="Z110" s="14"/>
      <c r="AA110" s="14"/>
      <c r="AB110" s="14"/>
    </row>
    <row r="111">
      <c r="A111" s="7"/>
      <c r="B111" s="11"/>
      <c r="C111" s="9"/>
      <c r="D111" s="22"/>
      <c r="E111" s="11"/>
      <c r="F111" s="11"/>
      <c r="G111" s="11"/>
      <c r="H111" s="79"/>
      <c r="I111" s="14"/>
      <c r="J111" s="14"/>
      <c r="K111" s="14"/>
      <c r="L111" s="14"/>
      <c r="M111" s="14"/>
      <c r="N111" s="14"/>
      <c r="O111" s="14"/>
      <c r="P111" s="14"/>
      <c r="Q111" s="14"/>
      <c r="R111" s="14"/>
      <c r="S111" s="14"/>
      <c r="T111" s="14"/>
      <c r="U111" s="14"/>
      <c r="V111" s="14"/>
      <c r="W111" s="14"/>
      <c r="X111" s="14"/>
      <c r="Y111" s="14"/>
      <c r="Z111" s="14"/>
      <c r="AA111" s="14"/>
      <c r="AB111" s="14"/>
    </row>
    <row r="112">
      <c r="A112" s="7"/>
      <c r="B112" s="11"/>
      <c r="C112" s="9"/>
      <c r="D112" s="22"/>
      <c r="E112" s="11"/>
      <c r="F112" s="11"/>
      <c r="G112" s="11"/>
      <c r="H112" s="79"/>
      <c r="I112" s="14"/>
      <c r="J112" s="14"/>
      <c r="K112" s="14"/>
      <c r="L112" s="14"/>
      <c r="M112" s="14"/>
      <c r="N112" s="14"/>
      <c r="O112" s="14"/>
      <c r="P112" s="14"/>
      <c r="Q112" s="14"/>
      <c r="R112" s="14"/>
      <c r="S112" s="14"/>
      <c r="T112" s="14"/>
      <c r="U112" s="14"/>
      <c r="V112" s="14"/>
      <c r="W112" s="14"/>
      <c r="X112" s="14"/>
      <c r="Y112" s="14"/>
      <c r="Z112" s="14"/>
      <c r="AA112" s="14"/>
      <c r="AB112" s="14"/>
    </row>
    <row r="113">
      <c r="A113" s="7"/>
      <c r="B113" s="11"/>
      <c r="C113" s="9"/>
      <c r="D113" s="22"/>
      <c r="E113" s="11"/>
      <c r="F113" s="11"/>
      <c r="G113" s="11"/>
      <c r="H113" s="79"/>
      <c r="I113" s="14"/>
      <c r="J113" s="14"/>
      <c r="K113" s="14"/>
      <c r="L113" s="14"/>
      <c r="M113" s="14"/>
      <c r="N113" s="14"/>
      <c r="O113" s="14"/>
      <c r="P113" s="14"/>
      <c r="Q113" s="14"/>
      <c r="R113" s="14"/>
      <c r="S113" s="14"/>
      <c r="T113" s="14"/>
      <c r="U113" s="14"/>
      <c r="V113" s="14"/>
      <c r="W113" s="14"/>
      <c r="X113" s="14"/>
      <c r="Y113" s="14"/>
      <c r="Z113" s="14"/>
      <c r="AA113" s="14"/>
      <c r="AB113" s="14"/>
    </row>
    <row r="114">
      <c r="A114" s="7"/>
      <c r="B114" s="11"/>
      <c r="C114" s="9"/>
      <c r="D114" s="22"/>
      <c r="E114" s="11"/>
      <c r="F114" s="11"/>
      <c r="G114" s="11"/>
      <c r="H114" s="79"/>
      <c r="I114" s="14"/>
      <c r="J114" s="14"/>
      <c r="K114" s="14"/>
      <c r="L114" s="14"/>
      <c r="M114" s="14"/>
      <c r="N114" s="14"/>
      <c r="O114" s="14"/>
      <c r="P114" s="14"/>
      <c r="Q114" s="14"/>
      <c r="R114" s="14"/>
      <c r="S114" s="14"/>
      <c r="T114" s="14"/>
      <c r="U114" s="14"/>
      <c r="V114" s="14"/>
      <c r="W114" s="14"/>
      <c r="X114" s="14"/>
      <c r="Y114" s="14"/>
      <c r="Z114" s="14"/>
      <c r="AA114" s="14"/>
      <c r="AB114" s="14"/>
    </row>
    <row r="115">
      <c r="A115" s="7"/>
      <c r="B115" s="11"/>
      <c r="C115" s="9"/>
      <c r="D115" s="22"/>
      <c r="E115" s="11"/>
      <c r="F115" s="11"/>
      <c r="G115" s="11"/>
      <c r="H115" s="79"/>
      <c r="I115" s="14"/>
      <c r="J115" s="14"/>
      <c r="K115" s="14"/>
      <c r="L115" s="14"/>
      <c r="M115" s="14"/>
      <c r="N115" s="14"/>
      <c r="O115" s="14"/>
      <c r="P115" s="14"/>
      <c r="Q115" s="14"/>
      <c r="R115" s="14"/>
      <c r="S115" s="14"/>
      <c r="T115" s="14"/>
      <c r="U115" s="14"/>
      <c r="V115" s="14"/>
      <c r="W115" s="14"/>
      <c r="X115" s="14"/>
      <c r="Y115" s="14"/>
      <c r="Z115" s="14"/>
      <c r="AA115" s="14"/>
      <c r="AB115" s="14"/>
    </row>
    <row r="116">
      <c r="A116" s="7"/>
      <c r="B116" s="11"/>
      <c r="C116" s="9"/>
      <c r="D116" s="22"/>
      <c r="E116" s="11"/>
      <c r="F116" s="11"/>
      <c r="G116" s="11"/>
      <c r="H116" s="79"/>
      <c r="I116" s="14"/>
      <c r="J116" s="14"/>
      <c r="K116" s="14"/>
      <c r="L116" s="14"/>
      <c r="M116" s="14"/>
      <c r="N116" s="14"/>
      <c r="O116" s="14"/>
      <c r="P116" s="14"/>
      <c r="Q116" s="14"/>
      <c r="R116" s="14"/>
      <c r="S116" s="14"/>
      <c r="T116" s="14"/>
      <c r="U116" s="14"/>
      <c r="V116" s="14"/>
      <c r="W116" s="14"/>
      <c r="X116" s="14"/>
      <c r="Y116" s="14"/>
      <c r="Z116" s="14"/>
      <c r="AA116" s="14"/>
      <c r="AB116" s="14"/>
    </row>
    <row r="117">
      <c r="A117" s="7"/>
      <c r="B117" s="11"/>
      <c r="C117" s="9"/>
      <c r="D117" s="22"/>
      <c r="E117" s="11"/>
      <c r="F117" s="11"/>
      <c r="G117" s="11"/>
      <c r="H117" s="79"/>
      <c r="I117" s="14"/>
      <c r="J117" s="14"/>
      <c r="K117" s="14"/>
      <c r="L117" s="14"/>
      <c r="M117" s="14"/>
      <c r="N117" s="14"/>
      <c r="O117" s="14"/>
      <c r="P117" s="14"/>
      <c r="Q117" s="14"/>
      <c r="R117" s="14"/>
      <c r="S117" s="14"/>
      <c r="T117" s="14"/>
      <c r="U117" s="14"/>
      <c r="V117" s="14"/>
      <c r="W117" s="14"/>
      <c r="X117" s="14"/>
      <c r="Y117" s="14"/>
      <c r="Z117" s="14"/>
      <c r="AA117" s="14"/>
      <c r="AB117" s="14"/>
    </row>
    <row r="118">
      <c r="A118" s="7"/>
      <c r="B118" s="11"/>
      <c r="C118" s="9"/>
      <c r="D118" s="22"/>
      <c r="E118" s="11"/>
      <c r="F118" s="11"/>
      <c r="G118" s="11"/>
      <c r="H118" s="79"/>
      <c r="I118" s="14"/>
      <c r="J118" s="14"/>
      <c r="K118" s="14"/>
      <c r="L118" s="14"/>
      <c r="M118" s="14"/>
      <c r="N118" s="14"/>
      <c r="O118" s="14"/>
      <c r="P118" s="14"/>
      <c r="Q118" s="14"/>
      <c r="R118" s="14"/>
      <c r="S118" s="14"/>
      <c r="T118" s="14"/>
      <c r="U118" s="14"/>
      <c r="V118" s="14"/>
      <c r="W118" s="14"/>
      <c r="X118" s="14"/>
      <c r="Y118" s="14"/>
      <c r="Z118" s="14"/>
      <c r="AA118" s="14"/>
      <c r="AB118" s="14"/>
    </row>
    <row r="119">
      <c r="A119" s="7"/>
      <c r="B119" s="11"/>
      <c r="C119" s="9"/>
      <c r="D119" s="22"/>
      <c r="E119" s="11"/>
      <c r="F119" s="11"/>
      <c r="G119" s="11"/>
      <c r="H119" s="79"/>
      <c r="I119" s="14"/>
      <c r="J119" s="14"/>
      <c r="K119" s="14"/>
      <c r="L119" s="14"/>
      <c r="M119" s="14"/>
      <c r="N119" s="14"/>
      <c r="O119" s="14"/>
      <c r="P119" s="14"/>
      <c r="Q119" s="14"/>
      <c r="R119" s="14"/>
      <c r="S119" s="14"/>
      <c r="T119" s="14"/>
      <c r="U119" s="14"/>
      <c r="V119" s="14"/>
      <c r="W119" s="14"/>
      <c r="X119" s="14"/>
      <c r="Y119" s="14"/>
      <c r="Z119" s="14"/>
      <c r="AA119" s="14"/>
      <c r="AB119" s="14"/>
    </row>
    <row r="120">
      <c r="A120" s="7"/>
      <c r="B120" s="11"/>
      <c r="C120" s="9"/>
      <c r="D120" s="22"/>
      <c r="E120" s="11"/>
      <c r="F120" s="11"/>
      <c r="G120" s="11"/>
      <c r="H120" s="79"/>
      <c r="I120" s="14"/>
      <c r="J120" s="14"/>
      <c r="K120" s="14"/>
      <c r="L120" s="14"/>
      <c r="M120" s="14"/>
      <c r="N120" s="14"/>
      <c r="O120" s="14"/>
      <c r="P120" s="14"/>
      <c r="Q120" s="14"/>
      <c r="R120" s="14"/>
      <c r="S120" s="14"/>
      <c r="T120" s="14"/>
      <c r="U120" s="14"/>
      <c r="V120" s="14"/>
      <c r="W120" s="14"/>
      <c r="X120" s="14"/>
      <c r="Y120" s="14"/>
      <c r="Z120" s="14"/>
      <c r="AA120" s="14"/>
      <c r="AB120" s="14"/>
    </row>
    <row r="121">
      <c r="A121" s="7"/>
      <c r="B121" s="11"/>
      <c r="C121" s="9"/>
      <c r="D121" s="22"/>
      <c r="E121" s="11"/>
      <c r="F121" s="11"/>
      <c r="G121" s="11"/>
      <c r="H121" s="79"/>
      <c r="I121" s="14"/>
      <c r="J121" s="14"/>
      <c r="K121" s="14"/>
      <c r="L121" s="14"/>
      <c r="M121" s="14"/>
      <c r="N121" s="14"/>
      <c r="O121" s="14"/>
      <c r="P121" s="14"/>
      <c r="Q121" s="14"/>
      <c r="R121" s="14"/>
      <c r="S121" s="14"/>
      <c r="T121" s="14"/>
      <c r="U121" s="14"/>
      <c r="V121" s="14"/>
      <c r="W121" s="14"/>
      <c r="X121" s="14"/>
      <c r="Y121" s="14"/>
      <c r="Z121" s="14"/>
      <c r="AA121" s="14"/>
      <c r="AB121" s="14"/>
    </row>
    <row r="122">
      <c r="A122" s="7"/>
      <c r="B122" s="11"/>
      <c r="C122" s="9"/>
      <c r="D122" s="22"/>
      <c r="E122" s="11"/>
      <c r="F122" s="11"/>
      <c r="G122" s="11"/>
      <c r="H122" s="79"/>
      <c r="I122" s="14"/>
      <c r="J122" s="14"/>
      <c r="K122" s="14"/>
      <c r="L122" s="14"/>
      <c r="M122" s="14"/>
      <c r="N122" s="14"/>
      <c r="O122" s="14"/>
      <c r="P122" s="14"/>
      <c r="Q122" s="14"/>
      <c r="R122" s="14"/>
      <c r="S122" s="14"/>
      <c r="T122" s="14"/>
      <c r="U122" s="14"/>
      <c r="V122" s="14"/>
      <c r="W122" s="14"/>
      <c r="X122" s="14"/>
      <c r="Y122" s="14"/>
      <c r="Z122" s="14"/>
      <c r="AA122" s="14"/>
      <c r="AB122" s="14"/>
    </row>
    <row r="123">
      <c r="A123" s="7"/>
      <c r="B123" s="11"/>
      <c r="C123" s="9"/>
      <c r="D123" s="22"/>
      <c r="E123" s="11"/>
      <c r="F123" s="11"/>
      <c r="G123" s="11"/>
      <c r="H123" s="79"/>
      <c r="I123" s="14"/>
      <c r="J123" s="14"/>
      <c r="K123" s="14"/>
      <c r="L123" s="14"/>
      <c r="M123" s="14"/>
      <c r="N123" s="14"/>
      <c r="O123" s="14"/>
      <c r="P123" s="14"/>
      <c r="Q123" s="14"/>
      <c r="R123" s="14"/>
      <c r="S123" s="14"/>
      <c r="T123" s="14"/>
      <c r="U123" s="14"/>
      <c r="V123" s="14"/>
      <c r="W123" s="14"/>
      <c r="X123" s="14"/>
      <c r="Y123" s="14"/>
      <c r="Z123" s="14"/>
      <c r="AA123" s="14"/>
      <c r="AB123" s="14"/>
    </row>
    <row r="124">
      <c r="A124" s="7"/>
      <c r="B124" s="11"/>
      <c r="C124" s="9"/>
      <c r="D124" s="22"/>
      <c r="E124" s="11"/>
      <c r="F124" s="11"/>
      <c r="G124" s="11"/>
      <c r="H124" s="79"/>
      <c r="I124" s="14"/>
      <c r="J124" s="14"/>
      <c r="K124" s="14"/>
      <c r="L124" s="14"/>
      <c r="M124" s="14"/>
      <c r="N124" s="14"/>
      <c r="O124" s="14"/>
      <c r="P124" s="14"/>
      <c r="Q124" s="14"/>
      <c r="R124" s="14"/>
      <c r="S124" s="14"/>
      <c r="T124" s="14"/>
      <c r="U124" s="14"/>
      <c r="V124" s="14"/>
      <c r="W124" s="14"/>
      <c r="X124" s="14"/>
      <c r="Y124" s="14"/>
      <c r="Z124" s="14"/>
      <c r="AA124" s="14"/>
      <c r="AB124" s="14"/>
    </row>
    <row r="125">
      <c r="A125" s="7"/>
      <c r="B125" s="11"/>
      <c r="C125" s="9"/>
      <c r="D125" s="22"/>
      <c r="E125" s="11"/>
      <c r="F125" s="11"/>
      <c r="G125" s="11"/>
      <c r="H125" s="79"/>
      <c r="I125" s="14"/>
      <c r="J125" s="14"/>
      <c r="K125" s="14"/>
      <c r="L125" s="14"/>
      <c r="M125" s="14"/>
      <c r="N125" s="14"/>
      <c r="O125" s="14"/>
      <c r="P125" s="14"/>
      <c r="Q125" s="14"/>
      <c r="R125" s="14"/>
      <c r="S125" s="14"/>
      <c r="T125" s="14"/>
      <c r="U125" s="14"/>
      <c r="V125" s="14"/>
      <c r="W125" s="14"/>
      <c r="X125" s="14"/>
      <c r="Y125" s="14"/>
      <c r="Z125" s="14"/>
      <c r="AA125" s="14"/>
      <c r="AB125" s="14"/>
    </row>
    <row r="126">
      <c r="A126" s="7"/>
      <c r="B126" s="11"/>
      <c r="C126" s="9"/>
      <c r="D126" s="22"/>
      <c r="E126" s="11"/>
      <c r="F126" s="11"/>
      <c r="G126" s="11"/>
      <c r="H126" s="79"/>
      <c r="I126" s="14"/>
      <c r="J126" s="14"/>
      <c r="K126" s="14"/>
      <c r="L126" s="14"/>
      <c r="M126" s="14"/>
      <c r="N126" s="14"/>
      <c r="O126" s="14"/>
      <c r="P126" s="14"/>
      <c r="Q126" s="14"/>
      <c r="R126" s="14"/>
      <c r="S126" s="14"/>
      <c r="T126" s="14"/>
      <c r="U126" s="14"/>
      <c r="V126" s="14"/>
      <c r="W126" s="14"/>
      <c r="X126" s="14"/>
      <c r="Y126" s="14"/>
      <c r="Z126" s="14"/>
      <c r="AA126" s="14"/>
      <c r="AB126" s="14"/>
    </row>
    <row r="127">
      <c r="A127" s="7"/>
      <c r="B127" s="11"/>
      <c r="C127" s="9"/>
      <c r="D127" s="22"/>
      <c r="E127" s="11"/>
      <c r="F127" s="11"/>
      <c r="G127" s="11"/>
      <c r="H127" s="79"/>
      <c r="I127" s="14"/>
      <c r="J127" s="14"/>
      <c r="K127" s="14"/>
      <c r="L127" s="14"/>
      <c r="M127" s="14"/>
      <c r="N127" s="14"/>
      <c r="O127" s="14"/>
      <c r="P127" s="14"/>
      <c r="Q127" s="14"/>
      <c r="R127" s="14"/>
      <c r="S127" s="14"/>
      <c r="T127" s="14"/>
      <c r="U127" s="14"/>
      <c r="V127" s="14"/>
      <c r="W127" s="14"/>
      <c r="X127" s="14"/>
      <c r="Y127" s="14"/>
      <c r="Z127" s="14"/>
      <c r="AA127" s="14"/>
      <c r="AB127" s="14"/>
    </row>
    <row r="128">
      <c r="A128" s="7"/>
      <c r="B128" s="11"/>
      <c r="C128" s="9"/>
      <c r="D128" s="22"/>
      <c r="E128" s="11"/>
      <c r="F128" s="11"/>
      <c r="G128" s="11"/>
      <c r="H128" s="79"/>
      <c r="I128" s="14"/>
      <c r="J128" s="14"/>
      <c r="K128" s="14"/>
      <c r="L128" s="14"/>
      <c r="M128" s="14"/>
      <c r="N128" s="14"/>
      <c r="O128" s="14"/>
      <c r="P128" s="14"/>
      <c r="Q128" s="14"/>
      <c r="R128" s="14"/>
      <c r="S128" s="14"/>
      <c r="T128" s="14"/>
      <c r="U128" s="14"/>
      <c r="V128" s="14"/>
      <c r="W128" s="14"/>
      <c r="X128" s="14"/>
      <c r="Y128" s="14"/>
      <c r="Z128" s="14"/>
      <c r="AA128" s="14"/>
      <c r="AB128" s="14"/>
    </row>
    <row r="129">
      <c r="A129" s="7"/>
      <c r="B129" s="11"/>
      <c r="C129" s="9"/>
      <c r="D129" s="22"/>
      <c r="E129" s="11"/>
      <c r="F129" s="11"/>
      <c r="G129" s="11"/>
      <c r="H129" s="79"/>
      <c r="I129" s="14"/>
      <c r="J129" s="14"/>
      <c r="K129" s="14"/>
      <c r="L129" s="14"/>
      <c r="M129" s="14"/>
      <c r="N129" s="14"/>
      <c r="O129" s="14"/>
      <c r="P129" s="14"/>
      <c r="Q129" s="14"/>
      <c r="R129" s="14"/>
      <c r="S129" s="14"/>
      <c r="T129" s="14"/>
      <c r="U129" s="14"/>
      <c r="V129" s="14"/>
      <c r="W129" s="14"/>
      <c r="X129" s="14"/>
      <c r="Y129" s="14"/>
      <c r="Z129" s="14"/>
      <c r="AA129" s="14"/>
      <c r="AB129" s="14"/>
    </row>
    <row r="130">
      <c r="A130" s="7"/>
      <c r="B130" s="11"/>
      <c r="C130" s="9"/>
      <c r="D130" s="22"/>
      <c r="E130" s="11"/>
      <c r="F130" s="11"/>
      <c r="G130" s="11"/>
      <c r="H130" s="79"/>
      <c r="I130" s="14"/>
      <c r="J130" s="14"/>
      <c r="K130" s="14"/>
      <c r="L130" s="14"/>
      <c r="M130" s="14"/>
      <c r="N130" s="14"/>
      <c r="O130" s="14"/>
      <c r="P130" s="14"/>
      <c r="Q130" s="14"/>
      <c r="R130" s="14"/>
      <c r="S130" s="14"/>
      <c r="T130" s="14"/>
      <c r="U130" s="14"/>
      <c r="V130" s="14"/>
      <c r="W130" s="14"/>
      <c r="X130" s="14"/>
      <c r="Y130" s="14"/>
      <c r="Z130" s="14"/>
      <c r="AA130" s="14"/>
      <c r="AB130" s="14"/>
    </row>
    <row r="131">
      <c r="A131" s="7"/>
      <c r="B131" s="11"/>
      <c r="C131" s="9"/>
      <c r="D131" s="22"/>
      <c r="E131" s="11"/>
      <c r="F131" s="11"/>
      <c r="G131" s="11"/>
      <c r="H131" s="79"/>
      <c r="I131" s="14"/>
      <c r="J131" s="14"/>
      <c r="K131" s="14"/>
      <c r="L131" s="14"/>
      <c r="M131" s="14"/>
      <c r="N131" s="14"/>
      <c r="O131" s="14"/>
      <c r="P131" s="14"/>
      <c r="Q131" s="14"/>
      <c r="R131" s="14"/>
      <c r="S131" s="14"/>
      <c r="T131" s="14"/>
      <c r="U131" s="14"/>
      <c r="V131" s="14"/>
      <c r="W131" s="14"/>
      <c r="X131" s="14"/>
      <c r="Y131" s="14"/>
      <c r="Z131" s="14"/>
      <c r="AA131" s="14"/>
      <c r="AB131" s="14"/>
    </row>
    <row r="132">
      <c r="A132" s="7"/>
      <c r="B132" s="11"/>
      <c r="C132" s="9"/>
      <c r="D132" s="22"/>
      <c r="E132" s="11"/>
      <c r="F132" s="11"/>
      <c r="G132" s="11"/>
      <c r="H132" s="79"/>
      <c r="I132" s="14"/>
      <c r="J132" s="14"/>
      <c r="K132" s="14"/>
      <c r="L132" s="14"/>
      <c r="M132" s="14"/>
      <c r="N132" s="14"/>
      <c r="O132" s="14"/>
      <c r="P132" s="14"/>
      <c r="Q132" s="14"/>
      <c r="R132" s="14"/>
      <c r="S132" s="14"/>
      <c r="T132" s="14"/>
      <c r="U132" s="14"/>
      <c r="V132" s="14"/>
      <c r="W132" s="14"/>
      <c r="X132" s="14"/>
      <c r="Y132" s="14"/>
      <c r="Z132" s="14"/>
      <c r="AA132" s="14"/>
      <c r="AB132" s="14"/>
    </row>
    <row r="133">
      <c r="A133" s="7"/>
      <c r="B133" s="11"/>
      <c r="C133" s="9"/>
      <c r="D133" s="22"/>
      <c r="E133" s="11"/>
      <c r="F133" s="11"/>
      <c r="G133" s="11"/>
      <c r="H133" s="79"/>
      <c r="I133" s="14"/>
      <c r="J133" s="14"/>
      <c r="K133" s="14"/>
      <c r="L133" s="14"/>
      <c r="M133" s="14"/>
      <c r="N133" s="14"/>
      <c r="O133" s="14"/>
      <c r="P133" s="14"/>
      <c r="Q133" s="14"/>
      <c r="R133" s="14"/>
      <c r="S133" s="14"/>
      <c r="T133" s="14"/>
      <c r="U133" s="14"/>
      <c r="V133" s="14"/>
      <c r="W133" s="14"/>
      <c r="X133" s="14"/>
      <c r="Y133" s="14"/>
      <c r="Z133" s="14"/>
      <c r="AA133" s="14"/>
      <c r="AB133" s="14"/>
    </row>
    <row r="134">
      <c r="A134" s="7"/>
      <c r="B134" s="11"/>
      <c r="C134" s="9"/>
      <c r="D134" s="22"/>
      <c r="E134" s="11"/>
      <c r="F134" s="11"/>
      <c r="G134" s="11"/>
      <c r="H134" s="79"/>
      <c r="I134" s="14"/>
      <c r="J134" s="14"/>
      <c r="K134" s="14"/>
      <c r="L134" s="14"/>
      <c r="M134" s="14"/>
      <c r="N134" s="14"/>
      <c r="O134" s="14"/>
      <c r="P134" s="14"/>
      <c r="Q134" s="14"/>
      <c r="R134" s="14"/>
      <c r="S134" s="14"/>
      <c r="T134" s="14"/>
      <c r="U134" s="14"/>
      <c r="V134" s="14"/>
      <c r="W134" s="14"/>
      <c r="X134" s="14"/>
      <c r="Y134" s="14"/>
      <c r="Z134" s="14"/>
      <c r="AA134" s="14"/>
      <c r="AB134" s="14"/>
    </row>
    <row r="135">
      <c r="A135" s="7"/>
      <c r="B135" s="11"/>
      <c r="C135" s="9"/>
      <c r="D135" s="22"/>
      <c r="E135" s="11"/>
      <c r="F135" s="11"/>
      <c r="G135" s="11"/>
      <c r="H135" s="79"/>
      <c r="I135" s="14"/>
      <c r="J135" s="14"/>
      <c r="K135" s="14"/>
      <c r="L135" s="14"/>
      <c r="M135" s="14"/>
      <c r="N135" s="14"/>
      <c r="O135" s="14"/>
      <c r="P135" s="14"/>
      <c r="Q135" s="14"/>
      <c r="R135" s="14"/>
      <c r="S135" s="14"/>
      <c r="T135" s="14"/>
      <c r="U135" s="14"/>
      <c r="V135" s="14"/>
      <c r="W135" s="14"/>
      <c r="X135" s="14"/>
      <c r="Y135" s="14"/>
      <c r="Z135" s="14"/>
      <c r="AA135" s="14"/>
      <c r="AB135" s="14"/>
    </row>
    <row r="136">
      <c r="A136" s="7"/>
      <c r="B136" s="11"/>
      <c r="C136" s="9"/>
      <c r="D136" s="22"/>
      <c r="E136" s="11"/>
      <c r="F136" s="11"/>
      <c r="G136" s="11"/>
      <c r="H136" s="79"/>
      <c r="I136" s="14"/>
      <c r="J136" s="14"/>
      <c r="K136" s="14"/>
      <c r="L136" s="14"/>
      <c r="M136" s="14"/>
      <c r="N136" s="14"/>
      <c r="O136" s="14"/>
      <c r="P136" s="14"/>
      <c r="Q136" s="14"/>
      <c r="R136" s="14"/>
      <c r="S136" s="14"/>
      <c r="T136" s="14"/>
      <c r="U136" s="14"/>
      <c r="V136" s="14"/>
      <c r="W136" s="14"/>
      <c r="X136" s="14"/>
      <c r="Y136" s="14"/>
      <c r="Z136" s="14"/>
      <c r="AA136" s="14"/>
      <c r="AB136" s="14"/>
    </row>
    <row r="137">
      <c r="A137" s="7"/>
      <c r="B137" s="11"/>
      <c r="C137" s="9"/>
      <c r="D137" s="22"/>
      <c r="E137" s="11"/>
      <c r="F137" s="11"/>
      <c r="G137" s="11"/>
      <c r="H137" s="79"/>
      <c r="I137" s="14"/>
      <c r="J137" s="14"/>
      <c r="K137" s="14"/>
      <c r="L137" s="14"/>
      <c r="M137" s="14"/>
      <c r="N137" s="14"/>
      <c r="O137" s="14"/>
      <c r="P137" s="14"/>
      <c r="Q137" s="14"/>
      <c r="R137" s="14"/>
      <c r="S137" s="14"/>
      <c r="T137" s="14"/>
      <c r="U137" s="14"/>
      <c r="V137" s="14"/>
      <c r="W137" s="14"/>
      <c r="X137" s="14"/>
      <c r="Y137" s="14"/>
      <c r="Z137" s="14"/>
      <c r="AA137" s="14"/>
      <c r="AB137" s="14"/>
    </row>
    <row r="138">
      <c r="A138" s="7"/>
      <c r="B138" s="11"/>
      <c r="C138" s="9"/>
      <c r="D138" s="22"/>
      <c r="E138" s="11"/>
      <c r="F138" s="11"/>
      <c r="G138" s="11"/>
      <c r="H138" s="79"/>
      <c r="I138" s="14"/>
      <c r="J138" s="14"/>
      <c r="K138" s="14"/>
      <c r="L138" s="14"/>
      <c r="M138" s="14"/>
      <c r="N138" s="14"/>
      <c r="O138" s="14"/>
      <c r="P138" s="14"/>
      <c r="Q138" s="14"/>
      <c r="R138" s="14"/>
      <c r="S138" s="14"/>
      <c r="T138" s="14"/>
      <c r="U138" s="14"/>
      <c r="V138" s="14"/>
      <c r="W138" s="14"/>
      <c r="X138" s="14"/>
      <c r="Y138" s="14"/>
      <c r="Z138" s="14"/>
      <c r="AA138" s="14"/>
      <c r="AB138" s="14"/>
    </row>
    <row r="139">
      <c r="A139" s="7"/>
      <c r="B139" s="11"/>
      <c r="C139" s="9"/>
      <c r="D139" s="22"/>
      <c r="E139" s="11"/>
      <c r="F139" s="11"/>
      <c r="G139" s="11"/>
      <c r="H139" s="79"/>
      <c r="I139" s="14"/>
      <c r="J139" s="14"/>
      <c r="K139" s="14"/>
      <c r="L139" s="14"/>
      <c r="M139" s="14"/>
      <c r="N139" s="14"/>
      <c r="O139" s="14"/>
      <c r="P139" s="14"/>
      <c r="Q139" s="14"/>
      <c r="R139" s="14"/>
      <c r="S139" s="14"/>
      <c r="T139" s="14"/>
      <c r="U139" s="14"/>
      <c r="V139" s="14"/>
      <c r="W139" s="14"/>
      <c r="X139" s="14"/>
      <c r="Y139" s="14"/>
      <c r="Z139" s="14"/>
      <c r="AA139" s="14"/>
      <c r="AB139" s="14"/>
    </row>
    <row r="140">
      <c r="A140" s="7"/>
      <c r="B140" s="11"/>
      <c r="C140" s="9"/>
      <c r="D140" s="22"/>
      <c r="E140" s="11"/>
      <c r="F140" s="11"/>
      <c r="G140" s="11"/>
      <c r="H140" s="79"/>
      <c r="I140" s="14"/>
      <c r="J140" s="14"/>
      <c r="K140" s="14"/>
      <c r="L140" s="14"/>
      <c r="M140" s="14"/>
      <c r="N140" s="14"/>
      <c r="O140" s="14"/>
      <c r="P140" s="14"/>
      <c r="Q140" s="14"/>
      <c r="R140" s="14"/>
      <c r="S140" s="14"/>
      <c r="T140" s="14"/>
      <c r="U140" s="14"/>
      <c r="V140" s="14"/>
      <c r="W140" s="14"/>
      <c r="X140" s="14"/>
      <c r="Y140" s="14"/>
      <c r="Z140" s="14"/>
      <c r="AA140" s="14"/>
      <c r="AB140" s="14"/>
    </row>
    <row r="141">
      <c r="A141" s="7"/>
      <c r="B141" s="11"/>
      <c r="C141" s="9"/>
      <c r="D141" s="22"/>
      <c r="E141" s="11"/>
      <c r="F141" s="11"/>
      <c r="G141" s="11"/>
      <c r="H141" s="79"/>
      <c r="I141" s="14"/>
      <c r="J141" s="14"/>
      <c r="K141" s="14"/>
      <c r="L141" s="14"/>
      <c r="M141" s="14"/>
      <c r="N141" s="14"/>
      <c r="O141" s="14"/>
      <c r="P141" s="14"/>
      <c r="Q141" s="14"/>
      <c r="R141" s="14"/>
      <c r="S141" s="14"/>
      <c r="T141" s="14"/>
      <c r="U141" s="14"/>
      <c r="V141" s="14"/>
      <c r="W141" s="14"/>
      <c r="X141" s="14"/>
      <c r="Y141" s="14"/>
      <c r="Z141" s="14"/>
      <c r="AA141" s="14"/>
      <c r="AB141" s="14"/>
    </row>
    <row r="142">
      <c r="A142" s="7"/>
      <c r="B142" s="11"/>
      <c r="C142" s="9"/>
      <c r="D142" s="22"/>
      <c r="E142" s="11"/>
      <c r="F142" s="11"/>
      <c r="G142" s="11"/>
      <c r="H142" s="79"/>
      <c r="I142" s="14"/>
      <c r="J142" s="14"/>
      <c r="K142" s="14"/>
      <c r="L142" s="14"/>
      <c r="M142" s="14"/>
      <c r="N142" s="14"/>
      <c r="O142" s="14"/>
      <c r="P142" s="14"/>
      <c r="Q142" s="14"/>
      <c r="R142" s="14"/>
      <c r="S142" s="14"/>
      <c r="T142" s="14"/>
      <c r="U142" s="14"/>
      <c r="V142" s="14"/>
      <c r="W142" s="14"/>
      <c r="X142" s="14"/>
      <c r="Y142" s="14"/>
      <c r="Z142" s="14"/>
      <c r="AA142" s="14"/>
      <c r="AB142" s="14"/>
    </row>
    <row r="143">
      <c r="A143" s="7"/>
      <c r="B143" s="11"/>
      <c r="C143" s="9"/>
      <c r="D143" s="22"/>
      <c r="E143" s="11"/>
      <c r="F143" s="11"/>
      <c r="G143" s="11"/>
      <c r="H143" s="79"/>
      <c r="I143" s="14"/>
      <c r="J143" s="14"/>
      <c r="K143" s="14"/>
      <c r="L143" s="14"/>
      <c r="M143" s="14"/>
      <c r="N143" s="14"/>
      <c r="O143" s="14"/>
      <c r="P143" s="14"/>
      <c r="Q143" s="14"/>
      <c r="R143" s="14"/>
      <c r="S143" s="14"/>
      <c r="T143" s="14"/>
      <c r="U143" s="14"/>
      <c r="V143" s="14"/>
      <c r="W143" s="14"/>
      <c r="X143" s="14"/>
      <c r="Y143" s="14"/>
      <c r="Z143" s="14"/>
      <c r="AA143" s="14"/>
      <c r="AB143" s="14"/>
    </row>
    <row r="144">
      <c r="A144" s="7"/>
      <c r="B144" s="11"/>
      <c r="C144" s="9"/>
      <c r="D144" s="22"/>
      <c r="E144" s="11"/>
      <c r="F144" s="11"/>
      <c r="G144" s="11"/>
      <c r="H144" s="79"/>
      <c r="I144" s="14"/>
      <c r="J144" s="14"/>
      <c r="K144" s="14"/>
      <c r="L144" s="14"/>
      <c r="M144" s="14"/>
      <c r="N144" s="14"/>
      <c r="O144" s="14"/>
      <c r="P144" s="14"/>
      <c r="Q144" s="14"/>
      <c r="R144" s="14"/>
      <c r="S144" s="14"/>
      <c r="T144" s="14"/>
      <c r="U144" s="14"/>
      <c r="V144" s="14"/>
      <c r="W144" s="14"/>
      <c r="X144" s="14"/>
      <c r="Y144" s="14"/>
      <c r="Z144" s="14"/>
      <c r="AA144" s="14"/>
      <c r="AB144" s="14"/>
    </row>
    <row r="145">
      <c r="A145" s="7"/>
      <c r="B145" s="11"/>
      <c r="C145" s="9"/>
      <c r="D145" s="22"/>
      <c r="E145" s="11"/>
      <c r="F145" s="11"/>
      <c r="G145" s="11"/>
      <c r="H145" s="79"/>
      <c r="I145" s="14"/>
      <c r="J145" s="14"/>
      <c r="K145" s="14"/>
      <c r="L145" s="14"/>
      <c r="M145" s="14"/>
      <c r="N145" s="14"/>
      <c r="O145" s="14"/>
      <c r="P145" s="14"/>
      <c r="Q145" s="14"/>
      <c r="R145" s="14"/>
      <c r="S145" s="14"/>
      <c r="T145" s="14"/>
      <c r="U145" s="14"/>
      <c r="V145" s="14"/>
      <c r="W145" s="14"/>
      <c r="X145" s="14"/>
      <c r="Y145" s="14"/>
      <c r="Z145" s="14"/>
      <c r="AA145" s="14"/>
      <c r="AB145" s="14"/>
    </row>
    <row r="146">
      <c r="A146" s="7"/>
      <c r="B146" s="11"/>
      <c r="C146" s="9"/>
      <c r="D146" s="22"/>
      <c r="E146" s="11"/>
      <c r="F146" s="11"/>
      <c r="G146" s="11"/>
      <c r="H146" s="79"/>
      <c r="I146" s="14"/>
      <c r="J146" s="14"/>
      <c r="K146" s="14"/>
      <c r="L146" s="14"/>
      <c r="M146" s="14"/>
      <c r="N146" s="14"/>
      <c r="O146" s="14"/>
      <c r="P146" s="14"/>
      <c r="Q146" s="14"/>
      <c r="R146" s="14"/>
      <c r="S146" s="14"/>
      <c r="T146" s="14"/>
      <c r="U146" s="14"/>
      <c r="V146" s="14"/>
      <c r="W146" s="14"/>
      <c r="X146" s="14"/>
      <c r="Y146" s="14"/>
      <c r="Z146" s="14"/>
      <c r="AA146" s="14"/>
      <c r="AB146" s="14"/>
    </row>
    <row r="147">
      <c r="A147" s="7"/>
      <c r="B147" s="11"/>
      <c r="C147" s="9"/>
      <c r="D147" s="22"/>
      <c r="E147" s="11"/>
      <c r="F147" s="11"/>
      <c r="G147" s="11"/>
      <c r="H147" s="79"/>
      <c r="I147" s="14"/>
      <c r="J147" s="14"/>
      <c r="K147" s="14"/>
      <c r="L147" s="14"/>
      <c r="M147" s="14"/>
      <c r="N147" s="14"/>
      <c r="O147" s="14"/>
      <c r="P147" s="14"/>
      <c r="Q147" s="14"/>
      <c r="R147" s="14"/>
      <c r="S147" s="14"/>
      <c r="T147" s="14"/>
      <c r="U147" s="14"/>
      <c r="V147" s="14"/>
      <c r="W147" s="14"/>
      <c r="X147" s="14"/>
      <c r="Y147" s="14"/>
      <c r="Z147" s="14"/>
      <c r="AA147" s="14"/>
      <c r="AB147" s="14"/>
    </row>
    <row r="148">
      <c r="A148" s="7"/>
      <c r="B148" s="11"/>
      <c r="C148" s="9"/>
      <c r="D148" s="22"/>
      <c r="E148" s="11"/>
      <c r="F148" s="11"/>
      <c r="G148" s="11"/>
      <c r="H148" s="79"/>
      <c r="I148" s="14"/>
      <c r="J148" s="14"/>
      <c r="K148" s="14"/>
      <c r="L148" s="14"/>
      <c r="M148" s="14"/>
      <c r="N148" s="14"/>
      <c r="O148" s="14"/>
      <c r="P148" s="14"/>
      <c r="Q148" s="14"/>
      <c r="R148" s="14"/>
      <c r="S148" s="14"/>
      <c r="T148" s="14"/>
      <c r="U148" s="14"/>
      <c r="V148" s="14"/>
      <c r="W148" s="14"/>
      <c r="X148" s="14"/>
      <c r="Y148" s="14"/>
      <c r="Z148" s="14"/>
      <c r="AA148" s="14"/>
      <c r="AB148" s="14"/>
    </row>
    <row r="149">
      <c r="A149" s="7"/>
      <c r="B149" s="11"/>
      <c r="C149" s="9"/>
      <c r="D149" s="22"/>
      <c r="E149" s="11"/>
      <c r="F149" s="11"/>
      <c r="G149" s="11"/>
      <c r="H149" s="79"/>
      <c r="I149" s="14"/>
      <c r="J149" s="14"/>
      <c r="K149" s="14"/>
      <c r="L149" s="14"/>
      <c r="M149" s="14"/>
      <c r="N149" s="14"/>
      <c r="O149" s="14"/>
      <c r="P149" s="14"/>
      <c r="Q149" s="14"/>
      <c r="R149" s="14"/>
      <c r="S149" s="14"/>
      <c r="T149" s="14"/>
      <c r="U149" s="14"/>
      <c r="V149" s="14"/>
      <c r="W149" s="14"/>
      <c r="X149" s="14"/>
      <c r="Y149" s="14"/>
      <c r="Z149" s="14"/>
      <c r="AA149" s="14"/>
      <c r="AB149" s="14"/>
    </row>
    <row r="150">
      <c r="A150" s="7"/>
      <c r="B150" s="11"/>
      <c r="C150" s="9"/>
      <c r="D150" s="22"/>
      <c r="E150" s="11"/>
      <c r="F150" s="11"/>
      <c r="G150" s="11"/>
      <c r="H150" s="79"/>
      <c r="I150" s="14"/>
      <c r="J150" s="14"/>
      <c r="K150" s="14"/>
      <c r="L150" s="14"/>
      <c r="M150" s="14"/>
      <c r="N150" s="14"/>
      <c r="O150" s="14"/>
      <c r="P150" s="14"/>
      <c r="Q150" s="14"/>
      <c r="R150" s="14"/>
      <c r="S150" s="14"/>
      <c r="T150" s="14"/>
      <c r="U150" s="14"/>
      <c r="V150" s="14"/>
      <c r="W150" s="14"/>
      <c r="X150" s="14"/>
      <c r="Y150" s="14"/>
      <c r="Z150" s="14"/>
      <c r="AA150" s="14"/>
      <c r="AB150" s="14"/>
    </row>
    <row r="151">
      <c r="A151" s="7"/>
      <c r="B151" s="11"/>
      <c r="C151" s="9"/>
      <c r="D151" s="22"/>
      <c r="E151" s="11"/>
      <c r="F151" s="11"/>
      <c r="G151" s="11"/>
      <c r="H151" s="79"/>
      <c r="I151" s="14"/>
      <c r="J151" s="14"/>
      <c r="K151" s="14"/>
      <c r="L151" s="14"/>
      <c r="M151" s="14"/>
      <c r="N151" s="14"/>
      <c r="O151" s="14"/>
      <c r="P151" s="14"/>
      <c r="Q151" s="14"/>
      <c r="R151" s="14"/>
      <c r="S151" s="14"/>
      <c r="T151" s="14"/>
      <c r="U151" s="14"/>
      <c r="V151" s="14"/>
      <c r="W151" s="14"/>
      <c r="X151" s="14"/>
      <c r="Y151" s="14"/>
      <c r="Z151" s="14"/>
      <c r="AA151" s="14"/>
      <c r="AB151" s="14"/>
    </row>
    <row r="152">
      <c r="A152" s="7"/>
      <c r="B152" s="11"/>
      <c r="C152" s="9"/>
      <c r="D152" s="22"/>
      <c r="E152" s="11"/>
      <c r="F152" s="11"/>
      <c r="G152" s="11"/>
      <c r="H152" s="79"/>
      <c r="I152" s="14"/>
      <c r="J152" s="14"/>
      <c r="K152" s="14"/>
      <c r="L152" s="14"/>
      <c r="M152" s="14"/>
      <c r="N152" s="14"/>
      <c r="O152" s="14"/>
      <c r="P152" s="14"/>
      <c r="Q152" s="14"/>
      <c r="R152" s="14"/>
      <c r="S152" s="14"/>
      <c r="T152" s="14"/>
      <c r="U152" s="14"/>
      <c r="V152" s="14"/>
      <c r="W152" s="14"/>
      <c r="X152" s="14"/>
      <c r="Y152" s="14"/>
      <c r="Z152" s="14"/>
      <c r="AA152" s="14"/>
      <c r="AB152" s="14"/>
    </row>
    <row r="153">
      <c r="A153" s="7"/>
      <c r="B153" s="11"/>
      <c r="C153" s="9"/>
      <c r="D153" s="22"/>
      <c r="E153" s="11"/>
      <c r="F153" s="11"/>
      <c r="G153" s="11"/>
      <c r="H153" s="79"/>
      <c r="I153" s="14"/>
      <c r="J153" s="14"/>
      <c r="K153" s="14"/>
      <c r="L153" s="14"/>
      <c r="M153" s="14"/>
      <c r="N153" s="14"/>
      <c r="O153" s="14"/>
      <c r="P153" s="14"/>
      <c r="Q153" s="14"/>
      <c r="R153" s="14"/>
      <c r="S153" s="14"/>
      <c r="T153" s="14"/>
      <c r="U153" s="14"/>
      <c r="V153" s="14"/>
      <c r="W153" s="14"/>
      <c r="X153" s="14"/>
      <c r="Y153" s="14"/>
      <c r="Z153" s="14"/>
      <c r="AA153" s="14"/>
      <c r="AB153" s="14"/>
    </row>
    <row r="154">
      <c r="A154" s="7"/>
      <c r="B154" s="11"/>
      <c r="C154" s="9"/>
      <c r="D154" s="22"/>
      <c r="E154" s="11"/>
      <c r="F154" s="11"/>
      <c r="G154" s="11"/>
      <c r="H154" s="79"/>
      <c r="I154" s="14"/>
      <c r="J154" s="14"/>
      <c r="K154" s="14"/>
      <c r="L154" s="14"/>
      <c r="M154" s="14"/>
      <c r="N154" s="14"/>
      <c r="O154" s="14"/>
      <c r="P154" s="14"/>
      <c r="Q154" s="14"/>
      <c r="R154" s="14"/>
      <c r="S154" s="14"/>
      <c r="T154" s="14"/>
      <c r="U154" s="14"/>
      <c r="V154" s="14"/>
      <c r="W154" s="14"/>
      <c r="X154" s="14"/>
      <c r="Y154" s="14"/>
      <c r="Z154" s="14"/>
      <c r="AA154" s="14"/>
      <c r="AB154" s="14"/>
    </row>
    <row r="155">
      <c r="A155" s="7"/>
      <c r="B155" s="11"/>
      <c r="C155" s="9"/>
      <c r="D155" s="22"/>
      <c r="E155" s="11"/>
      <c r="F155" s="11"/>
      <c r="G155" s="11"/>
      <c r="H155" s="79"/>
      <c r="I155" s="14"/>
      <c r="J155" s="14"/>
      <c r="K155" s="14"/>
      <c r="L155" s="14"/>
      <c r="M155" s="14"/>
      <c r="N155" s="14"/>
      <c r="O155" s="14"/>
      <c r="P155" s="14"/>
      <c r="Q155" s="14"/>
      <c r="R155" s="14"/>
      <c r="S155" s="14"/>
      <c r="T155" s="14"/>
      <c r="U155" s="14"/>
      <c r="V155" s="14"/>
      <c r="W155" s="14"/>
      <c r="X155" s="14"/>
      <c r="Y155" s="14"/>
      <c r="Z155" s="14"/>
      <c r="AA155" s="14"/>
      <c r="AB155" s="14"/>
    </row>
    <row r="156">
      <c r="A156" s="7"/>
      <c r="B156" s="11"/>
      <c r="C156" s="9"/>
      <c r="D156" s="22"/>
      <c r="E156" s="11"/>
      <c r="F156" s="11"/>
      <c r="G156" s="11"/>
      <c r="H156" s="79"/>
      <c r="I156" s="14"/>
      <c r="J156" s="14"/>
      <c r="K156" s="14"/>
      <c r="L156" s="14"/>
      <c r="M156" s="14"/>
      <c r="N156" s="14"/>
      <c r="O156" s="14"/>
      <c r="P156" s="14"/>
      <c r="Q156" s="14"/>
      <c r="R156" s="14"/>
      <c r="S156" s="14"/>
      <c r="T156" s="14"/>
      <c r="U156" s="14"/>
      <c r="V156" s="14"/>
      <c r="W156" s="14"/>
      <c r="X156" s="14"/>
      <c r="Y156" s="14"/>
      <c r="Z156" s="14"/>
      <c r="AA156" s="14"/>
      <c r="AB156" s="14"/>
    </row>
    <row r="157">
      <c r="A157" s="7"/>
      <c r="B157" s="11"/>
      <c r="C157" s="9"/>
      <c r="D157" s="22"/>
      <c r="E157" s="11"/>
      <c r="F157" s="11"/>
      <c r="G157" s="11"/>
      <c r="H157" s="79"/>
      <c r="I157" s="14"/>
      <c r="J157" s="14"/>
      <c r="K157" s="14"/>
      <c r="L157" s="14"/>
      <c r="M157" s="14"/>
      <c r="N157" s="14"/>
      <c r="O157" s="14"/>
      <c r="P157" s="14"/>
      <c r="Q157" s="14"/>
      <c r="R157" s="14"/>
      <c r="S157" s="14"/>
      <c r="T157" s="14"/>
      <c r="U157" s="14"/>
      <c r="V157" s="14"/>
      <c r="W157" s="14"/>
      <c r="X157" s="14"/>
      <c r="Y157" s="14"/>
      <c r="Z157" s="14"/>
      <c r="AA157" s="14"/>
      <c r="AB157" s="14"/>
    </row>
    <row r="158">
      <c r="A158" s="7"/>
      <c r="B158" s="11"/>
      <c r="C158" s="9"/>
      <c r="D158" s="22"/>
      <c r="E158" s="11"/>
      <c r="F158" s="11"/>
      <c r="G158" s="11"/>
      <c r="H158" s="79"/>
      <c r="I158" s="14"/>
      <c r="J158" s="14"/>
      <c r="K158" s="14"/>
      <c r="L158" s="14"/>
      <c r="M158" s="14"/>
      <c r="N158" s="14"/>
      <c r="O158" s="14"/>
      <c r="P158" s="14"/>
      <c r="Q158" s="14"/>
      <c r="R158" s="14"/>
      <c r="S158" s="14"/>
      <c r="T158" s="14"/>
      <c r="U158" s="14"/>
      <c r="V158" s="14"/>
      <c r="W158" s="14"/>
      <c r="X158" s="14"/>
      <c r="Y158" s="14"/>
      <c r="Z158" s="14"/>
      <c r="AA158" s="14"/>
      <c r="AB158" s="14"/>
    </row>
    <row r="159">
      <c r="A159" s="7"/>
      <c r="B159" s="11"/>
      <c r="C159" s="9"/>
      <c r="D159" s="22"/>
      <c r="E159" s="11"/>
      <c r="F159" s="11"/>
      <c r="G159" s="11"/>
      <c r="H159" s="79"/>
      <c r="I159" s="14"/>
      <c r="J159" s="14"/>
      <c r="K159" s="14"/>
      <c r="L159" s="14"/>
      <c r="M159" s="14"/>
      <c r="N159" s="14"/>
      <c r="O159" s="14"/>
      <c r="P159" s="14"/>
      <c r="Q159" s="14"/>
      <c r="R159" s="14"/>
      <c r="S159" s="14"/>
      <c r="T159" s="14"/>
      <c r="U159" s="14"/>
      <c r="V159" s="14"/>
      <c r="W159" s="14"/>
      <c r="X159" s="14"/>
      <c r="Y159" s="14"/>
      <c r="Z159" s="14"/>
      <c r="AA159" s="14"/>
      <c r="AB159" s="14"/>
    </row>
    <row r="160">
      <c r="A160" s="7"/>
      <c r="B160" s="11"/>
      <c r="C160" s="9"/>
      <c r="D160" s="22"/>
      <c r="E160" s="11"/>
      <c r="F160" s="11"/>
      <c r="G160" s="11"/>
      <c r="H160" s="79"/>
      <c r="I160" s="14"/>
      <c r="J160" s="14"/>
      <c r="K160" s="14"/>
      <c r="L160" s="14"/>
      <c r="M160" s="14"/>
      <c r="N160" s="14"/>
      <c r="O160" s="14"/>
      <c r="P160" s="14"/>
      <c r="Q160" s="14"/>
      <c r="R160" s="14"/>
      <c r="S160" s="14"/>
      <c r="T160" s="14"/>
      <c r="U160" s="14"/>
      <c r="V160" s="14"/>
      <c r="W160" s="14"/>
      <c r="X160" s="14"/>
      <c r="Y160" s="14"/>
      <c r="Z160" s="14"/>
      <c r="AA160" s="14"/>
      <c r="AB160" s="14"/>
    </row>
    <row r="161">
      <c r="A161" s="7"/>
      <c r="B161" s="11"/>
      <c r="C161" s="9"/>
      <c r="D161" s="22"/>
      <c r="E161" s="11"/>
      <c r="F161" s="11"/>
      <c r="G161" s="11"/>
      <c r="H161" s="79"/>
      <c r="I161" s="14"/>
      <c r="J161" s="14"/>
      <c r="K161" s="14"/>
      <c r="L161" s="14"/>
      <c r="M161" s="14"/>
      <c r="N161" s="14"/>
      <c r="O161" s="14"/>
      <c r="P161" s="14"/>
      <c r="Q161" s="14"/>
      <c r="R161" s="14"/>
      <c r="S161" s="14"/>
      <c r="T161" s="14"/>
      <c r="U161" s="14"/>
      <c r="V161" s="14"/>
      <c r="W161" s="14"/>
      <c r="X161" s="14"/>
      <c r="Y161" s="14"/>
      <c r="Z161" s="14"/>
      <c r="AA161" s="14"/>
      <c r="AB161" s="14"/>
    </row>
    <row r="162">
      <c r="A162" s="7"/>
      <c r="B162" s="11"/>
      <c r="C162" s="9"/>
      <c r="D162" s="22"/>
      <c r="E162" s="11"/>
      <c r="F162" s="11"/>
      <c r="G162" s="11"/>
      <c r="H162" s="79"/>
      <c r="I162" s="14"/>
      <c r="J162" s="14"/>
      <c r="K162" s="14"/>
      <c r="L162" s="14"/>
      <c r="M162" s="14"/>
      <c r="N162" s="14"/>
      <c r="O162" s="14"/>
      <c r="P162" s="14"/>
      <c r="Q162" s="14"/>
      <c r="R162" s="14"/>
      <c r="S162" s="14"/>
      <c r="T162" s="14"/>
      <c r="U162" s="14"/>
      <c r="V162" s="14"/>
      <c r="W162" s="14"/>
      <c r="X162" s="14"/>
      <c r="Y162" s="14"/>
      <c r="Z162" s="14"/>
      <c r="AA162" s="14"/>
      <c r="AB162" s="14"/>
    </row>
    <row r="163">
      <c r="A163" s="7"/>
      <c r="B163" s="11"/>
      <c r="C163" s="9"/>
      <c r="D163" s="22"/>
      <c r="E163" s="11"/>
      <c r="F163" s="11"/>
      <c r="G163" s="11"/>
      <c r="H163" s="79"/>
      <c r="I163" s="14"/>
      <c r="J163" s="14"/>
      <c r="K163" s="14"/>
      <c r="L163" s="14"/>
      <c r="M163" s="14"/>
      <c r="N163" s="14"/>
      <c r="O163" s="14"/>
      <c r="P163" s="14"/>
      <c r="Q163" s="14"/>
      <c r="R163" s="14"/>
      <c r="S163" s="14"/>
      <c r="T163" s="14"/>
      <c r="U163" s="14"/>
      <c r="V163" s="14"/>
      <c r="W163" s="14"/>
      <c r="X163" s="14"/>
      <c r="Y163" s="14"/>
      <c r="Z163" s="14"/>
      <c r="AA163" s="14"/>
      <c r="AB163" s="14"/>
    </row>
    <row r="164">
      <c r="A164" s="7"/>
      <c r="B164" s="11"/>
      <c r="C164" s="9"/>
      <c r="D164" s="22"/>
      <c r="E164" s="11"/>
      <c r="F164" s="11"/>
      <c r="G164" s="11"/>
      <c r="H164" s="79"/>
      <c r="I164" s="14"/>
      <c r="J164" s="14"/>
      <c r="K164" s="14"/>
      <c r="L164" s="14"/>
      <c r="M164" s="14"/>
      <c r="N164" s="14"/>
      <c r="O164" s="14"/>
      <c r="P164" s="14"/>
      <c r="Q164" s="14"/>
      <c r="R164" s="14"/>
      <c r="S164" s="14"/>
      <c r="T164" s="14"/>
      <c r="U164" s="14"/>
      <c r="V164" s="14"/>
      <c r="W164" s="14"/>
      <c r="X164" s="14"/>
      <c r="Y164" s="14"/>
      <c r="Z164" s="14"/>
      <c r="AA164" s="14"/>
      <c r="AB164" s="14"/>
    </row>
    <row r="165">
      <c r="A165" s="7"/>
      <c r="B165" s="11"/>
      <c r="C165" s="9"/>
      <c r="D165" s="22"/>
      <c r="E165" s="11"/>
      <c r="F165" s="11"/>
      <c r="G165" s="11"/>
      <c r="H165" s="79"/>
      <c r="I165" s="14"/>
      <c r="J165" s="14"/>
      <c r="K165" s="14"/>
      <c r="L165" s="14"/>
      <c r="M165" s="14"/>
      <c r="N165" s="14"/>
      <c r="O165" s="14"/>
      <c r="P165" s="14"/>
      <c r="Q165" s="14"/>
      <c r="R165" s="14"/>
      <c r="S165" s="14"/>
      <c r="T165" s="14"/>
      <c r="U165" s="14"/>
      <c r="V165" s="14"/>
      <c r="W165" s="14"/>
      <c r="X165" s="14"/>
      <c r="Y165" s="14"/>
      <c r="Z165" s="14"/>
      <c r="AA165" s="14"/>
      <c r="AB165" s="14"/>
    </row>
    <row r="166">
      <c r="A166" s="7"/>
      <c r="B166" s="11"/>
      <c r="C166" s="9"/>
      <c r="D166" s="22"/>
      <c r="E166" s="11"/>
      <c r="F166" s="11"/>
      <c r="G166" s="11"/>
      <c r="H166" s="79"/>
      <c r="I166" s="14"/>
      <c r="J166" s="14"/>
      <c r="K166" s="14"/>
      <c r="L166" s="14"/>
      <c r="M166" s="14"/>
      <c r="N166" s="14"/>
      <c r="O166" s="14"/>
      <c r="P166" s="14"/>
      <c r="Q166" s="14"/>
      <c r="R166" s="14"/>
      <c r="S166" s="14"/>
      <c r="T166" s="14"/>
      <c r="U166" s="14"/>
      <c r="V166" s="14"/>
      <c r="W166" s="14"/>
      <c r="X166" s="14"/>
      <c r="Y166" s="14"/>
      <c r="Z166" s="14"/>
      <c r="AA166" s="14"/>
      <c r="AB166" s="14"/>
    </row>
    <row r="167">
      <c r="A167" s="7"/>
      <c r="B167" s="11"/>
      <c r="C167" s="9"/>
      <c r="D167" s="22"/>
      <c r="E167" s="11"/>
      <c r="F167" s="11"/>
      <c r="G167" s="11"/>
      <c r="H167" s="79"/>
      <c r="I167" s="14"/>
      <c r="J167" s="14"/>
      <c r="K167" s="14"/>
      <c r="L167" s="14"/>
      <c r="M167" s="14"/>
      <c r="N167" s="14"/>
      <c r="O167" s="14"/>
      <c r="P167" s="14"/>
      <c r="Q167" s="14"/>
      <c r="R167" s="14"/>
      <c r="S167" s="14"/>
      <c r="T167" s="14"/>
      <c r="U167" s="14"/>
      <c r="V167" s="14"/>
      <c r="W167" s="14"/>
      <c r="X167" s="14"/>
      <c r="Y167" s="14"/>
      <c r="Z167" s="14"/>
      <c r="AA167" s="14"/>
      <c r="AB167" s="14"/>
    </row>
    <row r="168">
      <c r="A168" s="7"/>
      <c r="B168" s="11"/>
      <c r="C168" s="9"/>
      <c r="D168" s="22"/>
      <c r="E168" s="11"/>
      <c r="F168" s="11"/>
      <c r="G168" s="11"/>
      <c r="H168" s="79"/>
      <c r="I168" s="14"/>
      <c r="J168" s="14"/>
      <c r="K168" s="14"/>
      <c r="L168" s="14"/>
      <c r="M168" s="14"/>
      <c r="N168" s="14"/>
      <c r="O168" s="14"/>
      <c r="P168" s="14"/>
      <c r="Q168" s="14"/>
      <c r="R168" s="14"/>
      <c r="S168" s="14"/>
      <c r="T168" s="14"/>
      <c r="U168" s="14"/>
      <c r="V168" s="14"/>
      <c r="W168" s="14"/>
      <c r="X168" s="14"/>
      <c r="Y168" s="14"/>
      <c r="Z168" s="14"/>
      <c r="AA168" s="14"/>
      <c r="AB168" s="14"/>
    </row>
    <row r="169">
      <c r="A169" s="7"/>
      <c r="B169" s="11"/>
      <c r="C169" s="9"/>
      <c r="D169" s="22"/>
      <c r="E169" s="11"/>
      <c r="F169" s="11"/>
      <c r="G169" s="11"/>
      <c r="H169" s="79"/>
      <c r="I169" s="14"/>
      <c r="J169" s="14"/>
      <c r="K169" s="14"/>
      <c r="L169" s="14"/>
      <c r="M169" s="14"/>
      <c r="N169" s="14"/>
      <c r="O169" s="14"/>
      <c r="P169" s="14"/>
      <c r="Q169" s="14"/>
      <c r="R169" s="14"/>
      <c r="S169" s="14"/>
      <c r="T169" s="14"/>
      <c r="U169" s="14"/>
      <c r="V169" s="14"/>
      <c r="W169" s="14"/>
      <c r="X169" s="14"/>
      <c r="Y169" s="14"/>
      <c r="Z169" s="14"/>
      <c r="AA169" s="14"/>
      <c r="AB169" s="14"/>
    </row>
    <row r="170">
      <c r="A170" s="7"/>
      <c r="B170" s="11"/>
      <c r="C170" s="9"/>
      <c r="D170" s="22"/>
      <c r="E170" s="11"/>
      <c r="F170" s="11"/>
      <c r="G170" s="11"/>
      <c r="H170" s="79"/>
      <c r="I170" s="14"/>
      <c r="J170" s="14"/>
      <c r="K170" s="14"/>
      <c r="L170" s="14"/>
      <c r="M170" s="14"/>
      <c r="N170" s="14"/>
      <c r="O170" s="14"/>
      <c r="P170" s="14"/>
      <c r="Q170" s="14"/>
      <c r="R170" s="14"/>
      <c r="S170" s="14"/>
      <c r="T170" s="14"/>
      <c r="U170" s="14"/>
      <c r="V170" s="14"/>
      <c r="W170" s="14"/>
      <c r="X170" s="14"/>
      <c r="Y170" s="14"/>
      <c r="Z170" s="14"/>
      <c r="AA170" s="14"/>
      <c r="AB170" s="14"/>
    </row>
    <row r="171">
      <c r="A171" s="7"/>
      <c r="B171" s="11"/>
      <c r="C171" s="9"/>
      <c r="D171" s="22"/>
      <c r="E171" s="11"/>
      <c r="F171" s="11"/>
      <c r="G171" s="11"/>
      <c r="H171" s="79"/>
      <c r="I171" s="14"/>
      <c r="J171" s="14"/>
      <c r="K171" s="14"/>
      <c r="L171" s="14"/>
      <c r="M171" s="14"/>
      <c r="N171" s="14"/>
      <c r="O171" s="14"/>
      <c r="P171" s="14"/>
      <c r="Q171" s="14"/>
      <c r="R171" s="14"/>
      <c r="S171" s="14"/>
      <c r="T171" s="14"/>
      <c r="U171" s="14"/>
      <c r="V171" s="14"/>
      <c r="W171" s="14"/>
      <c r="X171" s="14"/>
      <c r="Y171" s="14"/>
      <c r="Z171" s="14"/>
      <c r="AA171" s="14"/>
      <c r="AB171" s="14"/>
    </row>
    <row r="172">
      <c r="A172" s="7"/>
      <c r="B172" s="11"/>
      <c r="C172" s="9"/>
      <c r="D172" s="22"/>
      <c r="E172" s="11"/>
      <c r="F172" s="11"/>
      <c r="G172" s="11"/>
      <c r="H172" s="79"/>
      <c r="I172" s="14"/>
      <c r="J172" s="14"/>
      <c r="K172" s="14"/>
      <c r="L172" s="14"/>
      <c r="M172" s="14"/>
      <c r="N172" s="14"/>
      <c r="O172" s="14"/>
      <c r="P172" s="14"/>
      <c r="Q172" s="14"/>
      <c r="R172" s="14"/>
      <c r="S172" s="14"/>
      <c r="T172" s="14"/>
      <c r="U172" s="14"/>
      <c r="V172" s="14"/>
      <c r="W172" s="14"/>
      <c r="X172" s="14"/>
      <c r="Y172" s="14"/>
      <c r="Z172" s="14"/>
      <c r="AA172" s="14"/>
      <c r="AB172" s="14"/>
    </row>
    <row r="173">
      <c r="A173" s="7"/>
      <c r="B173" s="11"/>
      <c r="C173" s="9"/>
      <c r="D173" s="22"/>
      <c r="E173" s="11"/>
      <c r="F173" s="11"/>
      <c r="G173" s="11"/>
      <c r="H173" s="79"/>
      <c r="I173" s="14"/>
      <c r="J173" s="14"/>
      <c r="K173" s="14"/>
      <c r="L173" s="14"/>
      <c r="M173" s="14"/>
      <c r="N173" s="14"/>
      <c r="O173" s="14"/>
      <c r="P173" s="14"/>
      <c r="Q173" s="14"/>
      <c r="R173" s="14"/>
      <c r="S173" s="14"/>
      <c r="T173" s="14"/>
      <c r="U173" s="14"/>
      <c r="V173" s="14"/>
      <c r="W173" s="14"/>
      <c r="X173" s="14"/>
      <c r="Y173" s="14"/>
      <c r="Z173" s="14"/>
      <c r="AA173" s="14"/>
      <c r="AB173" s="14"/>
    </row>
    <row r="174">
      <c r="A174" s="7"/>
      <c r="B174" s="11"/>
      <c r="C174" s="9"/>
      <c r="D174" s="22"/>
      <c r="E174" s="11"/>
      <c r="F174" s="11"/>
      <c r="G174" s="11"/>
      <c r="H174" s="79"/>
      <c r="I174" s="14"/>
      <c r="J174" s="14"/>
      <c r="K174" s="14"/>
      <c r="L174" s="14"/>
      <c r="M174" s="14"/>
      <c r="N174" s="14"/>
      <c r="O174" s="14"/>
      <c r="P174" s="14"/>
      <c r="Q174" s="14"/>
      <c r="R174" s="14"/>
      <c r="S174" s="14"/>
      <c r="T174" s="14"/>
      <c r="U174" s="14"/>
      <c r="V174" s="14"/>
      <c r="W174" s="14"/>
      <c r="X174" s="14"/>
      <c r="Y174" s="14"/>
      <c r="Z174" s="14"/>
      <c r="AA174" s="14"/>
      <c r="AB174" s="14"/>
    </row>
    <row r="175">
      <c r="A175" s="7"/>
      <c r="B175" s="11"/>
      <c r="C175" s="9"/>
      <c r="D175" s="22"/>
      <c r="E175" s="11"/>
      <c r="F175" s="11"/>
      <c r="G175" s="11"/>
      <c r="H175" s="79"/>
      <c r="I175" s="14"/>
      <c r="J175" s="14"/>
      <c r="K175" s="14"/>
      <c r="L175" s="14"/>
      <c r="M175" s="14"/>
      <c r="N175" s="14"/>
      <c r="O175" s="14"/>
      <c r="P175" s="14"/>
      <c r="Q175" s="14"/>
      <c r="R175" s="14"/>
      <c r="S175" s="14"/>
      <c r="T175" s="14"/>
      <c r="U175" s="14"/>
      <c r="V175" s="14"/>
      <c r="W175" s="14"/>
      <c r="X175" s="14"/>
      <c r="Y175" s="14"/>
      <c r="Z175" s="14"/>
      <c r="AA175" s="14"/>
      <c r="AB175" s="14"/>
    </row>
    <row r="176">
      <c r="A176" s="7"/>
      <c r="B176" s="11"/>
      <c r="C176" s="9"/>
      <c r="D176" s="22"/>
      <c r="E176" s="11"/>
      <c r="F176" s="11"/>
      <c r="G176" s="11"/>
      <c r="H176" s="79"/>
      <c r="I176" s="14"/>
      <c r="J176" s="14"/>
      <c r="K176" s="14"/>
      <c r="L176" s="14"/>
      <c r="M176" s="14"/>
      <c r="N176" s="14"/>
      <c r="O176" s="14"/>
      <c r="P176" s="14"/>
      <c r="Q176" s="14"/>
      <c r="R176" s="14"/>
      <c r="S176" s="14"/>
      <c r="T176" s="14"/>
      <c r="U176" s="14"/>
      <c r="V176" s="14"/>
      <c r="W176" s="14"/>
      <c r="X176" s="14"/>
      <c r="Y176" s="14"/>
      <c r="Z176" s="14"/>
      <c r="AA176" s="14"/>
      <c r="AB176" s="14"/>
    </row>
    <row r="177">
      <c r="A177" s="7"/>
      <c r="B177" s="11"/>
      <c r="C177" s="9"/>
      <c r="D177" s="22"/>
      <c r="E177" s="11"/>
      <c r="F177" s="11"/>
      <c r="G177" s="11"/>
      <c r="H177" s="79"/>
      <c r="I177" s="14"/>
      <c r="J177" s="14"/>
      <c r="K177" s="14"/>
      <c r="L177" s="14"/>
      <c r="M177" s="14"/>
      <c r="N177" s="14"/>
      <c r="O177" s="14"/>
      <c r="P177" s="14"/>
      <c r="Q177" s="14"/>
      <c r="R177" s="14"/>
      <c r="S177" s="14"/>
      <c r="T177" s="14"/>
      <c r="U177" s="14"/>
      <c r="V177" s="14"/>
      <c r="W177" s="14"/>
      <c r="X177" s="14"/>
      <c r="Y177" s="14"/>
      <c r="Z177" s="14"/>
      <c r="AA177" s="14"/>
      <c r="AB177" s="14"/>
    </row>
    <row r="178">
      <c r="A178" s="7"/>
      <c r="B178" s="11"/>
      <c r="C178" s="9"/>
      <c r="D178" s="22"/>
      <c r="E178" s="11"/>
      <c r="F178" s="11"/>
      <c r="G178" s="11"/>
      <c r="H178" s="79"/>
      <c r="I178" s="14"/>
      <c r="J178" s="14"/>
      <c r="K178" s="14"/>
      <c r="L178" s="14"/>
      <c r="M178" s="14"/>
      <c r="N178" s="14"/>
      <c r="O178" s="14"/>
      <c r="P178" s="14"/>
      <c r="Q178" s="14"/>
      <c r="R178" s="14"/>
      <c r="S178" s="14"/>
      <c r="T178" s="14"/>
      <c r="U178" s="14"/>
      <c r="V178" s="14"/>
      <c r="W178" s="14"/>
      <c r="X178" s="14"/>
      <c r="Y178" s="14"/>
      <c r="Z178" s="14"/>
      <c r="AA178" s="14"/>
      <c r="AB178" s="14"/>
    </row>
    <row r="179">
      <c r="A179" s="7"/>
      <c r="B179" s="11"/>
      <c r="C179" s="9"/>
      <c r="D179" s="22"/>
      <c r="E179" s="11"/>
      <c r="F179" s="11"/>
      <c r="G179" s="11"/>
      <c r="H179" s="79"/>
      <c r="I179" s="14"/>
      <c r="J179" s="14"/>
      <c r="K179" s="14"/>
      <c r="L179" s="14"/>
      <c r="M179" s="14"/>
      <c r="N179" s="14"/>
      <c r="O179" s="14"/>
      <c r="P179" s="14"/>
      <c r="Q179" s="14"/>
      <c r="R179" s="14"/>
      <c r="S179" s="14"/>
      <c r="T179" s="14"/>
      <c r="U179" s="14"/>
      <c r="V179" s="14"/>
      <c r="W179" s="14"/>
      <c r="X179" s="14"/>
      <c r="Y179" s="14"/>
      <c r="Z179" s="14"/>
      <c r="AA179" s="14"/>
      <c r="AB179" s="14"/>
    </row>
    <row r="180">
      <c r="A180" s="7"/>
      <c r="B180" s="11"/>
      <c r="C180" s="9"/>
      <c r="D180" s="22"/>
      <c r="E180" s="11"/>
      <c r="F180" s="11"/>
      <c r="G180" s="11"/>
      <c r="H180" s="79"/>
      <c r="I180" s="14"/>
      <c r="J180" s="14"/>
      <c r="K180" s="14"/>
      <c r="L180" s="14"/>
      <c r="M180" s="14"/>
      <c r="N180" s="14"/>
      <c r="O180" s="14"/>
      <c r="P180" s="14"/>
      <c r="Q180" s="14"/>
      <c r="R180" s="14"/>
      <c r="S180" s="14"/>
      <c r="T180" s="14"/>
      <c r="U180" s="14"/>
      <c r="V180" s="14"/>
      <c r="W180" s="14"/>
      <c r="X180" s="14"/>
      <c r="Y180" s="14"/>
      <c r="Z180" s="14"/>
      <c r="AA180" s="14"/>
      <c r="AB180" s="14"/>
    </row>
    <row r="181">
      <c r="A181" s="7"/>
      <c r="B181" s="11"/>
      <c r="C181" s="9"/>
      <c r="D181" s="22"/>
      <c r="E181" s="11"/>
      <c r="F181" s="11"/>
      <c r="G181" s="11"/>
      <c r="H181" s="79"/>
      <c r="I181" s="14"/>
      <c r="J181" s="14"/>
      <c r="K181" s="14"/>
      <c r="L181" s="14"/>
      <c r="M181" s="14"/>
      <c r="N181" s="14"/>
      <c r="O181" s="14"/>
      <c r="P181" s="14"/>
      <c r="Q181" s="14"/>
      <c r="R181" s="14"/>
      <c r="S181" s="14"/>
      <c r="T181" s="14"/>
      <c r="U181" s="14"/>
      <c r="V181" s="14"/>
      <c r="W181" s="14"/>
      <c r="X181" s="14"/>
      <c r="Y181" s="14"/>
      <c r="Z181" s="14"/>
      <c r="AA181" s="14"/>
      <c r="AB181" s="14"/>
    </row>
    <row r="182">
      <c r="A182" s="7"/>
      <c r="B182" s="11"/>
      <c r="C182" s="9"/>
      <c r="D182" s="22"/>
      <c r="E182" s="11"/>
      <c r="F182" s="11"/>
      <c r="G182" s="11"/>
      <c r="H182" s="79"/>
      <c r="I182" s="14"/>
      <c r="J182" s="14"/>
      <c r="K182" s="14"/>
      <c r="L182" s="14"/>
      <c r="M182" s="14"/>
      <c r="N182" s="14"/>
      <c r="O182" s="14"/>
      <c r="P182" s="14"/>
      <c r="Q182" s="14"/>
      <c r="R182" s="14"/>
      <c r="S182" s="14"/>
      <c r="T182" s="14"/>
      <c r="U182" s="14"/>
      <c r="V182" s="14"/>
      <c r="W182" s="14"/>
      <c r="X182" s="14"/>
      <c r="Y182" s="14"/>
      <c r="Z182" s="14"/>
      <c r="AA182" s="14"/>
      <c r="AB182" s="14"/>
    </row>
    <row r="183">
      <c r="A183" s="7"/>
      <c r="B183" s="11"/>
      <c r="C183" s="9"/>
      <c r="D183" s="22"/>
      <c r="E183" s="11"/>
      <c r="F183" s="11"/>
      <c r="G183" s="11"/>
      <c r="H183" s="79"/>
      <c r="I183" s="14"/>
      <c r="J183" s="14"/>
      <c r="K183" s="14"/>
      <c r="L183" s="14"/>
      <c r="M183" s="14"/>
      <c r="N183" s="14"/>
      <c r="O183" s="14"/>
      <c r="P183" s="14"/>
      <c r="Q183" s="14"/>
      <c r="R183" s="14"/>
      <c r="S183" s="14"/>
      <c r="T183" s="14"/>
      <c r="U183" s="14"/>
      <c r="V183" s="14"/>
      <c r="W183" s="14"/>
      <c r="X183" s="14"/>
      <c r="Y183" s="14"/>
      <c r="Z183" s="14"/>
      <c r="AA183" s="14"/>
      <c r="AB183" s="14"/>
    </row>
    <row r="184">
      <c r="A184" s="7"/>
      <c r="B184" s="11"/>
      <c r="C184" s="9"/>
      <c r="D184" s="22"/>
      <c r="E184" s="11"/>
      <c r="F184" s="11"/>
      <c r="G184" s="11"/>
      <c r="H184" s="79"/>
      <c r="I184" s="14"/>
      <c r="J184" s="14"/>
      <c r="K184" s="14"/>
      <c r="L184" s="14"/>
      <c r="M184" s="14"/>
      <c r="N184" s="14"/>
      <c r="O184" s="14"/>
      <c r="P184" s="14"/>
      <c r="Q184" s="14"/>
      <c r="R184" s="14"/>
      <c r="S184" s="14"/>
      <c r="T184" s="14"/>
      <c r="U184" s="14"/>
      <c r="V184" s="14"/>
      <c r="W184" s="14"/>
      <c r="X184" s="14"/>
      <c r="Y184" s="14"/>
      <c r="Z184" s="14"/>
      <c r="AA184" s="14"/>
      <c r="AB184" s="14"/>
    </row>
    <row r="185">
      <c r="A185" s="7"/>
      <c r="B185" s="11"/>
      <c r="C185" s="9"/>
      <c r="D185" s="22"/>
      <c r="E185" s="11"/>
      <c r="F185" s="11"/>
      <c r="G185" s="11"/>
      <c r="H185" s="79"/>
      <c r="I185" s="14"/>
      <c r="J185" s="14"/>
      <c r="K185" s="14"/>
      <c r="L185" s="14"/>
      <c r="M185" s="14"/>
      <c r="N185" s="14"/>
      <c r="O185" s="14"/>
      <c r="P185" s="14"/>
      <c r="Q185" s="14"/>
      <c r="R185" s="14"/>
      <c r="S185" s="14"/>
      <c r="T185" s="14"/>
      <c r="U185" s="14"/>
      <c r="V185" s="14"/>
      <c r="W185" s="14"/>
      <c r="X185" s="14"/>
      <c r="Y185" s="14"/>
      <c r="Z185" s="14"/>
      <c r="AA185" s="14"/>
      <c r="AB185" s="14"/>
    </row>
    <row r="186">
      <c r="A186" s="7"/>
      <c r="B186" s="11"/>
      <c r="C186" s="9"/>
      <c r="D186" s="22"/>
      <c r="E186" s="11"/>
      <c r="F186" s="11"/>
      <c r="G186" s="11"/>
      <c r="H186" s="79"/>
      <c r="I186" s="14"/>
      <c r="J186" s="14"/>
      <c r="K186" s="14"/>
      <c r="L186" s="14"/>
      <c r="M186" s="14"/>
      <c r="N186" s="14"/>
      <c r="O186" s="14"/>
      <c r="P186" s="14"/>
      <c r="Q186" s="14"/>
      <c r="R186" s="14"/>
      <c r="S186" s="14"/>
      <c r="T186" s="14"/>
      <c r="U186" s="14"/>
      <c r="V186" s="14"/>
      <c r="W186" s="14"/>
      <c r="X186" s="14"/>
      <c r="Y186" s="14"/>
      <c r="Z186" s="14"/>
      <c r="AA186" s="14"/>
      <c r="AB186" s="14"/>
    </row>
    <row r="187">
      <c r="A187" s="7"/>
      <c r="B187" s="11"/>
      <c r="C187" s="9"/>
      <c r="D187" s="22"/>
      <c r="E187" s="11"/>
      <c r="F187" s="11"/>
      <c r="G187" s="11"/>
      <c r="H187" s="79"/>
      <c r="I187" s="14"/>
      <c r="J187" s="14"/>
      <c r="K187" s="14"/>
      <c r="L187" s="14"/>
      <c r="M187" s="14"/>
      <c r="N187" s="14"/>
      <c r="O187" s="14"/>
      <c r="P187" s="14"/>
      <c r="Q187" s="14"/>
      <c r="R187" s="14"/>
      <c r="S187" s="14"/>
      <c r="T187" s="14"/>
      <c r="U187" s="14"/>
      <c r="V187" s="14"/>
      <c r="W187" s="14"/>
      <c r="X187" s="14"/>
      <c r="Y187" s="14"/>
      <c r="Z187" s="14"/>
      <c r="AA187" s="14"/>
      <c r="AB187" s="14"/>
    </row>
    <row r="188">
      <c r="A188" s="7"/>
      <c r="B188" s="11"/>
      <c r="C188" s="9"/>
      <c r="D188" s="22"/>
      <c r="E188" s="11"/>
      <c r="F188" s="11"/>
      <c r="G188" s="11"/>
      <c r="H188" s="79"/>
      <c r="I188" s="14"/>
      <c r="J188" s="14"/>
      <c r="K188" s="14"/>
      <c r="L188" s="14"/>
      <c r="M188" s="14"/>
      <c r="N188" s="14"/>
      <c r="O188" s="14"/>
      <c r="P188" s="14"/>
      <c r="Q188" s="14"/>
      <c r="R188" s="14"/>
      <c r="S188" s="14"/>
      <c r="T188" s="14"/>
      <c r="U188" s="14"/>
      <c r="V188" s="14"/>
      <c r="W188" s="14"/>
      <c r="X188" s="14"/>
      <c r="Y188" s="14"/>
      <c r="Z188" s="14"/>
      <c r="AA188" s="14"/>
      <c r="AB188" s="14"/>
    </row>
    <row r="189">
      <c r="A189" s="7"/>
      <c r="B189" s="11"/>
      <c r="C189" s="9"/>
      <c r="D189" s="22"/>
      <c r="E189" s="11"/>
      <c r="F189" s="11"/>
      <c r="G189" s="11"/>
      <c r="H189" s="79"/>
      <c r="I189" s="14"/>
      <c r="J189" s="14"/>
      <c r="K189" s="14"/>
      <c r="L189" s="14"/>
      <c r="M189" s="14"/>
      <c r="N189" s="14"/>
      <c r="O189" s="14"/>
      <c r="P189" s="14"/>
      <c r="Q189" s="14"/>
      <c r="R189" s="14"/>
      <c r="S189" s="14"/>
      <c r="T189" s="14"/>
      <c r="U189" s="14"/>
      <c r="V189" s="14"/>
      <c r="W189" s="14"/>
      <c r="X189" s="14"/>
      <c r="Y189" s="14"/>
      <c r="Z189" s="14"/>
      <c r="AA189" s="14"/>
      <c r="AB189" s="14"/>
    </row>
    <row r="190">
      <c r="A190" s="7"/>
      <c r="B190" s="11"/>
      <c r="C190" s="9"/>
      <c r="D190" s="22"/>
      <c r="E190" s="11"/>
      <c r="F190" s="11"/>
      <c r="G190" s="11"/>
      <c r="H190" s="79"/>
      <c r="I190" s="14"/>
      <c r="J190" s="14"/>
      <c r="K190" s="14"/>
      <c r="L190" s="14"/>
      <c r="M190" s="14"/>
      <c r="N190" s="14"/>
      <c r="O190" s="14"/>
      <c r="P190" s="14"/>
      <c r="Q190" s="14"/>
      <c r="R190" s="14"/>
      <c r="S190" s="14"/>
      <c r="T190" s="14"/>
      <c r="U190" s="14"/>
      <c r="V190" s="14"/>
      <c r="W190" s="14"/>
      <c r="X190" s="14"/>
      <c r="Y190" s="14"/>
      <c r="Z190" s="14"/>
      <c r="AA190" s="14"/>
      <c r="AB190" s="14"/>
    </row>
    <row r="191">
      <c r="A191" s="7"/>
      <c r="B191" s="11"/>
      <c r="C191" s="9"/>
      <c r="D191" s="22"/>
      <c r="E191" s="11"/>
      <c r="F191" s="11"/>
      <c r="G191" s="11"/>
      <c r="H191" s="79"/>
      <c r="I191" s="14"/>
      <c r="J191" s="14"/>
      <c r="K191" s="14"/>
      <c r="L191" s="14"/>
      <c r="M191" s="14"/>
      <c r="N191" s="14"/>
      <c r="O191" s="14"/>
      <c r="P191" s="14"/>
      <c r="Q191" s="14"/>
      <c r="R191" s="14"/>
      <c r="S191" s="14"/>
      <c r="T191" s="14"/>
      <c r="U191" s="14"/>
      <c r="V191" s="14"/>
      <c r="W191" s="14"/>
      <c r="X191" s="14"/>
      <c r="Y191" s="14"/>
      <c r="Z191" s="14"/>
      <c r="AA191" s="14"/>
      <c r="AB191" s="14"/>
    </row>
    <row r="192">
      <c r="A192" s="7"/>
      <c r="B192" s="11"/>
      <c r="C192" s="9"/>
      <c r="D192" s="22"/>
      <c r="E192" s="11"/>
      <c r="F192" s="11"/>
      <c r="G192" s="11"/>
      <c r="H192" s="79"/>
      <c r="I192" s="14"/>
      <c r="J192" s="14"/>
      <c r="K192" s="14"/>
      <c r="L192" s="14"/>
      <c r="M192" s="14"/>
      <c r="N192" s="14"/>
      <c r="O192" s="14"/>
      <c r="P192" s="14"/>
      <c r="Q192" s="14"/>
      <c r="R192" s="14"/>
      <c r="S192" s="14"/>
      <c r="T192" s="14"/>
      <c r="U192" s="14"/>
      <c r="V192" s="14"/>
      <c r="W192" s="14"/>
      <c r="X192" s="14"/>
      <c r="Y192" s="14"/>
      <c r="Z192" s="14"/>
      <c r="AA192" s="14"/>
      <c r="AB192" s="14"/>
    </row>
    <row r="193">
      <c r="A193" s="7"/>
      <c r="B193" s="11"/>
      <c r="C193" s="9"/>
      <c r="D193" s="22"/>
      <c r="E193" s="11"/>
      <c r="F193" s="11"/>
      <c r="G193" s="11"/>
      <c r="H193" s="79"/>
      <c r="I193" s="14"/>
      <c r="J193" s="14"/>
      <c r="K193" s="14"/>
      <c r="L193" s="14"/>
      <c r="M193" s="14"/>
      <c r="N193" s="14"/>
      <c r="O193" s="14"/>
      <c r="P193" s="14"/>
      <c r="Q193" s="14"/>
      <c r="R193" s="14"/>
      <c r="S193" s="14"/>
      <c r="T193" s="14"/>
      <c r="U193" s="14"/>
      <c r="V193" s="14"/>
      <c r="W193" s="14"/>
      <c r="X193" s="14"/>
      <c r="Y193" s="14"/>
      <c r="Z193" s="14"/>
      <c r="AA193" s="14"/>
      <c r="AB193" s="14"/>
    </row>
    <row r="194">
      <c r="A194" s="7"/>
      <c r="B194" s="11"/>
      <c r="C194" s="9"/>
      <c r="D194" s="22"/>
      <c r="E194" s="11"/>
      <c r="F194" s="11"/>
      <c r="G194" s="11"/>
      <c r="H194" s="79"/>
      <c r="I194" s="14"/>
      <c r="J194" s="14"/>
      <c r="K194" s="14"/>
      <c r="L194" s="14"/>
      <c r="M194" s="14"/>
      <c r="N194" s="14"/>
      <c r="O194" s="14"/>
      <c r="P194" s="14"/>
      <c r="Q194" s="14"/>
      <c r="R194" s="14"/>
      <c r="S194" s="14"/>
      <c r="T194" s="14"/>
      <c r="U194" s="14"/>
      <c r="V194" s="14"/>
      <c r="W194" s="14"/>
      <c r="X194" s="14"/>
      <c r="Y194" s="14"/>
      <c r="Z194" s="14"/>
      <c r="AA194" s="14"/>
      <c r="AB194" s="14"/>
    </row>
    <row r="195">
      <c r="A195" s="7"/>
      <c r="B195" s="11"/>
      <c r="C195" s="9"/>
      <c r="D195" s="22"/>
      <c r="E195" s="11"/>
      <c r="F195" s="11"/>
      <c r="G195" s="11"/>
      <c r="H195" s="79"/>
      <c r="I195" s="14"/>
      <c r="J195" s="14"/>
      <c r="K195" s="14"/>
      <c r="L195" s="14"/>
      <c r="M195" s="14"/>
      <c r="N195" s="14"/>
      <c r="O195" s="14"/>
      <c r="P195" s="14"/>
      <c r="Q195" s="14"/>
      <c r="R195" s="14"/>
      <c r="S195" s="14"/>
      <c r="T195" s="14"/>
      <c r="U195" s="14"/>
      <c r="V195" s="14"/>
      <c r="W195" s="14"/>
      <c r="X195" s="14"/>
      <c r="Y195" s="14"/>
      <c r="Z195" s="14"/>
      <c r="AA195" s="14"/>
      <c r="AB195" s="14"/>
    </row>
    <row r="196">
      <c r="A196" s="7"/>
      <c r="B196" s="11"/>
      <c r="C196" s="9"/>
      <c r="D196" s="22"/>
      <c r="E196" s="11"/>
      <c r="F196" s="11"/>
      <c r="G196" s="11"/>
      <c r="H196" s="79"/>
      <c r="I196" s="14"/>
      <c r="J196" s="14"/>
      <c r="K196" s="14"/>
      <c r="L196" s="14"/>
      <c r="M196" s="14"/>
      <c r="N196" s="14"/>
      <c r="O196" s="14"/>
      <c r="P196" s="14"/>
      <c r="Q196" s="14"/>
      <c r="R196" s="14"/>
      <c r="S196" s="14"/>
      <c r="T196" s="14"/>
      <c r="U196" s="14"/>
      <c r="V196" s="14"/>
      <c r="W196" s="14"/>
      <c r="X196" s="14"/>
      <c r="Y196" s="14"/>
      <c r="Z196" s="14"/>
      <c r="AA196" s="14"/>
      <c r="AB196" s="14"/>
    </row>
    <row r="197">
      <c r="A197" s="7"/>
      <c r="B197" s="11"/>
      <c r="C197" s="9"/>
      <c r="D197" s="22"/>
      <c r="E197" s="11"/>
      <c r="F197" s="11"/>
      <c r="G197" s="11"/>
      <c r="H197" s="79"/>
      <c r="I197" s="14"/>
      <c r="J197" s="14"/>
      <c r="K197" s="14"/>
      <c r="L197" s="14"/>
      <c r="M197" s="14"/>
      <c r="N197" s="14"/>
      <c r="O197" s="14"/>
      <c r="P197" s="14"/>
      <c r="Q197" s="14"/>
      <c r="R197" s="14"/>
      <c r="S197" s="14"/>
      <c r="T197" s="14"/>
      <c r="U197" s="14"/>
      <c r="V197" s="14"/>
      <c r="W197" s="14"/>
      <c r="X197" s="14"/>
      <c r="Y197" s="14"/>
      <c r="Z197" s="14"/>
      <c r="AA197" s="14"/>
      <c r="AB197" s="14"/>
    </row>
    <row r="198">
      <c r="A198" s="7"/>
      <c r="B198" s="11"/>
      <c r="C198" s="9"/>
      <c r="D198" s="22"/>
      <c r="E198" s="11"/>
      <c r="F198" s="11"/>
      <c r="G198" s="11"/>
      <c r="H198" s="79"/>
      <c r="I198" s="14"/>
      <c r="J198" s="14"/>
      <c r="K198" s="14"/>
      <c r="L198" s="14"/>
      <c r="M198" s="14"/>
      <c r="N198" s="14"/>
      <c r="O198" s="14"/>
      <c r="P198" s="14"/>
      <c r="Q198" s="14"/>
      <c r="R198" s="14"/>
      <c r="S198" s="14"/>
      <c r="T198" s="14"/>
      <c r="U198" s="14"/>
      <c r="V198" s="14"/>
      <c r="W198" s="14"/>
      <c r="X198" s="14"/>
      <c r="Y198" s="14"/>
      <c r="Z198" s="14"/>
      <c r="AA198" s="14"/>
      <c r="AB198" s="14"/>
    </row>
    <row r="199">
      <c r="A199" s="7"/>
      <c r="B199" s="11"/>
      <c r="C199" s="9"/>
      <c r="D199" s="22"/>
      <c r="E199" s="11"/>
      <c r="F199" s="11"/>
      <c r="G199" s="11"/>
      <c r="H199" s="79"/>
      <c r="I199" s="14"/>
      <c r="J199" s="14"/>
      <c r="K199" s="14"/>
      <c r="L199" s="14"/>
      <c r="M199" s="14"/>
      <c r="N199" s="14"/>
      <c r="O199" s="14"/>
      <c r="P199" s="14"/>
      <c r="Q199" s="14"/>
      <c r="R199" s="14"/>
      <c r="S199" s="14"/>
      <c r="T199" s="14"/>
      <c r="U199" s="14"/>
      <c r="V199" s="14"/>
      <c r="W199" s="14"/>
      <c r="X199" s="14"/>
      <c r="Y199" s="14"/>
      <c r="Z199" s="14"/>
      <c r="AA199" s="14"/>
      <c r="AB199" s="14"/>
    </row>
    <row r="200">
      <c r="A200" s="7"/>
      <c r="B200" s="11"/>
      <c r="C200" s="9"/>
      <c r="D200" s="22"/>
      <c r="E200" s="11"/>
      <c r="F200" s="11"/>
      <c r="G200" s="11"/>
      <c r="H200" s="79"/>
      <c r="I200" s="14"/>
      <c r="J200" s="14"/>
      <c r="K200" s="14"/>
      <c r="L200" s="14"/>
      <c r="M200" s="14"/>
      <c r="N200" s="14"/>
      <c r="O200" s="14"/>
      <c r="P200" s="14"/>
      <c r="Q200" s="14"/>
      <c r="R200" s="14"/>
      <c r="S200" s="14"/>
      <c r="T200" s="14"/>
      <c r="U200" s="14"/>
      <c r="V200" s="14"/>
      <c r="W200" s="14"/>
      <c r="X200" s="14"/>
      <c r="Y200" s="14"/>
      <c r="Z200" s="14"/>
      <c r="AA200" s="14"/>
      <c r="AB200" s="14"/>
    </row>
    <row r="201">
      <c r="A201" s="7"/>
      <c r="B201" s="11"/>
      <c r="C201" s="9"/>
      <c r="D201" s="22"/>
      <c r="E201" s="11"/>
      <c r="F201" s="11"/>
      <c r="G201" s="11"/>
      <c r="H201" s="79"/>
      <c r="I201" s="14"/>
      <c r="J201" s="14"/>
      <c r="K201" s="14"/>
      <c r="L201" s="14"/>
      <c r="M201" s="14"/>
      <c r="N201" s="14"/>
      <c r="O201" s="14"/>
      <c r="P201" s="14"/>
      <c r="Q201" s="14"/>
      <c r="R201" s="14"/>
      <c r="S201" s="14"/>
      <c r="T201" s="14"/>
      <c r="U201" s="14"/>
      <c r="V201" s="14"/>
      <c r="W201" s="14"/>
      <c r="X201" s="14"/>
      <c r="Y201" s="14"/>
      <c r="Z201" s="14"/>
      <c r="AA201" s="14"/>
      <c r="AB201" s="14"/>
    </row>
    <row r="202">
      <c r="A202" s="7"/>
      <c r="B202" s="11"/>
      <c r="C202" s="9"/>
      <c r="D202" s="22"/>
      <c r="E202" s="11"/>
      <c r="F202" s="11"/>
      <c r="G202" s="11"/>
      <c r="H202" s="79"/>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1"/>
      <c r="H203" s="79"/>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1"/>
      <c r="H204" s="79"/>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1"/>
      <c r="H205" s="79"/>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1"/>
      <c r="H206" s="79"/>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1"/>
      <c r="H207" s="79"/>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1"/>
      <c r="H208" s="79"/>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1"/>
      <c r="H209" s="79"/>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1"/>
      <c r="H210" s="79"/>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1"/>
      <c r="H211" s="79"/>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1"/>
      <c r="H212" s="79"/>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1"/>
      <c r="H213" s="79"/>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1"/>
      <c r="H214" s="79"/>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1"/>
      <c r="H215" s="79"/>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1"/>
      <c r="H216" s="79"/>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1"/>
      <c r="H217" s="79"/>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1"/>
      <c r="H218" s="79"/>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1"/>
      <c r="H219" s="79"/>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1"/>
      <c r="H220" s="79"/>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1"/>
      <c r="H221" s="79"/>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1"/>
      <c r="H222" s="79"/>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1"/>
      <c r="H223" s="79"/>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1"/>
      <c r="H224" s="79"/>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1"/>
      <c r="H225" s="79"/>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1"/>
      <c r="H226" s="79"/>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1"/>
      <c r="H227" s="79"/>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1"/>
      <c r="H228" s="79"/>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1"/>
      <c r="H229" s="79"/>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1"/>
      <c r="H230" s="79"/>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1"/>
      <c r="H231" s="79"/>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1"/>
      <c r="H232" s="79"/>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1"/>
      <c r="H233" s="79"/>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1"/>
      <c r="H234" s="79"/>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1"/>
      <c r="H235" s="79"/>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1"/>
      <c r="H236" s="79"/>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1"/>
      <c r="H237" s="79"/>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1"/>
      <c r="H238" s="79"/>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1"/>
      <c r="H239" s="79"/>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1"/>
      <c r="H240" s="79"/>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1"/>
      <c r="H241" s="79"/>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1"/>
      <c r="H242" s="79"/>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1"/>
      <c r="H243" s="79"/>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1"/>
      <c r="H244" s="79"/>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1"/>
      <c r="H245" s="79"/>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1"/>
      <c r="H246" s="79"/>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1"/>
      <c r="H247" s="79"/>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1"/>
      <c r="H248" s="79"/>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1"/>
      <c r="H249" s="79"/>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1"/>
      <c r="H250" s="79"/>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1"/>
      <c r="H251" s="79"/>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1"/>
      <c r="H252" s="79"/>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1"/>
      <c r="H253" s="79"/>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1"/>
      <c r="H254" s="79"/>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1"/>
      <c r="H255" s="79"/>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1"/>
      <c r="H256" s="79"/>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1"/>
      <c r="H257" s="79"/>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1"/>
      <c r="H258" s="79"/>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1"/>
      <c r="H259" s="79"/>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1"/>
      <c r="H260" s="79"/>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1"/>
      <c r="H261" s="79"/>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1"/>
      <c r="H262" s="79"/>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1"/>
      <c r="H263" s="79"/>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1"/>
      <c r="H264" s="79"/>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1"/>
      <c r="H265" s="79"/>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1"/>
      <c r="H266" s="79"/>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1"/>
      <c r="H267" s="79"/>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1"/>
      <c r="H268" s="79"/>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1"/>
      <c r="H269" s="79"/>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1"/>
      <c r="H270" s="79"/>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1"/>
      <c r="H271" s="79"/>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1"/>
      <c r="H272" s="79"/>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1"/>
      <c r="H273" s="79"/>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1"/>
      <c r="H274" s="79"/>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1"/>
      <c r="H275" s="79"/>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1"/>
      <c r="H276" s="79"/>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1"/>
      <c r="H277" s="79"/>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1"/>
      <c r="H278" s="79"/>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1"/>
      <c r="H279" s="79"/>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1"/>
      <c r="H280" s="79"/>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1"/>
      <c r="H281" s="79"/>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1"/>
      <c r="H282" s="79"/>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1"/>
      <c r="H283" s="79"/>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1"/>
      <c r="H284" s="79"/>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1"/>
      <c r="H285" s="79"/>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1"/>
      <c r="H286" s="79"/>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1"/>
      <c r="H287" s="79"/>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1"/>
      <c r="H288" s="79"/>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1"/>
      <c r="H289" s="79"/>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1"/>
      <c r="H290" s="79"/>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1"/>
      <c r="H291" s="79"/>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1"/>
      <c r="H292" s="79"/>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1"/>
      <c r="H293" s="79"/>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1"/>
      <c r="H294" s="79"/>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1"/>
      <c r="H295" s="79"/>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1"/>
      <c r="H296" s="79"/>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1"/>
      <c r="H297" s="79"/>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1"/>
      <c r="H298" s="79"/>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1"/>
      <c r="H299" s="79"/>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1"/>
      <c r="H300" s="79"/>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1"/>
      <c r="H301" s="79"/>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1"/>
      <c r="H302" s="79"/>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1"/>
      <c r="H303" s="79"/>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1"/>
      <c r="H304" s="79"/>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1"/>
      <c r="H305" s="79"/>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1"/>
      <c r="H306" s="79"/>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1"/>
      <c r="H307" s="79"/>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1"/>
      <c r="H308" s="79"/>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1"/>
      <c r="H309" s="79"/>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1"/>
      <c r="H310" s="79"/>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1"/>
      <c r="H311" s="79"/>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1"/>
      <c r="H312" s="79"/>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1"/>
      <c r="H313" s="79"/>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1"/>
      <c r="H314" s="79"/>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1"/>
      <c r="H315" s="79"/>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1"/>
      <c r="H316" s="79"/>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1"/>
      <c r="H317" s="79"/>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1"/>
      <c r="H318" s="79"/>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1"/>
      <c r="H319" s="79"/>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1"/>
      <c r="H320" s="79"/>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1"/>
      <c r="H321" s="79"/>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1"/>
      <c r="H322" s="79"/>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1"/>
      <c r="H323" s="79"/>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1"/>
      <c r="H324" s="79"/>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1"/>
      <c r="H325" s="79"/>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1"/>
      <c r="H326" s="79"/>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1"/>
      <c r="H327" s="79"/>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1"/>
      <c r="H328" s="79"/>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1"/>
      <c r="H329" s="79"/>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1"/>
      <c r="H330" s="79"/>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1"/>
      <c r="H331" s="79"/>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1"/>
      <c r="H332" s="79"/>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1"/>
      <c r="H333" s="79"/>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1"/>
      <c r="H334" s="79"/>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1"/>
      <c r="H335" s="79"/>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1"/>
      <c r="H336" s="79"/>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1"/>
      <c r="H337" s="79"/>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1"/>
      <c r="H338" s="79"/>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1"/>
      <c r="H339" s="79"/>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1"/>
      <c r="H340" s="79"/>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1"/>
      <c r="H341" s="79"/>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1"/>
      <c r="H342" s="79"/>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1"/>
      <c r="H343" s="79"/>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1"/>
      <c r="H344" s="79"/>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1"/>
      <c r="H345" s="79"/>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1"/>
      <c r="H346" s="79"/>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1"/>
      <c r="H347" s="79"/>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1"/>
      <c r="H348" s="79"/>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1"/>
      <c r="H349" s="79"/>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1"/>
      <c r="H350" s="79"/>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1"/>
      <c r="H351" s="79"/>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1"/>
      <c r="H352" s="79"/>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1"/>
      <c r="H353" s="79"/>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1"/>
      <c r="H354" s="79"/>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1"/>
      <c r="H355" s="79"/>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1"/>
      <c r="H356" s="79"/>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1"/>
      <c r="H357" s="79"/>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1"/>
      <c r="H358" s="79"/>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1"/>
      <c r="H359" s="79"/>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1"/>
      <c r="H360" s="79"/>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1"/>
      <c r="H361" s="79"/>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1"/>
      <c r="H362" s="79"/>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1"/>
      <c r="H363" s="79"/>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1"/>
      <c r="H364" s="79"/>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1"/>
      <c r="H365" s="79"/>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1"/>
      <c r="H366" s="79"/>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1"/>
      <c r="H367" s="79"/>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1"/>
      <c r="H368" s="79"/>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1"/>
      <c r="H369" s="79"/>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1"/>
      <c r="H370" s="79"/>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1"/>
      <c r="H371" s="79"/>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1"/>
      <c r="H372" s="79"/>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1"/>
      <c r="H373" s="79"/>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1"/>
      <c r="H374" s="79"/>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1"/>
      <c r="H375" s="79"/>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1"/>
      <c r="H376" s="79"/>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1"/>
      <c r="H377" s="79"/>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1"/>
      <c r="H378" s="79"/>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1"/>
      <c r="H379" s="79"/>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1"/>
      <c r="H380" s="79"/>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1"/>
      <c r="H381" s="79"/>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1"/>
      <c r="H382" s="79"/>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1"/>
      <c r="H383" s="79"/>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1"/>
      <c r="H384" s="79"/>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1"/>
      <c r="H385" s="79"/>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1"/>
      <c r="H386" s="79"/>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1"/>
      <c r="H387" s="79"/>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1"/>
      <c r="H388" s="79"/>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1"/>
      <c r="H389" s="79"/>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1"/>
      <c r="H390" s="79"/>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1"/>
      <c r="H391" s="79"/>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1"/>
      <c r="H392" s="79"/>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1"/>
      <c r="H393" s="79"/>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1"/>
      <c r="H394" s="79"/>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1"/>
      <c r="H395" s="79"/>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1"/>
      <c r="H396" s="79"/>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1"/>
      <c r="H397" s="79"/>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1"/>
      <c r="H398" s="79"/>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1"/>
      <c r="H399" s="79"/>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1"/>
      <c r="H400" s="79"/>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1"/>
      <c r="H401" s="79"/>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1"/>
      <c r="H402" s="79"/>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1"/>
      <c r="H403" s="79"/>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1"/>
      <c r="H404" s="79"/>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1"/>
      <c r="H405" s="79"/>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1"/>
      <c r="H406" s="79"/>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1"/>
      <c r="H407" s="79"/>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1"/>
      <c r="H408" s="79"/>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1"/>
      <c r="H409" s="79"/>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1"/>
      <c r="H410" s="79"/>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1"/>
      <c r="H411" s="79"/>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1"/>
      <c r="H412" s="79"/>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1"/>
      <c r="H413" s="79"/>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1"/>
      <c r="H414" s="79"/>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1"/>
      <c r="H415" s="79"/>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1"/>
      <c r="H416" s="79"/>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1"/>
      <c r="H417" s="79"/>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1"/>
      <c r="H418" s="79"/>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1"/>
      <c r="H419" s="79"/>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1"/>
      <c r="H420" s="79"/>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1"/>
      <c r="H421" s="79"/>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1"/>
      <c r="H422" s="79"/>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1"/>
      <c r="H423" s="79"/>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1"/>
      <c r="H424" s="79"/>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1"/>
      <c r="H425" s="79"/>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1"/>
      <c r="H426" s="79"/>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1"/>
      <c r="H427" s="79"/>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1"/>
      <c r="H428" s="79"/>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1"/>
      <c r="H429" s="79"/>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1"/>
      <c r="H430" s="79"/>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1"/>
      <c r="H431" s="79"/>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1"/>
      <c r="H432" s="79"/>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1"/>
      <c r="H433" s="79"/>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1"/>
      <c r="H434" s="79"/>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1"/>
      <c r="H435" s="79"/>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1"/>
      <c r="H436" s="79"/>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1"/>
      <c r="H437" s="79"/>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1"/>
      <c r="H438" s="79"/>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1"/>
      <c r="H439" s="79"/>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1"/>
      <c r="H440" s="79"/>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1"/>
      <c r="H441" s="79"/>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1"/>
      <c r="H442" s="79"/>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1"/>
      <c r="H443" s="79"/>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1"/>
      <c r="H444" s="79"/>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1"/>
      <c r="H445" s="79"/>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1"/>
      <c r="H446" s="79"/>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1"/>
      <c r="H447" s="79"/>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1"/>
      <c r="H448" s="79"/>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1"/>
      <c r="H449" s="79"/>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1"/>
      <c r="H450" s="79"/>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1"/>
      <c r="H451" s="79"/>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1"/>
      <c r="H452" s="79"/>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1"/>
      <c r="H453" s="79"/>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1"/>
      <c r="H454" s="79"/>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1"/>
      <c r="H455" s="79"/>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1"/>
      <c r="H456" s="79"/>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1"/>
      <c r="H457" s="79"/>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1"/>
      <c r="H458" s="79"/>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1"/>
      <c r="H459" s="79"/>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1"/>
      <c r="H460" s="79"/>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1"/>
      <c r="H461" s="79"/>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1"/>
      <c r="H462" s="79"/>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1"/>
      <c r="H463" s="79"/>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1"/>
      <c r="H464" s="79"/>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1"/>
      <c r="H465" s="79"/>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1"/>
      <c r="H466" s="79"/>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1"/>
      <c r="H467" s="79"/>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1"/>
      <c r="H468" s="79"/>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1"/>
      <c r="H469" s="79"/>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1"/>
      <c r="H470" s="79"/>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1"/>
      <c r="H471" s="79"/>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1"/>
      <c r="H472" s="79"/>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1"/>
      <c r="H473" s="79"/>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1"/>
      <c r="H474" s="79"/>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1"/>
      <c r="H475" s="79"/>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1"/>
      <c r="H476" s="79"/>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1"/>
      <c r="H477" s="79"/>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1"/>
      <c r="H478" s="79"/>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1"/>
      <c r="H479" s="79"/>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1"/>
      <c r="H480" s="79"/>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1"/>
      <c r="H481" s="79"/>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1"/>
      <c r="H482" s="79"/>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1"/>
      <c r="H483" s="79"/>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1"/>
      <c r="H484" s="79"/>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1"/>
      <c r="H485" s="79"/>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1"/>
      <c r="H486" s="79"/>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1"/>
      <c r="H487" s="79"/>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1"/>
      <c r="H488" s="79"/>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1"/>
      <c r="H489" s="79"/>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1"/>
      <c r="H490" s="79"/>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1"/>
      <c r="H491" s="79"/>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1"/>
      <c r="H492" s="79"/>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1"/>
      <c r="H493" s="79"/>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1"/>
      <c r="H494" s="79"/>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1"/>
      <c r="H495" s="79"/>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1"/>
      <c r="H496" s="79"/>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1"/>
      <c r="H497" s="79"/>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1"/>
      <c r="H498" s="79"/>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1"/>
      <c r="H499" s="79"/>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1"/>
      <c r="H500" s="79"/>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1"/>
      <c r="H501" s="79"/>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1"/>
      <c r="H502" s="79"/>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1"/>
      <c r="H503" s="79"/>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1"/>
      <c r="H504" s="79"/>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1"/>
      <c r="H505" s="79"/>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1"/>
      <c r="H506" s="79"/>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1"/>
      <c r="H507" s="79"/>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1"/>
      <c r="H508" s="79"/>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1"/>
      <c r="H509" s="79"/>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1"/>
      <c r="H510" s="79"/>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1"/>
      <c r="H511" s="79"/>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1"/>
      <c r="H512" s="79"/>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1"/>
      <c r="H513" s="79"/>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1"/>
      <c r="H514" s="79"/>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1"/>
      <c r="H515" s="79"/>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1"/>
      <c r="H516" s="79"/>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1"/>
      <c r="H517" s="79"/>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1"/>
      <c r="H518" s="79"/>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1"/>
      <c r="H519" s="79"/>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1"/>
      <c r="H520" s="79"/>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1"/>
      <c r="H521" s="79"/>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1"/>
      <c r="H522" s="79"/>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1"/>
      <c r="H523" s="79"/>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1"/>
      <c r="H524" s="79"/>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1"/>
      <c r="H525" s="79"/>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1"/>
      <c r="H526" s="79"/>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1"/>
      <c r="H527" s="79"/>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1"/>
      <c r="H528" s="79"/>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1"/>
      <c r="H529" s="79"/>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1"/>
      <c r="H530" s="79"/>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1"/>
      <c r="H531" s="79"/>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1"/>
      <c r="H532" s="79"/>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1"/>
      <c r="H533" s="79"/>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1"/>
      <c r="H534" s="79"/>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1"/>
      <c r="H535" s="79"/>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1"/>
      <c r="H536" s="79"/>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1"/>
      <c r="H537" s="79"/>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1"/>
      <c r="H538" s="79"/>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1"/>
      <c r="H539" s="79"/>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1"/>
      <c r="H540" s="79"/>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1"/>
      <c r="H541" s="79"/>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1"/>
      <c r="H542" s="79"/>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1"/>
      <c r="H543" s="79"/>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1"/>
      <c r="H544" s="79"/>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1"/>
      <c r="H545" s="79"/>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1"/>
      <c r="H546" s="79"/>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1"/>
      <c r="H547" s="79"/>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1"/>
      <c r="H548" s="79"/>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1"/>
      <c r="H549" s="79"/>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1"/>
      <c r="H550" s="79"/>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1"/>
      <c r="H551" s="79"/>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1"/>
      <c r="H552" s="79"/>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1"/>
      <c r="H553" s="79"/>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1"/>
      <c r="H554" s="79"/>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1"/>
      <c r="H555" s="79"/>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1"/>
      <c r="H556" s="79"/>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1"/>
      <c r="H557" s="79"/>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1"/>
      <c r="H558" s="79"/>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1"/>
      <c r="H559" s="79"/>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1"/>
      <c r="H560" s="79"/>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1"/>
      <c r="H561" s="79"/>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1"/>
      <c r="H562" s="79"/>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1"/>
      <c r="H563" s="79"/>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1"/>
      <c r="H564" s="79"/>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1"/>
      <c r="H565" s="79"/>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1"/>
      <c r="H566" s="79"/>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1"/>
      <c r="H567" s="79"/>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1"/>
      <c r="H568" s="79"/>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1"/>
      <c r="H569" s="79"/>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1"/>
      <c r="H570" s="79"/>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1"/>
      <c r="H571" s="79"/>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1"/>
      <c r="H572" s="79"/>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1"/>
      <c r="H573" s="79"/>
      <c r="I573" s="14"/>
      <c r="J573" s="14"/>
      <c r="K573" s="14"/>
      <c r="L573" s="14"/>
      <c r="M573" s="14"/>
      <c r="N573" s="14"/>
      <c r="O573" s="14"/>
      <c r="P573" s="14"/>
      <c r="Q573" s="14"/>
      <c r="R573" s="14"/>
      <c r="S573" s="14"/>
      <c r="T573" s="14"/>
      <c r="U573" s="14"/>
      <c r="V573" s="14"/>
      <c r="W573" s="14"/>
      <c r="X573" s="14"/>
      <c r="Y573" s="14"/>
      <c r="Z573" s="14"/>
      <c r="AA573" s="14"/>
      <c r="AB573" s="14"/>
    </row>
    <row r="574">
      <c r="A574" s="7"/>
      <c r="B574" s="11"/>
      <c r="C574" s="9"/>
      <c r="D574" s="22"/>
      <c r="E574" s="11"/>
      <c r="F574" s="11"/>
      <c r="G574" s="11"/>
      <c r="H574" s="79"/>
      <c r="I574" s="14"/>
      <c r="J574" s="14"/>
      <c r="K574" s="14"/>
      <c r="L574" s="14"/>
      <c r="M574" s="14"/>
      <c r="N574" s="14"/>
      <c r="O574" s="14"/>
      <c r="P574" s="14"/>
      <c r="Q574" s="14"/>
      <c r="R574" s="14"/>
      <c r="S574" s="14"/>
      <c r="T574" s="14"/>
      <c r="U574" s="14"/>
      <c r="V574" s="14"/>
      <c r="W574" s="14"/>
      <c r="X574" s="14"/>
      <c r="Y574" s="14"/>
      <c r="Z574" s="14"/>
      <c r="AA574" s="14"/>
      <c r="AB574" s="14"/>
    </row>
    <row r="575">
      <c r="A575" s="7"/>
      <c r="B575" s="11"/>
      <c r="C575" s="9"/>
      <c r="D575" s="22"/>
      <c r="E575" s="11"/>
      <c r="F575" s="11"/>
      <c r="G575" s="11"/>
      <c r="H575" s="79"/>
      <c r="I575" s="14"/>
      <c r="J575" s="14"/>
      <c r="K575" s="14"/>
      <c r="L575" s="14"/>
      <c r="M575" s="14"/>
      <c r="N575" s="14"/>
      <c r="O575" s="14"/>
      <c r="P575" s="14"/>
      <c r="Q575" s="14"/>
      <c r="R575" s="14"/>
      <c r="S575" s="14"/>
      <c r="T575" s="14"/>
      <c r="U575" s="14"/>
      <c r="V575" s="14"/>
      <c r="W575" s="14"/>
      <c r="X575" s="14"/>
      <c r="Y575" s="14"/>
      <c r="Z575" s="14"/>
      <c r="AA575" s="14"/>
      <c r="AB575" s="14"/>
    </row>
    <row r="576">
      <c r="A576" s="7"/>
      <c r="B576" s="11"/>
      <c r="C576" s="9"/>
      <c r="D576" s="22"/>
      <c r="E576" s="11"/>
      <c r="F576" s="11"/>
      <c r="G576" s="11"/>
      <c r="H576" s="79"/>
      <c r="I576" s="14"/>
      <c r="J576" s="14"/>
      <c r="K576" s="14"/>
      <c r="L576" s="14"/>
      <c r="M576" s="14"/>
      <c r="N576" s="14"/>
      <c r="O576" s="14"/>
      <c r="P576" s="14"/>
      <c r="Q576" s="14"/>
      <c r="R576" s="14"/>
      <c r="S576" s="14"/>
      <c r="T576" s="14"/>
      <c r="U576" s="14"/>
      <c r="V576" s="14"/>
      <c r="W576" s="14"/>
      <c r="X576" s="14"/>
      <c r="Y576" s="14"/>
      <c r="Z576" s="14"/>
      <c r="AA576" s="14"/>
      <c r="AB576" s="14"/>
    </row>
    <row r="577">
      <c r="A577" s="7"/>
      <c r="B577" s="11"/>
      <c r="C577" s="9"/>
      <c r="D577" s="22"/>
      <c r="E577" s="11"/>
      <c r="F577" s="11"/>
      <c r="G577" s="11"/>
      <c r="H577" s="79"/>
      <c r="I577" s="14"/>
      <c r="J577" s="14"/>
      <c r="K577" s="14"/>
      <c r="L577" s="14"/>
      <c r="M577" s="14"/>
      <c r="N577" s="14"/>
      <c r="O577" s="14"/>
      <c r="P577" s="14"/>
      <c r="Q577" s="14"/>
      <c r="R577" s="14"/>
      <c r="S577" s="14"/>
      <c r="T577" s="14"/>
      <c r="U577" s="14"/>
      <c r="V577" s="14"/>
      <c r="W577" s="14"/>
      <c r="X577" s="14"/>
      <c r="Y577" s="14"/>
      <c r="Z577" s="14"/>
      <c r="AA577" s="14"/>
      <c r="AB577" s="14"/>
    </row>
    <row r="578">
      <c r="A578" s="7"/>
      <c r="B578" s="11"/>
      <c r="C578" s="9"/>
      <c r="D578" s="22"/>
      <c r="E578" s="11"/>
      <c r="F578" s="11"/>
      <c r="G578" s="11"/>
      <c r="H578" s="79"/>
      <c r="I578" s="14"/>
      <c r="J578" s="14"/>
      <c r="K578" s="14"/>
      <c r="L578" s="14"/>
      <c r="M578" s="14"/>
      <c r="N578" s="14"/>
      <c r="O578" s="14"/>
      <c r="P578" s="14"/>
      <c r="Q578" s="14"/>
      <c r="R578" s="14"/>
      <c r="S578" s="14"/>
      <c r="T578" s="14"/>
      <c r="U578" s="14"/>
      <c r="V578" s="14"/>
      <c r="W578" s="14"/>
      <c r="X578" s="14"/>
      <c r="Y578" s="14"/>
      <c r="Z578" s="14"/>
      <c r="AA578" s="14"/>
      <c r="AB578" s="14"/>
    </row>
    <row r="579">
      <c r="A579" s="7"/>
      <c r="B579" s="11"/>
      <c r="C579" s="9"/>
      <c r="D579" s="22"/>
      <c r="E579" s="11"/>
      <c r="F579" s="11"/>
      <c r="G579" s="11"/>
      <c r="H579" s="79"/>
      <c r="I579" s="14"/>
      <c r="J579" s="14"/>
      <c r="K579" s="14"/>
      <c r="L579" s="14"/>
      <c r="M579" s="14"/>
      <c r="N579" s="14"/>
      <c r="O579" s="14"/>
      <c r="P579" s="14"/>
      <c r="Q579" s="14"/>
      <c r="R579" s="14"/>
      <c r="S579" s="14"/>
      <c r="T579" s="14"/>
      <c r="U579" s="14"/>
      <c r="V579" s="14"/>
      <c r="W579" s="14"/>
      <c r="X579" s="14"/>
      <c r="Y579" s="14"/>
      <c r="Z579" s="14"/>
      <c r="AA579" s="14"/>
      <c r="AB579" s="14"/>
    </row>
    <row r="580">
      <c r="A580" s="7"/>
      <c r="B580" s="11"/>
      <c r="C580" s="9"/>
      <c r="D580" s="22"/>
      <c r="E580" s="11"/>
      <c r="F580" s="11"/>
      <c r="G580" s="11"/>
      <c r="H580" s="79"/>
      <c r="I580" s="14"/>
      <c r="J580" s="14"/>
      <c r="K580" s="14"/>
      <c r="L580" s="14"/>
      <c r="M580" s="14"/>
      <c r="N580" s="14"/>
      <c r="O580" s="14"/>
      <c r="P580" s="14"/>
      <c r="Q580" s="14"/>
      <c r="R580" s="14"/>
      <c r="S580" s="14"/>
      <c r="T580" s="14"/>
      <c r="U580" s="14"/>
      <c r="V580" s="14"/>
      <c r="W580" s="14"/>
      <c r="X580" s="14"/>
      <c r="Y580" s="14"/>
      <c r="Z580" s="14"/>
      <c r="AA580" s="14"/>
      <c r="AB580" s="14"/>
    </row>
    <row r="581">
      <c r="A581" s="7"/>
      <c r="B581" s="11"/>
      <c r="C581" s="9"/>
      <c r="D581" s="22"/>
      <c r="E581" s="11"/>
      <c r="F581" s="11"/>
      <c r="G581" s="11"/>
      <c r="H581" s="79"/>
      <c r="I581" s="14"/>
      <c r="J581" s="14"/>
      <c r="K581" s="14"/>
      <c r="L581" s="14"/>
      <c r="M581" s="14"/>
      <c r="N581" s="14"/>
      <c r="O581" s="14"/>
      <c r="P581" s="14"/>
      <c r="Q581" s="14"/>
      <c r="R581" s="14"/>
      <c r="S581" s="14"/>
      <c r="T581" s="14"/>
      <c r="U581" s="14"/>
      <c r="V581" s="14"/>
      <c r="W581" s="14"/>
      <c r="X581" s="14"/>
      <c r="Y581" s="14"/>
      <c r="Z581" s="14"/>
      <c r="AA581" s="14"/>
      <c r="AB581" s="14"/>
    </row>
    <row r="582">
      <c r="A582" s="7"/>
      <c r="B582" s="11"/>
      <c r="C582" s="9"/>
      <c r="D582" s="22"/>
      <c r="E582" s="11"/>
      <c r="F582" s="11"/>
      <c r="G582" s="11"/>
      <c r="H582" s="79"/>
      <c r="I582" s="14"/>
      <c r="J582" s="14"/>
      <c r="K582" s="14"/>
      <c r="L582" s="14"/>
      <c r="M582" s="14"/>
      <c r="N582" s="14"/>
      <c r="O582" s="14"/>
      <c r="P582" s="14"/>
      <c r="Q582" s="14"/>
      <c r="R582" s="14"/>
      <c r="S582" s="14"/>
      <c r="T582" s="14"/>
      <c r="U582" s="14"/>
      <c r="V582" s="14"/>
      <c r="W582" s="14"/>
      <c r="X582" s="14"/>
      <c r="Y582" s="14"/>
      <c r="Z582" s="14"/>
      <c r="AA582" s="14"/>
      <c r="AB582" s="14"/>
    </row>
    <row r="583">
      <c r="A583" s="7"/>
      <c r="B583" s="11"/>
      <c r="C583" s="9"/>
      <c r="D583" s="22"/>
      <c r="E583" s="11"/>
      <c r="F583" s="11"/>
      <c r="G583" s="11"/>
      <c r="H583" s="79"/>
      <c r="I583" s="14"/>
      <c r="J583" s="14"/>
      <c r="K583" s="14"/>
      <c r="L583" s="14"/>
      <c r="M583" s="14"/>
      <c r="N583" s="14"/>
      <c r="O583" s="14"/>
      <c r="P583" s="14"/>
      <c r="Q583" s="14"/>
      <c r="R583" s="14"/>
      <c r="S583" s="14"/>
      <c r="T583" s="14"/>
      <c r="U583" s="14"/>
      <c r="V583" s="14"/>
      <c r="W583" s="14"/>
      <c r="X583" s="14"/>
      <c r="Y583" s="14"/>
      <c r="Z583" s="14"/>
      <c r="AA583" s="14"/>
      <c r="AB583" s="14"/>
    </row>
    <row r="584">
      <c r="A584" s="7"/>
      <c r="B584" s="11"/>
      <c r="C584" s="9"/>
      <c r="D584" s="22"/>
      <c r="E584" s="11"/>
      <c r="F584" s="11"/>
      <c r="G584" s="11"/>
      <c r="H584" s="79"/>
      <c r="I584" s="14"/>
      <c r="J584" s="14"/>
      <c r="K584" s="14"/>
      <c r="L584" s="14"/>
      <c r="M584" s="14"/>
      <c r="N584" s="14"/>
      <c r="O584" s="14"/>
      <c r="P584" s="14"/>
      <c r="Q584" s="14"/>
      <c r="R584" s="14"/>
      <c r="S584" s="14"/>
      <c r="T584" s="14"/>
      <c r="U584" s="14"/>
      <c r="V584" s="14"/>
      <c r="W584" s="14"/>
      <c r="X584" s="14"/>
      <c r="Y584" s="14"/>
      <c r="Z584" s="14"/>
      <c r="AA584" s="14"/>
      <c r="AB584" s="14"/>
    </row>
    <row r="585">
      <c r="A585" s="7"/>
      <c r="B585" s="11"/>
      <c r="C585" s="9"/>
      <c r="D585" s="22"/>
      <c r="E585" s="11"/>
      <c r="F585" s="11"/>
      <c r="G585" s="11"/>
      <c r="H585" s="79"/>
      <c r="I585" s="14"/>
      <c r="J585" s="14"/>
      <c r="K585" s="14"/>
      <c r="L585" s="14"/>
      <c r="M585" s="14"/>
      <c r="N585" s="14"/>
      <c r="O585" s="14"/>
      <c r="P585" s="14"/>
      <c r="Q585" s="14"/>
      <c r="R585" s="14"/>
      <c r="S585" s="14"/>
      <c r="T585" s="14"/>
      <c r="U585" s="14"/>
      <c r="V585" s="14"/>
      <c r="W585" s="14"/>
      <c r="X585" s="14"/>
      <c r="Y585" s="14"/>
      <c r="Z585" s="14"/>
      <c r="AA585" s="14"/>
      <c r="AB585" s="14"/>
    </row>
    <row r="586">
      <c r="A586" s="7"/>
      <c r="B586" s="11"/>
      <c r="C586" s="9"/>
      <c r="D586" s="22"/>
      <c r="E586" s="11"/>
      <c r="F586" s="11"/>
      <c r="G586" s="11"/>
      <c r="H586" s="79"/>
      <c r="I586" s="14"/>
      <c r="J586" s="14"/>
      <c r="K586" s="14"/>
      <c r="L586" s="14"/>
      <c r="M586" s="14"/>
      <c r="N586" s="14"/>
      <c r="O586" s="14"/>
      <c r="P586" s="14"/>
      <c r="Q586" s="14"/>
      <c r="R586" s="14"/>
      <c r="S586" s="14"/>
      <c r="T586" s="14"/>
      <c r="U586" s="14"/>
      <c r="V586" s="14"/>
      <c r="W586" s="14"/>
      <c r="X586" s="14"/>
      <c r="Y586" s="14"/>
      <c r="Z586" s="14"/>
      <c r="AA586" s="14"/>
      <c r="AB586" s="14"/>
    </row>
    <row r="587">
      <c r="A587" s="7"/>
      <c r="B587" s="11"/>
      <c r="C587" s="9"/>
      <c r="D587" s="22"/>
      <c r="E587" s="11"/>
      <c r="F587" s="11"/>
      <c r="G587" s="11"/>
      <c r="H587" s="79"/>
      <c r="I587" s="14"/>
      <c r="J587" s="14"/>
      <c r="K587" s="14"/>
      <c r="L587" s="14"/>
      <c r="M587" s="14"/>
      <c r="N587" s="14"/>
      <c r="O587" s="14"/>
      <c r="P587" s="14"/>
      <c r="Q587" s="14"/>
      <c r="R587" s="14"/>
      <c r="S587" s="14"/>
      <c r="T587" s="14"/>
      <c r="U587" s="14"/>
      <c r="V587" s="14"/>
      <c r="W587" s="14"/>
      <c r="X587" s="14"/>
      <c r="Y587" s="14"/>
      <c r="Z587" s="14"/>
      <c r="AA587" s="14"/>
      <c r="AB587" s="14"/>
    </row>
    <row r="588">
      <c r="A588" s="7"/>
      <c r="B588" s="11"/>
      <c r="C588" s="9"/>
      <c r="D588" s="22"/>
      <c r="E588" s="11"/>
      <c r="F588" s="11"/>
      <c r="G588" s="11"/>
      <c r="H588" s="79"/>
      <c r="I588" s="14"/>
      <c r="J588" s="14"/>
      <c r="K588" s="14"/>
      <c r="L588" s="14"/>
      <c r="M588" s="14"/>
      <c r="N588" s="14"/>
      <c r="O588" s="14"/>
      <c r="P588" s="14"/>
      <c r="Q588" s="14"/>
      <c r="R588" s="14"/>
      <c r="S588" s="14"/>
      <c r="T588" s="14"/>
      <c r="U588" s="14"/>
      <c r="V588" s="14"/>
      <c r="W588" s="14"/>
      <c r="X588" s="14"/>
      <c r="Y588" s="14"/>
      <c r="Z588" s="14"/>
      <c r="AA588" s="14"/>
      <c r="AB588" s="14"/>
    </row>
    <row r="589">
      <c r="A589" s="7"/>
      <c r="B589" s="11"/>
      <c r="C589" s="9"/>
      <c r="D589" s="22"/>
      <c r="E589" s="11"/>
      <c r="F589" s="11"/>
      <c r="G589" s="11"/>
      <c r="H589" s="79"/>
      <c r="I589" s="14"/>
      <c r="J589" s="14"/>
      <c r="K589" s="14"/>
      <c r="L589" s="14"/>
      <c r="M589" s="14"/>
      <c r="N589" s="14"/>
      <c r="O589" s="14"/>
      <c r="P589" s="14"/>
      <c r="Q589" s="14"/>
      <c r="R589" s="14"/>
      <c r="S589" s="14"/>
      <c r="T589" s="14"/>
      <c r="U589" s="14"/>
      <c r="V589" s="14"/>
      <c r="W589" s="14"/>
      <c r="X589" s="14"/>
      <c r="Y589" s="14"/>
      <c r="Z589" s="14"/>
      <c r="AA589" s="14"/>
      <c r="AB589" s="14"/>
    </row>
    <row r="590">
      <c r="A590" s="7"/>
      <c r="B590" s="11"/>
      <c r="C590" s="9"/>
      <c r="D590" s="22"/>
      <c r="E590" s="11"/>
      <c r="F590" s="11"/>
      <c r="G590" s="11"/>
      <c r="H590" s="79"/>
      <c r="I590" s="14"/>
      <c r="J590" s="14"/>
      <c r="K590" s="14"/>
      <c r="L590" s="14"/>
      <c r="M590" s="14"/>
      <c r="N590" s="14"/>
      <c r="O590" s="14"/>
      <c r="P590" s="14"/>
      <c r="Q590" s="14"/>
      <c r="R590" s="14"/>
      <c r="S590" s="14"/>
      <c r="T590" s="14"/>
      <c r="U590" s="14"/>
      <c r="V590" s="14"/>
      <c r="W590" s="14"/>
      <c r="X590" s="14"/>
      <c r="Y590" s="14"/>
      <c r="Z590" s="14"/>
      <c r="AA590" s="14"/>
      <c r="AB590" s="14"/>
    </row>
    <row r="591">
      <c r="A591" s="7"/>
      <c r="B591" s="11"/>
      <c r="C591" s="9"/>
      <c r="D591" s="22"/>
      <c r="E591" s="11"/>
      <c r="F591" s="11"/>
      <c r="G591" s="11"/>
      <c r="H591" s="79"/>
      <c r="I591" s="14"/>
      <c r="J591" s="14"/>
      <c r="K591" s="14"/>
      <c r="L591" s="14"/>
      <c r="M591" s="14"/>
      <c r="N591" s="14"/>
      <c r="O591" s="14"/>
      <c r="P591" s="14"/>
      <c r="Q591" s="14"/>
      <c r="R591" s="14"/>
      <c r="S591" s="14"/>
      <c r="T591" s="14"/>
      <c r="U591" s="14"/>
      <c r="V591" s="14"/>
      <c r="W591" s="14"/>
      <c r="X591" s="14"/>
      <c r="Y591" s="14"/>
      <c r="Z591" s="14"/>
      <c r="AA591" s="14"/>
      <c r="AB591" s="14"/>
    </row>
    <row r="592">
      <c r="A592" s="7"/>
      <c r="B592" s="11"/>
      <c r="C592" s="9"/>
      <c r="D592" s="22"/>
      <c r="E592" s="11"/>
      <c r="F592" s="11"/>
      <c r="G592" s="11"/>
      <c r="H592" s="79"/>
      <c r="I592" s="14"/>
      <c r="J592" s="14"/>
      <c r="K592" s="14"/>
      <c r="L592" s="14"/>
      <c r="M592" s="14"/>
      <c r="N592" s="14"/>
      <c r="O592" s="14"/>
      <c r="P592" s="14"/>
      <c r="Q592" s="14"/>
      <c r="R592" s="14"/>
      <c r="S592" s="14"/>
      <c r="T592" s="14"/>
      <c r="U592" s="14"/>
      <c r="V592" s="14"/>
      <c r="W592" s="14"/>
      <c r="X592" s="14"/>
      <c r="Y592" s="14"/>
      <c r="Z592" s="14"/>
      <c r="AA592" s="14"/>
      <c r="AB592" s="14"/>
    </row>
    <row r="593">
      <c r="A593" s="7"/>
      <c r="B593" s="11"/>
      <c r="C593" s="9"/>
      <c r="D593" s="22"/>
      <c r="E593" s="11"/>
      <c r="F593" s="11"/>
      <c r="G593" s="11"/>
      <c r="H593" s="79"/>
      <c r="I593" s="14"/>
      <c r="J593" s="14"/>
      <c r="K593" s="14"/>
      <c r="L593" s="14"/>
      <c r="M593" s="14"/>
      <c r="N593" s="14"/>
      <c r="O593" s="14"/>
      <c r="P593" s="14"/>
      <c r="Q593" s="14"/>
      <c r="R593" s="14"/>
      <c r="S593" s="14"/>
      <c r="T593" s="14"/>
      <c r="U593" s="14"/>
      <c r="V593" s="14"/>
      <c r="W593" s="14"/>
      <c r="X593" s="14"/>
      <c r="Y593" s="14"/>
      <c r="Z593" s="14"/>
      <c r="AA593" s="14"/>
      <c r="AB593" s="14"/>
    </row>
    <row r="594">
      <c r="A594" s="7"/>
      <c r="B594" s="11"/>
      <c r="C594" s="9"/>
      <c r="D594" s="22"/>
      <c r="E594" s="11"/>
      <c r="F594" s="11"/>
      <c r="G594" s="11"/>
      <c r="H594" s="79"/>
      <c r="I594" s="14"/>
      <c r="J594" s="14"/>
      <c r="K594" s="14"/>
      <c r="L594" s="14"/>
      <c r="M594" s="14"/>
      <c r="N594" s="14"/>
      <c r="O594" s="14"/>
      <c r="P594" s="14"/>
      <c r="Q594" s="14"/>
      <c r="R594" s="14"/>
      <c r="S594" s="14"/>
      <c r="T594" s="14"/>
      <c r="U594" s="14"/>
      <c r="V594" s="14"/>
      <c r="W594" s="14"/>
      <c r="X594" s="14"/>
      <c r="Y594" s="14"/>
      <c r="Z594" s="14"/>
      <c r="AA594" s="14"/>
      <c r="AB594" s="14"/>
    </row>
    <row r="595">
      <c r="A595" s="7"/>
      <c r="B595" s="11"/>
      <c r="C595" s="9"/>
      <c r="D595" s="22"/>
      <c r="E595" s="11"/>
      <c r="F595" s="11"/>
      <c r="G595" s="11"/>
      <c r="H595" s="79"/>
      <c r="I595" s="14"/>
      <c r="J595" s="14"/>
      <c r="K595" s="14"/>
      <c r="L595" s="14"/>
      <c r="M595" s="14"/>
      <c r="N595" s="14"/>
      <c r="O595" s="14"/>
      <c r="P595" s="14"/>
      <c r="Q595" s="14"/>
      <c r="R595" s="14"/>
      <c r="S595" s="14"/>
      <c r="T595" s="14"/>
      <c r="U595" s="14"/>
      <c r="V595" s="14"/>
      <c r="W595" s="14"/>
      <c r="X595" s="14"/>
      <c r="Y595" s="14"/>
      <c r="Z595" s="14"/>
      <c r="AA595" s="14"/>
      <c r="AB595" s="14"/>
    </row>
    <row r="596">
      <c r="A596" s="7"/>
      <c r="B596" s="11"/>
      <c r="C596" s="9"/>
      <c r="D596" s="22"/>
      <c r="E596" s="11"/>
      <c r="F596" s="11"/>
      <c r="G596" s="11"/>
      <c r="H596" s="79"/>
      <c r="I596" s="14"/>
      <c r="J596" s="14"/>
      <c r="K596" s="14"/>
      <c r="L596" s="14"/>
      <c r="M596" s="14"/>
      <c r="N596" s="14"/>
      <c r="O596" s="14"/>
      <c r="P596" s="14"/>
      <c r="Q596" s="14"/>
      <c r="R596" s="14"/>
      <c r="S596" s="14"/>
      <c r="T596" s="14"/>
      <c r="U596" s="14"/>
      <c r="V596" s="14"/>
      <c r="W596" s="14"/>
      <c r="X596" s="14"/>
      <c r="Y596" s="14"/>
      <c r="Z596" s="14"/>
      <c r="AA596" s="14"/>
      <c r="AB596" s="14"/>
    </row>
    <row r="597">
      <c r="A597" s="7"/>
      <c r="B597" s="11"/>
      <c r="C597" s="9"/>
      <c r="D597" s="22"/>
      <c r="E597" s="11"/>
      <c r="F597" s="11"/>
      <c r="G597" s="11"/>
      <c r="H597" s="79"/>
      <c r="I597" s="14"/>
      <c r="J597" s="14"/>
      <c r="K597" s="14"/>
      <c r="L597" s="14"/>
      <c r="M597" s="14"/>
      <c r="N597" s="14"/>
      <c r="O597" s="14"/>
      <c r="P597" s="14"/>
      <c r="Q597" s="14"/>
      <c r="R597" s="14"/>
      <c r="S597" s="14"/>
      <c r="T597" s="14"/>
      <c r="U597" s="14"/>
      <c r="V597" s="14"/>
      <c r="W597" s="14"/>
      <c r="X597" s="14"/>
      <c r="Y597" s="14"/>
      <c r="Z597" s="14"/>
      <c r="AA597" s="14"/>
      <c r="AB597" s="14"/>
    </row>
    <row r="598">
      <c r="A598" s="7"/>
      <c r="B598" s="11"/>
      <c r="C598" s="9"/>
      <c r="D598" s="22"/>
      <c r="E598" s="11"/>
      <c r="F598" s="11"/>
      <c r="G598" s="11"/>
      <c r="H598" s="79"/>
      <c r="I598" s="14"/>
      <c r="J598" s="14"/>
      <c r="K598" s="14"/>
      <c r="L598" s="14"/>
      <c r="M598" s="14"/>
      <c r="N598" s="14"/>
      <c r="O598" s="14"/>
      <c r="P598" s="14"/>
      <c r="Q598" s="14"/>
      <c r="R598" s="14"/>
      <c r="S598" s="14"/>
      <c r="T598" s="14"/>
      <c r="U598" s="14"/>
      <c r="V598" s="14"/>
      <c r="W598" s="14"/>
      <c r="X598" s="14"/>
      <c r="Y598" s="14"/>
      <c r="Z598" s="14"/>
      <c r="AA598" s="14"/>
      <c r="AB598" s="14"/>
    </row>
    <row r="599">
      <c r="A599" s="7"/>
      <c r="B599" s="11"/>
      <c r="C599" s="9"/>
      <c r="D599" s="22"/>
      <c r="E599" s="11"/>
      <c r="F599" s="11"/>
      <c r="G599" s="11"/>
      <c r="H599" s="79"/>
      <c r="I599" s="14"/>
      <c r="J599" s="14"/>
      <c r="K599" s="14"/>
      <c r="L599" s="14"/>
      <c r="M599" s="14"/>
      <c r="N599" s="14"/>
      <c r="O599" s="14"/>
      <c r="P599" s="14"/>
      <c r="Q599" s="14"/>
      <c r="R599" s="14"/>
      <c r="S599" s="14"/>
      <c r="T599" s="14"/>
      <c r="U599" s="14"/>
      <c r="V599" s="14"/>
      <c r="W599" s="14"/>
      <c r="X599" s="14"/>
      <c r="Y599" s="14"/>
      <c r="Z599" s="14"/>
      <c r="AA599" s="14"/>
      <c r="AB599" s="14"/>
    </row>
    <row r="600">
      <c r="A600" s="7"/>
      <c r="B600" s="11"/>
      <c r="C600" s="9"/>
      <c r="D600" s="22"/>
      <c r="E600" s="11"/>
      <c r="F600" s="11"/>
      <c r="G600" s="11"/>
      <c r="H600" s="79"/>
      <c r="I600" s="14"/>
      <c r="J600" s="14"/>
      <c r="K600" s="14"/>
      <c r="L600" s="14"/>
      <c r="M600" s="14"/>
      <c r="N600" s="14"/>
      <c r="O600" s="14"/>
      <c r="P600" s="14"/>
      <c r="Q600" s="14"/>
      <c r="R600" s="14"/>
      <c r="S600" s="14"/>
      <c r="T600" s="14"/>
      <c r="U600" s="14"/>
      <c r="V600" s="14"/>
      <c r="W600" s="14"/>
      <c r="X600" s="14"/>
      <c r="Y600" s="14"/>
      <c r="Z600" s="14"/>
      <c r="AA600" s="14"/>
      <c r="AB600" s="14"/>
    </row>
    <row r="601">
      <c r="A601" s="7"/>
      <c r="B601" s="11"/>
      <c r="C601" s="9"/>
      <c r="D601" s="22"/>
      <c r="E601" s="11"/>
      <c r="F601" s="11"/>
      <c r="G601" s="11"/>
      <c r="H601" s="79"/>
      <c r="I601" s="14"/>
      <c r="J601" s="14"/>
      <c r="K601" s="14"/>
      <c r="L601" s="14"/>
      <c r="M601" s="14"/>
      <c r="N601" s="14"/>
      <c r="O601" s="14"/>
      <c r="P601" s="14"/>
      <c r="Q601" s="14"/>
      <c r="R601" s="14"/>
      <c r="S601" s="14"/>
      <c r="T601" s="14"/>
      <c r="U601" s="14"/>
      <c r="V601" s="14"/>
      <c r="W601" s="14"/>
      <c r="X601" s="14"/>
      <c r="Y601" s="14"/>
      <c r="Z601" s="14"/>
      <c r="AA601" s="14"/>
      <c r="AB601" s="14"/>
    </row>
    <row r="602">
      <c r="A602" s="7"/>
      <c r="B602" s="11"/>
      <c r="C602" s="9"/>
      <c r="D602" s="22"/>
      <c r="E602" s="11"/>
      <c r="F602" s="11"/>
      <c r="G602" s="11"/>
      <c r="H602" s="79"/>
      <c r="I602" s="14"/>
      <c r="J602" s="14"/>
      <c r="K602" s="14"/>
      <c r="L602" s="14"/>
      <c r="M602" s="14"/>
      <c r="N602" s="14"/>
      <c r="O602" s="14"/>
      <c r="P602" s="14"/>
      <c r="Q602" s="14"/>
      <c r="R602" s="14"/>
      <c r="S602" s="14"/>
      <c r="T602" s="14"/>
      <c r="U602" s="14"/>
      <c r="V602" s="14"/>
      <c r="W602" s="14"/>
      <c r="X602" s="14"/>
      <c r="Y602" s="14"/>
      <c r="Z602" s="14"/>
      <c r="AA602" s="14"/>
      <c r="AB602" s="14"/>
    </row>
    <row r="603">
      <c r="A603" s="7"/>
      <c r="B603" s="11"/>
      <c r="C603" s="9"/>
      <c r="D603" s="22"/>
      <c r="E603" s="11"/>
      <c r="F603" s="11"/>
      <c r="G603" s="11"/>
      <c r="H603" s="79"/>
      <c r="I603" s="14"/>
      <c r="J603" s="14"/>
      <c r="K603" s="14"/>
      <c r="L603" s="14"/>
      <c r="M603" s="14"/>
      <c r="N603" s="14"/>
      <c r="O603" s="14"/>
      <c r="P603" s="14"/>
      <c r="Q603" s="14"/>
      <c r="R603" s="14"/>
      <c r="S603" s="14"/>
      <c r="T603" s="14"/>
      <c r="U603" s="14"/>
      <c r="V603" s="14"/>
      <c r="W603" s="14"/>
      <c r="X603" s="14"/>
      <c r="Y603" s="14"/>
      <c r="Z603" s="14"/>
      <c r="AA603" s="14"/>
      <c r="AB603" s="14"/>
    </row>
    <row r="604">
      <c r="A604" s="7"/>
      <c r="B604" s="11"/>
      <c r="C604" s="9"/>
      <c r="D604" s="22"/>
      <c r="E604" s="11"/>
      <c r="F604" s="11"/>
      <c r="G604" s="11"/>
      <c r="H604" s="79"/>
      <c r="I604" s="14"/>
      <c r="J604" s="14"/>
      <c r="K604" s="14"/>
      <c r="L604" s="14"/>
      <c r="M604" s="14"/>
      <c r="N604" s="14"/>
      <c r="O604" s="14"/>
      <c r="P604" s="14"/>
      <c r="Q604" s="14"/>
      <c r="R604" s="14"/>
      <c r="S604" s="14"/>
      <c r="T604" s="14"/>
      <c r="U604" s="14"/>
      <c r="V604" s="14"/>
      <c r="W604" s="14"/>
      <c r="X604" s="14"/>
      <c r="Y604" s="14"/>
      <c r="Z604" s="14"/>
      <c r="AA604" s="14"/>
      <c r="AB604" s="14"/>
    </row>
    <row r="605">
      <c r="A605" s="7"/>
      <c r="B605" s="11"/>
      <c r="C605" s="9"/>
      <c r="D605" s="22"/>
      <c r="E605" s="11"/>
      <c r="F605" s="11"/>
      <c r="G605" s="11"/>
      <c r="H605" s="79"/>
      <c r="I605" s="14"/>
      <c r="J605" s="14"/>
      <c r="K605" s="14"/>
      <c r="L605" s="14"/>
      <c r="M605" s="14"/>
      <c r="N605" s="14"/>
      <c r="O605" s="14"/>
      <c r="P605" s="14"/>
      <c r="Q605" s="14"/>
      <c r="R605" s="14"/>
      <c r="S605" s="14"/>
      <c r="T605" s="14"/>
      <c r="U605" s="14"/>
      <c r="V605" s="14"/>
      <c r="W605" s="14"/>
      <c r="X605" s="14"/>
      <c r="Y605" s="14"/>
      <c r="Z605" s="14"/>
      <c r="AA605" s="14"/>
      <c r="AB605" s="14"/>
    </row>
    <row r="606">
      <c r="A606" s="7"/>
      <c r="B606" s="11"/>
      <c r="C606" s="9"/>
      <c r="D606" s="22"/>
      <c r="E606" s="11"/>
      <c r="F606" s="11"/>
      <c r="G606" s="11"/>
      <c r="H606" s="79"/>
      <c r="I606" s="14"/>
      <c r="J606" s="14"/>
      <c r="K606" s="14"/>
      <c r="L606" s="14"/>
      <c r="M606" s="14"/>
      <c r="N606" s="14"/>
      <c r="O606" s="14"/>
      <c r="P606" s="14"/>
      <c r="Q606" s="14"/>
      <c r="R606" s="14"/>
      <c r="S606" s="14"/>
      <c r="T606" s="14"/>
      <c r="U606" s="14"/>
      <c r="V606" s="14"/>
      <c r="W606" s="14"/>
      <c r="X606" s="14"/>
      <c r="Y606" s="14"/>
      <c r="Z606" s="14"/>
      <c r="AA606" s="14"/>
      <c r="AB606" s="14"/>
    </row>
    <row r="607">
      <c r="A607" s="7"/>
      <c r="B607" s="11"/>
      <c r="C607" s="9"/>
      <c r="D607" s="22"/>
      <c r="E607" s="11"/>
      <c r="F607" s="11"/>
      <c r="G607" s="11"/>
      <c r="H607" s="79"/>
      <c r="I607" s="14"/>
      <c r="J607" s="14"/>
      <c r="K607" s="14"/>
      <c r="L607" s="14"/>
      <c r="M607" s="14"/>
      <c r="N607" s="14"/>
      <c r="O607" s="14"/>
      <c r="P607" s="14"/>
      <c r="Q607" s="14"/>
      <c r="R607" s="14"/>
      <c r="S607" s="14"/>
      <c r="T607" s="14"/>
      <c r="U607" s="14"/>
      <c r="V607" s="14"/>
      <c r="W607" s="14"/>
      <c r="X607" s="14"/>
      <c r="Y607" s="14"/>
      <c r="Z607" s="14"/>
      <c r="AA607" s="14"/>
      <c r="AB607" s="14"/>
    </row>
    <row r="608">
      <c r="A608" s="7"/>
      <c r="B608" s="11"/>
      <c r="C608" s="9"/>
      <c r="D608" s="22"/>
      <c r="E608" s="11"/>
      <c r="F608" s="11"/>
      <c r="G608" s="11"/>
      <c r="H608" s="79"/>
      <c r="I608" s="14"/>
      <c r="J608" s="14"/>
      <c r="K608" s="14"/>
      <c r="L608" s="14"/>
      <c r="M608" s="14"/>
      <c r="N608" s="14"/>
      <c r="O608" s="14"/>
      <c r="P608" s="14"/>
      <c r="Q608" s="14"/>
      <c r="R608" s="14"/>
      <c r="S608" s="14"/>
      <c r="T608" s="14"/>
      <c r="U608" s="14"/>
      <c r="V608" s="14"/>
      <c r="W608" s="14"/>
      <c r="X608" s="14"/>
      <c r="Y608" s="14"/>
      <c r="Z608" s="14"/>
      <c r="AA608" s="14"/>
      <c r="AB608" s="14"/>
    </row>
    <row r="609">
      <c r="A609" s="7"/>
      <c r="B609" s="11"/>
      <c r="C609" s="9"/>
      <c r="D609" s="22"/>
      <c r="E609" s="11"/>
      <c r="F609" s="11"/>
      <c r="G609" s="11"/>
      <c r="H609" s="79"/>
      <c r="I609" s="14"/>
      <c r="J609" s="14"/>
      <c r="K609" s="14"/>
      <c r="L609" s="14"/>
      <c r="M609" s="14"/>
      <c r="N609" s="14"/>
      <c r="O609" s="14"/>
      <c r="P609" s="14"/>
      <c r="Q609" s="14"/>
      <c r="R609" s="14"/>
      <c r="S609" s="14"/>
      <c r="T609" s="14"/>
      <c r="U609" s="14"/>
      <c r="V609" s="14"/>
      <c r="W609" s="14"/>
      <c r="X609" s="14"/>
      <c r="Y609" s="14"/>
      <c r="Z609" s="14"/>
      <c r="AA609" s="14"/>
      <c r="AB609" s="14"/>
    </row>
    <row r="610">
      <c r="A610" s="7"/>
      <c r="B610" s="11"/>
      <c r="C610" s="9"/>
      <c r="D610" s="22"/>
      <c r="E610" s="11"/>
      <c r="F610" s="11"/>
      <c r="G610" s="11"/>
      <c r="H610" s="79"/>
      <c r="I610" s="14"/>
      <c r="J610" s="14"/>
      <c r="K610" s="14"/>
      <c r="L610" s="14"/>
      <c r="M610" s="14"/>
      <c r="N610" s="14"/>
      <c r="O610" s="14"/>
      <c r="P610" s="14"/>
      <c r="Q610" s="14"/>
      <c r="R610" s="14"/>
      <c r="S610" s="14"/>
      <c r="T610" s="14"/>
      <c r="U610" s="14"/>
      <c r="V610" s="14"/>
      <c r="W610" s="14"/>
      <c r="X610" s="14"/>
      <c r="Y610" s="14"/>
      <c r="Z610" s="14"/>
      <c r="AA610" s="14"/>
      <c r="AB610" s="14"/>
    </row>
    <row r="611">
      <c r="A611" s="7"/>
      <c r="B611" s="11"/>
      <c r="C611" s="9"/>
      <c r="D611" s="22"/>
      <c r="E611" s="11"/>
      <c r="F611" s="11"/>
      <c r="G611" s="11"/>
      <c r="H611" s="79"/>
      <c r="I611" s="14"/>
      <c r="J611" s="14"/>
      <c r="K611" s="14"/>
      <c r="L611" s="14"/>
      <c r="M611" s="14"/>
      <c r="N611" s="14"/>
      <c r="O611" s="14"/>
      <c r="P611" s="14"/>
      <c r="Q611" s="14"/>
      <c r="R611" s="14"/>
      <c r="S611" s="14"/>
      <c r="T611" s="14"/>
      <c r="U611" s="14"/>
      <c r="V611" s="14"/>
      <c r="W611" s="14"/>
      <c r="X611" s="14"/>
      <c r="Y611" s="14"/>
      <c r="Z611" s="14"/>
      <c r="AA611" s="14"/>
      <c r="AB611" s="14"/>
    </row>
    <row r="612">
      <c r="A612" s="7"/>
      <c r="B612" s="11"/>
      <c r="C612" s="9"/>
      <c r="D612" s="22"/>
      <c r="E612" s="11"/>
      <c r="F612" s="11"/>
      <c r="G612" s="11"/>
      <c r="H612" s="79"/>
      <c r="I612" s="14"/>
      <c r="J612" s="14"/>
      <c r="K612" s="14"/>
      <c r="L612" s="14"/>
      <c r="M612" s="14"/>
      <c r="N612" s="14"/>
      <c r="O612" s="14"/>
      <c r="P612" s="14"/>
      <c r="Q612" s="14"/>
      <c r="R612" s="14"/>
      <c r="S612" s="14"/>
      <c r="T612" s="14"/>
      <c r="U612" s="14"/>
      <c r="V612" s="14"/>
      <c r="W612" s="14"/>
      <c r="X612" s="14"/>
      <c r="Y612" s="14"/>
      <c r="Z612" s="14"/>
      <c r="AA612" s="14"/>
      <c r="AB612" s="14"/>
    </row>
    <row r="613">
      <c r="A613" s="7"/>
      <c r="B613" s="11"/>
      <c r="C613" s="9"/>
      <c r="D613" s="22"/>
      <c r="E613" s="11"/>
      <c r="F613" s="11"/>
      <c r="G613" s="11"/>
      <c r="H613" s="79"/>
      <c r="I613" s="14"/>
      <c r="J613" s="14"/>
      <c r="K613" s="14"/>
      <c r="L613" s="14"/>
      <c r="M613" s="14"/>
      <c r="N613" s="14"/>
      <c r="O613" s="14"/>
      <c r="P613" s="14"/>
      <c r="Q613" s="14"/>
      <c r="R613" s="14"/>
      <c r="S613" s="14"/>
      <c r="T613" s="14"/>
      <c r="U613" s="14"/>
      <c r="V613" s="14"/>
      <c r="W613" s="14"/>
      <c r="X613" s="14"/>
      <c r="Y613" s="14"/>
      <c r="Z613" s="14"/>
      <c r="AA613" s="14"/>
      <c r="AB613" s="14"/>
    </row>
    <row r="614">
      <c r="A614" s="7"/>
      <c r="B614" s="11"/>
      <c r="C614" s="9"/>
      <c r="D614" s="22"/>
      <c r="E614" s="11"/>
      <c r="F614" s="11"/>
      <c r="G614" s="11"/>
      <c r="H614" s="79"/>
      <c r="I614" s="14"/>
      <c r="J614" s="14"/>
      <c r="K614" s="14"/>
      <c r="L614" s="14"/>
      <c r="M614" s="14"/>
      <c r="N614" s="14"/>
      <c r="O614" s="14"/>
      <c r="P614" s="14"/>
      <c r="Q614" s="14"/>
      <c r="R614" s="14"/>
      <c r="S614" s="14"/>
      <c r="T614" s="14"/>
      <c r="U614" s="14"/>
      <c r="V614" s="14"/>
      <c r="W614" s="14"/>
      <c r="X614" s="14"/>
      <c r="Y614" s="14"/>
      <c r="Z614" s="14"/>
      <c r="AA614" s="14"/>
      <c r="AB614" s="14"/>
    </row>
    <row r="615">
      <c r="A615" s="7"/>
      <c r="B615" s="11"/>
      <c r="C615" s="9"/>
      <c r="D615" s="22"/>
      <c r="E615" s="11"/>
      <c r="F615" s="11"/>
      <c r="G615" s="11"/>
      <c r="H615" s="79"/>
      <c r="I615" s="14"/>
      <c r="J615" s="14"/>
      <c r="K615" s="14"/>
      <c r="L615" s="14"/>
      <c r="M615" s="14"/>
      <c r="N615" s="14"/>
      <c r="O615" s="14"/>
      <c r="P615" s="14"/>
      <c r="Q615" s="14"/>
      <c r="R615" s="14"/>
      <c r="S615" s="14"/>
      <c r="T615" s="14"/>
      <c r="U615" s="14"/>
      <c r="V615" s="14"/>
      <c r="W615" s="14"/>
      <c r="X615" s="14"/>
      <c r="Y615" s="14"/>
      <c r="Z615" s="14"/>
      <c r="AA615" s="14"/>
      <c r="AB615" s="14"/>
    </row>
    <row r="616">
      <c r="A616" s="7"/>
      <c r="B616" s="11"/>
      <c r="C616" s="9"/>
      <c r="D616" s="22"/>
      <c r="E616" s="11"/>
      <c r="F616" s="11"/>
      <c r="G616" s="11"/>
      <c r="H616" s="79"/>
      <c r="I616" s="14"/>
      <c r="J616" s="14"/>
      <c r="K616" s="14"/>
      <c r="L616" s="14"/>
      <c r="M616" s="14"/>
      <c r="N616" s="14"/>
      <c r="O616" s="14"/>
      <c r="P616" s="14"/>
      <c r="Q616" s="14"/>
      <c r="R616" s="14"/>
      <c r="S616" s="14"/>
      <c r="T616" s="14"/>
      <c r="U616" s="14"/>
      <c r="V616" s="14"/>
      <c r="W616" s="14"/>
      <c r="X616" s="14"/>
      <c r="Y616" s="14"/>
      <c r="Z616" s="14"/>
      <c r="AA616" s="14"/>
      <c r="AB616" s="14"/>
    </row>
    <row r="617">
      <c r="A617" s="7"/>
      <c r="B617" s="11"/>
      <c r="C617" s="9"/>
      <c r="D617" s="22"/>
      <c r="E617" s="11"/>
      <c r="F617" s="11"/>
      <c r="G617" s="11"/>
      <c r="H617" s="79"/>
      <c r="I617" s="14"/>
      <c r="J617" s="14"/>
      <c r="K617" s="14"/>
      <c r="L617" s="14"/>
      <c r="M617" s="14"/>
      <c r="N617" s="14"/>
      <c r="O617" s="14"/>
      <c r="P617" s="14"/>
      <c r="Q617" s="14"/>
      <c r="R617" s="14"/>
      <c r="S617" s="14"/>
      <c r="T617" s="14"/>
      <c r="U617" s="14"/>
      <c r="V617" s="14"/>
      <c r="W617" s="14"/>
      <c r="X617" s="14"/>
      <c r="Y617" s="14"/>
      <c r="Z617" s="14"/>
      <c r="AA617" s="14"/>
      <c r="AB617" s="14"/>
    </row>
    <row r="618">
      <c r="A618" s="7"/>
      <c r="B618" s="11"/>
      <c r="C618" s="9"/>
      <c r="D618" s="22"/>
      <c r="E618" s="11"/>
      <c r="F618" s="11"/>
      <c r="G618" s="11"/>
      <c r="H618" s="79"/>
      <c r="I618" s="14"/>
      <c r="J618" s="14"/>
      <c r="K618" s="14"/>
      <c r="L618" s="14"/>
      <c r="M618" s="14"/>
      <c r="N618" s="14"/>
      <c r="O618" s="14"/>
      <c r="P618" s="14"/>
      <c r="Q618" s="14"/>
      <c r="R618" s="14"/>
      <c r="S618" s="14"/>
      <c r="T618" s="14"/>
      <c r="U618" s="14"/>
      <c r="V618" s="14"/>
      <c r="W618" s="14"/>
      <c r="X618" s="14"/>
      <c r="Y618" s="14"/>
      <c r="Z618" s="14"/>
      <c r="AA618" s="14"/>
      <c r="AB618" s="14"/>
    </row>
    <row r="619">
      <c r="A619" s="7"/>
      <c r="B619" s="11"/>
      <c r="C619" s="9"/>
      <c r="D619" s="22"/>
      <c r="E619" s="11"/>
      <c r="F619" s="11"/>
      <c r="G619" s="11"/>
      <c r="H619" s="79"/>
      <c r="I619" s="14"/>
      <c r="J619" s="14"/>
      <c r="K619" s="14"/>
      <c r="L619" s="14"/>
      <c r="M619" s="14"/>
      <c r="N619" s="14"/>
      <c r="O619" s="14"/>
      <c r="P619" s="14"/>
      <c r="Q619" s="14"/>
      <c r="R619" s="14"/>
      <c r="S619" s="14"/>
      <c r="T619" s="14"/>
      <c r="U619" s="14"/>
      <c r="V619" s="14"/>
      <c r="W619" s="14"/>
      <c r="X619" s="14"/>
      <c r="Y619" s="14"/>
      <c r="Z619" s="14"/>
      <c r="AA619" s="14"/>
      <c r="AB619" s="14"/>
    </row>
    <row r="620">
      <c r="A620" s="7"/>
      <c r="B620" s="11"/>
      <c r="C620" s="9"/>
      <c r="D620" s="22"/>
      <c r="E620" s="11"/>
      <c r="F620" s="11"/>
      <c r="G620" s="11"/>
      <c r="H620" s="79"/>
      <c r="I620" s="14"/>
      <c r="J620" s="14"/>
      <c r="K620" s="14"/>
      <c r="L620" s="14"/>
      <c r="M620" s="14"/>
      <c r="N620" s="14"/>
      <c r="O620" s="14"/>
      <c r="P620" s="14"/>
      <c r="Q620" s="14"/>
      <c r="R620" s="14"/>
      <c r="S620" s="14"/>
      <c r="T620" s="14"/>
      <c r="U620" s="14"/>
      <c r="V620" s="14"/>
      <c r="W620" s="14"/>
      <c r="X620" s="14"/>
      <c r="Y620" s="14"/>
      <c r="Z620" s="14"/>
      <c r="AA620" s="14"/>
      <c r="AB620" s="14"/>
    </row>
    <row r="621">
      <c r="A621" s="7"/>
      <c r="B621" s="11"/>
      <c r="C621" s="9"/>
      <c r="D621" s="22"/>
      <c r="E621" s="11"/>
      <c r="F621" s="11"/>
      <c r="G621" s="11"/>
      <c r="H621" s="79"/>
      <c r="I621" s="14"/>
      <c r="J621" s="14"/>
      <c r="K621" s="14"/>
      <c r="L621" s="14"/>
      <c r="M621" s="14"/>
      <c r="N621" s="14"/>
      <c r="O621" s="14"/>
      <c r="P621" s="14"/>
      <c r="Q621" s="14"/>
      <c r="R621" s="14"/>
      <c r="S621" s="14"/>
      <c r="T621" s="14"/>
      <c r="U621" s="14"/>
      <c r="V621" s="14"/>
      <c r="W621" s="14"/>
      <c r="X621" s="14"/>
      <c r="Y621" s="14"/>
      <c r="Z621" s="14"/>
      <c r="AA621" s="14"/>
      <c r="AB621" s="14"/>
    </row>
    <row r="622">
      <c r="A622" s="7"/>
      <c r="B622" s="11"/>
      <c r="C622" s="9"/>
      <c r="D622" s="22"/>
      <c r="E622" s="11"/>
      <c r="F622" s="11"/>
      <c r="G622" s="11"/>
      <c r="H622" s="79"/>
      <c r="I622" s="14"/>
      <c r="J622" s="14"/>
      <c r="K622" s="14"/>
      <c r="L622" s="14"/>
      <c r="M622" s="14"/>
      <c r="N622" s="14"/>
      <c r="O622" s="14"/>
      <c r="P622" s="14"/>
      <c r="Q622" s="14"/>
      <c r="R622" s="14"/>
      <c r="S622" s="14"/>
      <c r="T622" s="14"/>
      <c r="U622" s="14"/>
      <c r="V622" s="14"/>
      <c r="W622" s="14"/>
      <c r="X622" s="14"/>
      <c r="Y622" s="14"/>
      <c r="Z622" s="14"/>
      <c r="AA622" s="14"/>
      <c r="AB622" s="14"/>
    </row>
    <row r="623">
      <c r="A623" s="7"/>
      <c r="B623" s="11"/>
      <c r="C623" s="9"/>
      <c r="D623" s="22"/>
      <c r="E623" s="11"/>
      <c r="F623" s="11"/>
      <c r="G623" s="11"/>
      <c r="H623" s="79"/>
      <c r="I623" s="14"/>
      <c r="J623" s="14"/>
      <c r="K623" s="14"/>
      <c r="L623" s="14"/>
      <c r="M623" s="14"/>
      <c r="N623" s="14"/>
      <c r="O623" s="14"/>
      <c r="P623" s="14"/>
      <c r="Q623" s="14"/>
      <c r="R623" s="14"/>
      <c r="S623" s="14"/>
      <c r="T623" s="14"/>
      <c r="U623" s="14"/>
      <c r="V623" s="14"/>
      <c r="W623" s="14"/>
      <c r="X623" s="14"/>
      <c r="Y623" s="14"/>
      <c r="Z623" s="14"/>
      <c r="AA623" s="14"/>
      <c r="AB623" s="14"/>
    </row>
    <row r="624">
      <c r="A624" s="7"/>
      <c r="B624" s="11"/>
      <c r="C624" s="9"/>
      <c r="D624" s="22"/>
      <c r="E624" s="11"/>
      <c r="F624" s="11"/>
      <c r="G624" s="11"/>
      <c r="H624" s="79"/>
      <c r="I624" s="14"/>
      <c r="J624" s="14"/>
      <c r="K624" s="14"/>
      <c r="L624" s="14"/>
      <c r="M624" s="14"/>
      <c r="N624" s="14"/>
      <c r="O624" s="14"/>
      <c r="P624" s="14"/>
      <c r="Q624" s="14"/>
      <c r="R624" s="14"/>
      <c r="S624" s="14"/>
      <c r="T624" s="14"/>
      <c r="U624" s="14"/>
      <c r="V624" s="14"/>
      <c r="W624" s="14"/>
      <c r="X624" s="14"/>
      <c r="Y624" s="14"/>
      <c r="Z624" s="14"/>
      <c r="AA624" s="14"/>
      <c r="AB624" s="14"/>
    </row>
    <row r="625">
      <c r="A625" s="7"/>
      <c r="B625" s="11"/>
      <c r="C625" s="9"/>
      <c r="D625" s="22"/>
      <c r="E625" s="11"/>
      <c r="F625" s="11"/>
      <c r="G625" s="11"/>
      <c r="H625" s="79"/>
      <c r="I625" s="14"/>
      <c r="J625" s="14"/>
      <c r="K625" s="14"/>
      <c r="L625" s="14"/>
      <c r="M625" s="14"/>
      <c r="N625" s="14"/>
      <c r="O625" s="14"/>
      <c r="P625" s="14"/>
      <c r="Q625" s="14"/>
      <c r="R625" s="14"/>
      <c r="S625" s="14"/>
      <c r="T625" s="14"/>
      <c r="U625" s="14"/>
      <c r="V625" s="14"/>
      <c r="W625" s="14"/>
      <c r="X625" s="14"/>
      <c r="Y625" s="14"/>
      <c r="Z625" s="14"/>
      <c r="AA625" s="14"/>
      <c r="AB625" s="14"/>
    </row>
    <row r="626">
      <c r="A626" s="7"/>
      <c r="B626" s="11"/>
      <c r="C626" s="9"/>
      <c r="D626" s="22"/>
      <c r="E626" s="11"/>
      <c r="F626" s="11"/>
      <c r="G626" s="11"/>
      <c r="H626" s="79"/>
      <c r="I626" s="14"/>
      <c r="J626" s="14"/>
      <c r="K626" s="14"/>
      <c r="L626" s="14"/>
      <c r="M626" s="14"/>
      <c r="N626" s="14"/>
      <c r="O626" s="14"/>
      <c r="P626" s="14"/>
      <c r="Q626" s="14"/>
      <c r="R626" s="14"/>
      <c r="S626" s="14"/>
      <c r="T626" s="14"/>
      <c r="U626" s="14"/>
      <c r="V626" s="14"/>
      <c r="W626" s="14"/>
      <c r="X626" s="14"/>
      <c r="Y626" s="14"/>
      <c r="Z626" s="14"/>
      <c r="AA626" s="14"/>
      <c r="AB626" s="14"/>
    </row>
    <row r="627">
      <c r="A627" s="7"/>
      <c r="B627" s="11"/>
      <c r="C627" s="9"/>
      <c r="D627" s="22"/>
      <c r="E627" s="11"/>
      <c r="F627" s="11"/>
      <c r="G627" s="11"/>
      <c r="H627" s="79"/>
      <c r="I627" s="14"/>
      <c r="J627" s="14"/>
      <c r="K627" s="14"/>
      <c r="L627" s="14"/>
      <c r="M627" s="14"/>
      <c r="N627" s="14"/>
      <c r="O627" s="14"/>
      <c r="P627" s="14"/>
      <c r="Q627" s="14"/>
      <c r="R627" s="14"/>
      <c r="S627" s="14"/>
      <c r="T627" s="14"/>
      <c r="U627" s="14"/>
      <c r="V627" s="14"/>
      <c r="W627" s="14"/>
      <c r="X627" s="14"/>
      <c r="Y627" s="14"/>
      <c r="Z627" s="14"/>
      <c r="AA627" s="14"/>
      <c r="AB627" s="14"/>
    </row>
    <row r="628">
      <c r="A628" s="7"/>
      <c r="B628" s="11"/>
      <c r="C628" s="9"/>
      <c r="D628" s="22"/>
      <c r="E628" s="11"/>
      <c r="F628" s="11"/>
      <c r="G628" s="11"/>
      <c r="H628" s="79"/>
      <c r="I628" s="14"/>
      <c r="J628" s="14"/>
      <c r="K628" s="14"/>
      <c r="L628" s="14"/>
      <c r="M628" s="14"/>
      <c r="N628" s="14"/>
      <c r="O628" s="14"/>
      <c r="P628" s="14"/>
      <c r="Q628" s="14"/>
      <c r="R628" s="14"/>
      <c r="S628" s="14"/>
      <c r="T628" s="14"/>
      <c r="U628" s="14"/>
      <c r="V628" s="14"/>
      <c r="W628" s="14"/>
      <c r="X628" s="14"/>
      <c r="Y628" s="14"/>
      <c r="Z628" s="14"/>
      <c r="AA628" s="14"/>
      <c r="AB628" s="14"/>
    </row>
    <row r="629">
      <c r="A629" s="7"/>
      <c r="B629" s="11"/>
      <c r="C629" s="9"/>
      <c r="D629" s="22"/>
      <c r="E629" s="11"/>
      <c r="F629" s="11"/>
      <c r="G629" s="11"/>
      <c r="H629" s="79"/>
      <c r="I629" s="14"/>
      <c r="J629" s="14"/>
      <c r="K629" s="14"/>
      <c r="L629" s="14"/>
      <c r="M629" s="14"/>
      <c r="N629" s="14"/>
      <c r="O629" s="14"/>
      <c r="P629" s="14"/>
      <c r="Q629" s="14"/>
      <c r="R629" s="14"/>
      <c r="S629" s="14"/>
      <c r="T629" s="14"/>
      <c r="U629" s="14"/>
      <c r="V629" s="14"/>
      <c r="W629" s="14"/>
      <c r="X629" s="14"/>
      <c r="Y629" s="14"/>
      <c r="Z629" s="14"/>
      <c r="AA629" s="14"/>
      <c r="AB629" s="14"/>
    </row>
    <row r="630">
      <c r="A630" s="7"/>
      <c r="B630" s="11"/>
      <c r="C630" s="9"/>
      <c r="D630" s="22"/>
      <c r="E630" s="11"/>
      <c r="F630" s="11"/>
      <c r="G630" s="11"/>
      <c r="H630" s="79"/>
      <c r="I630" s="14"/>
      <c r="J630" s="14"/>
      <c r="K630" s="14"/>
      <c r="L630" s="14"/>
      <c r="M630" s="14"/>
      <c r="N630" s="14"/>
      <c r="O630" s="14"/>
      <c r="P630" s="14"/>
      <c r="Q630" s="14"/>
      <c r="R630" s="14"/>
      <c r="S630" s="14"/>
      <c r="T630" s="14"/>
      <c r="U630" s="14"/>
      <c r="V630" s="14"/>
      <c r="W630" s="14"/>
      <c r="X630" s="14"/>
      <c r="Y630" s="14"/>
      <c r="Z630" s="14"/>
      <c r="AA630" s="14"/>
      <c r="AB630" s="14"/>
    </row>
    <row r="631">
      <c r="A631" s="7"/>
      <c r="B631" s="11"/>
      <c r="C631" s="9"/>
      <c r="D631" s="22"/>
      <c r="E631" s="11"/>
      <c r="F631" s="11"/>
      <c r="G631" s="11"/>
      <c r="H631" s="79"/>
      <c r="I631" s="14"/>
      <c r="J631" s="14"/>
      <c r="K631" s="14"/>
      <c r="L631" s="14"/>
      <c r="M631" s="14"/>
      <c r="N631" s="14"/>
      <c r="O631" s="14"/>
      <c r="P631" s="14"/>
      <c r="Q631" s="14"/>
      <c r="R631" s="14"/>
      <c r="S631" s="14"/>
      <c r="T631" s="14"/>
      <c r="U631" s="14"/>
      <c r="V631" s="14"/>
      <c r="W631" s="14"/>
      <c r="X631" s="14"/>
      <c r="Y631" s="14"/>
      <c r="Z631" s="14"/>
      <c r="AA631" s="14"/>
      <c r="AB631" s="14"/>
    </row>
    <row r="632">
      <c r="A632" s="7"/>
      <c r="B632" s="11"/>
      <c r="C632" s="9"/>
      <c r="D632" s="22"/>
      <c r="E632" s="11"/>
      <c r="F632" s="11"/>
      <c r="G632" s="11"/>
      <c r="H632" s="79"/>
      <c r="I632" s="14"/>
      <c r="J632" s="14"/>
      <c r="K632" s="14"/>
      <c r="L632" s="14"/>
      <c r="M632" s="14"/>
      <c r="N632" s="14"/>
      <c r="O632" s="14"/>
      <c r="P632" s="14"/>
      <c r="Q632" s="14"/>
      <c r="R632" s="14"/>
      <c r="S632" s="14"/>
      <c r="T632" s="14"/>
      <c r="U632" s="14"/>
      <c r="V632" s="14"/>
      <c r="W632" s="14"/>
      <c r="X632" s="14"/>
      <c r="Y632" s="14"/>
      <c r="Z632" s="14"/>
      <c r="AA632" s="14"/>
      <c r="AB632" s="14"/>
    </row>
    <row r="633">
      <c r="A633" s="7"/>
      <c r="B633" s="11"/>
      <c r="C633" s="9"/>
      <c r="D633" s="22"/>
      <c r="E633" s="11"/>
      <c r="F633" s="11"/>
      <c r="G633" s="11"/>
      <c r="H633" s="79"/>
      <c r="I633" s="14"/>
      <c r="J633" s="14"/>
      <c r="K633" s="14"/>
      <c r="L633" s="14"/>
      <c r="M633" s="14"/>
      <c r="N633" s="14"/>
      <c r="O633" s="14"/>
      <c r="P633" s="14"/>
      <c r="Q633" s="14"/>
      <c r="R633" s="14"/>
      <c r="S633" s="14"/>
      <c r="T633" s="14"/>
      <c r="U633" s="14"/>
      <c r="V633" s="14"/>
      <c r="W633" s="14"/>
      <c r="X633" s="14"/>
      <c r="Y633" s="14"/>
      <c r="Z633" s="14"/>
      <c r="AA633" s="14"/>
      <c r="AB633" s="14"/>
    </row>
    <row r="634">
      <c r="A634" s="7"/>
      <c r="B634" s="11"/>
      <c r="C634" s="9"/>
      <c r="D634" s="22"/>
      <c r="E634" s="11"/>
      <c r="F634" s="11"/>
      <c r="G634" s="11"/>
      <c r="H634" s="79"/>
      <c r="I634" s="14"/>
      <c r="J634" s="14"/>
      <c r="K634" s="14"/>
      <c r="L634" s="14"/>
      <c r="M634" s="14"/>
      <c r="N634" s="14"/>
      <c r="O634" s="14"/>
      <c r="P634" s="14"/>
      <c r="Q634" s="14"/>
      <c r="R634" s="14"/>
      <c r="S634" s="14"/>
      <c r="T634" s="14"/>
      <c r="U634" s="14"/>
      <c r="V634" s="14"/>
      <c r="W634" s="14"/>
      <c r="X634" s="14"/>
      <c r="Y634" s="14"/>
      <c r="Z634" s="14"/>
      <c r="AA634" s="14"/>
      <c r="AB634" s="14"/>
    </row>
    <row r="635">
      <c r="A635" s="7"/>
      <c r="B635" s="11"/>
      <c r="C635" s="9"/>
      <c r="D635" s="22"/>
      <c r="E635" s="11"/>
      <c r="F635" s="11"/>
      <c r="G635" s="11"/>
      <c r="H635" s="79"/>
      <c r="I635" s="14"/>
      <c r="J635" s="14"/>
      <c r="K635" s="14"/>
      <c r="L635" s="14"/>
      <c r="M635" s="14"/>
      <c r="N635" s="14"/>
      <c r="O635" s="14"/>
      <c r="P635" s="14"/>
      <c r="Q635" s="14"/>
      <c r="R635" s="14"/>
      <c r="S635" s="14"/>
      <c r="T635" s="14"/>
      <c r="U635" s="14"/>
      <c r="V635" s="14"/>
      <c r="W635" s="14"/>
      <c r="X635" s="14"/>
      <c r="Y635" s="14"/>
      <c r="Z635" s="14"/>
      <c r="AA635" s="14"/>
      <c r="AB635" s="14"/>
    </row>
    <row r="636">
      <c r="A636" s="7"/>
      <c r="B636" s="11"/>
      <c r="C636" s="9"/>
      <c r="D636" s="22"/>
      <c r="E636" s="11"/>
      <c r="F636" s="11"/>
      <c r="G636" s="11"/>
      <c r="H636" s="79"/>
      <c r="I636" s="14"/>
      <c r="J636" s="14"/>
      <c r="K636" s="14"/>
      <c r="L636" s="14"/>
      <c r="M636" s="14"/>
      <c r="N636" s="14"/>
      <c r="O636" s="14"/>
      <c r="P636" s="14"/>
      <c r="Q636" s="14"/>
      <c r="R636" s="14"/>
      <c r="S636" s="14"/>
      <c r="T636" s="14"/>
      <c r="U636" s="14"/>
      <c r="V636" s="14"/>
      <c r="W636" s="14"/>
      <c r="X636" s="14"/>
      <c r="Y636" s="14"/>
      <c r="Z636" s="14"/>
      <c r="AA636" s="14"/>
      <c r="AB636" s="14"/>
    </row>
    <row r="637">
      <c r="A637" s="7"/>
      <c r="B637" s="11"/>
      <c r="C637" s="9"/>
      <c r="D637" s="22"/>
      <c r="E637" s="11"/>
      <c r="F637" s="11"/>
      <c r="G637" s="11"/>
      <c r="H637" s="79"/>
      <c r="I637" s="14"/>
      <c r="J637" s="14"/>
      <c r="K637" s="14"/>
      <c r="L637" s="14"/>
      <c r="M637" s="14"/>
      <c r="N637" s="14"/>
      <c r="O637" s="14"/>
      <c r="P637" s="14"/>
      <c r="Q637" s="14"/>
      <c r="R637" s="14"/>
      <c r="S637" s="14"/>
      <c r="T637" s="14"/>
      <c r="U637" s="14"/>
      <c r="V637" s="14"/>
      <c r="W637" s="14"/>
      <c r="X637" s="14"/>
      <c r="Y637" s="14"/>
      <c r="Z637" s="14"/>
      <c r="AA637" s="14"/>
      <c r="AB637" s="14"/>
    </row>
    <row r="638">
      <c r="A638" s="7"/>
      <c r="B638" s="11"/>
      <c r="C638" s="9"/>
      <c r="D638" s="22"/>
      <c r="E638" s="11"/>
      <c r="F638" s="11"/>
      <c r="G638" s="11"/>
      <c r="H638" s="79"/>
      <c r="I638" s="14"/>
      <c r="J638" s="14"/>
      <c r="K638" s="14"/>
      <c r="L638" s="14"/>
      <c r="M638" s="14"/>
      <c r="N638" s="14"/>
      <c r="O638" s="14"/>
      <c r="P638" s="14"/>
      <c r="Q638" s="14"/>
      <c r="R638" s="14"/>
      <c r="S638" s="14"/>
      <c r="T638" s="14"/>
      <c r="U638" s="14"/>
      <c r="V638" s="14"/>
      <c r="W638" s="14"/>
      <c r="X638" s="14"/>
      <c r="Y638" s="14"/>
      <c r="Z638" s="14"/>
      <c r="AA638" s="14"/>
      <c r="AB638" s="14"/>
    </row>
    <row r="639">
      <c r="A639" s="7"/>
      <c r="B639" s="11"/>
      <c r="C639" s="9"/>
      <c r="D639" s="22"/>
      <c r="E639" s="11"/>
      <c r="F639" s="11"/>
      <c r="G639" s="11"/>
      <c r="H639" s="79"/>
      <c r="I639" s="14"/>
      <c r="J639" s="14"/>
      <c r="K639" s="14"/>
      <c r="L639" s="14"/>
      <c r="M639" s="14"/>
      <c r="N639" s="14"/>
      <c r="O639" s="14"/>
      <c r="P639" s="14"/>
      <c r="Q639" s="14"/>
      <c r="R639" s="14"/>
      <c r="S639" s="14"/>
      <c r="T639" s="14"/>
      <c r="U639" s="14"/>
      <c r="V639" s="14"/>
      <c r="W639" s="14"/>
      <c r="X639" s="14"/>
      <c r="Y639" s="14"/>
      <c r="Z639" s="14"/>
      <c r="AA639" s="14"/>
      <c r="AB639" s="14"/>
    </row>
    <row r="640">
      <c r="A640" s="7"/>
      <c r="B640" s="11"/>
      <c r="C640" s="9"/>
      <c r="D640" s="22"/>
      <c r="E640" s="11"/>
      <c r="F640" s="11"/>
      <c r="G640" s="11"/>
      <c r="H640" s="79"/>
      <c r="I640" s="14"/>
      <c r="J640" s="14"/>
      <c r="K640" s="14"/>
      <c r="L640" s="14"/>
      <c r="M640" s="14"/>
      <c r="N640" s="14"/>
      <c r="O640" s="14"/>
      <c r="P640" s="14"/>
      <c r="Q640" s="14"/>
      <c r="R640" s="14"/>
      <c r="S640" s="14"/>
      <c r="T640" s="14"/>
      <c r="U640" s="14"/>
      <c r="V640" s="14"/>
      <c r="W640" s="14"/>
      <c r="X640" s="14"/>
      <c r="Y640" s="14"/>
      <c r="Z640" s="14"/>
      <c r="AA640" s="14"/>
      <c r="AB640" s="14"/>
    </row>
    <row r="641">
      <c r="A641" s="7"/>
      <c r="B641" s="11"/>
      <c r="C641" s="9"/>
      <c r="D641" s="22"/>
      <c r="E641" s="11"/>
      <c r="F641" s="11"/>
      <c r="G641" s="11"/>
      <c r="H641" s="79"/>
      <c r="I641" s="14"/>
      <c r="J641" s="14"/>
      <c r="K641" s="14"/>
      <c r="L641" s="14"/>
      <c r="M641" s="14"/>
      <c r="N641" s="14"/>
      <c r="O641" s="14"/>
      <c r="P641" s="14"/>
      <c r="Q641" s="14"/>
      <c r="R641" s="14"/>
      <c r="S641" s="14"/>
      <c r="T641" s="14"/>
      <c r="U641" s="14"/>
      <c r="V641" s="14"/>
      <c r="W641" s="14"/>
      <c r="X641" s="14"/>
      <c r="Y641" s="14"/>
      <c r="Z641" s="14"/>
      <c r="AA641" s="14"/>
      <c r="AB641" s="14"/>
    </row>
    <row r="642">
      <c r="A642" s="7"/>
      <c r="B642" s="11"/>
      <c r="C642" s="9"/>
      <c r="D642" s="22"/>
      <c r="E642" s="11"/>
      <c r="F642" s="11"/>
      <c r="G642" s="11"/>
      <c r="H642" s="79"/>
      <c r="I642" s="14"/>
      <c r="J642" s="14"/>
      <c r="K642" s="14"/>
      <c r="L642" s="14"/>
      <c r="M642" s="14"/>
      <c r="N642" s="14"/>
      <c r="O642" s="14"/>
      <c r="P642" s="14"/>
      <c r="Q642" s="14"/>
      <c r="R642" s="14"/>
      <c r="S642" s="14"/>
      <c r="T642" s="14"/>
      <c r="U642" s="14"/>
      <c r="V642" s="14"/>
      <c r="W642" s="14"/>
      <c r="X642" s="14"/>
      <c r="Y642" s="14"/>
      <c r="Z642" s="14"/>
      <c r="AA642" s="14"/>
      <c r="AB642" s="14"/>
    </row>
    <row r="643">
      <c r="A643" s="7"/>
      <c r="B643" s="11"/>
      <c r="C643" s="9"/>
      <c r="D643" s="22"/>
      <c r="E643" s="11"/>
      <c r="F643" s="11"/>
      <c r="G643" s="11"/>
      <c r="H643" s="79"/>
      <c r="I643" s="14"/>
      <c r="J643" s="14"/>
      <c r="K643" s="14"/>
      <c r="L643" s="14"/>
      <c r="M643" s="14"/>
      <c r="N643" s="14"/>
      <c r="O643" s="14"/>
      <c r="P643" s="14"/>
      <c r="Q643" s="14"/>
      <c r="R643" s="14"/>
      <c r="S643" s="14"/>
      <c r="T643" s="14"/>
      <c r="U643" s="14"/>
      <c r="V643" s="14"/>
      <c r="W643" s="14"/>
      <c r="X643" s="14"/>
      <c r="Y643" s="14"/>
      <c r="Z643" s="14"/>
      <c r="AA643" s="14"/>
      <c r="AB643" s="14"/>
    </row>
    <row r="644">
      <c r="A644" s="7"/>
      <c r="B644" s="11"/>
      <c r="C644" s="9"/>
      <c r="D644" s="22"/>
      <c r="E644" s="11"/>
      <c r="F644" s="11"/>
      <c r="G644" s="11"/>
      <c r="H644" s="79"/>
      <c r="I644" s="14"/>
      <c r="J644" s="14"/>
      <c r="K644" s="14"/>
      <c r="L644" s="14"/>
      <c r="M644" s="14"/>
      <c r="N644" s="14"/>
      <c r="O644" s="14"/>
      <c r="P644" s="14"/>
      <c r="Q644" s="14"/>
      <c r="R644" s="14"/>
      <c r="S644" s="14"/>
      <c r="T644" s="14"/>
      <c r="U644" s="14"/>
      <c r="V644" s="14"/>
      <c r="W644" s="14"/>
      <c r="X644" s="14"/>
      <c r="Y644" s="14"/>
      <c r="Z644" s="14"/>
      <c r="AA644" s="14"/>
      <c r="AB644" s="14"/>
    </row>
    <row r="645">
      <c r="A645" s="7"/>
      <c r="B645" s="11"/>
      <c r="C645" s="9"/>
      <c r="D645" s="22"/>
      <c r="E645" s="11"/>
      <c r="F645" s="11"/>
      <c r="G645" s="11"/>
      <c r="H645" s="79"/>
      <c r="I645" s="14"/>
      <c r="J645" s="14"/>
      <c r="K645" s="14"/>
      <c r="L645" s="14"/>
      <c r="M645" s="14"/>
      <c r="N645" s="14"/>
      <c r="O645" s="14"/>
      <c r="P645" s="14"/>
      <c r="Q645" s="14"/>
      <c r="R645" s="14"/>
      <c r="S645" s="14"/>
      <c r="T645" s="14"/>
      <c r="U645" s="14"/>
      <c r="V645" s="14"/>
      <c r="W645" s="14"/>
      <c r="X645" s="14"/>
      <c r="Y645" s="14"/>
      <c r="Z645" s="14"/>
      <c r="AA645" s="14"/>
      <c r="AB645" s="14"/>
    </row>
    <row r="646">
      <c r="A646" s="7"/>
      <c r="B646" s="11"/>
      <c r="C646" s="9"/>
      <c r="D646" s="22"/>
      <c r="E646" s="11"/>
      <c r="F646" s="11"/>
      <c r="G646" s="11"/>
      <c r="H646" s="79"/>
      <c r="I646" s="14"/>
      <c r="J646" s="14"/>
      <c r="K646" s="14"/>
      <c r="L646" s="14"/>
      <c r="M646" s="14"/>
      <c r="N646" s="14"/>
      <c r="O646" s="14"/>
      <c r="P646" s="14"/>
      <c r="Q646" s="14"/>
      <c r="R646" s="14"/>
      <c r="S646" s="14"/>
      <c r="T646" s="14"/>
      <c r="U646" s="14"/>
      <c r="V646" s="14"/>
      <c r="W646" s="14"/>
      <c r="X646" s="14"/>
      <c r="Y646" s="14"/>
      <c r="Z646" s="14"/>
      <c r="AA646" s="14"/>
      <c r="AB646" s="14"/>
    </row>
    <row r="647">
      <c r="A647" s="7"/>
      <c r="B647" s="11"/>
      <c r="C647" s="9"/>
      <c r="D647" s="22"/>
      <c r="E647" s="11"/>
      <c r="F647" s="11"/>
      <c r="G647" s="11"/>
      <c r="H647" s="79"/>
      <c r="I647" s="14"/>
      <c r="J647" s="14"/>
      <c r="K647" s="14"/>
      <c r="L647" s="14"/>
      <c r="M647" s="14"/>
      <c r="N647" s="14"/>
      <c r="O647" s="14"/>
      <c r="P647" s="14"/>
      <c r="Q647" s="14"/>
      <c r="R647" s="14"/>
      <c r="S647" s="14"/>
      <c r="T647" s="14"/>
      <c r="U647" s="14"/>
      <c r="V647" s="14"/>
      <c r="W647" s="14"/>
      <c r="X647" s="14"/>
      <c r="Y647" s="14"/>
      <c r="Z647" s="14"/>
      <c r="AA647" s="14"/>
      <c r="AB647" s="14"/>
    </row>
    <row r="648">
      <c r="A648" s="7"/>
      <c r="B648" s="11"/>
      <c r="C648" s="9"/>
      <c r="D648" s="22"/>
      <c r="E648" s="11"/>
      <c r="F648" s="11"/>
      <c r="G648" s="11"/>
      <c r="H648" s="79"/>
      <c r="I648" s="14"/>
      <c r="J648" s="14"/>
      <c r="K648" s="14"/>
      <c r="L648" s="14"/>
      <c r="M648" s="14"/>
      <c r="N648" s="14"/>
      <c r="O648" s="14"/>
      <c r="P648" s="14"/>
      <c r="Q648" s="14"/>
      <c r="R648" s="14"/>
      <c r="S648" s="14"/>
      <c r="T648" s="14"/>
      <c r="U648" s="14"/>
      <c r="V648" s="14"/>
      <c r="W648" s="14"/>
      <c r="X648" s="14"/>
      <c r="Y648" s="14"/>
      <c r="Z648" s="14"/>
      <c r="AA648" s="14"/>
      <c r="AB648" s="14"/>
    </row>
    <row r="649">
      <c r="A649" s="7"/>
      <c r="B649" s="11"/>
      <c r="C649" s="9"/>
      <c r="D649" s="22"/>
      <c r="E649" s="11"/>
      <c r="F649" s="11"/>
      <c r="G649" s="11"/>
      <c r="H649" s="79"/>
      <c r="I649" s="14"/>
      <c r="J649" s="14"/>
      <c r="K649" s="14"/>
      <c r="L649" s="14"/>
      <c r="M649" s="14"/>
      <c r="N649" s="14"/>
      <c r="O649" s="14"/>
      <c r="P649" s="14"/>
      <c r="Q649" s="14"/>
      <c r="R649" s="14"/>
      <c r="S649" s="14"/>
      <c r="T649" s="14"/>
      <c r="U649" s="14"/>
      <c r="V649" s="14"/>
      <c r="W649" s="14"/>
      <c r="X649" s="14"/>
      <c r="Y649" s="14"/>
      <c r="Z649" s="14"/>
      <c r="AA649" s="14"/>
      <c r="AB649" s="14"/>
    </row>
  </sheetData>
  <autoFilter ref="$A$1:$AB$93">
    <filterColumn colId="2">
      <filters>
        <filter val="нейтрал"/>
        <filter val="позитив"/>
      </filters>
    </filterColumn>
  </autoFilter>
  <conditionalFormatting sqref="F2:F649">
    <cfRule type="expression" dxfId="1" priority="1">
      <formula>#REF!="ВК стена"</formula>
    </cfRule>
  </conditionalFormatting>
  <conditionalFormatting sqref="F2:F649">
    <cfRule type="expression" dxfId="1" priority="2">
      <formula>#REF!="ОК стена"</formula>
    </cfRule>
  </conditionalFormatting>
  <dataValidations>
    <dataValidation type="custom" allowBlank="1" showDropDown="1" sqref="A2:A649">
      <formula1>OR(NOT(ISERROR(DATEVALUE(A2))), AND(ISNUMBER(A2), LEFT(CELL("format", A2))="D"))</formula1>
    </dataValidation>
    <dataValidation type="list" allowBlank="1" sqref="C2:C649">
      <formula1>"позитив,негатив,нейтрал"</formula1>
    </dataValidation>
  </dataValidations>
  <hyperlinks>
    <hyperlink r:id="rId1" ref="D2"/>
    <hyperlink r:id="rId2" ref="G2"/>
    <hyperlink r:id="rId3" location="comment_1412434372" ref="D3"/>
    <hyperlink r:id="rId4" ref="G3"/>
    <hyperlink r:id="rId5" ref="D4"/>
    <hyperlink r:id="rId6" ref="G4"/>
    <hyperlink r:id="rId7" ref="D5"/>
    <hyperlink r:id="rId8" ref="G5"/>
    <hyperlink r:id="rId9" ref="D6"/>
    <hyperlink r:id="rId10" ref="G6"/>
    <hyperlink r:id="rId11" ref="D7"/>
    <hyperlink r:id="rId12" ref="G7"/>
    <hyperlink r:id="rId13" ref="D8"/>
    <hyperlink r:id="rId14" ref="G8"/>
    <hyperlink r:id="rId15" ref="D9"/>
    <hyperlink r:id="rId16" ref="G9"/>
    <hyperlink r:id="rId17" ref="D10"/>
    <hyperlink r:id="rId18" ref="G10"/>
    <hyperlink r:id="rId19" ref="D11"/>
    <hyperlink r:id="rId20" ref="G11"/>
    <hyperlink r:id="rId21" ref="D12"/>
    <hyperlink r:id="rId22" ref="G12"/>
    <hyperlink r:id="rId23" ref="D13"/>
    <hyperlink r:id="rId24" ref="G13"/>
    <hyperlink r:id="rId25" ref="D14"/>
    <hyperlink r:id="rId26" ref="G14"/>
    <hyperlink r:id="rId27" ref="D15"/>
    <hyperlink r:id="rId28" ref="G15"/>
    <hyperlink r:id="rId29" ref="D16"/>
    <hyperlink r:id="rId30" ref="G16"/>
    <hyperlink r:id="rId31" ref="D17"/>
    <hyperlink r:id="rId32" ref="G17"/>
    <hyperlink r:id="rId33" ref="D18"/>
    <hyperlink r:id="rId34" ref="G18"/>
    <hyperlink r:id="rId35" location="comment_1414151171" ref="D19"/>
    <hyperlink r:id="rId36" ref="G19"/>
    <hyperlink r:id="rId37" ref="D20"/>
    <hyperlink r:id="rId38" ref="G20"/>
    <hyperlink r:id="rId39" ref="D21"/>
    <hyperlink r:id="rId40" ref="G21"/>
    <hyperlink r:id="rId41" ref="D22"/>
    <hyperlink r:id="rId42" ref="G22"/>
    <hyperlink r:id="rId43" ref="D23"/>
    <hyperlink r:id="rId44" ref="G23"/>
    <hyperlink r:id="rId45" ref="D24"/>
    <hyperlink r:id="rId46" ref="G24"/>
    <hyperlink r:id="rId47" ref="D25"/>
    <hyperlink r:id="rId48" ref="G25"/>
    <hyperlink r:id="rId49" location="comment_1416571911&amp;comments_data=n_reply" ref="D26"/>
    <hyperlink r:id="rId50" ref="G26"/>
    <hyperlink r:id="rId51" ref="D27"/>
    <hyperlink r:id="rId52" ref="G27"/>
    <hyperlink r:id="rId53" ref="D28"/>
    <hyperlink r:id="rId54" ref="G28"/>
    <hyperlink r:id="rId55" ref="D29"/>
    <hyperlink r:id="rId56" ref="G29"/>
    <hyperlink r:id="rId57" ref="D30"/>
    <hyperlink r:id="rId58" ref="G30"/>
    <hyperlink r:id="rId59" ref="D31"/>
    <hyperlink r:id="rId60" ref="G31"/>
    <hyperlink r:id="rId61" ref="D32"/>
    <hyperlink r:id="rId62" ref="G32"/>
    <hyperlink r:id="rId63" ref="D33"/>
    <hyperlink r:id="rId64" ref="G33"/>
    <hyperlink r:id="rId65" ref="D34"/>
    <hyperlink r:id="rId66" ref="G34"/>
    <hyperlink r:id="rId67" ref="D35"/>
    <hyperlink r:id="rId68" ref="G35"/>
    <hyperlink r:id="rId69" ref="D36"/>
    <hyperlink r:id="rId70" ref="G36"/>
    <hyperlink r:id="rId71" ref="D37"/>
    <hyperlink r:id="rId72" ref="G37"/>
    <hyperlink r:id="rId73" ref="B38"/>
    <hyperlink r:id="rId74" ref="D38"/>
    <hyperlink r:id="rId75" ref="G38"/>
    <hyperlink r:id="rId76" ref="D39"/>
    <hyperlink r:id="rId77" ref="G39"/>
    <hyperlink r:id="rId78" ref="D40"/>
    <hyperlink r:id="rId79" ref="G40"/>
    <hyperlink r:id="rId80" ref="D41"/>
    <hyperlink r:id="rId81" ref="G41"/>
    <hyperlink r:id="rId82" ref="D42"/>
    <hyperlink r:id="rId83" ref="G42"/>
    <hyperlink r:id="rId84" ref="D43"/>
    <hyperlink r:id="rId85" ref="G43"/>
    <hyperlink r:id="rId86" location="posts/30863056/" ref="D44"/>
    <hyperlink r:id="rId87" ref="G44"/>
    <hyperlink r:id="rId88" ref="D45"/>
    <hyperlink r:id="rId89" ref="G45"/>
    <hyperlink r:id="rId90" ref="D46"/>
    <hyperlink r:id="rId91" ref="G46"/>
    <hyperlink r:id="rId92" ref="D47"/>
    <hyperlink r:id="rId93" ref="G47"/>
    <hyperlink r:id="rId94" ref="D48"/>
    <hyperlink r:id="rId95" ref="G48"/>
    <hyperlink r:id="rId96" ref="D49"/>
    <hyperlink r:id="rId97" ref="G49"/>
    <hyperlink r:id="rId98" ref="D50"/>
    <hyperlink r:id="rId99" ref="G50"/>
    <hyperlink r:id="rId100" ref="D51"/>
    <hyperlink r:id="rId101" ref="G51"/>
    <hyperlink r:id="rId102" ref="D52"/>
    <hyperlink r:id="rId103" ref="G52"/>
    <hyperlink r:id="rId104" ref="D53"/>
    <hyperlink r:id="rId105" ref="G53"/>
    <hyperlink r:id="rId106" ref="D54"/>
    <hyperlink r:id="rId107" ref="G54"/>
    <hyperlink r:id="rId108" ref="D55"/>
    <hyperlink r:id="rId109" ref="G55"/>
    <hyperlink r:id="rId110" location="comment_1426256401" ref="D56"/>
    <hyperlink r:id="rId111" ref="G56"/>
    <hyperlink r:id="rId112" ref="D57"/>
    <hyperlink r:id="rId113" ref="G57"/>
    <hyperlink r:id="rId114" ref="D58"/>
    <hyperlink r:id="rId115" ref="G58"/>
    <hyperlink r:id="rId116" ref="D59"/>
    <hyperlink r:id="rId117" ref="G59"/>
    <hyperlink r:id="rId118" ref="D60"/>
    <hyperlink r:id="rId119" ref="G60"/>
    <hyperlink r:id="rId120" ref="D61"/>
    <hyperlink r:id="rId121" ref="G61"/>
    <hyperlink r:id="rId122" location="comment_1433928563" ref="D62"/>
    <hyperlink r:id="rId123" ref="G62"/>
    <hyperlink r:id="rId124" location="comment_1433928563" ref="D63"/>
    <hyperlink r:id="rId125" ref="G63"/>
    <hyperlink r:id="rId126" ref="D64"/>
    <hyperlink r:id="rId127" ref="G64"/>
    <hyperlink r:id="rId128" ref="D65"/>
    <hyperlink r:id="rId129" ref="G65"/>
    <hyperlink r:id="rId130" ref="D66"/>
    <hyperlink r:id="rId131" ref="G66"/>
    <hyperlink r:id="rId132" ref="D67"/>
    <hyperlink r:id="rId133" ref="G67"/>
    <hyperlink r:id="rId134" ref="D68"/>
    <hyperlink r:id="rId135" ref="G68"/>
    <hyperlink r:id="rId136" ref="D69"/>
    <hyperlink r:id="rId137" ref="G69"/>
    <hyperlink r:id="rId138" ref="D70"/>
    <hyperlink r:id="rId139" ref="G70"/>
    <hyperlink r:id="rId140" location="comment_1431311491&amp;comments_data=n_reply" ref="D71"/>
    <hyperlink r:id="rId141" ref="G71"/>
    <hyperlink r:id="rId142" ref="D72"/>
    <hyperlink r:id="rId143" ref="G72"/>
    <hyperlink r:id="rId144" ref="D73"/>
    <hyperlink r:id="rId145" ref="G73"/>
    <hyperlink r:id="rId146" ref="D74"/>
    <hyperlink r:id="rId147" ref="G74"/>
  </hyperlinks>
  <drawing r:id="rId148"/>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5.0"/>
    <col customWidth="1" min="2" max="2" width="75.38"/>
    <col customWidth="1" min="3" max="3" width="11.63"/>
    <col customWidth="1" min="4" max="4" width="12.38"/>
    <col customWidth="1" min="5" max="5" width="8.75"/>
    <col customWidth="1" min="6" max="6" width="59.88"/>
    <col customWidth="1" min="7" max="7" width="26.5"/>
    <col customWidth="1" min="8" max="8" width="22.75"/>
    <col customWidth="1" min="9" max="9" width="60.63"/>
  </cols>
  <sheetData>
    <row r="1">
      <c r="A1" s="88"/>
      <c r="B1" s="89" t="s">
        <v>7457</v>
      </c>
      <c r="C1" s="90" t="s">
        <v>7458</v>
      </c>
      <c r="F1" s="91" t="s">
        <v>7459</v>
      </c>
      <c r="G1" s="92" t="s">
        <v>7460</v>
      </c>
      <c r="H1" s="2"/>
      <c r="I1" s="5"/>
      <c r="J1" s="5"/>
      <c r="K1" s="5"/>
      <c r="L1" s="5"/>
      <c r="M1" s="5"/>
      <c r="N1" s="5"/>
      <c r="O1" s="5"/>
      <c r="P1" s="5"/>
      <c r="Q1" s="5"/>
      <c r="R1" s="5"/>
      <c r="S1" s="5"/>
      <c r="T1" s="5"/>
      <c r="U1" s="5"/>
      <c r="V1" s="5"/>
      <c r="W1" s="5"/>
      <c r="X1" s="5"/>
      <c r="Y1" s="5"/>
      <c r="Z1" s="5"/>
      <c r="AA1" s="5"/>
      <c r="AB1" s="5"/>
    </row>
    <row r="2">
      <c r="A2" s="56" t="s">
        <v>0</v>
      </c>
      <c r="B2" s="2" t="s">
        <v>1</v>
      </c>
      <c r="C2" s="2" t="s">
        <v>2</v>
      </c>
      <c r="D2" s="3" t="s">
        <v>3</v>
      </c>
      <c r="E2" s="2" t="s">
        <v>4</v>
      </c>
      <c r="F2" s="4" t="s">
        <v>5</v>
      </c>
      <c r="G2" s="2" t="s">
        <v>7</v>
      </c>
      <c r="H2" s="2" t="s">
        <v>6809</v>
      </c>
      <c r="I2" s="5"/>
      <c r="J2" s="5"/>
      <c r="K2" s="5"/>
      <c r="L2" s="5"/>
      <c r="M2" s="5"/>
      <c r="N2" s="5"/>
      <c r="O2" s="5"/>
      <c r="P2" s="5"/>
      <c r="Q2" s="5"/>
      <c r="R2" s="5"/>
      <c r="S2" s="5"/>
      <c r="T2" s="5"/>
      <c r="U2" s="5"/>
      <c r="V2" s="5"/>
      <c r="W2" s="5"/>
      <c r="X2" s="5"/>
      <c r="Y2" s="5"/>
      <c r="Z2" s="5"/>
      <c r="AA2" s="5"/>
      <c r="AB2" s="5"/>
    </row>
    <row r="3" hidden="1">
      <c r="A3" s="7">
        <v>44866.0</v>
      </c>
      <c r="B3" s="8" t="s">
        <v>7833</v>
      </c>
      <c r="C3" s="9" t="s">
        <v>14</v>
      </c>
      <c r="D3" s="10" t="s">
        <v>7834</v>
      </c>
      <c r="E3" s="8" t="s">
        <v>174</v>
      </c>
      <c r="F3" s="12"/>
      <c r="G3" s="8" t="s">
        <v>7835</v>
      </c>
      <c r="H3" s="79"/>
      <c r="I3" s="14"/>
      <c r="J3" s="14"/>
      <c r="K3" s="14"/>
      <c r="L3" s="14"/>
      <c r="M3" s="14"/>
      <c r="N3" s="14"/>
      <c r="O3" s="14"/>
      <c r="P3" s="14"/>
      <c r="Q3" s="14"/>
      <c r="R3" s="14"/>
      <c r="S3" s="14"/>
      <c r="T3" s="14"/>
      <c r="U3" s="14"/>
      <c r="V3" s="14"/>
      <c r="W3" s="14"/>
      <c r="X3" s="14"/>
      <c r="Y3" s="14"/>
      <c r="Z3" s="14"/>
      <c r="AA3" s="14"/>
      <c r="AB3" s="14"/>
    </row>
    <row r="4">
      <c r="A4" s="7">
        <v>44866.0</v>
      </c>
      <c r="B4" s="8" t="s">
        <v>7836</v>
      </c>
      <c r="C4" s="9" t="s">
        <v>10</v>
      </c>
      <c r="D4" s="10" t="s">
        <v>7837</v>
      </c>
      <c r="E4" s="8" t="s">
        <v>199</v>
      </c>
      <c r="F4" s="16" t="s">
        <v>7838</v>
      </c>
      <c r="G4" s="78" t="s">
        <v>7839</v>
      </c>
      <c r="H4" s="79"/>
      <c r="I4" s="14"/>
      <c r="J4" s="14"/>
      <c r="K4" s="14"/>
      <c r="L4" s="14"/>
      <c r="M4" s="14"/>
      <c r="N4" s="14"/>
      <c r="O4" s="14"/>
      <c r="P4" s="14"/>
      <c r="Q4" s="14"/>
      <c r="R4" s="14"/>
      <c r="S4" s="14"/>
      <c r="T4" s="14"/>
      <c r="U4" s="14"/>
      <c r="V4" s="14"/>
      <c r="W4" s="14"/>
      <c r="X4" s="14"/>
      <c r="Y4" s="14"/>
      <c r="Z4" s="14"/>
      <c r="AA4" s="14"/>
      <c r="AB4" s="14"/>
    </row>
    <row r="5">
      <c r="A5" s="7">
        <v>44866.0</v>
      </c>
      <c r="B5" s="8" t="s">
        <v>7840</v>
      </c>
      <c r="C5" s="9" t="s">
        <v>14</v>
      </c>
      <c r="D5" s="15" t="s">
        <v>7841</v>
      </c>
      <c r="E5" s="8" t="s">
        <v>7485</v>
      </c>
      <c r="F5" s="16" t="s">
        <v>7842</v>
      </c>
      <c r="G5" s="78" t="s">
        <v>7843</v>
      </c>
      <c r="H5" s="79"/>
      <c r="I5" s="23">
        <v>1.0</v>
      </c>
      <c r="J5" s="14"/>
      <c r="K5" s="14"/>
      <c r="L5" s="14"/>
      <c r="M5" s="14"/>
      <c r="N5" s="14"/>
      <c r="O5" s="14"/>
      <c r="P5" s="14"/>
      <c r="Q5" s="14"/>
      <c r="R5" s="14"/>
      <c r="S5" s="14"/>
      <c r="T5" s="14"/>
      <c r="U5" s="14"/>
      <c r="V5" s="14"/>
      <c r="W5" s="14"/>
      <c r="X5" s="14"/>
      <c r="Y5" s="14"/>
      <c r="Z5" s="14"/>
      <c r="AA5" s="14"/>
      <c r="AB5" s="14"/>
    </row>
    <row r="6" hidden="1">
      <c r="A6" s="7">
        <v>44866.0</v>
      </c>
      <c r="B6" s="8" t="s">
        <v>7844</v>
      </c>
      <c r="C6" s="9" t="s">
        <v>10</v>
      </c>
      <c r="D6" s="15" t="s">
        <v>7845</v>
      </c>
      <c r="E6" s="11"/>
      <c r="F6" s="12"/>
      <c r="G6" s="8" t="s">
        <v>7846</v>
      </c>
      <c r="H6" s="79"/>
      <c r="I6" s="14"/>
      <c r="J6" s="14"/>
      <c r="K6" s="14"/>
      <c r="L6" s="14"/>
      <c r="M6" s="14"/>
      <c r="N6" s="14"/>
      <c r="O6" s="14"/>
      <c r="P6" s="14"/>
      <c r="Q6" s="14"/>
      <c r="R6" s="14"/>
      <c r="S6" s="14"/>
      <c r="T6" s="14"/>
      <c r="U6" s="14"/>
      <c r="V6" s="14"/>
      <c r="W6" s="14"/>
      <c r="X6" s="14"/>
      <c r="Y6" s="14"/>
      <c r="Z6" s="14"/>
      <c r="AA6" s="14"/>
      <c r="AB6" s="14"/>
    </row>
    <row r="7" hidden="1">
      <c r="A7" s="7">
        <v>44866.0</v>
      </c>
      <c r="B7" s="8" t="s">
        <v>7847</v>
      </c>
      <c r="C7" s="9" t="s">
        <v>10</v>
      </c>
      <c r="D7" s="10" t="s">
        <v>7848</v>
      </c>
      <c r="E7" s="11"/>
      <c r="F7" s="16" t="s">
        <v>7849</v>
      </c>
      <c r="G7" s="8" t="s">
        <v>7850</v>
      </c>
      <c r="H7" s="79"/>
      <c r="I7" s="14"/>
      <c r="J7" s="14"/>
      <c r="K7" s="14"/>
      <c r="L7" s="14"/>
      <c r="M7" s="14"/>
      <c r="N7" s="14"/>
      <c r="O7" s="14"/>
      <c r="P7" s="14"/>
      <c r="Q7" s="14"/>
      <c r="R7" s="14"/>
      <c r="S7" s="14"/>
      <c r="T7" s="14"/>
      <c r="U7" s="14"/>
      <c r="V7" s="14"/>
      <c r="W7" s="14"/>
      <c r="X7" s="14"/>
      <c r="Y7" s="14"/>
      <c r="Z7" s="14"/>
      <c r="AA7" s="14"/>
      <c r="AB7" s="14"/>
    </row>
    <row r="8">
      <c r="A8" s="7">
        <v>44866.0</v>
      </c>
      <c r="B8" s="8" t="s">
        <v>7851</v>
      </c>
      <c r="C8" s="9" t="s">
        <v>14</v>
      </c>
      <c r="D8" s="15" t="s">
        <v>7852</v>
      </c>
      <c r="E8" s="8" t="s">
        <v>1634</v>
      </c>
      <c r="F8" s="16" t="s">
        <v>7853</v>
      </c>
      <c r="G8" s="78" t="s">
        <v>7854</v>
      </c>
      <c r="H8" s="79"/>
      <c r="I8" s="23">
        <v>1.0</v>
      </c>
      <c r="J8" s="14"/>
      <c r="K8" s="14"/>
      <c r="L8" s="14"/>
      <c r="M8" s="14"/>
      <c r="N8" s="14"/>
      <c r="O8" s="14"/>
      <c r="P8" s="14"/>
      <c r="Q8" s="14"/>
      <c r="R8" s="14"/>
      <c r="S8" s="14"/>
      <c r="T8" s="14"/>
      <c r="U8" s="14"/>
      <c r="V8" s="14"/>
      <c r="W8" s="14"/>
      <c r="X8" s="14"/>
      <c r="Y8" s="14"/>
      <c r="Z8" s="14"/>
      <c r="AA8" s="14"/>
      <c r="AB8" s="14"/>
    </row>
    <row r="9" hidden="1">
      <c r="A9" s="7">
        <v>44866.0</v>
      </c>
      <c r="B9" s="8" t="s">
        <v>7855</v>
      </c>
      <c r="C9" s="9" t="s">
        <v>14</v>
      </c>
      <c r="D9" s="15" t="s">
        <v>7856</v>
      </c>
      <c r="E9" s="8" t="s">
        <v>3947</v>
      </c>
      <c r="F9" s="12"/>
      <c r="G9" s="8" t="s">
        <v>7857</v>
      </c>
      <c r="H9" s="79"/>
      <c r="I9" s="14"/>
      <c r="J9" s="14"/>
      <c r="K9" s="14"/>
      <c r="L9" s="14"/>
      <c r="M9" s="14"/>
      <c r="N9" s="14"/>
      <c r="O9" s="14"/>
      <c r="P9" s="14"/>
      <c r="Q9" s="14"/>
      <c r="R9" s="14"/>
      <c r="S9" s="14"/>
      <c r="T9" s="14"/>
      <c r="U9" s="14"/>
      <c r="V9" s="14"/>
      <c r="W9" s="14"/>
      <c r="X9" s="14"/>
      <c r="Y9" s="14"/>
      <c r="Z9" s="14"/>
      <c r="AA9" s="14"/>
      <c r="AB9" s="14"/>
    </row>
    <row r="10">
      <c r="A10" s="7">
        <v>44866.0</v>
      </c>
      <c r="B10" s="8" t="s">
        <v>7858</v>
      </c>
      <c r="C10" s="9" t="s">
        <v>10</v>
      </c>
      <c r="D10" s="10" t="s">
        <v>7859</v>
      </c>
      <c r="E10" s="8" t="s">
        <v>109</v>
      </c>
      <c r="F10" s="16" t="s">
        <v>7860</v>
      </c>
      <c r="G10" s="78" t="s">
        <v>7861</v>
      </c>
      <c r="H10" s="79"/>
      <c r="I10" s="14"/>
      <c r="J10" s="14"/>
      <c r="K10" s="14"/>
      <c r="L10" s="14"/>
      <c r="M10" s="14"/>
      <c r="N10" s="14"/>
      <c r="O10" s="14"/>
      <c r="P10" s="14"/>
      <c r="Q10" s="14"/>
      <c r="R10" s="14"/>
      <c r="S10" s="14"/>
      <c r="T10" s="14"/>
      <c r="U10" s="14"/>
      <c r="V10" s="14"/>
      <c r="W10" s="14"/>
      <c r="X10" s="14"/>
      <c r="Y10" s="14"/>
      <c r="Z10" s="14"/>
      <c r="AA10" s="14"/>
      <c r="AB10" s="14"/>
    </row>
    <row r="11">
      <c r="A11" s="7">
        <v>44866.0</v>
      </c>
      <c r="B11" s="8" t="s">
        <v>7862</v>
      </c>
      <c r="C11" s="9" t="s">
        <v>14</v>
      </c>
      <c r="D11" s="10" t="s">
        <v>7863</v>
      </c>
      <c r="E11" s="8" t="s">
        <v>174</v>
      </c>
      <c r="F11" s="16" t="s">
        <v>7864</v>
      </c>
      <c r="G11" s="21" t="s">
        <v>7865</v>
      </c>
      <c r="H11" s="79"/>
      <c r="I11" s="14"/>
      <c r="J11" s="14"/>
      <c r="K11" s="14"/>
      <c r="L11" s="14"/>
      <c r="M11" s="14"/>
      <c r="N11" s="14"/>
      <c r="O11" s="14"/>
      <c r="P11" s="14"/>
      <c r="Q11" s="14"/>
      <c r="R11" s="14"/>
      <c r="S11" s="14"/>
      <c r="T11" s="14"/>
      <c r="U11" s="14"/>
      <c r="V11" s="14"/>
      <c r="W11" s="14"/>
      <c r="X11" s="14"/>
      <c r="Y11" s="14"/>
      <c r="Z11" s="14"/>
      <c r="AA11" s="14"/>
      <c r="AB11" s="14"/>
    </row>
    <row r="12" ht="185.25" customHeight="1">
      <c r="A12" s="7">
        <v>44866.0</v>
      </c>
      <c r="B12" s="8" t="s">
        <v>7866</v>
      </c>
      <c r="C12" s="9" t="s">
        <v>14</v>
      </c>
      <c r="D12" s="15" t="s">
        <v>7867</v>
      </c>
      <c r="E12" s="8" t="s">
        <v>156</v>
      </c>
      <c r="F12" s="16" t="s">
        <v>7868</v>
      </c>
      <c r="G12" s="21" t="s">
        <v>7869</v>
      </c>
      <c r="H12" s="79"/>
      <c r="I12" s="23">
        <v>2.0</v>
      </c>
      <c r="J12" s="14"/>
      <c r="K12" s="14"/>
      <c r="L12" s="14"/>
      <c r="M12" s="14"/>
      <c r="N12" s="14"/>
      <c r="O12" s="14"/>
      <c r="P12" s="14"/>
      <c r="Q12" s="14"/>
      <c r="R12" s="14"/>
      <c r="S12" s="14"/>
      <c r="T12" s="14"/>
      <c r="U12" s="14"/>
      <c r="V12" s="14"/>
      <c r="W12" s="14"/>
      <c r="X12" s="14"/>
      <c r="Y12" s="14"/>
      <c r="Z12" s="14"/>
      <c r="AA12" s="14"/>
      <c r="AB12" s="14"/>
    </row>
    <row r="13" hidden="1">
      <c r="A13" s="7">
        <v>44866.0</v>
      </c>
      <c r="B13" s="8" t="s">
        <v>7870</v>
      </c>
      <c r="C13" s="9" t="s">
        <v>14</v>
      </c>
      <c r="D13" s="10" t="s">
        <v>7871</v>
      </c>
      <c r="E13" s="8" t="s">
        <v>156</v>
      </c>
      <c r="F13" s="12"/>
      <c r="G13" s="8" t="s">
        <v>5810</v>
      </c>
      <c r="H13" s="79"/>
      <c r="I13" s="14"/>
      <c r="J13" s="14"/>
      <c r="K13" s="14"/>
      <c r="L13" s="14"/>
      <c r="M13" s="14"/>
      <c r="N13" s="14"/>
      <c r="O13" s="14"/>
      <c r="P13" s="14"/>
      <c r="Q13" s="14"/>
      <c r="R13" s="14"/>
      <c r="S13" s="14"/>
      <c r="T13" s="14"/>
      <c r="U13" s="14"/>
      <c r="V13" s="14"/>
      <c r="W13" s="14"/>
      <c r="X13" s="14"/>
      <c r="Y13" s="14"/>
      <c r="Z13" s="14"/>
      <c r="AA13" s="14"/>
      <c r="AB13" s="14"/>
    </row>
    <row r="14" ht="354.75" customHeight="1">
      <c r="A14" s="7">
        <v>44866.0</v>
      </c>
      <c r="B14" s="8" t="s">
        <v>7872</v>
      </c>
      <c r="C14" s="9" t="s">
        <v>14</v>
      </c>
      <c r="D14" s="10" t="s">
        <v>7873</v>
      </c>
      <c r="E14" s="8" t="s">
        <v>7874</v>
      </c>
      <c r="F14" s="16" t="s">
        <v>7875</v>
      </c>
      <c r="G14" s="78" t="s">
        <v>7876</v>
      </c>
      <c r="H14" s="79"/>
      <c r="I14" s="14"/>
      <c r="J14" s="14"/>
      <c r="K14" s="14"/>
      <c r="L14" s="14"/>
      <c r="M14" s="14"/>
      <c r="N14" s="14"/>
      <c r="O14" s="14"/>
      <c r="P14" s="14"/>
      <c r="Q14" s="14"/>
      <c r="R14" s="14"/>
      <c r="S14" s="14"/>
      <c r="T14" s="14"/>
      <c r="U14" s="14"/>
      <c r="V14" s="14"/>
      <c r="W14" s="14"/>
      <c r="X14" s="14"/>
      <c r="Y14" s="14"/>
      <c r="Z14" s="14"/>
      <c r="AA14" s="14"/>
      <c r="AB14" s="14"/>
    </row>
    <row r="15" ht="354.75" customHeight="1">
      <c r="A15" s="7">
        <v>44866.0</v>
      </c>
      <c r="B15" s="8" t="s">
        <v>7877</v>
      </c>
      <c r="C15" s="9" t="s">
        <v>14</v>
      </c>
      <c r="D15" s="10" t="s">
        <v>7878</v>
      </c>
      <c r="E15" s="8" t="s">
        <v>7879</v>
      </c>
      <c r="F15" s="16" t="s">
        <v>7880</v>
      </c>
      <c r="G15" s="78" t="s">
        <v>7881</v>
      </c>
      <c r="H15" s="79"/>
      <c r="I15" s="14"/>
      <c r="J15" s="14"/>
      <c r="K15" s="14"/>
      <c r="L15" s="14"/>
      <c r="M15" s="14"/>
      <c r="N15" s="14"/>
      <c r="O15" s="14"/>
      <c r="P15" s="14"/>
      <c r="Q15" s="14"/>
      <c r="R15" s="14"/>
      <c r="S15" s="14"/>
      <c r="T15" s="14"/>
      <c r="U15" s="14"/>
      <c r="V15" s="14"/>
      <c r="W15" s="14"/>
      <c r="X15" s="14"/>
      <c r="Y15" s="14"/>
      <c r="Z15" s="14"/>
      <c r="AA15" s="14"/>
      <c r="AB15" s="14"/>
    </row>
    <row r="16" hidden="1">
      <c r="A16" s="7">
        <v>44866.0</v>
      </c>
      <c r="B16" s="8" t="s">
        <v>7882</v>
      </c>
      <c r="C16" s="9" t="s">
        <v>14</v>
      </c>
      <c r="D16" s="10" t="s">
        <v>7883</v>
      </c>
      <c r="E16" s="8" t="s">
        <v>7884</v>
      </c>
      <c r="F16" s="102" t="s">
        <v>7885</v>
      </c>
      <c r="G16" s="8" t="s">
        <v>7886</v>
      </c>
      <c r="H16" s="79"/>
      <c r="I16" s="14"/>
      <c r="J16" s="14"/>
      <c r="K16" s="14"/>
      <c r="L16" s="14"/>
      <c r="M16" s="14"/>
      <c r="N16" s="14"/>
      <c r="O16" s="14"/>
      <c r="P16" s="14"/>
      <c r="Q16" s="14"/>
      <c r="R16" s="14"/>
      <c r="S16" s="14"/>
      <c r="T16" s="14"/>
      <c r="U16" s="14"/>
      <c r="V16" s="14"/>
      <c r="W16" s="14"/>
      <c r="X16" s="14"/>
      <c r="Y16" s="14"/>
      <c r="Z16" s="14"/>
      <c r="AA16" s="14"/>
      <c r="AB16" s="14"/>
    </row>
    <row r="17">
      <c r="A17" s="7">
        <v>44867.0</v>
      </c>
      <c r="B17" s="8" t="s">
        <v>7887</v>
      </c>
      <c r="C17" s="9" t="s">
        <v>14</v>
      </c>
      <c r="D17" s="15" t="s">
        <v>7888</v>
      </c>
      <c r="E17" s="8" t="s">
        <v>7884</v>
      </c>
      <c r="F17" s="16" t="s">
        <v>7889</v>
      </c>
      <c r="G17" s="21" t="s">
        <v>7890</v>
      </c>
      <c r="H17" s="79"/>
      <c r="I17" s="23">
        <v>2.0</v>
      </c>
      <c r="J17" s="14"/>
      <c r="K17" s="14"/>
      <c r="L17" s="14"/>
      <c r="M17" s="14"/>
      <c r="N17" s="14"/>
      <c r="O17" s="14"/>
      <c r="P17" s="14"/>
      <c r="Q17" s="14"/>
      <c r="R17" s="14"/>
      <c r="S17" s="14"/>
      <c r="T17" s="14"/>
      <c r="U17" s="14"/>
      <c r="V17" s="14"/>
      <c r="W17" s="14"/>
      <c r="X17" s="14"/>
      <c r="Y17" s="14"/>
      <c r="Z17" s="14"/>
      <c r="AA17" s="14"/>
      <c r="AB17" s="14"/>
    </row>
    <row r="18" ht="357.0" customHeight="1">
      <c r="A18" s="7">
        <v>44867.0</v>
      </c>
      <c r="B18" s="8" t="s">
        <v>7891</v>
      </c>
      <c r="C18" s="9" t="s">
        <v>14</v>
      </c>
      <c r="D18" s="10" t="s">
        <v>7892</v>
      </c>
      <c r="E18" s="8" t="s">
        <v>7893</v>
      </c>
      <c r="F18" s="16" t="s">
        <v>7894</v>
      </c>
      <c r="G18" s="21" t="s">
        <v>7895</v>
      </c>
      <c r="H18" s="79"/>
      <c r="I18" s="14"/>
      <c r="J18" s="14"/>
      <c r="K18" s="14"/>
      <c r="L18" s="14"/>
      <c r="M18" s="14"/>
      <c r="N18" s="14"/>
      <c r="O18" s="14"/>
      <c r="P18" s="14"/>
      <c r="Q18" s="14"/>
      <c r="R18" s="14"/>
      <c r="S18" s="14"/>
      <c r="T18" s="14"/>
      <c r="U18" s="14"/>
      <c r="V18" s="14"/>
      <c r="W18" s="14"/>
      <c r="X18" s="14"/>
      <c r="Y18" s="14"/>
      <c r="Z18" s="14"/>
      <c r="AA18" s="14"/>
      <c r="AB18" s="14"/>
    </row>
    <row r="19">
      <c r="A19" s="7">
        <v>44867.0</v>
      </c>
      <c r="B19" s="8" t="s">
        <v>7896</v>
      </c>
      <c r="C19" s="9" t="s">
        <v>14</v>
      </c>
      <c r="D19" s="10" t="s">
        <v>7897</v>
      </c>
      <c r="E19" s="8" t="s">
        <v>7898</v>
      </c>
      <c r="F19" s="16" t="s">
        <v>7899</v>
      </c>
      <c r="G19" s="78" t="s">
        <v>7900</v>
      </c>
      <c r="H19" s="79"/>
      <c r="I19" s="14"/>
      <c r="J19" s="14"/>
      <c r="K19" s="14"/>
      <c r="L19" s="14"/>
      <c r="M19" s="14"/>
      <c r="N19" s="14"/>
      <c r="O19" s="14"/>
      <c r="P19" s="14"/>
      <c r="Q19" s="14"/>
      <c r="R19" s="14"/>
      <c r="S19" s="14"/>
      <c r="T19" s="14"/>
      <c r="U19" s="14"/>
      <c r="V19" s="14"/>
      <c r="W19" s="14"/>
      <c r="X19" s="14"/>
      <c r="Y19" s="14"/>
      <c r="Z19" s="14"/>
      <c r="AA19" s="14"/>
      <c r="AB19" s="14"/>
    </row>
    <row r="20">
      <c r="A20" s="7">
        <v>44867.0</v>
      </c>
      <c r="B20" s="8" t="s">
        <v>7901</v>
      </c>
      <c r="C20" s="9" t="s">
        <v>14</v>
      </c>
      <c r="D20" s="10" t="s">
        <v>7902</v>
      </c>
      <c r="E20" s="8" t="s">
        <v>7879</v>
      </c>
      <c r="F20" s="16" t="s">
        <v>7903</v>
      </c>
      <c r="G20" s="78" t="s">
        <v>7904</v>
      </c>
      <c r="H20" s="79"/>
      <c r="I20" s="14"/>
      <c r="J20" s="14"/>
      <c r="K20" s="14"/>
      <c r="L20" s="14"/>
      <c r="M20" s="14"/>
      <c r="N20" s="14"/>
      <c r="O20" s="14"/>
      <c r="P20" s="14"/>
      <c r="Q20" s="14"/>
      <c r="R20" s="14"/>
      <c r="S20" s="14"/>
      <c r="T20" s="14"/>
      <c r="U20" s="14"/>
      <c r="V20" s="14"/>
      <c r="W20" s="14"/>
      <c r="X20" s="14"/>
      <c r="Y20" s="14"/>
      <c r="Z20" s="14"/>
      <c r="AA20" s="14"/>
      <c r="AB20" s="14"/>
    </row>
    <row r="21">
      <c r="A21" s="7">
        <v>44867.0</v>
      </c>
      <c r="B21" s="8" t="s">
        <v>7905</v>
      </c>
      <c r="C21" s="9" t="s">
        <v>14</v>
      </c>
      <c r="D21" s="10" t="s">
        <v>7906</v>
      </c>
      <c r="E21" s="8" t="s">
        <v>4023</v>
      </c>
      <c r="F21" s="16" t="s">
        <v>7907</v>
      </c>
      <c r="G21" s="78" t="s">
        <v>7908</v>
      </c>
      <c r="H21" s="79"/>
      <c r="I21" s="23">
        <v>1.0</v>
      </c>
      <c r="J21" s="14"/>
      <c r="K21" s="14"/>
      <c r="L21" s="14"/>
      <c r="M21" s="14"/>
      <c r="N21" s="14"/>
      <c r="O21" s="14"/>
      <c r="P21" s="14"/>
      <c r="Q21" s="14"/>
      <c r="R21" s="14"/>
      <c r="S21" s="14"/>
      <c r="T21" s="14"/>
      <c r="U21" s="14"/>
      <c r="V21" s="14"/>
      <c r="W21" s="14"/>
      <c r="X21" s="14"/>
      <c r="Y21" s="14"/>
      <c r="Z21" s="14"/>
      <c r="AA21" s="14"/>
      <c r="AB21" s="14"/>
    </row>
    <row r="22">
      <c r="A22" s="7">
        <v>44867.0</v>
      </c>
      <c r="B22" s="8" t="s">
        <v>7909</v>
      </c>
      <c r="C22" s="9" t="s">
        <v>14</v>
      </c>
      <c r="D22" s="15" t="s">
        <v>7910</v>
      </c>
      <c r="E22" s="8" t="s">
        <v>7911</v>
      </c>
      <c r="F22" s="16" t="s">
        <v>7912</v>
      </c>
      <c r="G22" s="78" t="s">
        <v>7913</v>
      </c>
      <c r="H22" s="79"/>
      <c r="I22" s="23">
        <v>1.0</v>
      </c>
      <c r="J22" s="14"/>
      <c r="K22" s="14"/>
      <c r="L22" s="14"/>
      <c r="M22" s="14"/>
      <c r="N22" s="14"/>
      <c r="O22" s="14"/>
      <c r="P22" s="14"/>
      <c r="Q22" s="14"/>
      <c r="R22" s="14"/>
      <c r="S22" s="14"/>
      <c r="T22" s="14"/>
      <c r="U22" s="14"/>
      <c r="V22" s="14"/>
      <c r="W22" s="14"/>
      <c r="X22" s="14"/>
      <c r="Y22" s="14"/>
      <c r="Z22" s="14"/>
      <c r="AA22" s="14"/>
      <c r="AB22" s="14"/>
    </row>
    <row r="23" hidden="1">
      <c r="A23" s="7">
        <v>44867.0</v>
      </c>
      <c r="B23" s="8" t="s">
        <v>7914</v>
      </c>
      <c r="C23" s="9" t="s">
        <v>14</v>
      </c>
      <c r="D23" s="15" t="s">
        <v>7915</v>
      </c>
      <c r="E23" s="8" t="s">
        <v>7916</v>
      </c>
      <c r="F23" s="12"/>
      <c r="G23" s="8" t="s">
        <v>7545</v>
      </c>
      <c r="H23" s="79"/>
      <c r="I23" s="14"/>
      <c r="J23" s="14"/>
      <c r="K23" s="14"/>
      <c r="L23" s="14"/>
      <c r="M23" s="14"/>
      <c r="N23" s="14"/>
      <c r="O23" s="14"/>
      <c r="P23" s="14"/>
      <c r="Q23" s="14"/>
      <c r="R23" s="14"/>
      <c r="S23" s="14"/>
      <c r="T23" s="14"/>
      <c r="U23" s="14"/>
      <c r="V23" s="14"/>
      <c r="W23" s="14"/>
      <c r="X23" s="14"/>
      <c r="Y23" s="14"/>
      <c r="Z23" s="14"/>
      <c r="AA23" s="14"/>
      <c r="AB23" s="14"/>
    </row>
    <row r="24" ht="141.0" customHeight="1">
      <c r="A24" s="7">
        <v>44867.0</v>
      </c>
      <c r="B24" s="8" t="s">
        <v>7917</v>
      </c>
      <c r="C24" s="9" t="s">
        <v>14</v>
      </c>
      <c r="D24" s="15" t="s">
        <v>7918</v>
      </c>
      <c r="E24" s="8" t="s">
        <v>7919</v>
      </c>
      <c r="F24" s="16" t="s">
        <v>7920</v>
      </c>
      <c r="G24" s="78" t="s">
        <v>7921</v>
      </c>
      <c r="H24" s="79"/>
      <c r="I24" s="14"/>
      <c r="J24" s="14"/>
      <c r="K24" s="14"/>
      <c r="L24" s="14"/>
      <c r="M24" s="14"/>
      <c r="N24" s="14"/>
      <c r="O24" s="14"/>
      <c r="P24" s="14"/>
      <c r="Q24" s="14"/>
      <c r="R24" s="14"/>
      <c r="S24" s="14"/>
      <c r="T24" s="14"/>
      <c r="U24" s="14"/>
      <c r="V24" s="14"/>
      <c r="W24" s="14"/>
      <c r="X24" s="14"/>
      <c r="Y24" s="14"/>
      <c r="Z24" s="14"/>
      <c r="AA24" s="14"/>
      <c r="AB24" s="14"/>
    </row>
    <row r="25" hidden="1">
      <c r="A25" s="7">
        <v>44868.0</v>
      </c>
      <c r="B25" s="8" t="s">
        <v>7922</v>
      </c>
      <c r="C25" s="9" t="s">
        <v>14</v>
      </c>
      <c r="D25" s="10" t="s">
        <v>7923</v>
      </c>
      <c r="E25" s="8" t="s">
        <v>3947</v>
      </c>
      <c r="F25" s="12"/>
      <c r="G25" s="8" t="s">
        <v>7924</v>
      </c>
      <c r="H25" s="79"/>
      <c r="I25" s="14"/>
      <c r="J25" s="14"/>
      <c r="K25" s="14"/>
      <c r="L25" s="14"/>
      <c r="M25" s="14"/>
      <c r="N25" s="14"/>
      <c r="O25" s="14"/>
      <c r="P25" s="14"/>
      <c r="Q25" s="14"/>
      <c r="R25" s="14"/>
      <c r="S25" s="14"/>
      <c r="T25" s="14"/>
      <c r="U25" s="14"/>
      <c r="V25" s="14"/>
      <c r="W25" s="14"/>
      <c r="X25" s="14"/>
      <c r="Y25" s="14"/>
      <c r="Z25" s="14"/>
      <c r="AA25" s="14"/>
      <c r="AB25" s="14"/>
    </row>
    <row r="26" hidden="1">
      <c r="A26" s="7">
        <v>44868.0</v>
      </c>
      <c r="B26" s="8" t="s">
        <v>7925</v>
      </c>
      <c r="C26" s="9" t="s">
        <v>14</v>
      </c>
      <c r="D26" s="15" t="s">
        <v>7926</v>
      </c>
      <c r="E26" s="8" t="s">
        <v>156</v>
      </c>
      <c r="F26" s="12"/>
      <c r="G26" s="8" t="s">
        <v>7927</v>
      </c>
      <c r="H26" s="79"/>
      <c r="I26" s="14"/>
      <c r="J26" s="14"/>
      <c r="K26" s="14"/>
      <c r="L26" s="14"/>
      <c r="M26" s="14"/>
      <c r="N26" s="14"/>
      <c r="O26" s="14"/>
      <c r="P26" s="14"/>
      <c r="Q26" s="14"/>
      <c r="R26" s="14"/>
      <c r="S26" s="14"/>
      <c r="T26" s="14"/>
      <c r="U26" s="14"/>
      <c r="V26" s="14"/>
      <c r="W26" s="14"/>
      <c r="X26" s="14"/>
      <c r="Y26" s="14"/>
      <c r="Z26" s="14"/>
      <c r="AA26" s="14"/>
      <c r="AB26" s="14"/>
    </row>
    <row r="27" hidden="1">
      <c r="A27" s="7">
        <v>44868.0</v>
      </c>
      <c r="B27" s="8" t="s">
        <v>7928</v>
      </c>
      <c r="C27" s="9" t="s">
        <v>14</v>
      </c>
      <c r="D27" s="10" t="s">
        <v>7929</v>
      </c>
      <c r="E27" s="8" t="s">
        <v>156</v>
      </c>
      <c r="F27" s="12"/>
      <c r="G27" s="8" t="s">
        <v>6993</v>
      </c>
      <c r="H27" s="79"/>
      <c r="I27" s="14"/>
      <c r="J27" s="14"/>
      <c r="K27" s="14"/>
      <c r="L27" s="14"/>
      <c r="M27" s="14"/>
      <c r="N27" s="14"/>
      <c r="O27" s="14"/>
      <c r="P27" s="14"/>
      <c r="Q27" s="14"/>
      <c r="R27" s="14"/>
      <c r="S27" s="14"/>
      <c r="T27" s="14"/>
      <c r="U27" s="14"/>
      <c r="V27" s="14"/>
      <c r="W27" s="14"/>
      <c r="X27" s="14"/>
      <c r="Y27" s="14"/>
      <c r="Z27" s="14"/>
      <c r="AA27" s="14"/>
      <c r="AB27" s="14"/>
    </row>
    <row r="28" ht="274.5" hidden="1" customHeight="1">
      <c r="A28" s="7">
        <v>44868.0</v>
      </c>
      <c r="B28" s="8" t="s">
        <v>7930</v>
      </c>
      <c r="C28" s="9" t="s">
        <v>14</v>
      </c>
      <c r="D28" s="15" t="s">
        <v>7931</v>
      </c>
      <c r="E28" s="8" t="s">
        <v>3947</v>
      </c>
      <c r="F28" s="12"/>
      <c r="G28" s="8" t="s">
        <v>7932</v>
      </c>
      <c r="H28" s="79"/>
      <c r="I28" s="14"/>
      <c r="J28" s="14"/>
      <c r="K28" s="14"/>
      <c r="L28" s="14"/>
      <c r="M28" s="14"/>
      <c r="N28" s="14"/>
      <c r="O28" s="14"/>
      <c r="P28" s="14"/>
      <c r="Q28" s="14"/>
      <c r="R28" s="14"/>
      <c r="S28" s="14"/>
      <c r="T28" s="14"/>
      <c r="U28" s="14"/>
      <c r="V28" s="14"/>
      <c r="W28" s="14"/>
      <c r="X28" s="14"/>
      <c r="Y28" s="14"/>
      <c r="Z28" s="14"/>
      <c r="AA28" s="14"/>
      <c r="AB28" s="14"/>
    </row>
    <row r="29">
      <c r="A29" s="7">
        <v>44868.0</v>
      </c>
      <c r="B29" s="8" t="s">
        <v>7933</v>
      </c>
      <c r="C29" s="9" t="s">
        <v>14</v>
      </c>
      <c r="D29" s="15" t="s">
        <v>7934</v>
      </c>
      <c r="E29" s="8" t="s">
        <v>7935</v>
      </c>
      <c r="F29" s="16" t="s">
        <v>7936</v>
      </c>
      <c r="G29" s="78" t="s">
        <v>7937</v>
      </c>
      <c r="H29" s="79"/>
      <c r="I29" s="23">
        <v>1.0</v>
      </c>
      <c r="J29" s="14"/>
      <c r="K29" s="14"/>
      <c r="L29" s="14"/>
      <c r="M29" s="14"/>
      <c r="N29" s="14"/>
      <c r="O29" s="14"/>
      <c r="P29" s="14"/>
      <c r="Q29" s="14"/>
      <c r="R29" s="14"/>
      <c r="S29" s="14"/>
      <c r="T29" s="14"/>
      <c r="U29" s="14"/>
      <c r="V29" s="14"/>
      <c r="W29" s="14"/>
      <c r="X29" s="14"/>
      <c r="Y29" s="14"/>
      <c r="Z29" s="14"/>
      <c r="AA29" s="14"/>
      <c r="AB29" s="14"/>
    </row>
    <row r="30" hidden="1">
      <c r="A30" s="7">
        <v>44868.0</v>
      </c>
      <c r="B30" s="8" t="s">
        <v>7938</v>
      </c>
      <c r="C30" s="9" t="s">
        <v>10</v>
      </c>
      <c r="D30" s="10" t="s">
        <v>7939</v>
      </c>
      <c r="E30" s="8" t="s">
        <v>199</v>
      </c>
      <c r="F30" s="12"/>
      <c r="G30" s="8" t="s">
        <v>7940</v>
      </c>
      <c r="H30" s="79"/>
      <c r="I30" s="14"/>
      <c r="J30" s="14"/>
      <c r="K30" s="14"/>
      <c r="L30" s="14"/>
      <c r="M30" s="14"/>
      <c r="N30" s="14"/>
      <c r="O30" s="14"/>
      <c r="P30" s="14"/>
      <c r="Q30" s="14"/>
      <c r="R30" s="14"/>
      <c r="S30" s="14"/>
      <c r="T30" s="14"/>
      <c r="U30" s="14"/>
      <c r="V30" s="14"/>
      <c r="W30" s="14"/>
      <c r="X30" s="14"/>
      <c r="Y30" s="14"/>
      <c r="Z30" s="14"/>
      <c r="AA30" s="14"/>
      <c r="AB30" s="14"/>
    </row>
    <row r="31">
      <c r="A31" s="7">
        <v>44868.0</v>
      </c>
      <c r="B31" s="8" t="s">
        <v>7941</v>
      </c>
      <c r="C31" s="9" t="s">
        <v>14</v>
      </c>
      <c r="D31" s="10" t="s">
        <v>7942</v>
      </c>
      <c r="E31" s="8" t="s">
        <v>109</v>
      </c>
      <c r="F31" s="16" t="s">
        <v>7943</v>
      </c>
      <c r="G31" s="78" t="s">
        <v>7944</v>
      </c>
      <c r="H31" s="79"/>
      <c r="I31" s="14"/>
      <c r="J31" s="14"/>
      <c r="K31" s="14"/>
      <c r="L31" s="14"/>
      <c r="M31" s="14"/>
      <c r="N31" s="14"/>
      <c r="O31" s="14"/>
      <c r="P31" s="14"/>
      <c r="Q31" s="14"/>
      <c r="R31" s="14"/>
      <c r="S31" s="14"/>
      <c r="T31" s="14"/>
      <c r="U31" s="14"/>
      <c r="V31" s="14"/>
      <c r="W31" s="14"/>
      <c r="X31" s="14"/>
      <c r="Y31" s="14"/>
      <c r="Z31" s="14"/>
      <c r="AA31" s="14"/>
      <c r="AB31" s="14"/>
    </row>
    <row r="32" hidden="1">
      <c r="A32" s="7">
        <v>44872.0</v>
      </c>
      <c r="B32" s="8" t="s">
        <v>7945</v>
      </c>
      <c r="C32" s="9" t="s">
        <v>14</v>
      </c>
      <c r="D32" s="10" t="s">
        <v>7946</v>
      </c>
      <c r="E32" s="8" t="s">
        <v>3947</v>
      </c>
      <c r="F32" s="12"/>
      <c r="G32" s="8" t="s">
        <v>7947</v>
      </c>
      <c r="H32" s="79"/>
      <c r="I32" s="14"/>
      <c r="J32" s="14"/>
      <c r="K32" s="14"/>
      <c r="L32" s="14"/>
      <c r="M32" s="14"/>
      <c r="N32" s="14"/>
      <c r="O32" s="14"/>
      <c r="P32" s="14"/>
      <c r="Q32" s="14"/>
      <c r="R32" s="14"/>
      <c r="S32" s="14"/>
      <c r="T32" s="14"/>
      <c r="U32" s="14"/>
      <c r="V32" s="14"/>
      <c r="W32" s="14"/>
      <c r="X32" s="14"/>
      <c r="Y32" s="14"/>
      <c r="Z32" s="14"/>
      <c r="AA32" s="14"/>
      <c r="AB32" s="14"/>
    </row>
    <row r="33" hidden="1">
      <c r="A33" s="7">
        <v>44872.0</v>
      </c>
      <c r="B33" s="8" t="s">
        <v>7948</v>
      </c>
      <c r="C33" s="9" t="s">
        <v>14</v>
      </c>
      <c r="D33" s="15" t="s">
        <v>7949</v>
      </c>
      <c r="E33" s="8" t="s">
        <v>3947</v>
      </c>
      <c r="F33" s="12"/>
      <c r="G33" s="8" t="s">
        <v>7950</v>
      </c>
      <c r="H33" s="79"/>
      <c r="I33" s="14"/>
      <c r="J33" s="14"/>
      <c r="K33" s="14"/>
      <c r="L33" s="14"/>
      <c r="M33" s="14"/>
      <c r="N33" s="14"/>
      <c r="O33" s="14"/>
      <c r="P33" s="14"/>
      <c r="Q33" s="14"/>
      <c r="R33" s="14"/>
      <c r="S33" s="14"/>
      <c r="T33" s="14"/>
      <c r="U33" s="14"/>
      <c r="V33" s="14"/>
      <c r="W33" s="14"/>
      <c r="X33" s="14"/>
      <c r="Y33" s="14"/>
      <c r="Z33" s="14"/>
      <c r="AA33" s="14"/>
      <c r="AB33" s="14"/>
    </row>
    <row r="34" hidden="1">
      <c r="A34" s="7">
        <v>44872.0</v>
      </c>
      <c r="B34" s="8" t="s">
        <v>7951</v>
      </c>
      <c r="C34" s="9" t="s">
        <v>14</v>
      </c>
      <c r="D34" s="10" t="s">
        <v>7952</v>
      </c>
      <c r="E34" s="8" t="s">
        <v>3947</v>
      </c>
      <c r="F34" s="12"/>
      <c r="G34" s="8" t="s">
        <v>7950</v>
      </c>
      <c r="H34" s="79"/>
      <c r="I34" s="14"/>
      <c r="J34" s="14"/>
      <c r="K34" s="14"/>
      <c r="L34" s="14"/>
      <c r="M34" s="14"/>
      <c r="N34" s="14"/>
      <c r="O34" s="14"/>
      <c r="P34" s="14"/>
      <c r="Q34" s="14"/>
      <c r="R34" s="14"/>
      <c r="S34" s="14"/>
      <c r="T34" s="14"/>
      <c r="U34" s="14"/>
      <c r="V34" s="14"/>
      <c r="W34" s="14"/>
      <c r="X34" s="14"/>
      <c r="Y34" s="14"/>
      <c r="Z34" s="14"/>
      <c r="AA34" s="14"/>
      <c r="AB34" s="14"/>
    </row>
    <row r="35">
      <c r="A35" s="7">
        <v>44872.0</v>
      </c>
      <c r="B35" s="8" t="s">
        <v>7953</v>
      </c>
      <c r="C35" s="9" t="s">
        <v>14</v>
      </c>
      <c r="D35" s="10" t="s">
        <v>7954</v>
      </c>
      <c r="E35" s="8" t="s">
        <v>3947</v>
      </c>
      <c r="F35" s="16" t="s">
        <v>7955</v>
      </c>
      <c r="G35" s="78" t="s">
        <v>7956</v>
      </c>
      <c r="H35" s="79"/>
      <c r="I35" s="23">
        <v>1.0</v>
      </c>
      <c r="J35" s="14"/>
      <c r="K35" s="14"/>
      <c r="L35" s="14"/>
      <c r="M35" s="14"/>
      <c r="N35" s="14"/>
      <c r="O35" s="14"/>
      <c r="P35" s="14"/>
      <c r="Q35" s="14"/>
      <c r="R35" s="14"/>
      <c r="S35" s="14"/>
      <c r="T35" s="14"/>
      <c r="U35" s="14"/>
      <c r="V35" s="14"/>
      <c r="W35" s="14"/>
      <c r="X35" s="14"/>
      <c r="Y35" s="14"/>
      <c r="Z35" s="14"/>
      <c r="AA35" s="14"/>
      <c r="AB35" s="14"/>
    </row>
    <row r="36">
      <c r="A36" s="7">
        <v>44872.0</v>
      </c>
      <c r="B36" s="8" t="s">
        <v>7957</v>
      </c>
      <c r="C36" s="9" t="s">
        <v>14</v>
      </c>
      <c r="D36" s="10" t="s">
        <v>7958</v>
      </c>
      <c r="E36" s="8" t="s">
        <v>3947</v>
      </c>
      <c r="F36" s="16" t="s">
        <v>7959</v>
      </c>
      <c r="G36" s="78" t="s">
        <v>7960</v>
      </c>
      <c r="H36" s="79"/>
      <c r="I36" s="23">
        <v>1.0</v>
      </c>
      <c r="J36" s="14"/>
      <c r="K36" s="14"/>
      <c r="L36" s="14"/>
      <c r="M36" s="14"/>
      <c r="N36" s="14"/>
      <c r="O36" s="14"/>
      <c r="P36" s="14"/>
      <c r="Q36" s="14"/>
      <c r="R36" s="14"/>
      <c r="S36" s="14"/>
      <c r="T36" s="14"/>
      <c r="U36" s="14"/>
      <c r="V36" s="14"/>
      <c r="W36" s="14"/>
      <c r="X36" s="14"/>
      <c r="Y36" s="14"/>
      <c r="Z36" s="14"/>
      <c r="AA36" s="14"/>
      <c r="AB36" s="14"/>
    </row>
    <row r="37" hidden="1">
      <c r="A37" s="7">
        <v>44872.0</v>
      </c>
      <c r="B37" s="8" t="s">
        <v>7961</v>
      </c>
      <c r="C37" s="9" t="s">
        <v>14</v>
      </c>
      <c r="D37" s="10" t="s">
        <v>7962</v>
      </c>
      <c r="E37" s="8" t="s">
        <v>3947</v>
      </c>
      <c r="F37" s="12"/>
      <c r="G37" s="8" t="s">
        <v>7950</v>
      </c>
      <c r="H37" s="79"/>
      <c r="I37" s="14"/>
      <c r="J37" s="14"/>
      <c r="K37" s="14"/>
      <c r="L37" s="14"/>
      <c r="M37" s="14"/>
      <c r="N37" s="14"/>
      <c r="O37" s="14"/>
      <c r="P37" s="14"/>
      <c r="Q37" s="14"/>
      <c r="R37" s="14"/>
      <c r="S37" s="14"/>
      <c r="T37" s="14"/>
      <c r="U37" s="14"/>
      <c r="V37" s="14"/>
      <c r="W37" s="14"/>
      <c r="X37" s="14"/>
      <c r="Y37" s="14"/>
      <c r="Z37" s="14"/>
      <c r="AA37" s="14"/>
      <c r="AB37" s="14"/>
    </row>
    <row r="38" hidden="1">
      <c r="A38" s="7">
        <v>44872.0</v>
      </c>
      <c r="B38" s="8" t="s">
        <v>7963</v>
      </c>
      <c r="C38" s="9" t="s">
        <v>14</v>
      </c>
      <c r="D38" s="15" t="s">
        <v>7964</v>
      </c>
      <c r="E38" s="8" t="s">
        <v>3947</v>
      </c>
      <c r="F38" s="12"/>
      <c r="G38" s="8" t="s">
        <v>7965</v>
      </c>
      <c r="H38" s="79"/>
      <c r="I38" s="14"/>
      <c r="J38" s="14"/>
      <c r="K38" s="14"/>
      <c r="L38" s="14"/>
      <c r="M38" s="14"/>
      <c r="N38" s="14"/>
      <c r="O38" s="14"/>
      <c r="P38" s="14"/>
      <c r="Q38" s="14"/>
      <c r="R38" s="14"/>
      <c r="S38" s="14"/>
      <c r="T38" s="14"/>
      <c r="U38" s="14"/>
      <c r="V38" s="14"/>
      <c r="W38" s="14"/>
      <c r="X38" s="14"/>
      <c r="Y38" s="14"/>
      <c r="Z38" s="14"/>
      <c r="AA38" s="14"/>
      <c r="AB38" s="14"/>
    </row>
    <row r="39">
      <c r="A39" s="7">
        <v>44872.0</v>
      </c>
      <c r="B39" s="8" t="s">
        <v>7966</v>
      </c>
      <c r="C39" s="9" t="s">
        <v>14</v>
      </c>
      <c r="D39" s="10" t="s">
        <v>7967</v>
      </c>
      <c r="E39" s="8" t="s">
        <v>7968</v>
      </c>
      <c r="F39" s="16" t="s">
        <v>7969</v>
      </c>
      <c r="G39" s="21" t="s">
        <v>7970</v>
      </c>
      <c r="H39" s="79"/>
      <c r="I39" s="14"/>
      <c r="J39" s="14"/>
      <c r="K39" s="14"/>
      <c r="L39" s="14"/>
      <c r="M39" s="14"/>
      <c r="N39" s="14"/>
      <c r="O39" s="14"/>
      <c r="P39" s="14"/>
      <c r="Q39" s="14"/>
      <c r="R39" s="14"/>
      <c r="S39" s="14"/>
      <c r="T39" s="14"/>
      <c r="U39" s="14"/>
      <c r="V39" s="14"/>
      <c r="W39" s="14"/>
      <c r="X39" s="14"/>
      <c r="Y39" s="14"/>
      <c r="Z39" s="14"/>
      <c r="AA39" s="14"/>
      <c r="AB39" s="14"/>
    </row>
    <row r="40">
      <c r="A40" s="7">
        <v>44872.0</v>
      </c>
      <c r="B40" s="8" t="s">
        <v>7971</v>
      </c>
      <c r="C40" s="9" t="s">
        <v>14</v>
      </c>
      <c r="D40" s="10" t="s">
        <v>7972</v>
      </c>
      <c r="E40" s="8" t="s">
        <v>7000</v>
      </c>
      <c r="F40" s="16" t="s">
        <v>7001</v>
      </c>
      <c r="G40" s="21" t="s">
        <v>7973</v>
      </c>
      <c r="H40" s="79"/>
      <c r="I40" s="23">
        <v>1.0</v>
      </c>
      <c r="J40" s="14"/>
      <c r="K40" s="14"/>
      <c r="L40" s="14"/>
      <c r="M40" s="14"/>
      <c r="N40" s="14"/>
      <c r="O40" s="14"/>
      <c r="P40" s="14"/>
      <c r="Q40" s="14"/>
      <c r="R40" s="14"/>
      <c r="S40" s="14"/>
      <c r="T40" s="14"/>
      <c r="U40" s="14"/>
      <c r="V40" s="14"/>
      <c r="W40" s="14"/>
      <c r="X40" s="14"/>
      <c r="Y40" s="14"/>
      <c r="Z40" s="14"/>
      <c r="AA40" s="14"/>
      <c r="AB40" s="14"/>
    </row>
    <row r="41">
      <c r="A41" s="7">
        <v>44872.0</v>
      </c>
      <c r="B41" s="8" t="s">
        <v>7974</v>
      </c>
      <c r="C41" s="9" t="s">
        <v>14</v>
      </c>
      <c r="D41" s="10" t="s">
        <v>7975</v>
      </c>
      <c r="E41" s="8" t="s">
        <v>6305</v>
      </c>
      <c r="F41" s="16" t="s">
        <v>7976</v>
      </c>
      <c r="G41" s="78" t="s">
        <v>7977</v>
      </c>
      <c r="H41" s="79"/>
      <c r="I41" s="23">
        <v>1.0</v>
      </c>
      <c r="J41" s="14"/>
      <c r="K41" s="14"/>
      <c r="L41" s="14"/>
      <c r="M41" s="14"/>
      <c r="N41" s="14"/>
      <c r="O41" s="14"/>
      <c r="P41" s="14"/>
      <c r="Q41" s="14"/>
      <c r="R41" s="14"/>
      <c r="S41" s="14"/>
      <c r="T41" s="14"/>
      <c r="U41" s="14"/>
      <c r="V41" s="14"/>
      <c r="W41" s="14"/>
      <c r="X41" s="14"/>
      <c r="Y41" s="14"/>
      <c r="Z41" s="14"/>
      <c r="AA41" s="14"/>
      <c r="AB41" s="14"/>
    </row>
    <row r="42">
      <c r="A42" s="7">
        <v>44872.0</v>
      </c>
      <c r="B42" s="8" t="s">
        <v>7978</v>
      </c>
      <c r="C42" s="9" t="s">
        <v>14</v>
      </c>
      <c r="D42" s="10" t="s">
        <v>7979</v>
      </c>
      <c r="E42" s="8" t="s">
        <v>7485</v>
      </c>
      <c r="F42" s="16" t="s">
        <v>7980</v>
      </c>
      <c r="G42" s="78" t="s">
        <v>7981</v>
      </c>
      <c r="H42" s="79"/>
      <c r="I42" s="23">
        <v>1.0</v>
      </c>
      <c r="J42" s="14"/>
      <c r="K42" s="14"/>
      <c r="L42" s="14"/>
      <c r="M42" s="14"/>
      <c r="N42" s="14"/>
      <c r="O42" s="14"/>
      <c r="P42" s="14"/>
      <c r="Q42" s="14"/>
      <c r="R42" s="14"/>
      <c r="S42" s="14"/>
      <c r="T42" s="14"/>
      <c r="U42" s="14"/>
      <c r="V42" s="14"/>
      <c r="W42" s="14"/>
      <c r="X42" s="14"/>
      <c r="Y42" s="14"/>
      <c r="Z42" s="14"/>
      <c r="AA42" s="14"/>
      <c r="AB42" s="14"/>
    </row>
    <row r="43">
      <c r="A43" s="7">
        <v>44872.0</v>
      </c>
      <c r="B43" s="8" t="s">
        <v>7982</v>
      </c>
      <c r="C43" s="9" t="s">
        <v>14</v>
      </c>
      <c r="D43" s="10" t="s">
        <v>7983</v>
      </c>
      <c r="E43" s="8" t="s">
        <v>109</v>
      </c>
      <c r="F43" s="12"/>
      <c r="G43" s="8" t="s">
        <v>7984</v>
      </c>
      <c r="H43" s="79"/>
      <c r="I43" s="14"/>
      <c r="J43" s="14"/>
      <c r="K43" s="14"/>
      <c r="L43" s="14"/>
      <c r="M43" s="14"/>
      <c r="N43" s="14"/>
      <c r="O43" s="14"/>
      <c r="P43" s="14"/>
      <c r="Q43" s="14"/>
      <c r="R43" s="14"/>
      <c r="S43" s="14"/>
      <c r="T43" s="14"/>
      <c r="U43" s="14"/>
      <c r="V43" s="14"/>
      <c r="W43" s="14"/>
      <c r="X43" s="14"/>
      <c r="Y43" s="14"/>
      <c r="Z43" s="14"/>
      <c r="AA43" s="14"/>
      <c r="AB43" s="14"/>
    </row>
    <row r="44" ht="354.75" customHeight="1">
      <c r="A44" s="7">
        <v>44872.0</v>
      </c>
      <c r="B44" s="8" t="s">
        <v>7985</v>
      </c>
      <c r="C44" s="9" t="s">
        <v>14</v>
      </c>
      <c r="D44" s="15" t="s">
        <v>7986</v>
      </c>
      <c r="E44" s="8" t="s">
        <v>156</v>
      </c>
      <c r="F44" s="16" t="s">
        <v>7987</v>
      </c>
      <c r="G44" s="21" t="s">
        <v>7988</v>
      </c>
      <c r="H44" s="79"/>
      <c r="I44" s="23">
        <v>2.0</v>
      </c>
      <c r="J44" s="14"/>
      <c r="K44" s="14"/>
      <c r="L44" s="14"/>
      <c r="M44" s="14"/>
      <c r="N44" s="14"/>
      <c r="O44" s="14"/>
      <c r="P44" s="14"/>
      <c r="Q44" s="14"/>
      <c r="R44" s="14"/>
      <c r="S44" s="14"/>
      <c r="T44" s="14"/>
      <c r="U44" s="14"/>
      <c r="V44" s="14"/>
      <c r="W44" s="14"/>
      <c r="X44" s="14"/>
      <c r="Y44" s="14"/>
      <c r="Z44" s="14"/>
      <c r="AA44" s="14"/>
      <c r="AB44" s="14"/>
    </row>
    <row r="45" hidden="1">
      <c r="A45" s="7">
        <v>44872.0</v>
      </c>
      <c r="B45" s="8" t="s">
        <v>7989</v>
      </c>
      <c r="C45" s="9" t="s">
        <v>14</v>
      </c>
      <c r="D45" s="15" t="s">
        <v>7990</v>
      </c>
      <c r="E45" s="8" t="s">
        <v>3947</v>
      </c>
      <c r="F45" s="12"/>
      <c r="G45" s="8" t="s">
        <v>7991</v>
      </c>
      <c r="H45" s="79"/>
      <c r="I45" s="14"/>
      <c r="J45" s="14"/>
      <c r="K45" s="14"/>
      <c r="L45" s="14"/>
      <c r="M45" s="14"/>
      <c r="N45" s="14"/>
      <c r="O45" s="14"/>
      <c r="P45" s="14"/>
      <c r="Q45" s="14"/>
      <c r="R45" s="14"/>
      <c r="S45" s="14"/>
      <c r="T45" s="14"/>
      <c r="U45" s="14"/>
      <c r="V45" s="14"/>
      <c r="W45" s="14"/>
      <c r="X45" s="14"/>
      <c r="Y45" s="14"/>
      <c r="Z45" s="14"/>
      <c r="AA45" s="14"/>
      <c r="AB45" s="14"/>
    </row>
    <row r="46" hidden="1">
      <c r="A46" s="7">
        <v>44872.0</v>
      </c>
      <c r="B46" s="8" t="s">
        <v>7992</v>
      </c>
      <c r="C46" s="9" t="s">
        <v>14</v>
      </c>
      <c r="D46" s="15" t="s">
        <v>7993</v>
      </c>
      <c r="E46" s="8" t="s">
        <v>156</v>
      </c>
      <c r="F46" s="12"/>
      <c r="G46" s="8" t="s">
        <v>7994</v>
      </c>
      <c r="H46" s="79"/>
      <c r="I46" s="14"/>
      <c r="J46" s="14"/>
      <c r="K46" s="14"/>
      <c r="L46" s="14"/>
      <c r="M46" s="14"/>
      <c r="N46" s="14"/>
      <c r="O46" s="14"/>
      <c r="P46" s="14"/>
      <c r="Q46" s="14"/>
      <c r="R46" s="14"/>
      <c r="S46" s="14"/>
      <c r="T46" s="14"/>
      <c r="U46" s="14"/>
      <c r="V46" s="14"/>
      <c r="W46" s="14"/>
      <c r="X46" s="14"/>
      <c r="Y46" s="14"/>
      <c r="Z46" s="14"/>
      <c r="AA46" s="14"/>
      <c r="AB46" s="14"/>
    </row>
    <row r="47" hidden="1">
      <c r="A47" s="7">
        <v>44872.0</v>
      </c>
      <c r="B47" s="8" t="s">
        <v>7995</v>
      </c>
      <c r="C47" s="9" t="s">
        <v>14</v>
      </c>
      <c r="D47" s="15" t="s">
        <v>7996</v>
      </c>
      <c r="E47" s="8" t="s">
        <v>3947</v>
      </c>
      <c r="F47" s="16" t="s">
        <v>7997</v>
      </c>
      <c r="G47" s="8" t="s">
        <v>7998</v>
      </c>
      <c r="H47" s="79"/>
      <c r="I47" s="14"/>
      <c r="J47" s="14"/>
      <c r="K47" s="14"/>
      <c r="L47" s="14"/>
      <c r="M47" s="14"/>
      <c r="N47" s="14"/>
      <c r="O47" s="14"/>
      <c r="P47" s="14"/>
      <c r="Q47" s="14"/>
      <c r="R47" s="14"/>
      <c r="S47" s="14"/>
      <c r="T47" s="14"/>
      <c r="U47" s="14"/>
      <c r="V47" s="14"/>
      <c r="W47" s="14"/>
      <c r="X47" s="14"/>
      <c r="Y47" s="14"/>
      <c r="Z47" s="14"/>
      <c r="AA47" s="14"/>
      <c r="AB47" s="14"/>
    </row>
    <row r="48">
      <c r="A48" s="7">
        <v>44872.0</v>
      </c>
      <c r="B48" s="8" t="s">
        <v>7999</v>
      </c>
      <c r="C48" s="9" t="s">
        <v>14</v>
      </c>
      <c r="D48" s="15" t="s">
        <v>8000</v>
      </c>
      <c r="E48" s="8" t="s">
        <v>156</v>
      </c>
      <c r="F48" s="16" t="s">
        <v>8001</v>
      </c>
      <c r="G48" s="78" t="s">
        <v>8002</v>
      </c>
      <c r="H48" s="79"/>
      <c r="I48" s="14"/>
      <c r="J48" s="14"/>
      <c r="K48" s="14"/>
      <c r="L48" s="14"/>
      <c r="M48" s="14"/>
      <c r="N48" s="14"/>
      <c r="O48" s="14"/>
      <c r="P48" s="14"/>
      <c r="Q48" s="14"/>
      <c r="R48" s="14"/>
      <c r="S48" s="14"/>
      <c r="T48" s="14"/>
      <c r="U48" s="14"/>
      <c r="V48" s="14"/>
      <c r="W48" s="14"/>
      <c r="X48" s="14"/>
      <c r="Y48" s="14"/>
      <c r="Z48" s="14"/>
      <c r="AA48" s="14"/>
      <c r="AB48" s="14"/>
    </row>
    <row r="49" hidden="1">
      <c r="A49" s="7">
        <v>44872.0</v>
      </c>
      <c r="B49" s="8" t="s">
        <v>8003</v>
      </c>
      <c r="C49" s="9" t="s">
        <v>10</v>
      </c>
      <c r="D49" s="15" t="s">
        <v>8004</v>
      </c>
      <c r="E49" s="8" t="s">
        <v>6427</v>
      </c>
      <c r="F49" s="12"/>
      <c r="G49" s="8" t="s">
        <v>8005</v>
      </c>
      <c r="H49" s="79"/>
      <c r="I49" s="14"/>
      <c r="J49" s="14"/>
      <c r="K49" s="14"/>
      <c r="L49" s="14"/>
      <c r="M49" s="14"/>
      <c r="N49" s="14"/>
      <c r="O49" s="14"/>
      <c r="P49" s="14"/>
      <c r="Q49" s="14"/>
      <c r="R49" s="14"/>
      <c r="S49" s="14"/>
      <c r="T49" s="14"/>
      <c r="U49" s="14"/>
      <c r="V49" s="14"/>
      <c r="W49" s="14"/>
      <c r="X49" s="14"/>
      <c r="Y49" s="14"/>
      <c r="Z49" s="14"/>
      <c r="AA49" s="14"/>
      <c r="AB49" s="14"/>
    </row>
    <row r="50">
      <c r="A50" s="7">
        <v>44872.0</v>
      </c>
      <c r="B50" s="8" t="s">
        <v>8006</v>
      </c>
      <c r="C50" s="9" t="s">
        <v>10</v>
      </c>
      <c r="D50" s="10" t="s">
        <v>8007</v>
      </c>
      <c r="E50" s="8" t="s">
        <v>199</v>
      </c>
      <c r="F50" s="16" t="s">
        <v>8008</v>
      </c>
      <c r="G50" s="21" t="s">
        <v>8009</v>
      </c>
      <c r="H50" s="79"/>
      <c r="I50" s="14"/>
      <c r="J50" s="14"/>
      <c r="K50" s="14"/>
      <c r="L50" s="14"/>
      <c r="M50" s="14"/>
      <c r="N50" s="14"/>
      <c r="O50" s="14"/>
      <c r="P50" s="14"/>
      <c r="Q50" s="14"/>
      <c r="R50" s="14"/>
      <c r="S50" s="14"/>
      <c r="T50" s="14"/>
      <c r="U50" s="14"/>
      <c r="V50" s="14"/>
      <c r="W50" s="14"/>
      <c r="X50" s="14"/>
      <c r="Y50" s="14"/>
      <c r="Z50" s="14"/>
      <c r="AA50" s="14"/>
      <c r="AB50" s="14"/>
    </row>
    <row r="51">
      <c r="A51" s="7">
        <v>44872.0</v>
      </c>
      <c r="B51" s="8" t="s">
        <v>8010</v>
      </c>
      <c r="C51" s="9" t="s">
        <v>14</v>
      </c>
      <c r="D51" s="10" t="s">
        <v>8011</v>
      </c>
      <c r="E51" s="8" t="s">
        <v>8012</v>
      </c>
      <c r="F51" s="16" t="s">
        <v>8013</v>
      </c>
      <c r="G51" s="21" t="s">
        <v>8014</v>
      </c>
      <c r="H51" s="79"/>
      <c r="I51" s="14"/>
      <c r="J51" s="14"/>
      <c r="K51" s="14"/>
      <c r="L51" s="14"/>
      <c r="M51" s="14"/>
      <c r="N51" s="14"/>
      <c r="O51" s="14"/>
      <c r="P51" s="14"/>
      <c r="Q51" s="14"/>
      <c r="R51" s="14"/>
      <c r="S51" s="14"/>
      <c r="T51" s="14"/>
      <c r="U51" s="14"/>
      <c r="V51" s="14"/>
      <c r="W51" s="14"/>
      <c r="X51" s="14"/>
      <c r="Y51" s="14"/>
      <c r="Z51" s="14"/>
      <c r="AA51" s="14"/>
      <c r="AB51" s="14"/>
    </row>
    <row r="52">
      <c r="A52" s="7">
        <v>44873.0</v>
      </c>
      <c r="B52" s="8" t="s">
        <v>8015</v>
      </c>
      <c r="C52" s="9" t="s">
        <v>14</v>
      </c>
      <c r="D52" s="10" t="s">
        <v>8016</v>
      </c>
      <c r="E52" s="8" t="s">
        <v>5046</v>
      </c>
      <c r="F52" s="16" t="s">
        <v>8017</v>
      </c>
      <c r="G52" s="8" t="s">
        <v>8018</v>
      </c>
      <c r="H52" s="79"/>
      <c r="I52" s="23"/>
      <c r="J52" s="14"/>
      <c r="K52" s="14"/>
      <c r="L52" s="14"/>
      <c r="M52" s="14"/>
      <c r="N52" s="14"/>
      <c r="O52" s="14"/>
      <c r="P52" s="14"/>
      <c r="Q52" s="14"/>
      <c r="R52" s="14"/>
      <c r="S52" s="14"/>
      <c r="T52" s="14"/>
      <c r="U52" s="14"/>
      <c r="V52" s="14"/>
      <c r="W52" s="14"/>
      <c r="X52" s="14"/>
      <c r="Y52" s="14"/>
      <c r="Z52" s="14"/>
      <c r="AA52" s="14"/>
      <c r="AB52" s="14"/>
    </row>
    <row r="53">
      <c r="A53" s="7">
        <v>44873.0</v>
      </c>
      <c r="B53" s="8" t="s">
        <v>8019</v>
      </c>
      <c r="C53" s="9" t="s">
        <v>14</v>
      </c>
      <c r="D53" s="15" t="s">
        <v>8020</v>
      </c>
      <c r="E53" s="8" t="s">
        <v>109</v>
      </c>
      <c r="F53" s="16" t="s">
        <v>8021</v>
      </c>
      <c r="G53" s="78" t="s">
        <v>8022</v>
      </c>
      <c r="H53" s="79"/>
      <c r="I53" s="23">
        <v>1.0</v>
      </c>
      <c r="J53" s="14"/>
      <c r="K53" s="14"/>
      <c r="L53" s="14"/>
      <c r="M53" s="14"/>
      <c r="N53" s="14"/>
      <c r="O53" s="14"/>
      <c r="P53" s="14"/>
      <c r="Q53" s="14"/>
      <c r="R53" s="14"/>
      <c r="S53" s="14"/>
      <c r="T53" s="14"/>
      <c r="U53" s="14"/>
      <c r="V53" s="14"/>
      <c r="W53" s="14"/>
      <c r="X53" s="14"/>
      <c r="Y53" s="14"/>
      <c r="Z53" s="14"/>
      <c r="AA53" s="14"/>
      <c r="AB53" s="14"/>
    </row>
    <row r="54">
      <c r="A54" s="7">
        <v>44873.0</v>
      </c>
      <c r="B54" s="8" t="s">
        <v>8023</v>
      </c>
      <c r="C54" s="9" t="s">
        <v>14</v>
      </c>
      <c r="D54" s="15" t="s">
        <v>8024</v>
      </c>
      <c r="E54" s="8" t="s">
        <v>3947</v>
      </c>
      <c r="F54" s="16" t="s">
        <v>8025</v>
      </c>
      <c r="G54" s="78" t="s">
        <v>8026</v>
      </c>
      <c r="H54" s="79"/>
      <c r="I54" s="14"/>
      <c r="J54" s="14"/>
      <c r="K54" s="14"/>
      <c r="L54" s="14"/>
      <c r="M54" s="14"/>
      <c r="N54" s="14"/>
      <c r="O54" s="14"/>
      <c r="P54" s="14"/>
      <c r="Q54" s="14"/>
      <c r="R54" s="14"/>
      <c r="S54" s="14"/>
      <c r="T54" s="14"/>
      <c r="U54" s="14"/>
      <c r="V54" s="14"/>
      <c r="W54" s="14"/>
      <c r="X54" s="14"/>
      <c r="Y54" s="14"/>
      <c r="Z54" s="14"/>
      <c r="AA54" s="14"/>
      <c r="AB54" s="14"/>
    </row>
    <row r="55">
      <c r="A55" s="7">
        <v>44873.0</v>
      </c>
      <c r="B55" s="8" t="s">
        <v>8027</v>
      </c>
      <c r="C55" s="9" t="s">
        <v>14</v>
      </c>
      <c r="D55" s="10" t="s">
        <v>8028</v>
      </c>
      <c r="E55" s="8" t="s">
        <v>16</v>
      </c>
      <c r="F55" s="16" t="s">
        <v>8029</v>
      </c>
      <c r="G55" s="78" t="s">
        <v>8030</v>
      </c>
      <c r="H55" s="79"/>
      <c r="I55" s="14"/>
      <c r="J55" s="14"/>
      <c r="K55" s="14"/>
      <c r="L55" s="14"/>
      <c r="M55" s="14"/>
      <c r="N55" s="14"/>
      <c r="O55" s="14"/>
      <c r="P55" s="14"/>
      <c r="Q55" s="14"/>
      <c r="R55" s="14"/>
      <c r="S55" s="14"/>
      <c r="T55" s="14"/>
      <c r="U55" s="14"/>
      <c r="V55" s="14"/>
      <c r="W55" s="14"/>
      <c r="X55" s="14"/>
      <c r="Y55" s="14"/>
      <c r="Z55" s="14"/>
      <c r="AA55" s="14"/>
      <c r="AB55" s="14"/>
    </row>
    <row r="56" hidden="1">
      <c r="A56" s="7">
        <v>44873.0</v>
      </c>
      <c r="B56" s="8" t="s">
        <v>8031</v>
      </c>
      <c r="C56" s="9" t="s">
        <v>14</v>
      </c>
      <c r="D56" s="15" t="s">
        <v>8032</v>
      </c>
      <c r="E56" s="8" t="s">
        <v>156</v>
      </c>
      <c r="F56" s="20" t="s">
        <v>8033</v>
      </c>
      <c r="G56" s="21" t="s">
        <v>8034</v>
      </c>
      <c r="H56" s="79"/>
      <c r="I56" s="14"/>
      <c r="J56" s="14"/>
      <c r="K56" s="14"/>
      <c r="L56" s="14"/>
      <c r="M56" s="14"/>
      <c r="N56" s="14"/>
      <c r="O56" s="14"/>
      <c r="P56" s="14"/>
      <c r="Q56" s="14"/>
      <c r="R56" s="14"/>
      <c r="S56" s="14"/>
      <c r="T56" s="14"/>
      <c r="U56" s="14"/>
      <c r="V56" s="14"/>
      <c r="W56" s="14"/>
      <c r="X56" s="14"/>
      <c r="Y56" s="14"/>
      <c r="Z56" s="14"/>
      <c r="AA56" s="14"/>
      <c r="AB56" s="14"/>
    </row>
    <row r="57" hidden="1">
      <c r="A57" s="7">
        <v>44873.0</v>
      </c>
      <c r="B57" s="8" t="s">
        <v>8035</v>
      </c>
      <c r="C57" s="9" t="s">
        <v>14</v>
      </c>
      <c r="D57" s="10" t="s">
        <v>8032</v>
      </c>
      <c r="E57" s="8" t="s">
        <v>156</v>
      </c>
      <c r="F57" s="20" t="s">
        <v>8036</v>
      </c>
      <c r="G57" s="21" t="s">
        <v>8037</v>
      </c>
      <c r="H57" s="79"/>
      <c r="I57" s="14"/>
      <c r="J57" s="14"/>
      <c r="K57" s="14"/>
      <c r="L57" s="14"/>
      <c r="M57" s="14"/>
      <c r="N57" s="14"/>
      <c r="O57" s="14"/>
      <c r="P57" s="14"/>
      <c r="Q57" s="14"/>
      <c r="R57" s="14"/>
      <c r="S57" s="14"/>
      <c r="T57" s="14"/>
      <c r="U57" s="14"/>
      <c r="V57" s="14"/>
      <c r="W57" s="14"/>
      <c r="X57" s="14"/>
      <c r="Y57" s="14"/>
      <c r="Z57" s="14"/>
      <c r="AA57" s="14"/>
      <c r="AB57" s="14"/>
    </row>
    <row r="58">
      <c r="A58" s="7">
        <v>44873.0</v>
      </c>
      <c r="B58" s="8" t="s">
        <v>8038</v>
      </c>
      <c r="C58" s="9" t="s">
        <v>10</v>
      </c>
      <c r="D58" s="10" t="s">
        <v>8039</v>
      </c>
      <c r="E58" s="8" t="s">
        <v>109</v>
      </c>
      <c r="F58" s="16" t="s">
        <v>8040</v>
      </c>
      <c r="G58" s="78" t="s">
        <v>8041</v>
      </c>
      <c r="H58" s="79"/>
      <c r="I58" s="14"/>
      <c r="J58" s="14"/>
      <c r="K58" s="14"/>
      <c r="L58" s="14"/>
      <c r="M58" s="14"/>
      <c r="N58" s="14"/>
      <c r="O58" s="14"/>
      <c r="P58" s="14"/>
      <c r="Q58" s="14"/>
      <c r="R58" s="14"/>
      <c r="S58" s="14"/>
      <c r="T58" s="14"/>
      <c r="U58" s="14"/>
      <c r="V58" s="14"/>
      <c r="W58" s="14"/>
      <c r="X58" s="14"/>
      <c r="Y58" s="14"/>
      <c r="Z58" s="14"/>
      <c r="AA58" s="14"/>
      <c r="AB58" s="14"/>
    </row>
    <row r="59">
      <c r="A59" s="7">
        <v>44873.0</v>
      </c>
      <c r="B59" s="8" t="s">
        <v>8042</v>
      </c>
      <c r="C59" s="9" t="s">
        <v>14</v>
      </c>
      <c r="D59" s="15" t="s">
        <v>8043</v>
      </c>
      <c r="E59" s="8" t="s">
        <v>109</v>
      </c>
      <c r="F59" s="16" t="s">
        <v>8044</v>
      </c>
      <c r="G59" s="78" t="s">
        <v>8045</v>
      </c>
      <c r="H59" s="79"/>
      <c r="I59" s="23">
        <v>1.0</v>
      </c>
      <c r="J59" s="14"/>
      <c r="K59" s="14"/>
      <c r="L59" s="14"/>
      <c r="M59" s="14"/>
      <c r="N59" s="14"/>
      <c r="O59" s="14"/>
      <c r="P59" s="14"/>
      <c r="Q59" s="14"/>
      <c r="R59" s="14"/>
      <c r="S59" s="14"/>
      <c r="T59" s="14"/>
      <c r="U59" s="14"/>
      <c r="V59" s="14"/>
      <c r="W59" s="14"/>
      <c r="X59" s="14"/>
      <c r="Y59" s="14"/>
      <c r="Z59" s="14"/>
      <c r="AA59" s="14"/>
      <c r="AB59" s="14"/>
    </row>
    <row r="60">
      <c r="A60" s="7">
        <v>44874.0</v>
      </c>
      <c r="B60" s="8" t="s">
        <v>8046</v>
      </c>
      <c r="C60" s="9" t="s">
        <v>14</v>
      </c>
      <c r="D60" s="10" t="s">
        <v>8047</v>
      </c>
      <c r="E60" s="8" t="s">
        <v>165</v>
      </c>
      <c r="F60" s="16" t="s">
        <v>8048</v>
      </c>
      <c r="G60" s="78" t="s">
        <v>8049</v>
      </c>
      <c r="H60" s="79"/>
      <c r="I60" s="14"/>
      <c r="J60" s="14"/>
      <c r="K60" s="14"/>
      <c r="L60" s="14"/>
      <c r="M60" s="14"/>
      <c r="N60" s="14"/>
      <c r="O60" s="14"/>
      <c r="P60" s="14"/>
      <c r="Q60" s="14"/>
      <c r="R60" s="14"/>
      <c r="S60" s="14"/>
      <c r="T60" s="14"/>
      <c r="U60" s="14"/>
      <c r="V60" s="14"/>
      <c r="W60" s="14"/>
      <c r="X60" s="14"/>
      <c r="Y60" s="14"/>
      <c r="Z60" s="14"/>
      <c r="AA60" s="14"/>
      <c r="AB60" s="14"/>
    </row>
    <row r="61">
      <c r="A61" s="7">
        <v>44874.0</v>
      </c>
      <c r="B61" s="8" t="s">
        <v>8050</v>
      </c>
      <c r="C61" s="9" t="s">
        <v>14</v>
      </c>
      <c r="D61" s="15" t="s">
        <v>8051</v>
      </c>
      <c r="E61" s="8" t="s">
        <v>1374</v>
      </c>
      <c r="F61" s="16" t="s">
        <v>7687</v>
      </c>
      <c r="G61" s="78" t="s">
        <v>8052</v>
      </c>
      <c r="H61" s="79"/>
      <c r="I61" s="14"/>
      <c r="J61" s="14"/>
      <c r="K61" s="14"/>
      <c r="L61" s="14"/>
      <c r="M61" s="14"/>
      <c r="N61" s="14"/>
      <c r="O61" s="14"/>
      <c r="P61" s="14"/>
      <c r="Q61" s="14"/>
      <c r="R61" s="14"/>
      <c r="S61" s="14"/>
      <c r="T61" s="14"/>
      <c r="U61" s="14"/>
      <c r="V61" s="14"/>
      <c r="W61" s="14"/>
      <c r="X61" s="14"/>
      <c r="Y61" s="14"/>
      <c r="Z61" s="14"/>
      <c r="AA61" s="14"/>
      <c r="AB61" s="14"/>
    </row>
    <row r="62" hidden="1">
      <c r="A62" s="7">
        <v>44874.0</v>
      </c>
      <c r="B62" s="8" t="s">
        <v>8053</v>
      </c>
      <c r="C62" s="9" t="s">
        <v>14</v>
      </c>
      <c r="D62" s="15" t="s">
        <v>8054</v>
      </c>
      <c r="E62" s="8" t="s">
        <v>93</v>
      </c>
      <c r="F62" s="12"/>
      <c r="G62" s="8" t="s">
        <v>8055</v>
      </c>
      <c r="H62" s="79"/>
      <c r="I62" s="14"/>
      <c r="J62" s="14"/>
      <c r="K62" s="14"/>
      <c r="L62" s="14"/>
      <c r="M62" s="14"/>
      <c r="N62" s="14"/>
      <c r="O62" s="14"/>
      <c r="P62" s="14"/>
      <c r="Q62" s="14"/>
      <c r="R62" s="14"/>
      <c r="S62" s="14"/>
      <c r="T62" s="14"/>
      <c r="U62" s="14"/>
      <c r="V62" s="14"/>
      <c r="W62" s="14"/>
      <c r="X62" s="14"/>
      <c r="Y62" s="14"/>
      <c r="Z62" s="14"/>
      <c r="AA62" s="14"/>
      <c r="AB62" s="14"/>
    </row>
    <row r="63">
      <c r="A63" s="7">
        <v>44874.0</v>
      </c>
      <c r="B63" s="8" t="s">
        <v>8056</v>
      </c>
      <c r="C63" s="9" t="s">
        <v>14</v>
      </c>
      <c r="D63" s="10" t="s">
        <v>8057</v>
      </c>
      <c r="E63" s="8" t="s">
        <v>109</v>
      </c>
      <c r="F63" s="16" t="s">
        <v>8058</v>
      </c>
      <c r="G63" s="78" t="s">
        <v>8059</v>
      </c>
      <c r="H63" s="79"/>
      <c r="I63" s="14"/>
      <c r="J63" s="14"/>
      <c r="K63" s="14"/>
      <c r="L63" s="14"/>
      <c r="M63" s="14"/>
      <c r="N63" s="14"/>
      <c r="O63" s="14"/>
      <c r="P63" s="14"/>
      <c r="Q63" s="14"/>
      <c r="R63" s="14"/>
      <c r="S63" s="14"/>
      <c r="T63" s="14"/>
      <c r="U63" s="14"/>
      <c r="V63" s="14"/>
      <c r="W63" s="14"/>
      <c r="X63" s="14"/>
      <c r="Y63" s="14"/>
      <c r="Z63" s="14"/>
      <c r="AA63" s="14"/>
      <c r="AB63" s="14"/>
    </row>
    <row r="64">
      <c r="A64" s="7">
        <v>44874.0</v>
      </c>
      <c r="B64" s="8" t="s">
        <v>8060</v>
      </c>
      <c r="C64" s="9" t="s">
        <v>14</v>
      </c>
      <c r="D64" s="15" t="s">
        <v>8061</v>
      </c>
      <c r="E64" s="8" t="s">
        <v>93</v>
      </c>
      <c r="F64" s="16" t="s">
        <v>8062</v>
      </c>
      <c r="G64" s="78" t="s">
        <v>8063</v>
      </c>
      <c r="H64" s="79"/>
      <c r="I64" s="14"/>
      <c r="J64" s="14"/>
      <c r="K64" s="14"/>
      <c r="L64" s="14"/>
      <c r="M64" s="14"/>
      <c r="N64" s="14"/>
      <c r="O64" s="14"/>
      <c r="P64" s="14"/>
      <c r="Q64" s="14"/>
      <c r="R64" s="14"/>
      <c r="S64" s="14"/>
      <c r="T64" s="14"/>
      <c r="U64" s="14"/>
      <c r="V64" s="14"/>
      <c r="W64" s="14"/>
      <c r="X64" s="14"/>
      <c r="Y64" s="14"/>
      <c r="Z64" s="14"/>
      <c r="AA64" s="14"/>
      <c r="AB64" s="14"/>
    </row>
    <row r="65">
      <c r="A65" s="7">
        <v>44874.0</v>
      </c>
      <c r="B65" s="8" t="s">
        <v>8064</v>
      </c>
      <c r="C65" s="9" t="s">
        <v>14</v>
      </c>
      <c r="D65" s="15" t="s">
        <v>8065</v>
      </c>
      <c r="E65" s="8" t="s">
        <v>109</v>
      </c>
      <c r="F65" s="16" t="s">
        <v>8066</v>
      </c>
      <c r="G65" s="78" t="s">
        <v>8067</v>
      </c>
      <c r="H65" s="79"/>
      <c r="I65" s="14"/>
      <c r="J65" s="14"/>
      <c r="K65" s="14"/>
      <c r="L65" s="14"/>
      <c r="M65" s="14"/>
      <c r="N65" s="14"/>
      <c r="O65" s="14"/>
      <c r="P65" s="14"/>
      <c r="Q65" s="14"/>
      <c r="R65" s="14"/>
      <c r="S65" s="14"/>
      <c r="T65" s="14"/>
      <c r="U65" s="14"/>
      <c r="V65" s="14"/>
      <c r="W65" s="14"/>
      <c r="X65" s="14"/>
      <c r="Y65" s="14"/>
      <c r="Z65" s="14"/>
      <c r="AA65" s="14"/>
      <c r="AB65" s="14"/>
    </row>
    <row r="66" hidden="1">
      <c r="A66" s="7">
        <v>44874.0</v>
      </c>
      <c r="B66" s="8" t="s">
        <v>8068</v>
      </c>
      <c r="C66" s="9" t="s">
        <v>14</v>
      </c>
      <c r="D66" s="15" t="s">
        <v>8069</v>
      </c>
      <c r="E66" s="8" t="s">
        <v>109</v>
      </c>
      <c r="F66" s="12"/>
      <c r="G66" s="8" t="s">
        <v>8070</v>
      </c>
      <c r="H66" s="79"/>
      <c r="I66" s="14"/>
      <c r="J66" s="14"/>
      <c r="K66" s="14"/>
      <c r="L66" s="14"/>
      <c r="M66" s="14"/>
      <c r="N66" s="14"/>
      <c r="O66" s="14"/>
      <c r="P66" s="14"/>
      <c r="Q66" s="14"/>
      <c r="R66" s="14"/>
      <c r="S66" s="14"/>
      <c r="T66" s="14"/>
      <c r="U66" s="14"/>
      <c r="V66" s="14"/>
      <c r="W66" s="14"/>
      <c r="X66" s="14"/>
      <c r="Y66" s="14"/>
      <c r="Z66" s="14"/>
      <c r="AA66" s="14"/>
      <c r="AB66" s="14"/>
    </row>
    <row r="67">
      <c r="A67" s="7">
        <v>44874.0</v>
      </c>
      <c r="B67" s="8" t="s">
        <v>8071</v>
      </c>
      <c r="C67" s="9" t="s">
        <v>10</v>
      </c>
      <c r="D67" s="10" t="s">
        <v>8072</v>
      </c>
      <c r="E67" s="8" t="s">
        <v>199</v>
      </c>
      <c r="F67" s="16" t="s">
        <v>8073</v>
      </c>
      <c r="G67" s="78" t="s">
        <v>8074</v>
      </c>
      <c r="H67" s="79"/>
      <c r="I67" s="23">
        <v>1.0</v>
      </c>
      <c r="J67" s="14"/>
      <c r="K67" s="14"/>
      <c r="L67" s="14"/>
      <c r="M67" s="14"/>
      <c r="N67" s="14"/>
      <c r="O67" s="14"/>
      <c r="P67" s="14"/>
      <c r="Q67" s="14"/>
      <c r="R67" s="14"/>
      <c r="S67" s="14"/>
      <c r="T67" s="14"/>
      <c r="U67" s="14"/>
      <c r="V67" s="14"/>
      <c r="W67" s="14"/>
      <c r="X67" s="14"/>
      <c r="Y67" s="14"/>
      <c r="Z67" s="14"/>
      <c r="AA67" s="14"/>
      <c r="AB67" s="14"/>
    </row>
    <row r="68">
      <c r="A68" s="7">
        <v>44874.0</v>
      </c>
      <c r="B68" s="8" t="s">
        <v>8075</v>
      </c>
      <c r="C68" s="9" t="s">
        <v>14</v>
      </c>
      <c r="D68" s="10" t="s">
        <v>8076</v>
      </c>
      <c r="E68" s="8" t="s">
        <v>109</v>
      </c>
      <c r="F68" s="16" t="s">
        <v>8077</v>
      </c>
      <c r="G68" s="78" t="s">
        <v>8078</v>
      </c>
      <c r="H68" s="79"/>
      <c r="I68" s="23">
        <v>1.0</v>
      </c>
      <c r="J68" s="14"/>
      <c r="K68" s="14"/>
      <c r="L68" s="14"/>
      <c r="M68" s="14"/>
      <c r="N68" s="14"/>
      <c r="O68" s="14"/>
      <c r="P68" s="14"/>
      <c r="Q68" s="14"/>
      <c r="R68" s="14"/>
      <c r="S68" s="14"/>
      <c r="T68" s="14"/>
      <c r="U68" s="14"/>
      <c r="V68" s="14"/>
      <c r="W68" s="14"/>
      <c r="X68" s="14"/>
      <c r="Y68" s="14"/>
      <c r="Z68" s="14"/>
      <c r="AA68" s="14"/>
      <c r="AB68" s="14"/>
    </row>
    <row r="69">
      <c r="A69" s="7">
        <v>44875.0</v>
      </c>
      <c r="B69" s="8" t="s">
        <v>8079</v>
      </c>
      <c r="C69" s="9" t="s">
        <v>14</v>
      </c>
      <c r="D69" s="10" t="s">
        <v>8080</v>
      </c>
      <c r="E69" s="8" t="s">
        <v>93</v>
      </c>
      <c r="F69" s="16" t="s">
        <v>8081</v>
      </c>
      <c r="G69" s="78" t="s">
        <v>8082</v>
      </c>
      <c r="H69" s="79"/>
      <c r="I69" s="14"/>
      <c r="J69" s="14"/>
      <c r="K69" s="14"/>
      <c r="L69" s="14"/>
      <c r="M69" s="14"/>
      <c r="N69" s="14"/>
      <c r="O69" s="14"/>
      <c r="P69" s="14"/>
      <c r="Q69" s="14"/>
      <c r="R69" s="14"/>
      <c r="S69" s="14"/>
      <c r="T69" s="14"/>
      <c r="U69" s="14"/>
      <c r="V69" s="14"/>
      <c r="W69" s="14"/>
      <c r="X69" s="14"/>
      <c r="Y69" s="14"/>
      <c r="Z69" s="14"/>
      <c r="AA69" s="14"/>
      <c r="AB69" s="14"/>
    </row>
    <row r="70" hidden="1">
      <c r="A70" s="7">
        <v>44875.0</v>
      </c>
      <c r="B70" s="8" t="s">
        <v>8083</v>
      </c>
      <c r="C70" s="9" t="s">
        <v>10</v>
      </c>
      <c r="D70" s="10" t="s">
        <v>8084</v>
      </c>
      <c r="E70" s="8" t="s">
        <v>199</v>
      </c>
      <c r="F70" s="16"/>
      <c r="G70" s="8" t="s">
        <v>8085</v>
      </c>
      <c r="H70" s="79"/>
      <c r="I70" s="14"/>
      <c r="J70" s="14"/>
      <c r="K70" s="14"/>
      <c r="L70" s="14"/>
      <c r="M70" s="14"/>
      <c r="N70" s="14"/>
      <c r="O70" s="14"/>
      <c r="P70" s="14"/>
      <c r="Q70" s="14"/>
      <c r="R70" s="14"/>
      <c r="S70" s="14"/>
      <c r="T70" s="14"/>
      <c r="U70" s="14"/>
      <c r="V70" s="14"/>
      <c r="W70" s="14"/>
      <c r="X70" s="14"/>
      <c r="Y70" s="14"/>
      <c r="Z70" s="14"/>
      <c r="AA70" s="14"/>
      <c r="AB70" s="14"/>
    </row>
    <row r="71">
      <c r="A71" s="7">
        <v>44875.0</v>
      </c>
      <c r="B71" s="8" t="s">
        <v>8086</v>
      </c>
      <c r="C71" s="9" t="s">
        <v>14</v>
      </c>
      <c r="D71" s="10" t="s">
        <v>8087</v>
      </c>
      <c r="E71" s="8" t="s">
        <v>3631</v>
      </c>
      <c r="F71" s="16" t="s">
        <v>8088</v>
      </c>
      <c r="G71" s="78" t="s">
        <v>8089</v>
      </c>
      <c r="H71" s="79"/>
      <c r="I71" s="14"/>
      <c r="J71" s="14"/>
      <c r="K71" s="14"/>
      <c r="L71" s="14"/>
      <c r="M71" s="14"/>
      <c r="N71" s="14"/>
      <c r="O71" s="14"/>
      <c r="P71" s="14"/>
      <c r="Q71" s="14"/>
      <c r="R71" s="14"/>
      <c r="S71" s="14"/>
      <c r="T71" s="14"/>
      <c r="U71" s="14"/>
      <c r="V71" s="14"/>
      <c r="W71" s="14"/>
      <c r="X71" s="14"/>
      <c r="Y71" s="14"/>
      <c r="Z71" s="14"/>
      <c r="AA71" s="14"/>
      <c r="AB71" s="14"/>
    </row>
    <row r="72">
      <c r="A72" s="7">
        <v>44875.0</v>
      </c>
      <c r="B72" s="8" t="s">
        <v>8090</v>
      </c>
      <c r="C72" s="9" t="s">
        <v>10</v>
      </c>
      <c r="D72" s="10" t="s">
        <v>8065</v>
      </c>
      <c r="E72" s="8" t="s">
        <v>109</v>
      </c>
      <c r="F72" s="16" t="s">
        <v>8091</v>
      </c>
      <c r="G72" s="21" t="s">
        <v>8092</v>
      </c>
      <c r="H72" s="79"/>
      <c r="I72" s="14"/>
      <c r="J72" s="14"/>
      <c r="K72" s="14"/>
      <c r="L72" s="14"/>
      <c r="M72" s="14"/>
      <c r="N72" s="14"/>
      <c r="O72" s="14"/>
      <c r="P72" s="14"/>
      <c r="Q72" s="14"/>
      <c r="R72" s="14"/>
      <c r="S72" s="14"/>
      <c r="T72" s="14"/>
      <c r="U72" s="14"/>
      <c r="V72" s="14"/>
      <c r="W72" s="14"/>
      <c r="X72" s="14"/>
      <c r="Y72" s="14"/>
      <c r="Z72" s="14"/>
      <c r="AA72" s="14"/>
      <c r="AB72" s="14"/>
    </row>
    <row r="73" ht="150.0" customHeight="1">
      <c r="A73" s="7">
        <v>44876.0</v>
      </c>
      <c r="B73" s="8" t="s">
        <v>8093</v>
      </c>
      <c r="C73" s="9" t="s">
        <v>14</v>
      </c>
      <c r="D73" s="10" t="s">
        <v>8094</v>
      </c>
      <c r="E73" s="8" t="s">
        <v>1374</v>
      </c>
      <c r="F73" s="16" t="s">
        <v>8095</v>
      </c>
      <c r="G73" s="8" t="s">
        <v>8096</v>
      </c>
      <c r="H73" s="79"/>
      <c r="I73" s="103">
        <f>SUM(I4:I72)</f>
        <v>20</v>
      </c>
      <c r="J73" s="14"/>
      <c r="K73" s="14"/>
      <c r="L73" s="14"/>
      <c r="M73" s="14"/>
      <c r="N73" s="14"/>
      <c r="O73" s="14"/>
      <c r="P73" s="14"/>
      <c r="Q73" s="14"/>
      <c r="R73" s="14"/>
      <c r="S73" s="14"/>
      <c r="T73" s="14"/>
      <c r="U73" s="14"/>
      <c r="V73" s="14"/>
      <c r="W73" s="14"/>
      <c r="X73" s="14"/>
      <c r="Y73" s="14"/>
      <c r="Z73" s="14"/>
      <c r="AA73" s="14"/>
      <c r="AB73" s="14"/>
    </row>
    <row r="74">
      <c r="A74" s="7">
        <v>44876.0</v>
      </c>
      <c r="B74" s="8" t="s">
        <v>8097</v>
      </c>
      <c r="C74" s="9" t="s">
        <v>14</v>
      </c>
      <c r="D74" s="15" t="s">
        <v>8098</v>
      </c>
      <c r="E74" s="8" t="s">
        <v>83</v>
      </c>
      <c r="F74" s="16" t="s">
        <v>8099</v>
      </c>
      <c r="G74" s="78" t="s">
        <v>8100</v>
      </c>
      <c r="H74" s="79"/>
      <c r="I74" s="14"/>
      <c r="J74" s="14"/>
      <c r="K74" s="14"/>
      <c r="L74" s="14"/>
      <c r="M74" s="14"/>
      <c r="N74" s="14"/>
      <c r="O74" s="14"/>
      <c r="P74" s="14"/>
      <c r="Q74" s="14"/>
      <c r="R74" s="14"/>
      <c r="S74" s="14"/>
      <c r="T74" s="14"/>
      <c r="U74" s="14"/>
      <c r="V74" s="14"/>
      <c r="W74" s="14"/>
      <c r="X74" s="14"/>
      <c r="Y74" s="14"/>
      <c r="Z74" s="14"/>
      <c r="AA74" s="14"/>
      <c r="AB74" s="14"/>
    </row>
    <row r="75">
      <c r="A75" s="7">
        <v>44876.0</v>
      </c>
      <c r="B75" s="8" t="s">
        <v>8101</v>
      </c>
      <c r="C75" s="9" t="s">
        <v>14</v>
      </c>
      <c r="D75" s="10" t="s">
        <v>8102</v>
      </c>
      <c r="E75" s="8" t="s">
        <v>8103</v>
      </c>
      <c r="F75" s="16" t="s">
        <v>8104</v>
      </c>
      <c r="G75" s="21" t="s">
        <v>8105</v>
      </c>
      <c r="H75" s="79"/>
      <c r="I75" s="14"/>
      <c r="J75" s="14"/>
      <c r="K75" s="14"/>
      <c r="L75" s="14"/>
      <c r="M75" s="14"/>
      <c r="N75" s="14"/>
      <c r="O75" s="14"/>
      <c r="P75" s="14"/>
      <c r="Q75" s="14"/>
      <c r="R75" s="14"/>
      <c r="S75" s="14"/>
      <c r="T75" s="14"/>
      <c r="U75" s="14"/>
      <c r="V75" s="14"/>
      <c r="W75" s="14"/>
      <c r="X75" s="14"/>
      <c r="Y75" s="14"/>
      <c r="Z75" s="14"/>
      <c r="AA75" s="14"/>
      <c r="AB75" s="14"/>
    </row>
    <row r="76" ht="328.5" customHeight="1">
      <c r="A76" s="7">
        <v>44876.0</v>
      </c>
      <c r="B76" s="8" t="s">
        <v>8106</v>
      </c>
      <c r="C76" s="9" t="s">
        <v>14</v>
      </c>
      <c r="D76" s="53" t="s">
        <v>8107</v>
      </c>
      <c r="E76" s="8" t="s">
        <v>156</v>
      </c>
      <c r="F76" s="16" t="s">
        <v>8108</v>
      </c>
      <c r="G76" s="21" t="s">
        <v>8109</v>
      </c>
      <c r="H76" s="79"/>
      <c r="J76" s="14"/>
      <c r="K76" s="14"/>
      <c r="L76" s="14"/>
      <c r="M76" s="14"/>
      <c r="N76" s="14"/>
      <c r="O76" s="14"/>
      <c r="P76" s="14"/>
      <c r="Q76" s="14"/>
      <c r="R76" s="14"/>
      <c r="S76" s="14"/>
      <c r="T76" s="14"/>
      <c r="U76" s="14"/>
      <c r="V76" s="14"/>
      <c r="W76" s="14"/>
      <c r="X76" s="14"/>
      <c r="Y76" s="14"/>
      <c r="Z76" s="14"/>
      <c r="AA76" s="14"/>
      <c r="AB76" s="14"/>
    </row>
    <row r="77">
      <c r="A77" s="7">
        <v>44876.0</v>
      </c>
      <c r="B77" s="8" t="s">
        <v>8110</v>
      </c>
      <c r="C77" s="9" t="s">
        <v>14</v>
      </c>
      <c r="D77" s="15" t="s">
        <v>8111</v>
      </c>
      <c r="E77" s="8" t="s">
        <v>7504</v>
      </c>
      <c r="F77" s="16" t="s">
        <v>7584</v>
      </c>
      <c r="G77" s="78" t="s">
        <v>8112</v>
      </c>
      <c r="H77" s="79"/>
      <c r="I77" s="14"/>
      <c r="J77" s="14"/>
      <c r="K77" s="14"/>
      <c r="L77" s="14"/>
      <c r="M77" s="14"/>
      <c r="N77" s="14"/>
      <c r="O77" s="14"/>
      <c r="P77" s="14"/>
      <c r="Q77" s="14"/>
      <c r="R77" s="14"/>
      <c r="S77" s="14"/>
      <c r="T77" s="14"/>
      <c r="U77" s="14"/>
      <c r="V77" s="14"/>
      <c r="W77" s="14"/>
      <c r="X77" s="14"/>
      <c r="Y77" s="14"/>
      <c r="Z77" s="14"/>
      <c r="AA77" s="14"/>
      <c r="AB77" s="14"/>
    </row>
    <row r="78">
      <c r="A78" s="7">
        <v>44879.0</v>
      </c>
      <c r="B78" s="8" t="s">
        <v>8113</v>
      </c>
      <c r="C78" s="9" t="s">
        <v>14</v>
      </c>
      <c r="D78" s="10" t="s">
        <v>8114</v>
      </c>
      <c r="E78" s="8" t="s">
        <v>123</v>
      </c>
      <c r="F78" s="16" t="s">
        <v>7249</v>
      </c>
      <c r="G78" s="78" t="s">
        <v>8115</v>
      </c>
      <c r="H78" s="79"/>
      <c r="I78" s="14"/>
      <c r="J78" s="14"/>
      <c r="K78" s="14"/>
      <c r="L78" s="14"/>
      <c r="M78" s="14"/>
      <c r="N78" s="14"/>
      <c r="O78" s="14"/>
      <c r="P78" s="14"/>
      <c r="Q78" s="14"/>
      <c r="R78" s="14"/>
      <c r="S78" s="14"/>
      <c r="T78" s="14"/>
      <c r="U78" s="14"/>
      <c r="V78" s="14"/>
      <c r="W78" s="14"/>
      <c r="X78" s="14"/>
      <c r="Y78" s="14"/>
      <c r="Z78" s="14"/>
      <c r="AA78" s="14"/>
      <c r="AB78" s="14"/>
    </row>
    <row r="79">
      <c r="A79" s="7">
        <v>44879.0</v>
      </c>
      <c r="B79" s="8" t="s">
        <v>8116</v>
      </c>
      <c r="C79" s="9" t="s">
        <v>14</v>
      </c>
      <c r="D79" s="15" t="s">
        <v>8117</v>
      </c>
      <c r="E79" s="8" t="s">
        <v>156</v>
      </c>
      <c r="F79" s="16" t="s">
        <v>8118</v>
      </c>
      <c r="G79" s="78" t="s">
        <v>8119</v>
      </c>
      <c r="H79" s="79"/>
      <c r="I79" s="14"/>
      <c r="J79" s="14"/>
      <c r="K79" s="14"/>
      <c r="L79" s="14"/>
      <c r="M79" s="14"/>
      <c r="N79" s="14"/>
      <c r="O79" s="14"/>
      <c r="P79" s="14"/>
      <c r="Q79" s="14"/>
      <c r="R79" s="14"/>
      <c r="S79" s="14"/>
      <c r="T79" s="14"/>
      <c r="U79" s="14"/>
      <c r="V79" s="14"/>
      <c r="W79" s="14"/>
      <c r="X79" s="14"/>
      <c r="Y79" s="14"/>
      <c r="Z79" s="14"/>
      <c r="AA79" s="14"/>
      <c r="AB79" s="14"/>
    </row>
    <row r="80">
      <c r="A80" s="7">
        <v>44879.0</v>
      </c>
      <c r="B80" s="8" t="s">
        <v>8120</v>
      </c>
      <c r="C80" s="9" t="s">
        <v>14</v>
      </c>
      <c r="D80" s="15" t="s">
        <v>8121</v>
      </c>
      <c r="E80" s="8" t="s">
        <v>3631</v>
      </c>
      <c r="F80" s="16" t="s">
        <v>8122</v>
      </c>
      <c r="G80" s="78" t="s">
        <v>8123</v>
      </c>
      <c r="H80" s="79"/>
      <c r="I80" s="14"/>
      <c r="J80" s="14"/>
      <c r="K80" s="14"/>
      <c r="L80" s="14"/>
      <c r="M80" s="14"/>
      <c r="N80" s="14"/>
      <c r="O80" s="14"/>
      <c r="P80" s="14"/>
      <c r="Q80" s="14"/>
      <c r="R80" s="14"/>
      <c r="S80" s="14"/>
      <c r="T80" s="14"/>
      <c r="U80" s="14"/>
      <c r="V80" s="14"/>
      <c r="W80" s="14"/>
      <c r="X80" s="14"/>
      <c r="Y80" s="14"/>
      <c r="Z80" s="14"/>
      <c r="AA80" s="14"/>
      <c r="AB80" s="14"/>
    </row>
    <row r="81">
      <c r="A81" s="7">
        <v>44879.0</v>
      </c>
      <c r="B81" s="8" t="s">
        <v>8124</v>
      </c>
      <c r="C81" s="9" t="s">
        <v>14</v>
      </c>
      <c r="D81" s="15" t="s">
        <v>8125</v>
      </c>
      <c r="E81" s="8" t="s">
        <v>109</v>
      </c>
      <c r="F81" s="16" t="s">
        <v>8126</v>
      </c>
      <c r="G81" s="78" t="s">
        <v>8127</v>
      </c>
      <c r="H81" s="79"/>
      <c r="I81" s="14"/>
      <c r="J81" s="14"/>
      <c r="K81" s="14"/>
      <c r="L81" s="14"/>
      <c r="M81" s="14"/>
      <c r="N81" s="14"/>
      <c r="O81" s="14"/>
      <c r="P81" s="14"/>
      <c r="Q81" s="14"/>
      <c r="R81" s="14"/>
      <c r="S81" s="14"/>
      <c r="T81" s="14"/>
      <c r="U81" s="14"/>
      <c r="V81" s="14"/>
      <c r="W81" s="14"/>
      <c r="X81" s="14"/>
      <c r="Y81" s="14"/>
      <c r="Z81" s="14"/>
      <c r="AA81" s="14"/>
      <c r="AB81" s="14"/>
    </row>
    <row r="82">
      <c r="A82" s="7">
        <v>44879.0</v>
      </c>
      <c r="B82" s="8" t="s">
        <v>8128</v>
      </c>
      <c r="C82" s="9" t="s">
        <v>14</v>
      </c>
      <c r="D82" s="10" t="s">
        <v>8129</v>
      </c>
      <c r="E82" s="8" t="s">
        <v>132</v>
      </c>
      <c r="F82" s="16" t="s">
        <v>8130</v>
      </c>
      <c r="G82" s="78" t="s">
        <v>8131</v>
      </c>
      <c r="H82" s="79"/>
      <c r="I82" s="14"/>
      <c r="J82" s="14"/>
      <c r="K82" s="14"/>
      <c r="L82" s="14"/>
      <c r="M82" s="14"/>
      <c r="N82" s="14"/>
      <c r="O82" s="14"/>
      <c r="P82" s="14"/>
      <c r="Q82" s="14"/>
      <c r="R82" s="14"/>
      <c r="S82" s="14"/>
      <c r="T82" s="14"/>
      <c r="U82" s="14"/>
      <c r="V82" s="14"/>
      <c r="W82" s="14"/>
      <c r="X82" s="14"/>
      <c r="Y82" s="14"/>
      <c r="Z82" s="14"/>
      <c r="AA82" s="14"/>
      <c r="AB82" s="14"/>
    </row>
    <row r="83">
      <c r="A83" s="7">
        <v>44879.0</v>
      </c>
      <c r="B83" s="8" t="s">
        <v>8132</v>
      </c>
      <c r="C83" s="9" t="s">
        <v>14</v>
      </c>
      <c r="D83" s="10" t="s">
        <v>8133</v>
      </c>
      <c r="E83" s="8" t="s">
        <v>2506</v>
      </c>
      <c r="F83" s="16" t="s">
        <v>8134</v>
      </c>
      <c r="G83" s="78" t="s">
        <v>8135</v>
      </c>
      <c r="H83" s="79"/>
      <c r="I83" s="14"/>
      <c r="J83" s="14"/>
      <c r="K83" s="14"/>
      <c r="L83" s="14"/>
      <c r="M83" s="14"/>
      <c r="N83" s="14"/>
      <c r="O83" s="14"/>
      <c r="P83" s="14"/>
      <c r="Q83" s="14"/>
      <c r="R83" s="14"/>
      <c r="S83" s="14"/>
      <c r="T83" s="14"/>
      <c r="U83" s="14"/>
      <c r="V83" s="14"/>
      <c r="W83" s="14"/>
      <c r="X83" s="14"/>
      <c r="Y83" s="14"/>
      <c r="Z83" s="14"/>
      <c r="AA83" s="14"/>
      <c r="AB83" s="14"/>
    </row>
    <row r="84">
      <c r="A84" s="7">
        <v>44880.0</v>
      </c>
      <c r="B84" s="8" t="s">
        <v>8136</v>
      </c>
      <c r="C84" s="9" t="s">
        <v>14</v>
      </c>
      <c r="D84" s="15" t="s">
        <v>8137</v>
      </c>
      <c r="E84" s="8" t="s">
        <v>7610</v>
      </c>
      <c r="F84" s="16" t="s">
        <v>7611</v>
      </c>
      <c r="G84" s="78" t="s">
        <v>8138</v>
      </c>
      <c r="H84" s="79"/>
      <c r="I84" s="14"/>
      <c r="J84" s="14"/>
      <c r="K84" s="14"/>
      <c r="L84" s="14"/>
      <c r="M84" s="14"/>
      <c r="N84" s="14"/>
      <c r="O84" s="14"/>
      <c r="P84" s="14"/>
      <c r="Q84" s="14"/>
      <c r="R84" s="14"/>
      <c r="S84" s="14"/>
      <c r="T84" s="14"/>
      <c r="U84" s="14"/>
      <c r="V84" s="14"/>
      <c r="W84" s="14"/>
      <c r="X84" s="14"/>
      <c r="Y84" s="14"/>
      <c r="Z84" s="14"/>
      <c r="AA84" s="14"/>
      <c r="AB84" s="14"/>
    </row>
    <row r="85">
      <c r="A85" s="7">
        <v>44880.0</v>
      </c>
      <c r="B85" s="8" t="s">
        <v>8139</v>
      </c>
      <c r="C85" s="9" t="s">
        <v>14</v>
      </c>
      <c r="D85" s="10" t="s">
        <v>8140</v>
      </c>
      <c r="E85" s="8" t="s">
        <v>5046</v>
      </c>
      <c r="F85" s="16" t="s">
        <v>8141</v>
      </c>
      <c r="G85" s="78" t="s">
        <v>8142</v>
      </c>
      <c r="H85" s="79"/>
      <c r="I85" s="14"/>
      <c r="J85" s="14"/>
      <c r="K85" s="14"/>
      <c r="L85" s="14"/>
      <c r="M85" s="14"/>
      <c r="N85" s="14"/>
      <c r="O85" s="14"/>
      <c r="P85" s="14"/>
      <c r="Q85" s="14"/>
      <c r="R85" s="14"/>
      <c r="S85" s="14"/>
      <c r="T85" s="14"/>
      <c r="U85" s="14"/>
      <c r="V85" s="14"/>
      <c r="W85" s="14"/>
      <c r="X85" s="14"/>
      <c r="Y85" s="14"/>
      <c r="Z85" s="14"/>
      <c r="AA85" s="14"/>
      <c r="AB85" s="14"/>
    </row>
    <row r="86">
      <c r="A86" s="7">
        <v>44880.0</v>
      </c>
      <c r="B86" s="8" t="s">
        <v>8143</v>
      </c>
      <c r="C86" s="9" t="s">
        <v>14</v>
      </c>
      <c r="D86" s="15" t="s">
        <v>8144</v>
      </c>
      <c r="E86" s="8" t="s">
        <v>6117</v>
      </c>
      <c r="F86" s="16" t="s">
        <v>8145</v>
      </c>
      <c r="G86" s="21" t="s">
        <v>8146</v>
      </c>
      <c r="H86" s="79"/>
      <c r="I86" s="14"/>
      <c r="J86" s="14"/>
      <c r="K86" s="14"/>
      <c r="L86" s="14"/>
      <c r="M86" s="14"/>
      <c r="N86" s="14"/>
      <c r="O86" s="14"/>
      <c r="P86" s="14"/>
      <c r="Q86" s="14"/>
      <c r="R86" s="14"/>
      <c r="S86" s="14"/>
      <c r="T86" s="14"/>
      <c r="U86" s="14"/>
      <c r="V86" s="14"/>
      <c r="W86" s="14"/>
      <c r="X86" s="14"/>
      <c r="Y86" s="14"/>
      <c r="Z86" s="14"/>
      <c r="AA86" s="14"/>
      <c r="AB86" s="14"/>
    </row>
    <row r="87">
      <c r="A87" s="7">
        <v>44880.0</v>
      </c>
      <c r="B87" s="8" t="s">
        <v>8147</v>
      </c>
      <c r="C87" s="9" t="s">
        <v>14</v>
      </c>
      <c r="D87" s="15" t="s">
        <v>8148</v>
      </c>
      <c r="E87" s="8" t="s">
        <v>6117</v>
      </c>
      <c r="F87" s="16" t="s">
        <v>8149</v>
      </c>
      <c r="G87" s="21" t="s">
        <v>8150</v>
      </c>
      <c r="H87" s="79"/>
      <c r="I87" s="14"/>
      <c r="J87" s="14"/>
      <c r="K87" s="14"/>
      <c r="L87" s="14"/>
      <c r="M87" s="14"/>
      <c r="N87" s="14"/>
      <c r="O87" s="14"/>
      <c r="P87" s="14"/>
      <c r="Q87" s="14"/>
      <c r="R87" s="14"/>
      <c r="S87" s="14"/>
      <c r="T87" s="14"/>
      <c r="U87" s="14"/>
      <c r="V87" s="14"/>
      <c r="W87" s="14"/>
      <c r="X87" s="14"/>
      <c r="Y87" s="14"/>
      <c r="Z87" s="14"/>
      <c r="AA87" s="14"/>
      <c r="AB87" s="14"/>
    </row>
    <row r="88" hidden="1">
      <c r="A88" s="7">
        <v>44880.0</v>
      </c>
      <c r="B88" s="8" t="s">
        <v>8151</v>
      </c>
      <c r="C88" s="9" t="s">
        <v>10</v>
      </c>
      <c r="D88" s="10" t="s">
        <v>8152</v>
      </c>
      <c r="E88" s="11"/>
      <c r="F88" s="12"/>
      <c r="G88" s="8" t="s">
        <v>8153</v>
      </c>
      <c r="H88" s="79"/>
      <c r="I88" s="14"/>
      <c r="J88" s="14"/>
      <c r="K88" s="14"/>
      <c r="L88" s="14"/>
      <c r="M88" s="14"/>
      <c r="N88" s="14"/>
      <c r="O88" s="14"/>
      <c r="P88" s="14"/>
      <c r="Q88" s="14"/>
      <c r="R88" s="14"/>
      <c r="S88" s="14"/>
      <c r="T88" s="14"/>
      <c r="U88" s="14"/>
      <c r="V88" s="14"/>
      <c r="W88" s="14"/>
      <c r="X88" s="14"/>
      <c r="Y88" s="14"/>
      <c r="Z88" s="14"/>
      <c r="AA88" s="14"/>
      <c r="AB88" s="14"/>
    </row>
    <row r="89">
      <c r="A89" s="7">
        <v>44880.0</v>
      </c>
      <c r="B89" s="8" t="s">
        <v>8154</v>
      </c>
      <c r="C89" s="9" t="s">
        <v>14</v>
      </c>
      <c r="D89" s="10" t="s">
        <v>8155</v>
      </c>
      <c r="E89" s="8" t="s">
        <v>156</v>
      </c>
      <c r="F89" s="16" t="s">
        <v>8156</v>
      </c>
      <c r="G89" s="78" t="s">
        <v>8157</v>
      </c>
      <c r="H89" s="79"/>
      <c r="I89" s="14"/>
      <c r="J89" s="14"/>
      <c r="K89" s="14"/>
      <c r="L89" s="14"/>
      <c r="M89" s="14"/>
      <c r="N89" s="14"/>
      <c r="O89" s="14"/>
      <c r="P89" s="14"/>
      <c r="Q89" s="14"/>
      <c r="R89" s="14"/>
      <c r="S89" s="14"/>
      <c r="T89" s="14"/>
      <c r="U89" s="14"/>
      <c r="V89" s="14"/>
      <c r="W89" s="14"/>
      <c r="X89" s="14"/>
      <c r="Y89" s="14"/>
      <c r="Z89" s="14"/>
      <c r="AA89" s="14"/>
      <c r="AB89" s="14"/>
    </row>
    <row r="90" ht="205.5" customHeight="1">
      <c r="A90" s="7">
        <v>44881.0</v>
      </c>
      <c r="B90" s="8" t="s">
        <v>8158</v>
      </c>
      <c r="C90" s="9" t="s">
        <v>14</v>
      </c>
      <c r="D90" s="15" t="s">
        <v>8159</v>
      </c>
      <c r="E90" s="8" t="s">
        <v>2425</v>
      </c>
      <c r="F90" s="16" t="s">
        <v>8013</v>
      </c>
      <c r="G90" s="78" t="s">
        <v>8160</v>
      </c>
      <c r="H90" s="79"/>
      <c r="I90" s="14"/>
      <c r="J90" s="14"/>
      <c r="K90" s="14"/>
      <c r="L90" s="14"/>
      <c r="M90" s="14"/>
      <c r="N90" s="14"/>
      <c r="O90" s="14"/>
      <c r="P90" s="14"/>
      <c r="Q90" s="14"/>
      <c r="R90" s="14"/>
      <c r="S90" s="14"/>
      <c r="T90" s="14"/>
      <c r="U90" s="14"/>
      <c r="V90" s="14"/>
      <c r="W90" s="14"/>
      <c r="X90" s="14"/>
      <c r="Y90" s="14"/>
      <c r="Z90" s="14"/>
      <c r="AA90" s="14"/>
      <c r="AB90" s="14"/>
    </row>
    <row r="91" ht="205.5" customHeight="1">
      <c r="A91" s="7">
        <v>44881.0</v>
      </c>
      <c r="B91" s="8" t="s">
        <v>8158</v>
      </c>
      <c r="C91" s="9" t="s">
        <v>14</v>
      </c>
      <c r="D91" s="15" t="s">
        <v>8161</v>
      </c>
      <c r="E91" s="8" t="s">
        <v>2425</v>
      </c>
      <c r="F91" s="16" t="s">
        <v>8162</v>
      </c>
      <c r="G91" s="21" t="s">
        <v>8163</v>
      </c>
      <c r="H91" s="79"/>
      <c r="I91" s="14"/>
      <c r="J91" s="14"/>
      <c r="K91" s="14"/>
      <c r="L91" s="14"/>
      <c r="M91" s="14"/>
      <c r="N91" s="14"/>
      <c r="O91" s="14"/>
      <c r="P91" s="14"/>
      <c r="Q91" s="14"/>
      <c r="R91" s="14"/>
      <c r="S91" s="14"/>
      <c r="T91" s="14"/>
      <c r="U91" s="14"/>
      <c r="V91" s="14"/>
      <c r="W91" s="14"/>
      <c r="X91" s="14"/>
      <c r="Y91" s="14"/>
      <c r="Z91" s="14"/>
      <c r="AA91" s="14"/>
      <c r="AB91" s="14"/>
    </row>
    <row r="92">
      <c r="A92" s="7">
        <v>44881.0</v>
      </c>
      <c r="B92" s="8" t="s">
        <v>8164</v>
      </c>
      <c r="C92" s="9" t="s">
        <v>14</v>
      </c>
      <c r="D92" s="10" t="s">
        <v>8165</v>
      </c>
      <c r="E92" s="8" t="s">
        <v>93</v>
      </c>
      <c r="F92" s="16" t="s">
        <v>8166</v>
      </c>
      <c r="G92" s="21" t="s">
        <v>8167</v>
      </c>
      <c r="H92" s="79"/>
      <c r="I92" s="14"/>
      <c r="J92" s="14"/>
      <c r="K92" s="14"/>
      <c r="L92" s="14"/>
      <c r="M92" s="14"/>
      <c r="N92" s="14"/>
      <c r="O92" s="14"/>
      <c r="P92" s="14"/>
      <c r="Q92" s="14"/>
      <c r="R92" s="14"/>
      <c r="S92" s="14"/>
      <c r="T92" s="14"/>
      <c r="U92" s="14"/>
      <c r="V92" s="14"/>
      <c r="W92" s="14"/>
      <c r="X92" s="14"/>
      <c r="Y92" s="14"/>
      <c r="Z92" s="14"/>
      <c r="AA92" s="14"/>
      <c r="AB92" s="14"/>
    </row>
    <row r="93">
      <c r="A93" s="7">
        <v>44881.0</v>
      </c>
      <c r="B93" s="8" t="s">
        <v>8168</v>
      </c>
      <c r="C93" s="9" t="s">
        <v>14</v>
      </c>
      <c r="D93" s="10" t="s">
        <v>8169</v>
      </c>
      <c r="E93" s="8" t="s">
        <v>109</v>
      </c>
      <c r="F93" s="16" t="s">
        <v>8170</v>
      </c>
      <c r="G93" s="21" t="s">
        <v>8171</v>
      </c>
      <c r="H93" s="79"/>
      <c r="I93" s="14"/>
      <c r="J93" s="14"/>
      <c r="K93" s="14"/>
      <c r="L93" s="14"/>
      <c r="M93" s="14"/>
      <c r="N93" s="14"/>
      <c r="O93" s="14"/>
      <c r="P93" s="14"/>
      <c r="Q93" s="14"/>
      <c r="R93" s="14"/>
      <c r="S93" s="14"/>
      <c r="T93" s="14"/>
      <c r="U93" s="14"/>
      <c r="V93" s="14"/>
      <c r="W93" s="14"/>
      <c r="X93" s="14"/>
      <c r="Y93" s="14"/>
      <c r="Z93" s="14"/>
      <c r="AA93" s="14"/>
      <c r="AB93" s="14"/>
    </row>
    <row r="94">
      <c r="A94" s="7">
        <v>44881.0</v>
      </c>
      <c r="B94" s="8" t="s">
        <v>8172</v>
      </c>
      <c r="C94" s="9" t="s">
        <v>14</v>
      </c>
      <c r="D94" s="10" t="s">
        <v>8173</v>
      </c>
      <c r="E94" s="8" t="s">
        <v>156</v>
      </c>
      <c r="F94" s="16" t="s">
        <v>8174</v>
      </c>
      <c r="G94" s="78" t="s">
        <v>8175</v>
      </c>
      <c r="H94" s="79"/>
      <c r="I94" s="14"/>
      <c r="J94" s="14"/>
      <c r="K94" s="14"/>
      <c r="L94" s="14"/>
      <c r="M94" s="14"/>
      <c r="N94" s="14"/>
      <c r="O94" s="14"/>
      <c r="P94" s="14"/>
      <c r="Q94" s="14"/>
      <c r="R94" s="14"/>
      <c r="S94" s="14"/>
      <c r="T94" s="14"/>
      <c r="U94" s="14"/>
      <c r="V94" s="14"/>
      <c r="W94" s="14"/>
      <c r="X94" s="14"/>
      <c r="Y94" s="14"/>
      <c r="Z94" s="14"/>
      <c r="AA94" s="14"/>
      <c r="AB94" s="14"/>
    </row>
    <row r="95">
      <c r="A95" s="7">
        <v>44881.0</v>
      </c>
      <c r="B95" s="8" t="s">
        <v>8176</v>
      </c>
      <c r="C95" s="9" t="s">
        <v>14</v>
      </c>
      <c r="D95" s="10" t="s">
        <v>8177</v>
      </c>
      <c r="E95" s="8" t="s">
        <v>156</v>
      </c>
      <c r="F95" s="16" t="s">
        <v>8178</v>
      </c>
      <c r="G95" s="78" t="s">
        <v>8179</v>
      </c>
      <c r="H95" s="79"/>
      <c r="I95" s="14"/>
      <c r="J95" s="14"/>
      <c r="K95" s="14"/>
      <c r="L95" s="14"/>
      <c r="M95" s="14"/>
      <c r="N95" s="14"/>
      <c r="O95" s="14"/>
      <c r="P95" s="14"/>
      <c r="Q95" s="14"/>
      <c r="R95" s="14"/>
      <c r="S95" s="14"/>
      <c r="T95" s="14"/>
      <c r="U95" s="14"/>
      <c r="V95" s="14"/>
      <c r="W95" s="14"/>
      <c r="X95" s="14"/>
      <c r="Y95" s="14"/>
      <c r="Z95" s="14"/>
      <c r="AA95" s="14"/>
      <c r="AB95" s="14"/>
    </row>
    <row r="96">
      <c r="A96" s="7">
        <v>44881.0</v>
      </c>
      <c r="B96" s="8" t="s">
        <v>8180</v>
      </c>
      <c r="C96" s="9" t="s">
        <v>10</v>
      </c>
      <c r="D96" s="10" t="s">
        <v>8181</v>
      </c>
      <c r="E96" s="8" t="s">
        <v>68</v>
      </c>
      <c r="F96" s="16" t="s">
        <v>8182</v>
      </c>
      <c r="G96" s="21" t="s">
        <v>8183</v>
      </c>
      <c r="H96" s="79"/>
      <c r="I96" s="14"/>
      <c r="J96" s="14"/>
      <c r="K96" s="14"/>
      <c r="L96" s="14"/>
      <c r="M96" s="14"/>
      <c r="N96" s="14"/>
      <c r="O96" s="14"/>
      <c r="P96" s="14"/>
      <c r="Q96" s="14"/>
      <c r="R96" s="14"/>
      <c r="S96" s="14"/>
      <c r="T96" s="14"/>
      <c r="U96" s="14"/>
      <c r="V96" s="14"/>
      <c r="W96" s="14"/>
      <c r="X96" s="14"/>
      <c r="Y96" s="14"/>
      <c r="Z96" s="14"/>
      <c r="AA96" s="14"/>
      <c r="AB96" s="14"/>
    </row>
    <row r="97">
      <c r="A97" s="7">
        <v>44881.0</v>
      </c>
      <c r="B97" s="8" t="s">
        <v>8184</v>
      </c>
      <c r="C97" s="9" t="s">
        <v>14</v>
      </c>
      <c r="D97" s="10" t="s">
        <v>8185</v>
      </c>
      <c r="E97" s="8" t="s">
        <v>156</v>
      </c>
      <c r="F97" s="16" t="s">
        <v>8186</v>
      </c>
      <c r="G97" s="78" t="s">
        <v>8187</v>
      </c>
      <c r="H97" s="79"/>
      <c r="I97" s="14"/>
      <c r="J97" s="14"/>
      <c r="K97" s="14"/>
      <c r="L97" s="14"/>
      <c r="M97" s="14"/>
      <c r="N97" s="14"/>
      <c r="O97" s="14"/>
      <c r="P97" s="14"/>
      <c r="Q97" s="14"/>
      <c r="R97" s="14"/>
      <c r="S97" s="14"/>
      <c r="T97" s="14"/>
      <c r="U97" s="14"/>
      <c r="V97" s="14"/>
      <c r="W97" s="14"/>
      <c r="X97" s="14"/>
      <c r="Y97" s="14"/>
      <c r="Z97" s="14"/>
      <c r="AA97" s="14"/>
      <c r="AB97" s="14"/>
    </row>
    <row r="98">
      <c r="A98" s="7">
        <v>44881.0</v>
      </c>
      <c r="B98" s="8" t="s">
        <v>8188</v>
      </c>
      <c r="C98" s="9" t="s">
        <v>10</v>
      </c>
      <c r="D98" s="10" t="s">
        <v>8189</v>
      </c>
      <c r="E98" s="8" t="s">
        <v>68</v>
      </c>
      <c r="F98" s="16" t="s">
        <v>8190</v>
      </c>
      <c r="G98" s="21" t="s">
        <v>8191</v>
      </c>
      <c r="H98" s="79"/>
      <c r="I98" s="14"/>
      <c r="J98" s="14"/>
      <c r="K98" s="14"/>
      <c r="L98" s="14"/>
      <c r="M98" s="14"/>
      <c r="N98" s="14"/>
      <c r="O98" s="14"/>
      <c r="P98" s="14"/>
      <c r="Q98" s="14"/>
      <c r="R98" s="14"/>
      <c r="S98" s="14"/>
      <c r="T98" s="14"/>
      <c r="U98" s="14"/>
      <c r="V98" s="14"/>
      <c r="W98" s="14"/>
      <c r="X98" s="14"/>
      <c r="Y98" s="14"/>
      <c r="Z98" s="14"/>
      <c r="AA98" s="14"/>
      <c r="AB98" s="14"/>
    </row>
    <row r="99">
      <c r="A99" s="7">
        <v>44881.0</v>
      </c>
      <c r="B99" s="8" t="s">
        <v>8192</v>
      </c>
      <c r="C99" s="9" t="s">
        <v>14</v>
      </c>
      <c r="D99" s="10" t="s">
        <v>8193</v>
      </c>
      <c r="E99" s="8" t="s">
        <v>156</v>
      </c>
      <c r="F99" s="16" t="s">
        <v>8194</v>
      </c>
      <c r="G99" s="21" t="s">
        <v>8195</v>
      </c>
      <c r="H99" s="79"/>
      <c r="I99" s="14"/>
      <c r="J99" s="14"/>
      <c r="K99" s="14"/>
      <c r="L99" s="14"/>
      <c r="M99" s="14"/>
      <c r="N99" s="14"/>
      <c r="O99" s="14"/>
      <c r="P99" s="14"/>
      <c r="Q99" s="14"/>
      <c r="R99" s="14"/>
      <c r="S99" s="14"/>
      <c r="T99" s="14"/>
      <c r="U99" s="14"/>
      <c r="V99" s="14"/>
      <c r="W99" s="14"/>
      <c r="X99" s="14"/>
      <c r="Y99" s="14"/>
      <c r="Z99" s="14"/>
      <c r="AA99" s="14"/>
      <c r="AB99" s="14"/>
    </row>
    <row r="100">
      <c r="A100" s="7">
        <v>44882.0</v>
      </c>
      <c r="B100" s="8" t="s">
        <v>8196</v>
      </c>
      <c r="C100" s="9" t="s">
        <v>14</v>
      </c>
      <c r="D100" s="10" t="s">
        <v>8197</v>
      </c>
      <c r="E100" s="8" t="s">
        <v>156</v>
      </c>
      <c r="F100" s="16" t="s">
        <v>8198</v>
      </c>
      <c r="G100" s="78" t="s">
        <v>8199</v>
      </c>
      <c r="H100" s="79"/>
      <c r="I100" s="14"/>
      <c r="J100" s="14"/>
      <c r="K100" s="14"/>
      <c r="L100" s="14"/>
      <c r="M100" s="14"/>
      <c r="N100" s="14"/>
      <c r="O100" s="14"/>
      <c r="P100" s="14"/>
      <c r="Q100" s="14"/>
      <c r="R100" s="14"/>
      <c r="S100" s="14"/>
      <c r="T100" s="14"/>
      <c r="U100" s="14"/>
      <c r="V100" s="14"/>
      <c r="W100" s="14"/>
      <c r="X100" s="14"/>
      <c r="Y100" s="14"/>
      <c r="Z100" s="14"/>
      <c r="AA100" s="14"/>
      <c r="AB100" s="14"/>
    </row>
    <row r="101">
      <c r="A101" s="7">
        <v>44882.0</v>
      </c>
      <c r="B101" s="8" t="s">
        <v>8200</v>
      </c>
      <c r="C101" s="9" t="s">
        <v>14</v>
      </c>
      <c r="D101" s="10" t="s">
        <v>8201</v>
      </c>
      <c r="E101" s="8" t="s">
        <v>93</v>
      </c>
      <c r="F101" s="16" t="s">
        <v>8202</v>
      </c>
      <c r="G101" s="8" t="s">
        <v>8203</v>
      </c>
      <c r="H101" s="79"/>
      <c r="I101" s="14"/>
      <c r="J101" s="14"/>
      <c r="K101" s="14"/>
      <c r="L101" s="14"/>
      <c r="M101" s="14"/>
      <c r="N101" s="14"/>
      <c r="O101" s="14"/>
      <c r="P101" s="14"/>
      <c r="Q101" s="14"/>
      <c r="R101" s="14"/>
      <c r="S101" s="14"/>
      <c r="T101" s="14"/>
      <c r="U101" s="14"/>
      <c r="V101" s="14"/>
      <c r="W101" s="14"/>
      <c r="X101" s="14"/>
      <c r="Y101" s="14"/>
      <c r="Z101" s="14"/>
      <c r="AA101" s="14"/>
      <c r="AB101" s="14"/>
    </row>
    <row r="102">
      <c r="A102" s="7">
        <v>44882.0</v>
      </c>
      <c r="B102" s="8" t="s">
        <v>8204</v>
      </c>
      <c r="C102" s="9" t="s">
        <v>14</v>
      </c>
      <c r="D102" s="10" t="s">
        <v>8205</v>
      </c>
      <c r="E102" s="8" t="s">
        <v>68</v>
      </c>
      <c r="F102" s="16" t="s">
        <v>8206</v>
      </c>
      <c r="G102" s="21" t="s">
        <v>8207</v>
      </c>
      <c r="H102" s="79"/>
      <c r="I102" s="14"/>
      <c r="J102" s="14"/>
      <c r="K102" s="14"/>
      <c r="L102" s="14"/>
      <c r="M102" s="14"/>
      <c r="N102" s="14"/>
      <c r="O102" s="14"/>
      <c r="P102" s="14"/>
      <c r="Q102" s="14"/>
      <c r="R102" s="14"/>
      <c r="S102" s="14"/>
      <c r="T102" s="14"/>
      <c r="U102" s="14"/>
      <c r="V102" s="14"/>
      <c r="W102" s="14"/>
      <c r="X102" s="14"/>
      <c r="Y102" s="14"/>
      <c r="Z102" s="14"/>
      <c r="AA102" s="14"/>
      <c r="AB102" s="14"/>
    </row>
    <row r="103">
      <c r="A103" s="7">
        <v>44882.0</v>
      </c>
      <c r="B103" s="8" t="s">
        <v>8208</v>
      </c>
      <c r="C103" s="9" t="s">
        <v>14</v>
      </c>
      <c r="D103" s="10" t="s">
        <v>8209</v>
      </c>
      <c r="E103" s="8" t="s">
        <v>156</v>
      </c>
      <c r="F103" s="27"/>
      <c r="G103" s="8" t="s">
        <v>8210</v>
      </c>
      <c r="H103" s="79"/>
      <c r="I103" s="8" t="s">
        <v>8211</v>
      </c>
      <c r="J103" s="14"/>
      <c r="K103" s="14"/>
      <c r="L103" s="14"/>
      <c r="M103" s="14"/>
      <c r="N103" s="14"/>
      <c r="O103" s="14"/>
      <c r="P103" s="14"/>
      <c r="Q103" s="14"/>
      <c r="R103" s="14"/>
      <c r="S103" s="14"/>
      <c r="T103" s="14"/>
      <c r="U103" s="14"/>
      <c r="V103" s="14"/>
      <c r="W103" s="14"/>
      <c r="X103" s="14"/>
      <c r="Y103" s="14"/>
      <c r="Z103" s="14"/>
      <c r="AA103" s="14"/>
      <c r="AB103" s="14"/>
    </row>
    <row r="104">
      <c r="A104" s="7">
        <v>44882.0</v>
      </c>
      <c r="B104" s="8" t="s">
        <v>8212</v>
      </c>
      <c r="C104" s="9" t="s">
        <v>10</v>
      </c>
      <c r="D104" s="10" t="s">
        <v>8213</v>
      </c>
      <c r="E104" s="8" t="s">
        <v>156</v>
      </c>
      <c r="F104" s="16"/>
      <c r="G104" s="8" t="s">
        <v>8214</v>
      </c>
      <c r="H104" s="79"/>
      <c r="I104" s="14"/>
      <c r="J104" s="14"/>
      <c r="K104" s="14"/>
      <c r="L104" s="14"/>
      <c r="M104" s="14"/>
      <c r="N104" s="14"/>
      <c r="O104" s="14"/>
      <c r="P104" s="14"/>
      <c r="Q104" s="14"/>
      <c r="R104" s="14"/>
      <c r="S104" s="14"/>
      <c r="T104" s="14"/>
      <c r="U104" s="14"/>
      <c r="V104" s="14"/>
      <c r="W104" s="14"/>
      <c r="X104" s="14"/>
      <c r="Y104" s="14"/>
      <c r="Z104" s="14"/>
      <c r="AA104" s="14"/>
      <c r="AB104" s="14"/>
    </row>
    <row r="105">
      <c r="A105" s="7">
        <v>44882.0</v>
      </c>
      <c r="B105" s="8" t="s">
        <v>8215</v>
      </c>
      <c r="C105" s="9" t="s">
        <v>14</v>
      </c>
      <c r="D105" s="10" t="s">
        <v>8216</v>
      </c>
      <c r="E105" s="8" t="s">
        <v>83</v>
      </c>
      <c r="F105" s="104" t="s">
        <v>8217</v>
      </c>
      <c r="G105" s="78" t="s">
        <v>8218</v>
      </c>
      <c r="H105" s="79"/>
      <c r="I105" s="14"/>
      <c r="J105" s="14"/>
      <c r="K105" s="14"/>
      <c r="L105" s="14"/>
      <c r="M105" s="14"/>
      <c r="N105" s="14"/>
      <c r="O105" s="14"/>
      <c r="P105" s="14"/>
      <c r="Q105" s="14"/>
      <c r="R105" s="14"/>
      <c r="S105" s="14"/>
      <c r="T105" s="14"/>
      <c r="U105" s="14"/>
      <c r="V105" s="14"/>
      <c r="W105" s="14"/>
      <c r="X105" s="14"/>
      <c r="Y105" s="14"/>
      <c r="Z105" s="14"/>
      <c r="AA105" s="14"/>
      <c r="AB105" s="14"/>
    </row>
    <row r="106">
      <c r="A106" s="7">
        <v>44882.0</v>
      </c>
      <c r="B106" s="8" t="s">
        <v>8219</v>
      </c>
      <c r="C106" s="9" t="s">
        <v>14</v>
      </c>
      <c r="D106" s="15" t="s">
        <v>8220</v>
      </c>
      <c r="E106" s="8" t="s">
        <v>156</v>
      </c>
      <c r="F106" s="27"/>
      <c r="G106" s="8" t="s">
        <v>8221</v>
      </c>
      <c r="H106" s="79"/>
      <c r="I106" s="20" t="s">
        <v>8222</v>
      </c>
      <c r="J106" s="14"/>
      <c r="K106" s="14"/>
      <c r="L106" s="14"/>
      <c r="M106" s="14"/>
      <c r="N106" s="14"/>
      <c r="O106" s="14"/>
      <c r="P106" s="14"/>
      <c r="Q106" s="14"/>
      <c r="R106" s="14"/>
      <c r="S106" s="14"/>
      <c r="T106" s="14"/>
      <c r="U106" s="14"/>
      <c r="V106" s="14"/>
      <c r="W106" s="14"/>
      <c r="X106" s="14"/>
      <c r="Y106" s="14"/>
      <c r="Z106" s="14"/>
      <c r="AA106" s="14"/>
      <c r="AB106" s="14"/>
    </row>
    <row r="107">
      <c r="A107" s="7">
        <v>44882.0</v>
      </c>
      <c r="B107" s="8" t="s">
        <v>8223</v>
      </c>
      <c r="C107" s="9" t="s">
        <v>14</v>
      </c>
      <c r="D107" s="15" t="s">
        <v>8224</v>
      </c>
      <c r="E107" s="8" t="s">
        <v>16</v>
      </c>
      <c r="F107" s="16" t="s">
        <v>8225</v>
      </c>
      <c r="G107" s="78" t="s">
        <v>8226</v>
      </c>
      <c r="H107" s="79"/>
      <c r="I107" s="14"/>
      <c r="J107" s="14"/>
      <c r="K107" s="14"/>
      <c r="L107" s="14"/>
      <c r="M107" s="14"/>
      <c r="N107" s="14"/>
      <c r="O107" s="14"/>
      <c r="P107" s="14"/>
      <c r="Q107" s="14"/>
      <c r="R107" s="14"/>
      <c r="S107" s="14"/>
      <c r="T107" s="14"/>
      <c r="U107" s="14"/>
      <c r="V107" s="14"/>
      <c r="W107" s="14"/>
      <c r="X107" s="14"/>
      <c r="Y107" s="14"/>
      <c r="Z107" s="14"/>
      <c r="AA107" s="14"/>
      <c r="AB107" s="14"/>
    </row>
    <row r="108">
      <c r="A108" s="7">
        <v>44882.0</v>
      </c>
      <c r="B108" s="8" t="s">
        <v>8227</v>
      </c>
      <c r="C108" s="9" t="s">
        <v>14</v>
      </c>
      <c r="D108" s="10" t="s">
        <v>8228</v>
      </c>
      <c r="E108" s="8" t="s">
        <v>123</v>
      </c>
      <c r="F108" s="16" t="s">
        <v>8229</v>
      </c>
      <c r="G108" s="78" t="s">
        <v>8230</v>
      </c>
      <c r="H108" s="79"/>
      <c r="I108" s="14"/>
      <c r="J108" s="14"/>
      <c r="K108" s="14"/>
      <c r="L108" s="14"/>
      <c r="M108" s="14"/>
      <c r="N108" s="14"/>
      <c r="O108" s="14"/>
      <c r="P108" s="14"/>
      <c r="Q108" s="14"/>
      <c r="R108" s="14"/>
      <c r="S108" s="14"/>
      <c r="T108" s="14"/>
      <c r="U108" s="14"/>
      <c r="V108" s="14"/>
      <c r="W108" s="14"/>
      <c r="X108" s="14"/>
      <c r="Y108" s="14"/>
      <c r="Z108" s="14"/>
      <c r="AA108" s="14"/>
      <c r="AB108" s="14"/>
    </row>
    <row r="109">
      <c r="A109" s="7">
        <v>44882.0</v>
      </c>
      <c r="B109" s="8" t="s">
        <v>8231</v>
      </c>
      <c r="C109" s="9" t="s">
        <v>14</v>
      </c>
      <c r="D109" s="10" t="s">
        <v>8232</v>
      </c>
      <c r="E109" s="8" t="s">
        <v>6305</v>
      </c>
      <c r="F109" s="16" t="s">
        <v>8233</v>
      </c>
      <c r="G109" s="78" t="s">
        <v>8234</v>
      </c>
      <c r="H109" s="79"/>
      <c r="I109" s="14"/>
      <c r="J109" s="14"/>
      <c r="K109" s="14"/>
      <c r="L109" s="14"/>
      <c r="M109" s="14"/>
      <c r="N109" s="14"/>
      <c r="O109" s="14"/>
      <c r="P109" s="14"/>
      <c r="Q109" s="14"/>
      <c r="R109" s="14"/>
      <c r="S109" s="14"/>
      <c r="T109" s="14"/>
      <c r="U109" s="14"/>
      <c r="V109" s="14"/>
      <c r="W109" s="14"/>
      <c r="X109" s="14"/>
      <c r="Y109" s="14"/>
      <c r="Z109" s="14"/>
      <c r="AA109" s="14"/>
      <c r="AB109" s="14"/>
    </row>
    <row r="110">
      <c r="A110" s="7">
        <v>44882.0</v>
      </c>
      <c r="B110" s="8" t="s">
        <v>8235</v>
      </c>
      <c r="C110" s="9" t="s">
        <v>14</v>
      </c>
      <c r="D110" s="15" t="s">
        <v>8236</v>
      </c>
      <c r="E110" s="8" t="s">
        <v>68</v>
      </c>
      <c r="F110" s="16" t="s">
        <v>8237</v>
      </c>
      <c r="G110" s="21" t="s">
        <v>8238</v>
      </c>
      <c r="H110" s="79"/>
      <c r="I110" s="14"/>
      <c r="J110" s="14"/>
      <c r="K110" s="14"/>
      <c r="L110" s="14"/>
      <c r="M110" s="14"/>
      <c r="N110" s="14"/>
      <c r="O110" s="14"/>
      <c r="P110" s="14"/>
      <c r="Q110" s="14"/>
      <c r="R110" s="14"/>
      <c r="S110" s="14"/>
      <c r="T110" s="14"/>
      <c r="U110" s="14"/>
      <c r="V110" s="14"/>
      <c r="W110" s="14"/>
      <c r="X110" s="14"/>
      <c r="Y110" s="14"/>
      <c r="Z110" s="14"/>
      <c r="AA110" s="14"/>
      <c r="AB110" s="14"/>
    </row>
    <row r="111">
      <c r="A111" s="7">
        <v>44883.0</v>
      </c>
      <c r="B111" s="8" t="s">
        <v>8239</v>
      </c>
      <c r="C111" s="9" t="s">
        <v>14</v>
      </c>
      <c r="D111" s="10" t="s">
        <v>8240</v>
      </c>
      <c r="E111" s="8" t="s">
        <v>156</v>
      </c>
      <c r="F111" s="16" t="s">
        <v>8241</v>
      </c>
      <c r="G111" s="21" t="s">
        <v>8242</v>
      </c>
      <c r="H111" s="79"/>
      <c r="I111" s="14"/>
      <c r="J111" s="14"/>
      <c r="K111" s="14"/>
      <c r="L111" s="14"/>
      <c r="M111" s="14"/>
      <c r="N111" s="14"/>
      <c r="O111" s="14"/>
      <c r="P111" s="14"/>
      <c r="Q111" s="14"/>
      <c r="R111" s="14"/>
      <c r="S111" s="14"/>
      <c r="T111" s="14"/>
      <c r="U111" s="14"/>
      <c r="V111" s="14"/>
      <c r="W111" s="14"/>
      <c r="X111" s="14"/>
      <c r="Y111" s="14"/>
      <c r="Z111" s="14"/>
      <c r="AA111" s="14"/>
      <c r="AB111" s="14"/>
    </row>
    <row r="112">
      <c r="A112" s="7">
        <v>44883.0</v>
      </c>
      <c r="B112" s="8" t="s">
        <v>8243</v>
      </c>
      <c r="C112" s="9" t="s">
        <v>10</v>
      </c>
      <c r="D112" s="10" t="s">
        <v>8244</v>
      </c>
      <c r="E112" s="8" t="s">
        <v>68</v>
      </c>
      <c r="F112" s="16" t="s">
        <v>8245</v>
      </c>
      <c r="G112" s="21" t="s">
        <v>8246</v>
      </c>
      <c r="H112" s="79"/>
      <c r="I112" s="14"/>
      <c r="J112" s="14"/>
      <c r="K112" s="14"/>
      <c r="L112" s="14"/>
      <c r="M112" s="14"/>
      <c r="N112" s="14"/>
      <c r="O112" s="14"/>
      <c r="P112" s="14"/>
      <c r="Q112" s="14"/>
      <c r="R112" s="14"/>
      <c r="S112" s="14"/>
      <c r="T112" s="14"/>
      <c r="U112" s="14"/>
      <c r="V112" s="14"/>
      <c r="W112" s="14"/>
      <c r="X112" s="14"/>
      <c r="Y112" s="14"/>
      <c r="Z112" s="14"/>
      <c r="AA112" s="14"/>
      <c r="AB112" s="14"/>
    </row>
    <row r="113">
      <c r="A113" s="7">
        <v>44883.0</v>
      </c>
      <c r="B113" s="8" t="s">
        <v>8247</v>
      </c>
      <c r="C113" s="9" t="s">
        <v>14</v>
      </c>
      <c r="D113" s="10" t="s">
        <v>8248</v>
      </c>
      <c r="E113" s="8" t="s">
        <v>7504</v>
      </c>
      <c r="F113" s="16" t="s">
        <v>8249</v>
      </c>
      <c r="G113" s="78" t="s">
        <v>8250</v>
      </c>
      <c r="H113" s="79"/>
      <c r="I113" s="14"/>
      <c r="J113" s="14"/>
      <c r="K113" s="14"/>
      <c r="L113" s="14"/>
      <c r="M113" s="14"/>
      <c r="N113" s="14"/>
      <c r="O113" s="14"/>
      <c r="P113" s="14"/>
      <c r="Q113" s="14"/>
      <c r="R113" s="14"/>
      <c r="S113" s="14"/>
      <c r="T113" s="14"/>
      <c r="U113" s="14"/>
      <c r="V113" s="14"/>
      <c r="W113" s="14"/>
      <c r="X113" s="14"/>
      <c r="Y113" s="14"/>
      <c r="Z113" s="14"/>
      <c r="AA113" s="14"/>
      <c r="AB113" s="14"/>
    </row>
    <row r="114">
      <c r="A114" s="7">
        <v>44883.0</v>
      </c>
      <c r="B114" s="8" t="s">
        <v>8251</v>
      </c>
      <c r="C114" s="9" t="s">
        <v>14</v>
      </c>
      <c r="D114" s="10" t="s">
        <v>8252</v>
      </c>
      <c r="E114" s="8" t="s">
        <v>7504</v>
      </c>
      <c r="F114" s="16" t="s">
        <v>8253</v>
      </c>
      <c r="G114" s="21" t="s">
        <v>8254</v>
      </c>
      <c r="H114" s="79"/>
      <c r="I114" s="14"/>
      <c r="J114" s="14"/>
      <c r="K114" s="14"/>
      <c r="L114" s="14"/>
      <c r="M114" s="14"/>
      <c r="N114" s="14"/>
      <c r="O114" s="14"/>
      <c r="P114" s="14"/>
      <c r="Q114" s="14"/>
      <c r="R114" s="14"/>
      <c r="S114" s="14"/>
      <c r="T114" s="14"/>
      <c r="U114" s="14"/>
      <c r="V114" s="14"/>
      <c r="W114" s="14"/>
      <c r="X114" s="14"/>
      <c r="Y114" s="14"/>
      <c r="Z114" s="14"/>
      <c r="AA114" s="14"/>
      <c r="AB114" s="14"/>
    </row>
    <row r="115">
      <c r="A115" s="7">
        <v>44883.0</v>
      </c>
      <c r="B115" s="8" t="s">
        <v>8255</v>
      </c>
      <c r="C115" s="9" t="s">
        <v>14</v>
      </c>
      <c r="D115" s="10" t="s">
        <v>8256</v>
      </c>
      <c r="E115" s="8" t="s">
        <v>16</v>
      </c>
      <c r="F115" s="16" t="s">
        <v>8257</v>
      </c>
      <c r="G115" s="21" t="s">
        <v>8258</v>
      </c>
      <c r="H115" s="79"/>
      <c r="I115" s="14"/>
      <c r="J115" s="14"/>
      <c r="K115" s="14"/>
      <c r="L115" s="14"/>
      <c r="M115" s="14"/>
      <c r="N115" s="14"/>
      <c r="O115" s="14"/>
      <c r="P115" s="14"/>
      <c r="Q115" s="14"/>
      <c r="R115" s="14"/>
      <c r="S115" s="14"/>
      <c r="T115" s="14"/>
      <c r="U115" s="14"/>
      <c r="V115" s="14"/>
      <c r="W115" s="14"/>
      <c r="X115" s="14"/>
      <c r="Y115" s="14"/>
      <c r="Z115" s="14"/>
      <c r="AA115" s="14"/>
      <c r="AB115" s="14"/>
    </row>
    <row r="116">
      <c r="A116" s="7">
        <v>44883.0</v>
      </c>
      <c r="B116" s="8" t="s">
        <v>8259</v>
      </c>
      <c r="C116" s="9" t="s">
        <v>14</v>
      </c>
      <c r="D116" s="10" t="s">
        <v>8260</v>
      </c>
      <c r="E116" s="8" t="s">
        <v>109</v>
      </c>
      <c r="F116" s="16" t="s">
        <v>8261</v>
      </c>
      <c r="G116" s="21" t="s">
        <v>8262</v>
      </c>
      <c r="H116" s="79"/>
      <c r="I116" s="14"/>
      <c r="J116" s="14"/>
      <c r="K116" s="14"/>
      <c r="L116" s="14"/>
      <c r="M116" s="14"/>
      <c r="N116" s="14"/>
      <c r="O116" s="14"/>
      <c r="P116" s="14"/>
      <c r="Q116" s="14"/>
      <c r="R116" s="14"/>
      <c r="S116" s="14"/>
      <c r="T116" s="14"/>
      <c r="U116" s="14"/>
      <c r="V116" s="14"/>
      <c r="W116" s="14"/>
      <c r="X116" s="14"/>
      <c r="Y116" s="14"/>
      <c r="Z116" s="14"/>
      <c r="AA116" s="14"/>
      <c r="AB116" s="14"/>
    </row>
    <row r="117">
      <c r="A117" s="7">
        <v>44883.0</v>
      </c>
      <c r="B117" s="8" t="s">
        <v>8263</v>
      </c>
      <c r="C117" s="9" t="s">
        <v>14</v>
      </c>
      <c r="D117" s="10" t="s">
        <v>8264</v>
      </c>
      <c r="E117" s="8" t="s">
        <v>6305</v>
      </c>
      <c r="F117" s="16" t="s">
        <v>8265</v>
      </c>
      <c r="G117" s="78" t="s">
        <v>8266</v>
      </c>
      <c r="H117" s="79"/>
      <c r="I117" s="14"/>
      <c r="J117" s="14"/>
      <c r="K117" s="14"/>
      <c r="L117" s="14"/>
      <c r="M117" s="14"/>
      <c r="N117" s="14"/>
      <c r="O117" s="14"/>
      <c r="P117" s="14"/>
      <c r="Q117" s="14"/>
      <c r="R117" s="14"/>
      <c r="S117" s="14"/>
      <c r="T117" s="14"/>
      <c r="U117" s="14"/>
      <c r="V117" s="14"/>
      <c r="W117" s="14"/>
      <c r="X117" s="14"/>
      <c r="Y117" s="14"/>
      <c r="Z117" s="14"/>
      <c r="AA117" s="14"/>
      <c r="AB117" s="14"/>
    </row>
    <row r="118">
      <c r="A118" s="7">
        <v>44886.0</v>
      </c>
      <c r="B118" s="8" t="s">
        <v>8267</v>
      </c>
      <c r="C118" s="9" t="s">
        <v>14</v>
      </c>
      <c r="D118" s="10" t="s">
        <v>8268</v>
      </c>
      <c r="E118" s="8" t="s">
        <v>123</v>
      </c>
      <c r="F118" s="16" t="s">
        <v>8269</v>
      </c>
      <c r="G118" s="21" t="s">
        <v>8270</v>
      </c>
      <c r="H118" s="79"/>
      <c r="I118" s="14"/>
      <c r="J118" s="14"/>
      <c r="K118" s="14"/>
      <c r="L118" s="14"/>
      <c r="M118" s="14"/>
      <c r="N118" s="14"/>
      <c r="O118" s="14"/>
      <c r="P118" s="14"/>
      <c r="Q118" s="14"/>
      <c r="R118" s="14"/>
      <c r="S118" s="14"/>
      <c r="T118" s="14"/>
      <c r="U118" s="14"/>
      <c r="V118" s="14"/>
      <c r="W118" s="14"/>
      <c r="X118" s="14"/>
      <c r="Y118" s="14"/>
      <c r="Z118" s="14"/>
      <c r="AA118" s="14"/>
      <c r="AB118" s="14"/>
    </row>
    <row r="119" ht="255.75" customHeight="1">
      <c r="A119" s="7">
        <v>44886.0</v>
      </c>
      <c r="B119" s="96" t="s">
        <v>8271</v>
      </c>
      <c r="C119" s="9" t="s">
        <v>14</v>
      </c>
      <c r="D119" s="15" t="s">
        <v>8272</v>
      </c>
      <c r="E119" s="8" t="s">
        <v>156</v>
      </c>
      <c r="F119" s="16" t="s">
        <v>7987</v>
      </c>
      <c r="G119" s="21" t="s">
        <v>8273</v>
      </c>
      <c r="H119" s="79"/>
      <c r="I119" s="14"/>
      <c r="J119" s="14"/>
      <c r="K119" s="14"/>
      <c r="L119" s="14"/>
      <c r="M119" s="14"/>
      <c r="N119" s="14"/>
      <c r="O119" s="14"/>
      <c r="P119" s="14"/>
      <c r="Q119" s="14"/>
      <c r="R119" s="14"/>
      <c r="S119" s="14"/>
      <c r="T119" s="14"/>
      <c r="U119" s="14"/>
      <c r="V119" s="14"/>
      <c r="W119" s="14"/>
      <c r="X119" s="14"/>
      <c r="Y119" s="14"/>
      <c r="Z119" s="14"/>
      <c r="AA119" s="14"/>
      <c r="AB119" s="14"/>
    </row>
    <row r="120">
      <c r="A120" s="7">
        <v>44886.0</v>
      </c>
      <c r="B120" s="8" t="s">
        <v>8274</v>
      </c>
      <c r="C120" s="9" t="s">
        <v>14</v>
      </c>
      <c r="D120" s="10" t="s">
        <v>8275</v>
      </c>
      <c r="E120" s="8" t="s">
        <v>156</v>
      </c>
      <c r="F120" s="16" t="s">
        <v>8276</v>
      </c>
      <c r="G120" s="21" t="s">
        <v>8277</v>
      </c>
      <c r="H120" s="79"/>
      <c r="I120" s="14"/>
      <c r="J120" s="14"/>
      <c r="K120" s="14"/>
      <c r="L120" s="14"/>
      <c r="M120" s="14"/>
      <c r="N120" s="14"/>
      <c r="O120" s="14"/>
      <c r="P120" s="14"/>
      <c r="Q120" s="14"/>
      <c r="R120" s="14"/>
      <c r="S120" s="14"/>
      <c r="T120" s="14"/>
      <c r="U120" s="14"/>
      <c r="V120" s="14"/>
      <c r="W120" s="14"/>
      <c r="X120" s="14"/>
      <c r="Y120" s="14"/>
      <c r="Z120" s="14"/>
      <c r="AA120" s="14"/>
      <c r="AB120" s="14"/>
    </row>
    <row r="121">
      <c r="A121" s="7">
        <v>44886.0</v>
      </c>
      <c r="B121" s="8" t="s">
        <v>8278</v>
      </c>
      <c r="C121" s="9" t="s">
        <v>14</v>
      </c>
      <c r="D121" s="15" t="s">
        <v>8279</v>
      </c>
      <c r="E121" s="8" t="s">
        <v>156</v>
      </c>
      <c r="F121" s="16" t="s">
        <v>8280</v>
      </c>
      <c r="G121" s="78" t="s">
        <v>8281</v>
      </c>
      <c r="H121" s="79"/>
      <c r="I121" s="14"/>
      <c r="J121" s="14"/>
      <c r="K121" s="14"/>
      <c r="L121" s="14"/>
      <c r="M121" s="14"/>
      <c r="N121" s="14"/>
      <c r="O121" s="14"/>
      <c r="P121" s="14"/>
      <c r="Q121" s="14"/>
      <c r="R121" s="14"/>
      <c r="S121" s="14"/>
      <c r="T121" s="14"/>
      <c r="U121" s="14"/>
      <c r="V121" s="14"/>
      <c r="W121" s="14"/>
      <c r="X121" s="14"/>
      <c r="Y121" s="14"/>
      <c r="Z121" s="14"/>
      <c r="AA121" s="14"/>
      <c r="AB121" s="14"/>
    </row>
    <row r="122">
      <c r="A122" s="7">
        <v>44886.0</v>
      </c>
      <c r="B122" s="8" t="s">
        <v>8282</v>
      </c>
      <c r="C122" s="9" t="s">
        <v>14</v>
      </c>
      <c r="D122" s="10" t="s">
        <v>8283</v>
      </c>
      <c r="E122" s="8" t="s">
        <v>93</v>
      </c>
      <c r="F122" s="16" t="s">
        <v>8284</v>
      </c>
      <c r="G122" s="78" t="s">
        <v>8285</v>
      </c>
      <c r="H122" s="79"/>
      <c r="I122" s="14"/>
      <c r="J122" s="14"/>
      <c r="K122" s="14"/>
      <c r="L122" s="14"/>
      <c r="M122" s="14"/>
      <c r="N122" s="14"/>
      <c r="O122" s="14"/>
      <c r="P122" s="14"/>
      <c r="Q122" s="14"/>
      <c r="R122" s="14"/>
      <c r="S122" s="14"/>
      <c r="T122" s="14"/>
      <c r="U122" s="14"/>
      <c r="V122" s="14"/>
      <c r="W122" s="14"/>
      <c r="X122" s="14"/>
      <c r="Y122" s="14"/>
      <c r="Z122" s="14"/>
      <c r="AA122" s="14"/>
      <c r="AB122" s="14"/>
    </row>
    <row r="123">
      <c r="A123" s="7">
        <v>44886.0</v>
      </c>
      <c r="B123" s="8" t="s">
        <v>8286</v>
      </c>
      <c r="C123" s="9" t="s">
        <v>14</v>
      </c>
      <c r="D123" s="53" t="s">
        <v>8287</v>
      </c>
      <c r="E123" s="8" t="s">
        <v>599</v>
      </c>
      <c r="F123" s="16" t="s">
        <v>8288</v>
      </c>
      <c r="G123" s="8" t="s">
        <v>8289</v>
      </c>
      <c r="H123" s="79"/>
      <c r="I123" s="14"/>
      <c r="J123" s="14"/>
      <c r="K123" s="14"/>
      <c r="L123" s="14"/>
      <c r="M123" s="14"/>
      <c r="N123" s="14"/>
      <c r="O123" s="14"/>
      <c r="P123" s="14"/>
      <c r="Q123" s="14"/>
      <c r="R123" s="14"/>
      <c r="S123" s="14"/>
      <c r="T123" s="14"/>
      <c r="U123" s="14"/>
      <c r="V123" s="14"/>
      <c r="W123" s="14"/>
      <c r="X123" s="14"/>
      <c r="Y123" s="14"/>
      <c r="Z123" s="14"/>
      <c r="AA123" s="14"/>
      <c r="AB123" s="14"/>
    </row>
    <row r="124">
      <c r="A124" s="7">
        <v>44886.0</v>
      </c>
      <c r="B124" s="8" t="s">
        <v>8290</v>
      </c>
      <c r="C124" s="9" t="s">
        <v>14</v>
      </c>
      <c r="D124" s="15" t="s">
        <v>8291</v>
      </c>
      <c r="E124" s="8" t="s">
        <v>599</v>
      </c>
      <c r="F124" s="16" t="s">
        <v>8292</v>
      </c>
      <c r="G124" s="8" t="s">
        <v>8293</v>
      </c>
      <c r="H124" s="79"/>
      <c r="I124" s="14"/>
      <c r="J124" s="14"/>
      <c r="K124" s="14"/>
      <c r="L124" s="14"/>
      <c r="M124" s="14"/>
      <c r="N124" s="14"/>
      <c r="O124" s="14"/>
      <c r="P124" s="14"/>
      <c r="Q124" s="14"/>
      <c r="R124" s="14"/>
      <c r="S124" s="14"/>
      <c r="T124" s="14"/>
      <c r="U124" s="14"/>
      <c r="V124" s="14"/>
      <c r="W124" s="14"/>
      <c r="X124" s="14"/>
      <c r="Y124" s="14"/>
      <c r="Z124" s="14"/>
      <c r="AA124" s="14"/>
      <c r="AB124" s="14"/>
    </row>
    <row r="125">
      <c r="A125" s="7">
        <v>44886.0</v>
      </c>
      <c r="B125" s="8" t="s">
        <v>8294</v>
      </c>
      <c r="C125" s="9" t="s">
        <v>14</v>
      </c>
      <c r="D125" s="10" t="s">
        <v>8295</v>
      </c>
      <c r="E125" s="8" t="s">
        <v>132</v>
      </c>
      <c r="F125" s="16" t="s">
        <v>8296</v>
      </c>
      <c r="G125" s="78" t="s">
        <v>8297</v>
      </c>
      <c r="H125" s="79"/>
      <c r="I125" s="14"/>
      <c r="J125" s="14"/>
      <c r="K125" s="14"/>
      <c r="L125" s="14"/>
      <c r="M125" s="14"/>
      <c r="N125" s="14"/>
      <c r="O125" s="14"/>
      <c r="P125" s="14"/>
      <c r="Q125" s="14"/>
      <c r="R125" s="14"/>
      <c r="S125" s="14"/>
      <c r="T125" s="14"/>
      <c r="U125" s="14"/>
      <c r="V125" s="14"/>
      <c r="W125" s="14"/>
      <c r="X125" s="14"/>
      <c r="Y125" s="14"/>
      <c r="Z125" s="14"/>
      <c r="AA125" s="14"/>
      <c r="AB125" s="14"/>
    </row>
    <row r="126">
      <c r="A126" s="7">
        <v>44886.0</v>
      </c>
      <c r="B126" s="8" t="s">
        <v>8298</v>
      </c>
      <c r="C126" s="9" t="s">
        <v>14</v>
      </c>
      <c r="D126" s="10" t="s">
        <v>8299</v>
      </c>
      <c r="E126" s="8" t="s">
        <v>599</v>
      </c>
      <c r="F126" s="12"/>
      <c r="G126" s="8" t="s">
        <v>8300</v>
      </c>
      <c r="H126" s="79"/>
      <c r="I126" s="14"/>
      <c r="J126" s="14"/>
      <c r="K126" s="14"/>
      <c r="L126" s="14"/>
      <c r="M126" s="14"/>
      <c r="N126" s="14"/>
      <c r="O126" s="14"/>
      <c r="P126" s="14"/>
      <c r="Q126" s="14"/>
      <c r="R126" s="14"/>
      <c r="S126" s="14"/>
      <c r="T126" s="14"/>
      <c r="U126" s="14"/>
      <c r="V126" s="14"/>
      <c r="W126" s="14"/>
      <c r="X126" s="14"/>
      <c r="Y126" s="14"/>
      <c r="Z126" s="14"/>
      <c r="AA126" s="14"/>
      <c r="AB126" s="14"/>
    </row>
    <row r="127" ht="257.25" customHeight="1">
      <c r="A127" s="7">
        <v>44886.0</v>
      </c>
      <c r="B127" s="8" t="s">
        <v>8301</v>
      </c>
      <c r="C127" s="9" t="s">
        <v>14</v>
      </c>
      <c r="D127" s="10" t="s">
        <v>8302</v>
      </c>
      <c r="E127" s="8" t="s">
        <v>8303</v>
      </c>
      <c r="F127" s="16" t="s">
        <v>8304</v>
      </c>
      <c r="G127" s="78" t="s">
        <v>8305</v>
      </c>
      <c r="H127" s="79"/>
      <c r="I127" s="14"/>
      <c r="J127" s="14"/>
      <c r="K127" s="14"/>
      <c r="L127" s="14"/>
      <c r="M127" s="14"/>
      <c r="N127" s="14"/>
      <c r="O127" s="14"/>
      <c r="P127" s="14"/>
      <c r="Q127" s="14"/>
      <c r="R127" s="14"/>
      <c r="S127" s="14"/>
      <c r="T127" s="14"/>
      <c r="U127" s="14"/>
      <c r="V127" s="14"/>
      <c r="W127" s="14"/>
      <c r="X127" s="14"/>
      <c r="Y127" s="14"/>
      <c r="Z127" s="14"/>
      <c r="AA127" s="14"/>
      <c r="AB127" s="14"/>
    </row>
    <row r="128" ht="264.0" customHeight="1">
      <c r="A128" s="7">
        <v>44886.0</v>
      </c>
      <c r="B128" s="8" t="s">
        <v>8306</v>
      </c>
      <c r="C128" s="9" t="s">
        <v>14</v>
      </c>
      <c r="D128" s="15" t="s">
        <v>8307</v>
      </c>
      <c r="E128" s="8" t="s">
        <v>8012</v>
      </c>
      <c r="F128" s="16" t="s">
        <v>8013</v>
      </c>
      <c r="G128" s="21" t="s">
        <v>8308</v>
      </c>
      <c r="H128" s="79"/>
      <c r="I128" s="14"/>
      <c r="J128" s="14"/>
      <c r="K128" s="14"/>
      <c r="L128" s="14"/>
      <c r="M128" s="14"/>
      <c r="N128" s="14"/>
      <c r="O128" s="14"/>
      <c r="P128" s="14"/>
      <c r="Q128" s="14"/>
      <c r="R128" s="14"/>
      <c r="S128" s="14"/>
      <c r="T128" s="14"/>
      <c r="U128" s="14"/>
      <c r="V128" s="14"/>
      <c r="W128" s="14"/>
      <c r="X128" s="14"/>
      <c r="Y128" s="14"/>
      <c r="Z128" s="14"/>
      <c r="AA128" s="14"/>
      <c r="AB128" s="14"/>
    </row>
    <row r="129" ht="264.0" customHeight="1">
      <c r="A129" s="7">
        <v>44886.0</v>
      </c>
      <c r="B129" s="8" t="s">
        <v>8309</v>
      </c>
      <c r="C129" s="9" t="s">
        <v>14</v>
      </c>
      <c r="D129" s="15" t="s">
        <v>8310</v>
      </c>
      <c r="E129" s="8" t="s">
        <v>7504</v>
      </c>
      <c r="F129" s="16" t="s">
        <v>8311</v>
      </c>
      <c r="G129" s="21" t="s">
        <v>8312</v>
      </c>
      <c r="H129" s="79"/>
      <c r="I129" s="14"/>
      <c r="J129" s="14"/>
      <c r="K129" s="14"/>
      <c r="L129" s="14"/>
      <c r="M129" s="14"/>
      <c r="N129" s="14"/>
      <c r="O129" s="14"/>
      <c r="P129" s="14"/>
      <c r="Q129" s="14"/>
      <c r="R129" s="14"/>
      <c r="S129" s="14"/>
      <c r="T129" s="14"/>
      <c r="U129" s="14"/>
      <c r="V129" s="14"/>
      <c r="W129" s="14"/>
      <c r="X129" s="14"/>
      <c r="Y129" s="14"/>
      <c r="Z129" s="14"/>
      <c r="AA129" s="14"/>
      <c r="AB129" s="14"/>
    </row>
    <row r="130">
      <c r="A130" s="7">
        <v>44886.0</v>
      </c>
      <c r="B130" s="8" t="s">
        <v>8313</v>
      </c>
      <c r="C130" s="9" t="s">
        <v>14</v>
      </c>
      <c r="D130" s="15" t="s">
        <v>8314</v>
      </c>
      <c r="E130" s="8" t="s">
        <v>132</v>
      </c>
      <c r="F130" s="16" t="s">
        <v>8315</v>
      </c>
      <c r="G130" s="78" t="s">
        <v>8316</v>
      </c>
      <c r="H130" s="79"/>
      <c r="I130" s="14"/>
      <c r="J130" s="14"/>
      <c r="K130" s="14"/>
      <c r="L130" s="14"/>
      <c r="M130" s="14"/>
      <c r="N130" s="14"/>
      <c r="O130" s="14"/>
      <c r="P130" s="14"/>
      <c r="Q130" s="14"/>
      <c r="R130" s="14"/>
      <c r="S130" s="14"/>
      <c r="T130" s="14"/>
      <c r="U130" s="14"/>
      <c r="V130" s="14"/>
      <c r="W130" s="14"/>
      <c r="X130" s="14"/>
      <c r="Y130" s="14"/>
      <c r="Z130" s="14"/>
      <c r="AA130" s="14"/>
      <c r="AB130" s="14"/>
    </row>
    <row r="131" ht="268.5" customHeight="1">
      <c r="A131" s="7">
        <v>44886.0</v>
      </c>
      <c r="B131" s="8" t="s">
        <v>8306</v>
      </c>
      <c r="C131" s="9" t="s">
        <v>14</v>
      </c>
      <c r="D131" s="15" t="s">
        <v>8317</v>
      </c>
      <c r="E131" s="8" t="s">
        <v>8012</v>
      </c>
      <c r="F131" s="16" t="s">
        <v>8318</v>
      </c>
      <c r="G131" s="21" t="s">
        <v>8319</v>
      </c>
      <c r="H131" s="79"/>
      <c r="I131" s="14"/>
      <c r="J131" s="14"/>
      <c r="K131" s="14"/>
      <c r="L131" s="14"/>
      <c r="M131" s="14"/>
      <c r="N131" s="14"/>
      <c r="O131" s="14"/>
      <c r="P131" s="14"/>
      <c r="Q131" s="14"/>
      <c r="R131" s="14"/>
      <c r="S131" s="14"/>
      <c r="T131" s="14"/>
      <c r="U131" s="14"/>
      <c r="V131" s="14"/>
      <c r="W131" s="14"/>
      <c r="X131" s="14"/>
      <c r="Y131" s="14"/>
      <c r="Z131" s="14"/>
      <c r="AA131" s="14"/>
      <c r="AB131" s="14"/>
    </row>
    <row r="132">
      <c r="A132" s="7">
        <v>44887.0</v>
      </c>
      <c r="B132" s="8" t="s">
        <v>8320</v>
      </c>
      <c r="C132" s="9" t="s">
        <v>14</v>
      </c>
      <c r="D132" s="10" t="s">
        <v>8321</v>
      </c>
      <c r="E132" s="8" t="s">
        <v>156</v>
      </c>
      <c r="F132" s="16" t="s">
        <v>8322</v>
      </c>
      <c r="G132" s="78" t="s">
        <v>8323</v>
      </c>
      <c r="H132" s="79"/>
      <c r="I132" s="14"/>
      <c r="J132" s="14"/>
      <c r="K132" s="14"/>
      <c r="L132" s="14"/>
      <c r="M132" s="14"/>
      <c r="N132" s="14"/>
      <c r="O132" s="14"/>
      <c r="P132" s="14"/>
      <c r="Q132" s="14"/>
      <c r="R132" s="14"/>
      <c r="S132" s="14"/>
      <c r="T132" s="14"/>
      <c r="U132" s="14"/>
      <c r="V132" s="14"/>
      <c r="W132" s="14"/>
      <c r="X132" s="14"/>
      <c r="Y132" s="14"/>
      <c r="Z132" s="14"/>
      <c r="AA132" s="14"/>
      <c r="AB132" s="14"/>
    </row>
    <row r="133">
      <c r="A133" s="7">
        <v>44887.0</v>
      </c>
      <c r="B133" s="8" t="s">
        <v>8324</v>
      </c>
      <c r="C133" s="9" t="s">
        <v>14</v>
      </c>
      <c r="D133" s="10" t="s">
        <v>8325</v>
      </c>
      <c r="E133" s="8" t="s">
        <v>16</v>
      </c>
      <c r="F133" s="16" t="s">
        <v>8326</v>
      </c>
      <c r="G133" s="78" t="s">
        <v>8327</v>
      </c>
      <c r="H133" s="79"/>
      <c r="I133" s="14"/>
      <c r="J133" s="14"/>
      <c r="K133" s="14"/>
      <c r="L133" s="14"/>
      <c r="M133" s="14"/>
      <c r="N133" s="14"/>
      <c r="O133" s="14"/>
      <c r="P133" s="14"/>
      <c r="Q133" s="14"/>
      <c r="R133" s="14"/>
      <c r="S133" s="14"/>
      <c r="T133" s="14"/>
      <c r="U133" s="14"/>
      <c r="V133" s="14"/>
      <c r="W133" s="14"/>
      <c r="X133" s="14"/>
      <c r="Y133" s="14"/>
      <c r="Z133" s="14"/>
      <c r="AA133" s="14"/>
      <c r="AB133" s="14"/>
    </row>
    <row r="134">
      <c r="A134" s="7">
        <v>44887.0</v>
      </c>
      <c r="B134" s="8" t="s">
        <v>8328</v>
      </c>
      <c r="C134" s="9" t="s">
        <v>14</v>
      </c>
      <c r="D134" s="10" t="s">
        <v>8329</v>
      </c>
      <c r="E134" s="8" t="s">
        <v>8330</v>
      </c>
      <c r="F134" s="16" t="s">
        <v>8331</v>
      </c>
      <c r="G134" s="21" t="s">
        <v>8332</v>
      </c>
      <c r="H134" s="79"/>
      <c r="I134" s="14"/>
      <c r="J134" s="14"/>
      <c r="K134" s="14"/>
      <c r="L134" s="14"/>
      <c r="M134" s="14"/>
      <c r="N134" s="14"/>
      <c r="O134" s="14"/>
      <c r="P134" s="14"/>
      <c r="Q134" s="14"/>
      <c r="R134" s="14"/>
      <c r="S134" s="14"/>
      <c r="T134" s="14"/>
      <c r="U134" s="14"/>
      <c r="V134" s="14"/>
      <c r="W134" s="14"/>
      <c r="X134" s="14"/>
      <c r="Y134" s="14"/>
      <c r="Z134" s="14"/>
      <c r="AA134" s="14"/>
      <c r="AB134" s="14"/>
    </row>
    <row r="135">
      <c r="A135" s="7">
        <v>44887.0</v>
      </c>
      <c r="B135" s="8" t="s">
        <v>8333</v>
      </c>
      <c r="C135" s="9" t="s">
        <v>14</v>
      </c>
      <c r="D135" s="10" t="s">
        <v>8334</v>
      </c>
      <c r="E135" s="8" t="s">
        <v>5046</v>
      </c>
      <c r="F135" s="27"/>
      <c r="G135" s="8" t="s">
        <v>8335</v>
      </c>
      <c r="H135" s="79"/>
      <c r="I135" s="20" t="s">
        <v>8336</v>
      </c>
      <c r="J135" s="14"/>
      <c r="K135" s="14"/>
      <c r="L135" s="14"/>
      <c r="M135" s="14"/>
      <c r="N135" s="14"/>
      <c r="O135" s="14"/>
      <c r="P135" s="14"/>
      <c r="Q135" s="14"/>
      <c r="R135" s="14"/>
      <c r="S135" s="14"/>
      <c r="T135" s="14"/>
      <c r="U135" s="14"/>
      <c r="V135" s="14"/>
      <c r="W135" s="14"/>
      <c r="X135" s="14"/>
      <c r="Y135" s="14"/>
      <c r="Z135" s="14"/>
      <c r="AA135" s="14"/>
      <c r="AB135" s="14"/>
    </row>
    <row r="136">
      <c r="A136" s="7">
        <v>44887.0</v>
      </c>
      <c r="B136" s="8" t="s">
        <v>8337</v>
      </c>
      <c r="C136" s="9" t="s">
        <v>14</v>
      </c>
      <c r="D136" s="10" t="s">
        <v>8338</v>
      </c>
      <c r="E136" s="8" t="s">
        <v>93</v>
      </c>
      <c r="F136" s="105"/>
      <c r="G136" s="106" t="s">
        <v>8339</v>
      </c>
      <c r="H136" s="79"/>
      <c r="I136" s="20" t="s">
        <v>8340</v>
      </c>
      <c r="J136" s="14"/>
      <c r="K136" s="14"/>
      <c r="L136" s="14"/>
      <c r="M136" s="14"/>
      <c r="N136" s="14"/>
      <c r="O136" s="14"/>
      <c r="P136" s="14"/>
      <c r="Q136" s="14"/>
      <c r="R136" s="14"/>
      <c r="S136" s="14"/>
      <c r="T136" s="14"/>
      <c r="U136" s="14"/>
      <c r="V136" s="14"/>
      <c r="W136" s="14"/>
      <c r="X136" s="14"/>
      <c r="Y136" s="14"/>
      <c r="Z136" s="14"/>
      <c r="AA136" s="14"/>
      <c r="AB136" s="14"/>
    </row>
    <row r="137">
      <c r="A137" s="7">
        <v>44887.0</v>
      </c>
      <c r="B137" s="8" t="s">
        <v>8341</v>
      </c>
      <c r="C137" s="9" t="s">
        <v>14</v>
      </c>
      <c r="D137" s="10" t="s">
        <v>8342</v>
      </c>
      <c r="E137" s="8" t="s">
        <v>174</v>
      </c>
      <c r="F137" s="16" t="s">
        <v>8343</v>
      </c>
      <c r="G137" s="21" t="s">
        <v>8344</v>
      </c>
      <c r="H137" s="79"/>
      <c r="I137" s="14"/>
      <c r="J137" s="14"/>
      <c r="K137" s="14"/>
      <c r="L137" s="14"/>
      <c r="M137" s="14"/>
      <c r="N137" s="14"/>
      <c r="O137" s="14"/>
      <c r="P137" s="14"/>
      <c r="Q137" s="14"/>
      <c r="R137" s="14"/>
      <c r="S137" s="14"/>
      <c r="T137" s="14"/>
      <c r="U137" s="14"/>
      <c r="V137" s="14"/>
      <c r="W137" s="14"/>
      <c r="X137" s="14"/>
      <c r="Y137" s="14"/>
      <c r="Z137" s="14"/>
      <c r="AA137" s="14"/>
      <c r="AB137" s="14"/>
    </row>
    <row r="138">
      <c r="A138" s="7">
        <v>44888.0</v>
      </c>
      <c r="B138" s="8" t="s">
        <v>8345</v>
      </c>
      <c r="C138" s="9" t="s">
        <v>14</v>
      </c>
      <c r="D138" s="15" t="s">
        <v>8346</v>
      </c>
      <c r="E138" s="8" t="s">
        <v>174</v>
      </c>
      <c r="F138" s="12"/>
      <c r="G138" s="21" t="s">
        <v>8347</v>
      </c>
      <c r="H138" s="79"/>
      <c r="I138" s="14"/>
      <c r="J138" s="14"/>
      <c r="K138" s="14"/>
      <c r="L138" s="14"/>
      <c r="M138" s="14"/>
      <c r="N138" s="14"/>
      <c r="O138" s="14"/>
      <c r="P138" s="14"/>
      <c r="Q138" s="14"/>
      <c r="R138" s="14"/>
      <c r="S138" s="14"/>
      <c r="T138" s="14"/>
      <c r="U138" s="14"/>
      <c r="V138" s="14"/>
      <c r="W138" s="14"/>
      <c r="X138" s="14"/>
      <c r="Y138" s="14"/>
      <c r="Z138" s="14"/>
      <c r="AA138" s="14"/>
      <c r="AB138" s="14"/>
    </row>
    <row r="139">
      <c r="A139" s="7">
        <v>44888.0</v>
      </c>
      <c r="B139" s="8" t="s">
        <v>8348</v>
      </c>
      <c r="C139" s="9" t="s">
        <v>14</v>
      </c>
      <c r="D139" s="10" t="s">
        <v>8349</v>
      </c>
      <c r="E139" s="8" t="s">
        <v>109</v>
      </c>
      <c r="F139" s="16" t="s">
        <v>8350</v>
      </c>
      <c r="G139" s="21" t="s">
        <v>8351</v>
      </c>
      <c r="H139" s="79"/>
      <c r="I139" s="14"/>
      <c r="J139" s="14"/>
      <c r="K139" s="14"/>
      <c r="L139" s="14"/>
      <c r="M139" s="14"/>
      <c r="N139" s="14"/>
      <c r="O139" s="14"/>
      <c r="P139" s="14"/>
      <c r="Q139" s="14"/>
      <c r="R139" s="14"/>
      <c r="S139" s="14"/>
      <c r="T139" s="14"/>
      <c r="U139" s="14"/>
      <c r="V139" s="14"/>
      <c r="W139" s="14"/>
      <c r="X139" s="14"/>
      <c r="Y139" s="14"/>
      <c r="Z139" s="14"/>
      <c r="AA139" s="14"/>
      <c r="AB139" s="14"/>
    </row>
    <row r="140" ht="294.0" customHeight="1">
      <c r="A140" s="7">
        <v>44888.0</v>
      </c>
      <c r="B140" s="8" t="s">
        <v>8352</v>
      </c>
      <c r="C140" s="9" t="s">
        <v>14</v>
      </c>
      <c r="D140" s="15" t="s">
        <v>8353</v>
      </c>
      <c r="E140" s="8" t="s">
        <v>156</v>
      </c>
      <c r="F140" s="16" t="s">
        <v>8354</v>
      </c>
      <c r="G140" s="21" t="s">
        <v>8355</v>
      </c>
      <c r="H140" s="79"/>
      <c r="I140" s="14"/>
      <c r="J140" s="14"/>
      <c r="K140" s="14"/>
      <c r="L140" s="14"/>
      <c r="M140" s="14"/>
      <c r="N140" s="14"/>
      <c r="O140" s="14"/>
      <c r="P140" s="14"/>
      <c r="Q140" s="14"/>
      <c r="R140" s="14"/>
      <c r="S140" s="14"/>
      <c r="T140" s="14"/>
      <c r="U140" s="14"/>
      <c r="V140" s="14"/>
      <c r="W140" s="14"/>
      <c r="X140" s="14"/>
      <c r="Y140" s="14"/>
      <c r="Z140" s="14"/>
      <c r="AA140" s="14"/>
      <c r="AB140" s="14"/>
    </row>
    <row r="141">
      <c r="A141" s="7">
        <v>44888.0</v>
      </c>
      <c r="B141" s="8" t="s">
        <v>8356</v>
      </c>
      <c r="C141" s="9" t="s">
        <v>14</v>
      </c>
      <c r="D141" s="10" t="s">
        <v>8357</v>
      </c>
      <c r="E141" s="8" t="s">
        <v>3876</v>
      </c>
      <c r="F141" s="16" t="s">
        <v>8358</v>
      </c>
      <c r="G141" s="78" t="s">
        <v>8359</v>
      </c>
      <c r="H141" s="79"/>
      <c r="I141" s="14"/>
      <c r="J141" s="14"/>
      <c r="K141" s="14"/>
      <c r="L141" s="14"/>
      <c r="M141" s="14"/>
      <c r="N141" s="14"/>
      <c r="O141" s="14"/>
      <c r="P141" s="14"/>
      <c r="Q141" s="14"/>
      <c r="R141" s="14"/>
      <c r="S141" s="14"/>
      <c r="T141" s="14"/>
      <c r="U141" s="14"/>
      <c r="V141" s="14"/>
      <c r="W141" s="14"/>
      <c r="X141" s="14"/>
      <c r="Y141" s="14"/>
      <c r="Z141" s="14"/>
      <c r="AA141" s="14"/>
      <c r="AB141" s="14"/>
    </row>
    <row r="142">
      <c r="A142" s="7">
        <v>44889.0</v>
      </c>
      <c r="B142" s="8" t="s">
        <v>8360</v>
      </c>
      <c r="C142" s="9" t="s">
        <v>10</v>
      </c>
      <c r="D142" s="10" t="s">
        <v>8361</v>
      </c>
      <c r="E142" s="11"/>
      <c r="F142" s="16" t="s">
        <v>8362</v>
      </c>
      <c r="G142" s="21" t="s">
        <v>8363</v>
      </c>
      <c r="H142" s="79"/>
      <c r="I142" s="14"/>
      <c r="J142" s="14"/>
      <c r="K142" s="14"/>
      <c r="L142" s="14"/>
      <c r="M142" s="14"/>
      <c r="N142" s="14"/>
      <c r="O142" s="14"/>
      <c r="P142" s="14"/>
      <c r="Q142" s="14"/>
      <c r="R142" s="14"/>
      <c r="S142" s="14"/>
      <c r="T142" s="14"/>
      <c r="U142" s="14"/>
      <c r="V142" s="14"/>
      <c r="W142" s="14"/>
      <c r="X142" s="14"/>
      <c r="Y142" s="14"/>
      <c r="Z142" s="14"/>
      <c r="AA142" s="14"/>
      <c r="AB142" s="14"/>
    </row>
    <row r="143">
      <c r="A143" s="7">
        <v>44889.0</v>
      </c>
      <c r="B143" s="8" t="s">
        <v>8364</v>
      </c>
      <c r="C143" s="9" t="s">
        <v>10</v>
      </c>
      <c r="D143" s="10" t="s">
        <v>8365</v>
      </c>
      <c r="E143" s="11"/>
      <c r="F143" s="16" t="s">
        <v>8366</v>
      </c>
      <c r="G143" s="21" t="s">
        <v>8367</v>
      </c>
      <c r="H143" s="79"/>
      <c r="I143" s="14"/>
      <c r="J143" s="14"/>
      <c r="K143" s="14"/>
      <c r="L143" s="14"/>
      <c r="M143" s="14"/>
      <c r="N143" s="14"/>
      <c r="O143" s="14"/>
      <c r="P143" s="14"/>
      <c r="Q143" s="14"/>
      <c r="R143" s="14"/>
      <c r="S143" s="14"/>
      <c r="T143" s="14"/>
      <c r="U143" s="14"/>
      <c r="V143" s="14"/>
      <c r="W143" s="14"/>
      <c r="X143" s="14"/>
      <c r="Y143" s="14"/>
      <c r="Z143" s="14"/>
      <c r="AA143" s="14"/>
      <c r="AB143" s="14"/>
    </row>
    <row r="144">
      <c r="A144" s="7">
        <v>44889.0</v>
      </c>
      <c r="B144" s="8" t="s">
        <v>8368</v>
      </c>
      <c r="C144" s="9" t="s">
        <v>14</v>
      </c>
      <c r="D144" s="15" t="s">
        <v>8369</v>
      </c>
      <c r="E144" s="8" t="s">
        <v>132</v>
      </c>
      <c r="F144" s="16" t="s">
        <v>8370</v>
      </c>
      <c r="G144" s="21" t="s">
        <v>8371</v>
      </c>
      <c r="H144" s="79"/>
      <c r="I144" s="14"/>
      <c r="J144" s="14"/>
      <c r="K144" s="14"/>
      <c r="L144" s="14"/>
      <c r="M144" s="14"/>
      <c r="N144" s="14"/>
      <c r="O144" s="14"/>
      <c r="P144" s="14"/>
      <c r="Q144" s="14"/>
      <c r="R144" s="14"/>
      <c r="S144" s="14"/>
      <c r="T144" s="14"/>
      <c r="U144" s="14"/>
      <c r="V144" s="14"/>
      <c r="W144" s="14"/>
      <c r="X144" s="14"/>
      <c r="Y144" s="14"/>
      <c r="Z144" s="14"/>
      <c r="AA144" s="14"/>
      <c r="AB144" s="14"/>
    </row>
    <row r="145">
      <c r="A145" s="7">
        <v>44889.0</v>
      </c>
      <c r="B145" s="8" t="s">
        <v>8372</v>
      </c>
      <c r="C145" s="9" t="s">
        <v>14</v>
      </c>
      <c r="D145" s="15" t="s">
        <v>8373</v>
      </c>
      <c r="E145" s="8" t="s">
        <v>132</v>
      </c>
      <c r="F145" s="16" t="s">
        <v>8374</v>
      </c>
      <c r="G145" s="78" t="s">
        <v>8375</v>
      </c>
      <c r="H145" s="79"/>
      <c r="I145" s="14"/>
      <c r="J145" s="14"/>
      <c r="K145" s="14"/>
      <c r="L145" s="14"/>
      <c r="M145" s="14"/>
      <c r="N145" s="14"/>
      <c r="O145" s="14"/>
      <c r="P145" s="14"/>
      <c r="Q145" s="14"/>
      <c r="R145" s="14"/>
      <c r="S145" s="14"/>
      <c r="T145" s="14"/>
      <c r="U145" s="14"/>
      <c r="V145" s="14"/>
      <c r="W145" s="14"/>
      <c r="X145" s="14"/>
      <c r="Y145" s="14"/>
      <c r="Z145" s="14"/>
      <c r="AA145" s="14"/>
      <c r="AB145" s="14"/>
    </row>
    <row r="146">
      <c r="A146" s="7">
        <v>44890.0</v>
      </c>
      <c r="B146" s="8" t="s">
        <v>8376</v>
      </c>
      <c r="C146" s="9" t="s">
        <v>14</v>
      </c>
      <c r="D146" s="10" t="s">
        <v>8377</v>
      </c>
      <c r="E146" s="8" t="s">
        <v>123</v>
      </c>
      <c r="F146" s="12"/>
      <c r="G146" s="8" t="s">
        <v>8378</v>
      </c>
      <c r="H146" s="79"/>
      <c r="I146" s="14"/>
      <c r="J146" s="14"/>
      <c r="K146" s="14"/>
      <c r="L146" s="14"/>
      <c r="M146" s="14"/>
      <c r="N146" s="14"/>
      <c r="O146" s="14"/>
      <c r="P146" s="14"/>
      <c r="Q146" s="14"/>
      <c r="R146" s="14"/>
      <c r="S146" s="14"/>
      <c r="T146" s="14"/>
      <c r="U146" s="14"/>
      <c r="V146" s="14"/>
      <c r="W146" s="14"/>
      <c r="X146" s="14"/>
      <c r="Y146" s="14"/>
      <c r="Z146" s="14"/>
      <c r="AA146" s="14"/>
      <c r="AB146" s="14"/>
    </row>
    <row r="147">
      <c r="A147" s="7">
        <v>44893.0</v>
      </c>
      <c r="B147" s="8" t="s">
        <v>8379</v>
      </c>
      <c r="C147" s="9" t="s">
        <v>14</v>
      </c>
      <c r="D147" s="15" t="s">
        <v>8380</v>
      </c>
      <c r="E147" s="8" t="s">
        <v>156</v>
      </c>
      <c r="F147" s="16" t="s">
        <v>8381</v>
      </c>
      <c r="G147" s="78" t="s">
        <v>8382</v>
      </c>
      <c r="H147" s="79"/>
      <c r="I147" s="14"/>
      <c r="J147" s="14"/>
      <c r="K147" s="14"/>
      <c r="L147" s="14"/>
      <c r="M147" s="14"/>
      <c r="N147" s="14"/>
      <c r="O147" s="14"/>
      <c r="P147" s="14"/>
      <c r="Q147" s="14"/>
      <c r="R147" s="14"/>
      <c r="S147" s="14"/>
      <c r="T147" s="14"/>
      <c r="U147" s="14"/>
      <c r="V147" s="14"/>
      <c r="W147" s="14"/>
      <c r="X147" s="14"/>
      <c r="Y147" s="14"/>
      <c r="Z147" s="14"/>
      <c r="AA147" s="14"/>
      <c r="AB147" s="14"/>
    </row>
    <row r="148">
      <c r="A148" s="7">
        <v>44893.0</v>
      </c>
      <c r="B148" s="8" t="s">
        <v>8383</v>
      </c>
      <c r="C148" s="9" t="s">
        <v>14</v>
      </c>
      <c r="D148" s="10" t="s">
        <v>8384</v>
      </c>
      <c r="E148" s="8" t="s">
        <v>5046</v>
      </c>
      <c r="F148" s="16" t="s">
        <v>8385</v>
      </c>
      <c r="G148" s="78" t="s">
        <v>8386</v>
      </c>
      <c r="H148" s="79"/>
      <c r="I148" s="14"/>
      <c r="J148" s="14"/>
      <c r="K148" s="14"/>
      <c r="L148" s="14"/>
      <c r="M148" s="14"/>
      <c r="N148" s="14"/>
      <c r="O148" s="14"/>
      <c r="P148" s="14"/>
      <c r="Q148" s="14"/>
      <c r="R148" s="14"/>
      <c r="S148" s="14"/>
      <c r="T148" s="14"/>
      <c r="U148" s="14"/>
      <c r="V148" s="14"/>
      <c r="W148" s="14"/>
      <c r="X148" s="14"/>
      <c r="Y148" s="14"/>
      <c r="Z148" s="14"/>
      <c r="AA148" s="14"/>
      <c r="AB148" s="14"/>
    </row>
    <row r="149">
      <c r="A149" s="7">
        <v>44893.0</v>
      </c>
      <c r="B149" s="8" t="s">
        <v>8387</v>
      </c>
      <c r="C149" s="9" t="s">
        <v>10</v>
      </c>
      <c r="D149" s="10" t="s">
        <v>8388</v>
      </c>
      <c r="E149" s="11"/>
      <c r="F149" s="16" t="s">
        <v>8389</v>
      </c>
      <c r="G149" s="21" t="s">
        <v>8390</v>
      </c>
      <c r="H149" s="79"/>
      <c r="I149" s="14"/>
      <c r="J149" s="14"/>
      <c r="K149" s="14"/>
      <c r="L149" s="14"/>
      <c r="M149" s="14"/>
      <c r="N149" s="14"/>
      <c r="O149" s="14"/>
      <c r="P149" s="14"/>
      <c r="Q149" s="14"/>
      <c r="R149" s="14"/>
      <c r="S149" s="14"/>
      <c r="T149" s="14"/>
      <c r="U149" s="14"/>
      <c r="V149" s="14"/>
      <c r="W149" s="14"/>
      <c r="X149" s="14"/>
      <c r="Y149" s="14"/>
      <c r="Z149" s="14"/>
      <c r="AA149" s="14"/>
      <c r="AB149" s="14"/>
    </row>
    <row r="150">
      <c r="A150" s="7">
        <v>44893.0</v>
      </c>
      <c r="B150" s="8" t="s">
        <v>8391</v>
      </c>
      <c r="C150" s="9" t="s">
        <v>14</v>
      </c>
      <c r="D150" s="10" t="s">
        <v>8392</v>
      </c>
      <c r="E150" s="8" t="s">
        <v>7504</v>
      </c>
      <c r="F150" s="16" t="s">
        <v>8393</v>
      </c>
      <c r="G150" s="21" t="s">
        <v>8394</v>
      </c>
      <c r="H150" s="79"/>
      <c r="I150" s="14"/>
      <c r="J150" s="14"/>
      <c r="K150" s="14"/>
      <c r="L150" s="14"/>
      <c r="M150" s="14"/>
      <c r="N150" s="14"/>
      <c r="O150" s="14"/>
      <c r="P150" s="14"/>
      <c r="Q150" s="14"/>
      <c r="R150" s="14"/>
      <c r="S150" s="14"/>
      <c r="T150" s="14"/>
      <c r="U150" s="14"/>
      <c r="V150" s="14"/>
      <c r="W150" s="14"/>
      <c r="X150" s="14"/>
      <c r="Y150" s="14"/>
      <c r="Z150" s="14"/>
      <c r="AA150" s="14"/>
      <c r="AB150" s="14"/>
    </row>
    <row r="151">
      <c r="A151" s="7">
        <v>44893.0</v>
      </c>
      <c r="B151" s="8" t="s">
        <v>8395</v>
      </c>
      <c r="C151" s="9" t="s">
        <v>14</v>
      </c>
      <c r="D151" s="10" t="s">
        <v>8396</v>
      </c>
      <c r="E151" s="8" t="s">
        <v>123</v>
      </c>
      <c r="F151" s="16" t="s">
        <v>8397</v>
      </c>
      <c r="G151" s="78" t="s">
        <v>8398</v>
      </c>
      <c r="H151" s="79"/>
      <c r="I151" s="14"/>
      <c r="J151" s="14"/>
      <c r="K151" s="14"/>
      <c r="L151" s="14"/>
      <c r="M151" s="14"/>
      <c r="N151" s="14"/>
      <c r="O151" s="14"/>
      <c r="P151" s="14"/>
      <c r="Q151" s="14"/>
      <c r="R151" s="14"/>
      <c r="S151" s="14"/>
      <c r="T151" s="14"/>
      <c r="U151" s="14"/>
      <c r="V151" s="14"/>
      <c r="W151" s="14"/>
      <c r="X151" s="14"/>
      <c r="Y151" s="14"/>
      <c r="Z151" s="14"/>
      <c r="AA151" s="14"/>
      <c r="AB151" s="14"/>
    </row>
    <row r="152">
      <c r="A152" s="7">
        <v>44894.0</v>
      </c>
      <c r="B152" s="8" t="s">
        <v>8399</v>
      </c>
      <c r="C152" s="9" t="s">
        <v>14</v>
      </c>
      <c r="D152" s="10" t="s">
        <v>8400</v>
      </c>
      <c r="E152" s="8" t="s">
        <v>156</v>
      </c>
      <c r="F152" s="12"/>
      <c r="G152" s="8" t="s">
        <v>8401</v>
      </c>
      <c r="H152" s="79"/>
      <c r="I152" s="14"/>
      <c r="J152" s="14"/>
      <c r="K152" s="14"/>
      <c r="L152" s="14"/>
      <c r="M152" s="14"/>
      <c r="N152" s="14"/>
      <c r="O152" s="14"/>
      <c r="P152" s="14"/>
      <c r="Q152" s="14"/>
      <c r="R152" s="14"/>
      <c r="S152" s="14"/>
      <c r="T152" s="14"/>
      <c r="U152" s="14"/>
      <c r="V152" s="14"/>
      <c r="W152" s="14"/>
      <c r="X152" s="14"/>
      <c r="Y152" s="14"/>
      <c r="Z152" s="14"/>
      <c r="AA152" s="14"/>
      <c r="AB152" s="14"/>
    </row>
    <row r="153" ht="306.0" customHeight="1">
      <c r="A153" s="7">
        <v>44894.0</v>
      </c>
      <c r="B153" s="8" t="s">
        <v>8402</v>
      </c>
      <c r="C153" s="9" t="s">
        <v>14</v>
      </c>
      <c r="D153" s="10" t="s">
        <v>8403</v>
      </c>
      <c r="E153" s="8" t="s">
        <v>7610</v>
      </c>
      <c r="F153" s="16" t="s">
        <v>7611</v>
      </c>
      <c r="G153" s="21" t="s">
        <v>8404</v>
      </c>
      <c r="H153" s="79"/>
      <c r="I153" s="14"/>
      <c r="J153" s="14"/>
      <c r="K153" s="14"/>
      <c r="L153" s="14"/>
      <c r="M153" s="14"/>
      <c r="N153" s="14"/>
      <c r="O153" s="14"/>
      <c r="P153" s="14"/>
      <c r="Q153" s="14"/>
      <c r="R153" s="14"/>
      <c r="S153" s="14"/>
      <c r="T153" s="14"/>
      <c r="U153" s="14"/>
      <c r="V153" s="14"/>
      <c r="W153" s="14"/>
      <c r="X153" s="14"/>
      <c r="Y153" s="14"/>
      <c r="Z153" s="14"/>
      <c r="AA153" s="14"/>
      <c r="AB153" s="14"/>
    </row>
    <row r="154" ht="153.0" customHeight="1">
      <c r="A154" s="7">
        <v>44894.0</v>
      </c>
      <c r="B154" s="8" t="s">
        <v>8405</v>
      </c>
      <c r="C154" s="9" t="s">
        <v>14</v>
      </c>
      <c r="D154" s="10" t="s">
        <v>8406</v>
      </c>
      <c r="E154" s="8" t="s">
        <v>156</v>
      </c>
      <c r="F154" s="16" t="s">
        <v>7051</v>
      </c>
      <c r="G154" s="78" t="s">
        <v>8407</v>
      </c>
      <c r="H154" s="79"/>
      <c r="I154" s="14"/>
      <c r="J154" s="14"/>
      <c r="K154" s="14"/>
      <c r="L154" s="14"/>
      <c r="M154" s="14"/>
      <c r="N154" s="14"/>
      <c r="O154" s="14"/>
      <c r="P154" s="14"/>
      <c r="Q154" s="14"/>
      <c r="R154" s="14"/>
      <c r="S154" s="14"/>
      <c r="T154" s="14"/>
      <c r="U154" s="14"/>
      <c r="V154" s="14"/>
      <c r="W154" s="14"/>
      <c r="X154" s="14"/>
      <c r="Y154" s="14"/>
      <c r="Z154" s="14"/>
      <c r="AA154" s="14"/>
      <c r="AB154" s="14"/>
    </row>
    <row r="155">
      <c r="A155" s="7">
        <v>44894.0</v>
      </c>
      <c r="B155" s="8" t="s">
        <v>8408</v>
      </c>
      <c r="C155" s="9" t="s">
        <v>14</v>
      </c>
      <c r="D155" s="10" t="s">
        <v>8409</v>
      </c>
      <c r="E155" s="8" t="s">
        <v>109</v>
      </c>
      <c r="F155" s="16" t="s">
        <v>8410</v>
      </c>
      <c r="G155" s="21" t="s">
        <v>8411</v>
      </c>
      <c r="H155" s="79"/>
      <c r="I155" s="14"/>
      <c r="J155" s="14"/>
      <c r="K155" s="14"/>
      <c r="L155" s="14"/>
      <c r="M155" s="14"/>
      <c r="N155" s="14"/>
      <c r="O155" s="14"/>
      <c r="P155" s="14"/>
      <c r="Q155" s="14"/>
      <c r="R155" s="14"/>
      <c r="S155" s="14"/>
      <c r="T155" s="14"/>
      <c r="U155" s="14"/>
      <c r="V155" s="14"/>
      <c r="W155" s="14"/>
      <c r="X155" s="14"/>
      <c r="Y155" s="14"/>
      <c r="Z155" s="14"/>
      <c r="AA155" s="14"/>
      <c r="AB155" s="14"/>
    </row>
    <row r="156">
      <c r="A156" s="7">
        <v>44894.0</v>
      </c>
      <c r="B156" s="8" t="s">
        <v>8412</v>
      </c>
      <c r="C156" s="9" t="s">
        <v>14</v>
      </c>
      <c r="D156" s="10" t="s">
        <v>8413</v>
      </c>
      <c r="E156" s="8" t="s">
        <v>109</v>
      </c>
      <c r="F156" s="16" t="s">
        <v>8414</v>
      </c>
      <c r="G156" s="21" t="s">
        <v>8415</v>
      </c>
      <c r="H156" s="79"/>
      <c r="I156" s="14"/>
      <c r="J156" s="14"/>
      <c r="K156" s="14"/>
      <c r="L156" s="14"/>
      <c r="M156" s="14"/>
      <c r="N156" s="14"/>
      <c r="O156" s="14"/>
      <c r="P156" s="14"/>
      <c r="Q156" s="14"/>
      <c r="R156" s="14"/>
      <c r="S156" s="14"/>
      <c r="T156" s="14"/>
      <c r="U156" s="14"/>
      <c r="V156" s="14"/>
      <c r="W156" s="14"/>
      <c r="X156" s="14"/>
      <c r="Y156" s="14"/>
      <c r="Z156" s="14"/>
      <c r="AA156" s="14"/>
      <c r="AB156" s="14"/>
    </row>
    <row r="157">
      <c r="A157" s="7">
        <v>44895.0</v>
      </c>
      <c r="B157" s="8" t="s">
        <v>8416</v>
      </c>
      <c r="C157" s="9" t="s">
        <v>14</v>
      </c>
      <c r="D157" s="10" t="s">
        <v>8417</v>
      </c>
      <c r="E157" s="8" t="s">
        <v>3947</v>
      </c>
      <c r="F157" s="16" t="s">
        <v>8418</v>
      </c>
      <c r="G157" s="78" t="s">
        <v>8419</v>
      </c>
      <c r="H157" s="79"/>
      <c r="I157" s="14"/>
      <c r="J157" s="14"/>
      <c r="K157" s="14"/>
      <c r="L157" s="14"/>
      <c r="M157" s="14"/>
      <c r="N157" s="14"/>
      <c r="O157" s="14"/>
      <c r="P157" s="14"/>
      <c r="Q157" s="14"/>
      <c r="R157" s="14"/>
      <c r="S157" s="14"/>
      <c r="T157" s="14"/>
      <c r="U157" s="14"/>
      <c r="V157" s="14"/>
      <c r="W157" s="14"/>
      <c r="X157" s="14"/>
      <c r="Y157" s="14"/>
      <c r="Z157" s="14"/>
      <c r="AA157" s="14"/>
      <c r="AB157" s="14"/>
    </row>
    <row r="158">
      <c r="A158" s="7">
        <v>44895.0</v>
      </c>
      <c r="B158" s="8" t="s">
        <v>8420</v>
      </c>
      <c r="C158" s="9" t="s">
        <v>14</v>
      </c>
      <c r="D158" s="15" t="s">
        <v>8421</v>
      </c>
      <c r="E158" s="8" t="s">
        <v>156</v>
      </c>
      <c r="F158" s="16" t="s">
        <v>8422</v>
      </c>
      <c r="G158" s="78" t="s">
        <v>8423</v>
      </c>
      <c r="H158" s="79"/>
      <c r="I158" s="14"/>
      <c r="J158" s="14"/>
      <c r="K158" s="14"/>
      <c r="L158" s="14"/>
      <c r="M158" s="14"/>
      <c r="N158" s="14"/>
      <c r="O158" s="14"/>
      <c r="P158" s="14"/>
      <c r="Q158" s="14"/>
      <c r="R158" s="14"/>
      <c r="S158" s="14"/>
      <c r="T158" s="14"/>
      <c r="U158" s="14"/>
      <c r="V158" s="14"/>
      <c r="W158" s="14"/>
      <c r="X158" s="14"/>
      <c r="Y158" s="14"/>
      <c r="Z158" s="14"/>
      <c r="AA158" s="14"/>
      <c r="AB158" s="14"/>
    </row>
    <row r="159">
      <c r="A159" s="7">
        <v>44895.0</v>
      </c>
      <c r="B159" s="8" t="s">
        <v>8424</v>
      </c>
      <c r="C159" s="9" t="s">
        <v>30</v>
      </c>
      <c r="D159" s="10" t="s">
        <v>8425</v>
      </c>
      <c r="E159" s="8" t="s">
        <v>1474</v>
      </c>
      <c r="F159" s="16" t="s">
        <v>8426</v>
      </c>
      <c r="G159" s="78" t="s">
        <v>8427</v>
      </c>
      <c r="H159" s="79"/>
      <c r="I159" s="14"/>
      <c r="J159" s="14"/>
      <c r="K159" s="14"/>
      <c r="L159" s="14"/>
      <c r="M159" s="14"/>
      <c r="N159" s="14"/>
      <c r="O159" s="14"/>
      <c r="P159" s="14"/>
      <c r="Q159" s="14"/>
      <c r="R159" s="14"/>
      <c r="S159" s="14"/>
      <c r="T159" s="14"/>
      <c r="U159" s="14"/>
      <c r="V159" s="14"/>
      <c r="W159" s="14"/>
      <c r="X159" s="14"/>
      <c r="Y159" s="14"/>
      <c r="Z159" s="14"/>
      <c r="AA159" s="14"/>
      <c r="AB159" s="14"/>
    </row>
    <row r="160">
      <c r="A160" s="7">
        <v>44895.0</v>
      </c>
      <c r="B160" s="8" t="s">
        <v>8428</v>
      </c>
      <c r="C160" s="9" t="s">
        <v>14</v>
      </c>
      <c r="D160" s="10" t="s">
        <v>8429</v>
      </c>
      <c r="E160" s="8" t="s">
        <v>109</v>
      </c>
      <c r="F160" s="16" t="s">
        <v>8430</v>
      </c>
      <c r="G160" s="21" t="s">
        <v>8431</v>
      </c>
      <c r="H160" s="79"/>
      <c r="I160" s="14"/>
      <c r="J160" s="14"/>
      <c r="K160" s="14"/>
      <c r="L160" s="14"/>
      <c r="M160" s="14"/>
      <c r="N160" s="14"/>
      <c r="O160" s="14"/>
      <c r="P160" s="14"/>
      <c r="Q160" s="14"/>
      <c r="R160" s="14"/>
      <c r="S160" s="14"/>
      <c r="T160" s="14"/>
      <c r="U160" s="14"/>
      <c r="V160" s="14"/>
      <c r="W160" s="14"/>
      <c r="X160" s="14"/>
      <c r="Y160" s="14"/>
      <c r="Z160" s="14"/>
      <c r="AA160" s="14"/>
      <c r="AB160" s="14"/>
    </row>
    <row r="161" ht="391.5" customHeight="1">
      <c r="A161" s="7">
        <v>44895.0</v>
      </c>
      <c r="B161" s="8" t="s">
        <v>8432</v>
      </c>
      <c r="C161" s="9" t="s">
        <v>14</v>
      </c>
      <c r="D161" s="15" t="s">
        <v>8433</v>
      </c>
      <c r="E161" s="8" t="s">
        <v>1813</v>
      </c>
      <c r="F161" s="16" t="s">
        <v>8434</v>
      </c>
      <c r="G161" s="78" t="s">
        <v>8435</v>
      </c>
      <c r="H161" s="79"/>
      <c r="I161" s="14"/>
      <c r="J161" s="14"/>
      <c r="K161" s="14"/>
      <c r="L161" s="14"/>
      <c r="M161" s="14"/>
      <c r="N161" s="14"/>
      <c r="O161" s="14"/>
      <c r="P161" s="14"/>
      <c r="Q161" s="14"/>
      <c r="R161" s="14"/>
      <c r="S161" s="14"/>
      <c r="T161" s="14"/>
      <c r="U161" s="14"/>
      <c r="V161" s="14"/>
      <c r="W161" s="14"/>
      <c r="X161" s="14"/>
      <c r="Y161" s="14"/>
      <c r="Z161" s="14"/>
      <c r="AA161" s="14"/>
      <c r="AB161" s="14"/>
    </row>
    <row r="162" ht="391.5" hidden="1" customHeight="1">
      <c r="A162" s="7">
        <v>44895.0</v>
      </c>
      <c r="B162" s="8" t="s">
        <v>8436</v>
      </c>
      <c r="C162" s="9" t="s">
        <v>10</v>
      </c>
      <c r="D162" s="10" t="s">
        <v>8437</v>
      </c>
      <c r="E162" s="8" t="s">
        <v>132</v>
      </c>
      <c r="F162" s="12"/>
      <c r="G162" s="8" t="s">
        <v>8438</v>
      </c>
      <c r="H162" s="79"/>
      <c r="I162" s="14"/>
      <c r="J162" s="14"/>
      <c r="K162" s="14"/>
      <c r="L162" s="14"/>
      <c r="M162" s="14"/>
      <c r="N162" s="14"/>
      <c r="O162" s="14"/>
      <c r="P162" s="14"/>
      <c r="Q162" s="14"/>
      <c r="R162" s="14"/>
      <c r="S162" s="14"/>
      <c r="T162" s="14"/>
      <c r="U162" s="14"/>
      <c r="V162" s="14"/>
      <c r="W162" s="14"/>
      <c r="X162" s="14"/>
      <c r="Y162" s="14"/>
      <c r="Z162" s="14"/>
      <c r="AA162" s="14"/>
      <c r="AB162" s="14"/>
    </row>
    <row r="163" ht="391.5" customHeight="1">
      <c r="A163" s="7">
        <v>44895.0</v>
      </c>
      <c r="B163" s="8" t="s">
        <v>8439</v>
      </c>
      <c r="C163" s="9" t="s">
        <v>14</v>
      </c>
      <c r="D163" s="10" t="s">
        <v>8440</v>
      </c>
      <c r="E163" s="8" t="s">
        <v>93</v>
      </c>
      <c r="F163" s="16" t="s">
        <v>8441</v>
      </c>
      <c r="G163" s="78" t="s">
        <v>8442</v>
      </c>
      <c r="H163" s="79"/>
      <c r="I163" s="14"/>
      <c r="J163" s="14"/>
      <c r="K163" s="14"/>
      <c r="L163" s="14"/>
      <c r="M163" s="14"/>
      <c r="N163" s="14"/>
      <c r="O163" s="14"/>
      <c r="P163" s="14"/>
      <c r="Q163" s="14"/>
      <c r="R163" s="14"/>
      <c r="S163" s="14"/>
      <c r="T163" s="14"/>
      <c r="U163" s="14"/>
      <c r="V163" s="14"/>
      <c r="W163" s="14"/>
      <c r="X163" s="14"/>
      <c r="Y163" s="14"/>
      <c r="Z163" s="14"/>
      <c r="AA163" s="14"/>
      <c r="AB163" s="14"/>
    </row>
    <row r="164">
      <c r="A164" s="7"/>
      <c r="B164" s="8"/>
      <c r="C164" s="9"/>
      <c r="D164" s="36"/>
      <c r="E164" s="8"/>
      <c r="F164" s="8"/>
      <c r="G164" s="11"/>
      <c r="H164" s="79"/>
      <c r="I164" s="14"/>
      <c r="J164" s="14"/>
      <c r="K164" s="14"/>
      <c r="L164" s="14"/>
      <c r="M164" s="14"/>
      <c r="N164" s="14"/>
      <c r="O164" s="14"/>
      <c r="P164" s="14"/>
      <c r="Q164" s="14"/>
      <c r="R164" s="14"/>
      <c r="S164" s="14"/>
      <c r="T164" s="14"/>
      <c r="U164" s="14"/>
      <c r="V164" s="14"/>
      <c r="W164" s="14"/>
      <c r="X164" s="14"/>
      <c r="Y164" s="14"/>
      <c r="Z164" s="14"/>
      <c r="AA164" s="14"/>
      <c r="AB164" s="14"/>
    </row>
    <row r="165">
      <c r="A165" s="7"/>
      <c r="B165" s="8"/>
      <c r="C165" s="9"/>
      <c r="D165" s="36"/>
      <c r="E165" s="8"/>
      <c r="F165" s="8"/>
      <c r="G165" s="11"/>
      <c r="H165" s="79"/>
      <c r="I165" s="14"/>
      <c r="J165" s="14"/>
      <c r="K165" s="14"/>
      <c r="L165" s="14"/>
      <c r="M165" s="14"/>
      <c r="N165" s="14"/>
      <c r="O165" s="14"/>
      <c r="P165" s="14"/>
      <c r="Q165" s="14"/>
      <c r="R165" s="14"/>
      <c r="S165" s="14"/>
      <c r="T165" s="14"/>
      <c r="U165" s="14"/>
      <c r="V165" s="14"/>
      <c r="W165" s="14"/>
      <c r="X165" s="14"/>
      <c r="Y165" s="14"/>
      <c r="Z165" s="14"/>
      <c r="AA165" s="14"/>
      <c r="AB165" s="14"/>
    </row>
    <row r="166">
      <c r="A166" s="7"/>
      <c r="B166" s="8"/>
      <c r="C166" s="9"/>
      <c r="D166" s="68"/>
      <c r="E166" s="8"/>
      <c r="F166" s="11"/>
      <c r="G166" s="11"/>
      <c r="H166" s="79"/>
      <c r="I166" s="14"/>
      <c r="J166" s="14"/>
      <c r="K166" s="14"/>
      <c r="L166" s="14"/>
      <c r="M166" s="14"/>
      <c r="N166" s="14"/>
      <c r="O166" s="14"/>
      <c r="P166" s="14"/>
      <c r="Q166" s="14"/>
      <c r="R166" s="14"/>
      <c r="S166" s="14"/>
      <c r="T166" s="14"/>
      <c r="U166" s="14"/>
      <c r="V166" s="14"/>
      <c r="W166" s="14"/>
      <c r="X166" s="14"/>
      <c r="Y166" s="14"/>
      <c r="Z166" s="14"/>
      <c r="AA166" s="14"/>
      <c r="AB166" s="14"/>
    </row>
    <row r="167">
      <c r="A167" s="7"/>
      <c r="B167" s="8"/>
      <c r="C167" s="9"/>
      <c r="D167" s="22"/>
      <c r="E167" s="11"/>
      <c r="F167" s="11"/>
      <c r="G167" s="8"/>
      <c r="H167" s="79"/>
      <c r="I167" s="14"/>
      <c r="J167" s="14"/>
      <c r="K167" s="14"/>
      <c r="L167" s="14"/>
      <c r="M167" s="14"/>
      <c r="N167" s="14"/>
      <c r="O167" s="14"/>
      <c r="P167" s="14"/>
      <c r="Q167" s="14"/>
      <c r="R167" s="14"/>
      <c r="S167" s="14"/>
      <c r="T167" s="14"/>
      <c r="U167" s="14"/>
      <c r="V167" s="14"/>
      <c r="W167" s="14"/>
      <c r="X167" s="14"/>
      <c r="Y167" s="14"/>
      <c r="Z167" s="14"/>
      <c r="AA167" s="14"/>
      <c r="AB167" s="14"/>
    </row>
    <row r="168">
      <c r="A168" s="7"/>
      <c r="B168" s="11"/>
      <c r="C168" s="9"/>
      <c r="D168" s="22"/>
      <c r="E168" s="11"/>
      <c r="F168" s="11"/>
      <c r="G168" s="11"/>
      <c r="H168" s="79"/>
      <c r="I168" s="14"/>
      <c r="J168" s="14"/>
      <c r="K168" s="14"/>
      <c r="L168" s="14"/>
      <c r="M168" s="14"/>
      <c r="N168" s="14"/>
      <c r="O168" s="14"/>
      <c r="P168" s="14"/>
      <c r="Q168" s="14"/>
      <c r="R168" s="14"/>
      <c r="S168" s="14"/>
      <c r="T168" s="14"/>
      <c r="U168" s="14"/>
      <c r="V168" s="14"/>
      <c r="W168" s="14"/>
      <c r="X168" s="14"/>
      <c r="Y168" s="14"/>
      <c r="Z168" s="14"/>
      <c r="AA168" s="14"/>
      <c r="AB168" s="14"/>
    </row>
    <row r="169">
      <c r="A169" s="7"/>
      <c r="B169" s="11"/>
      <c r="C169" s="9"/>
      <c r="D169" s="22"/>
      <c r="E169" s="11"/>
      <c r="F169" s="11"/>
      <c r="G169" s="11"/>
      <c r="H169" s="79"/>
      <c r="I169" s="14"/>
      <c r="J169" s="14"/>
      <c r="K169" s="14"/>
      <c r="L169" s="14"/>
      <c r="M169" s="14"/>
      <c r="N169" s="14"/>
      <c r="O169" s="14"/>
      <c r="P169" s="14"/>
      <c r="Q169" s="14"/>
      <c r="R169" s="14"/>
      <c r="S169" s="14"/>
      <c r="T169" s="14"/>
      <c r="U169" s="14"/>
      <c r="V169" s="14"/>
      <c r="W169" s="14"/>
      <c r="X169" s="14"/>
      <c r="Y169" s="14"/>
      <c r="Z169" s="14"/>
      <c r="AA169" s="14"/>
      <c r="AB169" s="14"/>
    </row>
    <row r="170">
      <c r="A170" s="7"/>
      <c r="B170" s="11"/>
      <c r="C170" s="9"/>
      <c r="D170" s="22"/>
      <c r="E170" s="11"/>
      <c r="F170" s="11"/>
      <c r="G170" s="11"/>
      <c r="H170" s="79"/>
      <c r="I170" s="14"/>
      <c r="J170" s="14"/>
      <c r="K170" s="14"/>
      <c r="L170" s="14"/>
      <c r="M170" s="14"/>
      <c r="N170" s="14"/>
      <c r="O170" s="14"/>
      <c r="P170" s="14"/>
      <c r="Q170" s="14"/>
      <c r="R170" s="14"/>
      <c r="S170" s="14"/>
      <c r="T170" s="14"/>
      <c r="U170" s="14"/>
      <c r="V170" s="14"/>
      <c r="W170" s="14"/>
      <c r="X170" s="14"/>
      <c r="Y170" s="14"/>
      <c r="Z170" s="14"/>
      <c r="AA170" s="14"/>
      <c r="AB170" s="14"/>
    </row>
    <row r="171">
      <c r="A171" s="7"/>
      <c r="B171" s="11"/>
      <c r="C171" s="9"/>
      <c r="D171" s="22"/>
      <c r="E171" s="11"/>
      <c r="F171" s="11"/>
      <c r="G171" s="11"/>
      <c r="H171" s="79"/>
      <c r="I171" s="14"/>
      <c r="J171" s="14"/>
      <c r="K171" s="14"/>
      <c r="L171" s="14"/>
      <c r="M171" s="14"/>
      <c r="N171" s="14"/>
      <c r="O171" s="14"/>
      <c r="P171" s="14"/>
      <c r="Q171" s="14"/>
      <c r="R171" s="14"/>
      <c r="S171" s="14"/>
      <c r="T171" s="14"/>
      <c r="U171" s="14"/>
      <c r="V171" s="14"/>
      <c r="W171" s="14"/>
      <c r="X171" s="14"/>
      <c r="Y171" s="14"/>
      <c r="Z171" s="14"/>
      <c r="AA171" s="14"/>
      <c r="AB171" s="14"/>
    </row>
    <row r="172">
      <c r="A172" s="7"/>
      <c r="B172" s="11"/>
      <c r="C172" s="9"/>
      <c r="D172" s="22"/>
      <c r="E172" s="11"/>
      <c r="F172" s="11"/>
      <c r="G172" s="11"/>
      <c r="H172" s="79"/>
      <c r="I172" s="14"/>
      <c r="J172" s="14"/>
      <c r="K172" s="14"/>
      <c r="L172" s="14"/>
      <c r="M172" s="14"/>
      <c r="N172" s="14"/>
      <c r="O172" s="14"/>
      <c r="P172" s="14"/>
      <c r="Q172" s="14"/>
      <c r="R172" s="14"/>
      <c r="S172" s="14"/>
      <c r="T172" s="14"/>
      <c r="U172" s="14"/>
      <c r="V172" s="14"/>
      <c r="W172" s="14"/>
      <c r="X172" s="14"/>
      <c r="Y172" s="14"/>
      <c r="Z172" s="14"/>
      <c r="AA172" s="14"/>
      <c r="AB172" s="14"/>
    </row>
    <row r="173">
      <c r="A173" s="7"/>
      <c r="B173" s="11"/>
      <c r="C173" s="9"/>
      <c r="D173" s="22"/>
      <c r="E173" s="11"/>
      <c r="F173" s="11"/>
      <c r="G173" s="11"/>
      <c r="H173" s="79"/>
      <c r="I173" s="14"/>
      <c r="J173" s="14"/>
      <c r="K173" s="14"/>
      <c r="L173" s="14"/>
      <c r="M173" s="14"/>
      <c r="N173" s="14"/>
      <c r="O173" s="14"/>
      <c r="P173" s="14"/>
      <c r="Q173" s="14"/>
      <c r="R173" s="14"/>
      <c r="S173" s="14"/>
      <c r="T173" s="14"/>
      <c r="U173" s="14"/>
      <c r="V173" s="14"/>
      <c r="W173" s="14"/>
      <c r="X173" s="14"/>
      <c r="Y173" s="14"/>
      <c r="Z173" s="14"/>
      <c r="AA173" s="14"/>
      <c r="AB173" s="14"/>
    </row>
    <row r="174">
      <c r="A174" s="7"/>
      <c r="B174" s="11"/>
      <c r="C174" s="9"/>
      <c r="D174" s="22"/>
      <c r="E174" s="11"/>
      <c r="F174" s="11"/>
      <c r="G174" s="11"/>
      <c r="H174" s="79"/>
      <c r="I174" s="14"/>
      <c r="J174" s="14"/>
      <c r="K174" s="14"/>
      <c r="L174" s="14"/>
      <c r="M174" s="14"/>
      <c r="N174" s="14"/>
      <c r="O174" s="14"/>
      <c r="P174" s="14"/>
      <c r="Q174" s="14"/>
      <c r="R174" s="14"/>
      <c r="S174" s="14"/>
      <c r="T174" s="14"/>
      <c r="U174" s="14"/>
      <c r="V174" s="14"/>
      <c r="W174" s="14"/>
      <c r="X174" s="14"/>
      <c r="Y174" s="14"/>
      <c r="Z174" s="14"/>
      <c r="AA174" s="14"/>
      <c r="AB174" s="14"/>
    </row>
    <row r="175">
      <c r="A175" s="7"/>
      <c r="B175" s="11"/>
      <c r="C175" s="9"/>
      <c r="D175" s="22"/>
      <c r="E175" s="11"/>
      <c r="F175" s="11"/>
      <c r="G175" s="11"/>
      <c r="H175" s="79"/>
      <c r="I175" s="14"/>
      <c r="J175" s="14"/>
      <c r="K175" s="14"/>
      <c r="L175" s="14"/>
      <c r="M175" s="14"/>
      <c r="N175" s="14"/>
      <c r="O175" s="14"/>
      <c r="P175" s="14"/>
      <c r="Q175" s="14"/>
      <c r="R175" s="14"/>
      <c r="S175" s="14"/>
      <c r="T175" s="14"/>
      <c r="U175" s="14"/>
      <c r="V175" s="14"/>
      <c r="W175" s="14"/>
      <c r="X175" s="14"/>
      <c r="Y175" s="14"/>
      <c r="Z175" s="14"/>
      <c r="AA175" s="14"/>
      <c r="AB175" s="14"/>
    </row>
    <row r="176">
      <c r="A176" s="7"/>
      <c r="B176" s="11"/>
      <c r="C176" s="9"/>
      <c r="D176" s="22"/>
      <c r="E176" s="11"/>
      <c r="F176" s="11"/>
      <c r="G176" s="11"/>
      <c r="H176" s="79"/>
      <c r="I176" s="14"/>
      <c r="J176" s="14"/>
      <c r="K176" s="14"/>
      <c r="L176" s="14"/>
      <c r="M176" s="14"/>
      <c r="N176" s="14"/>
      <c r="O176" s="14"/>
      <c r="P176" s="14"/>
      <c r="Q176" s="14"/>
      <c r="R176" s="14"/>
      <c r="S176" s="14"/>
      <c r="T176" s="14"/>
      <c r="U176" s="14"/>
      <c r="V176" s="14"/>
      <c r="W176" s="14"/>
      <c r="X176" s="14"/>
      <c r="Y176" s="14"/>
      <c r="Z176" s="14"/>
      <c r="AA176" s="14"/>
      <c r="AB176" s="14"/>
    </row>
    <row r="177">
      <c r="A177" s="7"/>
      <c r="B177" s="11"/>
      <c r="C177" s="9"/>
      <c r="D177" s="22"/>
      <c r="E177" s="11"/>
      <c r="F177" s="11"/>
      <c r="G177" s="11"/>
      <c r="H177" s="79"/>
      <c r="I177" s="14"/>
      <c r="J177" s="14"/>
      <c r="K177" s="14"/>
      <c r="L177" s="14"/>
      <c r="M177" s="14"/>
      <c r="N177" s="14"/>
      <c r="O177" s="14"/>
      <c r="P177" s="14"/>
      <c r="Q177" s="14"/>
      <c r="R177" s="14"/>
      <c r="S177" s="14"/>
      <c r="T177" s="14"/>
      <c r="U177" s="14"/>
      <c r="V177" s="14"/>
      <c r="W177" s="14"/>
      <c r="X177" s="14"/>
      <c r="Y177" s="14"/>
      <c r="Z177" s="14"/>
      <c r="AA177" s="14"/>
      <c r="AB177" s="14"/>
    </row>
    <row r="178">
      <c r="A178" s="7"/>
      <c r="B178" s="11"/>
      <c r="C178" s="9"/>
      <c r="D178" s="22"/>
      <c r="E178" s="11"/>
      <c r="F178" s="11"/>
      <c r="G178" s="11"/>
      <c r="H178" s="79"/>
      <c r="I178" s="14"/>
      <c r="J178" s="14"/>
      <c r="K178" s="14"/>
      <c r="L178" s="14"/>
      <c r="M178" s="14"/>
      <c r="N178" s="14"/>
      <c r="O178" s="14"/>
      <c r="P178" s="14"/>
      <c r="Q178" s="14"/>
      <c r="R178" s="14"/>
      <c r="S178" s="14"/>
      <c r="T178" s="14"/>
      <c r="U178" s="14"/>
      <c r="V178" s="14"/>
      <c r="W178" s="14"/>
      <c r="X178" s="14"/>
      <c r="Y178" s="14"/>
      <c r="Z178" s="14"/>
      <c r="AA178" s="14"/>
      <c r="AB178" s="14"/>
    </row>
    <row r="179">
      <c r="A179" s="7"/>
      <c r="B179" s="11"/>
      <c r="C179" s="9"/>
      <c r="D179" s="22"/>
      <c r="E179" s="11"/>
      <c r="F179" s="11"/>
      <c r="G179" s="11"/>
      <c r="H179" s="79"/>
      <c r="I179" s="14"/>
      <c r="J179" s="14"/>
      <c r="K179" s="14"/>
      <c r="L179" s="14"/>
      <c r="M179" s="14"/>
      <c r="N179" s="14"/>
      <c r="O179" s="14"/>
      <c r="P179" s="14"/>
      <c r="Q179" s="14"/>
      <c r="R179" s="14"/>
      <c r="S179" s="14"/>
      <c r="T179" s="14"/>
      <c r="U179" s="14"/>
      <c r="V179" s="14"/>
      <c r="W179" s="14"/>
      <c r="X179" s="14"/>
      <c r="Y179" s="14"/>
      <c r="Z179" s="14"/>
      <c r="AA179" s="14"/>
      <c r="AB179" s="14"/>
    </row>
    <row r="180">
      <c r="A180" s="7"/>
      <c r="B180" s="11"/>
      <c r="C180" s="9"/>
      <c r="D180" s="22"/>
      <c r="E180" s="11"/>
      <c r="F180" s="11"/>
      <c r="G180" s="11"/>
      <c r="H180" s="79"/>
      <c r="I180" s="14"/>
      <c r="J180" s="14"/>
      <c r="K180" s="14"/>
      <c r="L180" s="14"/>
      <c r="M180" s="14"/>
      <c r="N180" s="14"/>
      <c r="O180" s="14"/>
      <c r="P180" s="14"/>
      <c r="Q180" s="14"/>
      <c r="R180" s="14"/>
      <c r="S180" s="14"/>
      <c r="T180" s="14"/>
      <c r="U180" s="14"/>
      <c r="V180" s="14"/>
      <c r="W180" s="14"/>
      <c r="X180" s="14"/>
      <c r="Y180" s="14"/>
      <c r="Z180" s="14"/>
      <c r="AA180" s="14"/>
      <c r="AB180" s="14"/>
    </row>
    <row r="181">
      <c r="A181" s="7"/>
      <c r="B181" s="11"/>
      <c r="C181" s="9"/>
      <c r="D181" s="22"/>
      <c r="E181" s="11"/>
      <c r="F181" s="11"/>
      <c r="G181" s="11"/>
      <c r="H181" s="79"/>
      <c r="I181" s="14"/>
      <c r="J181" s="14"/>
      <c r="K181" s="14"/>
      <c r="L181" s="14"/>
      <c r="M181" s="14"/>
      <c r="N181" s="14"/>
      <c r="O181" s="14"/>
      <c r="P181" s="14"/>
      <c r="Q181" s="14"/>
      <c r="R181" s="14"/>
      <c r="S181" s="14"/>
      <c r="T181" s="14"/>
      <c r="U181" s="14"/>
      <c r="V181" s="14"/>
      <c r="W181" s="14"/>
      <c r="X181" s="14"/>
      <c r="Y181" s="14"/>
      <c r="Z181" s="14"/>
      <c r="AA181" s="14"/>
      <c r="AB181" s="14"/>
    </row>
    <row r="182">
      <c r="A182" s="7"/>
      <c r="B182" s="11"/>
      <c r="C182" s="9"/>
      <c r="D182" s="22"/>
      <c r="E182" s="11"/>
      <c r="F182" s="11"/>
      <c r="G182" s="11"/>
      <c r="H182" s="79"/>
      <c r="I182" s="14"/>
      <c r="J182" s="14"/>
      <c r="K182" s="14"/>
      <c r="L182" s="14"/>
      <c r="M182" s="14"/>
      <c r="N182" s="14"/>
      <c r="O182" s="14"/>
      <c r="P182" s="14"/>
      <c r="Q182" s="14"/>
      <c r="R182" s="14"/>
      <c r="S182" s="14"/>
      <c r="T182" s="14"/>
      <c r="U182" s="14"/>
      <c r="V182" s="14"/>
      <c r="W182" s="14"/>
      <c r="X182" s="14"/>
      <c r="Y182" s="14"/>
      <c r="Z182" s="14"/>
      <c r="AA182" s="14"/>
      <c r="AB182" s="14"/>
    </row>
    <row r="183">
      <c r="A183" s="7"/>
      <c r="B183" s="11"/>
      <c r="C183" s="9"/>
      <c r="D183" s="22"/>
      <c r="E183" s="11"/>
      <c r="F183" s="11"/>
      <c r="G183" s="11"/>
      <c r="H183" s="79"/>
      <c r="I183" s="14"/>
      <c r="J183" s="14"/>
      <c r="K183" s="14"/>
      <c r="L183" s="14"/>
      <c r="M183" s="14"/>
      <c r="N183" s="14"/>
      <c r="O183" s="14"/>
      <c r="P183" s="14"/>
      <c r="Q183" s="14"/>
      <c r="R183" s="14"/>
      <c r="S183" s="14"/>
      <c r="T183" s="14"/>
      <c r="U183" s="14"/>
      <c r="V183" s="14"/>
      <c r="W183" s="14"/>
      <c r="X183" s="14"/>
      <c r="Y183" s="14"/>
      <c r="Z183" s="14"/>
      <c r="AA183" s="14"/>
      <c r="AB183" s="14"/>
    </row>
    <row r="184">
      <c r="A184" s="7"/>
      <c r="B184" s="11"/>
      <c r="C184" s="9"/>
      <c r="D184" s="22"/>
      <c r="E184" s="11"/>
      <c r="F184" s="11"/>
      <c r="G184" s="11"/>
      <c r="H184" s="79"/>
      <c r="I184" s="14"/>
      <c r="J184" s="14"/>
      <c r="K184" s="14"/>
      <c r="L184" s="14"/>
      <c r="M184" s="14"/>
      <c r="N184" s="14"/>
      <c r="O184" s="14"/>
      <c r="P184" s="14"/>
      <c r="Q184" s="14"/>
      <c r="R184" s="14"/>
      <c r="S184" s="14"/>
      <c r="T184" s="14"/>
      <c r="U184" s="14"/>
      <c r="V184" s="14"/>
      <c r="W184" s="14"/>
      <c r="X184" s="14"/>
      <c r="Y184" s="14"/>
      <c r="Z184" s="14"/>
      <c r="AA184" s="14"/>
      <c r="AB184" s="14"/>
    </row>
    <row r="185">
      <c r="A185" s="7"/>
      <c r="B185" s="11"/>
      <c r="C185" s="9"/>
      <c r="D185" s="22"/>
      <c r="E185" s="11"/>
      <c r="F185" s="11"/>
      <c r="G185" s="11"/>
      <c r="H185" s="79"/>
      <c r="I185" s="14"/>
      <c r="J185" s="14"/>
      <c r="K185" s="14"/>
      <c r="L185" s="14"/>
      <c r="M185" s="14"/>
      <c r="N185" s="14"/>
      <c r="O185" s="14"/>
      <c r="P185" s="14"/>
      <c r="Q185" s="14"/>
      <c r="R185" s="14"/>
      <c r="S185" s="14"/>
      <c r="T185" s="14"/>
      <c r="U185" s="14"/>
      <c r="V185" s="14"/>
      <c r="W185" s="14"/>
      <c r="X185" s="14"/>
      <c r="Y185" s="14"/>
      <c r="Z185" s="14"/>
      <c r="AA185" s="14"/>
      <c r="AB185" s="14"/>
    </row>
    <row r="186">
      <c r="A186" s="7"/>
      <c r="B186" s="11"/>
      <c r="C186" s="9"/>
      <c r="D186" s="22"/>
      <c r="E186" s="11"/>
      <c r="F186" s="11"/>
      <c r="G186" s="11"/>
      <c r="H186" s="79"/>
      <c r="I186" s="14"/>
      <c r="J186" s="14"/>
      <c r="K186" s="14"/>
      <c r="L186" s="14"/>
      <c r="M186" s="14"/>
      <c r="N186" s="14"/>
      <c r="O186" s="14"/>
      <c r="P186" s="14"/>
      <c r="Q186" s="14"/>
      <c r="R186" s="14"/>
      <c r="S186" s="14"/>
      <c r="T186" s="14"/>
      <c r="U186" s="14"/>
      <c r="V186" s="14"/>
      <c r="W186" s="14"/>
      <c r="X186" s="14"/>
      <c r="Y186" s="14"/>
      <c r="Z186" s="14"/>
      <c r="AA186" s="14"/>
      <c r="AB186" s="14"/>
    </row>
    <row r="187">
      <c r="A187" s="7"/>
      <c r="B187" s="11"/>
      <c r="C187" s="9"/>
      <c r="D187" s="22"/>
      <c r="E187" s="11"/>
      <c r="F187" s="11"/>
      <c r="G187" s="11"/>
      <c r="H187" s="79"/>
      <c r="I187" s="14"/>
      <c r="J187" s="14"/>
      <c r="K187" s="14"/>
      <c r="L187" s="14"/>
      <c r="M187" s="14"/>
      <c r="N187" s="14"/>
      <c r="O187" s="14"/>
      <c r="P187" s="14"/>
      <c r="Q187" s="14"/>
      <c r="R187" s="14"/>
      <c r="S187" s="14"/>
      <c r="T187" s="14"/>
      <c r="U187" s="14"/>
      <c r="V187" s="14"/>
      <c r="W187" s="14"/>
      <c r="X187" s="14"/>
      <c r="Y187" s="14"/>
      <c r="Z187" s="14"/>
      <c r="AA187" s="14"/>
      <c r="AB187" s="14"/>
    </row>
    <row r="188">
      <c r="A188" s="7"/>
      <c r="B188" s="11"/>
      <c r="C188" s="9"/>
      <c r="D188" s="22"/>
      <c r="E188" s="11"/>
      <c r="F188" s="11"/>
      <c r="G188" s="11"/>
      <c r="H188" s="79"/>
      <c r="I188" s="14"/>
      <c r="J188" s="14"/>
      <c r="K188" s="14"/>
      <c r="L188" s="14"/>
      <c r="M188" s="14"/>
      <c r="N188" s="14"/>
      <c r="O188" s="14"/>
      <c r="P188" s="14"/>
      <c r="Q188" s="14"/>
      <c r="R188" s="14"/>
      <c r="S188" s="14"/>
      <c r="T188" s="14"/>
      <c r="U188" s="14"/>
      <c r="V188" s="14"/>
      <c r="W188" s="14"/>
      <c r="X188" s="14"/>
      <c r="Y188" s="14"/>
      <c r="Z188" s="14"/>
      <c r="AA188" s="14"/>
      <c r="AB188" s="14"/>
    </row>
    <row r="189">
      <c r="A189" s="7"/>
      <c r="B189" s="11"/>
      <c r="C189" s="9"/>
      <c r="D189" s="22"/>
      <c r="E189" s="11"/>
      <c r="F189" s="11"/>
      <c r="G189" s="11"/>
      <c r="H189" s="79"/>
      <c r="I189" s="14"/>
      <c r="J189" s="14"/>
      <c r="K189" s="14"/>
      <c r="L189" s="14"/>
      <c r="M189" s="14"/>
      <c r="N189" s="14"/>
      <c r="O189" s="14"/>
      <c r="P189" s="14"/>
      <c r="Q189" s="14"/>
      <c r="R189" s="14"/>
      <c r="S189" s="14"/>
      <c r="T189" s="14"/>
      <c r="U189" s="14"/>
      <c r="V189" s="14"/>
      <c r="W189" s="14"/>
      <c r="X189" s="14"/>
      <c r="Y189" s="14"/>
      <c r="Z189" s="14"/>
      <c r="AA189" s="14"/>
      <c r="AB189" s="14"/>
    </row>
    <row r="190">
      <c r="A190" s="7"/>
      <c r="B190" s="11"/>
      <c r="C190" s="9"/>
      <c r="D190" s="22"/>
      <c r="E190" s="11"/>
      <c r="F190" s="11"/>
      <c r="G190" s="11"/>
      <c r="H190" s="79"/>
      <c r="I190" s="14"/>
      <c r="J190" s="14"/>
      <c r="K190" s="14"/>
      <c r="L190" s="14"/>
      <c r="M190" s="14"/>
      <c r="N190" s="14"/>
      <c r="O190" s="14"/>
      <c r="P190" s="14"/>
      <c r="Q190" s="14"/>
      <c r="R190" s="14"/>
      <c r="S190" s="14"/>
      <c r="T190" s="14"/>
      <c r="U190" s="14"/>
      <c r="V190" s="14"/>
      <c r="W190" s="14"/>
      <c r="X190" s="14"/>
      <c r="Y190" s="14"/>
      <c r="Z190" s="14"/>
      <c r="AA190" s="14"/>
      <c r="AB190" s="14"/>
    </row>
    <row r="191">
      <c r="A191" s="7"/>
      <c r="B191" s="11"/>
      <c r="C191" s="9"/>
      <c r="D191" s="22"/>
      <c r="E191" s="11"/>
      <c r="F191" s="11"/>
      <c r="G191" s="11"/>
      <c r="H191" s="79"/>
      <c r="I191" s="14"/>
      <c r="J191" s="14"/>
      <c r="K191" s="14"/>
      <c r="L191" s="14"/>
      <c r="M191" s="14"/>
      <c r="N191" s="14"/>
      <c r="O191" s="14"/>
      <c r="P191" s="14"/>
      <c r="Q191" s="14"/>
      <c r="R191" s="14"/>
      <c r="S191" s="14"/>
      <c r="T191" s="14"/>
      <c r="U191" s="14"/>
      <c r="V191" s="14"/>
      <c r="W191" s="14"/>
      <c r="X191" s="14"/>
      <c r="Y191" s="14"/>
      <c r="Z191" s="14"/>
      <c r="AA191" s="14"/>
      <c r="AB191" s="14"/>
    </row>
    <row r="192">
      <c r="A192" s="7"/>
      <c r="B192" s="11"/>
      <c r="C192" s="9"/>
      <c r="D192" s="22"/>
      <c r="E192" s="11"/>
      <c r="F192" s="11"/>
      <c r="G192" s="11"/>
      <c r="H192" s="79"/>
      <c r="I192" s="14"/>
      <c r="J192" s="14"/>
      <c r="K192" s="14"/>
      <c r="L192" s="14"/>
      <c r="M192" s="14"/>
      <c r="N192" s="14"/>
      <c r="O192" s="14"/>
      <c r="P192" s="14"/>
      <c r="Q192" s="14"/>
      <c r="R192" s="14"/>
      <c r="S192" s="14"/>
      <c r="T192" s="14"/>
      <c r="U192" s="14"/>
      <c r="V192" s="14"/>
      <c r="W192" s="14"/>
      <c r="X192" s="14"/>
      <c r="Y192" s="14"/>
      <c r="Z192" s="14"/>
      <c r="AA192" s="14"/>
      <c r="AB192" s="14"/>
    </row>
    <row r="193">
      <c r="A193" s="7"/>
      <c r="B193" s="11"/>
      <c r="C193" s="9"/>
      <c r="D193" s="22"/>
      <c r="E193" s="11"/>
      <c r="F193" s="11"/>
      <c r="G193" s="11"/>
      <c r="H193" s="79"/>
      <c r="I193" s="14"/>
      <c r="J193" s="14"/>
      <c r="K193" s="14"/>
      <c r="L193" s="14"/>
      <c r="M193" s="14"/>
      <c r="N193" s="14"/>
      <c r="O193" s="14"/>
      <c r="P193" s="14"/>
      <c r="Q193" s="14"/>
      <c r="R193" s="14"/>
      <c r="S193" s="14"/>
      <c r="T193" s="14"/>
      <c r="U193" s="14"/>
      <c r="V193" s="14"/>
      <c r="W193" s="14"/>
      <c r="X193" s="14"/>
      <c r="Y193" s="14"/>
      <c r="Z193" s="14"/>
      <c r="AA193" s="14"/>
      <c r="AB193" s="14"/>
    </row>
    <row r="194">
      <c r="A194" s="7"/>
      <c r="B194" s="11"/>
      <c r="C194" s="9"/>
      <c r="D194" s="22"/>
      <c r="E194" s="11"/>
      <c r="F194" s="11"/>
      <c r="G194" s="11"/>
      <c r="H194" s="79"/>
      <c r="I194" s="14"/>
      <c r="J194" s="14"/>
      <c r="K194" s="14"/>
      <c r="L194" s="14"/>
      <c r="M194" s="14"/>
      <c r="N194" s="14"/>
      <c r="O194" s="14"/>
      <c r="P194" s="14"/>
      <c r="Q194" s="14"/>
      <c r="R194" s="14"/>
      <c r="S194" s="14"/>
      <c r="T194" s="14"/>
      <c r="U194" s="14"/>
      <c r="V194" s="14"/>
      <c r="W194" s="14"/>
      <c r="X194" s="14"/>
      <c r="Y194" s="14"/>
      <c r="Z194" s="14"/>
      <c r="AA194" s="14"/>
      <c r="AB194" s="14"/>
    </row>
    <row r="195">
      <c r="A195" s="7"/>
      <c r="B195" s="11"/>
      <c r="C195" s="9"/>
      <c r="D195" s="22"/>
      <c r="E195" s="11"/>
      <c r="F195" s="11"/>
      <c r="G195" s="11"/>
      <c r="H195" s="79"/>
      <c r="I195" s="14"/>
      <c r="J195" s="14"/>
      <c r="K195" s="14"/>
      <c r="L195" s="14"/>
      <c r="M195" s="14"/>
      <c r="N195" s="14"/>
      <c r="O195" s="14"/>
      <c r="P195" s="14"/>
      <c r="Q195" s="14"/>
      <c r="R195" s="14"/>
      <c r="S195" s="14"/>
      <c r="T195" s="14"/>
      <c r="U195" s="14"/>
      <c r="V195" s="14"/>
      <c r="W195" s="14"/>
      <c r="X195" s="14"/>
      <c r="Y195" s="14"/>
      <c r="Z195" s="14"/>
      <c r="AA195" s="14"/>
      <c r="AB195" s="14"/>
    </row>
    <row r="196">
      <c r="A196" s="7"/>
      <c r="B196" s="11"/>
      <c r="C196" s="9"/>
      <c r="D196" s="22"/>
      <c r="E196" s="11"/>
      <c r="F196" s="11"/>
      <c r="G196" s="11"/>
      <c r="H196" s="79"/>
      <c r="I196" s="14"/>
      <c r="J196" s="14"/>
      <c r="K196" s="14"/>
      <c r="L196" s="14"/>
      <c r="M196" s="14"/>
      <c r="N196" s="14"/>
      <c r="O196" s="14"/>
      <c r="P196" s="14"/>
      <c r="Q196" s="14"/>
      <c r="R196" s="14"/>
      <c r="S196" s="14"/>
      <c r="T196" s="14"/>
      <c r="U196" s="14"/>
      <c r="V196" s="14"/>
      <c r="W196" s="14"/>
      <c r="X196" s="14"/>
      <c r="Y196" s="14"/>
      <c r="Z196" s="14"/>
      <c r="AA196" s="14"/>
      <c r="AB196" s="14"/>
    </row>
    <row r="197">
      <c r="A197" s="7"/>
      <c r="B197" s="11"/>
      <c r="C197" s="9"/>
      <c r="D197" s="22"/>
      <c r="E197" s="11"/>
      <c r="F197" s="11"/>
      <c r="G197" s="11"/>
      <c r="H197" s="79"/>
      <c r="I197" s="14"/>
      <c r="J197" s="14"/>
      <c r="K197" s="14"/>
      <c r="L197" s="14"/>
      <c r="M197" s="14"/>
      <c r="N197" s="14"/>
      <c r="O197" s="14"/>
      <c r="P197" s="14"/>
      <c r="Q197" s="14"/>
      <c r="R197" s="14"/>
      <c r="S197" s="14"/>
      <c r="T197" s="14"/>
      <c r="U197" s="14"/>
      <c r="V197" s="14"/>
      <c r="W197" s="14"/>
      <c r="X197" s="14"/>
      <c r="Y197" s="14"/>
      <c r="Z197" s="14"/>
      <c r="AA197" s="14"/>
      <c r="AB197" s="14"/>
    </row>
    <row r="198">
      <c r="A198" s="7"/>
      <c r="B198" s="11"/>
      <c r="C198" s="9"/>
      <c r="D198" s="22"/>
      <c r="E198" s="11"/>
      <c r="F198" s="11"/>
      <c r="G198" s="11"/>
      <c r="H198" s="79"/>
      <c r="I198" s="14"/>
      <c r="J198" s="14"/>
      <c r="K198" s="14"/>
      <c r="L198" s="14"/>
      <c r="M198" s="14"/>
      <c r="N198" s="14"/>
      <c r="O198" s="14"/>
      <c r="P198" s="14"/>
      <c r="Q198" s="14"/>
      <c r="R198" s="14"/>
      <c r="S198" s="14"/>
      <c r="T198" s="14"/>
      <c r="U198" s="14"/>
      <c r="V198" s="14"/>
      <c r="W198" s="14"/>
      <c r="X198" s="14"/>
      <c r="Y198" s="14"/>
      <c r="Z198" s="14"/>
      <c r="AA198" s="14"/>
      <c r="AB198" s="14"/>
    </row>
    <row r="199">
      <c r="A199" s="7"/>
      <c r="B199" s="11"/>
      <c r="C199" s="9"/>
      <c r="D199" s="22"/>
      <c r="E199" s="11"/>
      <c r="F199" s="11"/>
      <c r="G199" s="11"/>
      <c r="H199" s="79"/>
      <c r="I199" s="14"/>
      <c r="J199" s="14"/>
      <c r="K199" s="14"/>
      <c r="L199" s="14"/>
      <c r="M199" s="14"/>
      <c r="N199" s="14"/>
      <c r="O199" s="14"/>
      <c r="P199" s="14"/>
      <c r="Q199" s="14"/>
      <c r="R199" s="14"/>
      <c r="S199" s="14"/>
      <c r="T199" s="14"/>
      <c r="U199" s="14"/>
      <c r="V199" s="14"/>
      <c r="W199" s="14"/>
      <c r="X199" s="14"/>
      <c r="Y199" s="14"/>
      <c r="Z199" s="14"/>
      <c r="AA199" s="14"/>
      <c r="AB199" s="14"/>
    </row>
    <row r="200">
      <c r="A200" s="7"/>
      <c r="B200" s="11"/>
      <c r="C200" s="9"/>
      <c r="D200" s="22"/>
      <c r="E200" s="11"/>
      <c r="F200" s="11"/>
      <c r="G200" s="11"/>
      <c r="H200" s="79"/>
      <c r="I200" s="14"/>
      <c r="J200" s="14"/>
      <c r="K200" s="14"/>
      <c r="L200" s="14"/>
      <c r="M200" s="14"/>
      <c r="N200" s="14"/>
      <c r="O200" s="14"/>
      <c r="P200" s="14"/>
      <c r="Q200" s="14"/>
      <c r="R200" s="14"/>
      <c r="S200" s="14"/>
      <c r="T200" s="14"/>
      <c r="U200" s="14"/>
      <c r="V200" s="14"/>
      <c r="W200" s="14"/>
      <c r="X200" s="14"/>
      <c r="Y200" s="14"/>
      <c r="Z200" s="14"/>
      <c r="AA200" s="14"/>
      <c r="AB200" s="14"/>
    </row>
    <row r="201">
      <c r="A201" s="7"/>
      <c r="B201" s="11"/>
      <c r="C201" s="9"/>
      <c r="D201" s="22"/>
      <c r="E201" s="11"/>
      <c r="F201" s="11"/>
      <c r="G201" s="11"/>
      <c r="H201" s="79"/>
      <c r="I201" s="14"/>
      <c r="J201" s="14"/>
      <c r="K201" s="14"/>
      <c r="L201" s="14"/>
      <c r="M201" s="14"/>
      <c r="N201" s="14"/>
      <c r="O201" s="14"/>
      <c r="P201" s="14"/>
      <c r="Q201" s="14"/>
      <c r="R201" s="14"/>
      <c r="S201" s="14"/>
      <c r="T201" s="14"/>
      <c r="U201" s="14"/>
      <c r="V201" s="14"/>
      <c r="W201" s="14"/>
      <c r="X201" s="14"/>
      <c r="Y201" s="14"/>
      <c r="Z201" s="14"/>
      <c r="AA201" s="14"/>
      <c r="AB201" s="14"/>
    </row>
    <row r="202">
      <c r="A202" s="7"/>
      <c r="B202" s="11"/>
      <c r="C202" s="9"/>
      <c r="D202" s="22"/>
      <c r="E202" s="11"/>
      <c r="F202" s="11"/>
      <c r="G202" s="11"/>
      <c r="H202" s="79"/>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1"/>
      <c r="H203" s="79"/>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1"/>
      <c r="H204" s="79"/>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1"/>
      <c r="H205" s="79"/>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1"/>
      <c r="H206" s="79"/>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1"/>
      <c r="H207" s="79"/>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1"/>
      <c r="H208" s="79"/>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1"/>
      <c r="H209" s="79"/>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1"/>
      <c r="H210" s="79"/>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1"/>
      <c r="H211" s="79"/>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1"/>
      <c r="H212" s="79"/>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1"/>
      <c r="H213" s="79"/>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1"/>
      <c r="H214" s="79"/>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1"/>
      <c r="H215" s="79"/>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1"/>
      <c r="H216" s="79"/>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1"/>
      <c r="H217" s="79"/>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1"/>
      <c r="H218" s="79"/>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1"/>
      <c r="H219" s="79"/>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1"/>
      <c r="H220" s="79"/>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1"/>
      <c r="H221" s="79"/>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1"/>
      <c r="H222" s="79"/>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1"/>
      <c r="H223" s="79"/>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1"/>
      <c r="H224" s="79"/>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1"/>
      <c r="H225" s="79"/>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1"/>
      <c r="H226" s="79"/>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1"/>
      <c r="H227" s="79"/>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1"/>
      <c r="H228" s="79"/>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1"/>
      <c r="H229" s="79"/>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1"/>
      <c r="H230" s="79"/>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1"/>
      <c r="H231" s="79"/>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1"/>
      <c r="H232" s="79"/>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1"/>
      <c r="H233" s="79"/>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1"/>
      <c r="H234" s="79"/>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1"/>
      <c r="H235" s="79"/>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1"/>
      <c r="H236" s="79"/>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1"/>
      <c r="H237" s="79"/>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1"/>
      <c r="H238" s="79"/>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1"/>
      <c r="H239" s="79"/>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1"/>
      <c r="H240" s="79"/>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1"/>
      <c r="H241" s="79"/>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1"/>
      <c r="H242" s="79"/>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1"/>
      <c r="H243" s="79"/>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1"/>
      <c r="H244" s="79"/>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1"/>
      <c r="H245" s="79"/>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1"/>
      <c r="H246" s="79"/>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1"/>
      <c r="H247" s="79"/>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1"/>
      <c r="H248" s="79"/>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1"/>
      <c r="H249" s="79"/>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1"/>
      <c r="H250" s="79"/>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1"/>
      <c r="H251" s="79"/>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1"/>
      <c r="H252" s="79"/>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1"/>
      <c r="H253" s="79"/>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1"/>
      <c r="H254" s="79"/>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1"/>
      <c r="H255" s="79"/>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1"/>
      <c r="H256" s="79"/>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1"/>
      <c r="H257" s="79"/>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1"/>
      <c r="H258" s="79"/>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1"/>
      <c r="H259" s="79"/>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1"/>
      <c r="H260" s="79"/>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1"/>
      <c r="H261" s="79"/>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1"/>
      <c r="H262" s="79"/>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1"/>
      <c r="H263" s="79"/>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1"/>
      <c r="H264" s="79"/>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1"/>
      <c r="H265" s="79"/>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1"/>
      <c r="H266" s="79"/>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1"/>
      <c r="H267" s="79"/>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1"/>
      <c r="H268" s="79"/>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1"/>
      <c r="H269" s="79"/>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1"/>
      <c r="H270" s="79"/>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1"/>
      <c r="H271" s="79"/>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1"/>
      <c r="H272" s="79"/>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1"/>
      <c r="H273" s="79"/>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1"/>
      <c r="H274" s="79"/>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1"/>
      <c r="H275" s="79"/>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1"/>
      <c r="H276" s="79"/>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1"/>
      <c r="H277" s="79"/>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1"/>
      <c r="H278" s="79"/>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1"/>
      <c r="H279" s="79"/>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1"/>
      <c r="H280" s="79"/>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1"/>
      <c r="H281" s="79"/>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1"/>
      <c r="H282" s="79"/>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1"/>
      <c r="H283" s="79"/>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1"/>
      <c r="H284" s="79"/>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1"/>
      <c r="H285" s="79"/>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1"/>
      <c r="H286" s="79"/>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1"/>
      <c r="H287" s="79"/>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1"/>
      <c r="H288" s="79"/>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1"/>
      <c r="H289" s="79"/>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1"/>
      <c r="H290" s="79"/>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1"/>
      <c r="H291" s="79"/>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1"/>
      <c r="H292" s="79"/>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1"/>
      <c r="H293" s="79"/>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1"/>
      <c r="H294" s="79"/>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1"/>
      <c r="H295" s="79"/>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1"/>
      <c r="H296" s="79"/>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1"/>
      <c r="H297" s="79"/>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1"/>
      <c r="H298" s="79"/>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1"/>
      <c r="H299" s="79"/>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1"/>
      <c r="H300" s="79"/>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1"/>
      <c r="H301" s="79"/>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1"/>
      <c r="H302" s="79"/>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1"/>
      <c r="H303" s="79"/>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1"/>
      <c r="H304" s="79"/>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1"/>
      <c r="H305" s="79"/>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1"/>
      <c r="H306" s="79"/>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1"/>
      <c r="H307" s="79"/>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1"/>
      <c r="H308" s="79"/>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1"/>
      <c r="H309" s="79"/>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1"/>
      <c r="H310" s="79"/>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1"/>
      <c r="H311" s="79"/>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1"/>
      <c r="H312" s="79"/>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1"/>
      <c r="H313" s="79"/>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1"/>
      <c r="H314" s="79"/>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1"/>
      <c r="H315" s="79"/>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1"/>
      <c r="H316" s="79"/>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1"/>
      <c r="H317" s="79"/>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1"/>
      <c r="H318" s="79"/>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1"/>
      <c r="H319" s="79"/>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1"/>
      <c r="H320" s="79"/>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1"/>
      <c r="H321" s="79"/>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1"/>
      <c r="H322" s="79"/>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1"/>
      <c r="H323" s="79"/>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1"/>
      <c r="H324" s="79"/>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1"/>
      <c r="H325" s="79"/>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1"/>
      <c r="H326" s="79"/>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1"/>
      <c r="H327" s="79"/>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1"/>
      <c r="H328" s="79"/>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1"/>
      <c r="H329" s="79"/>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1"/>
      <c r="H330" s="79"/>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1"/>
      <c r="H331" s="79"/>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1"/>
      <c r="H332" s="79"/>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1"/>
      <c r="H333" s="79"/>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1"/>
      <c r="H334" s="79"/>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1"/>
      <c r="H335" s="79"/>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1"/>
      <c r="H336" s="79"/>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1"/>
      <c r="H337" s="79"/>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1"/>
      <c r="H338" s="79"/>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1"/>
      <c r="H339" s="79"/>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1"/>
      <c r="H340" s="79"/>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1"/>
      <c r="H341" s="79"/>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1"/>
      <c r="H342" s="79"/>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1"/>
      <c r="H343" s="79"/>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1"/>
      <c r="H344" s="79"/>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1"/>
      <c r="H345" s="79"/>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1"/>
      <c r="H346" s="79"/>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1"/>
      <c r="H347" s="79"/>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1"/>
      <c r="H348" s="79"/>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1"/>
      <c r="H349" s="79"/>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1"/>
      <c r="H350" s="79"/>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1"/>
      <c r="H351" s="79"/>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1"/>
      <c r="H352" s="79"/>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1"/>
      <c r="H353" s="79"/>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1"/>
      <c r="H354" s="79"/>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1"/>
      <c r="H355" s="79"/>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1"/>
      <c r="H356" s="79"/>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1"/>
      <c r="H357" s="79"/>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1"/>
      <c r="H358" s="79"/>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1"/>
      <c r="H359" s="79"/>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1"/>
      <c r="H360" s="79"/>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1"/>
      <c r="H361" s="79"/>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1"/>
      <c r="H362" s="79"/>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1"/>
      <c r="H363" s="79"/>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1"/>
      <c r="H364" s="79"/>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1"/>
      <c r="H365" s="79"/>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1"/>
      <c r="H366" s="79"/>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1"/>
      <c r="H367" s="79"/>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1"/>
      <c r="H368" s="79"/>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1"/>
      <c r="H369" s="79"/>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1"/>
      <c r="H370" s="79"/>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1"/>
      <c r="H371" s="79"/>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1"/>
      <c r="H372" s="79"/>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1"/>
      <c r="H373" s="79"/>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1"/>
      <c r="H374" s="79"/>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1"/>
      <c r="H375" s="79"/>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1"/>
      <c r="H376" s="79"/>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1"/>
      <c r="H377" s="79"/>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1"/>
      <c r="H378" s="79"/>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1"/>
      <c r="H379" s="79"/>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1"/>
      <c r="H380" s="79"/>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1"/>
      <c r="H381" s="79"/>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1"/>
      <c r="H382" s="79"/>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1"/>
      <c r="H383" s="79"/>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1"/>
      <c r="H384" s="79"/>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1"/>
      <c r="H385" s="79"/>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1"/>
      <c r="H386" s="79"/>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1"/>
      <c r="H387" s="79"/>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1"/>
      <c r="H388" s="79"/>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1"/>
      <c r="H389" s="79"/>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1"/>
      <c r="H390" s="79"/>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1"/>
      <c r="H391" s="79"/>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1"/>
      <c r="H392" s="79"/>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1"/>
      <c r="H393" s="79"/>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1"/>
      <c r="H394" s="79"/>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1"/>
      <c r="H395" s="79"/>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1"/>
      <c r="H396" s="79"/>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1"/>
      <c r="H397" s="79"/>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1"/>
      <c r="H398" s="79"/>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1"/>
      <c r="H399" s="79"/>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1"/>
      <c r="H400" s="79"/>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1"/>
      <c r="H401" s="79"/>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1"/>
      <c r="H402" s="79"/>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1"/>
      <c r="H403" s="79"/>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1"/>
      <c r="H404" s="79"/>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1"/>
      <c r="H405" s="79"/>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1"/>
      <c r="H406" s="79"/>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1"/>
      <c r="H407" s="79"/>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1"/>
      <c r="H408" s="79"/>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1"/>
      <c r="H409" s="79"/>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1"/>
      <c r="H410" s="79"/>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1"/>
      <c r="H411" s="79"/>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1"/>
      <c r="H412" s="79"/>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1"/>
      <c r="H413" s="79"/>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1"/>
      <c r="H414" s="79"/>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1"/>
      <c r="H415" s="79"/>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1"/>
      <c r="H416" s="79"/>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1"/>
      <c r="H417" s="79"/>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1"/>
      <c r="H418" s="79"/>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1"/>
      <c r="H419" s="79"/>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1"/>
      <c r="H420" s="79"/>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1"/>
      <c r="H421" s="79"/>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1"/>
      <c r="H422" s="79"/>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1"/>
      <c r="H423" s="79"/>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1"/>
      <c r="H424" s="79"/>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1"/>
      <c r="H425" s="79"/>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1"/>
      <c r="H426" s="79"/>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1"/>
      <c r="H427" s="79"/>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1"/>
      <c r="H428" s="79"/>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1"/>
      <c r="H429" s="79"/>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1"/>
      <c r="H430" s="79"/>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1"/>
      <c r="H431" s="79"/>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1"/>
      <c r="H432" s="79"/>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1"/>
      <c r="H433" s="79"/>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1"/>
      <c r="H434" s="79"/>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1"/>
      <c r="H435" s="79"/>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1"/>
      <c r="H436" s="79"/>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1"/>
      <c r="H437" s="79"/>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1"/>
      <c r="H438" s="79"/>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1"/>
      <c r="H439" s="79"/>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1"/>
      <c r="H440" s="79"/>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1"/>
      <c r="H441" s="79"/>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1"/>
      <c r="H442" s="79"/>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1"/>
      <c r="H443" s="79"/>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1"/>
      <c r="H444" s="79"/>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1"/>
      <c r="H445" s="79"/>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1"/>
      <c r="H446" s="79"/>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1"/>
      <c r="H447" s="79"/>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1"/>
      <c r="H448" s="79"/>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1"/>
      <c r="H449" s="79"/>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1"/>
      <c r="H450" s="79"/>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1"/>
      <c r="H451" s="79"/>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1"/>
      <c r="H452" s="79"/>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1"/>
      <c r="H453" s="79"/>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1"/>
      <c r="H454" s="79"/>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1"/>
      <c r="H455" s="79"/>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1"/>
      <c r="H456" s="79"/>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1"/>
      <c r="H457" s="79"/>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1"/>
      <c r="H458" s="79"/>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1"/>
      <c r="H459" s="79"/>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1"/>
      <c r="H460" s="79"/>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1"/>
      <c r="H461" s="79"/>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1"/>
      <c r="H462" s="79"/>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1"/>
      <c r="H463" s="79"/>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1"/>
      <c r="H464" s="79"/>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1"/>
      <c r="H465" s="79"/>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1"/>
      <c r="H466" s="79"/>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1"/>
      <c r="H467" s="79"/>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1"/>
      <c r="H468" s="79"/>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1"/>
      <c r="H469" s="79"/>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1"/>
      <c r="H470" s="79"/>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1"/>
      <c r="H471" s="79"/>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1"/>
      <c r="H472" s="79"/>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1"/>
      <c r="H473" s="79"/>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1"/>
      <c r="H474" s="79"/>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1"/>
      <c r="H475" s="79"/>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1"/>
      <c r="H476" s="79"/>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1"/>
      <c r="H477" s="79"/>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1"/>
      <c r="H478" s="79"/>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1"/>
      <c r="H479" s="79"/>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1"/>
      <c r="H480" s="79"/>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1"/>
      <c r="H481" s="79"/>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1"/>
      <c r="H482" s="79"/>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1"/>
      <c r="H483" s="79"/>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1"/>
      <c r="H484" s="79"/>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1"/>
      <c r="H485" s="79"/>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1"/>
      <c r="H486" s="79"/>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1"/>
      <c r="H487" s="79"/>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1"/>
      <c r="H488" s="79"/>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1"/>
      <c r="H489" s="79"/>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1"/>
      <c r="H490" s="79"/>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1"/>
      <c r="H491" s="79"/>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1"/>
      <c r="H492" s="79"/>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1"/>
      <c r="H493" s="79"/>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1"/>
      <c r="H494" s="79"/>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1"/>
      <c r="H495" s="79"/>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1"/>
      <c r="H496" s="79"/>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1"/>
      <c r="H497" s="79"/>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1"/>
      <c r="H498" s="79"/>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1"/>
      <c r="H499" s="79"/>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1"/>
      <c r="H500" s="79"/>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1"/>
      <c r="H501" s="79"/>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1"/>
      <c r="H502" s="79"/>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1"/>
      <c r="H503" s="79"/>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1"/>
      <c r="H504" s="79"/>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1"/>
      <c r="H505" s="79"/>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1"/>
      <c r="H506" s="79"/>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1"/>
      <c r="H507" s="79"/>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1"/>
      <c r="H508" s="79"/>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1"/>
      <c r="H509" s="79"/>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1"/>
      <c r="H510" s="79"/>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1"/>
      <c r="H511" s="79"/>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1"/>
      <c r="H512" s="79"/>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1"/>
      <c r="H513" s="79"/>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1"/>
      <c r="H514" s="79"/>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1"/>
      <c r="H515" s="79"/>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1"/>
      <c r="H516" s="79"/>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1"/>
      <c r="H517" s="79"/>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1"/>
      <c r="H518" s="79"/>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1"/>
      <c r="H519" s="79"/>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1"/>
      <c r="H520" s="79"/>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1"/>
      <c r="H521" s="79"/>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1"/>
      <c r="H522" s="79"/>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1"/>
      <c r="H523" s="79"/>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1"/>
      <c r="H524" s="79"/>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1"/>
      <c r="H525" s="79"/>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1"/>
      <c r="H526" s="79"/>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1"/>
      <c r="H527" s="79"/>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1"/>
      <c r="H528" s="79"/>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1"/>
      <c r="H529" s="79"/>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1"/>
      <c r="H530" s="79"/>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1"/>
      <c r="H531" s="79"/>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1"/>
      <c r="H532" s="79"/>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1"/>
      <c r="H533" s="79"/>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1"/>
      <c r="H534" s="79"/>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1"/>
      <c r="H535" s="79"/>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1"/>
      <c r="H536" s="79"/>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1"/>
      <c r="H537" s="79"/>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1"/>
      <c r="H538" s="79"/>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1"/>
      <c r="H539" s="79"/>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1"/>
      <c r="H540" s="79"/>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1"/>
      <c r="H541" s="79"/>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1"/>
      <c r="H542" s="79"/>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1"/>
      <c r="H543" s="79"/>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1"/>
      <c r="H544" s="79"/>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1"/>
      <c r="H545" s="79"/>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1"/>
      <c r="H546" s="79"/>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1"/>
      <c r="H547" s="79"/>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1"/>
      <c r="H548" s="79"/>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1"/>
      <c r="H549" s="79"/>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1"/>
      <c r="H550" s="79"/>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1"/>
      <c r="H551" s="79"/>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1"/>
      <c r="H552" s="79"/>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1"/>
      <c r="H553" s="79"/>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1"/>
      <c r="H554" s="79"/>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1"/>
      <c r="H555" s="79"/>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1"/>
      <c r="H556" s="79"/>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1"/>
      <c r="H557" s="79"/>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1"/>
      <c r="H558" s="79"/>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1"/>
      <c r="H559" s="79"/>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1"/>
      <c r="H560" s="79"/>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1"/>
      <c r="H561" s="79"/>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1"/>
      <c r="H562" s="79"/>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1"/>
      <c r="H563" s="79"/>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1"/>
      <c r="H564" s="79"/>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1"/>
      <c r="H565" s="79"/>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1"/>
      <c r="H566" s="79"/>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1"/>
      <c r="H567" s="79"/>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1"/>
      <c r="H568" s="79"/>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1"/>
      <c r="H569" s="79"/>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1"/>
      <c r="H570" s="79"/>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1"/>
      <c r="H571" s="79"/>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1"/>
      <c r="H572" s="79"/>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1"/>
      <c r="H573" s="79"/>
      <c r="I573" s="14"/>
      <c r="J573" s="14"/>
      <c r="K573" s="14"/>
      <c r="L573" s="14"/>
      <c r="M573" s="14"/>
      <c r="N573" s="14"/>
      <c r="O573" s="14"/>
      <c r="P573" s="14"/>
      <c r="Q573" s="14"/>
      <c r="R573" s="14"/>
      <c r="S573" s="14"/>
      <c r="T573" s="14"/>
      <c r="U573" s="14"/>
      <c r="V573" s="14"/>
      <c r="W573" s="14"/>
      <c r="X573" s="14"/>
      <c r="Y573" s="14"/>
      <c r="Z573" s="14"/>
      <c r="AA573" s="14"/>
      <c r="AB573" s="14"/>
    </row>
    <row r="574">
      <c r="A574" s="7"/>
      <c r="B574" s="11"/>
      <c r="C574" s="9"/>
      <c r="D574" s="22"/>
      <c r="E574" s="11"/>
      <c r="F574" s="11"/>
      <c r="G574" s="11"/>
      <c r="H574" s="79"/>
      <c r="I574" s="14"/>
      <c r="J574" s="14"/>
      <c r="K574" s="14"/>
      <c r="L574" s="14"/>
      <c r="M574" s="14"/>
      <c r="N574" s="14"/>
      <c r="O574" s="14"/>
      <c r="P574" s="14"/>
      <c r="Q574" s="14"/>
      <c r="R574" s="14"/>
      <c r="S574" s="14"/>
      <c r="T574" s="14"/>
      <c r="U574" s="14"/>
      <c r="V574" s="14"/>
      <c r="W574" s="14"/>
      <c r="X574" s="14"/>
      <c r="Y574" s="14"/>
      <c r="Z574" s="14"/>
      <c r="AA574" s="14"/>
      <c r="AB574" s="14"/>
    </row>
    <row r="575">
      <c r="A575" s="7"/>
      <c r="B575" s="11"/>
      <c r="C575" s="9"/>
      <c r="D575" s="22"/>
      <c r="E575" s="11"/>
      <c r="F575" s="11"/>
      <c r="G575" s="11"/>
      <c r="H575" s="79"/>
      <c r="I575" s="14"/>
      <c r="J575" s="14"/>
      <c r="K575" s="14"/>
      <c r="L575" s="14"/>
      <c r="M575" s="14"/>
      <c r="N575" s="14"/>
      <c r="O575" s="14"/>
      <c r="P575" s="14"/>
      <c r="Q575" s="14"/>
      <c r="R575" s="14"/>
      <c r="S575" s="14"/>
      <c r="T575" s="14"/>
      <c r="U575" s="14"/>
      <c r="V575" s="14"/>
      <c r="W575" s="14"/>
      <c r="X575" s="14"/>
      <c r="Y575" s="14"/>
      <c r="Z575" s="14"/>
      <c r="AA575" s="14"/>
      <c r="AB575" s="14"/>
    </row>
    <row r="576">
      <c r="A576" s="7"/>
      <c r="B576" s="11"/>
      <c r="C576" s="9"/>
      <c r="D576" s="22"/>
      <c r="E576" s="11"/>
      <c r="F576" s="11"/>
      <c r="G576" s="11"/>
      <c r="H576" s="79"/>
      <c r="I576" s="14"/>
      <c r="J576" s="14"/>
      <c r="K576" s="14"/>
      <c r="L576" s="14"/>
      <c r="M576" s="14"/>
      <c r="N576" s="14"/>
      <c r="O576" s="14"/>
      <c r="P576" s="14"/>
      <c r="Q576" s="14"/>
      <c r="R576" s="14"/>
      <c r="S576" s="14"/>
      <c r="T576" s="14"/>
      <c r="U576" s="14"/>
      <c r="V576" s="14"/>
      <c r="W576" s="14"/>
      <c r="X576" s="14"/>
      <c r="Y576" s="14"/>
      <c r="Z576" s="14"/>
      <c r="AA576" s="14"/>
      <c r="AB576" s="14"/>
    </row>
    <row r="577">
      <c r="A577" s="7"/>
      <c r="B577" s="11"/>
      <c r="C577" s="9"/>
      <c r="D577" s="22"/>
      <c r="E577" s="11"/>
      <c r="F577" s="11"/>
      <c r="G577" s="11"/>
      <c r="H577" s="79"/>
      <c r="I577" s="14"/>
      <c r="J577" s="14"/>
      <c r="K577" s="14"/>
      <c r="L577" s="14"/>
      <c r="M577" s="14"/>
      <c r="N577" s="14"/>
      <c r="O577" s="14"/>
      <c r="P577" s="14"/>
      <c r="Q577" s="14"/>
      <c r="R577" s="14"/>
      <c r="S577" s="14"/>
      <c r="T577" s="14"/>
      <c r="U577" s="14"/>
      <c r="V577" s="14"/>
      <c r="W577" s="14"/>
      <c r="X577" s="14"/>
      <c r="Y577" s="14"/>
      <c r="Z577" s="14"/>
      <c r="AA577" s="14"/>
      <c r="AB577" s="14"/>
    </row>
    <row r="578">
      <c r="A578" s="7"/>
      <c r="B578" s="11"/>
      <c r="C578" s="9"/>
      <c r="D578" s="22"/>
      <c r="E578" s="11"/>
      <c r="F578" s="11"/>
      <c r="G578" s="11"/>
      <c r="H578" s="79"/>
      <c r="I578" s="14"/>
      <c r="J578" s="14"/>
      <c r="K578" s="14"/>
      <c r="L578" s="14"/>
      <c r="M578" s="14"/>
      <c r="N578" s="14"/>
      <c r="O578" s="14"/>
      <c r="P578" s="14"/>
      <c r="Q578" s="14"/>
      <c r="R578" s="14"/>
      <c r="S578" s="14"/>
      <c r="T578" s="14"/>
      <c r="U578" s="14"/>
      <c r="V578" s="14"/>
      <c r="W578" s="14"/>
      <c r="X578" s="14"/>
      <c r="Y578" s="14"/>
      <c r="Z578" s="14"/>
      <c r="AA578" s="14"/>
      <c r="AB578" s="14"/>
    </row>
    <row r="579">
      <c r="A579" s="7"/>
      <c r="B579" s="11"/>
      <c r="C579" s="9"/>
      <c r="D579" s="22"/>
      <c r="E579" s="11"/>
      <c r="F579" s="11"/>
      <c r="G579" s="11"/>
      <c r="H579" s="79"/>
      <c r="I579" s="14"/>
      <c r="J579" s="14"/>
      <c r="K579" s="14"/>
      <c r="L579" s="14"/>
      <c r="M579" s="14"/>
      <c r="N579" s="14"/>
      <c r="O579" s="14"/>
      <c r="P579" s="14"/>
      <c r="Q579" s="14"/>
      <c r="R579" s="14"/>
      <c r="S579" s="14"/>
      <c r="T579" s="14"/>
      <c r="U579" s="14"/>
      <c r="V579" s="14"/>
      <c r="W579" s="14"/>
      <c r="X579" s="14"/>
      <c r="Y579" s="14"/>
      <c r="Z579" s="14"/>
      <c r="AA579" s="14"/>
      <c r="AB579" s="14"/>
    </row>
    <row r="580">
      <c r="A580" s="7"/>
      <c r="B580" s="11"/>
      <c r="C580" s="9"/>
      <c r="D580" s="22"/>
      <c r="E580" s="11"/>
      <c r="F580" s="11"/>
      <c r="G580" s="11"/>
      <c r="H580" s="79"/>
      <c r="I580" s="14"/>
      <c r="J580" s="14"/>
      <c r="K580" s="14"/>
      <c r="L580" s="14"/>
      <c r="M580" s="14"/>
      <c r="N580" s="14"/>
      <c r="O580" s="14"/>
      <c r="P580" s="14"/>
      <c r="Q580" s="14"/>
      <c r="R580" s="14"/>
      <c r="S580" s="14"/>
      <c r="T580" s="14"/>
      <c r="U580" s="14"/>
      <c r="V580" s="14"/>
      <c r="W580" s="14"/>
      <c r="X580" s="14"/>
      <c r="Y580" s="14"/>
      <c r="Z580" s="14"/>
      <c r="AA580" s="14"/>
      <c r="AB580" s="14"/>
    </row>
    <row r="581">
      <c r="A581" s="7"/>
      <c r="B581" s="11"/>
      <c r="C581" s="9"/>
      <c r="D581" s="22"/>
      <c r="E581" s="11"/>
      <c r="F581" s="11"/>
      <c r="G581" s="11"/>
      <c r="H581" s="79"/>
      <c r="I581" s="14"/>
      <c r="J581" s="14"/>
      <c r="K581" s="14"/>
      <c r="L581" s="14"/>
      <c r="M581" s="14"/>
      <c r="N581" s="14"/>
      <c r="O581" s="14"/>
      <c r="P581" s="14"/>
      <c r="Q581" s="14"/>
      <c r="R581" s="14"/>
      <c r="S581" s="14"/>
      <c r="T581" s="14"/>
      <c r="U581" s="14"/>
      <c r="V581" s="14"/>
      <c r="W581" s="14"/>
      <c r="X581" s="14"/>
      <c r="Y581" s="14"/>
      <c r="Z581" s="14"/>
      <c r="AA581" s="14"/>
      <c r="AB581" s="14"/>
    </row>
    <row r="582">
      <c r="A582" s="7"/>
      <c r="B582" s="11"/>
      <c r="C582" s="9"/>
      <c r="D582" s="22"/>
      <c r="E582" s="11"/>
      <c r="F582" s="11"/>
      <c r="G582" s="11"/>
      <c r="H582" s="79"/>
      <c r="I582" s="14"/>
      <c r="J582" s="14"/>
      <c r="K582" s="14"/>
      <c r="L582" s="14"/>
      <c r="M582" s="14"/>
      <c r="N582" s="14"/>
      <c r="O582" s="14"/>
      <c r="P582" s="14"/>
      <c r="Q582" s="14"/>
      <c r="R582" s="14"/>
      <c r="S582" s="14"/>
      <c r="T582" s="14"/>
      <c r="U582" s="14"/>
      <c r="V582" s="14"/>
      <c r="W582" s="14"/>
      <c r="X582" s="14"/>
      <c r="Y582" s="14"/>
      <c r="Z582" s="14"/>
      <c r="AA582" s="14"/>
      <c r="AB582" s="14"/>
    </row>
    <row r="583">
      <c r="A583" s="7"/>
      <c r="B583" s="11"/>
      <c r="C583" s="9"/>
      <c r="D583" s="22"/>
      <c r="E583" s="11"/>
      <c r="F583" s="11"/>
      <c r="G583" s="11"/>
      <c r="H583" s="79"/>
      <c r="I583" s="14"/>
      <c r="J583" s="14"/>
      <c r="K583" s="14"/>
      <c r="L583" s="14"/>
      <c r="M583" s="14"/>
      <c r="N583" s="14"/>
      <c r="O583" s="14"/>
      <c r="P583" s="14"/>
      <c r="Q583" s="14"/>
      <c r="R583" s="14"/>
      <c r="S583" s="14"/>
      <c r="T583" s="14"/>
      <c r="U583" s="14"/>
      <c r="V583" s="14"/>
      <c r="W583" s="14"/>
      <c r="X583" s="14"/>
      <c r="Y583" s="14"/>
      <c r="Z583" s="14"/>
      <c r="AA583" s="14"/>
      <c r="AB583" s="14"/>
    </row>
    <row r="584">
      <c r="A584" s="7"/>
      <c r="B584" s="11"/>
      <c r="C584" s="9"/>
      <c r="D584" s="22"/>
      <c r="E584" s="11"/>
      <c r="F584" s="11"/>
      <c r="G584" s="11"/>
      <c r="H584" s="79"/>
      <c r="I584" s="14"/>
      <c r="J584" s="14"/>
      <c r="K584" s="14"/>
      <c r="L584" s="14"/>
      <c r="M584" s="14"/>
      <c r="N584" s="14"/>
      <c r="O584" s="14"/>
      <c r="P584" s="14"/>
      <c r="Q584" s="14"/>
      <c r="R584" s="14"/>
      <c r="S584" s="14"/>
      <c r="T584" s="14"/>
      <c r="U584" s="14"/>
      <c r="V584" s="14"/>
      <c r="W584" s="14"/>
      <c r="X584" s="14"/>
      <c r="Y584" s="14"/>
      <c r="Z584" s="14"/>
      <c r="AA584" s="14"/>
      <c r="AB584" s="14"/>
    </row>
    <row r="585">
      <c r="A585" s="7"/>
      <c r="B585" s="11"/>
      <c r="C585" s="9"/>
      <c r="D585" s="22"/>
      <c r="E585" s="11"/>
      <c r="F585" s="11"/>
      <c r="G585" s="11"/>
      <c r="H585" s="79"/>
      <c r="I585" s="14"/>
      <c r="J585" s="14"/>
      <c r="K585" s="14"/>
      <c r="L585" s="14"/>
      <c r="M585" s="14"/>
      <c r="N585" s="14"/>
      <c r="O585" s="14"/>
      <c r="P585" s="14"/>
      <c r="Q585" s="14"/>
      <c r="R585" s="14"/>
      <c r="S585" s="14"/>
      <c r="T585" s="14"/>
      <c r="U585" s="14"/>
      <c r="V585" s="14"/>
      <c r="W585" s="14"/>
      <c r="X585" s="14"/>
      <c r="Y585" s="14"/>
      <c r="Z585" s="14"/>
      <c r="AA585" s="14"/>
      <c r="AB585" s="14"/>
    </row>
    <row r="586">
      <c r="A586" s="7"/>
      <c r="B586" s="11"/>
      <c r="C586" s="9"/>
      <c r="D586" s="22"/>
      <c r="E586" s="11"/>
      <c r="F586" s="11"/>
      <c r="G586" s="11"/>
      <c r="H586" s="79"/>
      <c r="I586" s="14"/>
      <c r="J586" s="14"/>
      <c r="K586" s="14"/>
      <c r="L586" s="14"/>
      <c r="M586" s="14"/>
      <c r="N586" s="14"/>
      <c r="O586" s="14"/>
      <c r="P586" s="14"/>
      <c r="Q586" s="14"/>
      <c r="R586" s="14"/>
      <c r="S586" s="14"/>
      <c r="T586" s="14"/>
      <c r="U586" s="14"/>
      <c r="V586" s="14"/>
      <c r="W586" s="14"/>
      <c r="X586" s="14"/>
      <c r="Y586" s="14"/>
      <c r="Z586" s="14"/>
      <c r="AA586" s="14"/>
      <c r="AB586" s="14"/>
    </row>
    <row r="587">
      <c r="A587" s="7"/>
      <c r="B587" s="11"/>
      <c r="C587" s="9"/>
      <c r="D587" s="22"/>
      <c r="E587" s="11"/>
      <c r="F587" s="11"/>
      <c r="G587" s="11"/>
      <c r="H587" s="79"/>
      <c r="I587" s="14"/>
      <c r="J587" s="14"/>
      <c r="K587" s="14"/>
      <c r="L587" s="14"/>
      <c r="M587" s="14"/>
      <c r="N587" s="14"/>
      <c r="O587" s="14"/>
      <c r="P587" s="14"/>
      <c r="Q587" s="14"/>
      <c r="R587" s="14"/>
      <c r="S587" s="14"/>
      <c r="T587" s="14"/>
      <c r="U587" s="14"/>
      <c r="V587" s="14"/>
      <c r="W587" s="14"/>
      <c r="X587" s="14"/>
      <c r="Y587" s="14"/>
      <c r="Z587" s="14"/>
      <c r="AA587" s="14"/>
      <c r="AB587" s="14"/>
    </row>
    <row r="588">
      <c r="A588" s="7"/>
      <c r="B588" s="11"/>
      <c r="C588" s="9"/>
      <c r="D588" s="22"/>
      <c r="E588" s="11"/>
      <c r="F588" s="11"/>
      <c r="G588" s="11"/>
      <c r="H588" s="79"/>
      <c r="I588" s="14"/>
      <c r="J588" s="14"/>
      <c r="K588" s="14"/>
      <c r="L588" s="14"/>
      <c r="M588" s="14"/>
      <c r="N588" s="14"/>
      <c r="O588" s="14"/>
      <c r="P588" s="14"/>
      <c r="Q588" s="14"/>
      <c r="R588" s="14"/>
      <c r="S588" s="14"/>
      <c r="T588" s="14"/>
      <c r="U588" s="14"/>
      <c r="V588" s="14"/>
      <c r="W588" s="14"/>
      <c r="X588" s="14"/>
      <c r="Y588" s="14"/>
      <c r="Z588" s="14"/>
      <c r="AA588" s="14"/>
      <c r="AB588" s="14"/>
    </row>
    <row r="589">
      <c r="A589" s="7"/>
      <c r="B589" s="11"/>
      <c r="C589" s="9"/>
      <c r="D589" s="22"/>
      <c r="E589" s="11"/>
      <c r="F589" s="11"/>
      <c r="G589" s="11"/>
      <c r="H589" s="79"/>
      <c r="I589" s="14"/>
      <c r="J589" s="14"/>
      <c r="K589" s="14"/>
      <c r="L589" s="14"/>
      <c r="M589" s="14"/>
      <c r="N589" s="14"/>
      <c r="O589" s="14"/>
      <c r="P589" s="14"/>
      <c r="Q589" s="14"/>
      <c r="R589" s="14"/>
      <c r="S589" s="14"/>
      <c r="T589" s="14"/>
      <c r="U589" s="14"/>
      <c r="V589" s="14"/>
      <c r="W589" s="14"/>
      <c r="X589" s="14"/>
      <c r="Y589" s="14"/>
      <c r="Z589" s="14"/>
      <c r="AA589" s="14"/>
      <c r="AB589" s="14"/>
    </row>
    <row r="590">
      <c r="A590" s="7"/>
      <c r="B590" s="11"/>
      <c r="C590" s="9"/>
      <c r="D590" s="22"/>
      <c r="E590" s="11"/>
      <c r="F590" s="11"/>
      <c r="G590" s="11"/>
      <c r="H590" s="79"/>
      <c r="I590" s="14"/>
      <c r="J590" s="14"/>
      <c r="K590" s="14"/>
      <c r="L590" s="14"/>
      <c r="M590" s="14"/>
      <c r="N590" s="14"/>
      <c r="O590" s="14"/>
      <c r="P590" s="14"/>
      <c r="Q590" s="14"/>
      <c r="R590" s="14"/>
      <c r="S590" s="14"/>
      <c r="T590" s="14"/>
      <c r="U590" s="14"/>
      <c r="V590" s="14"/>
      <c r="W590" s="14"/>
      <c r="X590" s="14"/>
      <c r="Y590" s="14"/>
      <c r="Z590" s="14"/>
      <c r="AA590" s="14"/>
      <c r="AB590" s="14"/>
    </row>
    <row r="591">
      <c r="A591" s="7"/>
      <c r="B591" s="11"/>
      <c r="C591" s="9"/>
      <c r="D591" s="22"/>
      <c r="E591" s="11"/>
      <c r="F591" s="11"/>
      <c r="G591" s="11"/>
      <c r="H591" s="79"/>
      <c r="I591" s="14"/>
      <c r="J591" s="14"/>
      <c r="K591" s="14"/>
      <c r="L591" s="14"/>
      <c r="M591" s="14"/>
      <c r="N591" s="14"/>
      <c r="O591" s="14"/>
      <c r="P591" s="14"/>
      <c r="Q591" s="14"/>
      <c r="R591" s="14"/>
      <c r="S591" s="14"/>
      <c r="T591" s="14"/>
      <c r="U591" s="14"/>
      <c r="V591" s="14"/>
      <c r="W591" s="14"/>
      <c r="X591" s="14"/>
      <c r="Y591" s="14"/>
      <c r="Z591" s="14"/>
      <c r="AA591" s="14"/>
      <c r="AB591" s="14"/>
    </row>
    <row r="592">
      <c r="A592" s="7"/>
      <c r="B592" s="11"/>
      <c r="C592" s="9"/>
      <c r="D592" s="22"/>
      <c r="E592" s="11"/>
      <c r="F592" s="11"/>
      <c r="G592" s="11"/>
      <c r="H592" s="79"/>
      <c r="I592" s="14"/>
      <c r="J592" s="14"/>
      <c r="K592" s="14"/>
      <c r="L592" s="14"/>
      <c r="M592" s="14"/>
      <c r="N592" s="14"/>
      <c r="O592" s="14"/>
      <c r="P592" s="14"/>
      <c r="Q592" s="14"/>
      <c r="R592" s="14"/>
      <c r="S592" s="14"/>
      <c r="T592" s="14"/>
      <c r="U592" s="14"/>
      <c r="V592" s="14"/>
      <c r="W592" s="14"/>
      <c r="X592" s="14"/>
      <c r="Y592" s="14"/>
      <c r="Z592" s="14"/>
      <c r="AA592" s="14"/>
      <c r="AB592" s="14"/>
    </row>
    <row r="593">
      <c r="A593" s="7"/>
      <c r="B593" s="11"/>
      <c r="C593" s="9"/>
      <c r="D593" s="22"/>
      <c r="E593" s="11"/>
      <c r="F593" s="11"/>
      <c r="G593" s="11"/>
      <c r="H593" s="79"/>
      <c r="I593" s="14"/>
      <c r="J593" s="14"/>
      <c r="K593" s="14"/>
      <c r="L593" s="14"/>
      <c r="M593" s="14"/>
      <c r="N593" s="14"/>
      <c r="O593" s="14"/>
      <c r="P593" s="14"/>
      <c r="Q593" s="14"/>
      <c r="R593" s="14"/>
      <c r="S593" s="14"/>
      <c r="T593" s="14"/>
      <c r="U593" s="14"/>
      <c r="V593" s="14"/>
      <c r="W593" s="14"/>
      <c r="X593" s="14"/>
      <c r="Y593" s="14"/>
      <c r="Z593" s="14"/>
      <c r="AA593" s="14"/>
      <c r="AB593" s="14"/>
    </row>
    <row r="594">
      <c r="A594" s="7"/>
      <c r="B594" s="11"/>
      <c r="C594" s="9"/>
      <c r="D594" s="22"/>
      <c r="E594" s="11"/>
      <c r="F594" s="11"/>
      <c r="G594" s="11"/>
      <c r="H594" s="79"/>
      <c r="I594" s="14"/>
      <c r="J594" s="14"/>
      <c r="K594" s="14"/>
      <c r="L594" s="14"/>
      <c r="M594" s="14"/>
      <c r="N594" s="14"/>
      <c r="O594" s="14"/>
      <c r="P594" s="14"/>
      <c r="Q594" s="14"/>
      <c r="R594" s="14"/>
      <c r="S594" s="14"/>
      <c r="T594" s="14"/>
      <c r="U594" s="14"/>
      <c r="V594" s="14"/>
      <c r="W594" s="14"/>
      <c r="X594" s="14"/>
      <c r="Y594" s="14"/>
      <c r="Z594" s="14"/>
      <c r="AA594" s="14"/>
      <c r="AB594" s="14"/>
    </row>
    <row r="595">
      <c r="A595" s="7"/>
      <c r="B595" s="11"/>
      <c r="C595" s="9"/>
      <c r="D595" s="22"/>
      <c r="E595" s="11"/>
      <c r="F595" s="11"/>
      <c r="G595" s="11"/>
      <c r="H595" s="79"/>
      <c r="I595" s="14"/>
      <c r="J595" s="14"/>
      <c r="K595" s="14"/>
      <c r="L595" s="14"/>
      <c r="M595" s="14"/>
      <c r="N595" s="14"/>
      <c r="O595" s="14"/>
      <c r="P595" s="14"/>
      <c r="Q595" s="14"/>
      <c r="R595" s="14"/>
      <c r="S595" s="14"/>
      <c r="T595" s="14"/>
      <c r="U595" s="14"/>
      <c r="V595" s="14"/>
      <c r="W595" s="14"/>
      <c r="X595" s="14"/>
      <c r="Y595" s="14"/>
      <c r="Z595" s="14"/>
      <c r="AA595" s="14"/>
      <c r="AB595" s="14"/>
    </row>
    <row r="596">
      <c r="A596" s="7"/>
      <c r="B596" s="11"/>
      <c r="C596" s="9"/>
      <c r="D596" s="22"/>
      <c r="E596" s="11"/>
      <c r="F596" s="11"/>
      <c r="G596" s="11"/>
      <c r="H596" s="79"/>
      <c r="I596" s="14"/>
      <c r="J596" s="14"/>
      <c r="K596" s="14"/>
      <c r="L596" s="14"/>
      <c r="M596" s="14"/>
      <c r="N596" s="14"/>
      <c r="O596" s="14"/>
      <c r="P596" s="14"/>
      <c r="Q596" s="14"/>
      <c r="R596" s="14"/>
      <c r="S596" s="14"/>
      <c r="T596" s="14"/>
      <c r="U596" s="14"/>
      <c r="V596" s="14"/>
      <c r="W596" s="14"/>
      <c r="X596" s="14"/>
      <c r="Y596" s="14"/>
      <c r="Z596" s="14"/>
      <c r="AA596" s="14"/>
      <c r="AB596" s="14"/>
    </row>
    <row r="597">
      <c r="A597" s="7"/>
      <c r="B597" s="11"/>
      <c r="C597" s="9"/>
      <c r="D597" s="22"/>
      <c r="E597" s="11"/>
      <c r="F597" s="11"/>
      <c r="G597" s="11"/>
      <c r="H597" s="79"/>
      <c r="I597" s="14"/>
      <c r="J597" s="14"/>
      <c r="K597" s="14"/>
      <c r="L597" s="14"/>
      <c r="M597" s="14"/>
      <c r="N597" s="14"/>
      <c r="O597" s="14"/>
      <c r="P597" s="14"/>
      <c r="Q597" s="14"/>
      <c r="R597" s="14"/>
      <c r="S597" s="14"/>
      <c r="T597" s="14"/>
      <c r="U597" s="14"/>
      <c r="V597" s="14"/>
      <c r="W597" s="14"/>
      <c r="X597" s="14"/>
      <c r="Y597" s="14"/>
      <c r="Z597" s="14"/>
      <c r="AA597" s="14"/>
      <c r="AB597" s="14"/>
    </row>
    <row r="598">
      <c r="A598" s="7"/>
      <c r="B598" s="11"/>
      <c r="C598" s="9"/>
      <c r="D598" s="22"/>
      <c r="E598" s="11"/>
      <c r="F598" s="11"/>
      <c r="G598" s="11"/>
      <c r="H598" s="79"/>
      <c r="I598" s="14"/>
      <c r="J598" s="14"/>
      <c r="K598" s="14"/>
      <c r="L598" s="14"/>
      <c r="M598" s="14"/>
      <c r="N598" s="14"/>
      <c r="O598" s="14"/>
      <c r="P598" s="14"/>
      <c r="Q598" s="14"/>
      <c r="R598" s="14"/>
      <c r="S598" s="14"/>
      <c r="T598" s="14"/>
      <c r="U598" s="14"/>
      <c r="V598" s="14"/>
      <c r="W598" s="14"/>
      <c r="X598" s="14"/>
      <c r="Y598" s="14"/>
      <c r="Z598" s="14"/>
      <c r="AA598" s="14"/>
      <c r="AB598" s="14"/>
    </row>
    <row r="599">
      <c r="A599" s="7"/>
      <c r="B599" s="11"/>
      <c r="C599" s="9"/>
      <c r="D599" s="22"/>
      <c r="E599" s="11"/>
      <c r="F599" s="11"/>
      <c r="G599" s="11"/>
      <c r="H599" s="79"/>
      <c r="I599" s="14"/>
      <c r="J599" s="14"/>
      <c r="K599" s="14"/>
      <c r="L599" s="14"/>
      <c r="M599" s="14"/>
      <c r="N599" s="14"/>
      <c r="O599" s="14"/>
      <c r="P599" s="14"/>
      <c r="Q599" s="14"/>
      <c r="R599" s="14"/>
      <c r="S599" s="14"/>
      <c r="T599" s="14"/>
      <c r="U599" s="14"/>
      <c r="V599" s="14"/>
      <c r="W599" s="14"/>
      <c r="X599" s="14"/>
      <c r="Y599" s="14"/>
      <c r="Z599" s="14"/>
      <c r="AA599" s="14"/>
      <c r="AB599" s="14"/>
    </row>
    <row r="600">
      <c r="A600" s="7"/>
      <c r="B600" s="11"/>
      <c r="C600" s="9"/>
      <c r="D600" s="22"/>
      <c r="E600" s="11"/>
      <c r="F600" s="11"/>
      <c r="G600" s="11"/>
      <c r="H600" s="79"/>
      <c r="I600" s="14"/>
      <c r="J600" s="14"/>
      <c r="K600" s="14"/>
      <c r="L600" s="14"/>
      <c r="M600" s="14"/>
      <c r="N600" s="14"/>
      <c r="O600" s="14"/>
      <c r="P600" s="14"/>
      <c r="Q600" s="14"/>
      <c r="R600" s="14"/>
      <c r="S600" s="14"/>
      <c r="T600" s="14"/>
      <c r="U600" s="14"/>
      <c r="V600" s="14"/>
      <c r="W600" s="14"/>
      <c r="X600" s="14"/>
      <c r="Y600" s="14"/>
      <c r="Z600" s="14"/>
      <c r="AA600" s="14"/>
      <c r="AB600" s="14"/>
    </row>
    <row r="601">
      <c r="A601" s="7"/>
      <c r="B601" s="11"/>
      <c r="C601" s="9"/>
      <c r="D601" s="22"/>
      <c r="E601" s="11"/>
      <c r="F601" s="11"/>
      <c r="G601" s="11"/>
      <c r="H601" s="79"/>
      <c r="I601" s="14"/>
      <c r="J601" s="14"/>
      <c r="K601" s="14"/>
      <c r="L601" s="14"/>
      <c r="M601" s="14"/>
      <c r="N601" s="14"/>
      <c r="O601" s="14"/>
      <c r="P601" s="14"/>
      <c r="Q601" s="14"/>
      <c r="R601" s="14"/>
      <c r="S601" s="14"/>
      <c r="T601" s="14"/>
      <c r="U601" s="14"/>
      <c r="V601" s="14"/>
      <c r="W601" s="14"/>
      <c r="X601" s="14"/>
      <c r="Y601" s="14"/>
      <c r="Z601" s="14"/>
      <c r="AA601" s="14"/>
      <c r="AB601" s="14"/>
    </row>
    <row r="602">
      <c r="A602" s="7"/>
      <c r="B602" s="11"/>
      <c r="C602" s="9"/>
      <c r="D602" s="22"/>
      <c r="E602" s="11"/>
      <c r="F602" s="11"/>
      <c r="G602" s="11"/>
      <c r="H602" s="79"/>
      <c r="I602" s="14"/>
      <c r="J602" s="14"/>
      <c r="K602" s="14"/>
      <c r="L602" s="14"/>
      <c r="M602" s="14"/>
      <c r="N602" s="14"/>
      <c r="O602" s="14"/>
      <c r="P602" s="14"/>
      <c r="Q602" s="14"/>
      <c r="R602" s="14"/>
      <c r="S602" s="14"/>
      <c r="T602" s="14"/>
      <c r="U602" s="14"/>
      <c r="V602" s="14"/>
      <c r="W602" s="14"/>
      <c r="X602" s="14"/>
      <c r="Y602" s="14"/>
      <c r="Z602" s="14"/>
      <c r="AA602" s="14"/>
      <c r="AB602" s="14"/>
    </row>
    <row r="603">
      <c r="A603" s="7"/>
      <c r="B603" s="11"/>
      <c r="C603" s="9"/>
      <c r="D603" s="22"/>
      <c r="E603" s="11"/>
      <c r="F603" s="11"/>
      <c r="G603" s="11"/>
      <c r="H603" s="79"/>
      <c r="I603" s="14"/>
      <c r="J603" s="14"/>
      <c r="K603" s="14"/>
      <c r="L603" s="14"/>
      <c r="M603" s="14"/>
      <c r="N603" s="14"/>
      <c r="O603" s="14"/>
      <c r="P603" s="14"/>
      <c r="Q603" s="14"/>
      <c r="R603" s="14"/>
      <c r="S603" s="14"/>
      <c r="T603" s="14"/>
      <c r="U603" s="14"/>
      <c r="V603" s="14"/>
      <c r="W603" s="14"/>
      <c r="X603" s="14"/>
      <c r="Y603" s="14"/>
      <c r="Z603" s="14"/>
      <c r="AA603" s="14"/>
      <c r="AB603" s="14"/>
    </row>
    <row r="604">
      <c r="A604" s="7"/>
      <c r="B604" s="11"/>
      <c r="C604" s="9"/>
      <c r="D604" s="22"/>
      <c r="E604" s="11"/>
      <c r="F604" s="11"/>
      <c r="G604" s="11"/>
      <c r="H604" s="79"/>
      <c r="I604" s="14"/>
      <c r="J604" s="14"/>
      <c r="K604" s="14"/>
      <c r="L604" s="14"/>
      <c r="M604" s="14"/>
      <c r="N604" s="14"/>
      <c r="O604" s="14"/>
      <c r="P604" s="14"/>
      <c r="Q604" s="14"/>
      <c r="R604" s="14"/>
      <c r="S604" s="14"/>
      <c r="T604" s="14"/>
      <c r="U604" s="14"/>
      <c r="V604" s="14"/>
      <c r="W604" s="14"/>
      <c r="X604" s="14"/>
      <c r="Y604" s="14"/>
      <c r="Z604" s="14"/>
      <c r="AA604" s="14"/>
      <c r="AB604" s="14"/>
    </row>
    <row r="605">
      <c r="A605" s="7"/>
      <c r="B605" s="11"/>
      <c r="C605" s="9"/>
      <c r="D605" s="22"/>
      <c r="E605" s="11"/>
      <c r="F605" s="11"/>
      <c r="G605" s="11"/>
      <c r="H605" s="79"/>
      <c r="I605" s="14"/>
      <c r="J605" s="14"/>
      <c r="K605" s="14"/>
      <c r="L605" s="14"/>
      <c r="M605" s="14"/>
      <c r="N605" s="14"/>
      <c r="O605" s="14"/>
      <c r="P605" s="14"/>
      <c r="Q605" s="14"/>
      <c r="R605" s="14"/>
      <c r="S605" s="14"/>
      <c r="T605" s="14"/>
      <c r="U605" s="14"/>
      <c r="V605" s="14"/>
      <c r="W605" s="14"/>
      <c r="X605" s="14"/>
      <c r="Y605" s="14"/>
      <c r="Z605" s="14"/>
      <c r="AA605" s="14"/>
      <c r="AB605" s="14"/>
    </row>
    <row r="606">
      <c r="A606" s="7"/>
      <c r="B606" s="11"/>
      <c r="C606" s="9"/>
      <c r="D606" s="22"/>
      <c r="E606" s="11"/>
      <c r="F606" s="11"/>
      <c r="G606" s="11"/>
      <c r="H606" s="79"/>
      <c r="I606" s="14"/>
      <c r="J606" s="14"/>
      <c r="K606" s="14"/>
      <c r="L606" s="14"/>
      <c r="M606" s="14"/>
      <c r="N606" s="14"/>
      <c r="O606" s="14"/>
      <c r="P606" s="14"/>
      <c r="Q606" s="14"/>
      <c r="R606" s="14"/>
      <c r="S606" s="14"/>
      <c r="T606" s="14"/>
      <c r="U606" s="14"/>
      <c r="V606" s="14"/>
      <c r="W606" s="14"/>
      <c r="X606" s="14"/>
      <c r="Y606" s="14"/>
      <c r="Z606" s="14"/>
      <c r="AA606" s="14"/>
      <c r="AB606" s="14"/>
    </row>
    <row r="607">
      <c r="A607" s="7"/>
      <c r="B607" s="11"/>
      <c r="C607" s="9"/>
      <c r="D607" s="22"/>
      <c r="E607" s="11"/>
      <c r="F607" s="11"/>
      <c r="G607" s="11"/>
      <c r="H607" s="79"/>
      <c r="I607" s="14"/>
      <c r="J607" s="14"/>
      <c r="K607" s="14"/>
      <c r="L607" s="14"/>
      <c r="M607" s="14"/>
      <c r="N607" s="14"/>
      <c r="O607" s="14"/>
      <c r="P607" s="14"/>
      <c r="Q607" s="14"/>
      <c r="R607" s="14"/>
      <c r="S607" s="14"/>
      <c r="T607" s="14"/>
      <c r="U607" s="14"/>
      <c r="V607" s="14"/>
      <c r="W607" s="14"/>
      <c r="X607" s="14"/>
      <c r="Y607" s="14"/>
      <c r="Z607" s="14"/>
      <c r="AA607" s="14"/>
      <c r="AB607" s="14"/>
    </row>
    <row r="608">
      <c r="A608" s="7"/>
      <c r="B608" s="11"/>
      <c r="C608" s="9"/>
      <c r="D608" s="22"/>
      <c r="E608" s="11"/>
      <c r="F608" s="11"/>
      <c r="G608" s="11"/>
      <c r="H608" s="79"/>
      <c r="I608" s="14"/>
      <c r="J608" s="14"/>
      <c r="K608" s="14"/>
      <c r="L608" s="14"/>
      <c r="M608" s="14"/>
      <c r="N608" s="14"/>
      <c r="O608" s="14"/>
      <c r="P608" s="14"/>
      <c r="Q608" s="14"/>
      <c r="R608" s="14"/>
      <c r="S608" s="14"/>
      <c r="T608" s="14"/>
      <c r="U608" s="14"/>
      <c r="V608" s="14"/>
      <c r="W608" s="14"/>
      <c r="X608" s="14"/>
      <c r="Y608" s="14"/>
      <c r="Z608" s="14"/>
      <c r="AA608" s="14"/>
      <c r="AB608" s="14"/>
    </row>
    <row r="609">
      <c r="A609" s="7"/>
      <c r="B609" s="11"/>
      <c r="C609" s="9"/>
      <c r="D609" s="22"/>
      <c r="E609" s="11"/>
      <c r="F609" s="11"/>
      <c r="G609" s="11"/>
      <c r="H609" s="79"/>
      <c r="I609" s="14"/>
      <c r="J609" s="14"/>
      <c r="K609" s="14"/>
      <c r="L609" s="14"/>
      <c r="M609" s="14"/>
      <c r="N609" s="14"/>
      <c r="O609" s="14"/>
      <c r="P609" s="14"/>
      <c r="Q609" s="14"/>
      <c r="R609" s="14"/>
      <c r="S609" s="14"/>
      <c r="T609" s="14"/>
      <c r="U609" s="14"/>
      <c r="V609" s="14"/>
      <c r="W609" s="14"/>
      <c r="X609" s="14"/>
      <c r="Y609" s="14"/>
      <c r="Z609" s="14"/>
      <c r="AA609" s="14"/>
      <c r="AB609" s="14"/>
    </row>
    <row r="610">
      <c r="A610" s="7"/>
      <c r="B610" s="11"/>
      <c r="C610" s="9"/>
      <c r="D610" s="22"/>
      <c r="E610" s="11"/>
      <c r="F610" s="11"/>
      <c r="G610" s="11"/>
      <c r="H610" s="79"/>
      <c r="I610" s="14"/>
      <c r="J610" s="14"/>
      <c r="K610" s="14"/>
      <c r="L610" s="14"/>
      <c r="M610" s="14"/>
      <c r="N610" s="14"/>
      <c r="O610" s="14"/>
      <c r="P610" s="14"/>
      <c r="Q610" s="14"/>
      <c r="R610" s="14"/>
      <c r="S610" s="14"/>
      <c r="T610" s="14"/>
      <c r="U610" s="14"/>
      <c r="V610" s="14"/>
      <c r="W610" s="14"/>
      <c r="X610" s="14"/>
      <c r="Y610" s="14"/>
      <c r="Z610" s="14"/>
      <c r="AA610" s="14"/>
      <c r="AB610" s="14"/>
    </row>
    <row r="611">
      <c r="A611" s="7"/>
      <c r="B611" s="11"/>
      <c r="C611" s="9"/>
      <c r="D611" s="22"/>
      <c r="E611" s="11"/>
      <c r="F611" s="11"/>
      <c r="G611" s="11"/>
      <c r="H611" s="79"/>
      <c r="I611" s="14"/>
      <c r="J611" s="14"/>
      <c r="K611" s="14"/>
      <c r="L611" s="14"/>
      <c r="M611" s="14"/>
      <c r="N611" s="14"/>
      <c r="O611" s="14"/>
      <c r="P611" s="14"/>
      <c r="Q611" s="14"/>
      <c r="R611" s="14"/>
      <c r="S611" s="14"/>
      <c r="T611" s="14"/>
      <c r="U611" s="14"/>
      <c r="V611" s="14"/>
      <c r="W611" s="14"/>
      <c r="X611" s="14"/>
      <c r="Y611" s="14"/>
      <c r="Z611" s="14"/>
      <c r="AA611" s="14"/>
      <c r="AB611" s="14"/>
    </row>
    <row r="612">
      <c r="A612" s="7"/>
      <c r="B612" s="11"/>
      <c r="C612" s="9"/>
      <c r="D612" s="22"/>
      <c r="E612" s="11"/>
      <c r="F612" s="11"/>
      <c r="G612" s="11"/>
      <c r="H612" s="79"/>
      <c r="I612" s="14"/>
      <c r="J612" s="14"/>
      <c r="K612" s="14"/>
      <c r="L612" s="14"/>
      <c r="M612" s="14"/>
      <c r="N612" s="14"/>
      <c r="O612" s="14"/>
      <c r="P612" s="14"/>
      <c r="Q612" s="14"/>
      <c r="R612" s="14"/>
      <c r="S612" s="14"/>
      <c r="T612" s="14"/>
      <c r="U612" s="14"/>
      <c r="V612" s="14"/>
      <c r="W612" s="14"/>
      <c r="X612" s="14"/>
      <c r="Y612" s="14"/>
      <c r="Z612" s="14"/>
      <c r="AA612" s="14"/>
      <c r="AB612" s="14"/>
    </row>
    <row r="613">
      <c r="A613" s="7"/>
      <c r="B613" s="11"/>
      <c r="C613" s="9"/>
      <c r="D613" s="22"/>
      <c r="E613" s="11"/>
      <c r="F613" s="11"/>
      <c r="G613" s="11"/>
      <c r="H613" s="79"/>
      <c r="I613" s="14"/>
      <c r="J613" s="14"/>
      <c r="K613" s="14"/>
      <c r="L613" s="14"/>
      <c r="M613" s="14"/>
      <c r="N613" s="14"/>
      <c r="O613" s="14"/>
      <c r="P613" s="14"/>
      <c r="Q613" s="14"/>
      <c r="R613" s="14"/>
      <c r="S613" s="14"/>
      <c r="T613" s="14"/>
      <c r="U613" s="14"/>
      <c r="V613" s="14"/>
      <c r="W613" s="14"/>
      <c r="X613" s="14"/>
      <c r="Y613" s="14"/>
      <c r="Z613" s="14"/>
      <c r="AA613" s="14"/>
      <c r="AB613" s="14"/>
    </row>
    <row r="614">
      <c r="A614" s="7"/>
      <c r="B614" s="11"/>
      <c r="C614" s="9"/>
      <c r="D614" s="22"/>
      <c r="E614" s="11"/>
      <c r="F614" s="11"/>
      <c r="G614" s="11"/>
      <c r="H614" s="79"/>
      <c r="I614" s="14"/>
      <c r="J614" s="14"/>
      <c r="K614" s="14"/>
      <c r="L614" s="14"/>
      <c r="M614" s="14"/>
      <c r="N614" s="14"/>
      <c r="O614" s="14"/>
      <c r="P614" s="14"/>
      <c r="Q614" s="14"/>
      <c r="R614" s="14"/>
      <c r="S614" s="14"/>
      <c r="T614" s="14"/>
      <c r="U614" s="14"/>
      <c r="V614" s="14"/>
      <c r="W614" s="14"/>
      <c r="X614" s="14"/>
      <c r="Y614" s="14"/>
      <c r="Z614" s="14"/>
      <c r="AA614" s="14"/>
      <c r="AB614" s="14"/>
    </row>
    <row r="615">
      <c r="A615" s="7"/>
      <c r="B615" s="11"/>
      <c r="C615" s="9"/>
      <c r="D615" s="22"/>
      <c r="E615" s="11"/>
      <c r="F615" s="11"/>
      <c r="G615" s="11"/>
      <c r="H615" s="79"/>
      <c r="I615" s="14"/>
      <c r="J615" s="14"/>
      <c r="K615" s="14"/>
      <c r="L615" s="14"/>
      <c r="M615" s="14"/>
      <c r="N615" s="14"/>
      <c r="O615" s="14"/>
      <c r="P615" s="14"/>
      <c r="Q615" s="14"/>
      <c r="R615" s="14"/>
      <c r="S615" s="14"/>
      <c r="T615" s="14"/>
      <c r="U615" s="14"/>
      <c r="V615" s="14"/>
      <c r="W615" s="14"/>
      <c r="X615" s="14"/>
      <c r="Y615" s="14"/>
      <c r="Z615" s="14"/>
      <c r="AA615" s="14"/>
      <c r="AB615" s="14"/>
    </row>
    <row r="616">
      <c r="A616" s="7"/>
      <c r="B616" s="11"/>
      <c r="C616" s="9"/>
      <c r="D616" s="22"/>
      <c r="E616" s="11"/>
      <c r="F616" s="11"/>
      <c r="G616" s="11"/>
      <c r="H616" s="79"/>
      <c r="I616" s="14"/>
      <c r="J616" s="14"/>
      <c r="K616" s="14"/>
      <c r="L616" s="14"/>
      <c r="M616" s="14"/>
      <c r="N616" s="14"/>
      <c r="O616" s="14"/>
      <c r="P616" s="14"/>
      <c r="Q616" s="14"/>
      <c r="R616" s="14"/>
      <c r="S616" s="14"/>
      <c r="T616" s="14"/>
      <c r="U616" s="14"/>
      <c r="V616" s="14"/>
      <c r="W616" s="14"/>
      <c r="X616" s="14"/>
      <c r="Y616" s="14"/>
      <c r="Z616" s="14"/>
      <c r="AA616" s="14"/>
      <c r="AB616" s="14"/>
    </row>
    <row r="617">
      <c r="A617" s="7"/>
      <c r="B617" s="11"/>
      <c r="C617" s="9"/>
      <c r="D617" s="22"/>
      <c r="E617" s="11"/>
      <c r="F617" s="11"/>
      <c r="G617" s="11"/>
      <c r="H617" s="79"/>
      <c r="I617" s="14"/>
      <c r="J617" s="14"/>
      <c r="K617" s="14"/>
      <c r="L617" s="14"/>
      <c r="M617" s="14"/>
      <c r="N617" s="14"/>
      <c r="O617" s="14"/>
      <c r="P617" s="14"/>
      <c r="Q617" s="14"/>
      <c r="R617" s="14"/>
      <c r="S617" s="14"/>
      <c r="T617" s="14"/>
      <c r="U617" s="14"/>
      <c r="V617" s="14"/>
      <c r="W617" s="14"/>
      <c r="X617" s="14"/>
      <c r="Y617" s="14"/>
      <c r="Z617" s="14"/>
      <c r="AA617" s="14"/>
      <c r="AB617" s="14"/>
    </row>
    <row r="618">
      <c r="A618" s="7"/>
      <c r="B618" s="11"/>
      <c r="C618" s="9"/>
      <c r="D618" s="22"/>
      <c r="E618" s="11"/>
      <c r="F618" s="11"/>
      <c r="G618" s="11"/>
      <c r="H618" s="79"/>
      <c r="I618" s="14"/>
      <c r="J618" s="14"/>
      <c r="K618" s="14"/>
      <c r="L618" s="14"/>
      <c r="M618" s="14"/>
      <c r="N618" s="14"/>
      <c r="O618" s="14"/>
      <c r="P618" s="14"/>
      <c r="Q618" s="14"/>
      <c r="R618" s="14"/>
      <c r="S618" s="14"/>
      <c r="T618" s="14"/>
      <c r="U618" s="14"/>
      <c r="V618" s="14"/>
      <c r="W618" s="14"/>
      <c r="X618" s="14"/>
      <c r="Y618" s="14"/>
      <c r="Z618" s="14"/>
      <c r="AA618" s="14"/>
      <c r="AB618" s="14"/>
    </row>
    <row r="619">
      <c r="A619" s="7"/>
      <c r="B619" s="11"/>
      <c r="C619" s="9"/>
      <c r="D619" s="22"/>
      <c r="E619" s="11"/>
      <c r="F619" s="11"/>
      <c r="G619" s="11"/>
      <c r="H619" s="79"/>
      <c r="I619" s="14"/>
      <c r="J619" s="14"/>
      <c r="K619" s="14"/>
      <c r="L619" s="14"/>
      <c r="M619" s="14"/>
      <c r="N619" s="14"/>
      <c r="O619" s="14"/>
      <c r="P619" s="14"/>
      <c r="Q619" s="14"/>
      <c r="R619" s="14"/>
      <c r="S619" s="14"/>
      <c r="T619" s="14"/>
      <c r="U619" s="14"/>
      <c r="V619" s="14"/>
      <c r="W619" s="14"/>
      <c r="X619" s="14"/>
      <c r="Y619" s="14"/>
      <c r="Z619" s="14"/>
      <c r="AA619" s="14"/>
      <c r="AB619" s="14"/>
    </row>
    <row r="620">
      <c r="A620" s="7"/>
      <c r="B620" s="11"/>
      <c r="C620" s="9"/>
      <c r="D620" s="22"/>
      <c r="E620" s="11"/>
      <c r="F620" s="11"/>
      <c r="G620" s="11"/>
      <c r="H620" s="79"/>
      <c r="I620" s="14"/>
      <c r="J620" s="14"/>
      <c r="K620" s="14"/>
      <c r="L620" s="14"/>
      <c r="M620" s="14"/>
      <c r="N620" s="14"/>
      <c r="O620" s="14"/>
      <c r="P620" s="14"/>
      <c r="Q620" s="14"/>
      <c r="R620" s="14"/>
      <c r="S620" s="14"/>
      <c r="T620" s="14"/>
      <c r="U620" s="14"/>
      <c r="V620" s="14"/>
      <c r="W620" s="14"/>
      <c r="X620" s="14"/>
      <c r="Y620" s="14"/>
      <c r="Z620" s="14"/>
      <c r="AA620" s="14"/>
      <c r="AB620" s="14"/>
    </row>
    <row r="621">
      <c r="A621" s="7"/>
      <c r="B621" s="11"/>
      <c r="C621" s="9"/>
      <c r="D621" s="22"/>
      <c r="E621" s="11"/>
      <c r="F621" s="11"/>
      <c r="G621" s="11"/>
      <c r="H621" s="79"/>
      <c r="I621" s="14"/>
      <c r="J621" s="14"/>
      <c r="K621" s="14"/>
      <c r="L621" s="14"/>
      <c r="M621" s="14"/>
      <c r="N621" s="14"/>
      <c r="O621" s="14"/>
      <c r="P621" s="14"/>
      <c r="Q621" s="14"/>
      <c r="R621" s="14"/>
      <c r="S621" s="14"/>
      <c r="T621" s="14"/>
      <c r="U621" s="14"/>
      <c r="V621" s="14"/>
      <c r="W621" s="14"/>
      <c r="X621" s="14"/>
      <c r="Y621" s="14"/>
      <c r="Z621" s="14"/>
      <c r="AA621" s="14"/>
      <c r="AB621" s="14"/>
    </row>
    <row r="622">
      <c r="A622" s="7"/>
      <c r="B622" s="11"/>
      <c r="C622" s="9"/>
      <c r="D622" s="22"/>
      <c r="E622" s="11"/>
      <c r="F622" s="11"/>
      <c r="G622" s="11"/>
      <c r="H622" s="79"/>
      <c r="I622" s="14"/>
      <c r="J622" s="14"/>
      <c r="K622" s="14"/>
      <c r="L622" s="14"/>
      <c r="M622" s="14"/>
      <c r="N622" s="14"/>
      <c r="O622" s="14"/>
      <c r="P622" s="14"/>
      <c r="Q622" s="14"/>
      <c r="R622" s="14"/>
      <c r="S622" s="14"/>
      <c r="T622" s="14"/>
      <c r="U622" s="14"/>
      <c r="V622" s="14"/>
      <c r="W622" s="14"/>
      <c r="X622" s="14"/>
      <c r="Y622" s="14"/>
      <c r="Z622" s="14"/>
      <c r="AA622" s="14"/>
      <c r="AB622" s="14"/>
    </row>
    <row r="623">
      <c r="A623" s="7"/>
      <c r="B623" s="11"/>
      <c r="C623" s="9"/>
      <c r="D623" s="22"/>
      <c r="E623" s="11"/>
      <c r="F623" s="11"/>
      <c r="G623" s="11"/>
      <c r="H623" s="79"/>
      <c r="I623" s="14"/>
      <c r="J623" s="14"/>
      <c r="K623" s="14"/>
      <c r="L623" s="14"/>
      <c r="M623" s="14"/>
      <c r="N623" s="14"/>
      <c r="O623" s="14"/>
      <c r="P623" s="14"/>
      <c r="Q623" s="14"/>
      <c r="R623" s="14"/>
      <c r="S623" s="14"/>
      <c r="T623" s="14"/>
      <c r="U623" s="14"/>
      <c r="V623" s="14"/>
      <c r="W623" s="14"/>
      <c r="X623" s="14"/>
      <c r="Y623" s="14"/>
      <c r="Z623" s="14"/>
      <c r="AA623" s="14"/>
      <c r="AB623" s="14"/>
    </row>
    <row r="624">
      <c r="A624" s="7"/>
      <c r="B624" s="11"/>
      <c r="C624" s="9"/>
      <c r="D624" s="22"/>
      <c r="E624" s="11"/>
      <c r="F624" s="11"/>
      <c r="G624" s="11"/>
      <c r="H624" s="79"/>
      <c r="I624" s="14"/>
      <c r="J624" s="14"/>
      <c r="K624" s="14"/>
      <c r="L624" s="14"/>
      <c r="M624" s="14"/>
      <c r="N624" s="14"/>
      <c r="O624" s="14"/>
      <c r="P624" s="14"/>
      <c r="Q624" s="14"/>
      <c r="R624" s="14"/>
      <c r="S624" s="14"/>
      <c r="T624" s="14"/>
      <c r="U624" s="14"/>
      <c r="V624" s="14"/>
      <c r="W624" s="14"/>
      <c r="X624" s="14"/>
      <c r="Y624" s="14"/>
      <c r="Z624" s="14"/>
      <c r="AA624" s="14"/>
      <c r="AB624" s="14"/>
    </row>
    <row r="625">
      <c r="A625" s="7"/>
      <c r="B625" s="11"/>
      <c r="C625" s="9"/>
      <c r="D625" s="22"/>
      <c r="E625" s="11"/>
      <c r="F625" s="11"/>
      <c r="G625" s="11"/>
      <c r="H625" s="79"/>
      <c r="I625" s="14"/>
      <c r="J625" s="14"/>
      <c r="K625" s="14"/>
      <c r="L625" s="14"/>
      <c r="M625" s="14"/>
      <c r="N625" s="14"/>
      <c r="O625" s="14"/>
      <c r="P625" s="14"/>
      <c r="Q625" s="14"/>
      <c r="R625" s="14"/>
      <c r="S625" s="14"/>
      <c r="T625" s="14"/>
      <c r="U625" s="14"/>
      <c r="V625" s="14"/>
      <c r="W625" s="14"/>
      <c r="X625" s="14"/>
      <c r="Y625" s="14"/>
      <c r="Z625" s="14"/>
      <c r="AA625" s="14"/>
      <c r="AB625" s="14"/>
    </row>
    <row r="626">
      <c r="A626" s="7"/>
      <c r="B626" s="11"/>
      <c r="C626" s="9"/>
      <c r="D626" s="22"/>
      <c r="E626" s="11"/>
      <c r="F626" s="11"/>
      <c r="G626" s="11"/>
      <c r="H626" s="79"/>
      <c r="I626" s="14"/>
      <c r="J626" s="14"/>
      <c r="K626" s="14"/>
      <c r="L626" s="14"/>
      <c r="M626" s="14"/>
      <c r="N626" s="14"/>
      <c r="O626" s="14"/>
      <c r="P626" s="14"/>
      <c r="Q626" s="14"/>
      <c r="R626" s="14"/>
      <c r="S626" s="14"/>
      <c r="T626" s="14"/>
      <c r="U626" s="14"/>
      <c r="V626" s="14"/>
      <c r="W626" s="14"/>
      <c r="X626" s="14"/>
      <c r="Y626" s="14"/>
      <c r="Z626" s="14"/>
      <c r="AA626" s="14"/>
      <c r="AB626" s="14"/>
    </row>
    <row r="627">
      <c r="A627" s="7"/>
      <c r="B627" s="11"/>
      <c r="C627" s="9"/>
      <c r="D627" s="22"/>
      <c r="E627" s="11"/>
      <c r="F627" s="11"/>
      <c r="G627" s="11"/>
      <c r="H627" s="79"/>
      <c r="I627" s="14"/>
      <c r="J627" s="14"/>
      <c r="K627" s="14"/>
      <c r="L627" s="14"/>
      <c r="M627" s="14"/>
      <c r="N627" s="14"/>
      <c r="O627" s="14"/>
      <c r="P627" s="14"/>
      <c r="Q627" s="14"/>
      <c r="R627" s="14"/>
      <c r="S627" s="14"/>
      <c r="T627" s="14"/>
      <c r="U627" s="14"/>
      <c r="V627" s="14"/>
      <c r="W627" s="14"/>
      <c r="X627" s="14"/>
      <c r="Y627" s="14"/>
      <c r="Z627" s="14"/>
      <c r="AA627" s="14"/>
      <c r="AB627" s="14"/>
    </row>
    <row r="628">
      <c r="A628" s="7"/>
      <c r="B628" s="11"/>
      <c r="C628" s="9"/>
      <c r="D628" s="22"/>
      <c r="E628" s="11"/>
      <c r="F628" s="11"/>
      <c r="G628" s="11"/>
      <c r="H628" s="79"/>
      <c r="I628" s="14"/>
      <c r="J628" s="14"/>
      <c r="K628" s="14"/>
      <c r="L628" s="14"/>
      <c r="M628" s="14"/>
      <c r="N628" s="14"/>
      <c r="O628" s="14"/>
      <c r="P628" s="14"/>
      <c r="Q628" s="14"/>
      <c r="R628" s="14"/>
      <c r="S628" s="14"/>
      <c r="T628" s="14"/>
      <c r="U628" s="14"/>
      <c r="V628" s="14"/>
      <c r="W628" s="14"/>
      <c r="X628" s="14"/>
      <c r="Y628" s="14"/>
      <c r="Z628" s="14"/>
      <c r="AA628" s="14"/>
      <c r="AB628" s="14"/>
    </row>
    <row r="629">
      <c r="A629" s="7"/>
      <c r="B629" s="11"/>
      <c r="C629" s="9"/>
      <c r="D629" s="22"/>
      <c r="E629" s="11"/>
      <c r="F629" s="11"/>
      <c r="G629" s="11"/>
      <c r="H629" s="79"/>
      <c r="I629" s="14"/>
      <c r="J629" s="14"/>
      <c r="K629" s="14"/>
      <c r="L629" s="14"/>
      <c r="M629" s="14"/>
      <c r="N629" s="14"/>
      <c r="O629" s="14"/>
      <c r="P629" s="14"/>
      <c r="Q629" s="14"/>
      <c r="R629" s="14"/>
      <c r="S629" s="14"/>
      <c r="T629" s="14"/>
      <c r="U629" s="14"/>
      <c r="V629" s="14"/>
      <c r="W629" s="14"/>
      <c r="X629" s="14"/>
      <c r="Y629" s="14"/>
      <c r="Z629" s="14"/>
      <c r="AA629" s="14"/>
      <c r="AB629" s="14"/>
    </row>
    <row r="630">
      <c r="A630" s="7"/>
      <c r="B630" s="11"/>
      <c r="C630" s="9"/>
      <c r="D630" s="22"/>
      <c r="E630" s="11"/>
      <c r="F630" s="11"/>
      <c r="G630" s="11"/>
      <c r="H630" s="79"/>
      <c r="I630" s="14"/>
      <c r="J630" s="14"/>
      <c r="K630" s="14"/>
      <c r="L630" s="14"/>
      <c r="M630" s="14"/>
      <c r="N630" s="14"/>
      <c r="O630" s="14"/>
      <c r="P630" s="14"/>
      <c r="Q630" s="14"/>
      <c r="R630" s="14"/>
      <c r="S630" s="14"/>
      <c r="T630" s="14"/>
      <c r="U630" s="14"/>
      <c r="V630" s="14"/>
      <c r="W630" s="14"/>
      <c r="X630" s="14"/>
      <c r="Y630" s="14"/>
      <c r="Z630" s="14"/>
      <c r="AA630" s="14"/>
      <c r="AB630" s="14"/>
    </row>
    <row r="631">
      <c r="A631" s="7"/>
      <c r="B631" s="11"/>
      <c r="C631" s="9"/>
      <c r="D631" s="22"/>
      <c r="E631" s="11"/>
      <c r="F631" s="11"/>
      <c r="G631" s="11"/>
      <c r="H631" s="79"/>
      <c r="I631" s="14"/>
      <c r="J631" s="14"/>
      <c r="K631" s="14"/>
      <c r="L631" s="14"/>
      <c r="M631" s="14"/>
      <c r="N631" s="14"/>
      <c r="O631" s="14"/>
      <c r="P631" s="14"/>
      <c r="Q631" s="14"/>
      <c r="R631" s="14"/>
      <c r="S631" s="14"/>
      <c r="T631" s="14"/>
      <c r="U631" s="14"/>
      <c r="V631" s="14"/>
      <c r="W631" s="14"/>
      <c r="X631" s="14"/>
      <c r="Y631" s="14"/>
      <c r="Z631" s="14"/>
      <c r="AA631" s="14"/>
      <c r="AB631" s="14"/>
    </row>
    <row r="632">
      <c r="A632" s="7"/>
      <c r="B632" s="11"/>
      <c r="C632" s="9"/>
      <c r="D632" s="22"/>
      <c r="E632" s="11"/>
      <c r="F632" s="11"/>
      <c r="G632" s="11"/>
      <c r="H632" s="79"/>
      <c r="I632" s="14"/>
      <c r="J632" s="14"/>
      <c r="K632" s="14"/>
      <c r="L632" s="14"/>
      <c r="M632" s="14"/>
      <c r="N632" s="14"/>
      <c r="O632" s="14"/>
      <c r="P632" s="14"/>
      <c r="Q632" s="14"/>
      <c r="R632" s="14"/>
      <c r="S632" s="14"/>
      <c r="T632" s="14"/>
      <c r="U632" s="14"/>
      <c r="V632" s="14"/>
      <c r="W632" s="14"/>
      <c r="X632" s="14"/>
      <c r="Y632" s="14"/>
      <c r="Z632" s="14"/>
      <c r="AA632" s="14"/>
      <c r="AB632" s="14"/>
    </row>
    <row r="633">
      <c r="A633" s="7"/>
      <c r="B633" s="11"/>
      <c r="C633" s="9"/>
      <c r="D633" s="22"/>
      <c r="E633" s="11"/>
      <c r="F633" s="11"/>
      <c r="G633" s="11"/>
      <c r="H633" s="79"/>
      <c r="I633" s="14"/>
      <c r="J633" s="14"/>
      <c r="K633" s="14"/>
      <c r="L633" s="14"/>
      <c r="M633" s="14"/>
      <c r="N633" s="14"/>
      <c r="O633" s="14"/>
      <c r="P633" s="14"/>
      <c r="Q633" s="14"/>
      <c r="R633" s="14"/>
      <c r="S633" s="14"/>
      <c r="T633" s="14"/>
      <c r="U633" s="14"/>
      <c r="V633" s="14"/>
      <c r="W633" s="14"/>
      <c r="X633" s="14"/>
      <c r="Y633" s="14"/>
      <c r="Z633" s="14"/>
      <c r="AA633" s="14"/>
      <c r="AB633" s="14"/>
    </row>
    <row r="634">
      <c r="A634" s="7"/>
      <c r="B634" s="11"/>
      <c r="C634" s="9"/>
      <c r="D634" s="22"/>
      <c r="E634" s="11"/>
      <c r="F634" s="11"/>
      <c r="G634" s="11"/>
      <c r="H634" s="79"/>
      <c r="I634" s="14"/>
      <c r="J634" s="14"/>
      <c r="K634" s="14"/>
      <c r="L634" s="14"/>
      <c r="M634" s="14"/>
      <c r="N634" s="14"/>
      <c r="O634" s="14"/>
      <c r="P634" s="14"/>
      <c r="Q634" s="14"/>
      <c r="R634" s="14"/>
      <c r="S634" s="14"/>
      <c r="T634" s="14"/>
      <c r="U634" s="14"/>
      <c r="V634" s="14"/>
      <c r="W634" s="14"/>
      <c r="X634" s="14"/>
      <c r="Y634" s="14"/>
      <c r="Z634" s="14"/>
      <c r="AA634" s="14"/>
      <c r="AB634" s="14"/>
    </row>
    <row r="635">
      <c r="A635" s="7"/>
      <c r="B635" s="11"/>
      <c r="C635" s="9"/>
      <c r="D635" s="22"/>
      <c r="E635" s="11"/>
      <c r="F635" s="11"/>
      <c r="G635" s="11"/>
      <c r="H635" s="79"/>
      <c r="I635" s="14"/>
      <c r="J635" s="14"/>
      <c r="K635" s="14"/>
      <c r="L635" s="14"/>
      <c r="M635" s="14"/>
      <c r="N635" s="14"/>
      <c r="O635" s="14"/>
      <c r="P635" s="14"/>
      <c r="Q635" s="14"/>
      <c r="R635" s="14"/>
      <c r="S635" s="14"/>
      <c r="T635" s="14"/>
      <c r="U635" s="14"/>
      <c r="V635" s="14"/>
      <c r="W635" s="14"/>
      <c r="X635" s="14"/>
      <c r="Y635" s="14"/>
      <c r="Z635" s="14"/>
      <c r="AA635" s="14"/>
      <c r="AB635" s="14"/>
    </row>
    <row r="636">
      <c r="A636" s="7"/>
      <c r="B636" s="11"/>
      <c r="C636" s="9"/>
      <c r="D636" s="22"/>
      <c r="E636" s="11"/>
      <c r="F636" s="11"/>
      <c r="G636" s="11"/>
      <c r="H636" s="79"/>
      <c r="I636" s="14"/>
      <c r="J636" s="14"/>
      <c r="K636" s="14"/>
      <c r="L636" s="14"/>
      <c r="M636" s="14"/>
      <c r="N636" s="14"/>
      <c r="O636" s="14"/>
      <c r="P636" s="14"/>
      <c r="Q636" s="14"/>
      <c r="R636" s="14"/>
      <c r="S636" s="14"/>
      <c r="T636" s="14"/>
      <c r="U636" s="14"/>
      <c r="V636" s="14"/>
      <c r="W636" s="14"/>
      <c r="X636" s="14"/>
      <c r="Y636" s="14"/>
      <c r="Z636" s="14"/>
      <c r="AA636" s="14"/>
      <c r="AB636" s="14"/>
    </row>
    <row r="637">
      <c r="A637" s="7"/>
      <c r="B637" s="11"/>
      <c r="C637" s="9"/>
      <c r="D637" s="22"/>
      <c r="E637" s="11"/>
      <c r="F637" s="11"/>
      <c r="G637" s="11"/>
      <c r="H637" s="79"/>
      <c r="I637" s="14"/>
      <c r="J637" s="14"/>
      <c r="K637" s="14"/>
      <c r="L637" s="14"/>
      <c r="M637" s="14"/>
      <c r="N637" s="14"/>
      <c r="O637" s="14"/>
      <c r="P637" s="14"/>
      <c r="Q637" s="14"/>
      <c r="R637" s="14"/>
      <c r="S637" s="14"/>
      <c r="T637" s="14"/>
      <c r="U637" s="14"/>
      <c r="V637" s="14"/>
      <c r="W637" s="14"/>
      <c r="X637" s="14"/>
      <c r="Y637" s="14"/>
      <c r="Z637" s="14"/>
      <c r="AA637" s="14"/>
      <c r="AB637" s="14"/>
    </row>
    <row r="638">
      <c r="A638" s="7"/>
      <c r="B638" s="11"/>
      <c r="C638" s="9"/>
      <c r="D638" s="22"/>
      <c r="E638" s="11"/>
      <c r="F638" s="11"/>
      <c r="G638" s="11"/>
      <c r="H638" s="79"/>
      <c r="I638" s="14"/>
      <c r="J638" s="14"/>
      <c r="K638" s="14"/>
      <c r="L638" s="14"/>
      <c r="M638" s="14"/>
      <c r="N638" s="14"/>
      <c r="O638" s="14"/>
      <c r="P638" s="14"/>
      <c r="Q638" s="14"/>
      <c r="R638" s="14"/>
      <c r="S638" s="14"/>
      <c r="T638" s="14"/>
      <c r="U638" s="14"/>
      <c r="V638" s="14"/>
      <c r="W638" s="14"/>
      <c r="X638" s="14"/>
      <c r="Y638" s="14"/>
      <c r="Z638" s="14"/>
      <c r="AA638" s="14"/>
      <c r="AB638" s="14"/>
    </row>
    <row r="639">
      <c r="A639" s="7"/>
      <c r="B639" s="11"/>
      <c r="C639" s="9"/>
      <c r="D639" s="22"/>
      <c r="E639" s="11"/>
      <c r="F639" s="11"/>
      <c r="G639" s="11"/>
      <c r="H639" s="79"/>
      <c r="I639" s="14"/>
      <c r="J639" s="14"/>
      <c r="K639" s="14"/>
      <c r="L639" s="14"/>
      <c r="M639" s="14"/>
      <c r="N639" s="14"/>
      <c r="O639" s="14"/>
      <c r="P639" s="14"/>
      <c r="Q639" s="14"/>
      <c r="R639" s="14"/>
      <c r="S639" s="14"/>
      <c r="T639" s="14"/>
      <c r="U639" s="14"/>
      <c r="V639" s="14"/>
      <c r="W639" s="14"/>
      <c r="X639" s="14"/>
      <c r="Y639" s="14"/>
      <c r="Z639" s="14"/>
      <c r="AA639" s="14"/>
      <c r="AB639" s="14"/>
    </row>
    <row r="640">
      <c r="A640" s="7"/>
      <c r="B640" s="11"/>
      <c r="C640" s="9"/>
      <c r="D640" s="22"/>
      <c r="E640" s="11"/>
      <c r="F640" s="11"/>
      <c r="G640" s="11"/>
      <c r="H640" s="79"/>
      <c r="I640" s="14"/>
      <c r="J640" s="14"/>
      <c r="K640" s="14"/>
      <c r="L640" s="14"/>
      <c r="M640" s="14"/>
      <c r="N640" s="14"/>
      <c r="O640" s="14"/>
      <c r="P640" s="14"/>
      <c r="Q640" s="14"/>
      <c r="R640" s="14"/>
      <c r="S640" s="14"/>
      <c r="T640" s="14"/>
      <c r="U640" s="14"/>
      <c r="V640" s="14"/>
      <c r="W640" s="14"/>
      <c r="X640" s="14"/>
      <c r="Y640" s="14"/>
      <c r="Z640" s="14"/>
      <c r="AA640" s="14"/>
      <c r="AB640" s="14"/>
    </row>
    <row r="641">
      <c r="A641" s="7"/>
      <c r="B641" s="11"/>
      <c r="C641" s="9"/>
      <c r="D641" s="22"/>
      <c r="E641" s="11"/>
      <c r="F641" s="11"/>
      <c r="G641" s="11"/>
      <c r="H641" s="79"/>
      <c r="I641" s="14"/>
      <c r="J641" s="14"/>
      <c r="K641" s="14"/>
      <c r="L641" s="14"/>
      <c r="M641" s="14"/>
      <c r="N641" s="14"/>
      <c r="O641" s="14"/>
      <c r="P641" s="14"/>
      <c r="Q641" s="14"/>
      <c r="R641" s="14"/>
      <c r="S641" s="14"/>
      <c r="T641" s="14"/>
      <c r="U641" s="14"/>
      <c r="V641" s="14"/>
      <c r="W641" s="14"/>
      <c r="X641" s="14"/>
      <c r="Y641" s="14"/>
      <c r="Z641" s="14"/>
      <c r="AA641" s="14"/>
      <c r="AB641" s="14"/>
    </row>
    <row r="642">
      <c r="A642" s="7"/>
      <c r="B642" s="11"/>
      <c r="C642" s="9"/>
      <c r="D642" s="22"/>
      <c r="E642" s="11"/>
      <c r="F642" s="11"/>
      <c r="G642" s="11"/>
      <c r="H642" s="79"/>
      <c r="I642" s="14"/>
      <c r="J642" s="14"/>
      <c r="K642" s="14"/>
      <c r="L642" s="14"/>
      <c r="M642" s="14"/>
      <c r="N642" s="14"/>
      <c r="O642" s="14"/>
      <c r="P642" s="14"/>
      <c r="Q642" s="14"/>
      <c r="R642" s="14"/>
      <c r="S642" s="14"/>
      <c r="T642" s="14"/>
      <c r="U642" s="14"/>
      <c r="V642" s="14"/>
      <c r="W642" s="14"/>
      <c r="X642" s="14"/>
      <c r="Y642" s="14"/>
      <c r="Z642" s="14"/>
      <c r="AA642" s="14"/>
      <c r="AB642" s="14"/>
    </row>
    <row r="643">
      <c r="A643" s="7"/>
      <c r="B643" s="11"/>
      <c r="C643" s="9"/>
      <c r="D643" s="22"/>
      <c r="E643" s="11"/>
      <c r="F643" s="11"/>
      <c r="G643" s="11"/>
      <c r="H643" s="79"/>
      <c r="I643" s="14"/>
      <c r="J643" s="14"/>
      <c r="K643" s="14"/>
      <c r="L643" s="14"/>
      <c r="M643" s="14"/>
      <c r="N643" s="14"/>
      <c r="O643" s="14"/>
      <c r="P643" s="14"/>
      <c r="Q643" s="14"/>
      <c r="R643" s="14"/>
      <c r="S643" s="14"/>
      <c r="T643" s="14"/>
      <c r="U643" s="14"/>
      <c r="V643" s="14"/>
      <c r="W643" s="14"/>
      <c r="X643" s="14"/>
      <c r="Y643" s="14"/>
      <c r="Z643" s="14"/>
      <c r="AA643" s="14"/>
      <c r="AB643" s="14"/>
    </row>
    <row r="644">
      <c r="A644" s="7"/>
      <c r="B644" s="11"/>
      <c r="C644" s="9"/>
      <c r="D644" s="22"/>
      <c r="E644" s="11"/>
      <c r="F644" s="11"/>
      <c r="G644" s="11"/>
      <c r="H644" s="79"/>
      <c r="I644" s="14"/>
      <c r="J644" s="14"/>
      <c r="K644" s="14"/>
      <c r="L644" s="14"/>
      <c r="M644" s="14"/>
      <c r="N644" s="14"/>
      <c r="O644" s="14"/>
      <c r="P644" s="14"/>
      <c r="Q644" s="14"/>
      <c r="R644" s="14"/>
      <c r="S644" s="14"/>
      <c r="T644" s="14"/>
      <c r="U644" s="14"/>
      <c r="V644" s="14"/>
      <c r="W644" s="14"/>
      <c r="X644" s="14"/>
      <c r="Y644" s="14"/>
      <c r="Z644" s="14"/>
      <c r="AA644" s="14"/>
      <c r="AB644" s="14"/>
    </row>
    <row r="645">
      <c r="A645" s="7"/>
      <c r="B645" s="11"/>
      <c r="C645" s="9"/>
      <c r="D645" s="22"/>
      <c r="E645" s="11"/>
      <c r="F645" s="11"/>
      <c r="G645" s="11"/>
      <c r="H645" s="79"/>
      <c r="I645" s="14"/>
      <c r="J645" s="14"/>
      <c r="K645" s="14"/>
      <c r="L645" s="14"/>
      <c r="M645" s="14"/>
      <c r="N645" s="14"/>
      <c r="O645" s="14"/>
      <c r="P645" s="14"/>
      <c r="Q645" s="14"/>
      <c r="R645" s="14"/>
      <c r="S645" s="14"/>
      <c r="T645" s="14"/>
      <c r="U645" s="14"/>
      <c r="V645" s="14"/>
      <c r="W645" s="14"/>
      <c r="X645" s="14"/>
      <c r="Y645" s="14"/>
      <c r="Z645" s="14"/>
      <c r="AA645" s="14"/>
      <c r="AB645" s="14"/>
    </row>
    <row r="646">
      <c r="A646" s="7"/>
      <c r="B646" s="11"/>
      <c r="C646" s="9"/>
      <c r="D646" s="22"/>
      <c r="E646" s="11"/>
      <c r="F646" s="11"/>
      <c r="G646" s="11"/>
      <c r="H646" s="79"/>
      <c r="I646" s="14"/>
      <c r="J646" s="14"/>
      <c r="K646" s="14"/>
      <c r="L646" s="14"/>
      <c r="M646" s="14"/>
      <c r="N646" s="14"/>
      <c r="O646" s="14"/>
      <c r="P646" s="14"/>
      <c r="Q646" s="14"/>
      <c r="R646" s="14"/>
      <c r="S646" s="14"/>
      <c r="T646" s="14"/>
      <c r="U646" s="14"/>
      <c r="V646" s="14"/>
      <c r="W646" s="14"/>
      <c r="X646" s="14"/>
      <c r="Y646" s="14"/>
      <c r="Z646" s="14"/>
      <c r="AA646" s="14"/>
      <c r="AB646" s="14"/>
    </row>
    <row r="647">
      <c r="A647" s="7"/>
      <c r="B647" s="11"/>
      <c r="C647" s="9"/>
      <c r="D647" s="22"/>
      <c r="E647" s="11"/>
      <c r="F647" s="11"/>
      <c r="G647" s="11"/>
      <c r="H647" s="79"/>
      <c r="I647" s="14"/>
      <c r="J647" s="14"/>
      <c r="K647" s="14"/>
      <c r="L647" s="14"/>
      <c r="M647" s="14"/>
      <c r="N647" s="14"/>
      <c r="O647" s="14"/>
      <c r="P647" s="14"/>
      <c r="Q647" s="14"/>
      <c r="R647" s="14"/>
      <c r="S647" s="14"/>
      <c r="T647" s="14"/>
      <c r="U647" s="14"/>
      <c r="V647" s="14"/>
      <c r="W647" s="14"/>
      <c r="X647" s="14"/>
      <c r="Y647" s="14"/>
      <c r="Z647" s="14"/>
      <c r="AA647" s="14"/>
      <c r="AB647" s="14"/>
    </row>
    <row r="648">
      <c r="A648" s="7"/>
      <c r="B648" s="11"/>
      <c r="C648" s="9"/>
      <c r="D648" s="22"/>
      <c r="E648" s="11"/>
      <c r="F648" s="11"/>
      <c r="G648" s="11"/>
      <c r="H648" s="79"/>
      <c r="I648" s="14"/>
      <c r="J648" s="14"/>
      <c r="K648" s="14"/>
      <c r="L648" s="14"/>
      <c r="M648" s="14"/>
      <c r="N648" s="14"/>
      <c r="O648" s="14"/>
      <c r="P648" s="14"/>
      <c r="Q648" s="14"/>
      <c r="R648" s="14"/>
      <c r="S648" s="14"/>
      <c r="T648" s="14"/>
      <c r="U648" s="14"/>
      <c r="V648" s="14"/>
      <c r="W648" s="14"/>
      <c r="X648" s="14"/>
      <c r="Y648" s="14"/>
      <c r="Z648" s="14"/>
      <c r="AA648" s="14"/>
      <c r="AB648" s="14"/>
    </row>
    <row r="649">
      <c r="A649" s="7"/>
      <c r="B649" s="11"/>
      <c r="C649" s="9"/>
      <c r="D649" s="22"/>
      <c r="E649" s="11"/>
      <c r="F649" s="11"/>
      <c r="G649" s="11"/>
      <c r="H649" s="79"/>
      <c r="I649" s="14"/>
      <c r="J649" s="14"/>
      <c r="K649" s="14"/>
      <c r="L649" s="14"/>
      <c r="M649" s="14"/>
      <c r="N649" s="14"/>
      <c r="O649" s="14"/>
      <c r="P649" s="14"/>
      <c r="Q649" s="14"/>
      <c r="R649" s="14"/>
      <c r="S649" s="14"/>
      <c r="T649" s="14"/>
      <c r="U649" s="14"/>
      <c r="V649" s="14"/>
      <c r="W649" s="14"/>
      <c r="X649" s="14"/>
      <c r="Y649" s="14"/>
      <c r="Z649" s="14"/>
      <c r="AA649" s="14"/>
      <c r="AB649" s="14"/>
    </row>
    <row r="650">
      <c r="A650" s="7"/>
      <c r="B650" s="11"/>
      <c r="C650" s="9"/>
      <c r="D650" s="22"/>
      <c r="E650" s="11"/>
      <c r="F650" s="11"/>
      <c r="G650" s="11"/>
      <c r="H650" s="79"/>
      <c r="I650" s="14"/>
      <c r="J650" s="14"/>
      <c r="K650" s="14"/>
      <c r="L650" s="14"/>
      <c r="M650" s="14"/>
      <c r="N650" s="14"/>
      <c r="O650" s="14"/>
      <c r="P650" s="14"/>
      <c r="Q650" s="14"/>
      <c r="R650" s="14"/>
      <c r="S650" s="14"/>
      <c r="T650" s="14"/>
      <c r="U650" s="14"/>
      <c r="V650" s="14"/>
      <c r="W650" s="14"/>
      <c r="X650" s="14"/>
      <c r="Y650" s="14"/>
      <c r="Z650" s="14"/>
      <c r="AA650" s="14"/>
      <c r="AB650" s="14"/>
    </row>
    <row r="651">
      <c r="A651" s="7"/>
      <c r="B651" s="11"/>
      <c r="C651" s="9"/>
      <c r="D651" s="22"/>
      <c r="E651" s="11"/>
      <c r="F651" s="11"/>
      <c r="G651" s="11"/>
      <c r="H651" s="79"/>
      <c r="I651" s="14"/>
      <c r="J651" s="14"/>
      <c r="K651" s="14"/>
      <c r="L651" s="14"/>
      <c r="M651" s="14"/>
      <c r="N651" s="14"/>
      <c r="O651" s="14"/>
      <c r="P651" s="14"/>
      <c r="Q651" s="14"/>
      <c r="R651" s="14"/>
      <c r="S651" s="14"/>
      <c r="T651" s="14"/>
      <c r="U651" s="14"/>
      <c r="V651" s="14"/>
      <c r="W651" s="14"/>
      <c r="X651" s="14"/>
      <c r="Y651" s="14"/>
      <c r="Z651" s="14"/>
      <c r="AA651" s="14"/>
      <c r="AB651" s="14"/>
    </row>
    <row r="652">
      <c r="A652" s="7"/>
      <c r="B652" s="11"/>
      <c r="C652" s="9"/>
      <c r="D652" s="22"/>
      <c r="E652" s="11"/>
      <c r="F652" s="11"/>
      <c r="G652" s="11"/>
      <c r="H652" s="79"/>
      <c r="I652" s="14"/>
      <c r="J652" s="14"/>
      <c r="K652" s="14"/>
      <c r="L652" s="14"/>
      <c r="M652" s="14"/>
      <c r="N652" s="14"/>
      <c r="O652" s="14"/>
      <c r="P652" s="14"/>
      <c r="Q652" s="14"/>
      <c r="R652" s="14"/>
      <c r="S652" s="14"/>
      <c r="T652" s="14"/>
      <c r="U652" s="14"/>
      <c r="V652" s="14"/>
      <c r="W652" s="14"/>
      <c r="X652" s="14"/>
      <c r="Y652" s="14"/>
      <c r="Z652" s="14"/>
      <c r="AA652" s="14"/>
      <c r="AB652" s="14"/>
    </row>
    <row r="653">
      <c r="A653" s="7"/>
      <c r="B653" s="11"/>
      <c r="C653" s="9"/>
      <c r="D653" s="22"/>
      <c r="E653" s="11"/>
      <c r="F653" s="11"/>
      <c r="G653" s="11"/>
      <c r="H653" s="79"/>
      <c r="I653" s="14"/>
      <c r="J653" s="14"/>
      <c r="K653" s="14"/>
      <c r="L653" s="14"/>
      <c r="M653" s="14"/>
      <c r="N653" s="14"/>
      <c r="O653" s="14"/>
      <c r="P653" s="14"/>
      <c r="Q653" s="14"/>
      <c r="R653" s="14"/>
      <c r="S653" s="14"/>
      <c r="T653" s="14"/>
      <c r="U653" s="14"/>
      <c r="V653" s="14"/>
      <c r="W653" s="14"/>
      <c r="X653" s="14"/>
      <c r="Y653" s="14"/>
      <c r="Z653" s="14"/>
      <c r="AA653" s="14"/>
      <c r="AB653" s="14"/>
    </row>
    <row r="654">
      <c r="A654" s="7"/>
      <c r="B654" s="11"/>
      <c r="C654" s="9"/>
      <c r="D654" s="22"/>
      <c r="E654" s="11"/>
      <c r="F654" s="11"/>
      <c r="G654" s="11"/>
      <c r="H654" s="79"/>
      <c r="I654" s="14"/>
      <c r="J654" s="14"/>
      <c r="K654" s="14"/>
      <c r="L654" s="14"/>
      <c r="M654" s="14"/>
      <c r="N654" s="14"/>
      <c r="O654" s="14"/>
      <c r="P654" s="14"/>
      <c r="Q654" s="14"/>
      <c r="R654" s="14"/>
      <c r="S654" s="14"/>
      <c r="T654" s="14"/>
      <c r="U654" s="14"/>
      <c r="V654" s="14"/>
      <c r="W654" s="14"/>
      <c r="X654" s="14"/>
      <c r="Y654" s="14"/>
      <c r="Z654" s="14"/>
      <c r="AA654" s="14"/>
      <c r="AB654" s="14"/>
    </row>
    <row r="655">
      <c r="A655" s="7"/>
      <c r="B655" s="11"/>
      <c r="C655" s="9"/>
      <c r="D655" s="22"/>
      <c r="E655" s="11"/>
      <c r="F655" s="11"/>
      <c r="G655" s="11"/>
      <c r="H655" s="79"/>
      <c r="I655" s="14"/>
      <c r="J655" s="14"/>
      <c r="K655" s="14"/>
      <c r="L655" s="14"/>
      <c r="M655" s="14"/>
      <c r="N655" s="14"/>
      <c r="O655" s="14"/>
      <c r="P655" s="14"/>
      <c r="Q655" s="14"/>
      <c r="R655" s="14"/>
      <c r="S655" s="14"/>
      <c r="T655" s="14"/>
      <c r="U655" s="14"/>
      <c r="V655" s="14"/>
      <c r="W655" s="14"/>
      <c r="X655" s="14"/>
      <c r="Y655" s="14"/>
      <c r="Z655" s="14"/>
      <c r="AA655" s="14"/>
      <c r="AB655" s="14"/>
    </row>
    <row r="656">
      <c r="A656" s="7"/>
      <c r="B656" s="11"/>
      <c r="C656" s="9"/>
      <c r="D656" s="22"/>
      <c r="E656" s="11"/>
      <c r="F656" s="11"/>
      <c r="G656" s="11"/>
      <c r="H656" s="79"/>
      <c r="I656" s="14"/>
      <c r="J656" s="14"/>
      <c r="K656" s="14"/>
      <c r="L656" s="14"/>
      <c r="M656" s="14"/>
      <c r="N656" s="14"/>
      <c r="O656" s="14"/>
      <c r="P656" s="14"/>
      <c r="Q656" s="14"/>
      <c r="R656" s="14"/>
      <c r="S656" s="14"/>
      <c r="T656" s="14"/>
      <c r="U656" s="14"/>
      <c r="V656" s="14"/>
      <c r="W656" s="14"/>
      <c r="X656" s="14"/>
      <c r="Y656" s="14"/>
      <c r="Z656" s="14"/>
      <c r="AA656" s="14"/>
      <c r="AB656" s="14"/>
    </row>
    <row r="657">
      <c r="A657" s="7"/>
      <c r="B657" s="11"/>
      <c r="C657" s="9"/>
      <c r="D657" s="22"/>
      <c r="E657" s="11"/>
      <c r="F657" s="11"/>
      <c r="G657" s="11"/>
      <c r="H657" s="79"/>
      <c r="I657" s="14"/>
      <c r="J657" s="14"/>
      <c r="K657" s="14"/>
      <c r="L657" s="14"/>
      <c r="M657" s="14"/>
      <c r="N657" s="14"/>
      <c r="O657" s="14"/>
      <c r="P657" s="14"/>
      <c r="Q657" s="14"/>
      <c r="R657" s="14"/>
      <c r="S657" s="14"/>
      <c r="T657" s="14"/>
      <c r="U657" s="14"/>
      <c r="V657" s="14"/>
      <c r="W657" s="14"/>
      <c r="X657" s="14"/>
      <c r="Y657" s="14"/>
      <c r="Z657" s="14"/>
      <c r="AA657" s="14"/>
      <c r="AB657" s="14"/>
    </row>
    <row r="658">
      <c r="A658" s="7"/>
      <c r="B658" s="11"/>
      <c r="C658" s="9"/>
      <c r="D658" s="22"/>
      <c r="E658" s="11"/>
      <c r="F658" s="11"/>
      <c r="G658" s="11"/>
      <c r="H658" s="79"/>
      <c r="I658" s="14"/>
      <c r="J658" s="14"/>
      <c r="K658" s="14"/>
      <c r="L658" s="14"/>
      <c r="M658" s="14"/>
      <c r="N658" s="14"/>
      <c r="O658" s="14"/>
      <c r="P658" s="14"/>
      <c r="Q658" s="14"/>
      <c r="R658" s="14"/>
      <c r="S658" s="14"/>
      <c r="T658" s="14"/>
      <c r="U658" s="14"/>
      <c r="V658" s="14"/>
      <c r="W658" s="14"/>
      <c r="X658" s="14"/>
      <c r="Y658" s="14"/>
      <c r="Z658" s="14"/>
      <c r="AA658" s="14"/>
      <c r="AB658" s="14"/>
    </row>
    <row r="659">
      <c r="A659" s="7"/>
      <c r="B659" s="11"/>
      <c r="C659" s="9"/>
      <c r="D659" s="22"/>
      <c r="E659" s="11"/>
      <c r="F659" s="11"/>
      <c r="G659" s="11"/>
      <c r="H659" s="79"/>
      <c r="I659" s="14"/>
      <c r="J659" s="14"/>
      <c r="K659" s="14"/>
      <c r="L659" s="14"/>
      <c r="M659" s="14"/>
      <c r="N659" s="14"/>
      <c r="O659" s="14"/>
      <c r="P659" s="14"/>
      <c r="Q659" s="14"/>
      <c r="R659" s="14"/>
      <c r="S659" s="14"/>
      <c r="T659" s="14"/>
      <c r="U659" s="14"/>
      <c r="V659" s="14"/>
      <c r="W659" s="14"/>
      <c r="X659" s="14"/>
      <c r="Y659" s="14"/>
      <c r="Z659" s="14"/>
      <c r="AA659" s="14"/>
      <c r="AB659" s="14"/>
    </row>
    <row r="660">
      <c r="A660" s="7"/>
      <c r="B660" s="11"/>
      <c r="C660" s="9"/>
      <c r="D660" s="22"/>
      <c r="E660" s="11"/>
      <c r="F660" s="11"/>
      <c r="G660" s="11"/>
      <c r="H660" s="79"/>
      <c r="I660" s="14"/>
      <c r="J660" s="14"/>
      <c r="K660" s="14"/>
      <c r="L660" s="14"/>
      <c r="M660" s="14"/>
      <c r="N660" s="14"/>
      <c r="O660" s="14"/>
      <c r="P660" s="14"/>
      <c r="Q660" s="14"/>
      <c r="R660" s="14"/>
      <c r="S660" s="14"/>
      <c r="T660" s="14"/>
      <c r="U660" s="14"/>
      <c r="V660" s="14"/>
      <c r="W660" s="14"/>
      <c r="X660" s="14"/>
      <c r="Y660" s="14"/>
      <c r="Z660" s="14"/>
      <c r="AA660" s="14"/>
      <c r="AB660" s="14"/>
    </row>
    <row r="661">
      <c r="A661" s="7"/>
      <c r="B661" s="11"/>
      <c r="C661" s="9"/>
      <c r="D661" s="22"/>
      <c r="E661" s="11"/>
      <c r="F661" s="11"/>
      <c r="G661" s="11"/>
      <c r="H661" s="79"/>
      <c r="I661" s="14"/>
      <c r="J661" s="14"/>
      <c r="K661" s="14"/>
      <c r="L661" s="14"/>
      <c r="M661" s="14"/>
      <c r="N661" s="14"/>
      <c r="O661" s="14"/>
      <c r="P661" s="14"/>
      <c r="Q661" s="14"/>
      <c r="R661" s="14"/>
      <c r="S661" s="14"/>
      <c r="T661" s="14"/>
      <c r="U661" s="14"/>
      <c r="V661" s="14"/>
      <c r="W661" s="14"/>
      <c r="X661" s="14"/>
      <c r="Y661" s="14"/>
      <c r="Z661" s="14"/>
      <c r="AA661" s="14"/>
      <c r="AB661" s="14"/>
    </row>
    <row r="662">
      <c r="A662" s="7"/>
      <c r="B662" s="11"/>
      <c r="C662" s="9"/>
      <c r="D662" s="22"/>
      <c r="E662" s="11"/>
      <c r="F662" s="11"/>
      <c r="G662" s="11"/>
      <c r="H662" s="79"/>
      <c r="I662" s="14"/>
      <c r="J662" s="14"/>
      <c r="K662" s="14"/>
      <c r="L662" s="14"/>
      <c r="M662" s="14"/>
      <c r="N662" s="14"/>
      <c r="O662" s="14"/>
      <c r="P662" s="14"/>
      <c r="Q662" s="14"/>
      <c r="R662" s="14"/>
      <c r="S662" s="14"/>
      <c r="T662" s="14"/>
      <c r="U662" s="14"/>
      <c r="V662" s="14"/>
      <c r="W662" s="14"/>
      <c r="X662" s="14"/>
      <c r="Y662" s="14"/>
      <c r="Z662" s="14"/>
      <c r="AA662" s="14"/>
      <c r="AB662" s="14"/>
    </row>
    <row r="663">
      <c r="A663" s="7"/>
      <c r="B663" s="11"/>
      <c r="C663" s="9"/>
      <c r="D663" s="22"/>
      <c r="E663" s="11"/>
      <c r="F663" s="11"/>
      <c r="G663" s="11"/>
      <c r="H663" s="79"/>
      <c r="I663" s="14"/>
      <c r="J663" s="14"/>
      <c r="K663" s="14"/>
      <c r="L663" s="14"/>
      <c r="M663" s="14"/>
      <c r="N663" s="14"/>
      <c r="O663" s="14"/>
      <c r="P663" s="14"/>
      <c r="Q663" s="14"/>
      <c r="R663" s="14"/>
      <c r="S663" s="14"/>
      <c r="T663" s="14"/>
      <c r="U663" s="14"/>
      <c r="V663" s="14"/>
      <c r="W663" s="14"/>
      <c r="X663" s="14"/>
      <c r="Y663" s="14"/>
      <c r="Z663" s="14"/>
      <c r="AA663" s="14"/>
      <c r="AB663" s="14"/>
    </row>
    <row r="664">
      <c r="A664" s="7"/>
      <c r="B664" s="11"/>
      <c r="C664" s="9"/>
      <c r="D664" s="22"/>
      <c r="E664" s="11"/>
      <c r="F664" s="11"/>
      <c r="G664" s="11"/>
      <c r="H664" s="79"/>
      <c r="I664" s="14"/>
      <c r="J664" s="14"/>
      <c r="K664" s="14"/>
      <c r="L664" s="14"/>
      <c r="M664" s="14"/>
      <c r="N664" s="14"/>
      <c r="O664" s="14"/>
      <c r="P664" s="14"/>
      <c r="Q664" s="14"/>
      <c r="R664" s="14"/>
      <c r="S664" s="14"/>
      <c r="T664" s="14"/>
      <c r="U664" s="14"/>
      <c r="V664" s="14"/>
      <c r="W664" s="14"/>
      <c r="X664" s="14"/>
      <c r="Y664" s="14"/>
      <c r="Z664" s="14"/>
      <c r="AA664" s="14"/>
      <c r="AB664" s="14"/>
    </row>
    <row r="665">
      <c r="A665" s="7"/>
      <c r="B665" s="11"/>
      <c r="C665" s="9"/>
      <c r="D665" s="22"/>
      <c r="E665" s="11"/>
      <c r="F665" s="11"/>
      <c r="G665" s="11"/>
      <c r="H665" s="79"/>
      <c r="I665" s="14"/>
      <c r="J665" s="14"/>
      <c r="K665" s="14"/>
      <c r="L665" s="14"/>
      <c r="M665" s="14"/>
      <c r="N665" s="14"/>
      <c r="O665" s="14"/>
      <c r="P665" s="14"/>
      <c r="Q665" s="14"/>
      <c r="R665" s="14"/>
      <c r="S665" s="14"/>
      <c r="T665" s="14"/>
      <c r="U665" s="14"/>
      <c r="V665" s="14"/>
      <c r="W665" s="14"/>
      <c r="X665" s="14"/>
      <c r="Y665" s="14"/>
      <c r="Z665" s="14"/>
      <c r="AA665" s="14"/>
      <c r="AB665" s="14"/>
    </row>
    <row r="666">
      <c r="A666" s="7"/>
      <c r="B666" s="11"/>
      <c r="C666" s="9"/>
      <c r="D666" s="22"/>
      <c r="E666" s="11"/>
      <c r="F666" s="11"/>
      <c r="G666" s="11"/>
      <c r="H666" s="79"/>
      <c r="I666" s="14"/>
      <c r="J666" s="14"/>
      <c r="K666" s="14"/>
      <c r="L666" s="14"/>
      <c r="M666" s="14"/>
      <c r="N666" s="14"/>
      <c r="O666" s="14"/>
      <c r="P666" s="14"/>
      <c r="Q666" s="14"/>
      <c r="R666" s="14"/>
      <c r="S666" s="14"/>
      <c r="T666" s="14"/>
      <c r="U666" s="14"/>
      <c r="V666" s="14"/>
      <c r="W666" s="14"/>
      <c r="X666" s="14"/>
      <c r="Y666" s="14"/>
      <c r="Z666" s="14"/>
      <c r="AA666" s="14"/>
      <c r="AB666" s="14"/>
    </row>
    <row r="667">
      <c r="A667" s="7"/>
      <c r="B667" s="11"/>
      <c r="C667" s="9"/>
      <c r="D667" s="22"/>
      <c r="E667" s="11"/>
      <c r="F667" s="11"/>
      <c r="G667" s="11"/>
      <c r="H667" s="79"/>
      <c r="I667" s="14"/>
      <c r="J667" s="14"/>
      <c r="K667" s="14"/>
      <c r="L667" s="14"/>
      <c r="M667" s="14"/>
      <c r="N667" s="14"/>
      <c r="O667" s="14"/>
      <c r="P667" s="14"/>
      <c r="Q667" s="14"/>
      <c r="R667" s="14"/>
      <c r="S667" s="14"/>
      <c r="T667" s="14"/>
      <c r="U667" s="14"/>
      <c r="V667" s="14"/>
      <c r="W667" s="14"/>
      <c r="X667" s="14"/>
      <c r="Y667" s="14"/>
      <c r="Z667" s="14"/>
      <c r="AA667" s="14"/>
      <c r="AB667" s="14"/>
    </row>
    <row r="668">
      <c r="A668" s="7"/>
      <c r="B668" s="11"/>
      <c r="C668" s="9"/>
      <c r="D668" s="22"/>
      <c r="E668" s="11"/>
      <c r="F668" s="11"/>
      <c r="G668" s="11"/>
      <c r="H668" s="79"/>
      <c r="I668" s="14"/>
      <c r="J668" s="14"/>
      <c r="K668" s="14"/>
      <c r="L668" s="14"/>
      <c r="M668" s="14"/>
      <c r="N668" s="14"/>
      <c r="O668" s="14"/>
      <c r="P668" s="14"/>
      <c r="Q668" s="14"/>
      <c r="R668" s="14"/>
      <c r="S668" s="14"/>
      <c r="T668" s="14"/>
      <c r="U668" s="14"/>
      <c r="V668" s="14"/>
      <c r="W668" s="14"/>
      <c r="X668" s="14"/>
      <c r="Y668" s="14"/>
      <c r="Z668" s="14"/>
      <c r="AA668" s="14"/>
      <c r="AB668" s="14"/>
    </row>
    <row r="669">
      <c r="A669" s="7"/>
      <c r="B669" s="11"/>
      <c r="C669" s="9"/>
      <c r="D669" s="22"/>
      <c r="E669" s="11"/>
      <c r="F669" s="11"/>
      <c r="G669" s="11"/>
      <c r="H669" s="79"/>
      <c r="I669" s="14"/>
      <c r="J669" s="14"/>
      <c r="K669" s="14"/>
      <c r="L669" s="14"/>
      <c r="M669" s="14"/>
      <c r="N669" s="14"/>
      <c r="O669" s="14"/>
      <c r="P669" s="14"/>
      <c r="Q669" s="14"/>
      <c r="R669" s="14"/>
      <c r="S669" s="14"/>
      <c r="T669" s="14"/>
      <c r="U669" s="14"/>
      <c r="V669" s="14"/>
      <c r="W669" s="14"/>
      <c r="X669" s="14"/>
      <c r="Y669" s="14"/>
      <c r="Z669" s="14"/>
      <c r="AA669" s="14"/>
      <c r="AB669" s="14"/>
    </row>
    <row r="670">
      <c r="A670" s="7"/>
      <c r="B670" s="11"/>
      <c r="C670" s="9"/>
      <c r="D670" s="22"/>
      <c r="E670" s="11"/>
      <c r="F670" s="11"/>
      <c r="G670" s="11"/>
      <c r="H670" s="79"/>
      <c r="I670" s="14"/>
      <c r="J670" s="14"/>
      <c r="K670" s="14"/>
      <c r="L670" s="14"/>
      <c r="M670" s="14"/>
      <c r="N670" s="14"/>
      <c r="O670" s="14"/>
      <c r="P670" s="14"/>
      <c r="Q670" s="14"/>
      <c r="R670" s="14"/>
      <c r="S670" s="14"/>
      <c r="T670" s="14"/>
      <c r="U670" s="14"/>
      <c r="V670" s="14"/>
      <c r="W670" s="14"/>
      <c r="X670" s="14"/>
      <c r="Y670" s="14"/>
      <c r="Z670" s="14"/>
      <c r="AA670" s="14"/>
      <c r="AB670" s="14"/>
    </row>
    <row r="671">
      <c r="A671" s="7"/>
      <c r="B671" s="11"/>
      <c r="C671" s="9"/>
      <c r="D671" s="22"/>
      <c r="E671" s="11"/>
      <c r="F671" s="11"/>
      <c r="G671" s="11"/>
      <c r="H671" s="79"/>
      <c r="I671" s="14"/>
      <c r="J671" s="14"/>
      <c r="K671" s="14"/>
      <c r="L671" s="14"/>
      <c r="M671" s="14"/>
      <c r="N671" s="14"/>
      <c r="O671" s="14"/>
      <c r="P671" s="14"/>
      <c r="Q671" s="14"/>
      <c r="R671" s="14"/>
      <c r="S671" s="14"/>
      <c r="T671" s="14"/>
      <c r="U671" s="14"/>
      <c r="V671" s="14"/>
      <c r="W671" s="14"/>
      <c r="X671" s="14"/>
      <c r="Y671" s="14"/>
      <c r="Z671" s="14"/>
      <c r="AA671" s="14"/>
      <c r="AB671" s="14"/>
    </row>
    <row r="672">
      <c r="A672" s="7"/>
      <c r="B672" s="11"/>
      <c r="C672" s="9"/>
      <c r="D672" s="22"/>
      <c r="E672" s="11"/>
      <c r="F672" s="11"/>
      <c r="G672" s="11"/>
      <c r="H672" s="79"/>
      <c r="I672" s="14"/>
      <c r="J672" s="14"/>
      <c r="K672" s="14"/>
      <c r="L672" s="14"/>
      <c r="M672" s="14"/>
      <c r="N672" s="14"/>
      <c r="O672" s="14"/>
      <c r="P672" s="14"/>
      <c r="Q672" s="14"/>
      <c r="R672" s="14"/>
      <c r="S672" s="14"/>
      <c r="T672" s="14"/>
      <c r="U672" s="14"/>
      <c r="V672" s="14"/>
      <c r="W672" s="14"/>
      <c r="X672" s="14"/>
      <c r="Y672" s="14"/>
      <c r="Z672" s="14"/>
      <c r="AA672" s="14"/>
      <c r="AB672" s="14"/>
    </row>
    <row r="673">
      <c r="A673" s="7"/>
      <c r="B673" s="11"/>
      <c r="C673" s="9"/>
      <c r="D673" s="22"/>
      <c r="E673" s="11"/>
      <c r="F673" s="11"/>
      <c r="G673" s="11"/>
      <c r="H673" s="79"/>
      <c r="I673" s="14"/>
      <c r="J673" s="14"/>
      <c r="K673" s="14"/>
      <c r="L673" s="14"/>
      <c r="M673" s="14"/>
      <c r="N673" s="14"/>
      <c r="O673" s="14"/>
      <c r="P673" s="14"/>
      <c r="Q673" s="14"/>
      <c r="R673" s="14"/>
      <c r="S673" s="14"/>
      <c r="T673" s="14"/>
      <c r="U673" s="14"/>
      <c r="V673" s="14"/>
      <c r="W673" s="14"/>
      <c r="X673" s="14"/>
      <c r="Y673" s="14"/>
      <c r="Z673" s="14"/>
      <c r="AA673" s="14"/>
      <c r="AB673" s="14"/>
    </row>
    <row r="674">
      <c r="A674" s="7"/>
      <c r="B674" s="11"/>
      <c r="C674" s="9"/>
      <c r="D674" s="22"/>
      <c r="E674" s="11"/>
      <c r="F674" s="11"/>
      <c r="G674" s="11"/>
      <c r="H674" s="79"/>
      <c r="I674" s="14"/>
      <c r="J674" s="14"/>
      <c r="K674" s="14"/>
      <c r="L674" s="14"/>
      <c r="M674" s="14"/>
      <c r="N674" s="14"/>
      <c r="O674" s="14"/>
      <c r="P674" s="14"/>
      <c r="Q674" s="14"/>
      <c r="R674" s="14"/>
      <c r="S674" s="14"/>
      <c r="T674" s="14"/>
      <c r="U674" s="14"/>
      <c r="V674" s="14"/>
      <c r="W674" s="14"/>
      <c r="X674" s="14"/>
      <c r="Y674" s="14"/>
      <c r="Z674" s="14"/>
      <c r="AA674" s="14"/>
      <c r="AB674" s="14"/>
    </row>
    <row r="675">
      <c r="A675" s="7"/>
      <c r="B675" s="11"/>
      <c r="C675" s="9"/>
      <c r="D675" s="22"/>
      <c r="E675" s="11"/>
      <c r="F675" s="11"/>
      <c r="G675" s="11"/>
      <c r="H675" s="79"/>
      <c r="I675" s="14"/>
      <c r="J675" s="14"/>
      <c r="K675" s="14"/>
      <c r="L675" s="14"/>
      <c r="M675" s="14"/>
      <c r="N675" s="14"/>
      <c r="O675" s="14"/>
      <c r="P675" s="14"/>
      <c r="Q675" s="14"/>
      <c r="R675" s="14"/>
      <c r="S675" s="14"/>
      <c r="T675" s="14"/>
      <c r="U675" s="14"/>
      <c r="V675" s="14"/>
      <c r="W675" s="14"/>
      <c r="X675" s="14"/>
      <c r="Y675" s="14"/>
      <c r="Z675" s="14"/>
      <c r="AA675" s="14"/>
      <c r="AB675" s="14"/>
    </row>
    <row r="676">
      <c r="A676" s="7"/>
      <c r="B676" s="11"/>
      <c r="C676" s="9"/>
      <c r="D676" s="22"/>
      <c r="E676" s="11"/>
      <c r="F676" s="11"/>
      <c r="G676" s="11"/>
      <c r="H676" s="79"/>
      <c r="I676" s="14"/>
      <c r="J676" s="14"/>
      <c r="K676" s="14"/>
      <c r="L676" s="14"/>
      <c r="M676" s="14"/>
      <c r="N676" s="14"/>
      <c r="O676" s="14"/>
      <c r="P676" s="14"/>
      <c r="Q676" s="14"/>
      <c r="R676" s="14"/>
      <c r="S676" s="14"/>
      <c r="T676" s="14"/>
      <c r="U676" s="14"/>
      <c r="V676" s="14"/>
      <c r="W676" s="14"/>
      <c r="X676" s="14"/>
      <c r="Y676" s="14"/>
      <c r="Z676" s="14"/>
      <c r="AA676" s="14"/>
      <c r="AB676" s="14"/>
    </row>
    <row r="677">
      <c r="A677" s="7"/>
      <c r="B677" s="11"/>
      <c r="C677" s="9"/>
      <c r="D677" s="22"/>
      <c r="E677" s="11"/>
      <c r="F677" s="11"/>
      <c r="G677" s="11"/>
      <c r="H677" s="79"/>
      <c r="I677" s="14"/>
      <c r="J677" s="14"/>
      <c r="K677" s="14"/>
      <c r="L677" s="14"/>
      <c r="M677" s="14"/>
      <c r="N677" s="14"/>
      <c r="O677" s="14"/>
      <c r="P677" s="14"/>
      <c r="Q677" s="14"/>
      <c r="R677" s="14"/>
      <c r="S677" s="14"/>
      <c r="T677" s="14"/>
      <c r="U677" s="14"/>
      <c r="V677" s="14"/>
      <c r="W677" s="14"/>
      <c r="X677" s="14"/>
      <c r="Y677" s="14"/>
      <c r="Z677" s="14"/>
      <c r="AA677" s="14"/>
      <c r="AB677" s="14"/>
    </row>
    <row r="678">
      <c r="A678" s="7"/>
      <c r="B678" s="11"/>
      <c r="C678" s="9"/>
      <c r="D678" s="22"/>
      <c r="E678" s="11"/>
      <c r="F678" s="11"/>
      <c r="G678" s="11"/>
      <c r="H678" s="79"/>
      <c r="I678" s="14"/>
      <c r="J678" s="14"/>
      <c r="K678" s="14"/>
      <c r="L678" s="14"/>
      <c r="M678" s="14"/>
      <c r="N678" s="14"/>
      <c r="O678" s="14"/>
      <c r="P678" s="14"/>
      <c r="Q678" s="14"/>
      <c r="R678" s="14"/>
      <c r="S678" s="14"/>
      <c r="T678" s="14"/>
      <c r="U678" s="14"/>
      <c r="V678" s="14"/>
      <c r="W678" s="14"/>
      <c r="X678" s="14"/>
      <c r="Y678" s="14"/>
      <c r="Z678" s="14"/>
      <c r="AA678" s="14"/>
      <c r="AB678" s="14"/>
    </row>
    <row r="679">
      <c r="A679" s="7"/>
      <c r="B679" s="11"/>
      <c r="C679" s="9"/>
      <c r="D679" s="22"/>
      <c r="E679" s="11"/>
      <c r="F679" s="11"/>
      <c r="G679" s="11"/>
      <c r="H679" s="79"/>
      <c r="I679" s="14"/>
      <c r="J679" s="14"/>
      <c r="K679" s="14"/>
      <c r="L679" s="14"/>
      <c r="M679" s="14"/>
      <c r="N679" s="14"/>
      <c r="O679" s="14"/>
      <c r="P679" s="14"/>
      <c r="Q679" s="14"/>
      <c r="R679" s="14"/>
      <c r="S679" s="14"/>
      <c r="T679" s="14"/>
      <c r="U679" s="14"/>
      <c r="V679" s="14"/>
      <c r="W679" s="14"/>
      <c r="X679" s="14"/>
      <c r="Y679" s="14"/>
      <c r="Z679" s="14"/>
      <c r="AA679" s="14"/>
      <c r="AB679" s="14"/>
    </row>
    <row r="680">
      <c r="A680" s="7"/>
      <c r="B680" s="11"/>
      <c r="C680" s="9"/>
      <c r="D680" s="22"/>
      <c r="E680" s="11"/>
      <c r="F680" s="11"/>
      <c r="G680" s="11"/>
      <c r="H680" s="79"/>
      <c r="I680" s="14"/>
      <c r="J680" s="14"/>
      <c r="K680" s="14"/>
      <c r="L680" s="14"/>
      <c r="M680" s="14"/>
      <c r="N680" s="14"/>
      <c r="O680" s="14"/>
      <c r="P680" s="14"/>
      <c r="Q680" s="14"/>
      <c r="R680" s="14"/>
      <c r="S680" s="14"/>
      <c r="T680" s="14"/>
      <c r="U680" s="14"/>
      <c r="V680" s="14"/>
      <c r="W680" s="14"/>
      <c r="X680" s="14"/>
      <c r="Y680" s="14"/>
      <c r="Z680" s="14"/>
      <c r="AA680" s="14"/>
      <c r="AB680" s="14"/>
    </row>
    <row r="681">
      <c r="A681" s="7"/>
      <c r="B681" s="11"/>
      <c r="C681" s="9"/>
      <c r="D681" s="22"/>
      <c r="E681" s="11"/>
      <c r="F681" s="11"/>
      <c r="G681" s="11"/>
      <c r="H681" s="79"/>
      <c r="I681" s="14"/>
      <c r="J681" s="14"/>
      <c r="K681" s="14"/>
      <c r="L681" s="14"/>
      <c r="M681" s="14"/>
      <c r="N681" s="14"/>
      <c r="O681" s="14"/>
      <c r="P681" s="14"/>
      <c r="Q681" s="14"/>
      <c r="R681" s="14"/>
      <c r="S681" s="14"/>
      <c r="T681" s="14"/>
      <c r="U681" s="14"/>
      <c r="V681" s="14"/>
      <c r="W681" s="14"/>
      <c r="X681" s="14"/>
      <c r="Y681" s="14"/>
      <c r="Z681" s="14"/>
      <c r="AA681" s="14"/>
      <c r="AB681" s="14"/>
    </row>
    <row r="682">
      <c r="A682" s="7"/>
      <c r="B682" s="11"/>
      <c r="C682" s="9"/>
      <c r="D682" s="22"/>
      <c r="E682" s="11"/>
      <c r="F682" s="11"/>
      <c r="G682" s="11"/>
      <c r="H682" s="79"/>
      <c r="I682" s="14"/>
      <c r="J682" s="14"/>
      <c r="K682" s="14"/>
      <c r="L682" s="14"/>
      <c r="M682" s="14"/>
      <c r="N682" s="14"/>
      <c r="O682" s="14"/>
      <c r="P682" s="14"/>
      <c r="Q682" s="14"/>
      <c r="R682" s="14"/>
      <c r="S682" s="14"/>
      <c r="T682" s="14"/>
      <c r="U682" s="14"/>
      <c r="V682" s="14"/>
      <c r="W682" s="14"/>
      <c r="X682" s="14"/>
      <c r="Y682" s="14"/>
      <c r="Z682" s="14"/>
      <c r="AA682" s="14"/>
      <c r="AB682" s="14"/>
    </row>
    <row r="683">
      <c r="A683" s="7"/>
      <c r="B683" s="11"/>
      <c r="C683" s="9"/>
      <c r="D683" s="22"/>
      <c r="E683" s="11"/>
      <c r="F683" s="11"/>
      <c r="G683" s="11"/>
      <c r="H683" s="79"/>
      <c r="I683" s="14"/>
      <c r="J683" s="14"/>
      <c r="K683" s="14"/>
      <c r="L683" s="14"/>
      <c r="M683" s="14"/>
      <c r="N683" s="14"/>
      <c r="O683" s="14"/>
      <c r="P683" s="14"/>
      <c r="Q683" s="14"/>
      <c r="R683" s="14"/>
      <c r="S683" s="14"/>
      <c r="T683" s="14"/>
      <c r="U683" s="14"/>
      <c r="V683" s="14"/>
      <c r="W683" s="14"/>
      <c r="X683" s="14"/>
      <c r="Y683" s="14"/>
      <c r="Z683" s="14"/>
      <c r="AA683" s="14"/>
      <c r="AB683" s="14"/>
    </row>
    <row r="684">
      <c r="A684" s="7"/>
      <c r="B684" s="11"/>
      <c r="C684" s="9"/>
      <c r="D684" s="22"/>
      <c r="E684" s="11"/>
      <c r="F684" s="11"/>
      <c r="G684" s="11"/>
      <c r="H684" s="79"/>
      <c r="I684" s="14"/>
      <c r="J684" s="14"/>
      <c r="K684" s="14"/>
      <c r="L684" s="14"/>
      <c r="M684" s="14"/>
      <c r="N684" s="14"/>
      <c r="O684" s="14"/>
      <c r="P684" s="14"/>
      <c r="Q684" s="14"/>
      <c r="R684" s="14"/>
      <c r="S684" s="14"/>
      <c r="T684" s="14"/>
      <c r="U684" s="14"/>
      <c r="V684" s="14"/>
      <c r="W684" s="14"/>
      <c r="X684" s="14"/>
      <c r="Y684" s="14"/>
      <c r="Z684" s="14"/>
      <c r="AA684" s="14"/>
      <c r="AB684" s="14"/>
    </row>
    <row r="685">
      <c r="A685" s="7"/>
      <c r="B685" s="11"/>
      <c r="C685" s="9"/>
      <c r="D685" s="22"/>
      <c r="E685" s="11"/>
      <c r="F685" s="11"/>
      <c r="G685" s="11"/>
      <c r="H685" s="79"/>
      <c r="I685" s="14"/>
      <c r="J685" s="14"/>
      <c r="K685" s="14"/>
      <c r="L685" s="14"/>
      <c r="M685" s="14"/>
      <c r="N685" s="14"/>
      <c r="O685" s="14"/>
      <c r="P685" s="14"/>
      <c r="Q685" s="14"/>
      <c r="R685" s="14"/>
      <c r="S685" s="14"/>
      <c r="T685" s="14"/>
      <c r="U685" s="14"/>
      <c r="V685" s="14"/>
      <c r="W685" s="14"/>
      <c r="X685" s="14"/>
      <c r="Y685" s="14"/>
      <c r="Z685" s="14"/>
      <c r="AA685" s="14"/>
      <c r="AB685" s="14"/>
    </row>
    <row r="686">
      <c r="A686" s="7"/>
      <c r="B686" s="11"/>
      <c r="C686" s="9"/>
      <c r="D686" s="22"/>
      <c r="E686" s="11"/>
      <c r="F686" s="11"/>
      <c r="G686" s="11"/>
      <c r="H686" s="79"/>
      <c r="I686" s="14"/>
      <c r="J686" s="14"/>
      <c r="K686" s="14"/>
      <c r="L686" s="14"/>
      <c r="M686" s="14"/>
      <c r="N686" s="14"/>
      <c r="O686" s="14"/>
      <c r="P686" s="14"/>
      <c r="Q686" s="14"/>
      <c r="R686" s="14"/>
      <c r="S686" s="14"/>
      <c r="T686" s="14"/>
      <c r="U686" s="14"/>
      <c r="V686" s="14"/>
      <c r="W686" s="14"/>
      <c r="X686" s="14"/>
      <c r="Y686" s="14"/>
      <c r="Z686" s="14"/>
      <c r="AA686" s="14"/>
      <c r="AB686" s="14"/>
    </row>
    <row r="687">
      <c r="A687" s="7"/>
      <c r="B687" s="11"/>
      <c r="C687" s="9"/>
      <c r="D687" s="22"/>
      <c r="E687" s="11"/>
      <c r="F687" s="11"/>
      <c r="G687" s="11"/>
      <c r="H687" s="79"/>
      <c r="I687" s="14"/>
      <c r="J687" s="14"/>
      <c r="K687" s="14"/>
      <c r="L687" s="14"/>
      <c r="M687" s="14"/>
      <c r="N687" s="14"/>
      <c r="O687" s="14"/>
      <c r="P687" s="14"/>
      <c r="Q687" s="14"/>
      <c r="R687" s="14"/>
      <c r="S687" s="14"/>
      <c r="T687" s="14"/>
      <c r="U687" s="14"/>
      <c r="V687" s="14"/>
      <c r="W687" s="14"/>
      <c r="X687" s="14"/>
      <c r="Y687" s="14"/>
      <c r="Z687" s="14"/>
      <c r="AA687" s="14"/>
      <c r="AB687" s="14"/>
    </row>
    <row r="688">
      <c r="A688" s="7"/>
      <c r="B688" s="11"/>
      <c r="C688" s="9"/>
      <c r="D688" s="22"/>
      <c r="E688" s="11"/>
      <c r="F688" s="11"/>
      <c r="G688" s="11"/>
      <c r="H688" s="79"/>
      <c r="I688" s="14"/>
      <c r="J688" s="14"/>
      <c r="K688" s="14"/>
      <c r="L688" s="14"/>
      <c r="M688" s="14"/>
      <c r="N688" s="14"/>
      <c r="O688" s="14"/>
      <c r="P688" s="14"/>
      <c r="Q688" s="14"/>
      <c r="R688" s="14"/>
      <c r="S688" s="14"/>
      <c r="T688" s="14"/>
      <c r="U688" s="14"/>
      <c r="V688" s="14"/>
      <c r="W688" s="14"/>
      <c r="X688" s="14"/>
      <c r="Y688" s="14"/>
      <c r="Z688" s="14"/>
      <c r="AA688" s="14"/>
      <c r="AB688" s="14"/>
    </row>
    <row r="689">
      <c r="A689" s="7"/>
      <c r="B689" s="11"/>
      <c r="C689" s="9"/>
      <c r="D689" s="22"/>
      <c r="E689" s="11"/>
      <c r="F689" s="11"/>
      <c r="G689" s="11"/>
      <c r="H689" s="79"/>
      <c r="I689" s="14"/>
      <c r="J689" s="14"/>
      <c r="K689" s="14"/>
      <c r="L689" s="14"/>
      <c r="M689" s="14"/>
      <c r="N689" s="14"/>
      <c r="O689" s="14"/>
      <c r="P689" s="14"/>
      <c r="Q689" s="14"/>
      <c r="R689" s="14"/>
      <c r="S689" s="14"/>
      <c r="T689" s="14"/>
      <c r="U689" s="14"/>
      <c r="V689" s="14"/>
      <c r="W689" s="14"/>
      <c r="X689" s="14"/>
      <c r="Y689" s="14"/>
      <c r="Z689" s="14"/>
      <c r="AA689" s="14"/>
      <c r="AB689" s="14"/>
    </row>
    <row r="690">
      <c r="A690" s="7"/>
      <c r="B690" s="11"/>
      <c r="C690" s="9"/>
      <c r="D690" s="22"/>
      <c r="E690" s="11"/>
      <c r="F690" s="11"/>
      <c r="G690" s="11"/>
      <c r="H690" s="79"/>
      <c r="I690" s="14"/>
      <c r="J690" s="14"/>
      <c r="K690" s="14"/>
      <c r="L690" s="14"/>
      <c r="M690" s="14"/>
      <c r="N690" s="14"/>
      <c r="O690" s="14"/>
      <c r="P690" s="14"/>
      <c r="Q690" s="14"/>
      <c r="R690" s="14"/>
      <c r="S690" s="14"/>
      <c r="T690" s="14"/>
      <c r="U690" s="14"/>
      <c r="V690" s="14"/>
      <c r="W690" s="14"/>
      <c r="X690" s="14"/>
      <c r="Y690" s="14"/>
      <c r="Z690" s="14"/>
      <c r="AA690" s="14"/>
      <c r="AB690" s="14"/>
    </row>
    <row r="691">
      <c r="A691" s="7"/>
      <c r="B691" s="11"/>
      <c r="C691" s="9"/>
      <c r="D691" s="22"/>
      <c r="E691" s="11"/>
      <c r="F691" s="11"/>
      <c r="G691" s="11"/>
      <c r="H691" s="79"/>
      <c r="I691" s="14"/>
      <c r="J691" s="14"/>
      <c r="K691" s="14"/>
      <c r="L691" s="14"/>
      <c r="M691" s="14"/>
      <c r="N691" s="14"/>
      <c r="O691" s="14"/>
      <c r="P691" s="14"/>
      <c r="Q691" s="14"/>
      <c r="R691" s="14"/>
      <c r="S691" s="14"/>
      <c r="T691" s="14"/>
      <c r="U691" s="14"/>
      <c r="V691" s="14"/>
      <c r="W691" s="14"/>
      <c r="X691" s="14"/>
      <c r="Y691" s="14"/>
      <c r="Z691" s="14"/>
      <c r="AA691" s="14"/>
      <c r="AB691" s="14"/>
    </row>
    <row r="692">
      <c r="A692" s="7"/>
      <c r="B692" s="11"/>
      <c r="C692" s="9"/>
      <c r="D692" s="22"/>
      <c r="E692" s="11"/>
      <c r="F692" s="11"/>
      <c r="G692" s="11"/>
      <c r="H692" s="79"/>
      <c r="I692" s="14"/>
      <c r="J692" s="14"/>
      <c r="K692" s="14"/>
      <c r="L692" s="14"/>
      <c r="M692" s="14"/>
      <c r="N692" s="14"/>
      <c r="O692" s="14"/>
      <c r="P692" s="14"/>
      <c r="Q692" s="14"/>
      <c r="R692" s="14"/>
      <c r="S692" s="14"/>
      <c r="T692" s="14"/>
      <c r="U692" s="14"/>
      <c r="V692" s="14"/>
      <c r="W692" s="14"/>
      <c r="X692" s="14"/>
      <c r="Y692" s="14"/>
      <c r="Z692" s="14"/>
      <c r="AA692" s="14"/>
      <c r="AB692" s="14"/>
    </row>
    <row r="693">
      <c r="A693" s="7"/>
      <c r="B693" s="11"/>
      <c r="C693" s="9"/>
      <c r="D693" s="22"/>
      <c r="E693" s="11"/>
      <c r="F693" s="11"/>
      <c r="G693" s="11"/>
      <c r="H693" s="79"/>
      <c r="I693" s="14"/>
      <c r="J693" s="14"/>
      <c r="K693" s="14"/>
      <c r="L693" s="14"/>
      <c r="M693" s="14"/>
      <c r="N693" s="14"/>
      <c r="O693" s="14"/>
      <c r="P693" s="14"/>
      <c r="Q693" s="14"/>
      <c r="R693" s="14"/>
      <c r="S693" s="14"/>
      <c r="T693" s="14"/>
      <c r="U693" s="14"/>
      <c r="V693" s="14"/>
      <c r="W693" s="14"/>
      <c r="X693" s="14"/>
      <c r="Y693" s="14"/>
      <c r="Z693" s="14"/>
      <c r="AA693" s="14"/>
      <c r="AB693" s="14"/>
    </row>
    <row r="694">
      <c r="A694" s="7"/>
      <c r="B694" s="11"/>
      <c r="C694" s="9"/>
      <c r="D694" s="22"/>
      <c r="E694" s="11"/>
      <c r="F694" s="11"/>
      <c r="G694" s="11"/>
      <c r="H694" s="79"/>
      <c r="I694" s="14"/>
      <c r="J694" s="14"/>
      <c r="K694" s="14"/>
      <c r="L694" s="14"/>
      <c r="M694" s="14"/>
      <c r="N694" s="14"/>
      <c r="O694" s="14"/>
      <c r="P694" s="14"/>
      <c r="Q694" s="14"/>
      <c r="R694" s="14"/>
      <c r="S694" s="14"/>
      <c r="T694" s="14"/>
      <c r="U694" s="14"/>
      <c r="V694" s="14"/>
      <c r="W694" s="14"/>
      <c r="X694" s="14"/>
      <c r="Y694" s="14"/>
      <c r="Z694" s="14"/>
      <c r="AA694" s="14"/>
      <c r="AB694" s="14"/>
    </row>
    <row r="695">
      <c r="A695" s="7"/>
      <c r="B695" s="11"/>
      <c r="C695" s="9"/>
      <c r="D695" s="22"/>
      <c r="E695" s="11"/>
      <c r="F695" s="11"/>
      <c r="G695" s="11"/>
      <c r="H695" s="79"/>
      <c r="I695" s="14"/>
      <c r="J695" s="14"/>
      <c r="K695" s="14"/>
      <c r="L695" s="14"/>
      <c r="M695" s="14"/>
      <c r="N695" s="14"/>
      <c r="O695" s="14"/>
      <c r="P695" s="14"/>
      <c r="Q695" s="14"/>
      <c r="R695" s="14"/>
      <c r="S695" s="14"/>
      <c r="T695" s="14"/>
      <c r="U695" s="14"/>
      <c r="V695" s="14"/>
      <c r="W695" s="14"/>
      <c r="X695" s="14"/>
      <c r="Y695" s="14"/>
      <c r="Z695" s="14"/>
      <c r="AA695" s="14"/>
      <c r="AB695" s="14"/>
    </row>
    <row r="696">
      <c r="A696" s="7"/>
      <c r="B696" s="11"/>
      <c r="C696" s="9"/>
      <c r="D696" s="22"/>
      <c r="E696" s="11"/>
      <c r="F696" s="11"/>
      <c r="G696" s="11"/>
      <c r="H696" s="79"/>
      <c r="I696" s="14"/>
      <c r="J696" s="14"/>
      <c r="K696" s="14"/>
      <c r="L696" s="14"/>
      <c r="M696" s="14"/>
      <c r="N696" s="14"/>
      <c r="O696" s="14"/>
      <c r="P696" s="14"/>
      <c r="Q696" s="14"/>
      <c r="R696" s="14"/>
      <c r="S696" s="14"/>
      <c r="T696" s="14"/>
      <c r="U696" s="14"/>
      <c r="V696" s="14"/>
      <c r="W696" s="14"/>
      <c r="X696" s="14"/>
      <c r="Y696" s="14"/>
      <c r="Z696" s="14"/>
      <c r="AA696" s="14"/>
      <c r="AB696" s="14"/>
    </row>
    <row r="697">
      <c r="A697" s="7"/>
      <c r="B697" s="11"/>
      <c r="C697" s="9"/>
      <c r="D697" s="22"/>
      <c r="E697" s="11"/>
      <c r="F697" s="11"/>
      <c r="G697" s="11"/>
      <c r="H697" s="79"/>
      <c r="I697" s="14"/>
      <c r="J697" s="14"/>
      <c r="K697" s="14"/>
      <c r="L697" s="14"/>
      <c r="M697" s="14"/>
      <c r="N697" s="14"/>
      <c r="O697" s="14"/>
      <c r="P697" s="14"/>
      <c r="Q697" s="14"/>
      <c r="R697" s="14"/>
      <c r="S697" s="14"/>
      <c r="T697" s="14"/>
      <c r="U697" s="14"/>
      <c r="V697" s="14"/>
      <c r="W697" s="14"/>
      <c r="X697" s="14"/>
      <c r="Y697" s="14"/>
      <c r="Z697" s="14"/>
      <c r="AA697" s="14"/>
      <c r="AB697" s="14"/>
    </row>
    <row r="698">
      <c r="A698" s="7"/>
      <c r="B698" s="11"/>
      <c r="C698" s="9"/>
      <c r="D698" s="22"/>
      <c r="E698" s="11"/>
      <c r="F698" s="11"/>
      <c r="G698" s="11"/>
      <c r="H698" s="79"/>
      <c r="I698" s="14"/>
      <c r="J698" s="14"/>
      <c r="K698" s="14"/>
      <c r="L698" s="14"/>
      <c r="M698" s="14"/>
      <c r="N698" s="14"/>
      <c r="O698" s="14"/>
      <c r="P698" s="14"/>
      <c r="Q698" s="14"/>
      <c r="R698" s="14"/>
      <c r="S698" s="14"/>
      <c r="T698" s="14"/>
      <c r="U698" s="14"/>
      <c r="V698" s="14"/>
      <c r="W698" s="14"/>
      <c r="X698" s="14"/>
      <c r="Y698" s="14"/>
      <c r="Z698" s="14"/>
      <c r="AA698" s="14"/>
      <c r="AB698" s="14"/>
    </row>
    <row r="699">
      <c r="A699" s="7"/>
      <c r="B699" s="11"/>
      <c r="C699" s="9"/>
      <c r="D699" s="22"/>
      <c r="E699" s="11"/>
      <c r="F699" s="11"/>
      <c r="G699" s="11"/>
      <c r="H699" s="79"/>
      <c r="I699" s="14"/>
      <c r="J699" s="14"/>
      <c r="K699" s="14"/>
      <c r="L699" s="14"/>
      <c r="M699" s="14"/>
      <c r="N699" s="14"/>
      <c r="O699" s="14"/>
      <c r="P699" s="14"/>
      <c r="Q699" s="14"/>
      <c r="R699" s="14"/>
      <c r="S699" s="14"/>
      <c r="T699" s="14"/>
      <c r="U699" s="14"/>
      <c r="V699" s="14"/>
      <c r="W699" s="14"/>
      <c r="X699" s="14"/>
      <c r="Y699" s="14"/>
      <c r="Z699" s="14"/>
      <c r="AA699" s="14"/>
      <c r="AB699" s="14"/>
    </row>
    <row r="700">
      <c r="A700" s="7"/>
      <c r="B700" s="11"/>
      <c r="C700" s="9"/>
      <c r="D700" s="22"/>
      <c r="E700" s="11"/>
      <c r="F700" s="11"/>
      <c r="G700" s="11"/>
      <c r="H700" s="79"/>
      <c r="I700" s="14"/>
      <c r="J700" s="14"/>
      <c r="K700" s="14"/>
      <c r="L700" s="14"/>
      <c r="M700" s="14"/>
      <c r="N700" s="14"/>
      <c r="O700" s="14"/>
      <c r="P700" s="14"/>
      <c r="Q700" s="14"/>
      <c r="R700" s="14"/>
      <c r="S700" s="14"/>
      <c r="T700" s="14"/>
      <c r="U700" s="14"/>
      <c r="V700" s="14"/>
      <c r="W700" s="14"/>
      <c r="X700" s="14"/>
      <c r="Y700" s="14"/>
      <c r="Z700" s="14"/>
      <c r="AA700" s="14"/>
      <c r="AB700" s="14"/>
    </row>
    <row r="701">
      <c r="A701" s="7"/>
      <c r="B701" s="11"/>
      <c r="C701" s="9"/>
      <c r="D701" s="22"/>
      <c r="E701" s="11"/>
      <c r="F701" s="11"/>
      <c r="G701" s="11"/>
      <c r="H701" s="79"/>
      <c r="I701" s="14"/>
      <c r="J701" s="14"/>
      <c r="K701" s="14"/>
      <c r="L701" s="14"/>
      <c r="M701" s="14"/>
      <c r="N701" s="14"/>
      <c r="O701" s="14"/>
      <c r="P701" s="14"/>
      <c r="Q701" s="14"/>
      <c r="R701" s="14"/>
      <c r="S701" s="14"/>
      <c r="T701" s="14"/>
      <c r="U701" s="14"/>
      <c r="V701" s="14"/>
      <c r="W701" s="14"/>
      <c r="X701" s="14"/>
      <c r="Y701" s="14"/>
      <c r="Z701" s="14"/>
      <c r="AA701" s="14"/>
      <c r="AB701" s="14"/>
    </row>
    <row r="702">
      <c r="A702" s="7"/>
      <c r="B702" s="11"/>
      <c r="C702" s="9"/>
      <c r="D702" s="22"/>
      <c r="E702" s="11"/>
      <c r="F702" s="11"/>
      <c r="G702" s="11"/>
      <c r="H702" s="79"/>
      <c r="I702" s="14"/>
      <c r="J702" s="14"/>
      <c r="K702" s="14"/>
      <c r="L702" s="14"/>
      <c r="M702" s="14"/>
      <c r="N702" s="14"/>
      <c r="O702" s="14"/>
      <c r="P702" s="14"/>
      <c r="Q702" s="14"/>
      <c r="R702" s="14"/>
      <c r="S702" s="14"/>
      <c r="T702" s="14"/>
      <c r="U702" s="14"/>
      <c r="V702" s="14"/>
      <c r="W702" s="14"/>
      <c r="X702" s="14"/>
      <c r="Y702" s="14"/>
      <c r="Z702" s="14"/>
      <c r="AA702" s="14"/>
      <c r="AB702" s="14"/>
    </row>
    <row r="703">
      <c r="A703" s="7"/>
      <c r="B703" s="11"/>
      <c r="C703" s="9"/>
      <c r="D703" s="22"/>
      <c r="E703" s="11"/>
      <c r="F703" s="11"/>
      <c r="G703" s="11"/>
      <c r="H703" s="79"/>
      <c r="I703" s="14"/>
      <c r="J703" s="14"/>
      <c r="K703" s="14"/>
      <c r="L703" s="14"/>
      <c r="M703" s="14"/>
      <c r="N703" s="14"/>
      <c r="O703" s="14"/>
      <c r="P703" s="14"/>
      <c r="Q703" s="14"/>
      <c r="R703" s="14"/>
      <c r="S703" s="14"/>
      <c r="T703" s="14"/>
      <c r="U703" s="14"/>
      <c r="V703" s="14"/>
      <c r="W703" s="14"/>
      <c r="X703" s="14"/>
      <c r="Y703" s="14"/>
      <c r="Z703" s="14"/>
      <c r="AA703" s="14"/>
      <c r="AB703" s="14"/>
    </row>
    <row r="704">
      <c r="A704" s="7"/>
      <c r="B704" s="11"/>
      <c r="C704" s="9"/>
      <c r="D704" s="22"/>
      <c r="E704" s="11"/>
      <c r="F704" s="11"/>
      <c r="G704" s="11"/>
      <c r="H704" s="79"/>
      <c r="I704" s="14"/>
      <c r="J704" s="14"/>
      <c r="K704" s="14"/>
      <c r="L704" s="14"/>
      <c r="M704" s="14"/>
      <c r="N704" s="14"/>
      <c r="O704" s="14"/>
      <c r="P704" s="14"/>
      <c r="Q704" s="14"/>
      <c r="R704" s="14"/>
      <c r="S704" s="14"/>
      <c r="T704" s="14"/>
      <c r="U704" s="14"/>
      <c r="V704" s="14"/>
      <c r="W704" s="14"/>
      <c r="X704" s="14"/>
      <c r="Y704" s="14"/>
      <c r="Z704" s="14"/>
      <c r="AA704" s="14"/>
      <c r="AB704" s="14"/>
    </row>
    <row r="705">
      <c r="A705" s="7"/>
      <c r="B705" s="11"/>
      <c r="C705" s="9"/>
      <c r="D705" s="22"/>
      <c r="E705" s="11"/>
      <c r="F705" s="11"/>
      <c r="G705" s="11"/>
      <c r="H705" s="79"/>
      <c r="I705" s="14"/>
      <c r="J705" s="14"/>
      <c r="K705" s="14"/>
      <c r="L705" s="14"/>
      <c r="M705" s="14"/>
      <c r="N705" s="14"/>
      <c r="O705" s="14"/>
      <c r="P705" s="14"/>
      <c r="Q705" s="14"/>
      <c r="R705" s="14"/>
      <c r="S705" s="14"/>
      <c r="T705" s="14"/>
      <c r="U705" s="14"/>
      <c r="V705" s="14"/>
      <c r="W705" s="14"/>
      <c r="X705" s="14"/>
      <c r="Y705" s="14"/>
      <c r="Z705" s="14"/>
      <c r="AA705" s="14"/>
      <c r="AB705" s="14"/>
    </row>
    <row r="706">
      <c r="A706" s="7"/>
      <c r="B706" s="11"/>
      <c r="C706" s="9"/>
      <c r="D706" s="22"/>
      <c r="E706" s="11"/>
      <c r="F706" s="11"/>
      <c r="G706" s="11"/>
      <c r="H706" s="79"/>
      <c r="I706" s="14"/>
      <c r="J706" s="14"/>
      <c r="K706" s="14"/>
      <c r="L706" s="14"/>
      <c r="M706" s="14"/>
      <c r="N706" s="14"/>
      <c r="O706" s="14"/>
      <c r="P706" s="14"/>
      <c r="Q706" s="14"/>
      <c r="R706" s="14"/>
      <c r="S706" s="14"/>
      <c r="T706" s="14"/>
      <c r="U706" s="14"/>
      <c r="V706" s="14"/>
      <c r="W706" s="14"/>
      <c r="X706" s="14"/>
      <c r="Y706" s="14"/>
      <c r="Z706" s="14"/>
      <c r="AA706" s="14"/>
      <c r="AB706" s="14"/>
    </row>
    <row r="707">
      <c r="A707" s="7"/>
      <c r="B707" s="11"/>
      <c r="C707" s="9"/>
      <c r="D707" s="22"/>
      <c r="E707" s="11"/>
      <c r="F707" s="11"/>
      <c r="G707" s="11"/>
      <c r="H707" s="79"/>
      <c r="I707" s="14"/>
      <c r="J707" s="14"/>
      <c r="K707" s="14"/>
      <c r="L707" s="14"/>
      <c r="M707" s="14"/>
      <c r="N707" s="14"/>
      <c r="O707" s="14"/>
      <c r="P707" s="14"/>
      <c r="Q707" s="14"/>
      <c r="R707" s="14"/>
      <c r="S707" s="14"/>
      <c r="T707" s="14"/>
      <c r="U707" s="14"/>
      <c r="V707" s="14"/>
      <c r="W707" s="14"/>
      <c r="X707" s="14"/>
      <c r="Y707" s="14"/>
      <c r="Z707" s="14"/>
      <c r="AA707" s="14"/>
      <c r="AB707" s="14"/>
    </row>
    <row r="708">
      <c r="A708" s="7"/>
      <c r="B708" s="11"/>
      <c r="C708" s="9"/>
      <c r="D708" s="22"/>
      <c r="E708" s="11"/>
      <c r="F708" s="11"/>
      <c r="G708" s="11"/>
      <c r="H708" s="79"/>
      <c r="I708" s="14"/>
      <c r="J708" s="14"/>
      <c r="K708" s="14"/>
      <c r="L708" s="14"/>
      <c r="M708" s="14"/>
      <c r="N708" s="14"/>
      <c r="O708" s="14"/>
      <c r="P708" s="14"/>
      <c r="Q708" s="14"/>
      <c r="R708" s="14"/>
      <c r="S708" s="14"/>
      <c r="T708" s="14"/>
      <c r="U708" s="14"/>
      <c r="V708" s="14"/>
      <c r="W708" s="14"/>
      <c r="X708" s="14"/>
      <c r="Y708" s="14"/>
      <c r="Z708" s="14"/>
      <c r="AA708" s="14"/>
      <c r="AB708" s="14"/>
    </row>
    <row r="709">
      <c r="A709" s="7"/>
      <c r="B709" s="11"/>
      <c r="C709" s="9"/>
      <c r="D709" s="22"/>
      <c r="E709" s="11"/>
      <c r="F709" s="11"/>
      <c r="G709" s="11"/>
      <c r="H709" s="79"/>
      <c r="I709" s="14"/>
      <c r="J709" s="14"/>
      <c r="K709" s="14"/>
      <c r="L709" s="14"/>
      <c r="M709" s="14"/>
      <c r="N709" s="14"/>
      <c r="O709" s="14"/>
      <c r="P709" s="14"/>
      <c r="Q709" s="14"/>
      <c r="R709" s="14"/>
      <c r="S709" s="14"/>
      <c r="T709" s="14"/>
      <c r="U709" s="14"/>
      <c r="V709" s="14"/>
      <c r="W709" s="14"/>
      <c r="X709" s="14"/>
      <c r="Y709" s="14"/>
      <c r="Z709" s="14"/>
      <c r="AA709" s="14"/>
      <c r="AB709" s="14"/>
    </row>
    <row r="710">
      <c r="A710" s="7"/>
      <c r="B710" s="11"/>
      <c r="C710" s="9"/>
      <c r="D710" s="22"/>
      <c r="E710" s="11"/>
      <c r="F710" s="11"/>
      <c r="G710" s="11"/>
      <c r="H710" s="79"/>
      <c r="I710" s="14"/>
      <c r="J710" s="14"/>
      <c r="K710" s="14"/>
      <c r="L710" s="14"/>
      <c r="M710" s="14"/>
      <c r="N710" s="14"/>
      <c r="O710" s="14"/>
      <c r="P710" s="14"/>
      <c r="Q710" s="14"/>
      <c r="R710" s="14"/>
      <c r="S710" s="14"/>
      <c r="T710" s="14"/>
      <c r="U710" s="14"/>
      <c r="V710" s="14"/>
      <c r="W710" s="14"/>
      <c r="X710" s="14"/>
      <c r="Y710" s="14"/>
      <c r="Z710" s="14"/>
      <c r="AA710" s="14"/>
      <c r="AB710" s="14"/>
    </row>
    <row r="711">
      <c r="A711" s="7"/>
      <c r="B711" s="11"/>
      <c r="C711" s="9"/>
      <c r="D711" s="22"/>
      <c r="E711" s="11"/>
      <c r="F711" s="11"/>
      <c r="G711" s="11"/>
      <c r="H711" s="79"/>
      <c r="I711" s="14"/>
      <c r="J711" s="14"/>
      <c r="K711" s="14"/>
      <c r="L711" s="14"/>
      <c r="M711" s="14"/>
      <c r="N711" s="14"/>
      <c r="O711" s="14"/>
      <c r="P711" s="14"/>
      <c r="Q711" s="14"/>
      <c r="R711" s="14"/>
      <c r="S711" s="14"/>
      <c r="T711" s="14"/>
      <c r="U711" s="14"/>
      <c r="V711" s="14"/>
      <c r="W711" s="14"/>
      <c r="X711" s="14"/>
      <c r="Y711" s="14"/>
      <c r="Z711" s="14"/>
      <c r="AA711" s="14"/>
      <c r="AB711" s="14"/>
    </row>
    <row r="712">
      <c r="A712" s="7"/>
      <c r="B712" s="11"/>
      <c r="C712" s="9"/>
      <c r="D712" s="22"/>
      <c r="E712" s="11"/>
      <c r="F712" s="11"/>
      <c r="G712" s="11"/>
      <c r="H712" s="79"/>
      <c r="I712" s="14"/>
      <c r="J712" s="14"/>
      <c r="K712" s="14"/>
      <c r="L712" s="14"/>
      <c r="M712" s="14"/>
      <c r="N712" s="14"/>
      <c r="O712" s="14"/>
      <c r="P712" s="14"/>
      <c r="Q712" s="14"/>
      <c r="R712" s="14"/>
      <c r="S712" s="14"/>
      <c r="T712" s="14"/>
      <c r="U712" s="14"/>
      <c r="V712" s="14"/>
      <c r="W712" s="14"/>
      <c r="X712" s="14"/>
      <c r="Y712" s="14"/>
      <c r="Z712" s="14"/>
      <c r="AA712" s="14"/>
      <c r="AB712" s="14"/>
    </row>
    <row r="713">
      <c r="A713" s="7"/>
      <c r="B713" s="11"/>
      <c r="C713" s="9"/>
      <c r="D713" s="22"/>
      <c r="E713" s="11"/>
      <c r="F713" s="11"/>
      <c r="G713" s="11"/>
      <c r="H713" s="79"/>
      <c r="I713" s="14"/>
      <c r="J713" s="14"/>
      <c r="K713" s="14"/>
      <c r="L713" s="14"/>
      <c r="M713" s="14"/>
      <c r="N713" s="14"/>
      <c r="O713" s="14"/>
      <c r="P713" s="14"/>
      <c r="Q713" s="14"/>
      <c r="R713" s="14"/>
      <c r="S713" s="14"/>
      <c r="T713" s="14"/>
      <c r="U713" s="14"/>
      <c r="V713" s="14"/>
      <c r="W713" s="14"/>
      <c r="X713" s="14"/>
      <c r="Y713" s="14"/>
      <c r="Z713" s="14"/>
      <c r="AA713" s="14"/>
      <c r="AB713" s="14"/>
    </row>
    <row r="714">
      <c r="A714" s="7"/>
      <c r="B714" s="11"/>
      <c r="C714" s="9"/>
      <c r="D714" s="22"/>
      <c r="E714" s="11"/>
      <c r="F714" s="11"/>
      <c r="G714" s="11"/>
      <c r="H714" s="79"/>
      <c r="I714" s="14"/>
      <c r="J714" s="14"/>
      <c r="K714" s="14"/>
      <c r="L714" s="14"/>
      <c r="M714" s="14"/>
      <c r="N714" s="14"/>
      <c r="O714" s="14"/>
      <c r="P714" s="14"/>
      <c r="Q714" s="14"/>
      <c r="R714" s="14"/>
      <c r="S714" s="14"/>
      <c r="T714" s="14"/>
      <c r="U714" s="14"/>
      <c r="V714" s="14"/>
      <c r="W714" s="14"/>
      <c r="X714" s="14"/>
      <c r="Y714" s="14"/>
      <c r="Z714" s="14"/>
      <c r="AA714" s="14"/>
      <c r="AB714" s="14"/>
    </row>
    <row r="715">
      <c r="A715" s="7"/>
      <c r="B715" s="11"/>
      <c r="C715" s="9"/>
      <c r="D715" s="22"/>
      <c r="E715" s="11"/>
      <c r="F715" s="11"/>
      <c r="G715" s="11"/>
      <c r="H715" s="79"/>
      <c r="I715" s="14"/>
      <c r="J715" s="14"/>
      <c r="K715" s="14"/>
      <c r="L715" s="14"/>
      <c r="M715" s="14"/>
      <c r="N715" s="14"/>
      <c r="O715" s="14"/>
      <c r="P715" s="14"/>
      <c r="Q715" s="14"/>
      <c r="R715" s="14"/>
      <c r="S715" s="14"/>
      <c r="T715" s="14"/>
      <c r="U715" s="14"/>
      <c r="V715" s="14"/>
      <c r="W715" s="14"/>
      <c r="X715" s="14"/>
      <c r="Y715" s="14"/>
      <c r="Z715" s="14"/>
      <c r="AA715" s="14"/>
      <c r="AB715" s="14"/>
    </row>
    <row r="716">
      <c r="A716" s="7"/>
      <c r="B716" s="11"/>
      <c r="C716" s="9"/>
      <c r="D716" s="22"/>
      <c r="E716" s="11"/>
      <c r="F716" s="11"/>
      <c r="G716" s="11"/>
      <c r="H716" s="79"/>
      <c r="I716" s="14"/>
      <c r="J716" s="14"/>
      <c r="K716" s="14"/>
      <c r="L716" s="14"/>
      <c r="M716" s="14"/>
      <c r="N716" s="14"/>
      <c r="O716" s="14"/>
      <c r="P716" s="14"/>
      <c r="Q716" s="14"/>
      <c r="R716" s="14"/>
      <c r="S716" s="14"/>
      <c r="T716" s="14"/>
      <c r="U716" s="14"/>
      <c r="V716" s="14"/>
      <c r="W716" s="14"/>
      <c r="X716" s="14"/>
      <c r="Y716" s="14"/>
      <c r="Z716" s="14"/>
      <c r="AA716" s="14"/>
      <c r="AB716" s="14"/>
    </row>
    <row r="717">
      <c r="A717" s="7"/>
      <c r="B717" s="11"/>
      <c r="C717" s="9"/>
      <c r="D717" s="22"/>
      <c r="E717" s="11"/>
      <c r="F717" s="11"/>
      <c r="G717" s="11"/>
      <c r="H717" s="79"/>
      <c r="I717" s="14"/>
      <c r="J717" s="14"/>
      <c r="K717" s="14"/>
      <c r="L717" s="14"/>
      <c r="M717" s="14"/>
      <c r="N717" s="14"/>
      <c r="O717" s="14"/>
      <c r="P717" s="14"/>
      <c r="Q717" s="14"/>
      <c r="R717" s="14"/>
      <c r="S717" s="14"/>
      <c r="T717" s="14"/>
      <c r="U717" s="14"/>
      <c r="V717" s="14"/>
      <c r="W717" s="14"/>
      <c r="X717" s="14"/>
      <c r="Y717" s="14"/>
      <c r="Z717" s="14"/>
      <c r="AA717" s="14"/>
      <c r="AB717" s="14"/>
    </row>
    <row r="718">
      <c r="A718" s="7"/>
      <c r="B718" s="11"/>
      <c r="C718" s="9"/>
      <c r="D718" s="22"/>
      <c r="E718" s="11"/>
      <c r="F718" s="11"/>
      <c r="G718" s="11"/>
      <c r="H718" s="79"/>
      <c r="I718" s="14"/>
      <c r="J718" s="14"/>
      <c r="K718" s="14"/>
      <c r="L718" s="14"/>
      <c r="M718" s="14"/>
      <c r="N718" s="14"/>
      <c r="O718" s="14"/>
      <c r="P718" s="14"/>
      <c r="Q718" s="14"/>
      <c r="R718" s="14"/>
      <c r="S718" s="14"/>
      <c r="T718" s="14"/>
      <c r="U718" s="14"/>
      <c r="V718" s="14"/>
      <c r="W718" s="14"/>
      <c r="X718" s="14"/>
      <c r="Y718" s="14"/>
      <c r="Z718" s="14"/>
      <c r="AA718" s="14"/>
      <c r="AB718" s="14"/>
    </row>
    <row r="719">
      <c r="A719" s="7"/>
      <c r="B719" s="11"/>
      <c r="C719" s="9"/>
      <c r="D719" s="22"/>
      <c r="E719" s="11"/>
      <c r="F719" s="11"/>
      <c r="G719" s="11"/>
      <c r="H719" s="79"/>
      <c r="I719" s="14"/>
      <c r="J719" s="14"/>
      <c r="K719" s="14"/>
      <c r="L719" s="14"/>
      <c r="M719" s="14"/>
      <c r="N719" s="14"/>
      <c r="O719" s="14"/>
      <c r="P719" s="14"/>
      <c r="Q719" s="14"/>
      <c r="R719" s="14"/>
      <c r="S719" s="14"/>
      <c r="T719" s="14"/>
      <c r="U719" s="14"/>
      <c r="V719" s="14"/>
      <c r="W719" s="14"/>
      <c r="X719" s="14"/>
      <c r="Y719" s="14"/>
      <c r="Z719" s="14"/>
      <c r="AA719" s="14"/>
      <c r="AB719" s="14"/>
    </row>
    <row r="720">
      <c r="A720" s="7"/>
      <c r="B720" s="11"/>
      <c r="C720" s="9"/>
      <c r="D720" s="22"/>
      <c r="E720" s="11"/>
      <c r="F720" s="11"/>
      <c r="G720" s="11"/>
      <c r="H720" s="79"/>
      <c r="I720" s="14"/>
      <c r="J720" s="14"/>
      <c r="K720" s="14"/>
      <c r="L720" s="14"/>
      <c r="M720" s="14"/>
      <c r="N720" s="14"/>
      <c r="O720" s="14"/>
      <c r="P720" s="14"/>
      <c r="Q720" s="14"/>
      <c r="R720" s="14"/>
      <c r="S720" s="14"/>
      <c r="T720" s="14"/>
      <c r="U720" s="14"/>
      <c r="V720" s="14"/>
      <c r="W720" s="14"/>
      <c r="X720" s="14"/>
      <c r="Y720" s="14"/>
      <c r="Z720" s="14"/>
      <c r="AA720" s="14"/>
      <c r="AB720" s="14"/>
    </row>
    <row r="721">
      <c r="A721" s="7"/>
      <c r="B721" s="11"/>
      <c r="C721" s="9"/>
      <c r="D721" s="22"/>
      <c r="E721" s="11"/>
      <c r="F721" s="11"/>
      <c r="G721" s="11"/>
      <c r="H721" s="79"/>
      <c r="I721" s="14"/>
      <c r="J721" s="14"/>
      <c r="K721" s="14"/>
      <c r="L721" s="14"/>
      <c r="M721" s="14"/>
      <c r="N721" s="14"/>
      <c r="O721" s="14"/>
      <c r="P721" s="14"/>
      <c r="Q721" s="14"/>
      <c r="R721" s="14"/>
      <c r="S721" s="14"/>
      <c r="T721" s="14"/>
      <c r="U721" s="14"/>
      <c r="V721" s="14"/>
      <c r="W721" s="14"/>
      <c r="X721" s="14"/>
      <c r="Y721" s="14"/>
      <c r="Z721" s="14"/>
      <c r="AA721" s="14"/>
      <c r="AB721" s="14"/>
    </row>
    <row r="722">
      <c r="A722" s="7"/>
      <c r="B722" s="11"/>
      <c r="C722" s="9"/>
      <c r="D722" s="22"/>
      <c r="E722" s="11"/>
      <c r="F722" s="11"/>
      <c r="G722" s="11"/>
      <c r="H722" s="79"/>
      <c r="I722" s="14"/>
      <c r="J722" s="14"/>
      <c r="K722" s="14"/>
      <c r="L722" s="14"/>
      <c r="M722" s="14"/>
      <c r="N722" s="14"/>
      <c r="O722" s="14"/>
      <c r="P722" s="14"/>
      <c r="Q722" s="14"/>
      <c r="R722" s="14"/>
      <c r="S722" s="14"/>
      <c r="T722" s="14"/>
      <c r="U722" s="14"/>
      <c r="V722" s="14"/>
      <c r="W722" s="14"/>
      <c r="X722" s="14"/>
      <c r="Y722" s="14"/>
      <c r="Z722" s="14"/>
      <c r="AA722" s="14"/>
      <c r="AB722" s="14"/>
    </row>
    <row r="723">
      <c r="A723" s="7"/>
      <c r="B723" s="11"/>
      <c r="C723" s="9"/>
      <c r="D723" s="22"/>
      <c r="E723" s="11"/>
      <c r="F723" s="11"/>
      <c r="G723" s="11"/>
      <c r="H723" s="79"/>
      <c r="I723" s="14"/>
      <c r="J723" s="14"/>
      <c r="K723" s="14"/>
      <c r="L723" s="14"/>
      <c r="M723" s="14"/>
      <c r="N723" s="14"/>
      <c r="O723" s="14"/>
      <c r="P723" s="14"/>
      <c r="Q723" s="14"/>
      <c r="R723" s="14"/>
      <c r="S723" s="14"/>
      <c r="T723" s="14"/>
      <c r="U723" s="14"/>
      <c r="V723" s="14"/>
      <c r="W723" s="14"/>
      <c r="X723" s="14"/>
      <c r="Y723" s="14"/>
      <c r="Z723" s="14"/>
      <c r="AA723" s="14"/>
      <c r="AB723" s="14"/>
    </row>
    <row r="724">
      <c r="A724" s="7"/>
      <c r="B724" s="11"/>
      <c r="C724" s="9"/>
      <c r="D724" s="22"/>
      <c r="E724" s="11"/>
      <c r="F724" s="11"/>
      <c r="G724" s="11"/>
      <c r="H724" s="79"/>
      <c r="I724" s="14"/>
      <c r="J724" s="14"/>
      <c r="K724" s="14"/>
      <c r="L724" s="14"/>
      <c r="M724" s="14"/>
      <c r="N724" s="14"/>
      <c r="O724" s="14"/>
      <c r="P724" s="14"/>
      <c r="Q724" s="14"/>
      <c r="R724" s="14"/>
      <c r="S724" s="14"/>
      <c r="T724" s="14"/>
      <c r="U724" s="14"/>
      <c r="V724" s="14"/>
      <c r="W724" s="14"/>
      <c r="X724" s="14"/>
      <c r="Y724" s="14"/>
      <c r="Z724" s="14"/>
      <c r="AA724" s="14"/>
      <c r="AB724" s="14"/>
    </row>
    <row r="725">
      <c r="A725" s="7"/>
      <c r="B725" s="11"/>
      <c r="C725" s="9"/>
      <c r="D725" s="22"/>
      <c r="E725" s="11"/>
      <c r="F725" s="11"/>
      <c r="G725" s="11"/>
      <c r="H725" s="79"/>
      <c r="I725" s="14"/>
      <c r="J725" s="14"/>
      <c r="K725" s="14"/>
      <c r="L725" s="14"/>
      <c r="M725" s="14"/>
      <c r="N725" s="14"/>
      <c r="O725" s="14"/>
      <c r="P725" s="14"/>
      <c r="Q725" s="14"/>
      <c r="R725" s="14"/>
      <c r="S725" s="14"/>
      <c r="T725" s="14"/>
      <c r="U725" s="14"/>
      <c r="V725" s="14"/>
      <c r="W725" s="14"/>
      <c r="X725" s="14"/>
      <c r="Y725" s="14"/>
      <c r="Z725" s="14"/>
      <c r="AA725" s="14"/>
      <c r="AB725" s="14"/>
    </row>
    <row r="726">
      <c r="A726" s="7"/>
      <c r="B726" s="11"/>
      <c r="C726" s="9"/>
      <c r="D726" s="22"/>
      <c r="E726" s="11"/>
      <c r="F726" s="11"/>
      <c r="G726" s="11"/>
      <c r="H726" s="79"/>
      <c r="I726" s="14"/>
      <c r="J726" s="14"/>
      <c r="K726" s="14"/>
      <c r="L726" s="14"/>
      <c r="M726" s="14"/>
      <c r="N726" s="14"/>
      <c r="O726" s="14"/>
      <c r="P726" s="14"/>
      <c r="Q726" s="14"/>
      <c r="R726" s="14"/>
      <c r="S726" s="14"/>
      <c r="T726" s="14"/>
      <c r="U726" s="14"/>
      <c r="V726" s="14"/>
      <c r="W726" s="14"/>
      <c r="X726" s="14"/>
      <c r="Y726" s="14"/>
      <c r="Z726" s="14"/>
      <c r="AA726" s="14"/>
      <c r="AB726" s="14"/>
    </row>
    <row r="727">
      <c r="A727" s="7"/>
      <c r="B727" s="11"/>
      <c r="C727" s="9"/>
      <c r="D727" s="22"/>
      <c r="E727" s="11"/>
      <c r="F727" s="11"/>
      <c r="G727" s="11"/>
      <c r="H727" s="79"/>
      <c r="I727" s="14"/>
      <c r="J727" s="14"/>
      <c r="K727" s="14"/>
      <c r="L727" s="14"/>
      <c r="M727" s="14"/>
      <c r="N727" s="14"/>
      <c r="O727" s="14"/>
      <c r="P727" s="14"/>
      <c r="Q727" s="14"/>
      <c r="R727" s="14"/>
      <c r="S727" s="14"/>
      <c r="T727" s="14"/>
      <c r="U727" s="14"/>
      <c r="V727" s="14"/>
      <c r="W727" s="14"/>
      <c r="X727" s="14"/>
      <c r="Y727" s="14"/>
      <c r="Z727" s="14"/>
      <c r="AA727" s="14"/>
      <c r="AB727" s="14"/>
    </row>
    <row r="728">
      <c r="A728" s="7"/>
      <c r="B728" s="11"/>
      <c r="C728" s="9"/>
      <c r="D728" s="22"/>
      <c r="E728" s="11"/>
      <c r="F728" s="11"/>
      <c r="G728" s="11"/>
      <c r="H728" s="79"/>
      <c r="I728" s="14"/>
      <c r="J728" s="14"/>
      <c r="K728" s="14"/>
      <c r="L728" s="14"/>
      <c r="M728" s="14"/>
      <c r="N728" s="14"/>
      <c r="O728" s="14"/>
      <c r="P728" s="14"/>
      <c r="Q728" s="14"/>
      <c r="R728" s="14"/>
      <c r="S728" s="14"/>
      <c r="T728" s="14"/>
      <c r="U728" s="14"/>
      <c r="V728" s="14"/>
      <c r="W728" s="14"/>
      <c r="X728" s="14"/>
      <c r="Y728" s="14"/>
      <c r="Z728" s="14"/>
      <c r="AA728" s="14"/>
      <c r="AB728" s="14"/>
    </row>
    <row r="729">
      <c r="A729" s="7"/>
      <c r="B729" s="11"/>
      <c r="C729" s="9"/>
      <c r="D729" s="22"/>
      <c r="E729" s="11"/>
      <c r="F729" s="11"/>
      <c r="G729" s="11"/>
      <c r="H729" s="79"/>
      <c r="I729" s="14"/>
      <c r="J729" s="14"/>
      <c r="K729" s="14"/>
      <c r="L729" s="14"/>
      <c r="M729" s="14"/>
      <c r="N729" s="14"/>
      <c r="O729" s="14"/>
      <c r="P729" s="14"/>
      <c r="Q729" s="14"/>
      <c r="R729" s="14"/>
      <c r="S729" s="14"/>
      <c r="T729" s="14"/>
      <c r="U729" s="14"/>
      <c r="V729" s="14"/>
      <c r="W729" s="14"/>
      <c r="X729" s="14"/>
      <c r="Y729" s="14"/>
      <c r="Z729" s="14"/>
      <c r="AA729" s="14"/>
      <c r="AB729" s="14"/>
    </row>
    <row r="730">
      <c r="A730" s="7"/>
      <c r="B730" s="11"/>
      <c r="C730" s="9"/>
      <c r="D730" s="22"/>
      <c r="E730" s="11"/>
      <c r="F730" s="11"/>
      <c r="G730" s="11"/>
      <c r="H730" s="79"/>
      <c r="I730" s="14"/>
      <c r="J730" s="14"/>
      <c r="K730" s="14"/>
      <c r="L730" s="14"/>
      <c r="M730" s="14"/>
      <c r="N730" s="14"/>
      <c r="O730" s="14"/>
      <c r="P730" s="14"/>
      <c r="Q730" s="14"/>
      <c r="R730" s="14"/>
      <c r="S730" s="14"/>
      <c r="T730" s="14"/>
      <c r="U730" s="14"/>
      <c r="V730" s="14"/>
      <c r="W730" s="14"/>
      <c r="X730" s="14"/>
      <c r="Y730" s="14"/>
      <c r="Z730" s="14"/>
      <c r="AA730" s="14"/>
      <c r="AB730" s="14"/>
    </row>
    <row r="731">
      <c r="A731" s="7"/>
      <c r="B731" s="11"/>
      <c r="C731" s="9"/>
      <c r="D731" s="22"/>
      <c r="E731" s="11"/>
      <c r="F731" s="11"/>
      <c r="G731" s="11"/>
      <c r="H731" s="79"/>
      <c r="I731" s="14"/>
      <c r="J731" s="14"/>
      <c r="K731" s="14"/>
      <c r="L731" s="14"/>
      <c r="M731" s="14"/>
      <c r="N731" s="14"/>
      <c r="O731" s="14"/>
      <c r="P731" s="14"/>
      <c r="Q731" s="14"/>
      <c r="R731" s="14"/>
      <c r="S731" s="14"/>
      <c r="T731" s="14"/>
      <c r="U731" s="14"/>
      <c r="V731" s="14"/>
      <c r="W731" s="14"/>
      <c r="X731" s="14"/>
      <c r="Y731" s="14"/>
      <c r="Z731" s="14"/>
      <c r="AA731" s="14"/>
      <c r="AB731" s="14"/>
    </row>
    <row r="732">
      <c r="A732" s="7"/>
      <c r="B732" s="11"/>
      <c r="C732" s="9"/>
      <c r="D732" s="22"/>
      <c r="E732" s="11"/>
      <c r="F732" s="11"/>
      <c r="G732" s="11"/>
      <c r="H732" s="79"/>
      <c r="I732" s="14"/>
      <c r="J732" s="14"/>
      <c r="K732" s="14"/>
      <c r="L732" s="14"/>
      <c r="M732" s="14"/>
      <c r="N732" s="14"/>
      <c r="O732" s="14"/>
      <c r="P732" s="14"/>
      <c r="Q732" s="14"/>
      <c r="R732" s="14"/>
      <c r="S732" s="14"/>
      <c r="T732" s="14"/>
      <c r="U732" s="14"/>
      <c r="V732" s="14"/>
      <c r="W732" s="14"/>
      <c r="X732" s="14"/>
      <c r="Y732" s="14"/>
      <c r="Z732" s="14"/>
      <c r="AA732" s="14"/>
      <c r="AB732" s="14"/>
    </row>
    <row r="733">
      <c r="A733" s="7"/>
      <c r="B733" s="11"/>
      <c r="C733" s="9"/>
      <c r="D733" s="22"/>
      <c r="E733" s="11"/>
      <c r="F733" s="11"/>
      <c r="G733" s="11"/>
      <c r="H733" s="79"/>
      <c r="I733" s="14"/>
      <c r="J733" s="14"/>
      <c r="K733" s="14"/>
      <c r="L733" s="14"/>
      <c r="M733" s="14"/>
      <c r="N733" s="14"/>
      <c r="O733" s="14"/>
      <c r="P733" s="14"/>
      <c r="Q733" s="14"/>
      <c r="R733" s="14"/>
      <c r="S733" s="14"/>
      <c r="T733" s="14"/>
      <c r="U733" s="14"/>
      <c r="V733" s="14"/>
      <c r="W733" s="14"/>
      <c r="X733" s="14"/>
      <c r="Y733" s="14"/>
      <c r="Z733" s="14"/>
      <c r="AA733" s="14"/>
      <c r="AB733" s="14"/>
    </row>
    <row r="734">
      <c r="A734" s="7"/>
      <c r="B734" s="11"/>
      <c r="C734" s="9"/>
      <c r="D734" s="22"/>
      <c r="E734" s="11"/>
      <c r="F734" s="11"/>
      <c r="G734" s="11"/>
      <c r="H734" s="79"/>
      <c r="I734" s="14"/>
      <c r="J734" s="14"/>
      <c r="K734" s="14"/>
      <c r="L734" s="14"/>
      <c r="M734" s="14"/>
      <c r="N734" s="14"/>
      <c r="O734" s="14"/>
      <c r="P734" s="14"/>
      <c r="Q734" s="14"/>
      <c r="R734" s="14"/>
      <c r="S734" s="14"/>
      <c r="T734" s="14"/>
      <c r="U734" s="14"/>
      <c r="V734" s="14"/>
      <c r="W734" s="14"/>
      <c r="X734" s="14"/>
      <c r="Y734" s="14"/>
      <c r="Z734" s="14"/>
      <c r="AA734" s="14"/>
      <c r="AB734" s="14"/>
    </row>
    <row r="735">
      <c r="A735" s="7"/>
      <c r="B735" s="11"/>
      <c r="C735" s="9"/>
      <c r="D735" s="22"/>
      <c r="E735" s="11"/>
      <c r="F735" s="11"/>
      <c r="G735" s="11"/>
      <c r="H735" s="79"/>
      <c r="I735" s="14"/>
      <c r="J735" s="14"/>
      <c r="K735" s="14"/>
      <c r="L735" s="14"/>
      <c r="M735" s="14"/>
      <c r="N735" s="14"/>
      <c r="O735" s="14"/>
      <c r="P735" s="14"/>
      <c r="Q735" s="14"/>
      <c r="R735" s="14"/>
      <c r="S735" s="14"/>
      <c r="T735" s="14"/>
      <c r="U735" s="14"/>
      <c r="V735" s="14"/>
      <c r="W735" s="14"/>
      <c r="X735" s="14"/>
      <c r="Y735" s="14"/>
      <c r="Z735" s="14"/>
      <c r="AA735" s="14"/>
      <c r="AB735" s="14"/>
    </row>
    <row r="736">
      <c r="A736" s="7"/>
      <c r="B736" s="11"/>
      <c r="C736" s="9"/>
      <c r="D736" s="22"/>
      <c r="E736" s="11"/>
      <c r="F736" s="11"/>
      <c r="G736" s="11"/>
      <c r="H736" s="79"/>
      <c r="I736" s="14"/>
      <c r="J736" s="14"/>
      <c r="K736" s="14"/>
      <c r="L736" s="14"/>
      <c r="M736" s="14"/>
      <c r="N736" s="14"/>
      <c r="O736" s="14"/>
      <c r="P736" s="14"/>
      <c r="Q736" s="14"/>
      <c r="R736" s="14"/>
      <c r="S736" s="14"/>
      <c r="T736" s="14"/>
      <c r="U736" s="14"/>
      <c r="V736" s="14"/>
      <c r="W736" s="14"/>
      <c r="X736" s="14"/>
      <c r="Y736" s="14"/>
      <c r="Z736" s="14"/>
      <c r="AA736" s="14"/>
      <c r="AB736" s="14"/>
    </row>
    <row r="737">
      <c r="A737" s="7"/>
      <c r="B737" s="11"/>
      <c r="C737" s="9"/>
      <c r="D737" s="22"/>
      <c r="E737" s="11"/>
      <c r="F737" s="11"/>
      <c r="G737" s="11"/>
      <c r="H737" s="79"/>
      <c r="I737" s="14"/>
      <c r="J737" s="14"/>
      <c r="K737" s="14"/>
      <c r="L737" s="14"/>
      <c r="M737" s="14"/>
      <c r="N737" s="14"/>
      <c r="O737" s="14"/>
      <c r="P737" s="14"/>
      <c r="Q737" s="14"/>
      <c r="R737" s="14"/>
      <c r="S737" s="14"/>
      <c r="T737" s="14"/>
      <c r="U737" s="14"/>
      <c r="V737" s="14"/>
      <c r="W737" s="14"/>
      <c r="X737" s="14"/>
      <c r="Y737" s="14"/>
      <c r="Z737" s="14"/>
      <c r="AA737" s="14"/>
      <c r="AB737" s="14"/>
    </row>
    <row r="738">
      <c r="A738" s="7"/>
      <c r="B738" s="11"/>
      <c r="C738" s="9"/>
      <c r="D738" s="22"/>
      <c r="E738" s="11"/>
      <c r="F738" s="11"/>
      <c r="G738" s="11"/>
      <c r="H738" s="79"/>
      <c r="I738" s="14"/>
      <c r="J738" s="14"/>
      <c r="K738" s="14"/>
      <c r="L738" s="14"/>
      <c r="M738" s="14"/>
      <c r="N738" s="14"/>
      <c r="O738" s="14"/>
      <c r="P738" s="14"/>
      <c r="Q738" s="14"/>
      <c r="R738" s="14"/>
      <c r="S738" s="14"/>
      <c r="T738" s="14"/>
      <c r="U738" s="14"/>
      <c r="V738" s="14"/>
      <c r="W738" s="14"/>
      <c r="X738" s="14"/>
      <c r="Y738" s="14"/>
      <c r="Z738" s="14"/>
      <c r="AA738" s="14"/>
      <c r="AB738" s="14"/>
    </row>
    <row r="739">
      <c r="A739" s="7"/>
      <c r="B739" s="11"/>
      <c r="C739" s="9"/>
      <c r="D739" s="22"/>
      <c r="E739" s="11"/>
      <c r="F739" s="11"/>
      <c r="G739" s="11"/>
      <c r="H739" s="79"/>
      <c r="I739" s="14"/>
      <c r="J739" s="14"/>
      <c r="K739" s="14"/>
      <c r="L739" s="14"/>
      <c r="M739" s="14"/>
      <c r="N739" s="14"/>
      <c r="O739" s="14"/>
      <c r="P739" s="14"/>
      <c r="Q739" s="14"/>
      <c r="R739" s="14"/>
      <c r="S739" s="14"/>
      <c r="T739" s="14"/>
      <c r="U739" s="14"/>
      <c r="V739" s="14"/>
      <c r="W739" s="14"/>
      <c r="X739" s="14"/>
      <c r="Y739" s="14"/>
      <c r="Z739" s="14"/>
      <c r="AA739" s="14"/>
      <c r="AB739" s="14"/>
    </row>
    <row r="740">
      <c r="A740" s="7"/>
      <c r="B740" s="11"/>
      <c r="C740" s="9"/>
      <c r="D740" s="22"/>
      <c r="E740" s="11"/>
      <c r="F740" s="11"/>
      <c r="G740" s="11"/>
      <c r="H740" s="79"/>
      <c r="I740" s="14"/>
      <c r="J740" s="14"/>
      <c r="K740" s="14"/>
      <c r="L740" s="14"/>
      <c r="M740" s="14"/>
      <c r="N740" s="14"/>
      <c r="O740" s="14"/>
      <c r="P740" s="14"/>
      <c r="Q740" s="14"/>
      <c r="R740" s="14"/>
      <c r="S740" s="14"/>
      <c r="T740" s="14"/>
      <c r="U740" s="14"/>
      <c r="V740" s="14"/>
      <c r="W740" s="14"/>
      <c r="X740" s="14"/>
      <c r="Y740" s="14"/>
      <c r="Z740" s="14"/>
      <c r="AA740" s="14"/>
      <c r="AB740" s="14"/>
    </row>
    <row r="741">
      <c r="A741" s="7"/>
      <c r="B741" s="11"/>
      <c r="C741" s="9"/>
      <c r="D741" s="22"/>
      <c r="E741" s="11"/>
      <c r="F741" s="11"/>
      <c r="G741" s="11"/>
      <c r="H741" s="79"/>
      <c r="I741" s="14"/>
      <c r="J741" s="14"/>
      <c r="K741" s="14"/>
      <c r="L741" s="14"/>
      <c r="M741" s="14"/>
      <c r="N741" s="14"/>
      <c r="O741" s="14"/>
      <c r="P741" s="14"/>
      <c r="Q741" s="14"/>
      <c r="R741" s="14"/>
      <c r="S741" s="14"/>
      <c r="T741" s="14"/>
      <c r="U741" s="14"/>
      <c r="V741" s="14"/>
      <c r="W741" s="14"/>
      <c r="X741" s="14"/>
      <c r="Y741" s="14"/>
      <c r="Z741" s="14"/>
      <c r="AA741" s="14"/>
      <c r="AB741" s="14"/>
    </row>
    <row r="742">
      <c r="A742" s="7"/>
      <c r="B742" s="11"/>
      <c r="C742" s="9"/>
      <c r="D742" s="22"/>
      <c r="E742" s="11"/>
      <c r="F742" s="11"/>
      <c r="G742" s="11"/>
      <c r="H742" s="79"/>
      <c r="I742" s="14"/>
      <c r="J742" s="14"/>
      <c r="K742" s="14"/>
      <c r="L742" s="14"/>
      <c r="M742" s="14"/>
      <c r="N742" s="14"/>
      <c r="O742" s="14"/>
      <c r="P742" s="14"/>
      <c r="Q742" s="14"/>
      <c r="R742" s="14"/>
      <c r="S742" s="14"/>
      <c r="T742" s="14"/>
      <c r="U742" s="14"/>
      <c r="V742" s="14"/>
      <c r="W742" s="14"/>
      <c r="X742" s="14"/>
      <c r="Y742" s="14"/>
      <c r="Z742" s="14"/>
      <c r="AA742" s="14"/>
      <c r="AB742" s="14"/>
    </row>
    <row r="743">
      <c r="A743" s="7"/>
      <c r="B743" s="11"/>
      <c r="C743" s="9"/>
      <c r="D743" s="22"/>
      <c r="E743" s="11"/>
      <c r="F743" s="11"/>
      <c r="G743" s="11"/>
      <c r="H743" s="79"/>
      <c r="I743" s="14"/>
      <c r="J743" s="14"/>
      <c r="K743" s="14"/>
      <c r="L743" s="14"/>
      <c r="M743" s="14"/>
      <c r="N743" s="14"/>
      <c r="O743" s="14"/>
      <c r="P743" s="14"/>
      <c r="Q743" s="14"/>
      <c r="R743" s="14"/>
      <c r="S743" s="14"/>
      <c r="T743" s="14"/>
      <c r="U743" s="14"/>
      <c r="V743" s="14"/>
      <c r="W743" s="14"/>
      <c r="X743" s="14"/>
      <c r="Y743" s="14"/>
      <c r="Z743" s="14"/>
      <c r="AA743" s="14"/>
      <c r="AB743" s="14"/>
    </row>
    <row r="744">
      <c r="A744" s="7"/>
      <c r="B744" s="11"/>
      <c r="C744" s="9"/>
      <c r="D744" s="22"/>
      <c r="E744" s="11"/>
      <c r="F744" s="11"/>
      <c r="G744" s="11"/>
      <c r="H744" s="79"/>
      <c r="I744" s="14"/>
      <c r="J744" s="14"/>
      <c r="K744" s="14"/>
      <c r="L744" s="14"/>
      <c r="M744" s="14"/>
      <c r="N744" s="14"/>
      <c r="O744" s="14"/>
      <c r="P744" s="14"/>
      <c r="Q744" s="14"/>
      <c r="R744" s="14"/>
      <c r="S744" s="14"/>
      <c r="T744" s="14"/>
      <c r="U744" s="14"/>
      <c r="V744" s="14"/>
      <c r="W744" s="14"/>
      <c r="X744" s="14"/>
      <c r="Y744" s="14"/>
      <c r="Z744" s="14"/>
      <c r="AA744" s="14"/>
      <c r="AB744" s="14"/>
    </row>
    <row r="745">
      <c r="A745" s="7"/>
      <c r="B745" s="11"/>
      <c r="C745" s="9"/>
      <c r="D745" s="22"/>
      <c r="E745" s="11"/>
      <c r="F745" s="11"/>
      <c r="G745" s="11"/>
      <c r="H745" s="79"/>
      <c r="I745" s="14"/>
      <c r="J745" s="14"/>
      <c r="K745" s="14"/>
      <c r="L745" s="14"/>
      <c r="M745" s="14"/>
      <c r="N745" s="14"/>
      <c r="O745" s="14"/>
      <c r="P745" s="14"/>
      <c r="Q745" s="14"/>
      <c r="R745" s="14"/>
      <c r="S745" s="14"/>
      <c r="T745" s="14"/>
      <c r="U745" s="14"/>
      <c r="V745" s="14"/>
      <c r="W745" s="14"/>
      <c r="X745" s="14"/>
      <c r="Y745" s="14"/>
      <c r="Z745" s="14"/>
      <c r="AA745" s="14"/>
      <c r="AB745" s="14"/>
    </row>
    <row r="746">
      <c r="A746" s="7"/>
      <c r="B746" s="11"/>
      <c r="C746" s="9"/>
      <c r="D746" s="22"/>
      <c r="E746" s="11"/>
      <c r="F746" s="11"/>
      <c r="G746" s="11"/>
      <c r="H746" s="79"/>
      <c r="I746" s="14"/>
      <c r="J746" s="14"/>
      <c r="K746" s="14"/>
      <c r="L746" s="14"/>
      <c r="M746" s="14"/>
      <c r="N746" s="14"/>
      <c r="O746" s="14"/>
      <c r="P746" s="14"/>
      <c r="Q746" s="14"/>
      <c r="R746" s="14"/>
      <c r="S746" s="14"/>
      <c r="T746" s="14"/>
      <c r="U746" s="14"/>
      <c r="V746" s="14"/>
      <c r="W746" s="14"/>
      <c r="X746" s="14"/>
      <c r="Y746" s="14"/>
      <c r="Z746" s="14"/>
      <c r="AA746" s="14"/>
      <c r="AB746" s="14"/>
    </row>
    <row r="747">
      <c r="A747" s="7"/>
      <c r="B747" s="11"/>
      <c r="C747" s="9"/>
      <c r="D747" s="22"/>
      <c r="E747" s="11"/>
      <c r="F747" s="11"/>
      <c r="G747" s="11"/>
      <c r="H747" s="79"/>
      <c r="I747" s="14"/>
      <c r="J747" s="14"/>
      <c r="K747" s="14"/>
      <c r="L747" s="14"/>
      <c r="M747" s="14"/>
      <c r="N747" s="14"/>
      <c r="O747" s="14"/>
      <c r="P747" s="14"/>
      <c r="Q747" s="14"/>
      <c r="R747" s="14"/>
      <c r="S747" s="14"/>
      <c r="T747" s="14"/>
      <c r="U747" s="14"/>
      <c r="V747" s="14"/>
      <c r="W747" s="14"/>
      <c r="X747" s="14"/>
      <c r="Y747" s="14"/>
      <c r="Z747" s="14"/>
      <c r="AA747" s="14"/>
      <c r="AB747" s="14"/>
    </row>
    <row r="748">
      <c r="A748" s="7"/>
      <c r="B748" s="11"/>
      <c r="C748" s="9"/>
      <c r="D748" s="22"/>
      <c r="E748" s="11"/>
      <c r="F748" s="11"/>
      <c r="G748" s="11"/>
      <c r="H748" s="79"/>
      <c r="I748" s="14"/>
      <c r="J748" s="14"/>
      <c r="K748" s="14"/>
      <c r="L748" s="14"/>
      <c r="M748" s="14"/>
      <c r="N748" s="14"/>
      <c r="O748" s="14"/>
      <c r="P748" s="14"/>
      <c r="Q748" s="14"/>
      <c r="R748" s="14"/>
      <c r="S748" s="14"/>
      <c r="T748" s="14"/>
      <c r="U748" s="14"/>
      <c r="V748" s="14"/>
      <c r="W748" s="14"/>
      <c r="X748" s="14"/>
      <c r="Y748" s="14"/>
      <c r="Z748" s="14"/>
      <c r="AA748" s="14"/>
      <c r="AB748" s="14"/>
    </row>
    <row r="749">
      <c r="A749" s="7"/>
      <c r="B749" s="11"/>
      <c r="C749" s="9"/>
      <c r="D749" s="22"/>
      <c r="E749" s="11"/>
      <c r="F749" s="11"/>
      <c r="G749" s="11"/>
      <c r="H749" s="79"/>
      <c r="I749" s="14"/>
      <c r="J749" s="14"/>
      <c r="K749" s="14"/>
      <c r="L749" s="14"/>
      <c r="M749" s="14"/>
      <c r="N749" s="14"/>
      <c r="O749" s="14"/>
      <c r="P749" s="14"/>
      <c r="Q749" s="14"/>
      <c r="R749" s="14"/>
      <c r="S749" s="14"/>
      <c r="T749" s="14"/>
      <c r="U749" s="14"/>
      <c r="V749" s="14"/>
      <c r="W749" s="14"/>
      <c r="X749" s="14"/>
      <c r="Y749" s="14"/>
      <c r="Z749" s="14"/>
      <c r="AA749" s="14"/>
      <c r="AB749" s="14"/>
    </row>
    <row r="750">
      <c r="A750" s="7"/>
      <c r="B750" s="11"/>
      <c r="C750" s="9"/>
      <c r="D750" s="22"/>
      <c r="E750" s="11"/>
      <c r="F750" s="11"/>
      <c r="G750" s="11"/>
      <c r="H750" s="79"/>
      <c r="I750" s="14"/>
      <c r="J750" s="14"/>
      <c r="K750" s="14"/>
      <c r="L750" s="14"/>
      <c r="M750" s="14"/>
      <c r="N750" s="14"/>
      <c r="O750" s="14"/>
      <c r="P750" s="14"/>
      <c r="Q750" s="14"/>
      <c r="R750" s="14"/>
      <c r="S750" s="14"/>
      <c r="T750" s="14"/>
      <c r="U750" s="14"/>
      <c r="V750" s="14"/>
      <c r="W750" s="14"/>
      <c r="X750" s="14"/>
      <c r="Y750" s="14"/>
      <c r="Z750" s="14"/>
      <c r="AA750" s="14"/>
      <c r="AB750" s="14"/>
    </row>
    <row r="751">
      <c r="A751" s="7"/>
      <c r="B751" s="11"/>
      <c r="C751" s="9"/>
      <c r="D751" s="22"/>
      <c r="E751" s="11"/>
      <c r="F751" s="11"/>
      <c r="G751" s="11"/>
      <c r="H751" s="79"/>
      <c r="I751" s="14"/>
      <c r="J751" s="14"/>
      <c r="K751" s="14"/>
      <c r="L751" s="14"/>
      <c r="M751" s="14"/>
      <c r="N751" s="14"/>
      <c r="O751" s="14"/>
      <c r="P751" s="14"/>
      <c r="Q751" s="14"/>
      <c r="R751" s="14"/>
      <c r="S751" s="14"/>
      <c r="T751" s="14"/>
      <c r="U751" s="14"/>
      <c r="V751" s="14"/>
      <c r="W751" s="14"/>
      <c r="X751" s="14"/>
      <c r="Y751" s="14"/>
      <c r="Z751" s="14"/>
      <c r="AA751" s="14"/>
      <c r="AB751" s="14"/>
    </row>
    <row r="752">
      <c r="A752" s="7"/>
      <c r="B752" s="11"/>
      <c r="C752" s="9"/>
      <c r="D752" s="22"/>
      <c r="E752" s="11"/>
      <c r="F752" s="11"/>
      <c r="G752" s="11"/>
      <c r="H752" s="79"/>
      <c r="I752" s="14"/>
      <c r="J752" s="14"/>
      <c r="K752" s="14"/>
      <c r="L752" s="14"/>
      <c r="M752" s="14"/>
      <c r="N752" s="14"/>
      <c r="O752" s="14"/>
      <c r="P752" s="14"/>
      <c r="Q752" s="14"/>
      <c r="R752" s="14"/>
      <c r="S752" s="14"/>
      <c r="T752" s="14"/>
      <c r="U752" s="14"/>
      <c r="V752" s="14"/>
      <c r="W752" s="14"/>
      <c r="X752" s="14"/>
      <c r="Y752" s="14"/>
      <c r="Z752" s="14"/>
      <c r="AA752" s="14"/>
      <c r="AB752" s="14"/>
    </row>
    <row r="753">
      <c r="A753" s="7"/>
      <c r="B753" s="11"/>
      <c r="C753" s="9"/>
      <c r="D753" s="22"/>
      <c r="E753" s="11"/>
      <c r="F753" s="11"/>
      <c r="G753" s="11"/>
      <c r="H753" s="79"/>
      <c r="I753" s="14"/>
      <c r="J753" s="14"/>
      <c r="K753" s="14"/>
      <c r="L753" s="14"/>
      <c r="M753" s="14"/>
      <c r="N753" s="14"/>
      <c r="O753" s="14"/>
      <c r="P753" s="14"/>
      <c r="Q753" s="14"/>
      <c r="R753" s="14"/>
      <c r="S753" s="14"/>
      <c r="T753" s="14"/>
      <c r="U753" s="14"/>
      <c r="V753" s="14"/>
      <c r="W753" s="14"/>
      <c r="X753" s="14"/>
      <c r="Y753" s="14"/>
      <c r="Z753" s="14"/>
      <c r="AA753" s="14"/>
      <c r="AB753" s="14"/>
    </row>
    <row r="754">
      <c r="A754" s="7"/>
      <c r="B754" s="11"/>
      <c r="C754" s="9"/>
      <c r="D754" s="22"/>
      <c r="E754" s="11"/>
      <c r="F754" s="11"/>
      <c r="G754" s="11"/>
      <c r="H754" s="79"/>
      <c r="I754" s="14"/>
      <c r="J754" s="14"/>
      <c r="K754" s="14"/>
      <c r="L754" s="14"/>
      <c r="M754" s="14"/>
      <c r="N754" s="14"/>
      <c r="O754" s="14"/>
      <c r="P754" s="14"/>
      <c r="Q754" s="14"/>
      <c r="R754" s="14"/>
      <c r="S754" s="14"/>
      <c r="T754" s="14"/>
      <c r="U754" s="14"/>
      <c r="V754" s="14"/>
      <c r="W754" s="14"/>
      <c r="X754" s="14"/>
      <c r="Y754" s="14"/>
      <c r="Z754" s="14"/>
      <c r="AA754" s="14"/>
      <c r="AB754" s="14"/>
    </row>
    <row r="755">
      <c r="A755" s="7"/>
      <c r="B755" s="11"/>
      <c r="C755" s="9"/>
      <c r="D755" s="22"/>
      <c r="E755" s="11"/>
      <c r="F755" s="11"/>
      <c r="G755" s="11"/>
      <c r="H755" s="79"/>
      <c r="I755" s="14"/>
      <c r="J755" s="14"/>
      <c r="K755" s="14"/>
      <c r="L755" s="14"/>
      <c r="M755" s="14"/>
      <c r="N755" s="14"/>
      <c r="O755" s="14"/>
      <c r="P755" s="14"/>
      <c r="Q755" s="14"/>
      <c r="R755" s="14"/>
      <c r="S755" s="14"/>
      <c r="T755" s="14"/>
      <c r="U755" s="14"/>
      <c r="V755" s="14"/>
      <c r="W755" s="14"/>
      <c r="X755" s="14"/>
      <c r="Y755" s="14"/>
      <c r="Z755" s="14"/>
      <c r="AA755" s="14"/>
      <c r="AB755" s="14"/>
    </row>
    <row r="756">
      <c r="A756" s="7"/>
      <c r="B756" s="11"/>
      <c r="C756" s="9"/>
      <c r="D756" s="22"/>
      <c r="E756" s="11"/>
      <c r="F756" s="11"/>
      <c r="G756" s="11"/>
      <c r="H756" s="79"/>
      <c r="I756" s="14"/>
      <c r="J756" s="14"/>
      <c r="K756" s="14"/>
      <c r="L756" s="14"/>
      <c r="M756" s="14"/>
      <c r="N756" s="14"/>
      <c r="O756" s="14"/>
      <c r="P756" s="14"/>
      <c r="Q756" s="14"/>
      <c r="R756" s="14"/>
      <c r="S756" s="14"/>
      <c r="T756" s="14"/>
      <c r="U756" s="14"/>
      <c r="V756" s="14"/>
      <c r="W756" s="14"/>
      <c r="X756" s="14"/>
      <c r="Y756" s="14"/>
      <c r="Z756" s="14"/>
      <c r="AA756" s="14"/>
      <c r="AB756" s="14"/>
    </row>
    <row r="757">
      <c r="A757" s="7"/>
      <c r="B757" s="11"/>
      <c r="C757" s="9"/>
      <c r="D757" s="22"/>
      <c r="E757" s="11"/>
      <c r="F757" s="11"/>
      <c r="G757" s="11"/>
      <c r="H757" s="79"/>
      <c r="I757" s="14"/>
      <c r="J757" s="14"/>
      <c r="K757" s="14"/>
      <c r="L757" s="14"/>
      <c r="M757" s="14"/>
      <c r="N757" s="14"/>
      <c r="O757" s="14"/>
      <c r="P757" s="14"/>
      <c r="Q757" s="14"/>
      <c r="R757" s="14"/>
      <c r="S757" s="14"/>
      <c r="T757" s="14"/>
      <c r="U757" s="14"/>
      <c r="V757" s="14"/>
      <c r="W757" s="14"/>
      <c r="X757" s="14"/>
      <c r="Y757" s="14"/>
      <c r="Z757" s="14"/>
      <c r="AA757" s="14"/>
      <c r="AB757" s="14"/>
    </row>
    <row r="758">
      <c r="A758" s="7"/>
      <c r="B758" s="11"/>
      <c r="C758" s="9"/>
      <c r="D758" s="22"/>
      <c r="E758" s="11"/>
      <c r="F758" s="11"/>
      <c r="G758" s="11"/>
      <c r="H758" s="79"/>
      <c r="I758" s="14"/>
      <c r="J758" s="14"/>
      <c r="K758" s="14"/>
      <c r="L758" s="14"/>
      <c r="M758" s="14"/>
      <c r="N758" s="14"/>
      <c r="O758" s="14"/>
      <c r="P758" s="14"/>
      <c r="Q758" s="14"/>
      <c r="R758" s="14"/>
      <c r="S758" s="14"/>
      <c r="T758" s="14"/>
      <c r="U758" s="14"/>
      <c r="V758" s="14"/>
      <c r="W758" s="14"/>
      <c r="X758" s="14"/>
      <c r="Y758" s="14"/>
      <c r="Z758" s="14"/>
      <c r="AA758" s="14"/>
      <c r="AB758" s="14"/>
    </row>
    <row r="759">
      <c r="A759" s="7"/>
      <c r="B759" s="11"/>
      <c r="C759" s="9"/>
      <c r="D759" s="22"/>
      <c r="E759" s="11"/>
      <c r="F759" s="11"/>
      <c r="G759" s="11"/>
      <c r="H759" s="79"/>
      <c r="I759" s="14"/>
      <c r="J759" s="14"/>
      <c r="K759" s="14"/>
      <c r="L759" s="14"/>
      <c r="M759" s="14"/>
      <c r="N759" s="14"/>
      <c r="O759" s="14"/>
      <c r="P759" s="14"/>
      <c r="Q759" s="14"/>
      <c r="R759" s="14"/>
      <c r="S759" s="14"/>
      <c r="T759" s="14"/>
      <c r="U759" s="14"/>
      <c r="V759" s="14"/>
      <c r="W759" s="14"/>
      <c r="X759" s="14"/>
      <c r="Y759" s="14"/>
      <c r="Z759" s="14"/>
      <c r="AA759" s="14"/>
      <c r="AB759" s="14"/>
    </row>
    <row r="760">
      <c r="A760" s="7"/>
      <c r="B760" s="11"/>
      <c r="C760" s="9"/>
      <c r="D760" s="22"/>
      <c r="E760" s="11"/>
      <c r="F760" s="11"/>
      <c r="G760" s="11"/>
      <c r="H760" s="79"/>
      <c r="I760" s="14"/>
      <c r="J760" s="14"/>
      <c r="K760" s="14"/>
      <c r="L760" s="14"/>
      <c r="M760" s="14"/>
      <c r="N760" s="14"/>
      <c r="O760" s="14"/>
      <c r="P760" s="14"/>
      <c r="Q760" s="14"/>
      <c r="R760" s="14"/>
      <c r="S760" s="14"/>
      <c r="T760" s="14"/>
      <c r="U760" s="14"/>
      <c r="V760" s="14"/>
      <c r="W760" s="14"/>
      <c r="X760" s="14"/>
      <c r="Y760" s="14"/>
      <c r="Z760" s="14"/>
      <c r="AA760" s="14"/>
      <c r="AB760" s="14"/>
    </row>
    <row r="761">
      <c r="A761" s="7"/>
      <c r="B761" s="11"/>
      <c r="C761" s="9"/>
      <c r="D761" s="22"/>
      <c r="E761" s="11"/>
      <c r="F761" s="11"/>
      <c r="G761" s="11"/>
      <c r="H761" s="79"/>
      <c r="I761" s="14"/>
      <c r="J761" s="14"/>
      <c r="K761" s="14"/>
      <c r="L761" s="14"/>
      <c r="M761" s="14"/>
      <c r="N761" s="14"/>
      <c r="O761" s="14"/>
      <c r="P761" s="14"/>
      <c r="Q761" s="14"/>
      <c r="R761" s="14"/>
      <c r="S761" s="14"/>
      <c r="T761" s="14"/>
      <c r="U761" s="14"/>
      <c r="V761" s="14"/>
      <c r="W761" s="14"/>
      <c r="X761" s="14"/>
      <c r="Y761" s="14"/>
      <c r="Z761" s="14"/>
      <c r="AA761" s="14"/>
      <c r="AB761" s="14"/>
    </row>
    <row r="762">
      <c r="A762" s="7"/>
      <c r="B762" s="11"/>
      <c r="C762" s="9"/>
      <c r="D762" s="22"/>
      <c r="E762" s="11"/>
      <c r="F762" s="11"/>
      <c r="G762" s="11"/>
      <c r="H762" s="79"/>
      <c r="I762" s="14"/>
      <c r="J762" s="14"/>
      <c r="K762" s="14"/>
      <c r="L762" s="14"/>
      <c r="M762" s="14"/>
      <c r="N762" s="14"/>
      <c r="O762" s="14"/>
      <c r="P762" s="14"/>
      <c r="Q762" s="14"/>
      <c r="R762" s="14"/>
      <c r="S762" s="14"/>
      <c r="T762" s="14"/>
      <c r="U762" s="14"/>
      <c r="V762" s="14"/>
      <c r="W762" s="14"/>
      <c r="X762" s="14"/>
      <c r="Y762" s="14"/>
      <c r="Z762" s="14"/>
      <c r="AA762" s="14"/>
      <c r="AB762" s="14"/>
    </row>
    <row r="763">
      <c r="A763" s="7"/>
      <c r="B763" s="11"/>
      <c r="C763" s="9"/>
      <c r="D763" s="22"/>
      <c r="E763" s="11"/>
      <c r="F763" s="11"/>
      <c r="G763" s="11"/>
      <c r="H763" s="79"/>
      <c r="I763" s="14"/>
      <c r="J763" s="14"/>
      <c r="K763" s="14"/>
      <c r="L763" s="14"/>
      <c r="M763" s="14"/>
      <c r="N763" s="14"/>
      <c r="O763" s="14"/>
      <c r="P763" s="14"/>
      <c r="Q763" s="14"/>
      <c r="R763" s="14"/>
      <c r="S763" s="14"/>
      <c r="T763" s="14"/>
      <c r="U763" s="14"/>
      <c r="V763" s="14"/>
      <c r="W763" s="14"/>
      <c r="X763" s="14"/>
      <c r="Y763" s="14"/>
      <c r="Z763" s="14"/>
      <c r="AA763" s="14"/>
      <c r="AB763" s="14"/>
    </row>
    <row r="764">
      <c r="A764" s="7"/>
      <c r="B764" s="11"/>
      <c r="C764" s="9"/>
      <c r="D764" s="22"/>
      <c r="E764" s="11"/>
      <c r="F764" s="11"/>
      <c r="G764" s="11"/>
      <c r="H764" s="79"/>
      <c r="I764" s="14"/>
      <c r="J764" s="14"/>
      <c r="K764" s="14"/>
      <c r="L764" s="14"/>
      <c r="M764" s="14"/>
      <c r="N764" s="14"/>
      <c r="O764" s="14"/>
      <c r="P764" s="14"/>
      <c r="Q764" s="14"/>
      <c r="R764" s="14"/>
      <c r="S764" s="14"/>
      <c r="T764" s="14"/>
      <c r="U764" s="14"/>
      <c r="V764" s="14"/>
      <c r="W764" s="14"/>
      <c r="X764" s="14"/>
      <c r="Y764" s="14"/>
      <c r="Z764" s="14"/>
      <c r="AA764" s="14"/>
      <c r="AB764" s="14"/>
    </row>
    <row r="765">
      <c r="A765" s="7"/>
      <c r="B765" s="11"/>
      <c r="C765" s="9"/>
      <c r="D765" s="22"/>
      <c r="E765" s="11"/>
      <c r="F765" s="11"/>
      <c r="G765" s="11"/>
      <c r="H765" s="79"/>
      <c r="I765" s="14"/>
      <c r="J765" s="14"/>
      <c r="K765" s="14"/>
      <c r="L765" s="14"/>
      <c r="M765" s="14"/>
      <c r="N765" s="14"/>
      <c r="O765" s="14"/>
      <c r="P765" s="14"/>
      <c r="Q765" s="14"/>
      <c r="R765" s="14"/>
      <c r="S765" s="14"/>
      <c r="T765" s="14"/>
      <c r="U765" s="14"/>
      <c r="V765" s="14"/>
      <c r="W765" s="14"/>
      <c r="X765" s="14"/>
      <c r="Y765" s="14"/>
      <c r="Z765" s="14"/>
      <c r="AA765" s="14"/>
      <c r="AB765" s="14"/>
    </row>
    <row r="766">
      <c r="A766" s="7"/>
      <c r="B766" s="11"/>
      <c r="C766" s="9"/>
      <c r="D766" s="22"/>
      <c r="E766" s="11"/>
      <c r="F766" s="11"/>
      <c r="G766" s="11"/>
      <c r="H766" s="79"/>
      <c r="I766" s="14"/>
      <c r="J766" s="14"/>
      <c r="K766" s="14"/>
      <c r="L766" s="14"/>
      <c r="M766" s="14"/>
      <c r="N766" s="14"/>
      <c r="O766" s="14"/>
      <c r="P766" s="14"/>
      <c r="Q766" s="14"/>
      <c r="R766" s="14"/>
      <c r="S766" s="14"/>
      <c r="T766" s="14"/>
      <c r="U766" s="14"/>
      <c r="V766" s="14"/>
      <c r="W766" s="14"/>
      <c r="X766" s="14"/>
      <c r="Y766" s="14"/>
      <c r="Z766" s="14"/>
      <c r="AA766" s="14"/>
      <c r="AB766" s="14"/>
    </row>
    <row r="767">
      <c r="A767" s="7"/>
      <c r="B767" s="11"/>
      <c r="C767" s="9"/>
      <c r="D767" s="22"/>
      <c r="E767" s="11"/>
      <c r="F767" s="11"/>
      <c r="G767" s="11"/>
      <c r="H767" s="79"/>
      <c r="I767" s="14"/>
      <c r="J767" s="14"/>
      <c r="K767" s="14"/>
      <c r="L767" s="14"/>
      <c r="M767" s="14"/>
      <c r="N767" s="14"/>
      <c r="O767" s="14"/>
      <c r="P767" s="14"/>
      <c r="Q767" s="14"/>
      <c r="R767" s="14"/>
      <c r="S767" s="14"/>
      <c r="T767" s="14"/>
      <c r="U767" s="14"/>
      <c r="V767" s="14"/>
      <c r="W767" s="14"/>
      <c r="X767" s="14"/>
      <c r="Y767" s="14"/>
      <c r="Z767" s="14"/>
      <c r="AA767" s="14"/>
      <c r="AB767" s="14"/>
    </row>
    <row r="768">
      <c r="A768" s="7"/>
      <c r="B768" s="11"/>
      <c r="C768" s="9"/>
      <c r="D768" s="22"/>
      <c r="E768" s="11"/>
      <c r="F768" s="11"/>
      <c r="G768" s="11"/>
      <c r="H768" s="79"/>
      <c r="I768" s="14"/>
      <c r="J768" s="14"/>
      <c r="K768" s="14"/>
      <c r="L768" s="14"/>
      <c r="M768" s="14"/>
      <c r="N768" s="14"/>
      <c r="O768" s="14"/>
      <c r="P768" s="14"/>
      <c r="Q768" s="14"/>
      <c r="R768" s="14"/>
      <c r="S768" s="14"/>
      <c r="T768" s="14"/>
      <c r="U768" s="14"/>
      <c r="V768" s="14"/>
      <c r="W768" s="14"/>
      <c r="X768" s="14"/>
      <c r="Y768" s="14"/>
      <c r="Z768" s="14"/>
      <c r="AA768" s="14"/>
      <c r="AB768" s="14"/>
    </row>
    <row r="769">
      <c r="A769" s="7"/>
      <c r="B769" s="11"/>
      <c r="C769" s="9"/>
      <c r="D769" s="22"/>
      <c r="E769" s="11"/>
      <c r="F769" s="11"/>
      <c r="G769" s="11"/>
      <c r="H769" s="79"/>
      <c r="I769" s="14"/>
      <c r="J769" s="14"/>
      <c r="K769" s="14"/>
      <c r="L769" s="14"/>
      <c r="M769" s="14"/>
      <c r="N769" s="14"/>
      <c r="O769" s="14"/>
      <c r="P769" s="14"/>
      <c r="Q769" s="14"/>
      <c r="R769" s="14"/>
      <c r="S769" s="14"/>
      <c r="T769" s="14"/>
      <c r="U769" s="14"/>
      <c r="V769" s="14"/>
      <c r="W769" s="14"/>
      <c r="X769" s="14"/>
      <c r="Y769" s="14"/>
      <c r="Z769" s="14"/>
      <c r="AA769" s="14"/>
      <c r="AB769" s="14"/>
    </row>
    <row r="770">
      <c r="A770" s="7"/>
      <c r="B770" s="11"/>
      <c r="C770" s="9"/>
      <c r="D770" s="22"/>
      <c r="E770" s="11"/>
      <c r="F770" s="11"/>
      <c r="G770" s="11"/>
      <c r="H770" s="79"/>
      <c r="I770" s="14"/>
      <c r="J770" s="14"/>
      <c r="K770" s="14"/>
      <c r="L770" s="14"/>
      <c r="M770" s="14"/>
      <c r="N770" s="14"/>
      <c r="O770" s="14"/>
      <c r="P770" s="14"/>
      <c r="Q770" s="14"/>
      <c r="R770" s="14"/>
      <c r="S770" s="14"/>
      <c r="T770" s="14"/>
      <c r="U770" s="14"/>
      <c r="V770" s="14"/>
      <c r="W770" s="14"/>
      <c r="X770" s="14"/>
      <c r="Y770" s="14"/>
      <c r="Z770" s="14"/>
      <c r="AA770" s="14"/>
      <c r="AB770" s="14"/>
    </row>
    <row r="771">
      <c r="A771" s="7"/>
      <c r="B771" s="11"/>
      <c r="C771" s="9"/>
      <c r="D771" s="22"/>
      <c r="E771" s="11"/>
      <c r="F771" s="11"/>
      <c r="G771" s="11"/>
      <c r="H771" s="79"/>
      <c r="I771" s="14"/>
      <c r="J771" s="14"/>
      <c r="K771" s="14"/>
      <c r="L771" s="14"/>
      <c r="M771" s="14"/>
      <c r="N771" s="14"/>
      <c r="O771" s="14"/>
      <c r="P771" s="14"/>
      <c r="Q771" s="14"/>
      <c r="R771" s="14"/>
      <c r="S771" s="14"/>
      <c r="T771" s="14"/>
      <c r="U771" s="14"/>
      <c r="V771" s="14"/>
      <c r="W771" s="14"/>
      <c r="X771" s="14"/>
      <c r="Y771" s="14"/>
      <c r="Z771" s="14"/>
      <c r="AA771" s="14"/>
      <c r="AB771" s="14"/>
    </row>
    <row r="772">
      <c r="A772" s="7"/>
      <c r="B772" s="11"/>
      <c r="C772" s="9"/>
      <c r="D772" s="22"/>
      <c r="E772" s="11"/>
      <c r="F772" s="11"/>
      <c r="G772" s="11"/>
      <c r="H772" s="79"/>
      <c r="I772" s="14"/>
      <c r="J772" s="14"/>
      <c r="K772" s="14"/>
      <c r="L772" s="14"/>
      <c r="M772" s="14"/>
      <c r="N772" s="14"/>
      <c r="O772" s="14"/>
      <c r="P772" s="14"/>
      <c r="Q772" s="14"/>
      <c r="R772" s="14"/>
      <c r="S772" s="14"/>
      <c r="T772" s="14"/>
      <c r="U772" s="14"/>
      <c r="V772" s="14"/>
      <c r="W772" s="14"/>
      <c r="X772" s="14"/>
      <c r="Y772" s="14"/>
      <c r="Z772" s="14"/>
      <c r="AA772" s="14"/>
      <c r="AB772" s="14"/>
    </row>
    <row r="773">
      <c r="A773" s="7"/>
      <c r="B773" s="11"/>
      <c r="C773" s="9"/>
      <c r="D773" s="22"/>
      <c r="E773" s="11"/>
      <c r="F773" s="11"/>
      <c r="G773" s="11"/>
      <c r="H773" s="79"/>
      <c r="I773" s="14"/>
      <c r="J773" s="14"/>
      <c r="K773" s="14"/>
      <c r="L773" s="14"/>
      <c r="M773" s="14"/>
      <c r="N773" s="14"/>
      <c r="O773" s="14"/>
      <c r="P773" s="14"/>
      <c r="Q773" s="14"/>
      <c r="R773" s="14"/>
      <c r="S773" s="14"/>
      <c r="T773" s="14"/>
      <c r="U773" s="14"/>
      <c r="V773" s="14"/>
      <c r="W773" s="14"/>
      <c r="X773" s="14"/>
      <c r="Y773" s="14"/>
      <c r="Z773" s="14"/>
      <c r="AA773" s="14"/>
      <c r="AB773" s="14"/>
    </row>
    <row r="774">
      <c r="A774" s="7"/>
      <c r="B774" s="11"/>
      <c r="C774" s="9"/>
      <c r="D774" s="22"/>
      <c r="E774" s="11"/>
      <c r="F774" s="11"/>
      <c r="G774" s="11"/>
      <c r="H774" s="79"/>
      <c r="I774" s="14"/>
      <c r="J774" s="14"/>
      <c r="K774" s="14"/>
      <c r="L774" s="14"/>
      <c r="M774" s="14"/>
      <c r="N774" s="14"/>
      <c r="O774" s="14"/>
      <c r="P774" s="14"/>
      <c r="Q774" s="14"/>
      <c r="R774" s="14"/>
      <c r="S774" s="14"/>
      <c r="T774" s="14"/>
      <c r="U774" s="14"/>
      <c r="V774" s="14"/>
      <c r="W774" s="14"/>
      <c r="X774" s="14"/>
      <c r="Y774" s="14"/>
      <c r="Z774" s="14"/>
      <c r="AA774" s="14"/>
      <c r="AB774" s="14"/>
    </row>
    <row r="775">
      <c r="A775" s="7"/>
      <c r="B775" s="11"/>
      <c r="C775" s="9"/>
      <c r="D775" s="22"/>
      <c r="E775" s="11"/>
      <c r="F775" s="11"/>
      <c r="G775" s="11"/>
      <c r="H775" s="79"/>
      <c r="I775" s="14"/>
      <c r="J775" s="14"/>
      <c r="K775" s="14"/>
      <c r="L775" s="14"/>
      <c r="M775" s="14"/>
      <c r="N775" s="14"/>
      <c r="O775" s="14"/>
      <c r="P775" s="14"/>
      <c r="Q775" s="14"/>
      <c r="R775" s="14"/>
      <c r="S775" s="14"/>
      <c r="T775" s="14"/>
      <c r="U775" s="14"/>
      <c r="V775" s="14"/>
      <c r="W775" s="14"/>
      <c r="X775" s="14"/>
      <c r="Y775" s="14"/>
      <c r="Z775" s="14"/>
      <c r="AA775" s="14"/>
      <c r="AB775" s="14"/>
    </row>
    <row r="776">
      <c r="A776" s="7"/>
      <c r="B776" s="11"/>
      <c r="C776" s="9"/>
      <c r="D776" s="22"/>
      <c r="E776" s="11"/>
      <c r="F776" s="11"/>
      <c r="G776" s="11"/>
      <c r="H776" s="79"/>
      <c r="I776" s="14"/>
      <c r="J776" s="14"/>
      <c r="K776" s="14"/>
      <c r="L776" s="14"/>
      <c r="M776" s="14"/>
      <c r="N776" s="14"/>
      <c r="O776" s="14"/>
      <c r="P776" s="14"/>
      <c r="Q776" s="14"/>
      <c r="R776" s="14"/>
      <c r="S776" s="14"/>
      <c r="T776" s="14"/>
      <c r="U776" s="14"/>
      <c r="V776" s="14"/>
      <c r="W776" s="14"/>
      <c r="X776" s="14"/>
      <c r="Y776" s="14"/>
      <c r="Z776" s="14"/>
      <c r="AA776" s="14"/>
      <c r="AB776" s="14"/>
    </row>
    <row r="777">
      <c r="A777" s="7"/>
      <c r="B777" s="11"/>
      <c r="C777" s="9"/>
      <c r="D777" s="22"/>
      <c r="E777" s="11"/>
      <c r="F777" s="11"/>
      <c r="G777" s="11"/>
      <c r="H777" s="79"/>
      <c r="I777" s="14"/>
      <c r="J777" s="14"/>
      <c r="K777" s="14"/>
      <c r="L777" s="14"/>
      <c r="M777" s="14"/>
      <c r="N777" s="14"/>
      <c r="O777" s="14"/>
      <c r="P777" s="14"/>
      <c r="Q777" s="14"/>
      <c r="R777" s="14"/>
      <c r="S777" s="14"/>
      <c r="T777" s="14"/>
      <c r="U777" s="14"/>
      <c r="V777" s="14"/>
      <c r="W777" s="14"/>
      <c r="X777" s="14"/>
      <c r="Y777" s="14"/>
      <c r="Z777" s="14"/>
      <c r="AA777" s="14"/>
      <c r="AB777" s="14"/>
    </row>
    <row r="778">
      <c r="A778" s="7"/>
      <c r="B778" s="11"/>
      <c r="C778" s="9"/>
      <c r="D778" s="22"/>
      <c r="E778" s="11"/>
      <c r="F778" s="11"/>
      <c r="G778" s="11"/>
      <c r="H778" s="79"/>
      <c r="I778" s="14"/>
      <c r="J778" s="14"/>
      <c r="K778" s="14"/>
      <c r="L778" s="14"/>
      <c r="M778" s="14"/>
      <c r="N778" s="14"/>
      <c r="O778" s="14"/>
      <c r="P778" s="14"/>
      <c r="Q778" s="14"/>
      <c r="R778" s="14"/>
      <c r="S778" s="14"/>
      <c r="T778" s="14"/>
      <c r="U778" s="14"/>
      <c r="V778" s="14"/>
      <c r="W778" s="14"/>
      <c r="X778" s="14"/>
      <c r="Y778" s="14"/>
      <c r="Z778" s="14"/>
      <c r="AA778" s="14"/>
      <c r="AB778" s="14"/>
    </row>
    <row r="779">
      <c r="A779" s="7"/>
      <c r="B779" s="11"/>
      <c r="C779" s="9"/>
      <c r="D779" s="22"/>
      <c r="E779" s="11"/>
      <c r="F779" s="11"/>
      <c r="G779" s="11"/>
      <c r="H779" s="79"/>
      <c r="I779" s="14"/>
      <c r="J779" s="14"/>
      <c r="K779" s="14"/>
      <c r="L779" s="14"/>
      <c r="M779" s="14"/>
      <c r="N779" s="14"/>
      <c r="O779" s="14"/>
      <c r="P779" s="14"/>
      <c r="Q779" s="14"/>
      <c r="R779" s="14"/>
      <c r="S779" s="14"/>
      <c r="T779" s="14"/>
      <c r="U779" s="14"/>
      <c r="V779" s="14"/>
      <c r="W779" s="14"/>
      <c r="X779" s="14"/>
      <c r="Y779" s="14"/>
      <c r="Z779" s="14"/>
      <c r="AA779" s="14"/>
      <c r="AB779" s="14"/>
    </row>
    <row r="780">
      <c r="A780" s="7"/>
      <c r="B780" s="11"/>
      <c r="C780" s="9"/>
      <c r="D780" s="22"/>
      <c r="E780" s="11"/>
      <c r="F780" s="11"/>
      <c r="G780" s="11"/>
      <c r="H780" s="79"/>
      <c r="I780" s="14"/>
      <c r="J780" s="14"/>
      <c r="K780" s="14"/>
      <c r="L780" s="14"/>
      <c r="M780" s="14"/>
      <c r="N780" s="14"/>
      <c r="O780" s="14"/>
      <c r="P780" s="14"/>
      <c r="Q780" s="14"/>
      <c r="R780" s="14"/>
      <c r="S780" s="14"/>
      <c r="T780" s="14"/>
      <c r="U780" s="14"/>
      <c r="V780" s="14"/>
      <c r="W780" s="14"/>
      <c r="X780" s="14"/>
      <c r="Y780" s="14"/>
      <c r="Z780" s="14"/>
      <c r="AA780" s="14"/>
      <c r="AB780" s="14"/>
    </row>
    <row r="781">
      <c r="A781" s="7"/>
      <c r="B781" s="11"/>
      <c r="C781" s="9"/>
      <c r="D781" s="22"/>
      <c r="E781" s="11"/>
      <c r="F781" s="11"/>
      <c r="G781" s="11"/>
      <c r="H781" s="79"/>
      <c r="I781" s="14"/>
      <c r="J781" s="14"/>
      <c r="K781" s="14"/>
      <c r="L781" s="14"/>
      <c r="M781" s="14"/>
      <c r="N781" s="14"/>
      <c r="O781" s="14"/>
      <c r="P781" s="14"/>
      <c r="Q781" s="14"/>
      <c r="R781" s="14"/>
      <c r="S781" s="14"/>
      <c r="T781" s="14"/>
      <c r="U781" s="14"/>
      <c r="V781" s="14"/>
      <c r="W781" s="14"/>
      <c r="X781" s="14"/>
      <c r="Y781" s="14"/>
      <c r="Z781" s="14"/>
      <c r="AA781" s="14"/>
      <c r="AB781" s="14"/>
    </row>
    <row r="782">
      <c r="A782" s="7"/>
      <c r="B782" s="11"/>
      <c r="C782" s="9"/>
      <c r="D782" s="22"/>
      <c r="E782" s="11"/>
      <c r="F782" s="11"/>
      <c r="G782" s="11"/>
      <c r="H782" s="79"/>
      <c r="I782" s="14"/>
      <c r="J782" s="14"/>
      <c r="K782" s="14"/>
      <c r="L782" s="14"/>
      <c r="M782" s="14"/>
      <c r="N782" s="14"/>
      <c r="O782" s="14"/>
      <c r="P782" s="14"/>
      <c r="Q782" s="14"/>
      <c r="R782" s="14"/>
      <c r="S782" s="14"/>
      <c r="T782" s="14"/>
      <c r="U782" s="14"/>
      <c r="V782" s="14"/>
      <c r="W782" s="14"/>
      <c r="X782" s="14"/>
      <c r="Y782" s="14"/>
      <c r="Z782" s="14"/>
      <c r="AA782" s="14"/>
      <c r="AB782" s="14"/>
    </row>
    <row r="783">
      <c r="A783" s="7"/>
      <c r="B783" s="11"/>
      <c r="C783" s="9"/>
      <c r="D783" s="22"/>
      <c r="E783" s="11"/>
      <c r="F783" s="11"/>
      <c r="G783" s="11"/>
      <c r="H783" s="79"/>
      <c r="I783" s="14"/>
      <c r="J783" s="14"/>
      <c r="K783" s="14"/>
      <c r="L783" s="14"/>
      <c r="M783" s="14"/>
      <c r="N783" s="14"/>
      <c r="O783" s="14"/>
      <c r="P783" s="14"/>
      <c r="Q783" s="14"/>
      <c r="R783" s="14"/>
      <c r="S783" s="14"/>
      <c r="T783" s="14"/>
      <c r="U783" s="14"/>
      <c r="V783" s="14"/>
      <c r="W783" s="14"/>
      <c r="X783" s="14"/>
      <c r="Y783" s="14"/>
      <c r="Z783" s="14"/>
      <c r="AA783" s="14"/>
      <c r="AB783" s="14"/>
    </row>
    <row r="784">
      <c r="A784" s="7"/>
      <c r="B784" s="11"/>
      <c r="C784" s="9"/>
      <c r="D784" s="22"/>
      <c r="E784" s="11"/>
      <c r="F784" s="11"/>
      <c r="G784" s="11"/>
      <c r="H784" s="79"/>
      <c r="I784" s="14"/>
      <c r="J784" s="14"/>
      <c r="K784" s="14"/>
      <c r="L784" s="14"/>
      <c r="M784" s="14"/>
      <c r="N784" s="14"/>
      <c r="O784" s="14"/>
      <c r="P784" s="14"/>
      <c r="Q784" s="14"/>
      <c r="R784" s="14"/>
      <c r="S784" s="14"/>
      <c r="T784" s="14"/>
      <c r="U784" s="14"/>
      <c r="V784" s="14"/>
      <c r="W784" s="14"/>
      <c r="X784" s="14"/>
      <c r="Y784" s="14"/>
      <c r="Z784" s="14"/>
      <c r="AA784" s="14"/>
      <c r="AB784" s="14"/>
    </row>
    <row r="785">
      <c r="A785" s="7"/>
      <c r="B785" s="11"/>
      <c r="C785" s="9"/>
      <c r="D785" s="22"/>
      <c r="E785" s="11"/>
      <c r="F785" s="11"/>
      <c r="G785" s="11"/>
      <c r="H785" s="79"/>
      <c r="I785" s="14"/>
      <c r="J785" s="14"/>
      <c r="K785" s="14"/>
      <c r="L785" s="14"/>
      <c r="M785" s="14"/>
      <c r="N785" s="14"/>
      <c r="O785" s="14"/>
      <c r="P785" s="14"/>
      <c r="Q785" s="14"/>
      <c r="R785" s="14"/>
      <c r="S785" s="14"/>
      <c r="T785" s="14"/>
      <c r="U785" s="14"/>
      <c r="V785" s="14"/>
      <c r="W785" s="14"/>
      <c r="X785" s="14"/>
      <c r="Y785" s="14"/>
      <c r="Z785" s="14"/>
      <c r="AA785" s="14"/>
      <c r="AB785" s="14"/>
    </row>
    <row r="786">
      <c r="A786" s="7"/>
      <c r="B786" s="11"/>
      <c r="C786" s="9"/>
      <c r="D786" s="22"/>
      <c r="E786" s="11"/>
      <c r="F786" s="11"/>
      <c r="G786" s="11"/>
      <c r="H786" s="79"/>
      <c r="I786" s="14"/>
      <c r="J786" s="14"/>
      <c r="K786" s="14"/>
      <c r="L786" s="14"/>
      <c r="M786" s="14"/>
      <c r="N786" s="14"/>
      <c r="O786" s="14"/>
      <c r="P786" s="14"/>
      <c r="Q786" s="14"/>
      <c r="R786" s="14"/>
      <c r="S786" s="14"/>
      <c r="T786" s="14"/>
      <c r="U786" s="14"/>
      <c r="V786" s="14"/>
      <c r="W786" s="14"/>
      <c r="X786" s="14"/>
      <c r="Y786" s="14"/>
      <c r="Z786" s="14"/>
      <c r="AA786" s="14"/>
      <c r="AB786" s="14"/>
    </row>
    <row r="787">
      <c r="A787" s="7"/>
      <c r="B787" s="11"/>
      <c r="C787" s="9"/>
      <c r="D787" s="22"/>
      <c r="E787" s="11"/>
      <c r="F787" s="11"/>
      <c r="G787" s="11"/>
      <c r="H787" s="79"/>
      <c r="I787" s="14"/>
      <c r="J787" s="14"/>
      <c r="K787" s="14"/>
      <c r="L787" s="14"/>
      <c r="M787" s="14"/>
      <c r="N787" s="14"/>
      <c r="O787" s="14"/>
      <c r="P787" s="14"/>
      <c r="Q787" s="14"/>
      <c r="R787" s="14"/>
      <c r="S787" s="14"/>
      <c r="T787" s="14"/>
      <c r="U787" s="14"/>
      <c r="V787" s="14"/>
      <c r="W787" s="14"/>
      <c r="X787" s="14"/>
      <c r="Y787" s="14"/>
      <c r="Z787" s="14"/>
      <c r="AA787" s="14"/>
      <c r="AB787" s="14"/>
    </row>
    <row r="788">
      <c r="A788" s="7"/>
      <c r="B788" s="11"/>
      <c r="C788" s="9"/>
      <c r="D788" s="22"/>
      <c r="E788" s="11"/>
      <c r="F788" s="11"/>
      <c r="G788" s="11"/>
      <c r="H788" s="79"/>
      <c r="I788" s="14"/>
      <c r="J788" s="14"/>
      <c r="K788" s="14"/>
      <c r="L788" s="14"/>
      <c r="M788" s="14"/>
      <c r="N788" s="14"/>
      <c r="O788" s="14"/>
      <c r="P788" s="14"/>
      <c r="Q788" s="14"/>
      <c r="R788" s="14"/>
      <c r="S788" s="14"/>
      <c r="T788" s="14"/>
      <c r="U788" s="14"/>
      <c r="V788" s="14"/>
      <c r="W788" s="14"/>
      <c r="X788" s="14"/>
      <c r="Y788" s="14"/>
      <c r="Z788" s="14"/>
      <c r="AA788" s="14"/>
      <c r="AB788" s="14"/>
    </row>
    <row r="789">
      <c r="A789" s="7"/>
      <c r="B789" s="11"/>
      <c r="C789" s="9"/>
      <c r="D789" s="22"/>
      <c r="E789" s="11"/>
      <c r="F789" s="11"/>
      <c r="G789" s="11"/>
      <c r="H789" s="79"/>
      <c r="I789" s="14"/>
      <c r="J789" s="14"/>
      <c r="K789" s="14"/>
      <c r="L789" s="14"/>
      <c r="M789" s="14"/>
      <c r="N789" s="14"/>
      <c r="O789" s="14"/>
      <c r="P789" s="14"/>
      <c r="Q789" s="14"/>
      <c r="R789" s="14"/>
      <c r="S789" s="14"/>
      <c r="T789" s="14"/>
      <c r="U789" s="14"/>
      <c r="V789" s="14"/>
      <c r="W789" s="14"/>
      <c r="X789" s="14"/>
      <c r="Y789" s="14"/>
      <c r="Z789" s="14"/>
      <c r="AA789" s="14"/>
      <c r="AB789" s="14"/>
    </row>
    <row r="790">
      <c r="A790" s="7"/>
      <c r="B790" s="11"/>
      <c r="C790" s="9"/>
      <c r="D790" s="22"/>
      <c r="E790" s="11"/>
      <c r="F790" s="11"/>
      <c r="G790" s="11"/>
      <c r="H790" s="79"/>
      <c r="I790" s="14"/>
      <c r="J790" s="14"/>
      <c r="K790" s="14"/>
      <c r="L790" s="14"/>
      <c r="M790" s="14"/>
      <c r="N790" s="14"/>
      <c r="O790" s="14"/>
      <c r="P790" s="14"/>
      <c r="Q790" s="14"/>
      <c r="R790" s="14"/>
      <c r="S790" s="14"/>
      <c r="T790" s="14"/>
      <c r="U790" s="14"/>
      <c r="V790" s="14"/>
      <c r="W790" s="14"/>
      <c r="X790" s="14"/>
      <c r="Y790" s="14"/>
      <c r="Z790" s="14"/>
      <c r="AA790" s="14"/>
      <c r="AB790" s="14"/>
    </row>
    <row r="791">
      <c r="A791" s="7"/>
      <c r="B791" s="11"/>
      <c r="C791" s="9"/>
      <c r="D791" s="22"/>
      <c r="E791" s="11"/>
      <c r="F791" s="11"/>
      <c r="G791" s="11"/>
      <c r="H791" s="79"/>
      <c r="I791" s="14"/>
      <c r="J791" s="14"/>
      <c r="K791" s="14"/>
      <c r="L791" s="14"/>
      <c r="M791" s="14"/>
      <c r="N791" s="14"/>
      <c r="O791" s="14"/>
      <c r="P791" s="14"/>
      <c r="Q791" s="14"/>
      <c r="R791" s="14"/>
      <c r="S791" s="14"/>
      <c r="T791" s="14"/>
      <c r="U791" s="14"/>
      <c r="V791" s="14"/>
      <c r="W791" s="14"/>
      <c r="X791" s="14"/>
      <c r="Y791" s="14"/>
      <c r="Z791" s="14"/>
      <c r="AA791" s="14"/>
      <c r="AB791" s="14"/>
    </row>
    <row r="792">
      <c r="A792" s="7"/>
      <c r="B792" s="11"/>
      <c r="C792" s="9"/>
      <c r="D792" s="22"/>
      <c r="E792" s="11"/>
      <c r="F792" s="11"/>
      <c r="G792" s="11"/>
      <c r="H792" s="79"/>
      <c r="I792" s="14"/>
      <c r="J792" s="14"/>
      <c r="K792" s="14"/>
      <c r="L792" s="14"/>
      <c r="M792" s="14"/>
      <c r="N792" s="14"/>
      <c r="O792" s="14"/>
      <c r="P792" s="14"/>
      <c r="Q792" s="14"/>
      <c r="R792" s="14"/>
      <c r="S792" s="14"/>
      <c r="T792" s="14"/>
      <c r="U792" s="14"/>
      <c r="V792" s="14"/>
      <c r="W792" s="14"/>
      <c r="X792" s="14"/>
      <c r="Y792" s="14"/>
      <c r="Z792" s="14"/>
      <c r="AA792" s="14"/>
      <c r="AB792" s="14"/>
    </row>
    <row r="793">
      <c r="A793" s="7"/>
      <c r="B793" s="11"/>
      <c r="C793" s="9"/>
      <c r="D793" s="22"/>
      <c r="E793" s="11"/>
      <c r="F793" s="11"/>
      <c r="G793" s="11"/>
      <c r="H793" s="79"/>
      <c r="I793" s="14"/>
      <c r="J793" s="14"/>
      <c r="K793" s="14"/>
      <c r="L793" s="14"/>
      <c r="M793" s="14"/>
      <c r="N793" s="14"/>
      <c r="O793" s="14"/>
      <c r="P793" s="14"/>
      <c r="Q793" s="14"/>
      <c r="R793" s="14"/>
      <c r="S793" s="14"/>
      <c r="T793" s="14"/>
      <c r="U793" s="14"/>
      <c r="V793" s="14"/>
      <c r="W793" s="14"/>
      <c r="X793" s="14"/>
      <c r="Y793" s="14"/>
      <c r="Z793" s="14"/>
      <c r="AA793" s="14"/>
      <c r="AB793" s="14"/>
    </row>
    <row r="794">
      <c r="A794" s="7"/>
      <c r="B794" s="11"/>
      <c r="C794" s="9"/>
      <c r="D794" s="22"/>
      <c r="E794" s="11"/>
      <c r="F794" s="11"/>
      <c r="G794" s="11"/>
      <c r="H794" s="79"/>
      <c r="I794" s="14"/>
      <c r="J794" s="14"/>
      <c r="K794" s="14"/>
      <c r="L794" s="14"/>
      <c r="M794" s="14"/>
      <c r="N794" s="14"/>
      <c r="O794" s="14"/>
      <c r="P794" s="14"/>
      <c r="Q794" s="14"/>
      <c r="R794" s="14"/>
      <c r="S794" s="14"/>
      <c r="T794" s="14"/>
      <c r="U794" s="14"/>
      <c r="V794" s="14"/>
      <c r="W794" s="14"/>
      <c r="X794" s="14"/>
      <c r="Y794" s="14"/>
      <c r="Z794" s="14"/>
      <c r="AA794" s="14"/>
      <c r="AB794" s="14"/>
    </row>
    <row r="795">
      <c r="A795" s="7"/>
      <c r="B795" s="11"/>
      <c r="C795" s="9"/>
      <c r="D795" s="22"/>
      <c r="E795" s="11"/>
      <c r="F795" s="11"/>
      <c r="G795" s="11"/>
      <c r="H795" s="79"/>
      <c r="I795" s="14"/>
      <c r="J795" s="14"/>
      <c r="K795" s="14"/>
      <c r="L795" s="14"/>
      <c r="M795" s="14"/>
      <c r="N795" s="14"/>
      <c r="O795" s="14"/>
      <c r="P795" s="14"/>
      <c r="Q795" s="14"/>
      <c r="R795" s="14"/>
      <c r="S795" s="14"/>
      <c r="T795" s="14"/>
      <c r="U795" s="14"/>
      <c r="V795" s="14"/>
      <c r="W795" s="14"/>
      <c r="X795" s="14"/>
      <c r="Y795" s="14"/>
      <c r="Z795" s="14"/>
      <c r="AA795" s="14"/>
      <c r="AB795" s="14"/>
    </row>
    <row r="796">
      <c r="A796" s="7"/>
      <c r="B796" s="11"/>
      <c r="C796" s="9"/>
      <c r="D796" s="22"/>
      <c r="E796" s="11"/>
      <c r="F796" s="11"/>
      <c r="G796" s="11"/>
      <c r="H796" s="79"/>
      <c r="I796" s="14"/>
      <c r="J796" s="14"/>
      <c r="K796" s="14"/>
      <c r="L796" s="14"/>
      <c r="M796" s="14"/>
      <c r="N796" s="14"/>
      <c r="O796" s="14"/>
      <c r="P796" s="14"/>
      <c r="Q796" s="14"/>
      <c r="R796" s="14"/>
      <c r="S796" s="14"/>
      <c r="T796" s="14"/>
      <c r="U796" s="14"/>
      <c r="V796" s="14"/>
      <c r="W796" s="14"/>
      <c r="X796" s="14"/>
      <c r="Y796" s="14"/>
      <c r="Z796" s="14"/>
      <c r="AA796" s="14"/>
      <c r="AB796" s="14"/>
    </row>
    <row r="797">
      <c r="A797" s="7"/>
      <c r="B797" s="11"/>
      <c r="C797" s="9"/>
      <c r="D797" s="22"/>
      <c r="E797" s="11"/>
      <c r="F797" s="11"/>
      <c r="G797" s="11"/>
      <c r="H797" s="79"/>
      <c r="I797" s="14"/>
      <c r="J797" s="14"/>
      <c r="K797" s="14"/>
      <c r="L797" s="14"/>
      <c r="M797" s="14"/>
      <c r="N797" s="14"/>
      <c r="O797" s="14"/>
      <c r="P797" s="14"/>
      <c r="Q797" s="14"/>
      <c r="R797" s="14"/>
      <c r="S797" s="14"/>
      <c r="T797" s="14"/>
      <c r="U797" s="14"/>
      <c r="V797" s="14"/>
      <c r="W797" s="14"/>
      <c r="X797" s="14"/>
      <c r="Y797" s="14"/>
      <c r="Z797" s="14"/>
      <c r="AA797" s="14"/>
      <c r="AB797" s="14"/>
    </row>
    <row r="798">
      <c r="A798" s="7"/>
      <c r="B798" s="11"/>
      <c r="C798" s="9"/>
      <c r="D798" s="22"/>
      <c r="E798" s="11"/>
      <c r="F798" s="11"/>
      <c r="G798" s="11"/>
      <c r="H798" s="79"/>
      <c r="I798" s="14"/>
      <c r="J798" s="14"/>
      <c r="K798" s="14"/>
      <c r="L798" s="14"/>
      <c r="M798" s="14"/>
      <c r="N798" s="14"/>
      <c r="O798" s="14"/>
      <c r="P798" s="14"/>
      <c r="Q798" s="14"/>
      <c r="R798" s="14"/>
      <c r="S798" s="14"/>
      <c r="T798" s="14"/>
      <c r="U798" s="14"/>
      <c r="V798" s="14"/>
      <c r="W798" s="14"/>
      <c r="X798" s="14"/>
      <c r="Y798" s="14"/>
      <c r="Z798" s="14"/>
      <c r="AA798" s="14"/>
      <c r="AB798" s="14"/>
    </row>
    <row r="799">
      <c r="A799" s="7"/>
      <c r="B799" s="11"/>
      <c r="C799" s="9"/>
      <c r="D799" s="22"/>
      <c r="E799" s="11"/>
      <c r="F799" s="11"/>
      <c r="G799" s="11"/>
      <c r="H799" s="79"/>
      <c r="I799" s="14"/>
      <c r="J799" s="14"/>
      <c r="K799" s="14"/>
      <c r="L799" s="14"/>
      <c r="M799" s="14"/>
      <c r="N799" s="14"/>
      <c r="O799" s="14"/>
      <c r="P799" s="14"/>
      <c r="Q799" s="14"/>
      <c r="R799" s="14"/>
      <c r="S799" s="14"/>
      <c r="T799" s="14"/>
      <c r="U799" s="14"/>
      <c r="V799" s="14"/>
      <c r="W799" s="14"/>
      <c r="X799" s="14"/>
      <c r="Y799" s="14"/>
      <c r="Z799" s="14"/>
      <c r="AA799" s="14"/>
      <c r="AB799" s="14"/>
    </row>
    <row r="800">
      <c r="A800" s="7"/>
      <c r="B800" s="11"/>
      <c r="C800" s="9"/>
      <c r="D800" s="22"/>
      <c r="E800" s="11"/>
      <c r="F800" s="11"/>
      <c r="G800" s="11"/>
      <c r="H800" s="79"/>
      <c r="I800" s="14"/>
      <c r="J800" s="14"/>
      <c r="K800" s="14"/>
      <c r="L800" s="14"/>
      <c r="M800" s="14"/>
      <c r="N800" s="14"/>
      <c r="O800" s="14"/>
      <c r="P800" s="14"/>
      <c r="Q800" s="14"/>
      <c r="R800" s="14"/>
      <c r="S800" s="14"/>
      <c r="T800" s="14"/>
      <c r="U800" s="14"/>
      <c r="V800" s="14"/>
      <c r="W800" s="14"/>
      <c r="X800" s="14"/>
      <c r="Y800" s="14"/>
      <c r="Z800" s="14"/>
      <c r="AA800" s="14"/>
      <c r="AB800" s="14"/>
    </row>
    <row r="801">
      <c r="A801" s="7"/>
      <c r="B801" s="11"/>
      <c r="C801" s="9"/>
      <c r="D801" s="22"/>
      <c r="E801" s="11"/>
      <c r="F801" s="11"/>
      <c r="G801" s="11"/>
      <c r="H801" s="79"/>
      <c r="I801" s="14"/>
      <c r="J801" s="14"/>
      <c r="K801" s="14"/>
      <c r="L801" s="14"/>
      <c r="M801" s="14"/>
      <c r="N801" s="14"/>
      <c r="O801" s="14"/>
      <c r="P801" s="14"/>
      <c r="Q801" s="14"/>
      <c r="R801" s="14"/>
      <c r="S801" s="14"/>
      <c r="T801" s="14"/>
      <c r="U801" s="14"/>
      <c r="V801" s="14"/>
      <c r="W801" s="14"/>
      <c r="X801" s="14"/>
      <c r="Y801" s="14"/>
      <c r="Z801" s="14"/>
      <c r="AA801" s="14"/>
      <c r="AB801" s="14"/>
    </row>
    <row r="802">
      <c r="A802" s="7"/>
      <c r="B802" s="11"/>
      <c r="C802" s="9"/>
      <c r="D802" s="22"/>
      <c r="E802" s="11"/>
      <c r="F802" s="11"/>
      <c r="G802" s="11"/>
      <c r="H802" s="79"/>
      <c r="I802" s="14"/>
      <c r="J802" s="14"/>
      <c r="K802" s="14"/>
      <c r="L802" s="14"/>
      <c r="M802" s="14"/>
      <c r="N802" s="14"/>
      <c r="O802" s="14"/>
      <c r="P802" s="14"/>
      <c r="Q802" s="14"/>
      <c r="R802" s="14"/>
      <c r="S802" s="14"/>
      <c r="T802" s="14"/>
      <c r="U802" s="14"/>
      <c r="V802" s="14"/>
      <c r="W802" s="14"/>
      <c r="X802" s="14"/>
      <c r="Y802" s="14"/>
      <c r="Z802" s="14"/>
      <c r="AA802" s="14"/>
      <c r="AB802" s="14"/>
    </row>
    <row r="803">
      <c r="A803" s="7"/>
      <c r="B803" s="11"/>
      <c r="C803" s="9"/>
      <c r="D803" s="22"/>
      <c r="E803" s="11"/>
      <c r="F803" s="11"/>
      <c r="G803" s="11"/>
      <c r="H803" s="79"/>
      <c r="I803" s="14"/>
      <c r="J803" s="14"/>
      <c r="K803" s="14"/>
      <c r="L803" s="14"/>
      <c r="M803" s="14"/>
      <c r="N803" s="14"/>
      <c r="O803" s="14"/>
      <c r="P803" s="14"/>
      <c r="Q803" s="14"/>
      <c r="R803" s="14"/>
      <c r="S803" s="14"/>
      <c r="T803" s="14"/>
      <c r="U803" s="14"/>
      <c r="V803" s="14"/>
      <c r="W803" s="14"/>
      <c r="X803" s="14"/>
      <c r="Y803" s="14"/>
      <c r="Z803" s="14"/>
      <c r="AA803" s="14"/>
      <c r="AB803" s="14"/>
    </row>
    <row r="804">
      <c r="A804" s="7"/>
      <c r="B804" s="11"/>
      <c r="C804" s="9"/>
      <c r="D804" s="22"/>
      <c r="E804" s="11"/>
      <c r="F804" s="11"/>
      <c r="G804" s="11"/>
      <c r="H804" s="79"/>
      <c r="I804" s="14"/>
      <c r="J804" s="14"/>
      <c r="K804" s="14"/>
      <c r="L804" s="14"/>
      <c r="M804" s="14"/>
      <c r="N804" s="14"/>
      <c r="O804" s="14"/>
      <c r="P804" s="14"/>
      <c r="Q804" s="14"/>
      <c r="R804" s="14"/>
      <c r="S804" s="14"/>
      <c r="T804" s="14"/>
      <c r="U804" s="14"/>
      <c r="V804" s="14"/>
      <c r="W804" s="14"/>
      <c r="X804" s="14"/>
      <c r="Y804" s="14"/>
      <c r="Z804" s="14"/>
      <c r="AA804" s="14"/>
      <c r="AB804" s="14"/>
    </row>
    <row r="805">
      <c r="A805" s="7"/>
      <c r="B805" s="11"/>
      <c r="C805" s="9"/>
      <c r="D805" s="22"/>
      <c r="E805" s="11"/>
      <c r="F805" s="11"/>
      <c r="G805" s="11"/>
      <c r="H805" s="79"/>
      <c r="I805" s="14"/>
      <c r="J805" s="14"/>
      <c r="K805" s="14"/>
      <c r="L805" s="14"/>
      <c r="M805" s="14"/>
      <c r="N805" s="14"/>
      <c r="O805" s="14"/>
      <c r="P805" s="14"/>
      <c r="Q805" s="14"/>
      <c r="R805" s="14"/>
      <c r="S805" s="14"/>
      <c r="T805" s="14"/>
      <c r="U805" s="14"/>
      <c r="V805" s="14"/>
      <c r="W805" s="14"/>
      <c r="X805" s="14"/>
      <c r="Y805" s="14"/>
      <c r="Z805" s="14"/>
      <c r="AA805" s="14"/>
      <c r="AB805" s="14"/>
    </row>
    <row r="806">
      <c r="A806" s="7"/>
      <c r="B806" s="11"/>
      <c r="C806" s="9"/>
      <c r="D806" s="22"/>
      <c r="E806" s="11"/>
      <c r="F806" s="11"/>
      <c r="G806" s="11"/>
      <c r="H806" s="79"/>
      <c r="I806" s="14"/>
      <c r="J806" s="14"/>
      <c r="K806" s="14"/>
      <c r="L806" s="14"/>
      <c r="M806" s="14"/>
      <c r="N806" s="14"/>
      <c r="O806" s="14"/>
      <c r="P806" s="14"/>
      <c r="Q806" s="14"/>
      <c r="R806" s="14"/>
      <c r="S806" s="14"/>
      <c r="T806" s="14"/>
      <c r="U806" s="14"/>
      <c r="V806" s="14"/>
      <c r="W806" s="14"/>
      <c r="X806" s="14"/>
      <c r="Y806" s="14"/>
      <c r="Z806" s="14"/>
      <c r="AA806" s="14"/>
      <c r="AB806" s="14"/>
    </row>
    <row r="807">
      <c r="A807" s="7"/>
      <c r="B807" s="11"/>
      <c r="C807" s="9"/>
      <c r="D807" s="22"/>
      <c r="E807" s="11"/>
      <c r="F807" s="11"/>
      <c r="G807" s="11"/>
      <c r="H807" s="79"/>
      <c r="I807" s="14"/>
      <c r="J807" s="14"/>
      <c r="K807" s="14"/>
      <c r="L807" s="14"/>
      <c r="M807" s="14"/>
      <c r="N807" s="14"/>
      <c r="O807" s="14"/>
      <c r="P807" s="14"/>
      <c r="Q807" s="14"/>
      <c r="R807" s="14"/>
      <c r="S807" s="14"/>
      <c r="T807" s="14"/>
      <c r="U807" s="14"/>
      <c r="V807" s="14"/>
      <c r="W807" s="14"/>
      <c r="X807" s="14"/>
      <c r="Y807" s="14"/>
      <c r="Z807" s="14"/>
      <c r="AA807" s="14"/>
      <c r="AB807" s="14"/>
    </row>
    <row r="808">
      <c r="A808" s="7"/>
      <c r="B808" s="11"/>
      <c r="C808" s="9"/>
      <c r="D808" s="22"/>
      <c r="E808" s="11"/>
      <c r="F808" s="11"/>
      <c r="G808" s="11"/>
      <c r="H808" s="79"/>
      <c r="I808" s="14"/>
      <c r="J808" s="14"/>
      <c r="K808" s="14"/>
      <c r="L808" s="14"/>
      <c r="M808" s="14"/>
      <c r="N808" s="14"/>
      <c r="O808" s="14"/>
      <c r="P808" s="14"/>
      <c r="Q808" s="14"/>
      <c r="R808" s="14"/>
      <c r="S808" s="14"/>
      <c r="T808" s="14"/>
      <c r="U808" s="14"/>
      <c r="V808" s="14"/>
      <c r="W808" s="14"/>
      <c r="X808" s="14"/>
      <c r="Y808" s="14"/>
      <c r="Z808" s="14"/>
      <c r="AA808" s="14"/>
      <c r="AB808" s="14"/>
    </row>
    <row r="809">
      <c r="A809" s="7"/>
      <c r="B809" s="11"/>
      <c r="C809" s="9"/>
      <c r="D809" s="22"/>
      <c r="E809" s="11"/>
      <c r="F809" s="11"/>
      <c r="G809" s="11"/>
      <c r="H809" s="79"/>
      <c r="I809" s="14"/>
      <c r="J809" s="14"/>
      <c r="K809" s="14"/>
      <c r="L809" s="14"/>
      <c r="M809" s="14"/>
      <c r="N809" s="14"/>
      <c r="O809" s="14"/>
      <c r="P809" s="14"/>
      <c r="Q809" s="14"/>
      <c r="R809" s="14"/>
      <c r="S809" s="14"/>
      <c r="T809" s="14"/>
      <c r="U809" s="14"/>
      <c r="V809" s="14"/>
      <c r="W809" s="14"/>
      <c r="X809" s="14"/>
      <c r="Y809" s="14"/>
      <c r="Z809" s="14"/>
      <c r="AA809" s="14"/>
      <c r="AB809" s="14"/>
    </row>
    <row r="810">
      <c r="A810" s="7"/>
      <c r="B810" s="11"/>
      <c r="C810" s="9"/>
      <c r="D810" s="22"/>
      <c r="E810" s="11"/>
      <c r="F810" s="11"/>
      <c r="G810" s="11"/>
      <c r="H810" s="79"/>
      <c r="I810" s="14"/>
      <c r="J810" s="14"/>
      <c r="K810" s="14"/>
      <c r="L810" s="14"/>
      <c r="M810" s="14"/>
      <c r="N810" s="14"/>
      <c r="O810" s="14"/>
      <c r="P810" s="14"/>
      <c r="Q810" s="14"/>
      <c r="R810" s="14"/>
      <c r="S810" s="14"/>
      <c r="T810" s="14"/>
      <c r="U810" s="14"/>
      <c r="V810" s="14"/>
      <c r="W810" s="14"/>
      <c r="X810" s="14"/>
      <c r="Y810" s="14"/>
      <c r="Z810" s="14"/>
      <c r="AA810" s="14"/>
      <c r="AB810" s="14"/>
    </row>
    <row r="811">
      <c r="A811" s="7"/>
      <c r="B811" s="11"/>
      <c r="C811" s="9"/>
      <c r="D811" s="22"/>
      <c r="E811" s="11"/>
      <c r="F811" s="11"/>
      <c r="G811" s="11"/>
      <c r="H811" s="79"/>
      <c r="I811" s="14"/>
      <c r="J811" s="14"/>
      <c r="K811" s="14"/>
      <c r="L811" s="14"/>
      <c r="M811" s="14"/>
      <c r="N811" s="14"/>
      <c r="O811" s="14"/>
      <c r="P811" s="14"/>
      <c r="Q811" s="14"/>
      <c r="R811" s="14"/>
      <c r="S811" s="14"/>
      <c r="T811" s="14"/>
      <c r="U811" s="14"/>
      <c r="V811" s="14"/>
      <c r="W811" s="14"/>
      <c r="X811" s="14"/>
      <c r="Y811" s="14"/>
      <c r="Z811" s="14"/>
      <c r="AA811" s="14"/>
      <c r="AB811" s="14"/>
    </row>
    <row r="812">
      <c r="A812" s="7"/>
      <c r="B812" s="11"/>
      <c r="C812" s="9"/>
      <c r="D812" s="22"/>
      <c r="E812" s="11"/>
      <c r="F812" s="11"/>
      <c r="G812" s="11"/>
      <c r="H812" s="79"/>
      <c r="I812" s="14"/>
      <c r="J812" s="14"/>
      <c r="K812" s="14"/>
      <c r="L812" s="14"/>
      <c r="M812" s="14"/>
      <c r="N812" s="14"/>
      <c r="O812" s="14"/>
      <c r="P812" s="14"/>
      <c r="Q812" s="14"/>
      <c r="R812" s="14"/>
      <c r="S812" s="14"/>
      <c r="T812" s="14"/>
      <c r="U812" s="14"/>
      <c r="V812" s="14"/>
      <c r="W812" s="14"/>
      <c r="X812" s="14"/>
      <c r="Y812" s="14"/>
      <c r="Z812" s="14"/>
      <c r="AA812" s="14"/>
      <c r="AB812" s="14"/>
    </row>
    <row r="813">
      <c r="A813" s="7"/>
      <c r="B813" s="11"/>
      <c r="C813" s="9"/>
      <c r="D813" s="22"/>
      <c r="E813" s="11"/>
      <c r="F813" s="11"/>
      <c r="G813" s="11"/>
      <c r="H813" s="79"/>
      <c r="I813" s="14"/>
      <c r="J813" s="14"/>
      <c r="K813" s="14"/>
      <c r="L813" s="14"/>
      <c r="M813" s="14"/>
      <c r="N813" s="14"/>
      <c r="O813" s="14"/>
      <c r="P813" s="14"/>
      <c r="Q813" s="14"/>
      <c r="R813" s="14"/>
      <c r="S813" s="14"/>
      <c r="T813" s="14"/>
      <c r="U813" s="14"/>
      <c r="V813" s="14"/>
      <c r="W813" s="14"/>
      <c r="X813" s="14"/>
      <c r="Y813" s="14"/>
      <c r="Z813" s="14"/>
      <c r="AA813" s="14"/>
      <c r="AB813" s="14"/>
    </row>
    <row r="814">
      <c r="A814" s="7"/>
      <c r="B814" s="11"/>
      <c r="C814" s="9"/>
      <c r="D814" s="22"/>
      <c r="E814" s="11"/>
      <c r="F814" s="11"/>
      <c r="G814" s="11"/>
      <c r="H814" s="79"/>
      <c r="I814" s="14"/>
      <c r="J814" s="14"/>
      <c r="K814" s="14"/>
      <c r="L814" s="14"/>
      <c r="M814" s="14"/>
      <c r="N814" s="14"/>
      <c r="O814" s="14"/>
      <c r="P814" s="14"/>
      <c r="Q814" s="14"/>
      <c r="R814" s="14"/>
      <c r="S814" s="14"/>
      <c r="T814" s="14"/>
      <c r="U814" s="14"/>
      <c r="V814" s="14"/>
      <c r="W814" s="14"/>
      <c r="X814" s="14"/>
      <c r="Y814" s="14"/>
      <c r="Z814" s="14"/>
      <c r="AA814" s="14"/>
      <c r="AB814" s="14"/>
    </row>
    <row r="815">
      <c r="A815" s="7"/>
      <c r="B815" s="11"/>
      <c r="C815" s="9"/>
      <c r="D815" s="22"/>
      <c r="E815" s="11"/>
      <c r="F815" s="11"/>
      <c r="G815" s="11"/>
      <c r="H815" s="79"/>
      <c r="I815" s="14"/>
      <c r="J815" s="14"/>
      <c r="K815" s="14"/>
      <c r="L815" s="14"/>
      <c r="M815" s="14"/>
      <c r="N815" s="14"/>
      <c r="O815" s="14"/>
      <c r="P815" s="14"/>
      <c r="Q815" s="14"/>
      <c r="R815" s="14"/>
      <c r="S815" s="14"/>
      <c r="T815" s="14"/>
      <c r="U815" s="14"/>
      <c r="V815" s="14"/>
      <c r="W815" s="14"/>
      <c r="X815" s="14"/>
      <c r="Y815" s="14"/>
      <c r="Z815" s="14"/>
      <c r="AA815" s="14"/>
      <c r="AB815" s="14"/>
    </row>
    <row r="816">
      <c r="A816" s="7"/>
      <c r="B816" s="11"/>
      <c r="C816" s="9"/>
      <c r="D816" s="22"/>
      <c r="E816" s="11"/>
      <c r="F816" s="11"/>
      <c r="G816" s="11"/>
      <c r="H816" s="79"/>
      <c r="I816" s="14"/>
      <c r="J816" s="14"/>
      <c r="K816" s="14"/>
      <c r="L816" s="14"/>
      <c r="M816" s="14"/>
      <c r="N816" s="14"/>
      <c r="O816" s="14"/>
      <c r="P816" s="14"/>
      <c r="Q816" s="14"/>
      <c r="R816" s="14"/>
      <c r="S816" s="14"/>
      <c r="T816" s="14"/>
      <c r="U816" s="14"/>
      <c r="V816" s="14"/>
      <c r="W816" s="14"/>
      <c r="X816" s="14"/>
      <c r="Y816" s="14"/>
      <c r="Z816" s="14"/>
      <c r="AA816" s="14"/>
      <c r="AB816" s="14"/>
    </row>
    <row r="817">
      <c r="A817" s="7"/>
      <c r="B817" s="11"/>
      <c r="C817" s="9"/>
      <c r="D817" s="22"/>
      <c r="E817" s="11"/>
      <c r="F817" s="11"/>
      <c r="G817" s="11"/>
      <c r="H817" s="79"/>
      <c r="I817" s="14"/>
      <c r="J817" s="14"/>
      <c r="K817" s="14"/>
      <c r="L817" s="14"/>
      <c r="M817" s="14"/>
      <c r="N817" s="14"/>
      <c r="O817" s="14"/>
      <c r="P817" s="14"/>
      <c r="Q817" s="14"/>
      <c r="R817" s="14"/>
      <c r="S817" s="14"/>
      <c r="T817" s="14"/>
      <c r="U817" s="14"/>
      <c r="V817" s="14"/>
      <c r="W817" s="14"/>
      <c r="X817" s="14"/>
      <c r="Y817" s="14"/>
      <c r="Z817" s="14"/>
      <c r="AA817" s="14"/>
      <c r="AB817" s="14"/>
    </row>
    <row r="818">
      <c r="A818" s="7"/>
      <c r="B818" s="11"/>
      <c r="C818" s="9"/>
      <c r="D818" s="22"/>
      <c r="E818" s="11"/>
      <c r="F818" s="11"/>
      <c r="G818" s="11"/>
      <c r="H818" s="79"/>
      <c r="I818" s="14"/>
      <c r="J818" s="14"/>
      <c r="K818" s="14"/>
      <c r="L818" s="14"/>
      <c r="M818" s="14"/>
      <c r="N818" s="14"/>
      <c r="O818" s="14"/>
      <c r="P818" s="14"/>
      <c r="Q818" s="14"/>
      <c r="R818" s="14"/>
      <c r="S818" s="14"/>
      <c r="T818" s="14"/>
      <c r="U818" s="14"/>
      <c r="V818" s="14"/>
      <c r="W818" s="14"/>
      <c r="X818" s="14"/>
      <c r="Y818" s="14"/>
      <c r="Z818" s="14"/>
      <c r="AA818" s="14"/>
      <c r="AB818" s="14"/>
    </row>
    <row r="819">
      <c r="A819" s="7"/>
      <c r="B819" s="11"/>
      <c r="C819" s="9"/>
      <c r="D819" s="22"/>
      <c r="E819" s="11"/>
      <c r="F819" s="11"/>
      <c r="G819" s="11"/>
      <c r="H819" s="79"/>
      <c r="I819" s="14"/>
      <c r="J819" s="14"/>
      <c r="K819" s="14"/>
      <c r="L819" s="14"/>
      <c r="M819" s="14"/>
      <c r="N819" s="14"/>
      <c r="O819" s="14"/>
      <c r="P819" s="14"/>
      <c r="Q819" s="14"/>
      <c r="R819" s="14"/>
      <c r="S819" s="14"/>
      <c r="T819" s="14"/>
      <c r="U819" s="14"/>
      <c r="V819" s="14"/>
      <c r="W819" s="14"/>
      <c r="X819" s="14"/>
      <c r="Y819" s="14"/>
      <c r="Z819" s="14"/>
      <c r="AA819" s="14"/>
      <c r="AB819" s="14"/>
    </row>
    <row r="820">
      <c r="A820" s="7"/>
      <c r="B820" s="11"/>
      <c r="C820" s="9"/>
      <c r="D820" s="22"/>
      <c r="E820" s="11"/>
      <c r="F820" s="11"/>
      <c r="G820" s="11"/>
      <c r="H820" s="79"/>
      <c r="I820" s="14"/>
      <c r="J820" s="14"/>
      <c r="K820" s="14"/>
      <c r="L820" s="14"/>
      <c r="M820" s="14"/>
      <c r="N820" s="14"/>
      <c r="O820" s="14"/>
      <c r="P820" s="14"/>
      <c r="Q820" s="14"/>
      <c r="R820" s="14"/>
      <c r="S820" s="14"/>
      <c r="T820" s="14"/>
      <c r="U820" s="14"/>
      <c r="V820" s="14"/>
      <c r="W820" s="14"/>
      <c r="X820" s="14"/>
      <c r="Y820" s="14"/>
      <c r="Z820" s="14"/>
      <c r="AA820" s="14"/>
      <c r="AB820" s="14"/>
    </row>
    <row r="821">
      <c r="A821" s="7"/>
      <c r="B821" s="11"/>
      <c r="C821" s="9"/>
      <c r="D821" s="22"/>
      <c r="E821" s="11"/>
      <c r="F821" s="11"/>
      <c r="G821" s="11"/>
      <c r="H821" s="79"/>
      <c r="I821" s="14"/>
      <c r="J821" s="14"/>
      <c r="K821" s="14"/>
      <c r="L821" s="14"/>
      <c r="M821" s="14"/>
      <c r="N821" s="14"/>
      <c r="O821" s="14"/>
      <c r="P821" s="14"/>
      <c r="Q821" s="14"/>
      <c r="R821" s="14"/>
      <c r="S821" s="14"/>
      <c r="T821" s="14"/>
      <c r="U821" s="14"/>
      <c r="V821" s="14"/>
      <c r="W821" s="14"/>
      <c r="X821" s="14"/>
      <c r="Y821" s="14"/>
      <c r="Z821" s="14"/>
      <c r="AA821" s="14"/>
      <c r="AB821" s="14"/>
    </row>
    <row r="822">
      <c r="A822" s="7"/>
      <c r="B822" s="11"/>
      <c r="C822" s="9"/>
      <c r="D822" s="22"/>
      <c r="E822" s="11"/>
      <c r="F822" s="11"/>
      <c r="G822" s="11"/>
      <c r="H822" s="79"/>
      <c r="I822" s="14"/>
      <c r="J822" s="14"/>
      <c r="K822" s="14"/>
      <c r="L822" s="14"/>
      <c r="M822" s="14"/>
      <c r="N822" s="14"/>
      <c r="O822" s="14"/>
      <c r="P822" s="14"/>
      <c r="Q822" s="14"/>
      <c r="R822" s="14"/>
      <c r="S822" s="14"/>
      <c r="T822" s="14"/>
      <c r="U822" s="14"/>
      <c r="V822" s="14"/>
      <c r="W822" s="14"/>
      <c r="X822" s="14"/>
      <c r="Y822" s="14"/>
      <c r="Z822" s="14"/>
      <c r="AA822" s="14"/>
      <c r="AB822" s="14"/>
    </row>
    <row r="823">
      <c r="A823" s="7"/>
      <c r="B823" s="11"/>
      <c r="C823" s="9"/>
      <c r="D823" s="22"/>
      <c r="E823" s="11"/>
      <c r="F823" s="11"/>
      <c r="G823" s="11"/>
      <c r="H823" s="79"/>
      <c r="I823" s="14"/>
      <c r="J823" s="14"/>
      <c r="K823" s="14"/>
      <c r="L823" s="14"/>
      <c r="M823" s="14"/>
      <c r="N823" s="14"/>
      <c r="O823" s="14"/>
      <c r="P823" s="14"/>
      <c r="Q823" s="14"/>
      <c r="R823" s="14"/>
      <c r="S823" s="14"/>
      <c r="T823" s="14"/>
      <c r="U823" s="14"/>
      <c r="V823" s="14"/>
      <c r="W823" s="14"/>
      <c r="X823" s="14"/>
      <c r="Y823" s="14"/>
      <c r="Z823" s="14"/>
      <c r="AA823" s="14"/>
      <c r="AB823" s="14"/>
    </row>
  </sheetData>
  <customSheetViews>
    <customSheetView guid="{D23C0694-A4ED-4EE0-B6B2-8F38E8723997}" filter="1" showAutoFilter="1">
      <autoFilter ref="$F$1:$F$823"/>
    </customSheetView>
    <customSheetView guid="{DB1AB913-1344-4317-9AA4-26472E835231}" filter="1" showAutoFilter="1">
      <autoFilter ref="$A$1:$AB$91">
        <sortState ref="A1:AB91">
          <sortCondition descending="1" sortBy="cellColor" ref="F1:F91" dxfId="3"/>
        </sortState>
      </autoFilter>
    </customSheetView>
  </customSheetViews>
  <mergeCells count="1">
    <mergeCell ref="C1:E1"/>
  </mergeCells>
  <conditionalFormatting sqref="F3:F102 G70 I103 F104:F105 I106 F107:F134 I135:I136 F137:F823">
    <cfRule type="expression" dxfId="1" priority="1">
      <formula>#REF!="ВК стена"</formula>
    </cfRule>
  </conditionalFormatting>
  <conditionalFormatting sqref="F3:F102 G70 I103 F104:F105 I106 F107:F134 I135:I136 F137:F823">
    <cfRule type="expression" dxfId="1" priority="2">
      <formula>#REF!="ОК стена"</formula>
    </cfRule>
  </conditionalFormatting>
  <dataValidations>
    <dataValidation type="custom" allowBlank="1" showDropDown="1" sqref="A3:A823">
      <formula1>OR(NOT(ISERROR(DATEVALUE(A3))), AND(ISNUMBER(A3), LEFT(CELL("format", A3))="D"))</formula1>
    </dataValidation>
    <dataValidation type="list" allowBlank="1" sqref="C3:C823">
      <formula1>"позитив,негатив,нейтрал"</formula1>
    </dataValidation>
  </dataValidations>
  <hyperlinks>
    <hyperlink r:id="rId1" ref="D3"/>
    <hyperlink r:id="rId2" ref="D4"/>
    <hyperlink r:id="rId3" ref="G4"/>
    <hyperlink r:id="rId4" ref="D5"/>
    <hyperlink r:id="rId5" ref="G5"/>
    <hyperlink r:id="rId6" location="posts/30672583/" ref="D6"/>
    <hyperlink r:id="rId7" ref="D7"/>
    <hyperlink r:id="rId8" ref="D8"/>
    <hyperlink r:id="rId9" ref="G8"/>
    <hyperlink r:id="rId10" ref="D9"/>
    <hyperlink r:id="rId11" ref="D10"/>
    <hyperlink r:id="rId12" ref="G10"/>
    <hyperlink r:id="rId13" location="comment_1371694594" ref="D11"/>
    <hyperlink r:id="rId14" ref="G11"/>
    <hyperlink r:id="rId15" ref="D12"/>
    <hyperlink r:id="rId16" ref="G12"/>
    <hyperlink r:id="rId17" ref="D13"/>
    <hyperlink r:id="rId18" ref="D14"/>
    <hyperlink r:id="rId19" ref="G14"/>
    <hyperlink r:id="rId20" ref="D15"/>
    <hyperlink r:id="rId21" ref="G15"/>
    <hyperlink r:id="rId22" ref="D16"/>
    <hyperlink r:id="rId23" ref="D17"/>
    <hyperlink r:id="rId24" ref="G17"/>
    <hyperlink r:id="rId25" ref="D18"/>
    <hyperlink r:id="rId26" ref="G18"/>
    <hyperlink r:id="rId27" location="a631047932283471191" ref="D19"/>
    <hyperlink r:id="rId28" ref="G19"/>
    <hyperlink r:id="rId29" ref="D20"/>
    <hyperlink r:id="rId30" ref="G20"/>
    <hyperlink r:id="rId31" ref="D21"/>
    <hyperlink r:id="rId32" ref="G21"/>
    <hyperlink r:id="rId33" ref="D22"/>
    <hyperlink r:id="rId34" ref="G22"/>
    <hyperlink r:id="rId35" ref="D23"/>
    <hyperlink r:id="rId36" ref="D24"/>
    <hyperlink r:id="rId37" ref="G24"/>
    <hyperlink r:id="rId38" ref="D25"/>
    <hyperlink r:id="rId39" ref="D26"/>
    <hyperlink r:id="rId40" ref="D27"/>
    <hyperlink r:id="rId41" ref="D28"/>
    <hyperlink r:id="rId42" ref="D29"/>
    <hyperlink r:id="rId43" ref="G29"/>
    <hyperlink r:id="rId44" location="posts/30689597/" ref="D30"/>
    <hyperlink r:id="rId45" ref="D31"/>
    <hyperlink r:id="rId46" ref="G31"/>
    <hyperlink r:id="rId47" ref="D32"/>
    <hyperlink r:id="rId48" ref="D33"/>
    <hyperlink r:id="rId49" ref="D34"/>
    <hyperlink r:id="rId50" ref="D35"/>
    <hyperlink r:id="rId51" ref="G35"/>
    <hyperlink r:id="rId52" ref="D36"/>
    <hyperlink r:id="rId53" ref="G36"/>
    <hyperlink r:id="rId54" ref="D37"/>
    <hyperlink r:id="rId55" ref="D38"/>
    <hyperlink r:id="rId56" ref="D39"/>
    <hyperlink r:id="rId57" ref="G39"/>
    <hyperlink r:id="rId58" ref="D40"/>
    <hyperlink r:id="rId59" ref="G40"/>
    <hyperlink r:id="rId60" ref="D41"/>
    <hyperlink r:id="rId61" ref="G41"/>
    <hyperlink r:id="rId62" ref="D42"/>
    <hyperlink r:id="rId63" ref="G42"/>
    <hyperlink r:id="rId64" ref="D43"/>
    <hyperlink r:id="rId65" ref="D44"/>
    <hyperlink r:id="rId66" ref="G44"/>
    <hyperlink r:id="rId67" location="comment_1382739343" ref="D45"/>
    <hyperlink r:id="rId68" ref="D46"/>
    <hyperlink r:id="rId69" location="t283434486" ref="D47"/>
    <hyperlink r:id="rId70" ref="D48"/>
    <hyperlink r:id="rId71" ref="G48"/>
    <hyperlink r:id="rId72" ref="D49"/>
    <hyperlink r:id="rId73" ref="D50"/>
    <hyperlink r:id="rId74" ref="G50"/>
    <hyperlink r:id="rId75" ref="D51"/>
    <hyperlink r:id="rId76" ref="G51"/>
    <hyperlink r:id="rId77" ref="D52"/>
    <hyperlink r:id="rId78" ref="D53"/>
    <hyperlink r:id="rId79" ref="G53"/>
    <hyperlink r:id="rId80" location="comment_1379996262" ref="D54"/>
    <hyperlink r:id="rId81" ref="G54"/>
    <hyperlink r:id="rId82" location="comment_1377880774" ref="D55"/>
    <hyperlink r:id="rId83" ref="G55"/>
    <hyperlink r:id="rId84" ref="D56"/>
    <hyperlink r:id="rId85" ref="G56"/>
    <hyperlink r:id="rId86" ref="D57"/>
    <hyperlink r:id="rId87" ref="G57"/>
    <hyperlink r:id="rId88" ref="D58"/>
    <hyperlink r:id="rId89" ref="G58"/>
    <hyperlink r:id="rId90" ref="D59"/>
    <hyperlink r:id="rId91" ref="G59"/>
    <hyperlink r:id="rId92" ref="D60"/>
    <hyperlink r:id="rId93" ref="G60"/>
    <hyperlink r:id="rId94" ref="D61"/>
    <hyperlink r:id="rId95" ref="G61"/>
    <hyperlink r:id="rId96" ref="D62"/>
    <hyperlink r:id="rId97" ref="D63"/>
    <hyperlink r:id="rId98" ref="G63"/>
    <hyperlink r:id="rId99" ref="D64"/>
    <hyperlink r:id="rId100" ref="G64"/>
    <hyperlink r:id="rId101" ref="D65"/>
    <hyperlink r:id="rId102" ref="G65"/>
    <hyperlink r:id="rId103" location="a631625725643858877" ref="D66"/>
    <hyperlink r:id="rId104" ref="D67"/>
    <hyperlink r:id="rId105" ref="G67"/>
    <hyperlink r:id="rId106" ref="D68"/>
    <hyperlink r:id="rId107" ref="G68"/>
    <hyperlink r:id="rId108" location="comment_1382877474" ref="D69"/>
    <hyperlink r:id="rId109" ref="G69"/>
    <hyperlink r:id="rId110" ref="D70"/>
    <hyperlink r:id="rId111" location="REPLY" ref="D71"/>
    <hyperlink r:id="rId112" ref="G71"/>
    <hyperlink r:id="rId113" ref="D72"/>
    <hyperlink r:id="rId114" ref="G72"/>
    <hyperlink r:id="rId115" ref="D73"/>
    <hyperlink r:id="rId116" ref="D74"/>
    <hyperlink r:id="rId117" ref="G74"/>
    <hyperlink r:id="rId118" ref="D75"/>
    <hyperlink r:id="rId119" ref="G75"/>
    <hyperlink r:id="rId120" ref="D76"/>
    <hyperlink r:id="rId121" ref="G76"/>
    <hyperlink r:id="rId122" ref="D77"/>
    <hyperlink r:id="rId123" ref="G77"/>
    <hyperlink r:id="rId124" ref="D78"/>
    <hyperlink r:id="rId125" ref="G78"/>
    <hyperlink r:id="rId126" ref="D79"/>
    <hyperlink r:id="rId127" ref="G79"/>
    <hyperlink r:id="rId128" ref="D80"/>
    <hyperlink r:id="rId129" ref="G80"/>
    <hyperlink r:id="rId130" ref="D81"/>
    <hyperlink r:id="rId131" ref="G81"/>
    <hyperlink r:id="rId132" ref="D82"/>
    <hyperlink r:id="rId133" ref="G82"/>
    <hyperlink r:id="rId134" location="p70521" ref="D83"/>
    <hyperlink r:id="rId135" ref="G83"/>
    <hyperlink r:id="rId136" ref="D84"/>
    <hyperlink r:id="rId137" ref="G84"/>
    <hyperlink r:id="rId138" ref="D85"/>
    <hyperlink r:id="rId139" ref="G85"/>
    <hyperlink r:id="rId140" ref="D86"/>
    <hyperlink r:id="rId141" ref="G86"/>
    <hyperlink r:id="rId142" ref="D87"/>
    <hyperlink r:id="rId143" ref="G87"/>
    <hyperlink r:id="rId144" ref="D88"/>
    <hyperlink r:id="rId145" ref="D89"/>
    <hyperlink r:id="rId146" ref="G89"/>
    <hyperlink r:id="rId147" ref="D90"/>
    <hyperlink r:id="rId148" ref="G90"/>
    <hyperlink r:id="rId149" ref="D91"/>
    <hyperlink r:id="rId150" ref="G91"/>
    <hyperlink r:id="rId151" ref="D92"/>
    <hyperlink r:id="rId152" ref="G92"/>
    <hyperlink r:id="rId153" ref="D93"/>
    <hyperlink r:id="rId154" ref="G93"/>
    <hyperlink r:id="rId155" ref="D94"/>
    <hyperlink r:id="rId156" ref="G94"/>
    <hyperlink r:id="rId157" ref="D95"/>
    <hyperlink r:id="rId158" ref="G95"/>
    <hyperlink r:id="rId159" ref="D96"/>
    <hyperlink r:id="rId160" ref="G96"/>
    <hyperlink r:id="rId161" ref="D97"/>
    <hyperlink r:id="rId162" ref="G97"/>
    <hyperlink r:id="rId163" ref="D98"/>
    <hyperlink r:id="rId164" ref="G98"/>
    <hyperlink r:id="rId165" ref="D99"/>
    <hyperlink r:id="rId166" ref="G99"/>
    <hyperlink r:id="rId167" ref="D100"/>
    <hyperlink r:id="rId168" ref="G100"/>
    <hyperlink r:id="rId169" ref="D101"/>
    <hyperlink r:id="rId170" ref="D102"/>
    <hyperlink r:id="rId171" ref="G102"/>
    <hyperlink r:id="rId172" ref="D103"/>
    <hyperlink r:id="rId173" ref="D104"/>
    <hyperlink r:id="rId174" ref="D105"/>
    <hyperlink r:id="rId175" ref="G105"/>
    <hyperlink r:id="rId176" ref="D106"/>
    <hyperlink r:id="rId177" ref="D107"/>
    <hyperlink r:id="rId178" ref="G107"/>
    <hyperlink r:id="rId179" ref="D108"/>
    <hyperlink r:id="rId180" ref="G108"/>
    <hyperlink r:id="rId181" ref="D109"/>
    <hyperlink r:id="rId182" ref="G109"/>
    <hyperlink r:id="rId183" ref="D110"/>
    <hyperlink r:id="rId184" ref="G110"/>
    <hyperlink r:id="rId185" ref="D111"/>
    <hyperlink r:id="rId186" ref="G111"/>
    <hyperlink r:id="rId187" ref="D112"/>
    <hyperlink r:id="rId188" ref="G112"/>
    <hyperlink r:id="rId189" ref="D113"/>
    <hyperlink r:id="rId190" ref="G113"/>
    <hyperlink r:id="rId191" ref="D114"/>
    <hyperlink r:id="rId192" ref="G114"/>
    <hyperlink r:id="rId193" ref="D115"/>
    <hyperlink r:id="rId194" ref="G115"/>
    <hyperlink r:id="rId195" ref="D116"/>
    <hyperlink r:id="rId196" ref="G116"/>
    <hyperlink r:id="rId197" ref="D117"/>
    <hyperlink r:id="rId198" ref="G117"/>
    <hyperlink r:id="rId199" ref="D118"/>
    <hyperlink r:id="rId200" ref="G118"/>
    <hyperlink r:id="rId201" ref="D119"/>
    <hyperlink r:id="rId202" ref="G119"/>
    <hyperlink r:id="rId203" ref="D120"/>
    <hyperlink r:id="rId204" ref="G120"/>
    <hyperlink r:id="rId205" ref="D121"/>
    <hyperlink r:id="rId206" ref="G121"/>
    <hyperlink r:id="rId207" ref="D122"/>
    <hyperlink r:id="rId208" ref="G122"/>
    <hyperlink r:id="rId209" ref="D123"/>
    <hyperlink r:id="rId210" ref="D124"/>
    <hyperlink r:id="rId211" ref="D125"/>
    <hyperlink r:id="rId212" ref="G125"/>
    <hyperlink r:id="rId213" ref="D126"/>
    <hyperlink r:id="rId214" ref="D127"/>
    <hyperlink r:id="rId215" ref="G127"/>
    <hyperlink r:id="rId216" ref="D128"/>
    <hyperlink r:id="rId217" ref="G128"/>
    <hyperlink r:id="rId218" ref="D129"/>
    <hyperlink r:id="rId219" ref="G129"/>
    <hyperlink r:id="rId220" ref="D130"/>
    <hyperlink r:id="rId221" ref="G130"/>
    <hyperlink r:id="rId222" ref="D131"/>
    <hyperlink r:id="rId223" ref="G131"/>
    <hyperlink r:id="rId224" ref="D132"/>
    <hyperlink r:id="rId225" ref="G132"/>
    <hyperlink r:id="rId226" ref="D133"/>
    <hyperlink r:id="rId227" ref="G133"/>
    <hyperlink r:id="rId228" ref="D134"/>
    <hyperlink r:id="rId229" ref="G134"/>
    <hyperlink r:id="rId230" ref="D135"/>
    <hyperlink r:id="rId231" ref="D136"/>
    <hyperlink r:id="rId232" ref="D137"/>
    <hyperlink r:id="rId233" ref="G137"/>
    <hyperlink r:id="rId234" ref="D138"/>
    <hyperlink r:id="rId235" ref="G138"/>
    <hyperlink r:id="rId236" ref="D139"/>
    <hyperlink r:id="rId237" ref="G139"/>
    <hyperlink r:id="rId238" ref="D140"/>
    <hyperlink r:id="rId239" ref="G140"/>
    <hyperlink r:id="rId240" ref="D141"/>
    <hyperlink r:id="rId241" ref="G141"/>
    <hyperlink r:id="rId242" ref="D142"/>
    <hyperlink r:id="rId243" ref="G142"/>
    <hyperlink r:id="rId244" ref="D143"/>
    <hyperlink r:id="rId245" ref="G143"/>
    <hyperlink r:id="rId246" ref="D144"/>
    <hyperlink r:id="rId247" ref="G144"/>
    <hyperlink r:id="rId248" ref="D145"/>
    <hyperlink r:id="rId249" ref="G145"/>
    <hyperlink r:id="rId250" ref="D146"/>
    <hyperlink r:id="rId251" location="comment_1407191384" ref="D147"/>
    <hyperlink r:id="rId252" ref="G147"/>
    <hyperlink r:id="rId253" ref="D148"/>
    <hyperlink r:id="rId254" ref="G148"/>
    <hyperlink r:id="rId255" ref="D149"/>
    <hyperlink r:id="rId256" ref="G149"/>
    <hyperlink r:id="rId257" ref="D150"/>
    <hyperlink r:id="rId258" ref="G150"/>
    <hyperlink r:id="rId259" ref="D151"/>
    <hyperlink r:id="rId260" ref="G151"/>
    <hyperlink r:id="rId261" ref="D152"/>
    <hyperlink r:id="rId262" ref="D153"/>
    <hyperlink r:id="rId263" ref="G153"/>
    <hyperlink r:id="rId264" ref="D154"/>
    <hyperlink r:id="rId265" ref="G154"/>
    <hyperlink r:id="rId266" ref="D155"/>
    <hyperlink r:id="rId267" ref="G155"/>
    <hyperlink r:id="rId268" ref="D156"/>
    <hyperlink r:id="rId269" ref="G156"/>
    <hyperlink r:id="rId270" ref="D157"/>
    <hyperlink r:id="rId271" ref="G157"/>
    <hyperlink r:id="rId272" ref="D158"/>
    <hyperlink r:id="rId273" ref="G158"/>
    <hyperlink r:id="rId274" ref="D159"/>
    <hyperlink r:id="rId275" ref="G159"/>
    <hyperlink r:id="rId276" ref="D160"/>
    <hyperlink r:id="rId277" ref="G160"/>
    <hyperlink r:id="rId278" ref="D161"/>
    <hyperlink r:id="rId279" ref="G161"/>
    <hyperlink r:id="rId280" ref="D162"/>
    <hyperlink r:id="rId281" ref="D163"/>
    <hyperlink r:id="rId282" ref="G163"/>
  </hyperlinks>
  <drawing r:id="rId28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68.13"/>
    <col customWidth="1" min="3" max="4" width="15.88"/>
    <col customWidth="1" min="5" max="5" width="46.38"/>
  </cols>
  <sheetData>
    <row r="1">
      <c r="A1" s="107" t="s">
        <v>8443</v>
      </c>
      <c r="B1" s="108" t="s">
        <v>8444</v>
      </c>
      <c r="C1" s="109" t="s">
        <v>8445</v>
      </c>
      <c r="D1" s="109" t="s">
        <v>8446</v>
      </c>
      <c r="E1" s="110" t="s">
        <v>8447</v>
      </c>
    </row>
    <row r="2" ht="188.25" customHeight="1">
      <c r="A2" s="111">
        <v>44847.0</v>
      </c>
      <c r="B2" s="112" t="s">
        <v>8448</v>
      </c>
      <c r="C2" s="113" t="s">
        <v>8449</v>
      </c>
      <c r="D2" s="113" t="s">
        <v>8450</v>
      </c>
      <c r="E2" s="114" t="s">
        <v>8451</v>
      </c>
    </row>
    <row r="3">
      <c r="A3" s="111">
        <v>44847.0</v>
      </c>
      <c r="B3" s="112" t="s">
        <v>8452</v>
      </c>
      <c r="C3" s="113" t="s">
        <v>8453</v>
      </c>
      <c r="D3" s="113" t="s">
        <v>8454</v>
      </c>
      <c r="E3" s="115" t="s">
        <v>8455</v>
      </c>
    </row>
    <row r="4">
      <c r="A4" s="111">
        <v>44848.0</v>
      </c>
      <c r="B4" s="112" t="s">
        <v>8456</v>
      </c>
      <c r="C4" s="113" t="s">
        <v>8457</v>
      </c>
      <c r="D4" s="113" t="s">
        <v>8458</v>
      </c>
      <c r="E4" s="114" t="s">
        <v>8459</v>
      </c>
    </row>
    <row r="5">
      <c r="A5" s="111">
        <v>44866.0</v>
      </c>
      <c r="B5" s="112" t="s">
        <v>8460</v>
      </c>
      <c r="C5" s="113" t="s">
        <v>8461</v>
      </c>
      <c r="D5" s="113" t="s">
        <v>8462</v>
      </c>
      <c r="E5" s="114" t="s">
        <v>8463</v>
      </c>
    </row>
    <row r="6">
      <c r="A6" s="111">
        <v>44872.0</v>
      </c>
      <c r="B6" s="112" t="s">
        <v>8464</v>
      </c>
      <c r="C6" s="113" t="s">
        <v>8465</v>
      </c>
      <c r="D6" s="113" t="s">
        <v>8466</v>
      </c>
      <c r="E6" s="114" t="s">
        <v>8467</v>
      </c>
    </row>
    <row r="7">
      <c r="A7" s="111">
        <v>44904.0</v>
      </c>
      <c r="B7" s="112" t="s">
        <v>8468</v>
      </c>
      <c r="C7" s="116" t="s">
        <v>7603</v>
      </c>
      <c r="D7" s="113" t="s">
        <v>8469</v>
      </c>
      <c r="E7" s="114" t="s">
        <v>8470</v>
      </c>
    </row>
    <row r="8">
      <c r="A8" s="111"/>
      <c r="B8" s="117"/>
      <c r="C8" s="118"/>
      <c r="D8" s="118"/>
      <c r="E8" s="119"/>
    </row>
    <row r="9">
      <c r="A9" s="111"/>
      <c r="B9" s="117"/>
      <c r="C9" s="118"/>
      <c r="D9" s="118"/>
      <c r="E9" s="119"/>
    </row>
    <row r="10">
      <c r="A10" s="111"/>
      <c r="B10" s="117"/>
      <c r="C10" s="118"/>
      <c r="D10" s="118"/>
      <c r="E10" s="119"/>
    </row>
    <row r="11">
      <c r="A11" s="111"/>
      <c r="B11" s="117"/>
      <c r="C11" s="118"/>
      <c r="D11" s="118"/>
      <c r="E11" s="119"/>
    </row>
    <row r="12">
      <c r="A12" s="111"/>
      <c r="B12" s="117"/>
      <c r="C12" s="118"/>
      <c r="D12" s="118"/>
      <c r="E12" s="119"/>
    </row>
    <row r="13">
      <c r="A13" s="111"/>
      <c r="B13" s="117"/>
      <c r="C13" s="118"/>
      <c r="D13" s="118"/>
      <c r="E13" s="119"/>
    </row>
    <row r="14">
      <c r="A14" s="111"/>
      <c r="B14" s="117"/>
      <c r="C14" s="118"/>
      <c r="D14" s="118"/>
      <c r="E14" s="119"/>
    </row>
    <row r="15">
      <c r="A15" s="111"/>
      <c r="B15" s="117"/>
      <c r="C15" s="118"/>
      <c r="D15" s="118"/>
      <c r="E15" s="119"/>
    </row>
    <row r="16">
      <c r="A16" s="111"/>
      <c r="B16" s="117"/>
      <c r="C16" s="118"/>
      <c r="D16" s="118"/>
      <c r="E16" s="119"/>
    </row>
    <row r="17">
      <c r="A17" s="111"/>
      <c r="B17" s="117"/>
      <c r="C17" s="118"/>
      <c r="D17" s="118"/>
      <c r="E17" s="119"/>
    </row>
    <row r="18">
      <c r="A18" s="111"/>
      <c r="B18" s="117"/>
      <c r="C18" s="118"/>
      <c r="D18" s="118"/>
      <c r="E18" s="119"/>
    </row>
    <row r="19">
      <c r="A19" s="111"/>
      <c r="B19" s="117"/>
      <c r="C19" s="118"/>
      <c r="D19" s="118"/>
      <c r="E19" s="119"/>
    </row>
    <row r="20">
      <c r="A20" s="111"/>
      <c r="B20" s="117"/>
      <c r="C20" s="118"/>
      <c r="D20" s="118"/>
      <c r="E20" s="119"/>
    </row>
    <row r="21">
      <c r="A21" s="111"/>
      <c r="B21" s="117"/>
      <c r="C21" s="118"/>
      <c r="D21" s="118"/>
      <c r="E21" s="119"/>
    </row>
    <row r="22">
      <c r="A22" s="111"/>
      <c r="B22" s="117"/>
      <c r="C22" s="118"/>
      <c r="D22" s="118"/>
      <c r="E22" s="119"/>
    </row>
    <row r="23">
      <c r="A23" s="111"/>
      <c r="B23" s="117"/>
      <c r="C23" s="118"/>
      <c r="D23" s="118"/>
      <c r="E23" s="119"/>
    </row>
    <row r="24">
      <c r="A24" s="111"/>
      <c r="B24" s="117"/>
      <c r="C24" s="118"/>
      <c r="D24" s="118"/>
      <c r="E24" s="119"/>
    </row>
    <row r="25">
      <c r="A25" s="111"/>
      <c r="B25" s="117"/>
      <c r="C25" s="118"/>
      <c r="D25" s="118"/>
      <c r="E25" s="119"/>
    </row>
    <row r="26">
      <c r="A26" s="111"/>
      <c r="B26" s="117"/>
      <c r="C26" s="118"/>
      <c r="D26" s="118"/>
      <c r="E26" s="119"/>
    </row>
    <row r="27">
      <c r="A27" s="111"/>
      <c r="B27" s="117"/>
      <c r="C27" s="118"/>
      <c r="D27" s="118"/>
      <c r="E27" s="119"/>
    </row>
    <row r="28">
      <c r="A28" s="111"/>
      <c r="B28" s="117"/>
      <c r="C28" s="118"/>
      <c r="D28" s="118"/>
      <c r="E28" s="119"/>
    </row>
    <row r="29">
      <c r="A29" s="111"/>
      <c r="B29" s="117"/>
      <c r="C29" s="118"/>
      <c r="D29" s="118"/>
      <c r="E29" s="119"/>
    </row>
    <row r="30">
      <c r="A30" s="111"/>
      <c r="B30" s="117"/>
      <c r="C30" s="118"/>
      <c r="D30" s="118"/>
      <c r="E30" s="119"/>
    </row>
    <row r="31">
      <c r="A31" s="111"/>
      <c r="B31" s="117"/>
      <c r="C31" s="118"/>
      <c r="D31" s="118"/>
      <c r="E31" s="119"/>
    </row>
    <row r="32">
      <c r="A32" s="111"/>
      <c r="B32" s="117"/>
      <c r="C32" s="118"/>
      <c r="D32" s="118"/>
      <c r="E32" s="119"/>
    </row>
    <row r="33">
      <c r="A33" s="111"/>
      <c r="B33" s="117"/>
      <c r="C33" s="118"/>
      <c r="D33" s="118"/>
      <c r="E33" s="119"/>
    </row>
    <row r="34">
      <c r="A34" s="111"/>
      <c r="B34" s="117"/>
      <c r="C34" s="118"/>
      <c r="D34" s="118"/>
      <c r="E34" s="119"/>
    </row>
    <row r="35">
      <c r="A35" s="111"/>
      <c r="B35" s="117"/>
      <c r="C35" s="118"/>
      <c r="D35" s="118"/>
      <c r="E35" s="119"/>
    </row>
    <row r="36">
      <c r="A36" s="111"/>
      <c r="B36" s="117"/>
      <c r="C36" s="118"/>
      <c r="D36" s="118"/>
      <c r="E36" s="119"/>
    </row>
    <row r="37">
      <c r="A37" s="111"/>
      <c r="B37" s="117"/>
      <c r="C37" s="118"/>
      <c r="D37" s="118"/>
      <c r="E37" s="119"/>
    </row>
    <row r="38">
      <c r="A38" s="111"/>
      <c r="B38" s="117"/>
      <c r="C38" s="118"/>
      <c r="D38" s="118"/>
      <c r="E38" s="119"/>
    </row>
    <row r="39">
      <c r="A39" s="111"/>
      <c r="B39" s="117"/>
      <c r="C39" s="118"/>
      <c r="D39" s="118"/>
      <c r="E39" s="119"/>
    </row>
    <row r="40">
      <c r="A40" s="111"/>
      <c r="B40" s="117"/>
      <c r="C40" s="118"/>
      <c r="D40" s="118"/>
      <c r="E40" s="119"/>
    </row>
    <row r="41">
      <c r="A41" s="111"/>
      <c r="B41" s="117"/>
      <c r="C41" s="118"/>
      <c r="D41" s="118"/>
      <c r="E41" s="119"/>
    </row>
    <row r="42">
      <c r="A42" s="111"/>
      <c r="B42" s="117"/>
      <c r="C42" s="118"/>
      <c r="D42" s="118"/>
      <c r="E42" s="119"/>
    </row>
    <row r="43">
      <c r="A43" s="111"/>
      <c r="B43" s="117"/>
      <c r="C43" s="118"/>
      <c r="D43" s="118"/>
      <c r="E43" s="119"/>
    </row>
    <row r="44">
      <c r="A44" s="111"/>
      <c r="B44" s="117"/>
      <c r="C44" s="118"/>
      <c r="D44" s="118"/>
      <c r="E44" s="119"/>
    </row>
    <row r="45">
      <c r="A45" s="111"/>
      <c r="B45" s="117"/>
      <c r="C45" s="118"/>
      <c r="D45" s="118"/>
      <c r="E45" s="119"/>
    </row>
    <row r="46">
      <c r="A46" s="111"/>
      <c r="B46" s="117"/>
      <c r="C46" s="118"/>
      <c r="D46" s="118"/>
      <c r="E46" s="119"/>
    </row>
    <row r="47">
      <c r="A47" s="111"/>
      <c r="B47" s="117"/>
      <c r="C47" s="118"/>
      <c r="D47" s="118"/>
      <c r="E47" s="119"/>
    </row>
    <row r="48">
      <c r="A48" s="111"/>
      <c r="B48" s="117"/>
      <c r="C48" s="118"/>
      <c r="D48" s="118"/>
      <c r="E48" s="119"/>
    </row>
    <row r="49">
      <c r="A49" s="111"/>
      <c r="B49" s="117"/>
      <c r="C49" s="118"/>
      <c r="D49" s="118"/>
      <c r="E49" s="119"/>
    </row>
    <row r="50">
      <c r="A50" s="111"/>
      <c r="B50" s="117"/>
      <c r="C50" s="118"/>
      <c r="D50" s="118"/>
      <c r="E50" s="119"/>
    </row>
    <row r="51">
      <c r="A51" s="111"/>
      <c r="B51" s="117"/>
      <c r="C51" s="118"/>
      <c r="D51" s="118"/>
      <c r="E51" s="119"/>
    </row>
    <row r="52">
      <c r="A52" s="111"/>
      <c r="B52" s="117"/>
      <c r="C52" s="118"/>
      <c r="D52" s="118"/>
      <c r="E52" s="119"/>
    </row>
    <row r="53">
      <c r="A53" s="111"/>
      <c r="B53" s="117"/>
      <c r="C53" s="118"/>
      <c r="D53" s="118"/>
      <c r="E53" s="119"/>
    </row>
    <row r="54">
      <c r="A54" s="111"/>
      <c r="B54" s="117"/>
      <c r="C54" s="118"/>
      <c r="D54" s="118"/>
      <c r="E54" s="119"/>
    </row>
    <row r="55">
      <c r="A55" s="111"/>
      <c r="B55" s="117"/>
      <c r="C55" s="118"/>
      <c r="D55" s="118"/>
      <c r="E55" s="119"/>
    </row>
    <row r="56">
      <c r="A56" s="111"/>
      <c r="B56" s="117"/>
      <c r="C56" s="118"/>
      <c r="D56" s="118"/>
      <c r="E56" s="119"/>
    </row>
    <row r="57">
      <c r="A57" s="111"/>
      <c r="B57" s="117"/>
      <c r="C57" s="118"/>
      <c r="D57" s="118"/>
      <c r="E57" s="119"/>
    </row>
    <row r="58">
      <c r="A58" s="111"/>
      <c r="B58" s="117"/>
      <c r="C58" s="118"/>
      <c r="D58" s="118"/>
      <c r="E58" s="119"/>
    </row>
    <row r="59">
      <c r="A59" s="111"/>
      <c r="B59" s="117"/>
      <c r="C59" s="118"/>
      <c r="D59" s="118"/>
      <c r="E59" s="119"/>
    </row>
    <row r="60">
      <c r="A60" s="111"/>
      <c r="B60" s="117"/>
      <c r="C60" s="118"/>
      <c r="D60" s="118"/>
      <c r="E60" s="119"/>
    </row>
    <row r="61">
      <c r="A61" s="111"/>
      <c r="B61" s="117"/>
      <c r="C61" s="118"/>
      <c r="D61" s="118"/>
      <c r="E61" s="119"/>
    </row>
    <row r="62">
      <c r="A62" s="111"/>
      <c r="B62" s="117"/>
      <c r="C62" s="118"/>
      <c r="D62" s="118"/>
      <c r="E62" s="119"/>
    </row>
    <row r="63">
      <c r="A63" s="111"/>
      <c r="B63" s="117"/>
      <c r="C63" s="118"/>
      <c r="D63" s="118"/>
      <c r="E63" s="119"/>
    </row>
    <row r="64">
      <c r="A64" s="111"/>
      <c r="B64" s="117"/>
      <c r="C64" s="118"/>
      <c r="D64" s="118"/>
      <c r="E64" s="119"/>
    </row>
    <row r="65">
      <c r="A65" s="111"/>
      <c r="B65" s="117"/>
      <c r="C65" s="118"/>
      <c r="D65" s="118"/>
      <c r="E65" s="119"/>
    </row>
    <row r="66">
      <c r="A66" s="111"/>
      <c r="B66" s="117"/>
      <c r="C66" s="118"/>
      <c r="D66" s="118"/>
      <c r="E66" s="119"/>
    </row>
    <row r="67">
      <c r="A67" s="111"/>
      <c r="B67" s="117"/>
      <c r="C67" s="118"/>
      <c r="D67" s="118"/>
      <c r="E67" s="119"/>
    </row>
    <row r="68">
      <c r="A68" s="111"/>
      <c r="B68" s="117"/>
      <c r="C68" s="118"/>
      <c r="D68" s="118"/>
      <c r="E68" s="119"/>
    </row>
    <row r="69">
      <c r="A69" s="111"/>
      <c r="B69" s="117"/>
      <c r="C69" s="118"/>
      <c r="D69" s="118"/>
      <c r="E69" s="119"/>
    </row>
    <row r="70">
      <c r="A70" s="111"/>
      <c r="B70" s="117"/>
      <c r="C70" s="118"/>
      <c r="D70" s="118"/>
      <c r="E70" s="119"/>
    </row>
    <row r="71">
      <c r="A71" s="111"/>
      <c r="B71" s="117"/>
      <c r="C71" s="118"/>
      <c r="D71" s="118"/>
      <c r="E71" s="119"/>
    </row>
    <row r="72">
      <c r="A72" s="111"/>
      <c r="B72" s="117"/>
      <c r="C72" s="118"/>
      <c r="D72" s="118"/>
      <c r="E72" s="119"/>
    </row>
    <row r="73">
      <c r="A73" s="111"/>
      <c r="B73" s="117"/>
      <c r="C73" s="118"/>
      <c r="D73" s="118"/>
      <c r="E73" s="119"/>
    </row>
    <row r="74">
      <c r="A74" s="111"/>
      <c r="B74" s="117"/>
      <c r="C74" s="118"/>
      <c r="D74" s="118"/>
      <c r="E74" s="119"/>
    </row>
    <row r="75">
      <c r="A75" s="111"/>
      <c r="B75" s="117"/>
      <c r="C75" s="118"/>
      <c r="D75" s="118"/>
      <c r="E75" s="119"/>
    </row>
    <row r="76">
      <c r="A76" s="111"/>
      <c r="B76" s="117"/>
      <c r="C76" s="118"/>
      <c r="D76" s="118"/>
      <c r="E76" s="119"/>
    </row>
    <row r="77">
      <c r="A77" s="111"/>
      <c r="B77" s="117"/>
      <c r="C77" s="118"/>
      <c r="D77" s="118"/>
      <c r="E77" s="119"/>
    </row>
    <row r="78">
      <c r="A78" s="111"/>
      <c r="B78" s="117"/>
      <c r="C78" s="118"/>
      <c r="D78" s="118"/>
      <c r="E78" s="119"/>
    </row>
    <row r="79">
      <c r="A79" s="111"/>
      <c r="B79" s="117"/>
      <c r="C79" s="118"/>
      <c r="D79" s="118"/>
      <c r="E79" s="119"/>
    </row>
    <row r="80">
      <c r="A80" s="111"/>
      <c r="B80" s="117"/>
      <c r="C80" s="118"/>
      <c r="D80" s="118"/>
      <c r="E80" s="119"/>
    </row>
    <row r="81">
      <c r="A81" s="111"/>
      <c r="B81" s="117"/>
      <c r="C81" s="118"/>
      <c r="D81" s="118"/>
      <c r="E81" s="119"/>
    </row>
    <row r="82">
      <c r="A82" s="111"/>
      <c r="B82" s="117"/>
      <c r="C82" s="118"/>
      <c r="D82" s="118"/>
      <c r="E82" s="119"/>
    </row>
    <row r="83">
      <c r="A83" s="111"/>
      <c r="B83" s="117"/>
      <c r="C83" s="118"/>
      <c r="D83" s="118"/>
      <c r="E83" s="119"/>
    </row>
    <row r="84">
      <c r="A84" s="111"/>
      <c r="B84" s="117"/>
      <c r="C84" s="118"/>
      <c r="D84" s="118"/>
      <c r="E84" s="119"/>
    </row>
    <row r="85">
      <c r="A85" s="111"/>
      <c r="B85" s="117"/>
      <c r="C85" s="118"/>
      <c r="D85" s="118"/>
      <c r="E85" s="119"/>
    </row>
    <row r="86">
      <c r="A86" s="111"/>
      <c r="B86" s="117"/>
      <c r="C86" s="118"/>
      <c r="D86" s="118"/>
      <c r="E86" s="119"/>
    </row>
    <row r="87">
      <c r="A87" s="111"/>
      <c r="B87" s="117"/>
      <c r="C87" s="118"/>
      <c r="D87" s="118"/>
      <c r="E87" s="119"/>
    </row>
    <row r="88">
      <c r="A88" s="111"/>
      <c r="B88" s="117"/>
      <c r="C88" s="118"/>
      <c r="D88" s="118"/>
      <c r="E88" s="119"/>
    </row>
    <row r="89">
      <c r="A89" s="111"/>
      <c r="B89" s="117"/>
      <c r="C89" s="118"/>
      <c r="D89" s="118"/>
      <c r="E89" s="119"/>
    </row>
    <row r="90">
      <c r="A90" s="111"/>
      <c r="B90" s="117"/>
      <c r="C90" s="118"/>
      <c r="D90" s="118"/>
      <c r="E90" s="119"/>
    </row>
    <row r="91">
      <c r="A91" s="111"/>
      <c r="B91" s="117"/>
      <c r="C91" s="118"/>
      <c r="D91" s="118"/>
      <c r="E91" s="119"/>
    </row>
    <row r="92">
      <c r="A92" s="111"/>
      <c r="B92" s="117"/>
      <c r="C92" s="118"/>
      <c r="D92" s="118"/>
      <c r="E92" s="119"/>
    </row>
    <row r="93">
      <c r="A93" s="111"/>
      <c r="B93" s="117"/>
      <c r="C93" s="118"/>
      <c r="D93" s="118"/>
      <c r="E93" s="119"/>
    </row>
    <row r="94">
      <c r="A94" s="111"/>
      <c r="B94" s="117"/>
      <c r="C94" s="118"/>
      <c r="D94" s="118"/>
      <c r="E94" s="119"/>
    </row>
    <row r="95">
      <c r="A95" s="111"/>
      <c r="B95" s="117"/>
      <c r="C95" s="118"/>
      <c r="D95" s="118"/>
      <c r="E95" s="119"/>
    </row>
    <row r="96">
      <c r="A96" s="111"/>
      <c r="B96" s="117"/>
      <c r="C96" s="118"/>
      <c r="D96" s="118"/>
      <c r="E96" s="119"/>
    </row>
    <row r="97">
      <c r="A97" s="111"/>
      <c r="B97" s="117"/>
      <c r="C97" s="118"/>
      <c r="D97" s="118"/>
      <c r="E97" s="119"/>
    </row>
    <row r="98">
      <c r="A98" s="111"/>
      <c r="B98" s="117"/>
      <c r="C98" s="118"/>
      <c r="D98" s="118"/>
      <c r="E98" s="119"/>
    </row>
    <row r="99">
      <c r="A99" s="111"/>
      <c r="B99" s="117"/>
      <c r="C99" s="118"/>
      <c r="D99" s="118"/>
      <c r="E99" s="119"/>
    </row>
    <row r="100">
      <c r="A100" s="111"/>
      <c r="B100" s="117"/>
      <c r="C100" s="118"/>
      <c r="D100" s="118"/>
      <c r="E100" s="119"/>
    </row>
    <row r="101">
      <c r="A101" s="111"/>
      <c r="B101" s="117"/>
      <c r="C101" s="118"/>
      <c r="D101" s="118"/>
      <c r="E101" s="119"/>
    </row>
    <row r="102">
      <c r="A102" s="111"/>
      <c r="B102" s="117"/>
      <c r="C102" s="118"/>
      <c r="D102" s="118"/>
      <c r="E102" s="119"/>
    </row>
    <row r="103">
      <c r="A103" s="111"/>
      <c r="B103" s="117"/>
      <c r="C103" s="118"/>
      <c r="D103" s="118"/>
      <c r="E103" s="119"/>
    </row>
    <row r="104">
      <c r="A104" s="111"/>
      <c r="B104" s="117"/>
      <c r="C104" s="118"/>
      <c r="D104" s="118"/>
      <c r="E104" s="119"/>
    </row>
    <row r="105">
      <c r="A105" s="111"/>
      <c r="B105" s="117"/>
      <c r="C105" s="118"/>
      <c r="D105" s="118"/>
      <c r="E105" s="119"/>
    </row>
    <row r="106">
      <c r="A106" s="111"/>
      <c r="B106" s="117"/>
      <c r="C106" s="118"/>
      <c r="D106" s="118"/>
      <c r="E106" s="119"/>
    </row>
    <row r="107">
      <c r="A107" s="111"/>
      <c r="B107" s="117"/>
      <c r="C107" s="118"/>
      <c r="D107" s="118"/>
      <c r="E107" s="119"/>
    </row>
    <row r="108">
      <c r="A108" s="111"/>
      <c r="B108" s="117"/>
      <c r="C108" s="118"/>
      <c r="D108" s="118"/>
      <c r="E108" s="119"/>
    </row>
    <row r="109">
      <c r="A109" s="111"/>
      <c r="B109" s="117"/>
      <c r="C109" s="118"/>
      <c r="D109" s="118"/>
      <c r="E109" s="119"/>
    </row>
    <row r="110">
      <c r="A110" s="111"/>
      <c r="B110" s="117"/>
      <c r="C110" s="118"/>
      <c r="D110" s="118"/>
      <c r="E110" s="119"/>
    </row>
    <row r="111">
      <c r="A111" s="111"/>
      <c r="B111" s="117"/>
      <c r="C111" s="118"/>
      <c r="D111" s="118"/>
      <c r="E111" s="119"/>
    </row>
    <row r="112">
      <c r="A112" s="111"/>
      <c r="B112" s="117"/>
      <c r="C112" s="118"/>
      <c r="D112" s="118"/>
      <c r="E112" s="119"/>
    </row>
    <row r="113">
      <c r="A113" s="111"/>
      <c r="B113" s="117"/>
      <c r="C113" s="118"/>
      <c r="D113" s="118"/>
      <c r="E113" s="119"/>
    </row>
    <row r="114">
      <c r="A114" s="111"/>
      <c r="B114" s="117"/>
      <c r="C114" s="118"/>
      <c r="D114" s="118"/>
      <c r="E114" s="119"/>
    </row>
    <row r="115">
      <c r="A115" s="111"/>
      <c r="B115" s="117"/>
      <c r="C115" s="118"/>
      <c r="D115" s="118"/>
      <c r="E115" s="119"/>
    </row>
    <row r="116">
      <c r="A116" s="111"/>
      <c r="B116" s="117"/>
      <c r="C116" s="118"/>
      <c r="D116" s="118"/>
      <c r="E116" s="119"/>
    </row>
    <row r="117">
      <c r="A117" s="111"/>
      <c r="B117" s="117"/>
      <c r="C117" s="118"/>
      <c r="D117" s="118"/>
      <c r="E117" s="119"/>
    </row>
    <row r="118">
      <c r="A118" s="111"/>
      <c r="B118" s="117"/>
      <c r="C118" s="118"/>
      <c r="D118" s="118"/>
      <c r="E118" s="119"/>
    </row>
    <row r="119">
      <c r="A119" s="111"/>
      <c r="B119" s="117"/>
      <c r="C119" s="118"/>
      <c r="D119" s="118"/>
      <c r="E119" s="119"/>
    </row>
    <row r="120">
      <c r="A120" s="111"/>
      <c r="B120" s="117"/>
      <c r="C120" s="118"/>
      <c r="D120" s="118"/>
      <c r="E120" s="119"/>
    </row>
    <row r="121">
      <c r="A121" s="111"/>
      <c r="B121" s="117"/>
      <c r="C121" s="118"/>
      <c r="D121" s="118"/>
      <c r="E121" s="119"/>
    </row>
    <row r="122">
      <c r="A122" s="111"/>
      <c r="B122" s="117"/>
      <c r="C122" s="118"/>
      <c r="D122" s="118"/>
      <c r="E122" s="119"/>
    </row>
    <row r="123">
      <c r="A123" s="111"/>
      <c r="B123" s="117"/>
      <c r="C123" s="118"/>
      <c r="D123" s="118"/>
      <c r="E123" s="119"/>
    </row>
    <row r="124">
      <c r="A124" s="111"/>
      <c r="B124" s="117"/>
      <c r="C124" s="118"/>
      <c r="D124" s="118"/>
      <c r="E124" s="119"/>
    </row>
    <row r="125">
      <c r="A125" s="111"/>
      <c r="B125" s="117"/>
      <c r="C125" s="118"/>
      <c r="D125" s="118"/>
      <c r="E125" s="119"/>
    </row>
    <row r="126">
      <c r="A126" s="111"/>
      <c r="B126" s="117"/>
      <c r="C126" s="118"/>
      <c r="D126" s="118"/>
      <c r="E126" s="119"/>
    </row>
    <row r="127">
      <c r="A127" s="111"/>
      <c r="B127" s="117"/>
      <c r="C127" s="118"/>
      <c r="D127" s="118"/>
      <c r="E127" s="119"/>
    </row>
    <row r="128">
      <c r="A128" s="111"/>
      <c r="B128" s="117"/>
      <c r="C128" s="118"/>
      <c r="D128" s="118"/>
      <c r="E128" s="119"/>
    </row>
    <row r="129">
      <c r="A129" s="111"/>
      <c r="B129" s="117"/>
      <c r="C129" s="118"/>
      <c r="D129" s="118"/>
      <c r="E129" s="119"/>
    </row>
    <row r="130">
      <c r="A130" s="111"/>
      <c r="B130" s="117"/>
      <c r="C130" s="118"/>
      <c r="D130" s="118"/>
      <c r="E130" s="119"/>
    </row>
    <row r="131">
      <c r="A131" s="111"/>
      <c r="B131" s="117"/>
      <c r="C131" s="118"/>
      <c r="D131" s="118"/>
      <c r="E131" s="119"/>
    </row>
    <row r="132">
      <c r="A132" s="111"/>
      <c r="B132" s="117"/>
      <c r="C132" s="118"/>
      <c r="D132" s="118"/>
      <c r="E132" s="119"/>
    </row>
    <row r="133">
      <c r="A133" s="111"/>
      <c r="B133" s="117"/>
      <c r="C133" s="118"/>
      <c r="D133" s="118"/>
      <c r="E133" s="119"/>
    </row>
    <row r="134">
      <c r="A134" s="111"/>
      <c r="B134" s="117"/>
      <c r="C134" s="118"/>
      <c r="D134" s="118"/>
      <c r="E134" s="119"/>
    </row>
    <row r="135">
      <c r="A135" s="111"/>
      <c r="B135" s="117"/>
      <c r="C135" s="118"/>
      <c r="D135" s="118"/>
      <c r="E135" s="119"/>
    </row>
    <row r="136">
      <c r="A136" s="111"/>
      <c r="B136" s="117"/>
      <c r="C136" s="118"/>
      <c r="D136" s="118"/>
      <c r="E136" s="119"/>
    </row>
    <row r="137">
      <c r="A137" s="111"/>
      <c r="B137" s="117"/>
      <c r="C137" s="118"/>
      <c r="D137" s="118"/>
      <c r="E137" s="119"/>
    </row>
    <row r="138">
      <c r="A138" s="111"/>
      <c r="B138" s="117"/>
      <c r="C138" s="118"/>
      <c r="D138" s="118"/>
      <c r="E138" s="119"/>
    </row>
    <row r="139">
      <c r="A139" s="111"/>
      <c r="B139" s="117"/>
      <c r="C139" s="118"/>
      <c r="D139" s="118"/>
      <c r="E139" s="119"/>
    </row>
    <row r="140">
      <c r="A140" s="111"/>
      <c r="B140" s="117"/>
      <c r="C140" s="118"/>
      <c r="D140" s="118"/>
      <c r="E140" s="119"/>
    </row>
    <row r="141">
      <c r="A141" s="111"/>
      <c r="B141" s="117"/>
      <c r="C141" s="118"/>
      <c r="D141" s="118"/>
      <c r="E141" s="119"/>
    </row>
    <row r="142">
      <c r="A142" s="111"/>
      <c r="B142" s="117"/>
      <c r="C142" s="118"/>
      <c r="D142" s="118"/>
      <c r="E142" s="119"/>
    </row>
    <row r="143">
      <c r="A143" s="111"/>
      <c r="B143" s="117"/>
      <c r="C143" s="118"/>
      <c r="D143" s="118"/>
      <c r="E143" s="119"/>
    </row>
    <row r="144">
      <c r="A144" s="111"/>
      <c r="B144" s="117"/>
      <c r="C144" s="118"/>
      <c r="D144" s="118"/>
      <c r="E144" s="119"/>
    </row>
    <row r="145">
      <c r="A145" s="111"/>
      <c r="B145" s="117"/>
      <c r="C145" s="118"/>
      <c r="D145" s="118"/>
      <c r="E145" s="119"/>
    </row>
    <row r="146">
      <c r="A146" s="111"/>
      <c r="B146" s="117"/>
      <c r="C146" s="118"/>
      <c r="D146" s="118"/>
      <c r="E146" s="119"/>
    </row>
    <row r="147">
      <c r="A147" s="111"/>
      <c r="B147" s="117"/>
      <c r="C147" s="118"/>
      <c r="D147" s="118"/>
      <c r="E147" s="119"/>
    </row>
    <row r="148">
      <c r="A148" s="111"/>
      <c r="B148" s="117"/>
      <c r="C148" s="118"/>
      <c r="D148" s="118"/>
      <c r="E148" s="119"/>
    </row>
    <row r="149">
      <c r="A149" s="111"/>
      <c r="B149" s="117"/>
      <c r="C149" s="118"/>
      <c r="D149" s="118"/>
      <c r="E149" s="119"/>
    </row>
    <row r="150">
      <c r="A150" s="111"/>
      <c r="B150" s="117"/>
      <c r="C150" s="118"/>
      <c r="D150" s="118"/>
      <c r="E150" s="119"/>
    </row>
    <row r="151">
      <c r="A151" s="111"/>
      <c r="B151" s="117"/>
      <c r="C151" s="118"/>
      <c r="D151" s="118"/>
      <c r="E151" s="119"/>
    </row>
    <row r="152">
      <c r="A152" s="111"/>
      <c r="B152" s="117"/>
      <c r="C152" s="118"/>
      <c r="D152" s="118"/>
      <c r="E152" s="119"/>
    </row>
    <row r="153">
      <c r="A153" s="111"/>
      <c r="B153" s="117"/>
      <c r="C153" s="118"/>
      <c r="D153" s="118"/>
      <c r="E153" s="119"/>
    </row>
    <row r="154">
      <c r="A154" s="111"/>
      <c r="B154" s="117"/>
      <c r="C154" s="118"/>
      <c r="D154" s="118"/>
      <c r="E154" s="119"/>
    </row>
    <row r="155">
      <c r="A155" s="111"/>
      <c r="B155" s="117"/>
      <c r="C155" s="118"/>
      <c r="D155" s="118"/>
      <c r="E155" s="119"/>
    </row>
    <row r="156">
      <c r="A156" s="111"/>
      <c r="B156" s="117"/>
      <c r="C156" s="118"/>
      <c r="D156" s="118"/>
      <c r="E156" s="119"/>
    </row>
    <row r="157">
      <c r="A157" s="111"/>
      <c r="B157" s="117"/>
      <c r="C157" s="118"/>
      <c r="D157" s="118"/>
      <c r="E157" s="119"/>
    </row>
    <row r="158">
      <c r="A158" s="111"/>
      <c r="B158" s="117"/>
      <c r="C158" s="118"/>
      <c r="D158" s="118"/>
      <c r="E158" s="119"/>
    </row>
    <row r="159">
      <c r="A159" s="111"/>
      <c r="B159" s="117"/>
      <c r="C159" s="118"/>
      <c r="D159" s="118"/>
      <c r="E159" s="119"/>
    </row>
    <row r="160">
      <c r="A160" s="111"/>
      <c r="B160" s="117"/>
      <c r="C160" s="118"/>
      <c r="D160" s="118"/>
      <c r="E160" s="119"/>
    </row>
    <row r="161">
      <c r="A161" s="111"/>
      <c r="B161" s="117"/>
      <c r="C161" s="118"/>
      <c r="D161" s="118"/>
      <c r="E161" s="119"/>
    </row>
    <row r="162">
      <c r="A162" s="111"/>
      <c r="B162" s="117"/>
      <c r="C162" s="118"/>
      <c r="D162" s="118"/>
      <c r="E162" s="119"/>
    </row>
    <row r="163">
      <c r="A163" s="111"/>
      <c r="B163" s="117"/>
      <c r="C163" s="118"/>
      <c r="D163" s="118"/>
      <c r="E163" s="119"/>
    </row>
    <row r="164">
      <c r="A164" s="111"/>
      <c r="B164" s="117"/>
      <c r="C164" s="118"/>
      <c r="D164" s="118"/>
      <c r="E164" s="119"/>
    </row>
    <row r="165">
      <c r="A165" s="111"/>
      <c r="B165" s="117"/>
      <c r="C165" s="118"/>
      <c r="D165" s="118"/>
      <c r="E165" s="119"/>
    </row>
    <row r="166">
      <c r="A166" s="111"/>
      <c r="B166" s="117"/>
      <c r="C166" s="118"/>
      <c r="D166" s="118"/>
      <c r="E166" s="119"/>
    </row>
    <row r="167">
      <c r="A167" s="111"/>
      <c r="B167" s="117"/>
      <c r="C167" s="118"/>
      <c r="D167" s="118"/>
      <c r="E167" s="119"/>
    </row>
    <row r="168">
      <c r="A168" s="111"/>
      <c r="B168" s="117"/>
      <c r="C168" s="118"/>
      <c r="D168" s="118"/>
      <c r="E168" s="119"/>
    </row>
    <row r="169">
      <c r="A169" s="111"/>
      <c r="B169" s="117"/>
      <c r="C169" s="118"/>
      <c r="D169" s="118"/>
      <c r="E169" s="119"/>
    </row>
    <row r="170">
      <c r="A170" s="111"/>
      <c r="B170" s="117"/>
      <c r="C170" s="118"/>
      <c r="D170" s="118"/>
      <c r="E170" s="119"/>
    </row>
    <row r="171">
      <c r="A171" s="111"/>
      <c r="B171" s="117"/>
      <c r="C171" s="118"/>
      <c r="D171" s="118"/>
      <c r="E171" s="119"/>
    </row>
    <row r="172">
      <c r="A172" s="111"/>
      <c r="B172" s="117"/>
      <c r="C172" s="118"/>
      <c r="D172" s="118"/>
      <c r="E172" s="119"/>
    </row>
    <row r="173">
      <c r="A173" s="111"/>
      <c r="B173" s="117"/>
      <c r="C173" s="118"/>
      <c r="D173" s="118"/>
      <c r="E173" s="119"/>
    </row>
    <row r="174">
      <c r="A174" s="111"/>
      <c r="B174" s="117"/>
      <c r="C174" s="118"/>
      <c r="D174" s="118"/>
      <c r="E174" s="119"/>
    </row>
    <row r="175">
      <c r="A175" s="111"/>
      <c r="B175" s="117"/>
      <c r="C175" s="118"/>
      <c r="D175" s="118"/>
      <c r="E175" s="119"/>
    </row>
    <row r="176">
      <c r="A176" s="111"/>
      <c r="B176" s="117"/>
      <c r="C176" s="118"/>
      <c r="D176" s="118"/>
      <c r="E176" s="119"/>
    </row>
    <row r="177">
      <c r="A177" s="111"/>
      <c r="B177" s="117"/>
      <c r="C177" s="118"/>
      <c r="D177" s="118"/>
      <c r="E177" s="119"/>
    </row>
    <row r="178">
      <c r="A178" s="111"/>
      <c r="B178" s="117"/>
      <c r="C178" s="118"/>
      <c r="D178" s="118"/>
      <c r="E178" s="119"/>
    </row>
    <row r="179">
      <c r="A179" s="111"/>
      <c r="B179" s="117"/>
      <c r="C179" s="118"/>
      <c r="D179" s="118"/>
      <c r="E179" s="119"/>
    </row>
    <row r="180">
      <c r="A180" s="111"/>
      <c r="B180" s="117"/>
      <c r="C180" s="118"/>
      <c r="D180" s="118"/>
      <c r="E180" s="119"/>
    </row>
    <row r="181">
      <c r="A181" s="111"/>
      <c r="B181" s="117"/>
      <c r="C181" s="118"/>
      <c r="D181" s="118"/>
      <c r="E181" s="119"/>
    </row>
    <row r="182">
      <c r="A182" s="111"/>
      <c r="B182" s="117"/>
      <c r="C182" s="118"/>
      <c r="D182" s="118"/>
      <c r="E182" s="119"/>
    </row>
    <row r="183">
      <c r="A183" s="111"/>
      <c r="B183" s="117"/>
      <c r="C183" s="118"/>
      <c r="D183" s="118"/>
      <c r="E183" s="119"/>
    </row>
    <row r="184">
      <c r="A184" s="111"/>
      <c r="B184" s="117"/>
      <c r="C184" s="118"/>
      <c r="D184" s="118"/>
      <c r="E184" s="119"/>
    </row>
    <row r="185">
      <c r="A185" s="111"/>
      <c r="B185" s="117"/>
      <c r="C185" s="118"/>
      <c r="D185" s="118"/>
      <c r="E185" s="119"/>
    </row>
    <row r="186">
      <c r="A186" s="111"/>
      <c r="B186" s="117"/>
      <c r="C186" s="118"/>
      <c r="D186" s="118"/>
      <c r="E186" s="119"/>
    </row>
    <row r="187">
      <c r="A187" s="111"/>
      <c r="B187" s="117"/>
      <c r="C187" s="118"/>
      <c r="D187" s="118"/>
      <c r="E187" s="119"/>
    </row>
    <row r="188">
      <c r="A188" s="111"/>
      <c r="B188" s="117"/>
      <c r="C188" s="118"/>
      <c r="D188" s="118"/>
      <c r="E188" s="119"/>
    </row>
    <row r="189">
      <c r="A189" s="111"/>
      <c r="B189" s="117"/>
      <c r="C189" s="118"/>
      <c r="D189" s="118"/>
      <c r="E189" s="119"/>
    </row>
    <row r="190">
      <c r="A190" s="111"/>
      <c r="B190" s="117"/>
      <c r="C190" s="118"/>
      <c r="D190" s="118"/>
      <c r="E190" s="119"/>
    </row>
    <row r="191">
      <c r="A191" s="111"/>
      <c r="B191" s="117"/>
      <c r="C191" s="118"/>
      <c r="D191" s="118"/>
      <c r="E191" s="119"/>
    </row>
    <row r="192">
      <c r="A192" s="111"/>
      <c r="B192" s="117"/>
      <c r="C192" s="118"/>
      <c r="D192" s="118"/>
      <c r="E192" s="119"/>
    </row>
    <row r="193">
      <c r="A193" s="111"/>
      <c r="B193" s="117"/>
      <c r="C193" s="118"/>
      <c r="D193" s="118"/>
      <c r="E193" s="119"/>
    </row>
    <row r="194">
      <c r="A194" s="111"/>
      <c r="B194" s="117"/>
      <c r="C194" s="118"/>
      <c r="D194" s="118"/>
      <c r="E194" s="119"/>
    </row>
    <row r="195">
      <c r="A195" s="111"/>
      <c r="B195" s="117"/>
      <c r="C195" s="118"/>
      <c r="D195" s="118"/>
      <c r="E195" s="119"/>
    </row>
    <row r="196">
      <c r="A196" s="111"/>
      <c r="B196" s="117"/>
      <c r="C196" s="118"/>
      <c r="D196" s="118"/>
      <c r="E196" s="119"/>
    </row>
    <row r="197">
      <c r="A197" s="111"/>
      <c r="B197" s="117"/>
      <c r="C197" s="118"/>
      <c r="D197" s="118"/>
      <c r="E197" s="119"/>
    </row>
    <row r="198">
      <c r="A198" s="111"/>
      <c r="B198" s="117"/>
      <c r="C198" s="118"/>
      <c r="D198" s="118"/>
      <c r="E198" s="119"/>
    </row>
    <row r="199">
      <c r="A199" s="111"/>
      <c r="B199" s="117"/>
      <c r="C199" s="118"/>
      <c r="D199" s="118"/>
      <c r="E199" s="119"/>
    </row>
    <row r="200">
      <c r="A200" s="111"/>
      <c r="B200" s="117"/>
      <c r="C200" s="118"/>
      <c r="D200" s="118"/>
      <c r="E200" s="119"/>
    </row>
    <row r="201">
      <c r="A201" s="111"/>
      <c r="B201" s="117"/>
      <c r="C201" s="118"/>
      <c r="D201" s="118"/>
      <c r="E201" s="119"/>
    </row>
    <row r="202">
      <c r="A202" s="111"/>
      <c r="B202" s="117"/>
      <c r="C202" s="118"/>
      <c r="D202" s="118"/>
      <c r="E202" s="119"/>
    </row>
    <row r="203">
      <c r="A203" s="111"/>
      <c r="B203" s="117"/>
      <c r="C203" s="118"/>
      <c r="D203" s="118"/>
      <c r="E203" s="119"/>
    </row>
    <row r="204">
      <c r="A204" s="111"/>
      <c r="B204" s="117"/>
      <c r="C204" s="118"/>
      <c r="D204" s="118"/>
      <c r="E204" s="119"/>
    </row>
    <row r="205">
      <c r="A205" s="111"/>
      <c r="B205" s="117"/>
      <c r="C205" s="118"/>
      <c r="D205" s="118"/>
      <c r="E205" s="119"/>
    </row>
    <row r="206">
      <c r="A206" s="111"/>
      <c r="B206" s="117"/>
      <c r="C206" s="118"/>
      <c r="D206" s="118"/>
      <c r="E206" s="119"/>
    </row>
    <row r="207">
      <c r="A207" s="111"/>
      <c r="B207" s="117"/>
      <c r="C207" s="118"/>
      <c r="D207" s="118"/>
      <c r="E207" s="119"/>
    </row>
    <row r="208">
      <c r="A208" s="111"/>
      <c r="B208" s="117"/>
      <c r="C208" s="118"/>
      <c r="D208" s="118"/>
      <c r="E208" s="119"/>
    </row>
    <row r="209">
      <c r="A209" s="111"/>
      <c r="B209" s="117"/>
      <c r="C209" s="118"/>
      <c r="D209" s="118"/>
      <c r="E209" s="119"/>
    </row>
    <row r="210">
      <c r="A210" s="111"/>
      <c r="B210" s="117"/>
      <c r="C210" s="118"/>
      <c r="D210" s="118"/>
      <c r="E210" s="119"/>
    </row>
    <row r="211">
      <c r="A211" s="111"/>
      <c r="B211" s="117"/>
      <c r="C211" s="118"/>
      <c r="D211" s="118"/>
      <c r="E211" s="119"/>
    </row>
    <row r="212">
      <c r="A212" s="111"/>
      <c r="B212" s="117"/>
      <c r="C212" s="118"/>
      <c r="D212" s="118"/>
      <c r="E212" s="119"/>
    </row>
    <row r="213">
      <c r="A213" s="111"/>
      <c r="B213" s="117"/>
      <c r="C213" s="118"/>
      <c r="D213" s="118"/>
      <c r="E213" s="119"/>
    </row>
    <row r="214">
      <c r="A214" s="111"/>
      <c r="B214" s="117"/>
      <c r="C214" s="118"/>
      <c r="D214" s="118"/>
      <c r="E214" s="119"/>
    </row>
    <row r="215">
      <c r="A215" s="111"/>
      <c r="B215" s="117"/>
      <c r="C215" s="118"/>
      <c r="D215" s="118"/>
      <c r="E215" s="119"/>
    </row>
    <row r="216">
      <c r="A216" s="111"/>
      <c r="B216" s="117"/>
      <c r="C216" s="118"/>
      <c r="D216" s="118"/>
      <c r="E216" s="119"/>
    </row>
    <row r="217">
      <c r="A217" s="111"/>
      <c r="B217" s="117"/>
      <c r="C217" s="118"/>
      <c r="D217" s="118"/>
      <c r="E217" s="119"/>
    </row>
    <row r="218">
      <c r="A218" s="111"/>
      <c r="B218" s="117"/>
      <c r="C218" s="118"/>
      <c r="D218" s="118"/>
      <c r="E218" s="119"/>
    </row>
    <row r="219">
      <c r="A219" s="111"/>
      <c r="B219" s="117"/>
      <c r="C219" s="118"/>
      <c r="D219" s="118"/>
      <c r="E219" s="119"/>
    </row>
    <row r="220">
      <c r="A220" s="111"/>
      <c r="B220" s="117"/>
      <c r="C220" s="118"/>
      <c r="D220" s="118"/>
      <c r="E220" s="119"/>
    </row>
    <row r="221">
      <c r="A221" s="111"/>
      <c r="B221" s="117"/>
      <c r="C221" s="118"/>
      <c r="D221" s="118"/>
      <c r="E221" s="119"/>
    </row>
    <row r="222">
      <c r="A222" s="111"/>
      <c r="B222" s="117"/>
      <c r="C222" s="118"/>
      <c r="D222" s="118"/>
      <c r="E222" s="119"/>
    </row>
    <row r="223">
      <c r="A223" s="111"/>
      <c r="B223" s="117"/>
      <c r="C223" s="118"/>
      <c r="D223" s="118"/>
      <c r="E223" s="119"/>
    </row>
    <row r="224">
      <c r="A224" s="111"/>
      <c r="B224" s="117"/>
      <c r="C224" s="118"/>
      <c r="D224" s="118"/>
      <c r="E224" s="119"/>
    </row>
    <row r="225">
      <c r="A225" s="111"/>
      <c r="B225" s="117"/>
      <c r="C225" s="118"/>
      <c r="D225" s="118"/>
      <c r="E225" s="119"/>
    </row>
    <row r="226">
      <c r="A226" s="111"/>
      <c r="B226" s="117"/>
      <c r="C226" s="118"/>
      <c r="D226" s="118"/>
      <c r="E226" s="119"/>
    </row>
    <row r="227">
      <c r="A227" s="111"/>
      <c r="B227" s="117"/>
      <c r="C227" s="118"/>
      <c r="D227" s="118"/>
      <c r="E227" s="119"/>
    </row>
    <row r="228">
      <c r="A228" s="111"/>
      <c r="B228" s="117"/>
      <c r="C228" s="118"/>
      <c r="D228" s="118"/>
      <c r="E228" s="119"/>
    </row>
    <row r="229">
      <c r="A229" s="111"/>
      <c r="B229" s="117"/>
      <c r="C229" s="118"/>
      <c r="D229" s="118"/>
      <c r="E229" s="119"/>
    </row>
    <row r="230">
      <c r="A230" s="111"/>
      <c r="B230" s="117"/>
      <c r="C230" s="118"/>
      <c r="D230" s="118"/>
      <c r="E230" s="119"/>
    </row>
    <row r="231">
      <c r="A231" s="111"/>
      <c r="B231" s="117"/>
      <c r="C231" s="118"/>
      <c r="D231" s="118"/>
      <c r="E231" s="119"/>
    </row>
    <row r="232">
      <c r="A232" s="111"/>
      <c r="B232" s="117"/>
      <c r="C232" s="118"/>
      <c r="D232" s="118"/>
      <c r="E232" s="119"/>
    </row>
    <row r="233">
      <c r="A233" s="111"/>
      <c r="B233" s="117"/>
      <c r="C233" s="118"/>
      <c r="D233" s="118"/>
      <c r="E233" s="119"/>
    </row>
    <row r="234">
      <c r="A234" s="111"/>
      <c r="B234" s="117"/>
      <c r="C234" s="118"/>
      <c r="D234" s="118"/>
      <c r="E234" s="119"/>
    </row>
    <row r="235">
      <c r="A235" s="111"/>
      <c r="B235" s="117"/>
      <c r="C235" s="118"/>
      <c r="D235" s="118"/>
      <c r="E235" s="119"/>
    </row>
    <row r="236">
      <c r="A236" s="111"/>
      <c r="B236" s="117"/>
      <c r="C236" s="118"/>
      <c r="D236" s="118"/>
      <c r="E236" s="119"/>
    </row>
    <row r="237">
      <c r="A237" s="111"/>
      <c r="B237" s="117"/>
      <c r="C237" s="118"/>
      <c r="D237" s="118"/>
      <c r="E237" s="119"/>
    </row>
    <row r="238">
      <c r="A238" s="111"/>
      <c r="B238" s="117"/>
      <c r="C238" s="118"/>
      <c r="D238" s="118"/>
      <c r="E238" s="119"/>
    </row>
    <row r="239">
      <c r="A239" s="111"/>
      <c r="B239" s="117"/>
      <c r="C239" s="118"/>
      <c r="D239" s="118"/>
      <c r="E239" s="119"/>
    </row>
    <row r="240">
      <c r="A240" s="111"/>
      <c r="B240" s="117"/>
      <c r="C240" s="118"/>
      <c r="D240" s="118"/>
      <c r="E240" s="119"/>
    </row>
    <row r="241">
      <c r="A241" s="111"/>
      <c r="B241" s="117"/>
      <c r="C241" s="118"/>
      <c r="D241" s="118"/>
      <c r="E241" s="119"/>
    </row>
    <row r="242">
      <c r="A242" s="111"/>
      <c r="B242" s="117"/>
      <c r="C242" s="118"/>
      <c r="D242" s="118"/>
      <c r="E242" s="119"/>
    </row>
    <row r="243">
      <c r="A243" s="111"/>
      <c r="B243" s="117"/>
      <c r="C243" s="118"/>
      <c r="D243" s="118"/>
      <c r="E243" s="119"/>
    </row>
    <row r="244">
      <c r="A244" s="111"/>
      <c r="B244" s="117"/>
      <c r="C244" s="118"/>
      <c r="D244" s="118"/>
      <c r="E244" s="119"/>
    </row>
    <row r="245">
      <c r="A245" s="111"/>
      <c r="B245" s="117"/>
      <c r="C245" s="118"/>
      <c r="D245" s="118"/>
      <c r="E245" s="119"/>
    </row>
    <row r="246">
      <c r="A246" s="111"/>
      <c r="B246" s="117"/>
      <c r="C246" s="118"/>
      <c r="D246" s="118"/>
      <c r="E246" s="119"/>
    </row>
    <row r="247">
      <c r="A247" s="111"/>
      <c r="B247" s="117"/>
      <c r="C247" s="118"/>
      <c r="D247" s="118"/>
      <c r="E247" s="119"/>
    </row>
    <row r="248">
      <c r="A248" s="111"/>
      <c r="B248" s="117"/>
      <c r="C248" s="118"/>
      <c r="D248" s="118"/>
      <c r="E248" s="119"/>
    </row>
    <row r="249">
      <c r="A249" s="111"/>
      <c r="B249" s="117"/>
      <c r="C249" s="118"/>
      <c r="D249" s="118"/>
      <c r="E249" s="119"/>
    </row>
    <row r="250">
      <c r="A250" s="111"/>
      <c r="B250" s="117"/>
      <c r="C250" s="118"/>
      <c r="D250" s="118"/>
      <c r="E250" s="119"/>
    </row>
    <row r="251">
      <c r="A251" s="111"/>
      <c r="B251" s="117"/>
      <c r="C251" s="118"/>
      <c r="D251" s="118"/>
      <c r="E251" s="119"/>
    </row>
    <row r="252">
      <c r="A252" s="111"/>
      <c r="B252" s="117"/>
      <c r="C252" s="118"/>
      <c r="D252" s="118"/>
      <c r="E252" s="119"/>
    </row>
    <row r="253">
      <c r="A253" s="111"/>
      <c r="B253" s="117"/>
      <c r="C253" s="118"/>
      <c r="D253" s="118"/>
      <c r="E253" s="119"/>
    </row>
    <row r="254">
      <c r="A254" s="111"/>
      <c r="B254" s="117"/>
      <c r="C254" s="118"/>
      <c r="D254" s="118"/>
      <c r="E254" s="119"/>
    </row>
    <row r="255">
      <c r="A255" s="111"/>
      <c r="B255" s="117"/>
      <c r="C255" s="118"/>
      <c r="D255" s="118"/>
      <c r="E255" s="119"/>
    </row>
    <row r="256">
      <c r="A256" s="111"/>
      <c r="B256" s="117"/>
      <c r="C256" s="118"/>
      <c r="D256" s="118"/>
      <c r="E256" s="119"/>
    </row>
    <row r="257">
      <c r="A257" s="111"/>
      <c r="B257" s="117"/>
      <c r="C257" s="118"/>
      <c r="D257" s="118"/>
      <c r="E257" s="119"/>
    </row>
    <row r="258">
      <c r="A258" s="111"/>
      <c r="B258" s="117"/>
      <c r="C258" s="118"/>
      <c r="D258" s="118"/>
      <c r="E258" s="119"/>
    </row>
    <row r="259">
      <c r="A259" s="111"/>
      <c r="B259" s="117"/>
      <c r="C259" s="118"/>
      <c r="D259" s="118"/>
      <c r="E259" s="119"/>
    </row>
    <row r="260">
      <c r="A260" s="111"/>
      <c r="B260" s="117"/>
      <c r="C260" s="118"/>
      <c r="D260" s="118"/>
      <c r="E260" s="119"/>
    </row>
    <row r="261">
      <c r="A261" s="111"/>
      <c r="B261" s="117"/>
      <c r="C261" s="118"/>
      <c r="D261" s="118"/>
      <c r="E261" s="119"/>
    </row>
    <row r="262">
      <c r="A262" s="111"/>
      <c r="B262" s="117"/>
      <c r="C262" s="118"/>
      <c r="D262" s="118"/>
      <c r="E262" s="119"/>
    </row>
    <row r="263">
      <c r="A263" s="111"/>
      <c r="B263" s="117"/>
      <c r="C263" s="118"/>
      <c r="D263" s="118"/>
      <c r="E263" s="119"/>
    </row>
    <row r="264">
      <c r="A264" s="111"/>
      <c r="B264" s="117"/>
      <c r="C264" s="118"/>
      <c r="D264" s="118"/>
      <c r="E264" s="119"/>
    </row>
    <row r="265">
      <c r="A265" s="111"/>
      <c r="B265" s="117"/>
      <c r="C265" s="118"/>
      <c r="D265" s="118"/>
      <c r="E265" s="119"/>
    </row>
    <row r="266">
      <c r="A266" s="111"/>
      <c r="B266" s="117"/>
      <c r="C266" s="118"/>
      <c r="D266" s="118"/>
      <c r="E266" s="119"/>
    </row>
    <row r="267">
      <c r="A267" s="111"/>
      <c r="B267" s="117"/>
      <c r="C267" s="118"/>
      <c r="D267" s="118"/>
      <c r="E267" s="119"/>
    </row>
    <row r="268">
      <c r="A268" s="111"/>
      <c r="B268" s="117"/>
      <c r="C268" s="118"/>
      <c r="D268" s="118"/>
      <c r="E268" s="119"/>
    </row>
    <row r="269">
      <c r="A269" s="111"/>
      <c r="B269" s="117"/>
      <c r="C269" s="118"/>
      <c r="D269" s="118"/>
      <c r="E269" s="119"/>
    </row>
    <row r="270">
      <c r="A270" s="111"/>
      <c r="B270" s="117"/>
      <c r="C270" s="118"/>
      <c r="D270" s="118"/>
      <c r="E270" s="119"/>
    </row>
    <row r="271">
      <c r="A271" s="111"/>
      <c r="B271" s="117"/>
      <c r="C271" s="118"/>
      <c r="D271" s="118"/>
      <c r="E271" s="119"/>
    </row>
    <row r="272">
      <c r="A272" s="111"/>
      <c r="B272" s="117"/>
      <c r="C272" s="118"/>
      <c r="D272" s="118"/>
      <c r="E272" s="119"/>
    </row>
    <row r="273">
      <c r="A273" s="111"/>
      <c r="B273" s="117"/>
      <c r="C273" s="118"/>
      <c r="D273" s="118"/>
      <c r="E273" s="119"/>
    </row>
    <row r="274">
      <c r="A274" s="111"/>
      <c r="B274" s="117"/>
      <c r="C274" s="118"/>
      <c r="D274" s="118"/>
      <c r="E274" s="119"/>
    </row>
    <row r="275">
      <c r="A275" s="111"/>
      <c r="B275" s="117"/>
      <c r="C275" s="118"/>
      <c r="D275" s="118"/>
      <c r="E275" s="119"/>
    </row>
    <row r="276">
      <c r="A276" s="111"/>
      <c r="B276" s="117"/>
      <c r="C276" s="118"/>
      <c r="D276" s="118"/>
      <c r="E276" s="119"/>
    </row>
    <row r="277">
      <c r="A277" s="111"/>
      <c r="B277" s="117"/>
      <c r="C277" s="118"/>
      <c r="D277" s="118"/>
      <c r="E277" s="119"/>
    </row>
    <row r="278">
      <c r="A278" s="111"/>
      <c r="B278" s="117"/>
      <c r="C278" s="118"/>
      <c r="D278" s="118"/>
      <c r="E278" s="119"/>
    </row>
    <row r="279">
      <c r="A279" s="111"/>
      <c r="B279" s="117"/>
      <c r="C279" s="118"/>
      <c r="D279" s="118"/>
      <c r="E279" s="119"/>
    </row>
    <row r="280">
      <c r="A280" s="111"/>
      <c r="B280" s="117"/>
      <c r="C280" s="118"/>
      <c r="D280" s="118"/>
      <c r="E280" s="119"/>
    </row>
    <row r="281">
      <c r="A281" s="111"/>
      <c r="B281" s="117"/>
      <c r="C281" s="118"/>
      <c r="D281" s="118"/>
      <c r="E281" s="119"/>
    </row>
    <row r="282">
      <c r="A282" s="111"/>
      <c r="B282" s="117"/>
      <c r="C282" s="118"/>
      <c r="D282" s="118"/>
      <c r="E282" s="119"/>
    </row>
    <row r="283">
      <c r="A283" s="111"/>
      <c r="B283" s="117"/>
      <c r="C283" s="118"/>
      <c r="D283" s="118"/>
      <c r="E283" s="119"/>
    </row>
    <row r="284">
      <c r="A284" s="111"/>
      <c r="B284" s="117"/>
      <c r="C284" s="118"/>
      <c r="D284" s="118"/>
      <c r="E284" s="119"/>
    </row>
    <row r="285">
      <c r="A285" s="111"/>
      <c r="B285" s="117"/>
      <c r="C285" s="118"/>
      <c r="D285" s="118"/>
      <c r="E285" s="119"/>
    </row>
    <row r="286">
      <c r="A286" s="111"/>
      <c r="B286" s="117"/>
      <c r="C286" s="118"/>
      <c r="D286" s="118"/>
      <c r="E286" s="119"/>
    </row>
    <row r="287">
      <c r="A287" s="111"/>
      <c r="B287" s="117"/>
      <c r="C287" s="118"/>
      <c r="D287" s="118"/>
      <c r="E287" s="119"/>
    </row>
    <row r="288">
      <c r="A288" s="111"/>
      <c r="B288" s="117"/>
      <c r="C288" s="118"/>
      <c r="D288" s="118"/>
      <c r="E288" s="119"/>
    </row>
    <row r="289">
      <c r="A289" s="111"/>
      <c r="B289" s="117"/>
      <c r="C289" s="118"/>
      <c r="D289" s="118"/>
      <c r="E289" s="119"/>
    </row>
    <row r="290">
      <c r="A290" s="111"/>
      <c r="B290" s="117"/>
      <c r="C290" s="118"/>
      <c r="D290" s="118"/>
      <c r="E290" s="119"/>
    </row>
    <row r="291">
      <c r="A291" s="111"/>
      <c r="B291" s="117"/>
      <c r="C291" s="118"/>
      <c r="D291" s="118"/>
      <c r="E291" s="119"/>
    </row>
    <row r="292">
      <c r="A292" s="111"/>
      <c r="B292" s="117"/>
      <c r="C292" s="118"/>
      <c r="D292" s="118"/>
      <c r="E292" s="119"/>
    </row>
    <row r="293">
      <c r="A293" s="111"/>
      <c r="B293" s="117"/>
      <c r="C293" s="118"/>
      <c r="D293" s="118"/>
      <c r="E293" s="119"/>
    </row>
    <row r="294">
      <c r="A294" s="111"/>
      <c r="B294" s="117"/>
      <c r="C294" s="118"/>
      <c r="D294" s="118"/>
      <c r="E294" s="119"/>
    </row>
    <row r="295">
      <c r="A295" s="111"/>
      <c r="B295" s="117"/>
      <c r="C295" s="118"/>
      <c r="D295" s="118"/>
      <c r="E295" s="119"/>
    </row>
    <row r="296">
      <c r="A296" s="111"/>
      <c r="B296" s="117"/>
      <c r="C296" s="118"/>
      <c r="D296" s="118"/>
      <c r="E296" s="119"/>
    </row>
    <row r="297">
      <c r="A297" s="111"/>
      <c r="B297" s="117"/>
      <c r="C297" s="118"/>
      <c r="D297" s="118"/>
      <c r="E297" s="119"/>
    </row>
    <row r="298">
      <c r="A298" s="111"/>
      <c r="B298" s="117"/>
      <c r="C298" s="118"/>
      <c r="D298" s="118"/>
      <c r="E298" s="119"/>
    </row>
    <row r="299">
      <c r="A299" s="111"/>
      <c r="B299" s="117"/>
      <c r="C299" s="118"/>
      <c r="D299" s="118"/>
      <c r="E299" s="119"/>
    </row>
    <row r="300">
      <c r="A300" s="111"/>
      <c r="B300" s="117"/>
      <c r="C300" s="118"/>
      <c r="D300" s="118"/>
      <c r="E300" s="119"/>
    </row>
    <row r="301">
      <c r="A301" s="111"/>
      <c r="B301" s="117"/>
      <c r="C301" s="118"/>
      <c r="D301" s="118"/>
      <c r="E301" s="119"/>
    </row>
    <row r="302">
      <c r="A302" s="111"/>
      <c r="B302" s="117"/>
      <c r="C302" s="118"/>
      <c r="D302" s="118"/>
      <c r="E302" s="119"/>
    </row>
    <row r="303">
      <c r="A303" s="111"/>
      <c r="B303" s="117"/>
      <c r="C303" s="118"/>
      <c r="D303" s="118"/>
      <c r="E303" s="119"/>
    </row>
    <row r="304">
      <c r="A304" s="111"/>
      <c r="B304" s="117"/>
      <c r="C304" s="118"/>
      <c r="D304" s="118"/>
      <c r="E304" s="119"/>
    </row>
    <row r="305">
      <c r="A305" s="111"/>
      <c r="B305" s="117"/>
      <c r="C305" s="118"/>
      <c r="D305" s="118"/>
      <c r="E305" s="119"/>
    </row>
    <row r="306">
      <c r="A306" s="111"/>
      <c r="B306" s="117"/>
      <c r="C306" s="118"/>
      <c r="D306" s="118"/>
      <c r="E306" s="119"/>
    </row>
    <row r="307">
      <c r="A307" s="111"/>
      <c r="B307" s="117"/>
      <c r="C307" s="118"/>
      <c r="D307" s="118"/>
      <c r="E307" s="119"/>
    </row>
    <row r="308">
      <c r="A308" s="111"/>
      <c r="B308" s="117"/>
      <c r="C308" s="118"/>
      <c r="D308" s="118"/>
      <c r="E308" s="119"/>
    </row>
    <row r="309">
      <c r="A309" s="111"/>
      <c r="B309" s="117"/>
      <c r="C309" s="118"/>
      <c r="D309" s="118"/>
      <c r="E309" s="119"/>
    </row>
    <row r="310">
      <c r="A310" s="111"/>
      <c r="B310" s="117"/>
      <c r="C310" s="118"/>
      <c r="D310" s="118"/>
      <c r="E310" s="119"/>
    </row>
    <row r="311">
      <c r="A311" s="111"/>
      <c r="B311" s="117"/>
      <c r="C311" s="118"/>
      <c r="D311" s="118"/>
      <c r="E311" s="119"/>
    </row>
    <row r="312">
      <c r="A312" s="111"/>
      <c r="B312" s="117"/>
      <c r="C312" s="118"/>
      <c r="D312" s="118"/>
      <c r="E312" s="119"/>
    </row>
    <row r="313">
      <c r="A313" s="111"/>
      <c r="B313" s="117"/>
      <c r="C313" s="118"/>
      <c r="D313" s="118"/>
      <c r="E313" s="119"/>
    </row>
    <row r="314">
      <c r="A314" s="111"/>
      <c r="B314" s="117"/>
      <c r="C314" s="118"/>
      <c r="D314" s="118"/>
      <c r="E314" s="119"/>
    </row>
    <row r="315">
      <c r="A315" s="111"/>
      <c r="B315" s="117"/>
      <c r="C315" s="118"/>
      <c r="D315" s="118"/>
      <c r="E315" s="119"/>
    </row>
    <row r="316">
      <c r="A316" s="111"/>
      <c r="B316" s="117"/>
      <c r="C316" s="118"/>
      <c r="D316" s="118"/>
      <c r="E316" s="119"/>
    </row>
    <row r="317">
      <c r="A317" s="111"/>
      <c r="B317" s="117"/>
      <c r="C317" s="118"/>
      <c r="D317" s="118"/>
      <c r="E317" s="119"/>
    </row>
    <row r="318">
      <c r="A318" s="111"/>
      <c r="B318" s="117"/>
      <c r="C318" s="118"/>
      <c r="D318" s="118"/>
      <c r="E318" s="119"/>
    </row>
    <row r="319">
      <c r="A319" s="111"/>
      <c r="B319" s="117"/>
      <c r="C319" s="118"/>
      <c r="D319" s="118"/>
      <c r="E319" s="119"/>
    </row>
    <row r="320">
      <c r="A320" s="111"/>
      <c r="B320" s="117"/>
      <c r="C320" s="118"/>
      <c r="D320" s="118"/>
      <c r="E320" s="119"/>
    </row>
    <row r="321">
      <c r="A321" s="111"/>
      <c r="B321" s="117"/>
      <c r="C321" s="118"/>
      <c r="D321" s="118"/>
      <c r="E321" s="119"/>
    </row>
    <row r="322">
      <c r="A322" s="111"/>
      <c r="B322" s="117"/>
      <c r="C322" s="118"/>
      <c r="D322" s="118"/>
      <c r="E322" s="119"/>
    </row>
    <row r="323">
      <c r="A323" s="111"/>
      <c r="B323" s="117"/>
      <c r="C323" s="118"/>
      <c r="D323" s="118"/>
      <c r="E323" s="119"/>
    </row>
    <row r="324">
      <c r="A324" s="111"/>
      <c r="B324" s="117"/>
      <c r="C324" s="118"/>
      <c r="D324" s="118"/>
      <c r="E324" s="119"/>
    </row>
    <row r="325">
      <c r="A325" s="111"/>
      <c r="B325" s="117"/>
      <c r="C325" s="118"/>
      <c r="D325" s="118"/>
      <c r="E325" s="119"/>
    </row>
    <row r="326">
      <c r="A326" s="111"/>
      <c r="B326" s="117"/>
      <c r="C326" s="118"/>
      <c r="D326" s="118"/>
      <c r="E326" s="119"/>
    </row>
    <row r="327">
      <c r="A327" s="111"/>
      <c r="B327" s="117"/>
      <c r="C327" s="118"/>
      <c r="D327" s="118"/>
      <c r="E327" s="119"/>
    </row>
    <row r="328">
      <c r="A328" s="111"/>
      <c r="B328" s="117"/>
      <c r="C328" s="118"/>
      <c r="D328" s="118"/>
      <c r="E328" s="119"/>
    </row>
    <row r="329">
      <c r="A329" s="111"/>
      <c r="B329" s="117"/>
      <c r="C329" s="118"/>
      <c r="D329" s="118"/>
      <c r="E329" s="119"/>
    </row>
    <row r="330">
      <c r="A330" s="111"/>
      <c r="B330" s="117"/>
      <c r="C330" s="118"/>
      <c r="D330" s="118"/>
      <c r="E330" s="119"/>
    </row>
    <row r="331">
      <c r="A331" s="111"/>
      <c r="B331" s="117"/>
      <c r="C331" s="118"/>
      <c r="D331" s="118"/>
      <c r="E331" s="119"/>
    </row>
    <row r="332">
      <c r="A332" s="111"/>
      <c r="B332" s="117"/>
      <c r="C332" s="118"/>
      <c r="D332" s="118"/>
      <c r="E332" s="119"/>
    </row>
    <row r="333">
      <c r="A333" s="111"/>
      <c r="B333" s="117"/>
      <c r="C333" s="118"/>
      <c r="D333" s="118"/>
      <c r="E333" s="119"/>
    </row>
    <row r="334">
      <c r="A334" s="111"/>
      <c r="B334" s="117"/>
      <c r="C334" s="118"/>
      <c r="D334" s="118"/>
      <c r="E334" s="119"/>
    </row>
    <row r="335">
      <c r="A335" s="111"/>
      <c r="B335" s="117"/>
      <c r="C335" s="118"/>
      <c r="D335" s="118"/>
      <c r="E335" s="119"/>
    </row>
    <row r="336">
      <c r="A336" s="111"/>
      <c r="B336" s="117"/>
      <c r="C336" s="118"/>
      <c r="D336" s="118"/>
      <c r="E336" s="119"/>
    </row>
    <row r="337">
      <c r="A337" s="111"/>
      <c r="B337" s="117"/>
      <c r="C337" s="118"/>
      <c r="D337" s="118"/>
      <c r="E337" s="119"/>
    </row>
    <row r="338">
      <c r="A338" s="111"/>
      <c r="B338" s="117"/>
      <c r="C338" s="118"/>
      <c r="D338" s="118"/>
      <c r="E338" s="119"/>
    </row>
    <row r="339">
      <c r="A339" s="111"/>
      <c r="B339" s="117"/>
      <c r="C339" s="118"/>
      <c r="D339" s="118"/>
      <c r="E339" s="119"/>
    </row>
    <row r="340">
      <c r="A340" s="111"/>
      <c r="B340" s="117"/>
      <c r="C340" s="118"/>
      <c r="D340" s="118"/>
      <c r="E340" s="119"/>
    </row>
    <row r="341">
      <c r="A341" s="111"/>
      <c r="B341" s="117"/>
      <c r="C341" s="118"/>
      <c r="D341" s="118"/>
      <c r="E341" s="119"/>
    </row>
    <row r="342">
      <c r="A342" s="111"/>
      <c r="B342" s="117"/>
      <c r="C342" s="118"/>
      <c r="D342" s="118"/>
      <c r="E342" s="119"/>
    </row>
    <row r="343">
      <c r="A343" s="111"/>
      <c r="B343" s="117"/>
      <c r="C343" s="118"/>
      <c r="D343" s="118"/>
      <c r="E343" s="119"/>
    </row>
    <row r="344">
      <c r="A344" s="111"/>
      <c r="B344" s="117"/>
      <c r="C344" s="118"/>
      <c r="D344" s="118"/>
      <c r="E344" s="119"/>
    </row>
    <row r="345">
      <c r="A345" s="111"/>
      <c r="B345" s="117"/>
      <c r="C345" s="118"/>
      <c r="D345" s="118"/>
      <c r="E345" s="119"/>
    </row>
    <row r="346">
      <c r="A346" s="111"/>
      <c r="B346" s="117"/>
      <c r="C346" s="118"/>
      <c r="D346" s="118"/>
      <c r="E346" s="119"/>
    </row>
    <row r="347">
      <c r="A347" s="111"/>
      <c r="B347" s="117"/>
      <c r="C347" s="118"/>
      <c r="D347" s="118"/>
      <c r="E347" s="119"/>
    </row>
    <row r="348">
      <c r="A348" s="111"/>
      <c r="B348" s="117"/>
      <c r="C348" s="118"/>
      <c r="D348" s="118"/>
      <c r="E348" s="119"/>
    </row>
    <row r="349">
      <c r="A349" s="111"/>
      <c r="B349" s="117"/>
      <c r="C349" s="118"/>
      <c r="D349" s="118"/>
      <c r="E349" s="119"/>
    </row>
    <row r="350">
      <c r="A350" s="111"/>
      <c r="B350" s="117"/>
      <c r="C350" s="118"/>
      <c r="D350" s="118"/>
      <c r="E350" s="119"/>
    </row>
    <row r="351">
      <c r="A351" s="111"/>
      <c r="B351" s="117"/>
      <c r="C351" s="118"/>
      <c r="D351" s="118"/>
      <c r="E351" s="119"/>
    </row>
    <row r="352">
      <c r="A352" s="111"/>
      <c r="B352" s="117"/>
      <c r="C352" s="118"/>
      <c r="D352" s="118"/>
      <c r="E352" s="119"/>
    </row>
    <row r="353">
      <c r="A353" s="111"/>
      <c r="B353" s="117"/>
      <c r="C353" s="118"/>
      <c r="D353" s="118"/>
      <c r="E353" s="119"/>
    </row>
    <row r="354">
      <c r="A354" s="111"/>
      <c r="B354" s="117"/>
      <c r="C354" s="118"/>
      <c r="D354" s="118"/>
      <c r="E354" s="119"/>
    </row>
    <row r="355">
      <c r="A355" s="111"/>
      <c r="B355" s="117"/>
      <c r="C355" s="118"/>
      <c r="D355" s="118"/>
      <c r="E355" s="119"/>
    </row>
    <row r="356">
      <c r="A356" s="111"/>
      <c r="B356" s="117"/>
      <c r="C356" s="118"/>
      <c r="D356" s="118"/>
      <c r="E356" s="119"/>
    </row>
    <row r="357">
      <c r="A357" s="111"/>
      <c r="B357" s="117"/>
      <c r="C357" s="118"/>
      <c r="D357" s="118"/>
      <c r="E357" s="119"/>
    </row>
    <row r="358">
      <c r="A358" s="111"/>
      <c r="B358" s="117"/>
      <c r="C358" s="118"/>
      <c r="D358" s="118"/>
      <c r="E358" s="119"/>
    </row>
    <row r="359">
      <c r="A359" s="111"/>
      <c r="B359" s="117"/>
      <c r="C359" s="118"/>
      <c r="D359" s="118"/>
      <c r="E359" s="119"/>
    </row>
    <row r="360">
      <c r="A360" s="111"/>
      <c r="B360" s="117"/>
      <c r="C360" s="118"/>
      <c r="D360" s="118"/>
      <c r="E360" s="119"/>
    </row>
    <row r="361">
      <c r="A361" s="111"/>
      <c r="B361" s="117"/>
      <c r="C361" s="118"/>
      <c r="D361" s="118"/>
      <c r="E361" s="119"/>
    </row>
    <row r="362">
      <c r="A362" s="111"/>
      <c r="B362" s="117"/>
      <c r="C362" s="118"/>
      <c r="D362" s="118"/>
      <c r="E362" s="119"/>
    </row>
    <row r="363">
      <c r="A363" s="111"/>
      <c r="B363" s="117"/>
      <c r="C363" s="118"/>
      <c r="D363" s="118"/>
      <c r="E363" s="119"/>
    </row>
    <row r="364">
      <c r="A364" s="111"/>
      <c r="B364" s="117"/>
      <c r="C364" s="118"/>
      <c r="D364" s="118"/>
      <c r="E364" s="119"/>
    </row>
    <row r="365">
      <c r="A365" s="111"/>
      <c r="B365" s="117"/>
      <c r="C365" s="118"/>
      <c r="D365" s="118"/>
      <c r="E365" s="119"/>
    </row>
    <row r="366">
      <c r="A366" s="111"/>
      <c r="B366" s="117"/>
      <c r="C366" s="118"/>
      <c r="D366" s="118"/>
      <c r="E366" s="119"/>
    </row>
    <row r="367">
      <c r="A367" s="111"/>
      <c r="B367" s="117"/>
      <c r="C367" s="118"/>
      <c r="D367" s="118"/>
      <c r="E367" s="119"/>
    </row>
    <row r="368">
      <c r="A368" s="111"/>
      <c r="B368" s="117"/>
      <c r="C368" s="118"/>
      <c r="D368" s="118"/>
      <c r="E368" s="119"/>
    </row>
    <row r="369">
      <c r="A369" s="111"/>
      <c r="B369" s="117"/>
      <c r="C369" s="118"/>
      <c r="D369" s="118"/>
      <c r="E369" s="119"/>
    </row>
    <row r="370">
      <c r="A370" s="111"/>
      <c r="B370" s="117"/>
      <c r="C370" s="118"/>
      <c r="D370" s="118"/>
      <c r="E370" s="119"/>
    </row>
    <row r="371">
      <c r="A371" s="111"/>
      <c r="B371" s="117"/>
      <c r="C371" s="118"/>
      <c r="D371" s="118"/>
      <c r="E371" s="119"/>
    </row>
    <row r="372">
      <c r="A372" s="111"/>
      <c r="B372" s="117"/>
      <c r="C372" s="118"/>
      <c r="D372" s="118"/>
      <c r="E372" s="119"/>
    </row>
    <row r="373">
      <c r="A373" s="111"/>
      <c r="B373" s="117"/>
      <c r="C373" s="118"/>
      <c r="D373" s="118"/>
      <c r="E373" s="119"/>
    </row>
    <row r="374">
      <c r="A374" s="111"/>
      <c r="B374" s="117"/>
      <c r="C374" s="118"/>
      <c r="D374" s="118"/>
      <c r="E374" s="119"/>
    </row>
    <row r="375">
      <c r="A375" s="111"/>
      <c r="B375" s="117"/>
      <c r="C375" s="118"/>
      <c r="D375" s="118"/>
      <c r="E375" s="119"/>
    </row>
    <row r="376">
      <c r="A376" s="111"/>
      <c r="B376" s="117"/>
      <c r="C376" s="118"/>
      <c r="D376" s="118"/>
      <c r="E376" s="119"/>
    </row>
    <row r="377">
      <c r="A377" s="111"/>
      <c r="B377" s="117"/>
      <c r="C377" s="118"/>
      <c r="D377" s="118"/>
      <c r="E377" s="119"/>
    </row>
    <row r="378">
      <c r="A378" s="111"/>
      <c r="B378" s="117"/>
      <c r="C378" s="118"/>
      <c r="D378" s="118"/>
      <c r="E378" s="119"/>
    </row>
    <row r="379">
      <c r="A379" s="111"/>
      <c r="B379" s="117"/>
      <c r="C379" s="118"/>
      <c r="D379" s="118"/>
      <c r="E379" s="119"/>
    </row>
    <row r="380">
      <c r="A380" s="111"/>
      <c r="B380" s="117"/>
      <c r="C380" s="118"/>
      <c r="D380" s="118"/>
      <c r="E380" s="119"/>
    </row>
    <row r="381">
      <c r="A381" s="111"/>
      <c r="B381" s="117"/>
      <c r="C381" s="118"/>
      <c r="D381" s="118"/>
      <c r="E381" s="119"/>
    </row>
    <row r="382">
      <c r="A382" s="111"/>
      <c r="B382" s="117"/>
      <c r="C382" s="118"/>
      <c r="D382" s="118"/>
      <c r="E382" s="119"/>
    </row>
    <row r="383">
      <c r="A383" s="111"/>
      <c r="B383" s="117"/>
      <c r="C383" s="118"/>
      <c r="D383" s="118"/>
      <c r="E383" s="119"/>
    </row>
    <row r="384">
      <c r="A384" s="111"/>
      <c r="B384" s="117"/>
      <c r="C384" s="118"/>
      <c r="D384" s="118"/>
      <c r="E384" s="119"/>
    </row>
    <row r="385">
      <c r="A385" s="111"/>
      <c r="B385" s="117"/>
      <c r="C385" s="118"/>
      <c r="D385" s="118"/>
      <c r="E385" s="119"/>
    </row>
    <row r="386">
      <c r="A386" s="111"/>
      <c r="B386" s="117"/>
      <c r="C386" s="118"/>
      <c r="D386" s="118"/>
      <c r="E386" s="119"/>
    </row>
    <row r="387">
      <c r="A387" s="111"/>
      <c r="B387" s="117"/>
      <c r="C387" s="118"/>
      <c r="D387" s="118"/>
      <c r="E387" s="119"/>
    </row>
    <row r="388">
      <c r="A388" s="111"/>
      <c r="B388" s="117"/>
      <c r="C388" s="118"/>
      <c r="D388" s="118"/>
      <c r="E388" s="119"/>
    </row>
    <row r="389">
      <c r="A389" s="111"/>
      <c r="B389" s="117"/>
      <c r="C389" s="118"/>
      <c r="D389" s="118"/>
      <c r="E389" s="119"/>
    </row>
    <row r="390">
      <c r="A390" s="111"/>
      <c r="B390" s="117"/>
      <c r="C390" s="118"/>
      <c r="D390" s="118"/>
      <c r="E390" s="119"/>
    </row>
    <row r="391">
      <c r="A391" s="111"/>
      <c r="B391" s="117"/>
      <c r="C391" s="118"/>
      <c r="D391" s="118"/>
      <c r="E391" s="119"/>
    </row>
    <row r="392">
      <c r="A392" s="111"/>
      <c r="B392" s="117"/>
      <c r="C392" s="118"/>
      <c r="D392" s="118"/>
      <c r="E392" s="119"/>
    </row>
    <row r="393">
      <c r="A393" s="111"/>
      <c r="B393" s="117"/>
      <c r="C393" s="118"/>
      <c r="D393" s="118"/>
      <c r="E393" s="119"/>
    </row>
    <row r="394">
      <c r="A394" s="111"/>
      <c r="B394" s="117"/>
      <c r="C394" s="118"/>
      <c r="D394" s="118"/>
      <c r="E394" s="119"/>
    </row>
    <row r="395">
      <c r="A395" s="111"/>
      <c r="B395" s="117"/>
      <c r="C395" s="118"/>
      <c r="D395" s="118"/>
      <c r="E395" s="119"/>
    </row>
    <row r="396">
      <c r="A396" s="111"/>
      <c r="B396" s="117"/>
      <c r="C396" s="118"/>
      <c r="D396" s="118"/>
      <c r="E396" s="119"/>
    </row>
    <row r="397">
      <c r="A397" s="111"/>
      <c r="B397" s="117"/>
      <c r="C397" s="118"/>
      <c r="D397" s="118"/>
      <c r="E397" s="119"/>
    </row>
    <row r="398">
      <c r="A398" s="111"/>
      <c r="B398" s="117"/>
      <c r="C398" s="118"/>
      <c r="D398" s="118"/>
      <c r="E398" s="119"/>
    </row>
    <row r="399">
      <c r="A399" s="111"/>
      <c r="B399" s="117"/>
      <c r="C399" s="118"/>
      <c r="D399" s="118"/>
      <c r="E399" s="119"/>
    </row>
    <row r="400">
      <c r="A400" s="111"/>
      <c r="B400" s="117"/>
      <c r="C400" s="118"/>
      <c r="D400" s="118"/>
      <c r="E400" s="119"/>
    </row>
    <row r="401">
      <c r="A401" s="111"/>
      <c r="B401" s="117"/>
      <c r="C401" s="118"/>
      <c r="D401" s="118"/>
      <c r="E401" s="119"/>
    </row>
    <row r="402">
      <c r="A402" s="111"/>
      <c r="B402" s="117"/>
      <c r="C402" s="118"/>
      <c r="D402" s="118"/>
      <c r="E402" s="119"/>
    </row>
    <row r="403">
      <c r="A403" s="111"/>
      <c r="B403" s="117"/>
      <c r="C403" s="118"/>
      <c r="D403" s="118"/>
      <c r="E403" s="119"/>
    </row>
    <row r="404">
      <c r="A404" s="111"/>
      <c r="B404" s="117"/>
      <c r="C404" s="118"/>
      <c r="D404" s="118"/>
      <c r="E404" s="119"/>
    </row>
    <row r="405">
      <c r="A405" s="111"/>
      <c r="B405" s="117"/>
      <c r="C405" s="118"/>
      <c r="D405" s="118"/>
      <c r="E405" s="119"/>
    </row>
    <row r="406">
      <c r="A406" s="111"/>
      <c r="B406" s="117"/>
      <c r="C406" s="118"/>
      <c r="D406" s="118"/>
      <c r="E406" s="119"/>
    </row>
    <row r="407">
      <c r="A407" s="111"/>
      <c r="B407" s="117"/>
      <c r="C407" s="118"/>
      <c r="D407" s="118"/>
      <c r="E407" s="119"/>
    </row>
    <row r="408">
      <c r="A408" s="111"/>
      <c r="B408" s="117"/>
      <c r="C408" s="118"/>
      <c r="D408" s="118"/>
      <c r="E408" s="119"/>
    </row>
    <row r="409">
      <c r="A409" s="111"/>
      <c r="B409" s="117"/>
      <c r="C409" s="118"/>
      <c r="D409" s="118"/>
      <c r="E409" s="119"/>
    </row>
    <row r="410">
      <c r="A410" s="111"/>
      <c r="B410" s="117"/>
      <c r="C410" s="118"/>
      <c r="D410" s="118"/>
      <c r="E410" s="119"/>
    </row>
    <row r="411">
      <c r="A411" s="111"/>
      <c r="B411" s="117"/>
      <c r="C411" s="118"/>
      <c r="D411" s="118"/>
      <c r="E411" s="119"/>
    </row>
    <row r="412">
      <c r="A412" s="111"/>
      <c r="B412" s="117"/>
      <c r="C412" s="118"/>
      <c r="D412" s="118"/>
      <c r="E412" s="119"/>
    </row>
    <row r="413">
      <c r="A413" s="111"/>
      <c r="B413" s="117"/>
      <c r="C413" s="118"/>
      <c r="D413" s="118"/>
      <c r="E413" s="119"/>
    </row>
    <row r="414">
      <c r="A414" s="111"/>
      <c r="B414" s="117"/>
      <c r="C414" s="118"/>
      <c r="D414" s="118"/>
      <c r="E414" s="119"/>
    </row>
    <row r="415">
      <c r="A415" s="111"/>
      <c r="B415" s="117"/>
      <c r="C415" s="118"/>
      <c r="D415" s="118"/>
      <c r="E415" s="119"/>
    </row>
    <row r="416">
      <c r="A416" s="111"/>
      <c r="B416" s="117"/>
      <c r="C416" s="118"/>
      <c r="D416" s="118"/>
      <c r="E416" s="119"/>
    </row>
    <row r="417">
      <c r="A417" s="111"/>
      <c r="B417" s="117"/>
      <c r="C417" s="118"/>
      <c r="D417" s="118"/>
      <c r="E417" s="119"/>
    </row>
    <row r="418">
      <c r="A418" s="111"/>
      <c r="B418" s="117"/>
      <c r="C418" s="118"/>
      <c r="D418" s="118"/>
      <c r="E418" s="119"/>
    </row>
    <row r="419">
      <c r="A419" s="111"/>
      <c r="B419" s="117"/>
      <c r="C419" s="118"/>
      <c r="D419" s="118"/>
      <c r="E419" s="119"/>
    </row>
    <row r="420">
      <c r="A420" s="111"/>
      <c r="B420" s="117"/>
      <c r="C420" s="118"/>
      <c r="D420" s="118"/>
      <c r="E420" s="119"/>
    </row>
    <row r="421">
      <c r="A421" s="111"/>
      <c r="B421" s="117"/>
      <c r="C421" s="118"/>
      <c r="D421" s="118"/>
      <c r="E421" s="119"/>
    </row>
    <row r="422">
      <c r="A422" s="111"/>
      <c r="B422" s="117"/>
      <c r="C422" s="118"/>
      <c r="D422" s="118"/>
      <c r="E422" s="119"/>
    </row>
    <row r="423">
      <c r="A423" s="111"/>
      <c r="B423" s="117"/>
      <c r="C423" s="118"/>
      <c r="D423" s="118"/>
      <c r="E423" s="119"/>
    </row>
    <row r="424">
      <c r="A424" s="111"/>
      <c r="B424" s="117"/>
      <c r="C424" s="118"/>
      <c r="D424" s="118"/>
      <c r="E424" s="119"/>
    </row>
    <row r="425">
      <c r="A425" s="111"/>
      <c r="B425" s="117"/>
      <c r="C425" s="118"/>
      <c r="D425" s="118"/>
      <c r="E425" s="119"/>
    </row>
    <row r="426">
      <c r="A426" s="111"/>
      <c r="B426" s="117"/>
      <c r="C426" s="118"/>
      <c r="D426" s="118"/>
      <c r="E426" s="119"/>
    </row>
    <row r="427">
      <c r="A427" s="111"/>
      <c r="B427" s="117"/>
      <c r="C427" s="118"/>
      <c r="D427" s="118"/>
      <c r="E427" s="119"/>
    </row>
    <row r="428">
      <c r="A428" s="111"/>
      <c r="B428" s="117"/>
      <c r="C428" s="118"/>
      <c r="D428" s="118"/>
      <c r="E428" s="119"/>
    </row>
    <row r="429">
      <c r="A429" s="111"/>
      <c r="B429" s="117"/>
      <c r="C429" s="118"/>
      <c r="D429" s="118"/>
      <c r="E429" s="119"/>
    </row>
    <row r="430">
      <c r="A430" s="111"/>
      <c r="B430" s="117"/>
      <c r="C430" s="118"/>
      <c r="D430" s="118"/>
      <c r="E430" s="119"/>
    </row>
    <row r="431">
      <c r="A431" s="111"/>
      <c r="B431" s="117"/>
      <c r="C431" s="118"/>
      <c r="D431" s="118"/>
      <c r="E431" s="119"/>
    </row>
    <row r="432">
      <c r="A432" s="111"/>
      <c r="B432" s="117"/>
      <c r="C432" s="118"/>
      <c r="D432" s="118"/>
      <c r="E432" s="119"/>
    </row>
    <row r="433">
      <c r="A433" s="111"/>
      <c r="B433" s="117"/>
      <c r="C433" s="118"/>
      <c r="D433" s="118"/>
      <c r="E433" s="119"/>
    </row>
    <row r="434">
      <c r="A434" s="111"/>
      <c r="B434" s="117"/>
      <c r="C434" s="118"/>
      <c r="D434" s="118"/>
      <c r="E434" s="119"/>
    </row>
    <row r="435">
      <c r="A435" s="111"/>
      <c r="B435" s="117"/>
      <c r="C435" s="118"/>
      <c r="D435" s="118"/>
      <c r="E435" s="119"/>
    </row>
    <row r="436">
      <c r="A436" s="111"/>
      <c r="B436" s="117"/>
      <c r="C436" s="118"/>
      <c r="D436" s="118"/>
      <c r="E436" s="119"/>
    </row>
    <row r="437">
      <c r="A437" s="111"/>
      <c r="B437" s="117"/>
      <c r="C437" s="118"/>
      <c r="D437" s="118"/>
      <c r="E437" s="119"/>
    </row>
    <row r="438">
      <c r="A438" s="111"/>
      <c r="B438" s="117"/>
      <c r="C438" s="118"/>
      <c r="D438" s="118"/>
      <c r="E438" s="119"/>
    </row>
    <row r="439">
      <c r="A439" s="111"/>
      <c r="B439" s="117"/>
      <c r="C439" s="118"/>
      <c r="D439" s="118"/>
      <c r="E439" s="119"/>
    </row>
    <row r="440">
      <c r="A440" s="111"/>
      <c r="B440" s="117"/>
      <c r="C440" s="118"/>
      <c r="D440" s="118"/>
      <c r="E440" s="119"/>
    </row>
    <row r="441">
      <c r="A441" s="111"/>
      <c r="B441" s="117"/>
      <c r="C441" s="118"/>
      <c r="D441" s="118"/>
      <c r="E441" s="119"/>
    </row>
    <row r="442">
      <c r="A442" s="111"/>
      <c r="B442" s="117"/>
      <c r="C442" s="118"/>
      <c r="D442" s="118"/>
      <c r="E442" s="119"/>
    </row>
    <row r="443">
      <c r="A443" s="111"/>
      <c r="B443" s="117"/>
      <c r="C443" s="118"/>
      <c r="D443" s="118"/>
      <c r="E443" s="119"/>
    </row>
    <row r="444">
      <c r="A444" s="111"/>
      <c r="B444" s="117"/>
      <c r="C444" s="118"/>
      <c r="D444" s="118"/>
      <c r="E444" s="119"/>
    </row>
    <row r="445">
      <c r="A445" s="111"/>
      <c r="B445" s="117"/>
      <c r="C445" s="118"/>
      <c r="D445" s="118"/>
      <c r="E445" s="119"/>
    </row>
    <row r="446">
      <c r="A446" s="111"/>
      <c r="B446" s="117"/>
      <c r="C446" s="118"/>
      <c r="D446" s="118"/>
      <c r="E446" s="119"/>
    </row>
    <row r="447">
      <c r="A447" s="111"/>
      <c r="B447" s="117"/>
      <c r="C447" s="118"/>
      <c r="D447" s="118"/>
      <c r="E447" s="119"/>
    </row>
    <row r="448">
      <c r="A448" s="111"/>
      <c r="B448" s="117"/>
      <c r="C448" s="118"/>
      <c r="D448" s="118"/>
      <c r="E448" s="119"/>
    </row>
    <row r="449">
      <c r="A449" s="111"/>
      <c r="B449" s="117"/>
      <c r="C449" s="118"/>
      <c r="D449" s="118"/>
      <c r="E449" s="119"/>
    </row>
    <row r="450">
      <c r="A450" s="111"/>
      <c r="B450" s="117"/>
      <c r="C450" s="118"/>
      <c r="D450" s="118"/>
      <c r="E450" s="119"/>
    </row>
    <row r="451">
      <c r="A451" s="111"/>
      <c r="B451" s="117"/>
      <c r="C451" s="118"/>
      <c r="D451" s="118"/>
      <c r="E451" s="119"/>
    </row>
    <row r="452">
      <c r="A452" s="111"/>
      <c r="B452" s="117"/>
      <c r="C452" s="118"/>
      <c r="D452" s="118"/>
      <c r="E452" s="119"/>
    </row>
    <row r="453">
      <c r="A453" s="111"/>
      <c r="B453" s="117"/>
      <c r="C453" s="118"/>
      <c r="D453" s="118"/>
      <c r="E453" s="119"/>
    </row>
    <row r="454">
      <c r="A454" s="111"/>
      <c r="B454" s="117"/>
      <c r="C454" s="118"/>
      <c r="D454" s="118"/>
      <c r="E454" s="119"/>
    </row>
    <row r="455">
      <c r="A455" s="111"/>
      <c r="B455" s="117"/>
      <c r="C455" s="118"/>
      <c r="D455" s="118"/>
      <c r="E455" s="119"/>
    </row>
    <row r="456">
      <c r="A456" s="111"/>
      <c r="B456" s="117"/>
      <c r="C456" s="118"/>
      <c r="D456" s="118"/>
      <c r="E456" s="119"/>
    </row>
    <row r="457">
      <c r="A457" s="111"/>
      <c r="B457" s="117"/>
      <c r="C457" s="118"/>
      <c r="D457" s="118"/>
      <c r="E457" s="119"/>
    </row>
    <row r="458">
      <c r="A458" s="111"/>
      <c r="B458" s="117"/>
      <c r="C458" s="118"/>
      <c r="D458" s="118"/>
      <c r="E458" s="119"/>
    </row>
    <row r="459">
      <c r="A459" s="111"/>
      <c r="B459" s="117"/>
      <c r="C459" s="118"/>
      <c r="D459" s="118"/>
      <c r="E459" s="119"/>
    </row>
    <row r="460">
      <c r="A460" s="111"/>
      <c r="B460" s="117"/>
      <c r="C460" s="118"/>
      <c r="D460" s="118"/>
      <c r="E460" s="119"/>
    </row>
    <row r="461">
      <c r="A461" s="111"/>
      <c r="B461" s="117"/>
      <c r="C461" s="118"/>
      <c r="D461" s="118"/>
      <c r="E461" s="119"/>
    </row>
    <row r="462">
      <c r="A462" s="111"/>
      <c r="B462" s="117"/>
      <c r="C462" s="118"/>
      <c r="D462" s="118"/>
      <c r="E462" s="119"/>
    </row>
    <row r="463">
      <c r="A463" s="111"/>
      <c r="B463" s="117"/>
      <c r="C463" s="118"/>
      <c r="D463" s="118"/>
      <c r="E463" s="119"/>
    </row>
    <row r="464">
      <c r="A464" s="111"/>
      <c r="B464" s="117"/>
      <c r="C464" s="118"/>
      <c r="D464" s="118"/>
      <c r="E464" s="119"/>
    </row>
    <row r="465">
      <c r="A465" s="111"/>
      <c r="B465" s="117"/>
      <c r="C465" s="118"/>
      <c r="D465" s="118"/>
      <c r="E465" s="119"/>
    </row>
    <row r="466">
      <c r="A466" s="111"/>
      <c r="B466" s="117"/>
      <c r="C466" s="118"/>
      <c r="D466" s="118"/>
      <c r="E466" s="119"/>
    </row>
    <row r="467">
      <c r="A467" s="111"/>
      <c r="B467" s="117"/>
      <c r="C467" s="118"/>
      <c r="D467" s="118"/>
      <c r="E467" s="119"/>
    </row>
    <row r="468">
      <c r="A468" s="111"/>
      <c r="B468" s="117"/>
      <c r="C468" s="118"/>
      <c r="D468" s="118"/>
      <c r="E468" s="119"/>
    </row>
    <row r="469">
      <c r="A469" s="111"/>
      <c r="B469" s="117"/>
      <c r="C469" s="118"/>
      <c r="D469" s="118"/>
      <c r="E469" s="119"/>
    </row>
    <row r="470">
      <c r="A470" s="111"/>
      <c r="B470" s="117"/>
      <c r="C470" s="118"/>
      <c r="D470" s="118"/>
      <c r="E470" s="119"/>
    </row>
    <row r="471">
      <c r="A471" s="111"/>
      <c r="B471" s="117"/>
      <c r="C471" s="118"/>
      <c r="D471" s="118"/>
      <c r="E471" s="119"/>
    </row>
    <row r="472">
      <c r="A472" s="111"/>
      <c r="B472" s="117"/>
      <c r="C472" s="118"/>
      <c r="D472" s="118"/>
      <c r="E472" s="119"/>
    </row>
    <row r="473">
      <c r="A473" s="111"/>
      <c r="B473" s="117"/>
      <c r="C473" s="118"/>
      <c r="D473" s="118"/>
      <c r="E473" s="119"/>
    </row>
    <row r="474">
      <c r="A474" s="111"/>
      <c r="B474" s="117"/>
      <c r="C474" s="118"/>
      <c r="D474" s="118"/>
      <c r="E474" s="119"/>
    </row>
    <row r="475">
      <c r="A475" s="111"/>
      <c r="B475" s="117"/>
      <c r="C475" s="118"/>
      <c r="D475" s="118"/>
      <c r="E475" s="119"/>
    </row>
    <row r="476">
      <c r="A476" s="111"/>
      <c r="B476" s="117"/>
      <c r="C476" s="118"/>
      <c r="D476" s="118"/>
      <c r="E476" s="119"/>
    </row>
    <row r="477">
      <c r="A477" s="111"/>
      <c r="B477" s="117"/>
      <c r="C477" s="118"/>
      <c r="D477" s="118"/>
      <c r="E477" s="119"/>
    </row>
    <row r="478">
      <c r="A478" s="111"/>
      <c r="B478" s="117"/>
      <c r="C478" s="118"/>
      <c r="D478" s="118"/>
      <c r="E478" s="119"/>
    </row>
    <row r="479">
      <c r="A479" s="111"/>
      <c r="B479" s="117"/>
      <c r="C479" s="118"/>
      <c r="D479" s="118"/>
      <c r="E479" s="119"/>
    </row>
    <row r="480">
      <c r="A480" s="111"/>
      <c r="B480" s="117"/>
      <c r="C480" s="118"/>
      <c r="D480" s="118"/>
      <c r="E480" s="119"/>
    </row>
    <row r="481">
      <c r="A481" s="111"/>
      <c r="B481" s="117"/>
      <c r="C481" s="118"/>
      <c r="D481" s="118"/>
      <c r="E481" s="119"/>
    </row>
    <row r="482">
      <c r="A482" s="111"/>
      <c r="B482" s="117"/>
      <c r="C482" s="118"/>
      <c r="D482" s="118"/>
      <c r="E482" s="119"/>
    </row>
    <row r="483">
      <c r="A483" s="111"/>
      <c r="B483" s="117"/>
      <c r="C483" s="118"/>
      <c r="D483" s="118"/>
      <c r="E483" s="119"/>
    </row>
    <row r="484">
      <c r="A484" s="111"/>
      <c r="B484" s="117"/>
      <c r="C484" s="118"/>
      <c r="D484" s="118"/>
      <c r="E484" s="119"/>
    </row>
    <row r="485">
      <c r="A485" s="111"/>
      <c r="B485" s="117"/>
      <c r="C485" s="118"/>
      <c r="D485" s="118"/>
      <c r="E485" s="119"/>
    </row>
    <row r="486">
      <c r="A486" s="111"/>
      <c r="B486" s="117"/>
      <c r="C486" s="118"/>
      <c r="D486" s="118"/>
      <c r="E486" s="119"/>
    </row>
    <row r="487">
      <c r="A487" s="111"/>
      <c r="B487" s="117"/>
      <c r="C487" s="118"/>
      <c r="D487" s="118"/>
      <c r="E487" s="119"/>
    </row>
    <row r="488">
      <c r="A488" s="111"/>
      <c r="B488" s="117"/>
      <c r="C488" s="118"/>
      <c r="D488" s="118"/>
      <c r="E488" s="119"/>
    </row>
    <row r="489">
      <c r="A489" s="111"/>
      <c r="B489" s="117"/>
      <c r="C489" s="118"/>
      <c r="D489" s="118"/>
      <c r="E489" s="119"/>
    </row>
    <row r="490">
      <c r="A490" s="111"/>
      <c r="B490" s="117"/>
      <c r="C490" s="118"/>
      <c r="D490" s="118"/>
      <c r="E490" s="119"/>
    </row>
    <row r="491">
      <c r="A491" s="111"/>
      <c r="B491" s="117"/>
      <c r="C491" s="118"/>
      <c r="D491" s="118"/>
      <c r="E491" s="119"/>
    </row>
    <row r="492">
      <c r="A492" s="111"/>
      <c r="B492" s="117"/>
      <c r="C492" s="118"/>
      <c r="D492" s="118"/>
      <c r="E492" s="119"/>
    </row>
    <row r="493">
      <c r="A493" s="111"/>
      <c r="B493" s="117"/>
      <c r="C493" s="118"/>
      <c r="D493" s="118"/>
      <c r="E493" s="119"/>
    </row>
    <row r="494">
      <c r="A494" s="111"/>
      <c r="B494" s="117"/>
      <c r="C494" s="118"/>
      <c r="D494" s="118"/>
      <c r="E494" s="119"/>
    </row>
    <row r="495">
      <c r="A495" s="111"/>
      <c r="B495" s="117"/>
      <c r="C495" s="118"/>
      <c r="D495" s="118"/>
      <c r="E495" s="119"/>
    </row>
    <row r="496">
      <c r="A496" s="111"/>
      <c r="B496" s="117"/>
      <c r="C496" s="118"/>
      <c r="D496" s="118"/>
      <c r="E496" s="119"/>
    </row>
    <row r="497">
      <c r="A497" s="111"/>
      <c r="B497" s="117"/>
      <c r="C497" s="118"/>
      <c r="D497" s="118"/>
      <c r="E497" s="119"/>
    </row>
    <row r="498">
      <c r="A498" s="111"/>
      <c r="B498" s="117"/>
      <c r="C498" s="118"/>
      <c r="D498" s="118"/>
      <c r="E498" s="119"/>
    </row>
    <row r="499">
      <c r="A499" s="111"/>
      <c r="B499" s="117"/>
      <c r="C499" s="118"/>
      <c r="D499" s="118"/>
      <c r="E499" s="119"/>
    </row>
    <row r="500">
      <c r="A500" s="111"/>
      <c r="B500" s="117"/>
      <c r="C500" s="118"/>
      <c r="D500" s="118"/>
      <c r="E500" s="119"/>
    </row>
    <row r="501">
      <c r="A501" s="111"/>
      <c r="B501" s="117"/>
      <c r="C501" s="118"/>
      <c r="D501" s="118"/>
      <c r="E501" s="119"/>
    </row>
    <row r="502">
      <c r="A502" s="111"/>
      <c r="B502" s="117"/>
      <c r="C502" s="118"/>
      <c r="D502" s="118"/>
      <c r="E502" s="119"/>
    </row>
    <row r="503">
      <c r="A503" s="111"/>
      <c r="B503" s="117"/>
      <c r="C503" s="118"/>
      <c r="D503" s="118"/>
      <c r="E503" s="119"/>
    </row>
    <row r="504">
      <c r="A504" s="111"/>
      <c r="B504" s="117"/>
      <c r="C504" s="118"/>
      <c r="D504" s="118"/>
      <c r="E504" s="119"/>
    </row>
    <row r="505">
      <c r="A505" s="111"/>
      <c r="B505" s="117"/>
      <c r="C505" s="118"/>
      <c r="D505" s="118"/>
      <c r="E505" s="119"/>
    </row>
    <row r="506">
      <c r="A506" s="111"/>
      <c r="B506" s="117"/>
      <c r="C506" s="118"/>
      <c r="D506" s="118"/>
      <c r="E506" s="119"/>
    </row>
    <row r="507">
      <c r="A507" s="111"/>
      <c r="B507" s="117"/>
      <c r="C507" s="118"/>
      <c r="D507" s="118"/>
      <c r="E507" s="119"/>
    </row>
    <row r="508">
      <c r="A508" s="111"/>
      <c r="B508" s="117"/>
      <c r="C508" s="118"/>
      <c r="D508" s="118"/>
      <c r="E508" s="119"/>
    </row>
    <row r="509">
      <c r="A509" s="111"/>
      <c r="B509" s="117"/>
      <c r="C509" s="118"/>
      <c r="D509" s="118"/>
      <c r="E509" s="119"/>
    </row>
    <row r="510">
      <c r="A510" s="111"/>
      <c r="B510" s="117"/>
      <c r="C510" s="118"/>
      <c r="D510" s="118"/>
      <c r="E510" s="119"/>
    </row>
    <row r="511">
      <c r="A511" s="111"/>
      <c r="B511" s="117"/>
      <c r="C511" s="118"/>
      <c r="D511" s="118"/>
      <c r="E511" s="119"/>
    </row>
    <row r="512">
      <c r="A512" s="111"/>
      <c r="B512" s="117"/>
      <c r="C512" s="118"/>
      <c r="D512" s="118"/>
      <c r="E512" s="119"/>
    </row>
    <row r="513">
      <c r="A513" s="111"/>
      <c r="B513" s="117"/>
      <c r="C513" s="118"/>
      <c r="D513" s="118"/>
      <c r="E513" s="119"/>
    </row>
    <row r="514">
      <c r="A514" s="111"/>
      <c r="B514" s="117"/>
      <c r="C514" s="118"/>
      <c r="D514" s="118"/>
      <c r="E514" s="119"/>
    </row>
    <row r="515">
      <c r="A515" s="111"/>
      <c r="B515" s="117"/>
      <c r="C515" s="118"/>
      <c r="D515" s="118"/>
      <c r="E515" s="119"/>
    </row>
    <row r="516">
      <c r="A516" s="111"/>
      <c r="B516" s="117"/>
      <c r="C516" s="118"/>
      <c r="D516" s="118"/>
      <c r="E516" s="119"/>
    </row>
    <row r="517">
      <c r="A517" s="111"/>
      <c r="B517" s="117"/>
      <c r="C517" s="118"/>
      <c r="D517" s="118"/>
      <c r="E517" s="119"/>
    </row>
    <row r="518">
      <c r="A518" s="111"/>
      <c r="B518" s="117"/>
      <c r="C518" s="118"/>
      <c r="D518" s="118"/>
      <c r="E518" s="119"/>
    </row>
    <row r="519">
      <c r="A519" s="111"/>
      <c r="B519" s="117"/>
      <c r="C519" s="118"/>
      <c r="D519" s="118"/>
      <c r="E519" s="119"/>
    </row>
    <row r="520">
      <c r="A520" s="111"/>
      <c r="B520" s="117"/>
      <c r="C520" s="118"/>
      <c r="D520" s="118"/>
      <c r="E520" s="119"/>
    </row>
    <row r="521">
      <c r="A521" s="111"/>
      <c r="B521" s="117"/>
      <c r="C521" s="118"/>
      <c r="D521" s="118"/>
      <c r="E521" s="119"/>
    </row>
    <row r="522">
      <c r="A522" s="111"/>
      <c r="B522" s="117"/>
      <c r="C522" s="118"/>
      <c r="D522" s="118"/>
      <c r="E522" s="119"/>
    </row>
    <row r="523">
      <c r="A523" s="111"/>
      <c r="B523" s="117"/>
      <c r="C523" s="118"/>
      <c r="D523" s="118"/>
      <c r="E523" s="119"/>
    </row>
    <row r="524">
      <c r="A524" s="111"/>
      <c r="B524" s="117"/>
      <c r="C524" s="118"/>
      <c r="D524" s="118"/>
      <c r="E524" s="119"/>
    </row>
    <row r="525">
      <c r="A525" s="111"/>
      <c r="B525" s="117"/>
      <c r="C525" s="118"/>
      <c r="D525" s="118"/>
      <c r="E525" s="119"/>
    </row>
    <row r="526">
      <c r="A526" s="111"/>
      <c r="B526" s="117"/>
      <c r="C526" s="118"/>
      <c r="D526" s="118"/>
      <c r="E526" s="119"/>
    </row>
    <row r="527">
      <c r="A527" s="111"/>
      <c r="B527" s="117"/>
      <c r="C527" s="118"/>
      <c r="D527" s="118"/>
      <c r="E527" s="119"/>
    </row>
    <row r="528">
      <c r="A528" s="111"/>
      <c r="B528" s="117"/>
      <c r="C528" s="118"/>
      <c r="D528" s="118"/>
      <c r="E528" s="119"/>
    </row>
    <row r="529">
      <c r="A529" s="111"/>
      <c r="B529" s="117"/>
      <c r="C529" s="118"/>
      <c r="D529" s="118"/>
      <c r="E529" s="119"/>
    </row>
    <row r="530">
      <c r="A530" s="111"/>
      <c r="B530" s="117"/>
      <c r="C530" s="118"/>
      <c r="D530" s="118"/>
      <c r="E530" s="119"/>
    </row>
    <row r="531">
      <c r="A531" s="111"/>
      <c r="B531" s="117"/>
      <c r="C531" s="118"/>
      <c r="D531" s="118"/>
      <c r="E531" s="119"/>
    </row>
    <row r="532">
      <c r="A532" s="111"/>
      <c r="B532" s="117"/>
      <c r="C532" s="118"/>
      <c r="D532" s="118"/>
      <c r="E532" s="119"/>
    </row>
    <row r="533">
      <c r="A533" s="111"/>
      <c r="B533" s="117"/>
      <c r="C533" s="118"/>
      <c r="D533" s="118"/>
      <c r="E533" s="119"/>
    </row>
    <row r="534">
      <c r="A534" s="111"/>
      <c r="B534" s="117"/>
      <c r="C534" s="118"/>
      <c r="D534" s="118"/>
      <c r="E534" s="119"/>
    </row>
    <row r="535">
      <c r="A535" s="111"/>
      <c r="B535" s="117"/>
      <c r="C535" s="118"/>
      <c r="D535" s="118"/>
      <c r="E535" s="119"/>
    </row>
    <row r="536">
      <c r="A536" s="111"/>
      <c r="B536" s="117"/>
      <c r="C536" s="118"/>
      <c r="D536" s="118"/>
      <c r="E536" s="119"/>
    </row>
    <row r="537">
      <c r="A537" s="111"/>
      <c r="B537" s="117"/>
      <c r="C537" s="118"/>
      <c r="D537" s="118"/>
      <c r="E537" s="119"/>
    </row>
    <row r="538">
      <c r="A538" s="111"/>
      <c r="B538" s="117"/>
      <c r="C538" s="118"/>
      <c r="D538" s="118"/>
      <c r="E538" s="119"/>
    </row>
    <row r="539">
      <c r="A539" s="111"/>
      <c r="B539" s="117"/>
      <c r="C539" s="118"/>
      <c r="D539" s="118"/>
      <c r="E539" s="119"/>
    </row>
    <row r="540">
      <c r="A540" s="111"/>
      <c r="B540" s="117"/>
      <c r="C540" s="118"/>
      <c r="D540" s="118"/>
      <c r="E540" s="119"/>
    </row>
    <row r="541">
      <c r="A541" s="111"/>
      <c r="B541" s="117"/>
      <c r="C541" s="118"/>
      <c r="D541" s="118"/>
      <c r="E541" s="119"/>
    </row>
    <row r="542">
      <c r="A542" s="111"/>
      <c r="B542" s="117"/>
      <c r="C542" s="118"/>
      <c r="D542" s="118"/>
      <c r="E542" s="119"/>
    </row>
    <row r="543">
      <c r="A543" s="111"/>
      <c r="B543" s="117"/>
      <c r="C543" s="118"/>
      <c r="D543" s="118"/>
      <c r="E543" s="119"/>
    </row>
    <row r="544">
      <c r="A544" s="111"/>
      <c r="B544" s="117"/>
      <c r="C544" s="118"/>
      <c r="D544" s="118"/>
      <c r="E544" s="119"/>
    </row>
    <row r="545">
      <c r="A545" s="111"/>
      <c r="B545" s="117"/>
      <c r="C545" s="118"/>
      <c r="D545" s="118"/>
      <c r="E545" s="119"/>
    </row>
    <row r="546">
      <c r="A546" s="111"/>
      <c r="B546" s="117"/>
      <c r="C546" s="118"/>
      <c r="D546" s="118"/>
      <c r="E546" s="119"/>
    </row>
    <row r="547">
      <c r="A547" s="111"/>
      <c r="B547" s="117"/>
      <c r="C547" s="118"/>
      <c r="D547" s="118"/>
      <c r="E547" s="119"/>
    </row>
    <row r="548">
      <c r="A548" s="111"/>
      <c r="B548" s="117"/>
      <c r="C548" s="118"/>
      <c r="D548" s="118"/>
      <c r="E548" s="119"/>
    </row>
    <row r="549">
      <c r="A549" s="111"/>
      <c r="B549" s="117"/>
      <c r="C549" s="118"/>
      <c r="D549" s="118"/>
      <c r="E549" s="119"/>
    </row>
    <row r="550">
      <c r="A550" s="111"/>
      <c r="B550" s="117"/>
      <c r="C550" s="118"/>
      <c r="D550" s="118"/>
      <c r="E550" s="119"/>
    </row>
    <row r="551">
      <c r="A551" s="111"/>
      <c r="B551" s="117"/>
      <c r="C551" s="118"/>
      <c r="D551" s="118"/>
      <c r="E551" s="119"/>
    </row>
    <row r="552">
      <c r="A552" s="111"/>
      <c r="B552" s="117"/>
      <c r="C552" s="118"/>
      <c r="D552" s="118"/>
      <c r="E552" s="119"/>
    </row>
    <row r="553">
      <c r="A553" s="111"/>
      <c r="B553" s="117"/>
      <c r="C553" s="118"/>
      <c r="D553" s="118"/>
      <c r="E553" s="119"/>
    </row>
    <row r="554">
      <c r="A554" s="111"/>
      <c r="B554" s="117"/>
      <c r="C554" s="118"/>
      <c r="D554" s="118"/>
      <c r="E554" s="119"/>
    </row>
    <row r="555">
      <c r="A555" s="111"/>
      <c r="B555" s="117"/>
      <c r="C555" s="118"/>
      <c r="D555" s="118"/>
      <c r="E555" s="119"/>
    </row>
    <row r="556">
      <c r="A556" s="111"/>
      <c r="B556" s="117"/>
      <c r="C556" s="118"/>
      <c r="D556" s="118"/>
      <c r="E556" s="119"/>
    </row>
    <row r="557">
      <c r="A557" s="111"/>
      <c r="B557" s="117"/>
      <c r="C557" s="118"/>
      <c r="D557" s="118"/>
      <c r="E557" s="119"/>
    </row>
    <row r="558">
      <c r="A558" s="111"/>
      <c r="B558" s="117"/>
      <c r="C558" s="118"/>
      <c r="D558" s="118"/>
      <c r="E558" s="119"/>
    </row>
    <row r="559">
      <c r="A559" s="111"/>
      <c r="B559" s="117"/>
      <c r="C559" s="118"/>
      <c r="D559" s="118"/>
      <c r="E559" s="119"/>
    </row>
    <row r="560">
      <c r="A560" s="111"/>
      <c r="B560" s="117"/>
      <c r="C560" s="118"/>
      <c r="D560" s="118"/>
      <c r="E560" s="119"/>
    </row>
    <row r="561">
      <c r="A561" s="111"/>
      <c r="B561" s="117"/>
      <c r="C561" s="118"/>
      <c r="D561" s="118"/>
      <c r="E561" s="119"/>
    </row>
    <row r="562">
      <c r="A562" s="111"/>
      <c r="B562" s="117"/>
      <c r="C562" s="118"/>
      <c r="D562" s="118"/>
      <c r="E562" s="119"/>
    </row>
    <row r="563">
      <c r="A563" s="111"/>
      <c r="B563" s="117"/>
      <c r="C563" s="118"/>
      <c r="D563" s="118"/>
      <c r="E563" s="119"/>
    </row>
    <row r="564">
      <c r="A564" s="111"/>
      <c r="B564" s="117"/>
      <c r="C564" s="118"/>
      <c r="D564" s="118"/>
      <c r="E564" s="119"/>
    </row>
    <row r="565">
      <c r="A565" s="111"/>
      <c r="B565" s="117"/>
      <c r="C565" s="118"/>
      <c r="D565" s="118"/>
      <c r="E565" s="119"/>
    </row>
    <row r="566">
      <c r="A566" s="111"/>
      <c r="B566" s="117"/>
      <c r="C566" s="118"/>
      <c r="D566" s="118"/>
      <c r="E566" s="119"/>
    </row>
    <row r="567">
      <c r="A567" s="111"/>
      <c r="B567" s="117"/>
      <c r="C567" s="118"/>
      <c r="D567" s="118"/>
      <c r="E567" s="119"/>
    </row>
    <row r="568">
      <c r="A568" s="111"/>
      <c r="B568" s="117"/>
      <c r="C568" s="118"/>
      <c r="D568" s="118"/>
      <c r="E568" s="119"/>
    </row>
    <row r="569">
      <c r="A569" s="111"/>
      <c r="B569" s="117"/>
      <c r="C569" s="118"/>
      <c r="D569" s="118"/>
      <c r="E569" s="119"/>
    </row>
    <row r="570">
      <c r="A570" s="111"/>
      <c r="B570" s="117"/>
      <c r="C570" s="118"/>
      <c r="D570" s="118"/>
      <c r="E570" s="119"/>
    </row>
    <row r="571">
      <c r="A571" s="111"/>
      <c r="B571" s="117"/>
      <c r="C571" s="118"/>
      <c r="D571" s="118"/>
      <c r="E571" s="119"/>
    </row>
    <row r="572">
      <c r="A572" s="111"/>
      <c r="B572" s="117"/>
      <c r="C572" s="118"/>
      <c r="D572" s="118"/>
      <c r="E572" s="119"/>
    </row>
    <row r="573">
      <c r="A573" s="111"/>
      <c r="B573" s="117"/>
      <c r="C573" s="118"/>
      <c r="D573" s="118"/>
      <c r="E573" s="119"/>
    </row>
    <row r="574">
      <c r="A574" s="111"/>
      <c r="B574" s="117"/>
      <c r="C574" s="118"/>
      <c r="D574" s="118"/>
      <c r="E574" s="119"/>
    </row>
    <row r="575">
      <c r="A575" s="111"/>
      <c r="B575" s="117"/>
      <c r="C575" s="118"/>
      <c r="D575" s="118"/>
      <c r="E575" s="119"/>
    </row>
    <row r="576">
      <c r="A576" s="111"/>
      <c r="B576" s="117"/>
      <c r="C576" s="118"/>
      <c r="D576" s="118"/>
      <c r="E576" s="119"/>
    </row>
    <row r="577">
      <c r="A577" s="111"/>
      <c r="B577" s="117"/>
      <c r="C577" s="118"/>
      <c r="D577" s="118"/>
      <c r="E577" s="119"/>
    </row>
    <row r="578">
      <c r="A578" s="111"/>
      <c r="B578" s="117"/>
      <c r="C578" s="118"/>
      <c r="D578" s="118"/>
      <c r="E578" s="119"/>
    </row>
    <row r="579">
      <c r="A579" s="111"/>
      <c r="B579" s="117"/>
      <c r="C579" s="118"/>
      <c r="D579" s="118"/>
      <c r="E579" s="119"/>
    </row>
    <row r="580">
      <c r="A580" s="111"/>
      <c r="B580" s="117"/>
      <c r="C580" s="118"/>
      <c r="D580" s="118"/>
      <c r="E580" s="119"/>
    </row>
    <row r="581">
      <c r="A581" s="111"/>
      <c r="B581" s="117"/>
      <c r="C581" s="118"/>
      <c r="D581" s="118"/>
      <c r="E581" s="119"/>
    </row>
    <row r="582">
      <c r="A582" s="111"/>
      <c r="B582" s="117"/>
      <c r="C582" s="118"/>
      <c r="D582" s="118"/>
      <c r="E582" s="119"/>
    </row>
    <row r="583">
      <c r="A583" s="111"/>
      <c r="B583" s="117"/>
      <c r="C583" s="118"/>
      <c r="D583" s="118"/>
      <c r="E583" s="119"/>
    </row>
    <row r="584">
      <c r="A584" s="111"/>
      <c r="B584" s="117"/>
      <c r="C584" s="118"/>
      <c r="D584" s="118"/>
      <c r="E584" s="119"/>
    </row>
    <row r="585">
      <c r="A585" s="111"/>
      <c r="B585" s="117"/>
      <c r="C585" s="118"/>
      <c r="D585" s="118"/>
      <c r="E585" s="119"/>
    </row>
    <row r="586">
      <c r="A586" s="111"/>
      <c r="B586" s="117"/>
      <c r="C586" s="118"/>
      <c r="D586" s="118"/>
      <c r="E586" s="119"/>
    </row>
    <row r="587">
      <c r="A587" s="111"/>
      <c r="B587" s="117"/>
      <c r="C587" s="118"/>
      <c r="D587" s="118"/>
      <c r="E587" s="119"/>
    </row>
    <row r="588">
      <c r="A588" s="111"/>
      <c r="B588" s="117"/>
      <c r="C588" s="118"/>
      <c r="D588" s="118"/>
      <c r="E588" s="119"/>
    </row>
    <row r="589">
      <c r="A589" s="111"/>
      <c r="B589" s="117"/>
      <c r="C589" s="118"/>
      <c r="D589" s="118"/>
      <c r="E589" s="119"/>
    </row>
    <row r="590">
      <c r="A590" s="111"/>
      <c r="B590" s="117"/>
      <c r="C590" s="118"/>
      <c r="D590" s="118"/>
      <c r="E590" s="119"/>
    </row>
    <row r="591">
      <c r="A591" s="111"/>
      <c r="B591" s="117"/>
      <c r="C591" s="118"/>
      <c r="D591" s="118"/>
      <c r="E591" s="119"/>
    </row>
    <row r="592">
      <c r="A592" s="111"/>
      <c r="B592" s="117"/>
      <c r="C592" s="118"/>
      <c r="D592" s="118"/>
      <c r="E592" s="119"/>
    </row>
    <row r="593">
      <c r="A593" s="111"/>
      <c r="B593" s="117"/>
      <c r="C593" s="118"/>
      <c r="D593" s="118"/>
      <c r="E593" s="119"/>
    </row>
    <row r="594">
      <c r="A594" s="111"/>
      <c r="B594" s="117"/>
      <c r="C594" s="118"/>
      <c r="D594" s="118"/>
      <c r="E594" s="119"/>
    </row>
    <row r="595">
      <c r="A595" s="111"/>
      <c r="B595" s="117"/>
      <c r="C595" s="118"/>
      <c r="D595" s="118"/>
      <c r="E595" s="119"/>
    </row>
    <row r="596">
      <c r="A596" s="111"/>
      <c r="B596" s="117"/>
      <c r="C596" s="118"/>
      <c r="D596" s="118"/>
      <c r="E596" s="119"/>
    </row>
    <row r="597">
      <c r="A597" s="111"/>
      <c r="B597" s="117"/>
      <c r="C597" s="118"/>
      <c r="D597" s="118"/>
      <c r="E597" s="119"/>
    </row>
    <row r="598">
      <c r="A598" s="111"/>
      <c r="B598" s="117"/>
      <c r="C598" s="118"/>
      <c r="D598" s="118"/>
      <c r="E598" s="119"/>
    </row>
    <row r="599">
      <c r="A599" s="111"/>
      <c r="B599" s="117"/>
      <c r="C599" s="118"/>
      <c r="D599" s="118"/>
      <c r="E599" s="119"/>
    </row>
    <row r="600">
      <c r="A600" s="111"/>
      <c r="B600" s="117"/>
      <c r="C600" s="118"/>
      <c r="D600" s="118"/>
      <c r="E600" s="119"/>
    </row>
    <row r="601">
      <c r="A601" s="111"/>
      <c r="B601" s="117"/>
      <c r="C601" s="118"/>
      <c r="D601" s="118"/>
      <c r="E601" s="119"/>
    </row>
    <row r="602">
      <c r="A602" s="111"/>
      <c r="B602" s="117"/>
      <c r="C602" s="118"/>
      <c r="D602" s="118"/>
      <c r="E602" s="119"/>
    </row>
    <row r="603">
      <c r="A603" s="111"/>
      <c r="B603" s="117"/>
      <c r="C603" s="118"/>
      <c r="D603" s="118"/>
      <c r="E603" s="119"/>
    </row>
    <row r="604">
      <c r="A604" s="111"/>
      <c r="B604" s="117"/>
      <c r="C604" s="118"/>
      <c r="D604" s="118"/>
      <c r="E604" s="119"/>
    </row>
    <row r="605">
      <c r="A605" s="111"/>
      <c r="B605" s="117"/>
      <c r="C605" s="118"/>
      <c r="D605" s="118"/>
      <c r="E605" s="119"/>
    </row>
    <row r="606">
      <c r="A606" s="111"/>
      <c r="B606" s="117"/>
      <c r="C606" s="118"/>
      <c r="D606" s="118"/>
      <c r="E606" s="119"/>
    </row>
    <row r="607">
      <c r="A607" s="111"/>
      <c r="B607" s="117"/>
      <c r="C607" s="118"/>
      <c r="D607" s="118"/>
      <c r="E607" s="119"/>
    </row>
    <row r="608">
      <c r="A608" s="111"/>
      <c r="B608" s="117"/>
      <c r="C608" s="118"/>
      <c r="D608" s="118"/>
      <c r="E608" s="119"/>
    </row>
    <row r="609">
      <c r="A609" s="111"/>
      <c r="B609" s="117"/>
      <c r="C609" s="118"/>
      <c r="D609" s="118"/>
      <c r="E609" s="119"/>
    </row>
    <row r="610">
      <c r="A610" s="111"/>
      <c r="B610" s="117"/>
      <c r="C610" s="118"/>
      <c r="D610" s="118"/>
      <c r="E610" s="119"/>
    </row>
    <row r="611">
      <c r="A611" s="111"/>
      <c r="B611" s="117"/>
      <c r="C611" s="118"/>
      <c r="D611" s="118"/>
      <c r="E611" s="119"/>
    </row>
    <row r="612">
      <c r="A612" s="111"/>
      <c r="B612" s="117"/>
      <c r="C612" s="118"/>
      <c r="D612" s="118"/>
      <c r="E612" s="119"/>
    </row>
    <row r="613">
      <c r="A613" s="111"/>
      <c r="B613" s="117"/>
      <c r="C613" s="118"/>
      <c r="D613" s="118"/>
      <c r="E613" s="119"/>
    </row>
    <row r="614">
      <c r="A614" s="111"/>
      <c r="B614" s="117"/>
      <c r="C614" s="118"/>
      <c r="D614" s="118"/>
      <c r="E614" s="119"/>
    </row>
    <row r="615">
      <c r="A615" s="111"/>
      <c r="B615" s="117"/>
      <c r="C615" s="118"/>
      <c r="D615" s="118"/>
      <c r="E615" s="119"/>
    </row>
    <row r="616">
      <c r="A616" s="111"/>
      <c r="B616" s="117"/>
      <c r="C616" s="118"/>
      <c r="D616" s="118"/>
      <c r="E616" s="119"/>
    </row>
    <row r="617">
      <c r="A617" s="111"/>
      <c r="B617" s="117"/>
      <c r="C617" s="118"/>
      <c r="D617" s="118"/>
      <c r="E617" s="119"/>
    </row>
    <row r="618">
      <c r="A618" s="111"/>
      <c r="B618" s="117"/>
      <c r="C618" s="118"/>
      <c r="D618" s="118"/>
      <c r="E618" s="119"/>
    </row>
    <row r="619">
      <c r="A619" s="111"/>
      <c r="B619" s="117"/>
      <c r="C619" s="118"/>
      <c r="D619" s="118"/>
      <c r="E619" s="119"/>
    </row>
    <row r="620">
      <c r="A620" s="111"/>
      <c r="B620" s="117"/>
      <c r="C620" s="118"/>
      <c r="D620" s="118"/>
      <c r="E620" s="119"/>
    </row>
    <row r="621">
      <c r="A621" s="111"/>
      <c r="B621" s="117"/>
      <c r="C621" s="118"/>
      <c r="D621" s="118"/>
      <c r="E621" s="119"/>
    </row>
    <row r="622">
      <c r="A622" s="111"/>
      <c r="B622" s="117"/>
      <c r="C622" s="118"/>
      <c r="D622" s="118"/>
      <c r="E622" s="119"/>
    </row>
    <row r="623">
      <c r="A623" s="111"/>
      <c r="B623" s="117"/>
      <c r="C623" s="118"/>
      <c r="D623" s="118"/>
      <c r="E623" s="119"/>
    </row>
    <row r="624">
      <c r="A624" s="111"/>
      <c r="B624" s="117"/>
      <c r="C624" s="118"/>
      <c r="D624" s="118"/>
      <c r="E624" s="119"/>
    </row>
    <row r="625">
      <c r="A625" s="111"/>
      <c r="B625" s="117"/>
      <c r="C625" s="118"/>
      <c r="D625" s="118"/>
      <c r="E625" s="119"/>
    </row>
    <row r="626">
      <c r="A626" s="111"/>
      <c r="B626" s="117"/>
      <c r="C626" s="118"/>
      <c r="D626" s="118"/>
      <c r="E626" s="119"/>
    </row>
    <row r="627">
      <c r="A627" s="111"/>
      <c r="B627" s="117"/>
      <c r="C627" s="118"/>
      <c r="D627" s="118"/>
      <c r="E627" s="119"/>
    </row>
    <row r="628">
      <c r="A628" s="111"/>
      <c r="B628" s="117"/>
      <c r="C628" s="118"/>
      <c r="D628" s="118"/>
      <c r="E628" s="119"/>
    </row>
    <row r="629">
      <c r="A629" s="111"/>
      <c r="B629" s="117"/>
      <c r="C629" s="118"/>
      <c r="D629" s="118"/>
      <c r="E629" s="119"/>
    </row>
    <row r="630">
      <c r="A630" s="111"/>
      <c r="B630" s="117"/>
      <c r="C630" s="118"/>
      <c r="D630" s="118"/>
      <c r="E630" s="119"/>
    </row>
    <row r="631">
      <c r="A631" s="111"/>
      <c r="B631" s="117"/>
      <c r="C631" s="118"/>
      <c r="D631" s="118"/>
      <c r="E631" s="119"/>
    </row>
    <row r="632">
      <c r="A632" s="111"/>
      <c r="B632" s="117"/>
      <c r="C632" s="118"/>
      <c r="D632" s="118"/>
      <c r="E632" s="119"/>
    </row>
    <row r="633">
      <c r="A633" s="111"/>
      <c r="B633" s="117"/>
      <c r="C633" s="118"/>
      <c r="D633" s="118"/>
      <c r="E633" s="119"/>
    </row>
    <row r="634">
      <c r="A634" s="111"/>
      <c r="B634" s="117"/>
      <c r="C634" s="118"/>
      <c r="D634" s="118"/>
      <c r="E634" s="119"/>
    </row>
    <row r="635">
      <c r="A635" s="111"/>
      <c r="B635" s="117"/>
      <c r="C635" s="118"/>
      <c r="D635" s="118"/>
      <c r="E635" s="119"/>
    </row>
    <row r="636">
      <c r="A636" s="111"/>
      <c r="B636" s="117"/>
      <c r="C636" s="118"/>
      <c r="D636" s="118"/>
      <c r="E636" s="119"/>
    </row>
    <row r="637">
      <c r="A637" s="111"/>
      <c r="B637" s="117"/>
      <c r="C637" s="118"/>
      <c r="D637" s="118"/>
      <c r="E637" s="119"/>
    </row>
    <row r="638">
      <c r="A638" s="111"/>
      <c r="B638" s="117"/>
      <c r="C638" s="118"/>
      <c r="D638" s="118"/>
      <c r="E638" s="119"/>
    </row>
    <row r="639">
      <c r="A639" s="111"/>
      <c r="B639" s="117"/>
      <c r="C639" s="118"/>
      <c r="D639" s="118"/>
      <c r="E639" s="119"/>
    </row>
    <row r="640">
      <c r="A640" s="111"/>
      <c r="B640" s="117"/>
      <c r="C640" s="118"/>
      <c r="D640" s="118"/>
      <c r="E640" s="119"/>
    </row>
    <row r="641">
      <c r="A641" s="111"/>
      <c r="B641" s="117"/>
      <c r="C641" s="118"/>
      <c r="D641" s="118"/>
      <c r="E641" s="119"/>
    </row>
    <row r="642">
      <c r="A642" s="111"/>
      <c r="B642" s="117"/>
      <c r="C642" s="118"/>
      <c r="D642" s="118"/>
      <c r="E642" s="119"/>
    </row>
    <row r="643">
      <c r="A643" s="111"/>
      <c r="B643" s="117"/>
      <c r="C643" s="118"/>
      <c r="D643" s="118"/>
      <c r="E643" s="119"/>
    </row>
    <row r="644">
      <c r="A644" s="111"/>
      <c r="B644" s="117"/>
      <c r="C644" s="118"/>
      <c r="D644" s="118"/>
      <c r="E644" s="119"/>
    </row>
    <row r="645">
      <c r="A645" s="111"/>
      <c r="B645" s="117"/>
      <c r="C645" s="118"/>
      <c r="D645" s="118"/>
      <c r="E645" s="119"/>
    </row>
    <row r="646">
      <c r="A646" s="111"/>
      <c r="B646" s="117"/>
      <c r="C646" s="118"/>
      <c r="D646" s="118"/>
      <c r="E646" s="119"/>
    </row>
    <row r="647">
      <c r="A647" s="111"/>
      <c r="B647" s="117"/>
      <c r="C647" s="118"/>
      <c r="D647" s="118"/>
      <c r="E647" s="119"/>
    </row>
    <row r="648">
      <c r="A648" s="111"/>
      <c r="B648" s="117"/>
      <c r="C648" s="118"/>
      <c r="D648" s="118"/>
      <c r="E648" s="119"/>
    </row>
    <row r="649">
      <c r="A649" s="111"/>
      <c r="B649" s="117"/>
      <c r="C649" s="118"/>
      <c r="D649" s="118"/>
      <c r="E649" s="119"/>
    </row>
    <row r="650">
      <c r="A650" s="111"/>
      <c r="B650" s="117"/>
      <c r="C650" s="118"/>
      <c r="D650" s="118"/>
      <c r="E650" s="119"/>
    </row>
    <row r="651">
      <c r="A651" s="111"/>
      <c r="B651" s="117"/>
      <c r="C651" s="118"/>
      <c r="D651" s="118"/>
      <c r="E651" s="119"/>
    </row>
    <row r="652">
      <c r="A652" s="111"/>
      <c r="B652" s="117"/>
      <c r="C652" s="118"/>
      <c r="D652" s="118"/>
      <c r="E652" s="119"/>
    </row>
    <row r="653">
      <c r="A653" s="111"/>
      <c r="B653" s="117"/>
      <c r="C653" s="118"/>
      <c r="D653" s="118"/>
      <c r="E653" s="119"/>
    </row>
    <row r="654">
      <c r="A654" s="111"/>
      <c r="B654" s="117"/>
      <c r="C654" s="118"/>
      <c r="D654" s="118"/>
      <c r="E654" s="119"/>
    </row>
    <row r="655">
      <c r="A655" s="111"/>
      <c r="B655" s="117"/>
      <c r="C655" s="118"/>
      <c r="D655" s="118"/>
      <c r="E655" s="119"/>
    </row>
    <row r="656">
      <c r="A656" s="111"/>
      <c r="B656" s="117"/>
      <c r="C656" s="118"/>
      <c r="D656" s="118"/>
      <c r="E656" s="119"/>
    </row>
    <row r="657">
      <c r="A657" s="111"/>
      <c r="B657" s="117"/>
      <c r="C657" s="118"/>
      <c r="D657" s="118"/>
      <c r="E657" s="119"/>
    </row>
    <row r="658">
      <c r="A658" s="111"/>
      <c r="B658" s="117"/>
      <c r="C658" s="118"/>
      <c r="D658" s="118"/>
      <c r="E658" s="119"/>
    </row>
    <row r="659">
      <c r="A659" s="111"/>
      <c r="B659" s="117"/>
      <c r="C659" s="118"/>
      <c r="D659" s="118"/>
      <c r="E659" s="119"/>
    </row>
    <row r="660">
      <c r="A660" s="111"/>
      <c r="B660" s="117"/>
      <c r="C660" s="118"/>
      <c r="D660" s="118"/>
      <c r="E660" s="119"/>
    </row>
    <row r="661">
      <c r="A661" s="111"/>
      <c r="B661" s="117"/>
      <c r="C661" s="118"/>
      <c r="D661" s="118"/>
      <c r="E661" s="119"/>
    </row>
    <row r="662">
      <c r="A662" s="111"/>
      <c r="B662" s="117"/>
      <c r="C662" s="118"/>
      <c r="D662" s="118"/>
      <c r="E662" s="119"/>
    </row>
    <row r="663">
      <c r="A663" s="111"/>
      <c r="B663" s="117"/>
      <c r="C663" s="118"/>
      <c r="D663" s="118"/>
      <c r="E663" s="119"/>
    </row>
    <row r="664">
      <c r="A664" s="111"/>
      <c r="B664" s="117"/>
      <c r="C664" s="118"/>
      <c r="D664" s="118"/>
      <c r="E664" s="119"/>
    </row>
    <row r="665">
      <c r="A665" s="111"/>
      <c r="B665" s="117"/>
      <c r="C665" s="118"/>
      <c r="D665" s="118"/>
      <c r="E665" s="119"/>
    </row>
    <row r="666">
      <c r="A666" s="111"/>
      <c r="B666" s="117"/>
      <c r="C666" s="118"/>
      <c r="D666" s="118"/>
      <c r="E666" s="119"/>
    </row>
    <row r="667">
      <c r="A667" s="111"/>
      <c r="B667" s="117"/>
      <c r="C667" s="118"/>
      <c r="D667" s="118"/>
      <c r="E667" s="119"/>
    </row>
    <row r="668">
      <c r="A668" s="111"/>
      <c r="B668" s="117"/>
      <c r="C668" s="118"/>
      <c r="D668" s="118"/>
      <c r="E668" s="119"/>
    </row>
    <row r="669">
      <c r="A669" s="111"/>
      <c r="B669" s="117"/>
      <c r="C669" s="118"/>
      <c r="D669" s="118"/>
      <c r="E669" s="119"/>
    </row>
    <row r="670">
      <c r="A670" s="111"/>
      <c r="B670" s="117"/>
      <c r="C670" s="118"/>
      <c r="D670" s="118"/>
      <c r="E670" s="119"/>
    </row>
    <row r="671">
      <c r="A671" s="111"/>
      <c r="B671" s="117"/>
      <c r="C671" s="118"/>
      <c r="D671" s="118"/>
      <c r="E671" s="119"/>
    </row>
    <row r="672">
      <c r="A672" s="111"/>
      <c r="B672" s="117"/>
      <c r="C672" s="118"/>
      <c r="D672" s="118"/>
      <c r="E672" s="119"/>
    </row>
    <row r="673">
      <c r="A673" s="111"/>
      <c r="B673" s="117"/>
      <c r="C673" s="118"/>
      <c r="D673" s="118"/>
      <c r="E673" s="119"/>
    </row>
    <row r="674">
      <c r="A674" s="111"/>
      <c r="B674" s="117"/>
      <c r="C674" s="118"/>
      <c r="D674" s="118"/>
      <c r="E674" s="119"/>
    </row>
    <row r="675">
      <c r="A675" s="111"/>
      <c r="B675" s="117"/>
      <c r="C675" s="118"/>
      <c r="D675" s="118"/>
      <c r="E675" s="119"/>
    </row>
    <row r="676">
      <c r="A676" s="111"/>
      <c r="B676" s="117"/>
      <c r="C676" s="118"/>
      <c r="D676" s="118"/>
      <c r="E676" s="119"/>
    </row>
    <row r="677">
      <c r="A677" s="111"/>
      <c r="B677" s="117"/>
      <c r="C677" s="118"/>
      <c r="D677" s="118"/>
      <c r="E677" s="119"/>
    </row>
    <row r="678">
      <c r="A678" s="111"/>
      <c r="B678" s="117"/>
      <c r="C678" s="118"/>
      <c r="D678" s="118"/>
      <c r="E678" s="119"/>
    </row>
    <row r="679">
      <c r="A679" s="111"/>
      <c r="B679" s="117"/>
      <c r="C679" s="118"/>
      <c r="D679" s="118"/>
      <c r="E679" s="119"/>
    </row>
    <row r="680">
      <c r="A680" s="111"/>
      <c r="B680" s="117"/>
      <c r="C680" s="118"/>
      <c r="D680" s="118"/>
      <c r="E680" s="119"/>
    </row>
    <row r="681">
      <c r="A681" s="111"/>
      <c r="B681" s="117"/>
      <c r="C681" s="118"/>
      <c r="D681" s="118"/>
      <c r="E681" s="119"/>
    </row>
    <row r="682">
      <c r="A682" s="111"/>
      <c r="B682" s="117"/>
      <c r="C682" s="118"/>
      <c r="D682" s="118"/>
      <c r="E682" s="119"/>
    </row>
    <row r="683">
      <c r="A683" s="111"/>
      <c r="B683" s="117"/>
      <c r="C683" s="118"/>
      <c r="D683" s="118"/>
      <c r="E683" s="119"/>
    </row>
    <row r="684">
      <c r="A684" s="111"/>
      <c r="B684" s="117"/>
      <c r="C684" s="118"/>
      <c r="D684" s="118"/>
      <c r="E684" s="119"/>
    </row>
    <row r="685">
      <c r="A685" s="111"/>
      <c r="B685" s="117"/>
      <c r="C685" s="118"/>
      <c r="D685" s="118"/>
      <c r="E685" s="119"/>
    </row>
    <row r="686">
      <c r="A686" s="111"/>
      <c r="B686" s="117"/>
      <c r="C686" s="118"/>
      <c r="D686" s="118"/>
      <c r="E686" s="119"/>
    </row>
    <row r="687">
      <c r="A687" s="111"/>
      <c r="B687" s="117"/>
      <c r="C687" s="118"/>
      <c r="D687" s="118"/>
      <c r="E687" s="119"/>
    </row>
    <row r="688">
      <c r="A688" s="111"/>
      <c r="B688" s="117"/>
      <c r="C688" s="118"/>
      <c r="D688" s="118"/>
      <c r="E688" s="119"/>
    </row>
    <row r="689">
      <c r="A689" s="111"/>
      <c r="B689" s="117"/>
      <c r="C689" s="118"/>
      <c r="D689" s="118"/>
      <c r="E689" s="119"/>
    </row>
    <row r="690">
      <c r="A690" s="111"/>
      <c r="B690" s="117"/>
      <c r="C690" s="118"/>
      <c r="D690" s="118"/>
      <c r="E690" s="119"/>
    </row>
    <row r="691">
      <c r="A691" s="111"/>
      <c r="B691" s="117"/>
      <c r="C691" s="118"/>
      <c r="D691" s="118"/>
      <c r="E691" s="119"/>
    </row>
    <row r="692">
      <c r="A692" s="111"/>
      <c r="B692" s="117"/>
      <c r="C692" s="118"/>
      <c r="D692" s="118"/>
      <c r="E692" s="119"/>
    </row>
    <row r="693">
      <c r="A693" s="111"/>
      <c r="B693" s="117"/>
      <c r="C693" s="118"/>
      <c r="D693" s="118"/>
      <c r="E693" s="119"/>
    </row>
    <row r="694">
      <c r="A694" s="111"/>
      <c r="B694" s="117"/>
      <c r="C694" s="118"/>
      <c r="D694" s="118"/>
      <c r="E694" s="119"/>
    </row>
    <row r="695">
      <c r="A695" s="111"/>
      <c r="B695" s="117"/>
      <c r="C695" s="118"/>
      <c r="D695" s="118"/>
      <c r="E695" s="119"/>
    </row>
    <row r="696">
      <c r="A696" s="111"/>
      <c r="B696" s="117"/>
      <c r="C696" s="118"/>
      <c r="D696" s="118"/>
      <c r="E696" s="119"/>
    </row>
    <row r="697">
      <c r="A697" s="111"/>
      <c r="B697" s="117"/>
      <c r="C697" s="118"/>
      <c r="D697" s="118"/>
      <c r="E697" s="119"/>
    </row>
    <row r="698">
      <c r="A698" s="111"/>
      <c r="B698" s="117"/>
      <c r="C698" s="118"/>
      <c r="D698" s="118"/>
      <c r="E698" s="119"/>
    </row>
    <row r="699">
      <c r="A699" s="111"/>
      <c r="B699" s="117"/>
      <c r="C699" s="118"/>
      <c r="D699" s="118"/>
      <c r="E699" s="119"/>
    </row>
    <row r="700">
      <c r="A700" s="111"/>
      <c r="B700" s="117"/>
      <c r="C700" s="118"/>
      <c r="D700" s="118"/>
      <c r="E700" s="119"/>
    </row>
    <row r="701">
      <c r="A701" s="111"/>
      <c r="B701" s="117"/>
      <c r="C701" s="118"/>
      <c r="D701" s="118"/>
      <c r="E701" s="119"/>
    </row>
    <row r="702">
      <c r="A702" s="111"/>
      <c r="B702" s="117"/>
      <c r="C702" s="118"/>
      <c r="D702" s="118"/>
      <c r="E702" s="119"/>
    </row>
    <row r="703">
      <c r="A703" s="111"/>
      <c r="B703" s="117"/>
      <c r="C703" s="118"/>
      <c r="D703" s="118"/>
      <c r="E703" s="119"/>
    </row>
    <row r="704">
      <c r="A704" s="111"/>
      <c r="B704" s="117"/>
      <c r="C704" s="118"/>
      <c r="D704" s="118"/>
      <c r="E704" s="119"/>
    </row>
    <row r="705">
      <c r="A705" s="111"/>
      <c r="B705" s="117"/>
      <c r="C705" s="118"/>
      <c r="D705" s="118"/>
      <c r="E705" s="119"/>
    </row>
    <row r="706">
      <c r="A706" s="111"/>
      <c r="B706" s="117"/>
      <c r="C706" s="118"/>
      <c r="D706" s="118"/>
      <c r="E706" s="119"/>
    </row>
    <row r="707">
      <c r="A707" s="111"/>
      <c r="B707" s="117"/>
      <c r="C707" s="118"/>
      <c r="D707" s="118"/>
      <c r="E707" s="119"/>
    </row>
    <row r="708">
      <c r="A708" s="111"/>
      <c r="B708" s="117"/>
      <c r="C708" s="118"/>
      <c r="D708" s="118"/>
      <c r="E708" s="119"/>
    </row>
    <row r="709">
      <c r="A709" s="111"/>
      <c r="B709" s="117"/>
      <c r="C709" s="118"/>
      <c r="D709" s="118"/>
      <c r="E709" s="119"/>
    </row>
    <row r="710">
      <c r="A710" s="111"/>
      <c r="B710" s="117"/>
      <c r="C710" s="118"/>
      <c r="D710" s="118"/>
      <c r="E710" s="119"/>
    </row>
    <row r="711">
      <c r="A711" s="111"/>
      <c r="B711" s="117"/>
      <c r="C711" s="118"/>
      <c r="D711" s="118"/>
      <c r="E711" s="119"/>
    </row>
    <row r="712">
      <c r="A712" s="111"/>
      <c r="B712" s="117"/>
      <c r="C712" s="118"/>
      <c r="D712" s="118"/>
      <c r="E712" s="119"/>
    </row>
    <row r="713">
      <c r="A713" s="111"/>
      <c r="B713" s="117"/>
      <c r="C713" s="118"/>
      <c r="D713" s="118"/>
      <c r="E713" s="119"/>
    </row>
    <row r="714">
      <c r="A714" s="111"/>
      <c r="B714" s="117"/>
      <c r="C714" s="118"/>
      <c r="D714" s="118"/>
      <c r="E714" s="119"/>
    </row>
    <row r="715">
      <c r="A715" s="111"/>
      <c r="B715" s="117"/>
      <c r="C715" s="118"/>
      <c r="D715" s="118"/>
      <c r="E715" s="119"/>
    </row>
    <row r="716">
      <c r="A716" s="111"/>
      <c r="B716" s="117"/>
      <c r="C716" s="118"/>
      <c r="D716" s="118"/>
      <c r="E716" s="119"/>
    </row>
    <row r="717">
      <c r="A717" s="111"/>
      <c r="B717" s="117"/>
      <c r="C717" s="118"/>
      <c r="D717" s="118"/>
      <c r="E717" s="119"/>
    </row>
    <row r="718">
      <c r="A718" s="111"/>
      <c r="B718" s="117"/>
      <c r="C718" s="118"/>
      <c r="D718" s="118"/>
      <c r="E718" s="119"/>
    </row>
    <row r="719">
      <c r="A719" s="111"/>
      <c r="B719" s="117"/>
      <c r="C719" s="118"/>
      <c r="D719" s="118"/>
      <c r="E719" s="119"/>
    </row>
    <row r="720">
      <c r="A720" s="111"/>
      <c r="B720" s="117"/>
      <c r="C720" s="118"/>
      <c r="D720" s="118"/>
      <c r="E720" s="119"/>
    </row>
    <row r="721">
      <c r="A721" s="111"/>
      <c r="B721" s="117"/>
      <c r="C721" s="118"/>
      <c r="D721" s="118"/>
      <c r="E721" s="119"/>
    </row>
    <row r="722">
      <c r="A722" s="111"/>
      <c r="B722" s="117"/>
      <c r="C722" s="118"/>
      <c r="D722" s="118"/>
      <c r="E722" s="119"/>
    </row>
    <row r="723">
      <c r="A723" s="111"/>
      <c r="B723" s="117"/>
      <c r="C723" s="118"/>
      <c r="D723" s="118"/>
      <c r="E723" s="119"/>
    </row>
    <row r="724">
      <c r="A724" s="111"/>
      <c r="B724" s="117"/>
      <c r="C724" s="118"/>
      <c r="D724" s="118"/>
      <c r="E724" s="119"/>
    </row>
    <row r="725">
      <c r="A725" s="111"/>
      <c r="B725" s="117"/>
      <c r="C725" s="118"/>
      <c r="D725" s="118"/>
      <c r="E725" s="119"/>
    </row>
    <row r="726">
      <c r="A726" s="111"/>
      <c r="B726" s="117"/>
      <c r="C726" s="118"/>
      <c r="D726" s="118"/>
      <c r="E726" s="119"/>
    </row>
    <row r="727">
      <c r="A727" s="111"/>
      <c r="B727" s="117"/>
      <c r="C727" s="118"/>
      <c r="D727" s="118"/>
      <c r="E727" s="119"/>
    </row>
    <row r="728">
      <c r="A728" s="111"/>
      <c r="B728" s="117"/>
      <c r="C728" s="118"/>
      <c r="D728" s="118"/>
      <c r="E728" s="119"/>
    </row>
    <row r="729">
      <c r="A729" s="111"/>
      <c r="B729" s="117"/>
      <c r="C729" s="118"/>
      <c r="D729" s="118"/>
      <c r="E729" s="119"/>
    </row>
    <row r="730">
      <c r="A730" s="111"/>
      <c r="B730" s="117"/>
      <c r="C730" s="118"/>
      <c r="D730" s="118"/>
      <c r="E730" s="119"/>
    </row>
    <row r="731">
      <c r="A731" s="111"/>
      <c r="B731" s="117"/>
      <c r="C731" s="118"/>
      <c r="D731" s="118"/>
      <c r="E731" s="119"/>
    </row>
    <row r="732">
      <c r="A732" s="111"/>
      <c r="B732" s="117"/>
      <c r="C732" s="118"/>
      <c r="D732" s="118"/>
      <c r="E732" s="119"/>
    </row>
    <row r="733">
      <c r="A733" s="111"/>
      <c r="B733" s="117"/>
      <c r="C733" s="118"/>
      <c r="D733" s="118"/>
      <c r="E733" s="119"/>
    </row>
    <row r="734">
      <c r="A734" s="111"/>
      <c r="B734" s="117"/>
      <c r="C734" s="118"/>
      <c r="D734" s="118"/>
      <c r="E734" s="119"/>
    </row>
    <row r="735">
      <c r="A735" s="111"/>
      <c r="B735" s="117"/>
      <c r="C735" s="118"/>
      <c r="D735" s="118"/>
      <c r="E735" s="119"/>
    </row>
    <row r="736">
      <c r="A736" s="111"/>
      <c r="B736" s="117"/>
      <c r="C736" s="118"/>
      <c r="D736" s="118"/>
      <c r="E736" s="119"/>
    </row>
    <row r="737">
      <c r="A737" s="111"/>
      <c r="B737" s="117"/>
      <c r="C737" s="118"/>
      <c r="D737" s="118"/>
      <c r="E737" s="119"/>
    </row>
    <row r="738">
      <c r="A738" s="111"/>
      <c r="B738" s="117"/>
      <c r="C738" s="118"/>
      <c r="D738" s="118"/>
      <c r="E738" s="119"/>
    </row>
    <row r="739">
      <c r="A739" s="111"/>
      <c r="B739" s="117"/>
      <c r="C739" s="118"/>
      <c r="D739" s="118"/>
      <c r="E739" s="119"/>
    </row>
    <row r="740">
      <c r="A740" s="111"/>
      <c r="B740" s="117"/>
      <c r="C740" s="118"/>
      <c r="D740" s="118"/>
      <c r="E740" s="119"/>
    </row>
    <row r="741">
      <c r="A741" s="111"/>
      <c r="B741" s="117"/>
      <c r="C741" s="118"/>
      <c r="D741" s="118"/>
      <c r="E741" s="119"/>
    </row>
    <row r="742">
      <c r="A742" s="111"/>
      <c r="B742" s="117"/>
      <c r="C742" s="118"/>
      <c r="D742" s="118"/>
      <c r="E742" s="119"/>
    </row>
    <row r="743">
      <c r="A743" s="111"/>
      <c r="B743" s="117"/>
      <c r="C743" s="118"/>
      <c r="D743" s="118"/>
      <c r="E743" s="119"/>
    </row>
    <row r="744">
      <c r="A744" s="111"/>
      <c r="B744" s="117"/>
      <c r="C744" s="118"/>
      <c r="D744" s="118"/>
      <c r="E744" s="119"/>
    </row>
    <row r="745">
      <c r="A745" s="111"/>
      <c r="B745" s="117"/>
      <c r="C745" s="118"/>
      <c r="D745" s="118"/>
      <c r="E745" s="119"/>
    </row>
    <row r="746">
      <c r="A746" s="111"/>
      <c r="B746" s="117"/>
      <c r="C746" s="118"/>
      <c r="D746" s="118"/>
      <c r="E746" s="119"/>
    </row>
    <row r="747">
      <c r="A747" s="111"/>
      <c r="B747" s="117"/>
      <c r="C747" s="118"/>
      <c r="D747" s="118"/>
      <c r="E747" s="119"/>
    </row>
    <row r="748">
      <c r="A748" s="111"/>
      <c r="B748" s="117"/>
      <c r="C748" s="118"/>
      <c r="D748" s="118"/>
      <c r="E748" s="119"/>
    </row>
    <row r="749">
      <c r="A749" s="111"/>
      <c r="B749" s="117"/>
      <c r="C749" s="118"/>
      <c r="D749" s="118"/>
      <c r="E749" s="119"/>
    </row>
    <row r="750">
      <c r="A750" s="111"/>
      <c r="B750" s="117"/>
      <c r="C750" s="118"/>
      <c r="D750" s="118"/>
      <c r="E750" s="119"/>
    </row>
    <row r="751">
      <c r="A751" s="111"/>
      <c r="B751" s="117"/>
      <c r="C751" s="118"/>
      <c r="D751" s="118"/>
      <c r="E751" s="119"/>
    </row>
    <row r="752">
      <c r="A752" s="111"/>
      <c r="B752" s="117"/>
      <c r="C752" s="118"/>
      <c r="D752" s="118"/>
      <c r="E752" s="119"/>
    </row>
    <row r="753">
      <c r="A753" s="111"/>
      <c r="B753" s="117"/>
      <c r="C753" s="118"/>
      <c r="D753" s="118"/>
      <c r="E753" s="119"/>
    </row>
    <row r="754">
      <c r="A754" s="111"/>
      <c r="B754" s="117"/>
      <c r="C754" s="118"/>
      <c r="D754" s="118"/>
      <c r="E754" s="119"/>
    </row>
    <row r="755">
      <c r="A755" s="111"/>
      <c r="B755" s="117"/>
      <c r="C755" s="118"/>
      <c r="D755" s="118"/>
      <c r="E755" s="119"/>
    </row>
    <row r="756">
      <c r="A756" s="111"/>
      <c r="B756" s="117"/>
      <c r="C756" s="118"/>
      <c r="D756" s="118"/>
      <c r="E756" s="119"/>
    </row>
    <row r="757">
      <c r="A757" s="111"/>
      <c r="B757" s="117"/>
      <c r="C757" s="118"/>
      <c r="D757" s="118"/>
      <c r="E757" s="119"/>
    </row>
    <row r="758">
      <c r="A758" s="111"/>
      <c r="B758" s="117"/>
      <c r="C758" s="118"/>
      <c r="D758" s="118"/>
      <c r="E758" s="119"/>
    </row>
    <row r="759">
      <c r="A759" s="111"/>
      <c r="B759" s="117"/>
      <c r="C759" s="118"/>
      <c r="D759" s="118"/>
      <c r="E759" s="119"/>
    </row>
    <row r="760">
      <c r="A760" s="111"/>
      <c r="B760" s="117"/>
      <c r="C760" s="118"/>
      <c r="D760" s="118"/>
      <c r="E760" s="119"/>
    </row>
    <row r="761">
      <c r="A761" s="111"/>
      <c r="B761" s="117"/>
      <c r="C761" s="118"/>
      <c r="D761" s="118"/>
      <c r="E761" s="119"/>
    </row>
    <row r="762">
      <c r="A762" s="111"/>
      <c r="B762" s="117"/>
      <c r="C762" s="118"/>
      <c r="D762" s="118"/>
      <c r="E762" s="119"/>
    </row>
    <row r="763">
      <c r="A763" s="111"/>
      <c r="B763" s="117"/>
      <c r="C763" s="118"/>
      <c r="D763" s="118"/>
      <c r="E763" s="119"/>
    </row>
    <row r="764">
      <c r="A764" s="111"/>
      <c r="B764" s="117"/>
      <c r="C764" s="118"/>
      <c r="D764" s="118"/>
      <c r="E764" s="119"/>
    </row>
    <row r="765">
      <c r="A765" s="111"/>
      <c r="B765" s="117"/>
      <c r="C765" s="118"/>
      <c r="D765" s="118"/>
      <c r="E765" s="119"/>
    </row>
    <row r="766">
      <c r="A766" s="111"/>
      <c r="B766" s="117"/>
      <c r="C766" s="118"/>
      <c r="D766" s="118"/>
      <c r="E766" s="119"/>
    </row>
    <row r="767">
      <c r="A767" s="111"/>
      <c r="B767" s="117"/>
      <c r="C767" s="118"/>
      <c r="D767" s="118"/>
      <c r="E767" s="119"/>
    </row>
    <row r="768">
      <c r="A768" s="111"/>
      <c r="B768" s="117"/>
      <c r="C768" s="118"/>
      <c r="D768" s="118"/>
      <c r="E768" s="119"/>
    </row>
    <row r="769">
      <c r="A769" s="111"/>
      <c r="B769" s="117"/>
      <c r="C769" s="118"/>
      <c r="D769" s="118"/>
      <c r="E769" s="119"/>
    </row>
    <row r="770">
      <c r="A770" s="111"/>
      <c r="B770" s="117"/>
      <c r="C770" s="118"/>
      <c r="D770" s="118"/>
      <c r="E770" s="119"/>
    </row>
    <row r="771">
      <c r="A771" s="111"/>
      <c r="B771" s="117"/>
      <c r="C771" s="118"/>
      <c r="D771" s="118"/>
      <c r="E771" s="119"/>
    </row>
    <row r="772">
      <c r="A772" s="111"/>
      <c r="B772" s="117"/>
      <c r="C772" s="118"/>
      <c r="D772" s="118"/>
      <c r="E772" s="119"/>
    </row>
    <row r="773">
      <c r="A773" s="111"/>
      <c r="B773" s="117"/>
      <c r="C773" s="118"/>
      <c r="D773" s="118"/>
      <c r="E773" s="119"/>
    </row>
    <row r="774">
      <c r="A774" s="111"/>
      <c r="B774" s="117"/>
      <c r="C774" s="118"/>
      <c r="D774" s="118"/>
      <c r="E774" s="119"/>
    </row>
    <row r="775">
      <c r="A775" s="111"/>
      <c r="B775" s="117"/>
      <c r="C775" s="118"/>
      <c r="D775" s="118"/>
      <c r="E775" s="119"/>
    </row>
    <row r="776">
      <c r="A776" s="111"/>
      <c r="B776" s="117"/>
      <c r="C776" s="118"/>
      <c r="D776" s="118"/>
      <c r="E776" s="119"/>
    </row>
    <row r="777">
      <c r="A777" s="111"/>
      <c r="B777" s="117"/>
      <c r="C777" s="118"/>
      <c r="D777" s="118"/>
      <c r="E777" s="119"/>
    </row>
    <row r="778">
      <c r="A778" s="111"/>
      <c r="B778" s="117"/>
      <c r="C778" s="118"/>
      <c r="D778" s="118"/>
      <c r="E778" s="119"/>
    </row>
    <row r="779">
      <c r="A779" s="111"/>
      <c r="B779" s="117"/>
      <c r="C779" s="118"/>
      <c r="D779" s="118"/>
      <c r="E779" s="119"/>
    </row>
    <row r="780">
      <c r="A780" s="111"/>
      <c r="B780" s="117"/>
      <c r="C780" s="118"/>
      <c r="D780" s="118"/>
      <c r="E780" s="119"/>
    </row>
    <row r="781">
      <c r="A781" s="111"/>
      <c r="B781" s="117"/>
      <c r="C781" s="118"/>
      <c r="D781" s="118"/>
      <c r="E781" s="119"/>
    </row>
    <row r="782">
      <c r="A782" s="111"/>
      <c r="B782" s="117"/>
      <c r="C782" s="118"/>
      <c r="D782" s="118"/>
      <c r="E782" s="119"/>
    </row>
    <row r="783">
      <c r="A783" s="111"/>
      <c r="B783" s="117"/>
      <c r="C783" s="118"/>
      <c r="D783" s="118"/>
      <c r="E783" s="119"/>
    </row>
    <row r="784">
      <c r="A784" s="111"/>
      <c r="B784" s="117"/>
      <c r="C784" s="118"/>
      <c r="D784" s="118"/>
      <c r="E784" s="119"/>
    </row>
    <row r="785">
      <c r="A785" s="111"/>
      <c r="B785" s="117"/>
      <c r="C785" s="118"/>
      <c r="D785" s="118"/>
      <c r="E785" s="119"/>
    </row>
    <row r="786">
      <c r="A786" s="111"/>
      <c r="B786" s="117"/>
      <c r="C786" s="118"/>
      <c r="D786" s="118"/>
      <c r="E786" s="119"/>
    </row>
    <row r="787">
      <c r="A787" s="111"/>
      <c r="B787" s="117"/>
      <c r="C787" s="118"/>
      <c r="D787" s="118"/>
      <c r="E787" s="119"/>
    </row>
    <row r="788">
      <c r="A788" s="111"/>
      <c r="B788" s="117"/>
      <c r="C788" s="118"/>
      <c r="D788" s="118"/>
      <c r="E788" s="119"/>
    </row>
    <row r="789">
      <c r="A789" s="111"/>
      <c r="B789" s="117"/>
      <c r="C789" s="118"/>
      <c r="D789" s="118"/>
      <c r="E789" s="119"/>
    </row>
    <row r="790">
      <c r="A790" s="111"/>
      <c r="B790" s="117"/>
      <c r="C790" s="118"/>
      <c r="D790" s="118"/>
      <c r="E790" s="119"/>
    </row>
    <row r="791">
      <c r="A791" s="111"/>
      <c r="B791" s="117"/>
      <c r="C791" s="118"/>
      <c r="D791" s="118"/>
      <c r="E791" s="119"/>
    </row>
    <row r="792">
      <c r="A792" s="111"/>
      <c r="B792" s="117"/>
      <c r="C792" s="118"/>
      <c r="D792" s="118"/>
      <c r="E792" s="119"/>
    </row>
    <row r="793">
      <c r="A793" s="111"/>
      <c r="B793" s="117"/>
      <c r="C793" s="118"/>
      <c r="D793" s="118"/>
      <c r="E793" s="119"/>
    </row>
    <row r="794">
      <c r="A794" s="111"/>
      <c r="B794" s="117"/>
      <c r="C794" s="118"/>
      <c r="D794" s="118"/>
      <c r="E794" s="119"/>
    </row>
    <row r="795">
      <c r="A795" s="111"/>
      <c r="B795" s="117"/>
      <c r="C795" s="118"/>
      <c r="D795" s="118"/>
      <c r="E795" s="119"/>
    </row>
    <row r="796">
      <c r="A796" s="111"/>
      <c r="B796" s="117"/>
      <c r="C796" s="118"/>
      <c r="D796" s="118"/>
      <c r="E796" s="119"/>
    </row>
    <row r="797">
      <c r="A797" s="111"/>
      <c r="B797" s="117"/>
      <c r="C797" s="118"/>
      <c r="D797" s="118"/>
      <c r="E797" s="119"/>
    </row>
    <row r="798">
      <c r="A798" s="111"/>
      <c r="B798" s="117"/>
      <c r="C798" s="118"/>
      <c r="D798" s="118"/>
      <c r="E798" s="119"/>
    </row>
    <row r="799">
      <c r="A799" s="111"/>
      <c r="B799" s="117"/>
      <c r="C799" s="118"/>
      <c r="D799" s="118"/>
      <c r="E799" s="119"/>
    </row>
    <row r="800">
      <c r="A800" s="111"/>
      <c r="B800" s="117"/>
      <c r="C800" s="118"/>
      <c r="D800" s="118"/>
      <c r="E800" s="119"/>
    </row>
    <row r="801">
      <c r="A801" s="111"/>
      <c r="B801" s="117"/>
      <c r="C801" s="118"/>
      <c r="D801" s="118"/>
      <c r="E801" s="119"/>
    </row>
    <row r="802">
      <c r="A802" s="111"/>
      <c r="B802" s="117"/>
      <c r="C802" s="118"/>
      <c r="D802" s="118"/>
      <c r="E802" s="119"/>
    </row>
    <row r="803">
      <c r="A803" s="111"/>
      <c r="B803" s="117"/>
      <c r="C803" s="118"/>
      <c r="D803" s="118"/>
      <c r="E803" s="119"/>
    </row>
    <row r="804">
      <c r="A804" s="111"/>
      <c r="B804" s="117"/>
      <c r="C804" s="118"/>
      <c r="D804" s="118"/>
      <c r="E804" s="119"/>
    </row>
    <row r="805">
      <c r="A805" s="111"/>
      <c r="B805" s="117"/>
      <c r="C805" s="118"/>
      <c r="D805" s="118"/>
      <c r="E805" s="119"/>
    </row>
    <row r="806">
      <c r="A806" s="111"/>
      <c r="B806" s="117"/>
      <c r="C806" s="118"/>
      <c r="D806" s="118"/>
      <c r="E806" s="119"/>
    </row>
    <row r="807">
      <c r="A807" s="111"/>
      <c r="B807" s="117"/>
      <c r="C807" s="118"/>
      <c r="D807" s="118"/>
      <c r="E807" s="119"/>
    </row>
    <row r="808">
      <c r="A808" s="111"/>
      <c r="B808" s="117"/>
      <c r="C808" s="118"/>
      <c r="D808" s="118"/>
      <c r="E808" s="119"/>
    </row>
    <row r="809">
      <c r="A809" s="111"/>
      <c r="B809" s="117"/>
      <c r="C809" s="118"/>
      <c r="D809" s="118"/>
      <c r="E809" s="119"/>
    </row>
    <row r="810">
      <c r="A810" s="111"/>
      <c r="B810" s="117"/>
      <c r="C810" s="118"/>
      <c r="D810" s="118"/>
      <c r="E810" s="119"/>
    </row>
    <row r="811">
      <c r="A811" s="111"/>
      <c r="B811" s="117"/>
      <c r="C811" s="118"/>
      <c r="D811" s="118"/>
      <c r="E811" s="119"/>
    </row>
    <row r="812">
      <c r="A812" s="111"/>
      <c r="B812" s="117"/>
      <c r="C812" s="118"/>
      <c r="D812" s="118"/>
      <c r="E812" s="119"/>
    </row>
    <row r="813">
      <c r="A813" s="111"/>
      <c r="B813" s="117"/>
      <c r="C813" s="118"/>
      <c r="D813" s="118"/>
      <c r="E813" s="119"/>
    </row>
    <row r="814">
      <c r="A814" s="111"/>
      <c r="B814" s="117"/>
      <c r="C814" s="118"/>
      <c r="D814" s="118"/>
      <c r="E814" s="119"/>
    </row>
    <row r="815">
      <c r="A815" s="111"/>
      <c r="B815" s="117"/>
      <c r="C815" s="118"/>
      <c r="D815" s="118"/>
      <c r="E815" s="119"/>
    </row>
    <row r="816">
      <c r="A816" s="111"/>
      <c r="B816" s="117"/>
      <c r="C816" s="118"/>
      <c r="D816" s="118"/>
      <c r="E816" s="119"/>
    </row>
    <row r="817">
      <c r="A817" s="111"/>
      <c r="B817" s="117"/>
      <c r="C817" s="118"/>
      <c r="D817" s="118"/>
      <c r="E817" s="119"/>
    </row>
    <row r="818">
      <c r="A818" s="111"/>
      <c r="B818" s="117"/>
      <c r="C818" s="118"/>
      <c r="D818" s="118"/>
      <c r="E818" s="119"/>
    </row>
    <row r="819">
      <c r="A819" s="111"/>
      <c r="B819" s="117"/>
      <c r="C819" s="118"/>
      <c r="D819" s="118"/>
      <c r="E819" s="119"/>
    </row>
    <row r="820">
      <c r="A820" s="111"/>
      <c r="B820" s="117"/>
      <c r="C820" s="118"/>
      <c r="D820" s="118"/>
      <c r="E820" s="119"/>
    </row>
    <row r="821">
      <c r="A821" s="111"/>
      <c r="B821" s="117"/>
      <c r="C821" s="118"/>
      <c r="D821" s="118"/>
      <c r="E821" s="119"/>
    </row>
    <row r="822">
      <c r="A822" s="111"/>
      <c r="B822" s="117"/>
      <c r="C822" s="118"/>
      <c r="D822" s="118"/>
      <c r="E822" s="119"/>
    </row>
    <row r="823">
      <c r="A823" s="111"/>
      <c r="B823" s="117"/>
      <c r="C823" s="118"/>
      <c r="D823" s="118"/>
      <c r="E823" s="119"/>
    </row>
    <row r="824">
      <c r="A824" s="111"/>
      <c r="B824" s="117"/>
      <c r="C824" s="118"/>
      <c r="D824" s="118"/>
      <c r="E824" s="119"/>
    </row>
    <row r="825">
      <c r="A825" s="111"/>
      <c r="B825" s="117"/>
      <c r="C825" s="118"/>
      <c r="D825" s="118"/>
      <c r="E825" s="119"/>
    </row>
    <row r="826">
      <c r="A826" s="111"/>
      <c r="B826" s="117"/>
      <c r="C826" s="118"/>
      <c r="D826" s="118"/>
      <c r="E826" s="119"/>
    </row>
    <row r="827">
      <c r="A827" s="111"/>
      <c r="B827" s="117"/>
      <c r="C827" s="118"/>
      <c r="D827" s="118"/>
      <c r="E827" s="119"/>
    </row>
    <row r="828">
      <c r="A828" s="111"/>
      <c r="B828" s="117"/>
      <c r="C828" s="118"/>
      <c r="D828" s="118"/>
      <c r="E828" s="119"/>
    </row>
    <row r="829">
      <c r="A829" s="111"/>
      <c r="B829" s="117"/>
      <c r="C829" s="118"/>
      <c r="D829" s="118"/>
      <c r="E829" s="119"/>
    </row>
    <row r="830">
      <c r="A830" s="111"/>
      <c r="B830" s="117"/>
      <c r="C830" s="118"/>
      <c r="D830" s="118"/>
      <c r="E830" s="119"/>
    </row>
    <row r="831">
      <c r="A831" s="111"/>
      <c r="B831" s="117"/>
      <c r="C831" s="118"/>
      <c r="D831" s="118"/>
      <c r="E831" s="119"/>
    </row>
    <row r="832">
      <c r="A832" s="111"/>
      <c r="B832" s="117"/>
      <c r="C832" s="118"/>
      <c r="D832" s="118"/>
      <c r="E832" s="119"/>
    </row>
    <row r="833">
      <c r="A833" s="111"/>
      <c r="B833" s="117"/>
      <c r="C833" s="118"/>
      <c r="D833" s="118"/>
      <c r="E833" s="119"/>
    </row>
    <row r="834">
      <c r="A834" s="111"/>
      <c r="B834" s="117"/>
      <c r="C834" s="118"/>
      <c r="D834" s="118"/>
      <c r="E834" s="119"/>
    </row>
    <row r="835">
      <c r="A835" s="111"/>
      <c r="B835" s="117"/>
      <c r="C835" s="118"/>
      <c r="D835" s="118"/>
      <c r="E835" s="119"/>
    </row>
    <row r="836">
      <c r="A836" s="111"/>
      <c r="B836" s="117"/>
      <c r="C836" s="118"/>
      <c r="D836" s="118"/>
      <c r="E836" s="119"/>
    </row>
    <row r="837">
      <c r="A837" s="111"/>
      <c r="B837" s="117"/>
      <c r="C837" s="118"/>
      <c r="D837" s="118"/>
      <c r="E837" s="119"/>
    </row>
    <row r="838">
      <c r="A838" s="111"/>
      <c r="B838" s="117"/>
      <c r="C838" s="118"/>
      <c r="D838" s="118"/>
      <c r="E838" s="119"/>
    </row>
    <row r="839">
      <c r="A839" s="111"/>
      <c r="B839" s="117"/>
      <c r="C839" s="118"/>
      <c r="D839" s="118"/>
      <c r="E839" s="119"/>
    </row>
    <row r="840">
      <c r="A840" s="111"/>
      <c r="B840" s="117"/>
      <c r="C840" s="118"/>
      <c r="D840" s="118"/>
      <c r="E840" s="119"/>
    </row>
    <row r="841">
      <c r="A841" s="111"/>
      <c r="B841" s="117"/>
      <c r="C841" s="118"/>
      <c r="D841" s="118"/>
      <c r="E841" s="119"/>
    </row>
    <row r="842">
      <c r="A842" s="111"/>
      <c r="B842" s="117"/>
      <c r="C842" s="118"/>
      <c r="D842" s="118"/>
      <c r="E842" s="119"/>
    </row>
    <row r="843">
      <c r="A843" s="111"/>
      <c r="B843" s="117"/>
      <c r="C843" s="118"/>
      <c r="D843" s="118"/>
      <c r="E843" s="119"/>
    </row>
    <row r="844">
      <c r="A844" s="111"/>
      <c r="B844" s="117"/>
      <c r="C844" s="118"/>
      <c r="D844" s="118"/>
      <c r="E844" s="119"/>
    </row>
    <row r="845">
      <c r="A845" s="111"/>
      <c r="B845" s="117"/>
      <c r="C845" s="118"/>
      <c r="D845" s="118"/>
      <c r="E845" s="119"/>
    </row>
    <row r="846">
      <c r="A846" s="111"/>
      <c r="B846" s="117"/>
      <c r="C846" s="118"/>
      <c r="D846" s="118"/>
      <c r="E846" s="119"/>
    </row>
    <row r="847">
      <c r="A847" s="111"/>
      <c r="B847" s="117"/>
      <c r="C847" s="118"/>
      <c r="D847" s="118"/>
      <c r="E847" s="119"/>
    </row>
    <row r="848">
      <c r="A848" s="111"/>
      <c r="B848" s="117"/>
      <c r="C848" s="118"/>
      <c r="D848" s="118"/>
      <c r="E848" s="119"/>
    </row>
    <row r="849">
      <c r="A849" s="111"/>
      <c r="B849" s="117"/>
      <c r="C849" s="118"/>
      <c r="D849" s="118"/>
      <c r="E849" s="119"/>
    </row>
    <row r="850">
      <c r="A850" s="111"/>
      <c r="B850" s="117"/>
      <c r="C850" s="118"/>
      <c r="D850" s="118"/>
      <c r="E850" s="119"/>
    </row>
    <row r="851">
      <c r="A851" s="111"/>
      <c r="B851" s="117"/>
      <c r="C851" s="118"/>
      <c r="D851" s="118"/>
      <c r="E851" s="119"/>
    </row>
    <row r="852">
      <c r="A852" s="111"/>
      <c r="B852" s="117"/>
      <c r="C852" s="118"/>
      <c r="D852" s="118"/>
      <c r="E852" s="119"/>
    </row>
    <row r="853">
      <c r="A853" s="111"/>
      <c r="B853" s="117"/>
      <c r="C853" s="118"/>
      <c r="D853" s="118"/>
      <c r="E853" s="119"/>
    </row>
    <row r="854">
      <c r="A854" s="111"/>
      <c r="B854" s="117"/>
      <c r="C854" s="118"/>
      <c r="D854" s="118"/>
      <c r="E854" s="119"/>
    </row>
    <row r="855">
      <c r="A855" s="111"/>
      <c r="B855" s="117"/>
      <c r="C855" s="118"/>
      <c r="D855" s="118"/>
      <c r="E855" s="119"/>
    </row>
    <row r="856">
      <c r="A856" s="111"/>
      <c r="B856" s="117"/>
      <c r="C856" s="118"/>
      <c r="D856" s="118"/>
      <c r="E856" s="119"/>
    </row>
    <row r="857">
      <c r="A857" s="111"/>
      <c r="B857" s="117"/>
      <c r="C857" s="118"/>
      <c r="D857" s="118"/>
      <c r="E857" s="119"/>
    </row>
    <row r="858">
      <c r="A858" s="111"/>
      <c r="B858" s="117"/>
      <c r="C858" s="118"/>
      <c r="D858" s="118"/>
      <c r="E858" s="119"/>
    </row>
    <row r="859">
      <c r="A859" s="111"/>
      <c r="B859" s="117"/>
      <c r="C859" s="118"/>
      <c r="D859" s="118"/>
      <c r="E859" s="119"/>
    </row>
    <row r="860">
      <c r="A860" s="111"/>
      <c r="B860" s="117"/>
      <c r="C860" s="118"/>
      <c r="D860" s="118"/>
      <c r="E860" s="119"/>
    </row>
    <row r="861">
      <c r="A861" s="111"/>
      <c r="B861" s="117"/>
      <c r="C861" s="118"/>
      <c r="D861" s="118"/>
      <c r="E861" s="119"/>
    </row>
    <row r="862">
      <c r="A862" s="111"/>
      <c r="B862" s="117"/>
      <c r="C862" s="118"/>
      <c r="D862" s="118"/>
      <c r="E862" s="119"/>
    </row>
    <row r="863">
      <c r="A863" s="111"/>
      <c r="B863" s="117"/>
      <c r="C863" s="118"/>
      <c r="D863" s="118"/>
      <c r="E863" s="119"/>
    </row>
    <row r="864">
      <c r="A864" s="111"/>
      <c r="B864" s="117"/>
      <c r="C864" s="118"/>
      <c r="D864" s="118"/>
      <c r="E864" s="119"/>
    </row>
    <row r="865">
      <c r="A865" s="111"/>
      <c r="B865" s="117"/>
      <c r="C865" s="118"/>
      <c r="D865" s="118"/>
      <c r="E865" s="119"/>
    </row>
    <row r="866">
      <c r="A866" s="111"/>
      <c r="B866" s="117"/>
      <c r="C866" s="118"/>
      <c r="D866" s="118"/>
      <c r="E866" s="119"/>
    </row>
    <row r="867">
      <c r="A867" s="111"/>
      <c r="B867" s="117"/>
      <c r="C867" s="118"/>
      <c r="D867" s="118"/>
      <c r="E867" s="119"/>
    </row>
    <row r="868">
      <c r="A868" s="111"/>
      <c r="B868" s="117"/>
      <c r="C868" s="118"/>
      <c r="D868" s="118"/>
      <c r="E868" s="119"/>
    </row>
    <row r="869">
      <c r="A869" s="111"/>
      <c r="B869" s="117"/>
      <c r="C869" s="118"/>
      <c r="D869" s="118"/>
      <c r="E869" s="119"/>
    </row>
    <row r="870">
      <c r="A870" s="111"/>
      <c r="B870" s="117"/>
      <c r="C870" s="118"/>
      <c r="D870" s="118"/>
      <c r="E870" s="119"/>
    </row>
    <row r="871">
      <c r="A871" s="111"/>
      <c r="B871" s="117"/>
      <c r="C871" s="118"/>
      <c r="D871" s="118"/>
      <c r="E871" s="119"/>
    </row>
    <row r="872">
      <c r="A872" s="111"/>
      <c r="B872" s="117"/>
      <c r="C872" s="118"/>
      <c r="D872" s="118"/>
      <c r="E872" s="119"/>
    </row>
    <row r="873">
      <c r="A873" s="111"/>
      <c r="B873" s="117"/>
      <c r="C873" s="118"/>
      <c r="D873" s="118"/>
      <c r="E873" s="119"/>
    </row>
    <row r="874">
      <c r="A874" s="111"/>
      <c r="B874" s="117"/>
      <c r="C874" s="118"/>
      <c r="D874" s="118"/>
      <c r="E874" s="119"/>
    </row>
    <row r="875">
      <c r="A875" s="111"/>
      <c r="B875" s="117"/>
      <c r="C875" s="118"/>
      <c r="D875" s="118"/>
      <c r="E875" s="119"/>
    </row>
    <row r="876">
      <c r="A876" s="111"/>
      <c r="B876" s="117"/>
      <c r="C876" s="118"/>
      <c r="D876" s="118"/>
      <c r="E876" s="119"/>
    </row>
    <row r="877">
      <c r="A877" s="111"/>
      <c r="B877" s="117"/>
      <c r="C877" s="118"/>
      <c r="D877" s="118"/>
      <c r="E877" s="119"/>
    </row>
    <row r="878">
      <c r="A878" s="111"/>
      <c r="B878" s="117"/>
      <c r="C878" s="118"/>
      <c r="D878" s="118"/>
      <c r="E878" s="119"/>
    </row>
    <row r="879">
      <c r="A879" s="111"/>
      <c r="B879" s="117"/>
      <c r="C879" s="118"/>
      <c r="D879" s="118"/>
      <c r="E879" s="119"/>
    </row>
    <row r="880">
      <c r="A880" s="111"/>
      <c r="B880" s="117"/>
      <c r="C880" s="118"/>
      <c r="D880" s="118"/>
      <c r="E880" s="119"/>
    </row>
    <row r="881">
      <c r="A881" s="111"/>
      <c r="B881" s="117"/>
      <c r="C881" s="118"/>
      <c r="D881" s="118"/>
      <c r="E881" s="119"/>
    </row>
    <row r="882">
      <c r="A882" s="111"/>
      <c r="B882" s="117"/>
      <c r="C882" s="118"/>
      <c r="D882" s="118"/>
      <c r="E882" s="119"/>
    </row>
    <row r="883">
      <c r="A883" s="111"/>
      <c r="B883" s="117"/>
      <c r="C883" s="118"/>
      <c r="D883" s="118"/>
      <c r="E883" s="119"/>
    </row>
    <row r="884">
      <c r="A884" s="111"/>
      <c r="B884" s="117"/>
      <c r="C884" s="118"/>
      <c r="D884" s="118"/>
      <c r="E884" s="119"/>
    </row>
    <row r="885">
      <c r="A885" s="111"/>
      <c r="B885" s="117"/>
      <c r="C885" s="118"/>
      <c r="D885" s="118"/>
      <c r="E885" s="119"/>
    </row>
    <row r="886">
      <c r="A886" s="111"/>
      <c r="B886" s="117"/>
      <c r="C886" s="118"/>
      <c r="D886" s="118"/>
      <c r="E886" s="119"/>
    </row>
    <row r="887">
      <c r="A887" s="111"/>
      <c r="B887" s="117"/>
      <c r="C887" s="118"/>
      <c r="D887" s="118"/>
      <c r="E887" s="119"/>
    </row>
    <row r="888">
      <c r="A888" s="111"/>
      <c r="B888" s="117"/>
      <c r="C888" s="118"/>
      <c r="D888" s="118"/>
      <c r="E888" s="119"/>
    </row>
    <row r="889">
      <c r="A889" s="111"/>
      <c r="B889" s="117"/>
      <c r="C889" s="118"/>
      <c r="D889" s="118"/>
      <c r="E889" s="119"/>
    </row>
    <row r="890">
      <c r="A890" s="111"/>
      <c r="B890" s="117"/>
      <c r="C890" s="118"/>
      <c r="D890" s="118"/>
      <c r="E890" s="119"/>
    </row>
    <row r="891">
      <c r="A891" s="111"/>
      <c r="B891" s="117"/>
      <c r="C891" s="118"/>
      <c r="D891" s="118"/>
      <c r="E891" s="119"/>
    </row>
    <row r="892">
      <c r="A892" s="111"/>
      <c r="B892" s="117"/>
      <c r="C892" s="118"/>
      <c r="D892" s="118"/>
      <c r="E892" s="119"/>
    </row>
    <row r="893">
      <c r="A893" s="111"/>
      <c r="B893" s="117"/>
      <c r="C893" s="118"/>
      <c r="D893" s="118"/>
      <c r="E893" s="119"/>
    </row>
    <row r="894">
      <c r="A894" s="111"/>
      <c r="B894" s="117"/>
      <c r="C894" s="118"/>
      <c r="D894" s="118"/>
      <c r="E894" s="119"/>
    </row>
    <row r="895">
      <c r="A895" s="111"/>
      <c r="B895" s="117"/>
      <c r="C895" s="118"/>
      <c r="D895" s="118"/>
      <c r="E895" s="119"/>
    </row>
    <row r="896">
      <c r="A896" s="111"/>
      <c r="B896" s="117"/>
      <c r="C896" s="118"/>
      <c r="D896" s="118"/>
      <c r="E896" s="119"/>
    </row>
    <row r="897">
      <c r="A897" s="111"/>
      <c r="B897" s="117"/>
      <c r="C897" s="118"/>
      <c r="D897" s="118"/>
      <c r="E897" s="119"/>
    </row>
    <row r="898">
      <c r="A898" s="111"/>
      <c r="B898" s="117"/>
      <c r="C898" s="118"/>
      <c r="D898" s="118"/>
      <c r="E898" s="119"/>
    </row>
    <row r="899">
      <c r="A899" s="111"/>
      <c r="B899" s="117"/>
      <c r="C899" s="118"/>
      <c r="D899" s="118"/>
      <c r="E899" s="119"/>
    </row>
    <row r="900">
      <c r="A900" s="111"/>
      <c r="B900" s="117"/>
      <c r="C900" s="118"/>
      <c r="D900" s="118"/>
      <c r="E900" s="119"/>
    </row>
    <row r="901">
      <c r="A901" s="111"/>
      <c r="B901" s="117"/>
      <c r="C901" s="118"/>
      <c r="D901" s="118"/>
      <c r="E901" s="119"/>
    </row>
    <row r="902">
      <c r="A902" s="111"/>
      <c r="B902" s="117"/>
      <c r="C902" s="118"/>
      <c r="D902" s="118"/>
      <c r="E902" s="119"/>
    </row>
    <row r="903">
      <c r="A903" s="111"/>
      <c r="B903" s="117"/>
      <c r="C903" s="118"/>
      <c r="D903" s="118"/>
      <c r="E903" s="119"/>
    </row>
    <row r="904">
      <c r="A904" s="111"/>
      <c r="B904" s="117"/>
      <c r="C904" s="118"/>
      <c r="D904" s="118"/>
      <c r="E904" s="119"/>
    </row>
    <row r="905">
      <c r="A905" s="111"/>
      <c r="B905" s="117"/>
      <c r="C905" s="118"/>
      <c r="D905" s="118"/>
      <c r="E905" s="119"/>
    </row>
    <row r="906">
      <c r="A906" s="111"/>
      <c r="B906" s="117"/>
      <c r="C906" s="118"/>
      <c r="D906" s="118"/>
      <c r="E906" s="119"/>
    </row>
    <row r="907">
      <c r="A907" s="111"/>
      <c r="B907" s="117"/>
      <c r="C907" s="118"/>
      <c r="D907" s="118"/>
      <c r="E907" s="119"/>
    </row>
    <row r="908">
      <c r="A908" s="111"/>
      <c r="B908" s="117"/>
      <c r="C908" s="118"/>
      <c r="D908" s="118"/>
      <c r="E908" s="119"/>
    </row>
    <row r="909">
      <c r="A909" s="111"/>
      <c r="B909" s="117"/>
      <c r="C909" s="118"/>
      <c r="D909" s="118"/>
      <c r="E909" s="119"/>
    </row>
    <row r="910">
      <c r="A910" s="111"/>
      <c r="B910" s="117"/>
      <c r="C910" s="118"/>
      <c r="D910" s="118"/>
      <c r="E910" s="119"/>
    </row>
    <row r="911">
      <c r="A911" s="111"/>
      <c r="B911" s="117"/>
      <c r="C911" s="118"/>
      <c r="D911" s="118"/>
      <c r="E911" s="119"/>
    </row>
    <row r="912">
      <c r="A912" s="111"/>
      <c r="B912" s="117"/>
      <c r="C912" s="118"/>
      <c r="D912" s="118"/>
      <c r="E912" s="119"/>
    </row>
    <row r="913">
      <c r="A913" s="111"/>
      <c r="B913" s="117"/>
      <c r="C913" s="118"/>
      <c r="D913" s="118"/>
      <c r="E913" s="119"/>
    </row>
    <row r="914">
      <c r="A914" s="111"/>
      <c r="B914" s="117"/>
      <c r="C914" s="118"/>
      <c r="D914" s="118"/>
      <c r="E914" s="119"/>
    </row>
    <row r="915">
      <c r="A915" s="111"/>
      <c r="B915" s="117"/>
      <c r="C915" s="118"/>
      <c r="D915" s="118"/>
      <c r="E915" s="119"/>
    </row>
    <row r="916">
      <c r="A916" s="111"/>
      <c r="B916" s="117"/>
      <c r="C916" s="118"/>
      <c r="D916" s="118"/>
      <c r="E916" s="119"/>
    </row>
    <row r="917">
      <c r="A917" s="111"/>
      <c r="B917" s="117"/>
      <c r="C917" s="118"/>
      <c r="D917" s="118"/>
      <c r="E917" s="119"/>
    </row>
    <row r="918">
      <c r="A918" s="111"/>
      <c r="B918" s="117"/>
      <c r="C918" s="118"/>
      <c r="D918" s="118"/>
      <c r="E918" s="119"/>
    </row>
    <row r="919">
      <c r="A919" s="111"/>
      <c r="B919" s="117"/>
      <c r="C919" s="118"/>
      <c r="D919" s="118"/>
      <c r="E919" s="119"/>
    </row>
    <row r="920">
      <c r="A920" s="111"/>
      <c r="B920" s="117"/>
      <c r="C920" s="118"/>
      <c r="D920" s="118"/>
      <c r="E920" s="119"/>
    </row>
    <row r="921">
      <c r="A921" s="111"/>
      <c r="B921" s="117"/>
      <c r="C921" s="118"/>
      <c r="D921" s="118"/>
      <c r="E921" s="119"/>
    </row>
    <row r="922">
      <c r="A922" s="111"/>
      <c r="B922" s="117"/>
      <c r="C922" s="118"/>
      <c r="D922" s="118"/>
      <c r="E922" s="119"/>
    </row>
    <row r="923">
      <c r="A923" s="111"/>
      <c r="B923" s="117"/>
      <c r="C923" s="118"/>
      <c r="D923" s="118"/>
      <c r="E923" s="119"/>
    </row>
    <row r="924">
      <c r="A924" s="111"/>
      <c r="B924" s="117"/>
      <c r="C924" s="118"/>
      <c r="D924" s="118"/>
      <c r="E924" s="119"/>
    </row>
    <row r="925">
      <c r="A925" s="111"/>
      <c r="B925" s="117"/>
      <c r="C925" s="118"/>
      <c r="D925" s="118"/>
      <c r="E925" s="119"/>
    </row>
    <row r="926">
      <c r="A926" s="111"/>
      <c r="B926" s="117"/>
      <c r="C926" s="118"/>
      <c r="D926" s="118"/>
      <c r="E926" s="119"/>
    </row>
    <row r="927">
      <c r="A927" s="111"/>
      <c r="B927" s="117"/>
      <c r="C927" s="118"/>
      <c r="D927" s="118"/>
      <c r="E927" s="119"/>
    </row>
    <row r="928">
      <c r="A928" s="111"/>
      <c r="B928" s="117"/>
      <c r="C928" s="118"/>
      <c r="D928" s="118"/>
      <c r="E928" s="119"/>
    </row>
    <row r="929">
      <c r="A929" s="111"/>
      <c r="B929" s="117"/>
      <c r="C929" s="118"/>
      <c r="D929" s="118"/>
      <c r="E929" s="119"/>
    </row>
    <row r="930">
      <c r="A930" s="111"/>
      <c r="B930" s="117"/>
      <c r="C930" s="118"/>
      <c r="D930" s="118"/>
      <c r="E930" s="119"/>
    </row>
    <row r="931">
      <c r="A931" s="111"/>
      <c r="B931" s="117"/>
      <c r="C931" s="118"/>
      <c r="D931" s="118"/>
      <c r="E931" s="119"/>
    </row>
    <row r="932">
      <c r="A932" s="111"/>
      <c r="B932" s="117"/>
      <c r="C932" s="118"/>
      <c r="D932" s="118"/>
      <c r="E932" s="119"/>
    </row>
    <row r="933">
      <c r="A933" s="111"/>
      <c r="B933" s="117"/>
      <c r="C933" s="118"/>
      <c r="D933" s="118"/>
      <c r="E933" s="119"/>
    </row>
    <row r="934">
      <c r="A934" s="111"/>
      <c r="B934" s="117"/>
      <c r="C934" s="118"/>
      <c r="D934" s="118"/>
      <c r="E934" s="119"/>
    </row>
    <row r="935">
      <c r="A935" s="111"/>
      <c r="B935" s="117"/>
      <c r="C935" s="118"/>
      <c r="D935" s="118"/>
      <c r="E935" s="119"/>
    </row>
    <row r="936">
      <c r="A936" s="111"/>
      <c r="B936" s="117"/>
      <c r="C936" s="118"/>
      <c r="D936" s="118"/>
      <c r="E936" s="119"/>
    </row>
    <row r="937">
      <c r="A937" s="111"/>
      <c r="B937" s="117"/>
      <c r="C937" s="118"/>
      <c r="D937" s="118"/>
      <c r="E937" s="119"/>
    </row>
    <row r="938">
      <c r="A938" s="111"/>
      <c r="B938" s="117"/>
      <c r="C938" s="118"/>
      <c r="D938" s="118"/>
      <c r="E938" s="119"/>
    </row>
    <row r="939">
      <c r="A939" s="111"/>
      <c r="B939" s="117"/>
      <c r="C939" s="118"/>
      <c r="D939" s="118"/>
      <c r="E939" s="119"/>
    </row>
    <row r="940">
      <c r="A940" s="111"/>
      <c r="B940" s="117"/>
      <c r="C940" s="118"/>
      <c r="D940" s="118"/>
      <c r="E940" s="119"/>
    </row>
    <row r="941">
      <c r="A941" s="111"/>
      <c r="B941" s="117"/>
      <c r="C941" s="118"/>
      <c r="D941" s="118"/>
      <c r="E941" s="119"/>
    </row>
    <row r="942">
      <c r="A942" s="111"/>
      <c r="B942" s="117"/>
      <c r="C942" s="118"/>
      <c r="D942" s="118"/>
      <c r="E942" s="119"/>
    </row>
    <row r="943">
      <c r="A943" s="111"/>
      <c r="B943" s="117"/>
      <c r="C943" s="118"/>
      <c r="D943" s="118"/>
      <c r="E943" s="119"/>
    </row>
    <row r="944">
      <c r="A944" s="111"/>
      <c r="B944" s="117"/>
      <c r="C944" s="118"/>
      <c r="D944" s="118"/>
      <c r="E944" s="119"/>
    </row>
    <row r="945">
      <c r="A945" s="111"/>
      <c r="B945" s="117"/>
      <c r="C945" s="118"/>
      <c r="D945" s="118"/>
      <c r="E945" s="119"/>
    </row>
    <row r="946">
      <c r="A946" s="111"/>
      <c r="B946" s="117"/>
      <c r="C946" s="118"/>
      <c r="D946" s="118"/>
      <c r="E946" s="119"/>
    </row>
    <row r="947">
      <c r="A947" s="111"/>
      <c r="B947" s="117"/>
      <c r="C947" s="118"/>
      <c r="D947" s="118"/>
      <c r="E947" s="119"/>
    </row>
    <row r="948">
      <c r="A948" s="111"/>
      <c r="B948" s="117"/>
      <c r="C948" s="118"/>
      <c r="D948" s="118"/>
      <c r="E948" s="119"/>
    </row>
    <row r="949">
      <c r="A949" s="111"/>
      <c r="B949" s="117"/>
      <c r="C949" s="118"/>
      <c r="D949" s="118"/>
      <c r="E949" s="119"/>
    </row>
    <row r="950">
      <c r="A950" s="111"/>
      <c r="B950" s="117"/>
      <c r="C950" s="118"/>
      <c r="D950" s="118"/>
      <c r="E950" s="119"/>
    </row>
    <row r="951">
      <c r="A951" s="111"/>
      <c r="B951" s="117"/>
      <c r="C951" s="118"/>
      <c r="D951" s="118"/>
      <c r="E951" s="119"/>
    </row>
    <row r="952">
      <c r="A952" s="111"/>
      <c r="B952" s="117"/>
      <c r="C952" s="118"/>
      <c r="D952" s="118"/>
      <c r="E952" s="119"/>
    </row>
    <row r="953">
      <c r="A953" s="111"/>
      <c r="B953" s="117"/>
      <c r="C953" s="118"/>
      <c r="D953" s="118"/>
      <c r="E953" s="119"/>
    </row>
    <row r="954">
      <c r="A954" s="111"/>
      <c r="B954" s="117"/>
      <c r="C954" s="118"/>
      <c r="D954" s="118"/>
      <c r="E954" s="119"/>
    </row>
    <row r="955">
      <c r="A955" s="111"/>
      <c r="B955" s="117"/>
      <c r="C955" s="118"/>
      <c r="D955" s="118"/>
      <c r="E955" s="119"/>
    </row>
    <row r="956">
      <c r="A956" s="111"/>
      <c r="B956" s="117"/>
      <c r="C956" s="118"/>
      <c r="D956" s="118"/>
      <c r="E956" s="119"/>
    </row>
    <row r="957">
      <c r="A957" s="111"/>
      <c r="B957" s="117"/>
      <c r="C957" s="118"/>
      <c r="D957" s="118"/>
      <c r="E957" s="119"/>
    </row>
    <row r="958">
      <c r="A958" s="111"/>
      <c r="B958" s="117"/>
      <c r="C958" s="118"/>
      <c r="D958" s="118"/>
      <c r="E958" s="119"/>
    </row>
    <row r="959">
      <c r="A959" s="111"/>
      <c r="B959" s="117"/>
      <c r="C959" s="118"/>
      <c r="D959" s="118"/>
      <c r="E959" s="119"/>
    </row>
    <row r="960">
      <c r="A960" s="111"/>
      <c r="B960" s="117"/>
      <c r="C960" s="118"/>
      <c r="D960" s="118"/>
      <c r="E960" s="119"/>
    </row>
    <row r="961">
      <c r="A961" s="111"/>
      <c r="B961" s="117"/>
      <c r="C961" s="118"/>
      <c r="D961" s="118"/>
      <c r="E961" s="119"/>
    </row>
    <row r="962">
      <c r="A962" s="111"/>
      <c r="B962" s="117"/>
      <c r="C962" s="118"/>
      <c r="D962" s="118"/>
      <c r="E962" s="119"/>
    </row>
    <row r="963">
      <c r="A963" s="111"/>
      <c r="B963" s="117"/>
      <c r="C963" s="118"/>
      <c r="D963" s="118"/>
      <c r="E963" s="119"/>
    </row>
    <row r="964">
      <c r="A964" s="111"/>
      <c r="B964" s="117"/>
      <c r="C964" s="118"/>
      <c r="D964" s="118"/>
      <c r="E964" s="119"/>
    </row>
    <row r="965">
      <c r="A965" s="111"/>
      <c r="B965" s="117"/>
      <c r="C965" s="118"/>
      <c r="D965" s="118"/>
      <c r="E965" s="119"/>
    </row>
    <row r="966">
      <c r="A966" s="111"/>
      <c r="B966" s="117"/>
      <c r="C966" s="118"/>
      <c r="D966" s="118"/>
      <c r="E966" s="119"/>
    </row>
    <row r="967">
      <c r="A967" s="111"/>
      <c r="B967" s="117"/>
      <c r="C967" s="118"/>
      <c r="D967" s="118"/>
      <c r="E967" s="119"/>
    </row>
    <row r="968">
      <c r="A968" s="111"/>
      <c r="B968" s="117"/>
      <c r="C968" s="118"/>
      <c r="D968" s="118"/>
      <c r="E968" s="119"/>
    </row>
    <row r="969">
      <c r="A969" s="111"/>
      <c r="B969" s="117"/>
      <c r="C969" s="118"/>
      <c r="D969" s="118"/>
      <c r="E969" s="119"/>
    </row>
    <row r="970">
      <c r="A970" s="111"/>
      <c r="B970" s="117"/>
      <c r="C970" s="118"/>
      <c r="D970" s="118"/>
      <c r="E970" s="119"/>
    </row>
    <row r="971">
      <c r="A971" s="111"/>
      <c r="B971" s="117"/>
      <c r="C971" s="118"/>
      <c r="D971" s="118"/>
      <c r="E971" s="119"/>
    </row>
    <row r="972">
      <c r="A972" s="111"/>
      <c r="B972" s="117"/>
      <c r="C972" s="118"/>
      <c r="D972" s="118"/>
      <c r="E972" s="119"/>
    </row>
    <row r="973">
      <c r="A973" s="111"/>
      <c r="B973" s="117"/>
      <c r="C973" s="118"/>
      <c r="D973" s="118"/>
      <c r="E973" s="119"/>
    </row>
    <row r="974">
      <c r="A974" s="111"/>
      <c r="B974" s="117"/>
      <c r="C974" s="118"/>
      <c r="D974" s="118"/>
      <c r="E974" s="119"/>
    </row>
    <row r="975">
      <c r="A975" s="111"/>
      <c r="B975" s="117"/>
      <c r="C975" s="118"/>
      <c r="D975" s="118"/>
      <c r="E975" s="119"/>
    </row>
    <row r="976">
      <c r="A976" s="111"/>
      <c r="B976" s="117"/>
      <c r="C976" s="118"/>
      <c r="D976" s="118"/>
      <c r="E976" s="119"/>
    </row>
    <row r="977">
      <c r="A977" s="111"/>
      <c r="B977" s="117"/>
      <c r="C977" s="118"/>
      <c r="D977" s="118"/>
      <c r="E977" s="119"/>
    </row>
    <row r="978">
      <c r="A978" s="111"/>
      <c r="B978" s="117"/>
      <c r="C978" s="118"/>
      <c r="D978" s="118"/>
      <c r="E978" s="119"/>
    </row>
    <row r="979">
      <c r="A979" s="111"/>
      <c r="B979" s="117"/>
      <c r="C979" s="118"/>
      <c r="D979" s="118"/>
      <c r="E979" s="119"/>
    </row>
    <row r="980">
      <c r="A980" s="111"/>
      <c r="B980" s="117"/>
      <c r="C980" s="118"/>
      <c r="D980" s="118"/>
      <c r="E980" s="119"/>
    </row>
    <row r="981">
      <c r="A981" s="111"/>
      <c r="B981" s="117"/>
      <c r="C981" s="118"/>
      <c r="D981" s="118"/>
      <c r="E981" s="119"/>
    </row>
    <row r="982">
      <c r="A982" s="111"/>
      <c r="B982" s="117"/>
      <c r="C982" s="118"/>
      <c r="D982" s="118"/>
      <c r="E982" s="119"/>
    </row>
    <row r="983">
      <c r="A983" s="111"/>
      <c r="B983" s="117"/>
      <c r="C983" s="118"/>
      <c r="D983" s="118"/>
      <c r="E983" s="119"/>
    </row>
    <row r="984">
      <c r="A984" s="111"/>
      <c r="B984" s="117"/>
      <c r="C984" s="118"/>
      <c r="D984" s="118"/>
      <c r="E984" s="119"/>
    </row>
    <row r="985">
      <c r="A985" s="111"/>
      <c r="B985" s="117"/>
      <c r="C985" s="118"/>
      <c r="D985" s="118"/>
      <c r="E985" s="119"/>
    </row>
    <row r="986">
      <c r="A986" s="111"/>
      <c r="B986" s="117"/>
      <c r="C986" s="118"/>
      <c r="D986" s="118"/>
      <c r="E986" s="119"/>
    </row>
    <row r="987">
      <c r="A987" s="111"/>
      <c r="B987" s="117"/>
      <c r="C987" s="118"/>
      <c r="D987" s="118"/>
      <c r="E987" s="119"/>
    </row>
    <row r="988">
      <c r="A988" s="111"/>
      <c r="B988" s="117"/>
      <c r="C988" s="118"/>
      <c r="D988" s="118"/>
      <c r="E988" s="119"/>
    </row>
    <row r="989">
      <c r="A989" s="111"/>
      <c r="B989" s="117"/>
      <c r="C989" s="118"/>
      <c r="D989" s="118"/>
      <c r="E989" s="119"/>
    </row>
    <row r="990">
      <c r="A990" s="111"/>
      <c r="B990" s="117"/>
      <c r="C990" s="118"/>
      <c r="D990" s="118"/>
      <c r="E990" s="119"/>
    </row>
    <row r="991">
      <c r="A991" s="111"/>
      <c r="B991" s="117"/>
      <c r="C991" s="118"/>
      <c r="D991" s="118"/>
      <c r="E991" s="119"/>
    </row>
    <row r="992">
      <c r="A992" s="111"/>
      <c r="B992" s="117"/>
      <c r="C992" s="118"/>
      <c r="D992" s="118"/>
      <c r="E992" s="119"/>
    </row>
    <row r="993">
      <c r="A993" s="111"/>
      <c r="B993" s="117"/>
      <c r="C993" s="118"/>
      <c r="D993" s="118"/>
      <c r="E993" s="119"/>
    </row>
    <row r="994">
      <c r="A994" s="111"/>
      <c r="B994" s="117"/>
      <c r="C994" s="118"/>
      <c r="D994" s="118"/>
      <c r="E994" s="119"/>
    </row>
    <row r="995">
      <c r="A995" s="111"/>
      <c r="B995" s="117"/>
      <c r="C995" s="118"/>
      <c r="D995" s="118"/>
      <c r="E995" s="119"/>
    </row>
    <row r="996">
      <c r="A996" s="111"/>
      <c r="B996" s="117"/>
      <c r="C996" s="118"/>
      <c r="D996" s="118"/>
      <c r="E996" s="119"/>
    </row>
    <row r="997">
      <c r="A997" s="111"/>
      <c r="B997" s="117"/>
      <c r="C997" s="118"/>
      <c r="D997" s="118"/>
      <c r="E997" s="119"/>
    </row>
    <row r="998">
      <c r="A998" s="111"/>
      <c r="B998" s="117"/>
      <c r="C998" s="118"/>
      <c r="D998" s="118"/>
      <c r="E998" s="119"/>
    </row>
    <row r="999">
      <c r="A999" s="111"/>
      <c r="B999" s="117"/>
      <c r="C999" s="118"/>
      <c r="D999" s="118"/>
      <c r="E999" s="119"/>
    </row>
  </sheetData>
  <dataValidations>
    <dataValidation type="custom" allowBlank="1" showDropDown="1" sqref="A2:A999">
      <formula1>OR(NOT(ISERROR(DATEVALUE(A2))), AND(ISNUMBER(A2), LEFT(CELL("format", A2))="D"))</formula1>
    </dataValidation>
  </dataValidations>
  <hyperlinks>
    <hyperlink r:id="rId1" ref="C2"/>
    <hyperlink r:id="rId2" ref="D2"/>
    <hyperlink r:id="rId3" ref="C3"/>
    <hyperlink r:id="rId4" ref="D3"/>
    <hyperlink r:id="rId5" ref="E3"/>
    <hyperlink r:id="rId6" ref="C4"/>
    <hyperlink r:id="rId7" ref="D4"/>
    <hyperlink r:id="rId8" ref="C5"/>
    <hyperlink r:id="rId9" ref="D5"/>
    <hyperlink r:id="rId10" ref="C6"/>
    <hyperlink r:id="rId11" ref="D6"/>
    <hyperlink r:id="rId12" ref="C7"/>
    <hyperlink r:id="rId13" ref="D7"/>
  </hyperlinks>
  <drawing r:id="rId14"/>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68.13"/>
    <col customWidth="1" min="3" max="4" width="15.88"/>
    <col customWidth="1" min="5" max="5" width="46.38"/>
  </cols>
  <sheetData>
    <row r="1">
      <c r="A1" s="107" t="s">
        <v>8443</v>
      </c>
      <c r="B1" s="108" t="s">
        <v>8444</v>
      </c>
      <c r="C1" s="109" t="s">
        <v>8445</v>
      </c>
      <c r="D1" s="109" t="s">
        <v>8446</v>
      </c>
      <c r="E1" s="110" t="s">
        <v>8447</v>
      </c>
    </row>
    <row r="2" ht="188.25" customHeight="1">
      <c r="A2" s="111">
        <v>44847.0</v>
      </c>
      <c r="B2" s="112" t="s">
        <v>8471</v>
      </c>
      <c r="C2" s="113" t="s">
        <v>8472</v>
      </c>
      <c r="D2" s="113" t="s">
        <v>8473</v>
      </c>
      <c r="E2" s="114" t="s">
        <v>8474</v>
      </c>
    </row>
    <row r="3">
      <c r="A3" s="111">
        <v>44847.0</v>
      </c>
      <c r="B3" s="112" t="s">
        <v>8475</v>
      </c>
      <c r="C3" s="113" t="s">
        <v>8476</v>
      </c>
      <c r="D3" s="113" t="s">
        <v>8477</v>
      </c>
      <c r="E3" s="120" t="s">
        <v>8478</v>
      </c>
    </row>
    <row r="4">
      <c r="A4" s="111">
        <v>44848.0</v>
      </c>
      <c r="B4" s="112" t="s">
        <v>8479</v>
      </c>
      <c r="C4" s="113" t="s">
        <v>8480</v>
      </c>
      <c r="D4" s="113" t="s">
        <v>8481</v>
      </c>
      <c r="E4" s="114" t="s">
        <v>8482</v>
      </c>
    </row>
    <row r="5">
      <c r="A5" s="111">
        <v>44848.0</v>
      </c>
      <c r="B5" s="112" t="s">
        <v>8483</v>
      </c>
      <c r="C5" s="113" t="s">
        <v>8484</v>
      </c>
      <c r="D5" s="113" t="s">
        <v>8485</v>
      </c>
      <c r="E5" s="114" t="s">
        <v>8486</v>
      </c>
    </row>
    <row r="6">
      <c r="A6" s="111">
        <v>44848.0</v>
      </c>
      <c r="B6" s="112" t="s">
        <v>8487</v>
      </c>
      <c r="C6" s="113" t="s">
        <v>8488</v>
      </c>
      <c r="D6" s="113" t="s">
        <v>8489</v>
      </c>
      <c r="E6" s="114" t="s">
        <v>8490</v>
      </c>
    </row>
    <row r="7" ht="244.5" customHeight="1">
      <c r="A7" s="111">
        <v>44849.0</v>
      </c>
      <c r="B7" s="112" t="s">
        <v>8491</v>
      </c>
      <c r="C7" s="113" t="s">
        <v>8492</v>
      </c>
      <c r="D7" s="113" t="s">
        <v>8493</v>
      </c>
      <c r="E7" s="114" t="s">
        <v>8494</v>
      </c>
    </row>
    <row r="8" ht="244.5" customHeight="1">
      <c r="A8" s="111">
        <v>44849.0</v>
      </c>
      <c r="B8" s="112" t="s">
        <v>8495</v>
      </c>
      <c r="C8" s="113" t="s">
        <v>8496</v>
      </c>
      <c r="D8" s="113" t="s">
        <v>8497</v>
      </c>
      <c r="E8" s="114" t="s">
        <v>8498</v>
      </c>
    </row>
    <row r="9">
      <c r="A9" s="111">
        <v>44851.0</v>
      </c>
      <c r="B9" s="112" t="s">
        <v>8499</v>
      </c>
      <c r="C9" s="113" t="s">
        <v>8500</v>
      </c>
      <c r="D9" s="113" t="s">
        <v>8501</v>
      </c>
      <c r="E9" s="114" t="s">
        <v>8502</v>
      </c>
    </row>
    <row r="10">
      <c r="A10" s="111">
        <v>44852.0</v>
      </c>
      <c r="B10" s="112" t="s">
        <v>8503</v>
      </c>
      <c r="C10" s="113" t="s">
        <v>8504</v>
      </c>
      <c r="D10" s="113" t="s">
        <v>8505</v>
      </c>
      <c r="E10" s="114" t="s">
        <v>8506</v>
      </c>
    </row>
    <row r="11">
      <c r="A11" s="111">
        <v>44853.0</v>
      </c>
      <c r="B11" s="112" t="s">
        <v>8507</v>
      </c>
      <c r="C11" s="116" t="s">
        <v>8508</v>
      </c>
      <c r="D11" s="116" t="s">
        <v>8509</v>
      </c>
      <c r="E11" s="114" t="s">
        <v>8510</v>
      </c>
    </row>
    <row r="12">
      <c r="A12" s="111">
        <v>44853.0</v>
      </c>
      <c r="B12" s="112" t="s">
        <v>8511</v>
      </c>
      <c r="C12" s="113" t="s">
        <v>8512</v>
      </c>
      <c r="D12" s="116" t="s">
        <v>8513</v>
      </c>
      <c r="E12" s="114" t="s">
        <v>8514</v>
      </c>
    </row>
    <row r="13">
      <c r="A13" s="111">
        <v>44854.0</v>
      </c>
      <c r="B13" s="121" t="s">
        <v>8515</v>
      </c>
      <c r="C13" s="116" t="s">
        <v>8516</v>
      </c>
      <c r="D13" s="116" t="s">
        <v>8517</v>
      </c>
      <c r="E13" s="114" t="s">
        <v>8518</v>
      </c>
    </row>
    <row r="14">
      <c r="A14" s="111">
        <v>44855.0</v>
      </c>
      <c r="B14" s="112" t="s">
        <v>8519</v>
      </c>
      <c r="C14" s="116" t="s">
        <v>8520</v>
      </c>
      <c r="D14" s="116" t="s">
        <v>8521</v>
      </c>
      <c r="E14" s="115" t="s">
        <v>8522</v>
      </c>
    </row>
    <row r="15">
      <c r="A15" s="111">
        <v>44855.0</v>
      </c>
      <c r="B15" s="112" t="s">
        <v>8523</v>
      </c>
      <c r="C15" s="113" t="s">
        <v>8524</v>
      </c>
      <c r="D15" s="113" t="s">
        <v>8525</v>
      </c>
      <c r="E15" s="114" t="s">
        <v>8526</v>
      </c>
    </row>
    <row r="16">
      <c r="A16" s="111">
        <v>44855.0</v>
      </c>
      <c r="B16" s="112" t="s">
        <v>8527</v>
      </c>
      <c r="C16" s="113" t="s">
        <v>8528</v>
      </c>
      <c r="D16" s="116" t="s">
        <v>8529</v>
      </c>
      <c r="E16" s="114" t="s">
        <v>8530</v>
      </c>
    </row>
    <row r="17" ht="202.5" customHeight="1">
      <c r="A17" s="111">
        <v>44858.0</v>
      </c>
      <c r="B17" s="121" t="s">
        <v>8531</v>
      </c>
      <c r="C17" s="122" t="s">
        <v>8532</v>
      </c>
      <c r="D17" s="116" t="s">
        <v>8533</v>
      </c>
      <c r="E17" s="114" t="s">
        <v>8534</v>
      </c>
    </row>
    <row r="18">
      <c r="A18" s="111">
        <v>44858.0</v>
      </c>
      <c r="B18" s="112" t="s">
        <v>8535</v>
      </c>
      <c r="C18" s="113" t="s">
        <v>8536</v>
      </c>
      <c r="D18" s="116" t="s">
        <v>8537</v>
      </c>
      <c r="E18" s="114" t="s">
        <v>8538</v>
      </c>
    </row>
    <row r="19" ht="30.0" customHeight="1">
      <c r="A19" s="111">
        <v>44858.0</v>
      </c>
      <c r="B19" s="112" t="s">
        <v>8539</v>
      </c>
      <c r="C19" s="116" t="s">
        <v>8540</v>
      </c>
      <c r="D19" s="116" t="s">
        <v>8541</v>
      </c>
      <c r="E19" s="114" t="s">
        <v>8542</v>
      </c>
    </row>
    <row r="20" ht="127.5" customHeight="1">
      <c r="A20" s="111">
        <v>44859.0</v>
      </c>
      <c r="B20" s="112" t="s">
        <v>8543</v>
      </c>
      <c r="C20" s="113" t="s">
        <v>8544</v>
      </c>
      <c r="D20" s="116" t="s">
        <v>8545</v>
      </c>
      <c r="E20" s="115" t="s">
        <v>8546</v>
      </c>
    </row>
    <row r="21">
      <c r="A21" s="111">
        <v>44859.0</v>
      </c>
      <c r="B21" s="112" t="s">
        <v>8547</v>
      </c>
      <c r="C21" s="113" t="s">
        <v>8548</v>
      </c>
      <c r="D21" s="113" t="s">
        <v>8549</v>
      </c>
      <c r="E21" s="114" t="s">
        <v>8550</v>
      </c>
    </row>
    <row r="22">
      <c r="A22" s="111">
        <v>44859.0</v>
      </c>
      <c r="B22" s="112" t="s">
        <v>8551</v>
      </c>
      <c r="C22" s="113" t="s">
        <v>8552</v>
      </c>
      <c r="D22" s="113" t="s">
        <v>8553</v>
      </c>
      <c r="E22" s="114" t="s">
        <v>8554</v>
      </c>
    </row>
    <row r="23">
      <c r="A23" s="111">
        <v>44860.0</v>
      </c>
      <c r="B23" s="112" t="s">
        <v>8555</v>
      </c>
      <c r="C23" s="113" t="s">
        <v>8556</v>
      </c>
      <c r="D23" s="113" t="s">
        <v>8557</v>
      </c>
      <c r="E23" s="114" t="s">
        <v>8558</v>
      </c>
    </row>
    <row r="24">
      <c r="A24" s="111">
        <v>44861.0</v>
      </c>
      <c r="B24" s="112" t="s">
        <v>8559</v>
      </c>
      <c r="C24" s="116" t="s">
        <v>8560</v>
      </c>
      <c r="D24" s="116" t="s">
        <v>8561</v>
      </c>
      <c r="E24" s="114" t="s">
        <v>8562</v>
      </c>
    </row>
    <row r="25">
      <c r="A25" s="111">
        <v>44862.0</v>
      </c>
      <c r="B25" s="112" t="s">
        <v>8563</v>
      </c>
      <c r="C25" s="116" t="s">
        <v>8564</v>
      </c>
      <c r="D25" s="116" t="s">
        <v>8565</v>
      </c>
      <c r="E25" s="114" t="s">
        <v>8566</v>
      </c>
    </row>
    <row r="26">
      <c r="A26" s="111">
        <v>44862.0</v>
      </c>
      <c r="B26" s="112" t="s">
        <v>8567</v>
      </c>
      <c r="C26" s="113" t="s">
        <v>8568</v>
      </c>
      <c r="D26" s="113" t="s">
        <v>8569</v>
      </c>
      <c r="E26" s="114" t="s">
        <v>8570</v>
      </c>
    </row>
    <row r="27">
      <c r="A27" s="111">
        <v>44862.0</v>
      </c>
      <c r="B27" s="112" t="s">
        <v>8571</v>
      </c>
      <c r="C27" s="113" t="s">
        <v>8572</v>
      </c>
      <c r="D27" s="113" t="s">
        <v>8573</v>
      </c>
      <c r="E27" s="114" t="s">
        <v>8574</v>
      </c>
    </row>
    <row r="28">
      <c r="A28" s="111">
        <v>44862.0</v>
      </c>
      <c r="B28" s="112" t="s">
        <v>8575</v>
      </c>
      <c r="C28" s="113" t="s">
        <v>8576</v>
      </c>
      <c r="D28" s="113" t="s">
        <v>8577</v>
      </c>
      <c r="E28" s="114" t="s">
        <v>8578</v>
      </c>
    </row>
    <row r="29">
      <c r="A29" s="111">
        <v>44865.0</v>
      </c>
      <c r="B29" s="112" t="s">
        <v>8579</v>
      </c>
      <c r="C29" s="116" t="s">
        <v>8580</v>
      </c>
      <c r="D29" s="116" t="s">
        <v>8581</v>
      </c>
      <c r="E29" s="114" t="s">
        <v>8582</v>
      </c>
    </row>
    <row r="30">
      <c r="A30" s="111">
        <v>44865.0</v>
      </c>
      <c r="B30" s="112" t="s">
        <v>8583</v>
      </c>
      <c r="C30" s="113" t="s">
        <v>8584</v>
      </c>
      <c r="D30" s="116" t="s">
        <v>8585</v>
      </c>
      <c r="E30" s="114" t="s">
        <v>8586</v>
      </c>
    </row>
    <row r="31">
      <c r="A31" s="111">
        <v>44867.0</v>
      </c>
      <c r="B31" s="112" t="s">
        <v>8587</v>
      </c>
      <c r="C31" s="116" t="s">
        <v>8588</v>
      </c>
      <c r="D31" s="113" t="s">
        <v>8589</v>
      </c>
      <c r="E31" s="114" t="s">
        <v>8590</v>
      </c>
    </row>
    <row r="32">
      <c r="A32" s="111">
        <v>44868.0</v>
      </c>
      <c r="B32" s="112" t="s">
        <v>8591</v>
      </c>
      <c r="C32" s="116" t="s">
        <v>8592</v>
      </c>
      <c r="D32" s="113" t="s">
        <v>8593</v>
      </c>
      <c r="E32" s="114" t="s">
        <v>8594</v>
      </c>
    </row>
    <row r="33">
      <c r="A33" s="111">
        <v>44868.0</v>
      </c>
      <c r="B33" s="112" t="s">
        <v>8595</v>
      </c>
      <c r="C33" s="116" t="s">
        <v>8596</v>
      </c>
      <c r="D33" s="113" t="s">
        <v>8597</v>
      </c>
      <c r="E33" s="114" t="s">
        <v>8598</v>
      </c>
    </row>
    <row r="34" ht="309.75" customHeight="1">
      <c r="A34" s="111">
        <v>44873.0</v>
      </c>
      <c r="B34" s="112" t="s">
        <v>8599</v>
      </c>
      <c r="C34" s="116" t="s">
        <v>8600</v>
      </c>
      <c r="D34" s="113" t="s">
        <v>8601</v>
      </c>
      <c r="E34" s="114" t="s">
        <v>8602</v>
      </c>
    </row>
    <row r="35" ht="309.75" customHeight="1">
      <c r="A35" s="111">
        <v>44873.0</v>
      </c>
      <c r="B35" s="112" t="s">
        <v>8603</v>
      </c>
      <c r="C35" s="113" t="s">
        <v>8604</v>
      </c>
      <c r="D35" s="113" t="s">
        <v>8605</v>
      </c>
      <c r="E35" s="114" t="s">
        <v>8606</v>
      </c>
    </row>
    <row r="36">
      <c r="A36" s="111">
        <v>44873.0</v>
      </c>
      <c r="B36" s="121" t="s">
        <v>8607</v>
      </c>
      <c r="C36" s="113" t="s">
        <v>8608</v>
      </c>
      <c r="D36" s="116" t="s">
        <v>8609</v>
      </c>
      <c r="E36" s="114" t="s">
        <v>8610</v>
      </c>
    </row>
    <row r="37">
      <c r="A37" s="111">
        <v>44874.0</v>
      </c>
      <c r="B37" s="112" t="s">
        <v>8611</v>
      </c>
      <c r="C37" s="113" t="s">
        <v>8612</v>
      </c>
      <c r="D37" s="116" t="s">
        <v>8589</v>
      </c>
      <c r="E37" s="114" t="s">
        <v>8613</v>
      </c>
    </row>
    <row r="38">
      <c r="A38" s="111">
        <v>44874.0</v>
      </c>
      <c r="B38" s="112" t="s">
        <v>8614</v>
      </c>
      <c r="C38" s="113" t="s">
        <v>8615</v>
      </c>
      <c r="D38" s="116" t="s">
        <v>8616</v>
      </c>
      <c r="E38" s="114" t="s">
        <v>8617</v>
      </c>
    </row>
    <row r="39">
      <c r="A39" s="111">
        <v>44879.0</v>
      </c>
      <c r="B39" s="112" t="s">
        <v>8618</v>
      </c>
      <c r="C39" s="113" t="s">
        <v>8619</v>
      </c>
      <c r="D39" s="113" t="s">
        <v>8620</v>
      </c>
      <c r="E39" s="114" t="s">
        <v>8621</v>
      </c>
    </row>
    <row r="40">
      <c r="A40" s="111">
        <v>44881.0</v>
      </c>
      <c r="B40" s="121" t="s">
        <v>8622</v>
      </c>
      <c r="C40" s="113" t="s">
        <v>8623</v>
      </c>
      <c r="D40" s="116" t="s">
        <v>8624</v>
      </c>
      <c r="E40" s="114" t="s">
        <v>8625</v>
      </c>
    </row>
    <row r="41">
      <c r="A41" s="111">
        <v>44883.0</v>
      </c>
      <c r="B41" s="112" t="s">
        <v>8626</v>
      </c>
      <c r="C41" s="113" t="s">
        <v>8627</v>
      </c>
      <c r="D41" s="113" t="s">
        <v>8628</v>
      </c>
      <c r="E41" s="114" t="s">
        <v>8629</v>
      </c>
    </row>
    <row r="42">
      <c r="A42" s="111">
        <v>44883.0</v>
      </c>
      <c r="B42" s="112" t="s">
        <v>8630</v>
      </c>
      <c r="C42" s="116" t="s">
        <v>8631</v>
      </c>
      <c r="D42" s="116" t="s">
        <v>8632</v>
      </c>
      <c r="E42" s="114" t="s">
        <v>8633</v>
      </c>
    </row>
    <row r="43">
      <c r="A43" s="111">
        <v>44887.0</v>
      </c>
      <c r="B43" s="112" t="s">
        <v>8634</v>
      </c>
      <c r="C43" s="113" t="s">
        <v>8635</v>
      </c>
      <c r="D43" s="116" t="s">
        <v>8636</v>
      </c>
      <c r="E43" s="114" t="s">
        <v>8637</v>
      </c>
    </row>
    <row r="44">
      <c r="A44" s="111">
        <v>44888.0</v>
      </c>
      <c r="B44" s="112" t="s">
        <v>8638</v>
      </c>
      <c r="C44" s="116" t="s">
        <v>8639</v>
      </c>
      <c r="D44" s="116" t="s">
        <v>8640</v>
      </c>
      <c r="E44" s="114" t="s">
        <v>8641</v>
      </c>
    </row>
    <row r="45">
      <c r="A45" s="111">
        <v>44895.0</v>
      </c>
      <c r="B45" s="112" t="s">
        <v>8642</v>
      </c>
      <c r="C45" s="113" t="s">
        <v>8643</v>
      </c>
      <c r="D45" s="116" t="s">
        <v>8644</v>
      </c>
      <c r="E45" s="114" t="s">
        <v>8645</v>
      </c>
    </row>
    <row r="46">
      <c r="A46" s="111">
        <v>44896.0</v>
      </c>
      <c r="B46" s="121" t="s">
        <v>8646</v>
      </c>
      <c r="C46" s="113" t="s">
        <v>8647</v>
      </c>
      <c r="D46" s="113" t="s">
        <v>8648</v>
      </c>
      <c r="E46" s="114" t="s">
        <v>8649</v>
      </c>
    </row>
    <row r="47">
      <c r="A47" s="111">
        <v>44900.0</v>
      </c>
      <c r="B47" s="112" t="s">
        <v>8650</v>
      </c>
      <c r="C47" s="113" t="s">
        <v>8651</v>
      </c>
      <c r="D47" s="113" t="s">
        <v>8652</v>
      </c>
      <c r="E47" s="114" t="s">
        <v>8653</v>
      </c>
    </row>
    <row r="48">
      <c r="A48" s="111">
        <v>44901.0</v>
      </c>
      <c r="B48" s="112" t="s">
        <v>8654</v>
      </c>
      <c r="C48" s="113" t="s">
        <v>8655</v>
      </c>
      <c r="D48" s="113" t="s">
        <v>8656</v>
      </c>
      <c r="E48" s="114" t="s">
        <v>8657</v>
      </c>
    </row>
    <row r="49">
      <c r="A49" s="111">
        <v>44902.0</v>
      </c>
      <c r="B49" s="112" t="s">
        <v>8658</v>
      </c>
      <c r="C49" s="116" t="s">
        <v>8659</v>
      </c>
      <c r="D49" s="116" t="s">
        <v>8624</v>
      </c>
      <c r="E49" s="114" t="s">
        <v>8660</v>
      </c>
    </row>
    <row r="50">
      <c r="A50" s="111">
        <v>44908.0</v>
      </c>
      <c r="B50" s="112" t="s">
        <v>8661</v>
      </c>
      <c r="C50" s="116" t="s">
        <v>8662</v>
      </c>
      <c r="D50" s="116" t="s">
        <v>8663</v>
      </c>
      <c r="E50" s="114" t="s">
        <v>8664</v>
      </c>
    </row>
    <row r="51">
      <c r="A51" s="111">
        <v>44914.0</v>
      </c>
      <c r="B51" s="112" t="s">
        <v>8665</v>
      </c>
      <c r="C51" s="113" t="s">
        <v>8666</v>
      </c>
      <c r="D51" s="116" t="s">
        <v>8667</v>
      </c>
      <c r="E51" s="114" t="s">
        <v>8668</v>
      </c>
    </row>
    <row r="52">
      <c r="A52" s="111">
        <v>44915.0</v>
      </c>
      <c r="B52" s="112" t="s">
        <v>8669</v>
      </c>
      <c r="C52" s="113" t="s">
        <v>8670</v>
      </c>
      <c r="D52" s="113" t="s">
        <v>8671</v>
      </c>
      <c r="E52" s="114" t="s">
        <v>8672</v>
      </c>
    </row>
    <row r="53">
      <c r="A53" s="111">
        <v>44915.0</v>
      </c>
      <c r="B53" s="112" t="s">
        <v>8673</v>
      </c>
      <c r="C53" s="113" t="s">
        <v>8674</v>
      </c>
      <c r="D53" s="116" t="s">
        <v>8675</v>
      </c>
      <c r="E53" s="114" t="s">
        <v>8676</v>
      </c>
    </row>
    <row r="54">
      <c r="A54" s="111"/>
      <c r="B54" s="112"/>
      <c r="C54" s="118"/>
      <c r="D54" s="118"/>
      <c r="E54" s="119"/>
    </row>
    <row r="55">
      <c r="A55" s="111"/>
      <c r="B55" s="117"/>
      <c r="C55" s="118"/>
      <c r="D55" s="118"/>
      <c r="E55" s="119"/>
    </row>
    <row r="56">
      <c r="A56" s="111"/>
      <c r="B56" s="117"/>
      <c r="C56" s="118"/>
      <c r="D56" s="118"/>
      <c r="E56" s="119"/>
    </row>
    <row r="57">
      <c r="A57" s="111"/>
      <c r="B57" s="117"/>
      <c r="C57" s="118"/>
      <c r="D57" s="118"/>
      <c r="E57" s="119"/>
    </row>
    <row r="58">
      <c r="A58" s="111"/>
      <c r="B58" s="117"/>
      <c r="C58" s="118"/>
      <c r="D58" s="118"/>
      <c r="E58" s="119"/>
    </row>
    <row r="59">
      <c r="A59" s="111"/>
      <c r="B59" s="117"/>
      <c r="C59" s="118"/>
      <c r="D59" s="118"/>
      <c r="E59" s="119"/>
    </row>
    <row r="60">
      <c r="A60" s="111"/>
      <c r="B60" s="117"/>
      <c r="C60" s="118"/>
      <c r="D60" s="118"/>
      <c r="E60" s="119"/>
    </row>
    <row r="61">
      <c r="A61" s="111"/>
      <c r="B61" s="117"/>
      <c r="C61" s="118"/>
      <c r="D61" s="118"/>
      <c r="E61" s="119"/>
    </row>
    <row r="62">
      <c r="A62" s="111"/>
      <c r="B62" s="117"/>
      <c r="C62" s="118"/>
      <c r="D62" s="118"/>
      <c r="E62" s="119"/>
    </row>
    <row r="63">
      <c r="A63" s="111"/>
      <c r="B63" s="117"/>
      <c r="C63" s="118"/>
      <c r="D63" s="118"/>
      <c r="E63" s="119"/>
    </row>
    <row r="64">
      <c r="A64" s="111"/>
      <c r="B64" s="117"/>
      <c r="C64" s="118"/>
      <c r="D64" s="118"/>
      <c r="E64" s="119"/>
    </row>
    <row r="65">
      <c r="A65" s="111"/>
      <c r="B65" s="117"/>
      <c r="C65" s="118"/>
      <c r="D65" s="118"/>
      <c r="E65" s="119"/>
    </row>
    <row r="66">
      <c r="A66" s="111"/>
      <c r="B66" s="117"/>
      <c r="C66" s="118"/>
      <c r="D66" s="118"/>
      <c r="E66" s="119"/>
    </row>
    <row r="67">
      <c r="A67" s="111"/>
      <c r="B67" s="117"/>
      <c r="C67" s="118"/>
      <c r="D67" s="118"/>
      <c r="E67" s="119"/>
    </row>
    <row r="68">
      <c r="A68" s="111"/>
      <c r="B68" s="117"/>
      <c r="C68" s="118"/>
      <c r="D68" s="118"/>
      <c r="E68" s="119"/>
    </row>
    <row r="69">
      <c r="A69" s="111"/>
      <c r="B69" s="117"/>
      <c r="C69" s="118"/>
      <c r="D69" s="118"/>
      <c r="E69" s="119"/>
    </row>
    <row r="70">
      <c r="A70" s="111"/>
      <c r="B70" s="117"/>
      <c r="C70" s="118"/>
      <c r="D70" s="118"/>
      <c r="E70" s="119"/>
    </row>
    <row r="71">
      <c r="A71" s="111"/>
      <c r="B71" s="117"/>
      <c r="C71" s="118"/>
      <c r="D71" s="118"/>
      <c r="E71" s="119"/>
    </row>
    <row r="72">
      <c r="A72" s="111"/>
      <c r="B72" s="117"/>
      <c r="C72" s="118"/>
      <c r="D72" s="118"/>
      <c r="E72" s="119"/>
    </row>
    <row r="73">
      <c r="A73" s="111"/>
      <c r="B73" s="117"/>
      <c r="C73" s="118"/>
      <c r="D73" s="118"/>
      <c r="E73" s="119"/>
    </row>
    <row r="74">
      <c r="A74" s="111"/>
      <c r="B74" s="117"/>
      <c r="C74" s="118"/>
      <c r="D74" s="118"/>
      <c r="E74" s="119"/>
    </row>
    <row r="75">
      <c r="A75" s="111"/>
      <c r="B75" s="117"/>
      <c r="C75" s="118"/>
      <c r="D75" s="118"/>
      <c r="E75" s="119"/>
    </row>
    <row r="76">
      <c r="A76" s="111"/>
      <c r="B76" s="117"/>
      <c r="C76" s="118"/>
      <c r="D76" s="118"/>
      <c r="E76" s="119"/>
    </row>
    <row r="77">
      <c r="A77" s="111"/>
      <c r="B77" s="117"/>
      <c r="C77" s="118"/>
      <c r="D77" s="118"/>
      <c r="E77" s="119"/>
    </row>
    <row r="78">
      <c r="A78" s="111"/>
      <c r="B78" s="117"/>
      <c r="C78" s="118"/>
      <c r="D78" s="118"/>
      <c r="E78" s="119"/>
    </row>
    <row r="79">
      <c r="A79" s="111"/>
      <c r="B79" s="117"/>
      <c r="C79" s="118"/>
      <c r="D79" s="118"/>
      <c r="E79" s="119"/>
    </row>
    <row r="80">
      <c r="A80" s="111"/>
      <c r="B80" s="117"/>
      <c r="C80" s="118"/>
      <c r="D80" s="118"/>
      <c r="E80" s="119"/>
    </row>
    <row r="81">
      <c r="A81" s="111"/>
      <c r="B81" s="117"/>
      <c r="C81" s="118"/>
      <c r="D81" s="118"/>
      <c r="E81" s="119"/>
    </row>
    <row r="82">
      <c r="A82" s="111"/>
      <c r="B82" s="117"/>
      <c r="C82" s="118"/>
      <c r="D82" s="118"/>
      <c r="E82" s="119"/>
    </row>
    <row r="83">
      <c r="A83" s="111"/>
      <c r="B83" s="117"/>
      <c r="C83" s="118"/>
      <c r="D83" s="118"/>
      <c r="E83" s="119"/>
    </row>
    <row r="84">
      <c r="A84" s="111"/>
      <c r="B84" s="117"/>
      <c r="C84" s="118"/>
      <c r="D84" s="118"/>
      <c r="E84" s="119"/>
    </row>
    <row r="85">
      <c r="A85" s="111"/>
      <c r="B85" s="117"/>
      <c r="C85" s="118"/>
      <c r="D85" s="118"/>
      <c r="E85" s="119"/>
    </row>
    <row r="86">
      <c r="A86" s="111"/>
      <c r="B86" s="117"/>
      <c r="C86" s="118"/>
      <c r="D86" s="118"/>
      <c r="E86" s="119"/>
    </row>
    <row r="87">
      <c r="A87" s="111"/>
      <c r="B87" s="117"/>
      <c r="C87" s="118"/>
      <c r="D87" s="118"/>
      <c r="E87" s="119"/>
    </row>
    <row r="88">
      <c r="A88" s="111"/>
      <c r="B88" s="117"/>
      <c r="C88" s="118"/>
      <c r="D88" s="118"/>
      <c r="E88" s="119"/>
    </row>
    <row r="89">
      <c r="A89" s="111"/>
      <c r="B89" s="117"/>
      <c r="C89" s="118"/>
      <c r="D89" s="118"/>
      <c r="E89" s="119"/>
    </row>
    <row r="90">
      <c r="A90" s="111"/>
      <c r="B90" s="117"/>
      <c r="C90" s="118"/>
      <c r="D90" s="118"/>
      <c r="E90" s="119"/>
    </row>
    <row r="91">
      <c r="A91" s="111"/>
      <c r="B91" s="117"/>
      <c r="C91" s="118"/>
      <c r="D91" s="118"/>
      <c r="E91" s="119"/>
    </row>
    <row r="92">
      <c r="A92" s="111"/>
      <c r="B92" s="117"/>
      <c r="C92" s="118"/>
      <c r="D92" s="118"/>
      <c r="E92" s="119"/>
    </row>
    <row r="93">
      <c r="A93" s="111"/>
      <c r="B93" s="117"/>
      <c r="C93" s="118"/>
      <c r="D93" s="118"/>
      <c r="E93" s="119"/>
    </row>
    <row r="94">
      <c r="A94" s="111"/>
      <c r="B94" s="117"/>
      <c r="C94" s="118"/>
      <c r="D94" s="118"/>
      <c r="E94" s="119"/>
    </row>
    <row r="95">
      <c r="A95" s="111"/>
      <c r="B95" s="117"/>
      <c r="C95" s="118"/>
      <c r="D95" s="118"/>
      <c r="E95" s="119"/>
    </row>
    <row r="96">
      <c r="A96" s="111"/>
      <c r="B96" s="117"/>
      <c r="C96" s="118"/>
      <c r="D96" s="118"/>
      <c r="E96" s="119"/>
    </row>
    <row r="97">
      <c r="A97" s="111"/>
      <c r="B97" s="117"/>
      <c r="C97" s="118"/>
      <c r="D97" s="118"/>
      <c r="E97" s="119"/>
    </row>
    <row r="98">
      <c r="A98" s="111"/>
      <c r="B98" s="117"/>
      <c r="C98" s="118"/>
      <c r="D98" s="118"/>
      <c r="E98" s="119"/>
    </row>
    <row r="99">
      <c r="A99" s="111"/>
      <c r="B99" s="117"/>
      <c r="C99" s="118"/>
      <c r="D99" s="118"/>
      <c r="E99" s="119"/>
    </row>
    <row r="100">
      <c r="A100" s="111"/>
      <c r="B100" s="117"/>
      <c r="C100" s="118"/>
      <c r="D100" s="118"/>
      <c r="E100" s="119"/>
    </row>
    <row r="101">
      <c r="A101" s="111"/>
      <c r="B101" s="117"/>
      <c r="C101" s="118"/>
      <c r="D101" s="118"/>
      <c r="E101" s="119"/>
    </row>
    <row r="102">
      <c r="A102" s="111"/>
      <c r="B102" s="117"/>
      <c r="C102" s="118"/>
      <c r="D102" s="118"/>
      <c r="E102" s="119"/>
    </row>
    <row r="103">
      <c r="A103" s="111"/>
      <c r="B103" s="117"/>
      <c r="C103" s="118"/>
      <c r="D103" s="118"/>
      <c r="E103" s="119"/>
    </row>
    <row r="104">
      <c r="A104" s="111"/>
      <c r="B104" s="117"/>
      <c r="C104" s="118"/>
      <c r="D104" s="118"/>
      <c r="E104" s="119"/>
    </row>
    <row r="105">
      <c r="A105" s="111"/>
      <c r="B105" s="117"/>
      <c r="C105" s="118"/>
      <c r="D105" s="118"/>
      <c r="E105" s="119"/>
    </row>
    <row r="106">
      <c r="A106" s="111"/>
      <c r="B106" s="117"/>
      <c r="C106" s="118"/>
      <c r="D106" s="118"/>
      <c r="E106" s="119"/>
    </row>
    <row r="107">
      <c r="A107" s="111"/>
      <c r="B107" s="117"/>
      <c r="C107" s="118"/>
      <c r="D107" s="118"/>
      <c r="E107" s="119"/>
    </row>
    <row r="108">
      <c r="A108" s="111"/>
      <c r="B108" s="117"/>
      <c r="C108" s="118"/>
      <c r="D108" s="118"/>
      <c r="E108" s="119"/>
    </row>
    <row r="109">
      <c r="A109" s="111"/>
      <c r="B109" s="117"/>
      <c r="C109" s="118"/>
      <c r="D109" s="118"/>
      <c r="E109" s="119"/>
    </row>
    <row r="110">
      <c r="A110" s="111"/>
      <c r="B110" s="117"/>
      <c r="C110" s="118"/>
      <c r="D110" s="118"/>
      <c r="E110" s="119"/>
    </row>
    <row r="111">
      <c r="A111" s="111"/>
      <c r="B111" s="117"/>
      <c r="C111" s="118"/>
      <c r="D111" s="118"/>
      <c r="E111" s="119"/>
    </row>
    <row r="112">
      <c r="A112" s="111"/>
      <c r="B112" s="117"/>
      <c r="C112" s="118"/>
      <c r="D112" s="118"/>
      <c r="E112" s="119"/>
    </row>
    <row r="113">
      <c r="A113" s="111"/>
      <c r="B113" s="117"/>
      <c r="C113" s="118"/>
      <c r="D113" s="118"/>
      <c r="E113" s="119"/>
    </row>
    <row r="114">
      <c r="A114" s="111"/>
      <c r="B114" s="117"/>
      <c r="C114" s="118"/>
      <c r="D114" s="118"/>
      <c r="E114" s="119"/>
    </row>
    <row r="115">
      <c r="A115" s="111"/>
      <c r="B115" s="117"/>
      <c r="C115" s="118"/>
      <c r="D115" s="118"/>
      <c r="E115" s="119"/>
    </row>
    <row r="116">
      <c r="A116" s="111"/>
      <c r="B116" s="117"/>
      <c r="C116" s="118"/>
      <c r="D116" s="118"/>
      <c r="E116" s="119"/>
    </row>
    <row r="117">
      <c r="A117" s="111"/>
      <c r="B117" s="117"/>
      <c r="C117" s="118"/>
      <c r="D117" s="118"/>
      <c r="E117" s="119"/>
    </row>
    <row r="118">
      <c r="A118" s="111"/>
      <c r="B118" s="117"/>
      <c r="C118" s="118"/>
      <c r="D118" s="118"/>
      <c r="E118" s="119"/>
    </row>
    <row r="119">
      <c r="A119" s="111"/>
      <c r="B119" s="117"/>
      <c r="C119" s="118"/>
      <c r="D119" s="118"/>
      <c r="E119" s="119"/>
    </row>
    <row r="120">
      <c r="A120" s="111"/>
      <c r="B120" s="117"/>
      <c r="C120" s="118"/>
      <c r="D120" s="118"/>
      <c r="E120" s="119"/>
    </row>
    <row r="121">
      <c r="A121" s="111"/>
      <c r="B121" s="117"/>
      <c r="C121" s="118"/>
      <c r="D121" s="118"/>
      <c r="E121" s="119"/>
    </row>
    <row r="122">
      <c r="A122" s="111"/>
      <c r="B122" s="117"/>
      <c r="C122" s="118"/>
      <c r="D122" s="118"/>
      <c r="E122" s="119"/>
    </row>
    <row r="123">
      <c r="A123" s="111"/>
      <c r="B123" s="117"/>
      <c r="C123" s="118"/>
      <c r="D123" s="118"/>
      <c r="E123" s="119"/>
    </row>
    <row r="124">
      <c r="A124" s="111"/>
      <c r="B124" s="117"/>
      <c r="C124" s="118"/>
      <c r="D124" s="118"/>
      <c r="E124" s="119"/>
    </row>
    <row r="125">
      <c r="A125" s="111"/>
      <c r="B125" s="117"/>
      <c r="C125" s="118"/>
      <c r="D125" s="118"/>
      <c r="E125" s="119"/>
    </row>
    <row r="126">
      <c r="A126" s="111"/>
      <c r="B126" s="117"/>
      <c r="C126" s="118"/>
      <c r="D126" s="118"/>
      <c r="E126" s="119"/>
    </row>
    <row r="127">
      <c r="A127" s="111"/>
      <c r="B127" s="117"/>
      <c r="C127" s="118"/>
      <c r="D127" s="118"/>
      <c r="E127" s="119"/>
    </row>
    <row r="128">
      <c r="A128" s="111"/>
      <c r="B128" s="117"/>
      <c r="C128" s="118"/>
      <c r="D128" s="118"/>
      <c r="E128" s="119"/>
    </row>
    <row r="129">
      <c r="A129" s="111"/>
      <c r="B129" s="117"/>
      <c r="C129" s="118"/>
      <c r="D129" s="118"/>
      <c r="E129" s="119"/>
    </row>
    <row r="130">
      <c r="A130" s="111"/>
      <c r="B130" s="117"/>
      <c r="C130" s="118"/>
      <c r="D130" s="118"/>
      <c r="E130" s="119"/>
    </row>
    <row r="131">
      <c r="A131" s="111"/>
      <c r="B131" s="117"/>
      <c r="C131" s="118"/>
      <c r="D131" s="118"/>
      <c r="E131" s="119"/>
    </row>
    <row r="132">
      <c r="A132" s="111"/>
      <c r="B132" s="117"/>
      <c r="C132" s="118"/>
      <c r="D132" s="118"/>
      <c r="E132" s="119"/>
    </row>
    <row r="133">
      <c r="A133" s="111"/>
      <c r="B133" s="117"/>
      <c r="C133" s="118"/>
      <c r="D133" s="118"/>
      <c r="E133" s="119"/>
    </row>
    <row r="134">
      <c r="A134" s="111"/>
      <c r="B134" s="117"/>
      <c r="C134" s="118"/>
      <c r="D134" s="118"/>
      <c r="E134" s="119"/>
    </row>
    <row r="135">
      <c r="A135" s="111"/>
      <c r="B135" s="117"/>
      <c r="C135" s="118"/>
      <c r="D135" s="118"/>
      <c r="E135" s="119"/>
    </row>
    <row r="136">
      <c r="A136" s="111"/>
      <c r="B136" s="117"/>
      <c r="C136" s="118"/>
      <c r="D136" s="118"/>
      <c r="E136" s="119"/>
    </row>
    <row r="137">
      <c r="A137" s="111"/>
      <c r="B137" s="117"/>
      <c r="C137" s="118"/>
      <c r="D137" s="118"/>
      <c r="E137" s="119"/>
    </row>
    <row r="138">
      <c r="A138" s="111"/>
      <c r="B138" s="117"/>
      <c r="C138" s="118"/>
      <c r="D138" s="118"/>
      <c r="E138" s="119"/>
    </row>
    <row r="139">
      <c r="A139" s="111"/>
      <c r="B139" s="117"/>
      <c r="C139" s="118"/>
      <c r="D139" s="118"/>
      <c r="E139" s="119"/>
    </row>
    <row r="140">
      <c r="A140" s="111"/>
      <c r="B140" s="117"/>
      <c r="C140" s="118"/>
      <c r="D140" s="118"/>
      <c r="E140" s="119"/>
    </row>
    <row r="141">
      <c r="A141" s="111"/>
      <c r="B141" s="117"/>
      <c r="C141" s="118"/>
      <c r="D141" s="118"/>
      <c r="E141" s="119"/>
    </row>
    <row r="142">
      <c r="A142" s="111"/>
      <c r="B142" s="117"/>
      <c r="C142" s="118"/>
      <c r="D142" s="118"/>
      <c r="E142" s="119"/>
    </row>
    <row r="143">
      <c r="A143" s="111"/>
      <c r="B143" s="117"/>
      <c r="C143" s="118"/>
      <c r="D143" s="118"/>
      <c r="E143" s="119"/>
    </row>
    <row r="144">
      <c r="A144" s="111"/>
      <c r="B144" s="117"/>
      <c r="C144" s="118"/>
      <c r="D144" s="118"/>
      <c r="E144" s="119"/>
    </row>
    <row r="145">
      <c r="A145" s="111"/>
      <c r="B145" s="117"/>
      <c r="C145" s="118"/>
      <c r="D145" s="118"/>
      <c r="E145" s="119"/>
    </row>
    <row r="146">
      <c r="A146" s="111"/>
      <c r="B146" s="117"/>
      <c r="C146" s="118"/>
      <c r="D146" s="118"/>
      <c r="E146" s="119"/>
    </row>
    <row r="147">
      <c r="A147" s="111"/>
      <c r="B147" s="117"/>
      <c r="C147" s="118"/>
      <c r="D147" s="118"/>
      <c r="E147" s="119"/>
    </row>
    <row r="148">
      <c r="A148" s="111"/>
      <c r="B148" s="117"/>
      <c r="C148" s="118"/>
      <c r="D148" s="118"/>
      <c r="E148" s="119"/>
    </row>
    <row r="149">
      <c r="A149" s="111"/>
      <c r="B149" s="117"/>
      <c r="C149" s="118"/>
      <c r="D149" s="118"/>
      <c r="E149" s="119"/>
    </row>
    <row r="150">
      <c r="A150" s="111"/>
      <c r="B150" s="117"/>
      <c r="C150" s="118"/>
      <c r="D150" s="118"/>
      <c r="E150" s="119"/>
    </row>
    <row r="151">
      <c r="A151" s="111"/>
      <c r="B151" s="117"/>
      <c r="C151" s="118"/>
      <c r="D151" s="118"/>
      <c r="E151" s="119"/>
    </row>
    <row r="152">
      <c r="A152" s="111"/>
      <c r="B152" s="117"/>
      <c r="C152" s="118"/>
      <c r="D152" s="118"/>
      <c r="E152" s="119"/>
    </row>
    <row r="153">
      <c r="A153" s="111"/>
      <c r="B153" s="117"/>
      <c r="C153" s="118"/>
      <c r="D153" s="118"/>
      <c r="E153" s="119"/>
    </row>
    <row r="154">
      <c r="A154" s="111"/>
      <c r="B154" s="117"/>
      <c r="C154" s="118"/>
      <c r="D154" s="118"/>
      <c r="E154" s="119"/>
    </row>
    <row r="155">
      <c r="A155" s="111"/>
      <c r="B155" s="117"/>
      <c r="C155" s="118"/>
      <c r="D155" s="118"/>
      <c r="E155" s="119"/>
    </row>
    <row r="156">
      <c r="A156" s="111"/>
      <c r="B156" s="117"/>
      <c r="C156" s="118"/>
      <c r="D156" s="118"/>
      <c r="E156" s="119"/>
    </row>
    <row r="157">
      <c r="A157" s="111"/>
      <c r="B157" s="117"/>
      <c r="C157" s="118"/>
      <c r="D157" s="118"/>
      <c r="E157" s="119"/>
    </row>
    <row r="158">
      <c r="A158" s="111"/>
      <c r="B158" s="117"/>
      <c r="C158" s="118"/>
      <c r="D158" s="118"/>
      <c r="E158" s="119"/>
    </row>
    <row r="159">
      <c r="A159" s="111"/>
      <c r="B159" s="117"/>
      <c r="C159" s="118"/>
      <c r="D159" s="118"/>
      <c r="E159" s="119"/>
    </row>
    <row r="160">
      <c r="A160" s="111"/>
      <c r="B160" s="117"/>
      <c r="C160" s="118"/>
      <c r="D160" s="118"/>
      <c r="E160" s="119"/>
    </row>
    <row r="161">
      <c r="A161" s="111"/>
      <c r="B161" s="117"/>
      <c r="C161" s="118"/>
      <c r="D161" s="118"/>
      <c r="E161" s="119"/>
    </row>
    <row r="162">
      <c r="A162" s="111"/>
      <c r="B162" s="117"/>
      <c r="C162" s="118"/>
      <c r="D162" s="118"/>
      <c r="E162" s="119"/>
    </row>
    <row r="163">
      <c r="A163" s="111"/>
      <c r="B163" s="117"/>
      <c r="C163" s="118"/>
      <c r="D163" s="118"/>
      <c r="E163" s="119"/>
    </row>
    <row r="164">
      <c r="A164" s="111"/>
      <c r="B164" s="117"/>
      <c r="C164" s="118"/>
      <c r="D164" s="118"/>
      <c r="E164" s="119"/>
    </row>
    <row r="165">
      <c r="A165" s="111"/>
      <c r="B165" s="117"/>
      <c r="C165" s="118"/>
      <c r="D165" s="118"/>
      <c r="E165" s="119"/>
    </row>
    <row r="166">
      <c r="A166" s="111"/>
      <c r="B166" s="117"/>
      <c r="C166" s="118"/>
      <c r="D166" s="118"/>
      <c r="E166" s="119"/>
    </row>
    <row r="167">
      <c r="A167" s="111"/>
      <c r="B167" s="117"/>
      <c r="C167" s="118"/>
      <c r="D167" s="118"/>
      <c r="E167" s="119"/>
    </row>
    <row r="168">
      <c r="A168" s="111"/>
      <c r="B168" s="117"/>
      <c r="C168" s="118"/>
      <c r="D168" s="118"/>
      <c r="E168" s="119"/>
    </row>
    <row r="169">
      <c r="A169" s="111"/>
      <c r="B169" s="117"/>
      <c r="C169" s="118"/>
      <c r="D169" s="118"/>
      <c r="E169" s="119"/>
    </row>
    <row r="170">
      <c r="A170" s="111"/>
      <c r="B170" s="117"/>
      <c r="C170" s="118"/>
      <c r="D170" s="118"/>
      <c r="E170" s="119"/>
    </row>
    <row r="171">
      <c r="A171" s="111"/>
      <c r="B171" s="117"/>
      <c r="C171" s="118"/>
      <c r="D171" s="118"/>
      <c r="E171" s="119"/>
    </row>
    <row r="172">
      <c r="A172" s="111"/>
      <c r="B172" s="117"/>
      <c r="C172" s="118"/>
      <c r="D172" s="118"/>
      <c r="E172" s="119"/>
    </row>
    <row r="173">
      <c r="A173" s="111"/>
      <c r="B173" s="117"/>
      <c r="C173" s="118"/>
      <c r="D173" s="118"/>
      <c r="E173" s="119"/>
    </row>
    <row r="174">
      <c r="A174" s="111"/>
      <c r="B174" s="117"/>
      <c r="C174" s="118"/>
      <c r="D174" s="118"/>
      <c r="E174" s="119"/>
    </row>
    <row r="175">
      <c r="A175" s="111"/>
      <c r="B175" s="117"/>
      <c r="C175" s="118"/>
      <c r="D175" s="118"/>
      <c r="E175" s="119"/>
    </row>
    <row r="176">
      <c r="A176" s="111"/>
      <c r="B176" s="117"/>
      <c r="C176" s="118"/>
      <c r="D176" s="118"/>
      <c r="E176" s="119"/>
    </row>
    <row r="177">
      <c r="A177" s="111"/>
      <c r="B177" s="117"/>
      <c r="C177" s="118"/>
      <c r="D177" s="118"/>
      <c r="E177" s="119"/>
    </row>
    <row r="178">
      <c r="A178" s="111"/>
      <c r="B178" s="117"/>
      <c r="C178" s="118"/>
      <c r="D178" s="118"/>
      <c r="E178" s="119"/>
    </row>
    <row r="179">
      <c r="A179" s="111"/>
      <c r="B179" s="117"/>
      <c r="C179" s="118"/>
      <c r="D179" s="118"/>
      <c r="E179" s="119"/>
    </row>
    <row r="180">
      <c r="A180" s="111"/>
      <c r="B180" s="117"/>
      <c r="C180" s="118"/>
      <c r="D180" s="118"/>
      <c r="E180" s="119"/>
    </row>
    <row r="181">
      <c r="A181" s="111"/>
      <c r="B181" s="117"/>
      <c r="C181" s="118"/>
      <c r="D181" s="118"/>
      <c r="E181" s="119"/>
    </row>
    <row r="182">
      <c r="A182" s="111"/>
      <c r="B182" s="117"/>
      <c r="C182" s="118"/>
      <c r="D182" s="118"/>
      <c r="E182" s="119"/>
    </row>
    <row r="183">
      <c r="A183" s="111"/>
      <c r="B183" s="117"/>
      <c r="C183" s="118"/>
      <c r="D183" s="118"/>
      <c r="E183" s="119"/>
    </row>
    <row r="184">
      <c r="A184" s="111"/>
      <c r="B184" s="117"/>
      <c r="C184" s="118"/>
      <c r="D184" s="118"/>
      <c r="E184" s="119"/>
    </row>
    <row r="185">
      <c r="A185" s="111"/>
      <c r="B185" s="117"/>
      <c r="C185" s="118"/>
      <c r="D185" s="118"/>
      <c r="E185" s="119"/>
    </row>
    <row r="186">
      <c r="A186" s="111"/>
      <c r="B186" s="117"/>
      <c r="C186" s="118"/>
      <c r="D186" s="118"/>
      <c r="E186" s="119"/>
    </row>
    <row r="187">
      <c r="A187" s="111"/>
      <c r="B187" s="117"/>
      <c r="C187" s="118"/>
      <c r="D187" s="118"/>
      <c r="E187" s="119"/>
    </row>
    <row r="188">
      <c r="A188" s="111"/>
      <c r="B188" s="117"/>
      <c r="C188" s="118"/>
      <c r="D188" s="118"/>
      <c r="E188" s="119"/>
    </row>
    <row r="189">
      <c r="A189" s="111"/>
      <c r="B189" s="117"/>
      <c r="C189" s="118"/>
      <c r="D189" s="118"/>
      <c r="E189" s="119"/>
    </row>
    <row r="190">
      <c r="A190" s="111"/>
      <c r="B190" s="117"/>
      <c r="C190" s="118"/>
      <c r="D190" s="118"/>
      <c r="E190" s="119"/>
    </row>
    <row r="191">
      <c r="A191" s="111"/>
      <c r="B191" s="117"/>
      <c r="C191" s="118"/>
      <c r="D191" s="118"/>
      <c r="E191" s="119"/>
    </row>
    <row r="192">
      <c r="A192" s="111"/>
      <c r="B192" s="117"/>
      <c r="C192" s="118"/>
      <c r="D192" s="118"/>
      <c r="E192" s="119"/>
    </row>
    <row r="193">
      <c r="A193" s="111"/>
      <c r="B193" s="117"/>
      <c r="C193" s="118"/>
      <c r="D193" s="118"/>
      <c r="E193" s="119"/>
    </row>
    <row r="194">
      <c r="A194" s="111"/>
      <c r="B194" s="117"/>
      <c r="C194" s="118"/>
      <c r="D194" s="118"/>
      <c r="E194" s="119"/>
    </row>
    <row r="195">
      <c r="A195" s="111"/>
      <c r="B195" s="117"/>
      <c r="C195" s="118"/>
      <c r="D195" s="118"/>
      <c r="E195" s="119"/>
    </row>
    <row r="196">
      <c r="A196" s="111"/>
      <c r="B196" s="117"/>
      <c r="C196" s="118"/>
      <c r="D196" s="118"/>
      <c r="E196" s="119"/>
    </row>
    <row r="197">
      <c r="A197" s="111"/>
      <c r="B197" s="117"/>
      <c r="C197" s="118"/>
      <c r="D197" s="118"/>
      <c r="E197" s="119"/>
    </row>
    <row r="198">
      <c r="A198" s="111"/>
      <c r="B198" s="117"/>
      <c r="C198" s="118"/>
      <c r="D198" s="118"/>
      <c r="E198" s="119"/>
    </row>
    <row r="199">
      <c r="A199" s="111"/>
      <c r="B199" s="117"/>
      <c r="C199" s="118"/>
      <c r="D199" s="118"/>
      <c r="E199" s="119"/>
    </row>
    <row r="200">
      <c r="A200" s="111"/>
      <c r="B200" s="117"/>
      <c r="C200" s="118"/>
      <c r="D200" s="118"/>
      <c r="E200" s="119"/>
    </row>
    <row r="201">
      <c r="A201" s="111"/>
      <c r="B201" s="117"/>
      <c r="C201" s="118"/>
      <c r="D201" s="118"/>
      <c r="E201" s="119"/>
    </row>
    <row r="202">
      <c r="A202" s="111"/>
      <c r="B202" s="117"/>
      <c r="C202" s="118"/>
      <c r="D202" s="118"/>
      <c r="E202" s="119"/>
    </row>
    <row r="203">
      <c r="A203" s="111"/>
      <c r="B203" s="117"/>
      <c r="C203" s="118"/>
      <c r="D203" s="118"/>
      <c r="E203" s="119"/>
    </row>
    <row r="204">
      <c r="A204" s="111"/>
      <c r="B204" s="117"/>
      <c r="C204" s="118"/>
      <c r="D204" s="118"/>
      <c r="E204" s="119"/>
    </row>
    <row r="205">
      <c r="A205" s="111"/>
      <c r="B205" s="117"/>
      <c r="C205" s="118"/>
      <c r="D205" s="118"/>
      <c r="E205" s="119"/>
    </row>
    <row r="206">
      <c r="A206" s="111"/>
      <c r="B206" s="117"/>
      <c r="C206" s="118"/>
      <c r="D206" s="118"/>
      <c r="E206" s="119"/>
    </row>
    <row r="207">
      <c r="A207" s="111"/>
      <c r="B207" s="117"/>
      <c r="C207" s="118"/>
      <c r="D207" s="118"/>
      <c r="E207" s="119"/>
    </row>
    <row r="208">
      <c r="A208" s="111"/>
      <c r="B208" s="117"/>
      <c r="C208" s="118"/>
      <c r="D208" s="118"/>
      <c r="E208" s="119"/>
    </row>
    <row r="209">
      <c r="A209" s="111"/>
      <c r="B209" s="117"/>
      <c r="C209" s="118"/>
      <c r="D209" s="118"/>
      <c r="E209" s="119"/>
    </row>
    <row r="210">
      <c r="A210" s="111"/>
      <c r="B210" s="117"/>
      <c r="C210" s="118"/>
      <c r="D210" s="118"/>
      <c r="E210" s="119"/>
    </row>
    <row r="211">
      <c r="A211" s="111"/>
      <c r="B211" s="117"/>
      <c r="C211" s="118"/>
      <c r="D211" s="118"/>
      <c r="E211" s="119"/>
    </row>
    <row r="212">
      <c r="A212" s="111"/>
      <c r="B212" s="117"/>
      <c r="C212" s="118"/>
      <c r="D212" s="118"/>
      <c r="E212" s="119"/>
    </row>
    <row r="213">
      <c r="A213" s="111"/>
      <c r="B213" s="117"/>
      <c r="C213" s="118"/>
      <c r="D213" s="118"/>
      <c r="E213" s="119"/>
    </row>
    <row r="214">
      <c r="A214" s="111"/>
      <c r="B214" s="117"/>
      <c r="C214" s="118"/>
      <c r="D214" s="118"/>
      <c r="E214" s="119"/>
    </row>
    <row r="215">
      <c r="A215" s="111"/>
      <c r="B215" s="117"/>
      <c r="C215" s="118"/>
      <c r="D215" s="118"/>
      <c r="E215" s="119"/>
    </row>
    <row r="216">
      <c r="A216" s="111"/>
      <c r="B216" s="117"/>
      <c r="C216" s="118"/>
      <c r="D216" s="118"/>
      <c r="E216" s="119"/>
    </row>
    <row r="217">
      <c r="A217" s="111"/>
      <c r="B217" s="117"/>
      <c r="C217" s="118"/>
      <c r="D217" s="118"/>
      <c r="E217" s="119"/>
    </row>
    <row r="218">
      <c r="A218" s="111"/>
      <c r="B218" s="117"/>
      <c r="C218" s="118"/>
      <c r="D218" s="118"/>
      <c r="E218" s="119"/>
    </row>
    <row r="219">
      <c r="A219" s="111"/>
      <c r="B219" s="117"/>
      <c r="C219" s="118"/>
      <c r="D219" s="118"/>
      <c r="E219" s="119"/>
    </row>
    <row r="220">
      <c r="A220" s="111"/>
      <c r="B220" s="117"/>
      <c r="C220" s="118"/>
      <c r="D220" s="118"/>
      <c r="E220" s="119"/>
    </row>
    <row r="221">
      <c r="A221" s="111"/>
      <c r="B221" s="117"/>
      <c r="C221" s="118"/>
      <c r="D221" s="118"/>
      <c r="E221" s="119"/>
    </row>
    <row r="222">
      <c r="A222" s="111"/>
      <c r="B222" s="117"/>
      <c r="C222" s="118"/>
      <c r="D222" s="118"/>
      <c r="E222" s="119"/>
    </row>
    <row r="223">
      <c r="A223" s="111"/>
      <c r="B223" s="117"/>
      <c r="C223" s="118"/>
      <c r="D223" s="118"/>
      <c r="E223" s="119"/>
    </row>
    <row r="224">
      <c r="A224" s="111"/>
      <c r="B224" s="117"/>
      <c r="C224" s="118"/>
      <c r="D224" s="118"/>
      <c r="E224" s="119"/>
    </row>
    <row r="225">
      <c r="A225" s="111"/>
      <c r="B225" s="117"/>
      <c r="C225" s="118"/>
      <c r="D225" s="118"/>
      <c r="E225" s="119"/>
    </row>
    <row r="226">
      <c r="A226" s="111"/>
      <c r="B226" s="117"/>
      <c r="C226" s="118"/>
      <c r="D226" s="118"/>
      <c r="E226" s="119"/>
    </row>
    <row r="227">
      <c r="A227" s="111"/>
      <c r="B227" s="117"/>
      <c r="C227" s="118"/>
      <c r="D227" s="118"/>
      <c r="E227" s="119"/>
    </row>
    <row r="228">
      <c r="A228" s="111"/>
      <c r="B228" s="117"/>
      <c r="C228" s="118"/>
      <c r="D228" s="118"/>
      <c r="E228" s="119"/>
    </row>
    <row r="229">
      <c r="A229" s="111"/>
      <c r="B229" s="117"/>
      <c r="C229" s="118"/>
      <c r="D229" s="118"/>
      <c r="E229" s="119"/>
    </row>
    <row r="230">
      <c r="A230" s="111"/>
      <c r="B230" s="117"/>
      <c r="C230" s="118"/>
      <c r="D230" s="118"/>
      <c r="E230" s="119"/>
    </row>
    <row r="231">
      <c r="A231" s="111"/>
      <c r="B231" s="117"/>
      <c r="C231" s="118"/>
      <c r="D231" s="118"/>
      <c r="E231" s="119"/>
    </row>
    <row r="232">
      <c r="A232" s="111"/>
      <c r="B232" s="117"/>
      <c r="C232" s="118"/>
      <c r="D232" s="118"/>
      <c r="E232" s="119"/>
    </row>
    <row r="233">
      <c r="A233" s="111"/>
      <c r="B233" s="117"/>
      <c r="C233" s="118"/>
      <c r="D233" s="118"/>
      <c r="E233" s="119"/>
    </row>
    <row r="234">
      <c r="A234" s="111"/>
      <c r="B234" s="117"/>
      <c r="C234" s="118"/>
      <c r="D234" s="118"/>
      <c r="E234" s="119"/>
    </row>
    <row r="235">
      <c r="A235" s="111"/>
      <c r="B235" s="117"/>
      <c r="C235" s="118"/>
      <c r="D235" s="118"/>
      <c r="E235" s="119"/>
    </row>
    <row r="236">
      <c r="A236" s="111"/>
      <c r="B236" s="117"/>
      <c r="C236" s="118"/>
      <c r="D236" s="118"/>
      <c r="E236" s="119"/>
    </row>
    <row r="237">
      <c r="A237" s="111"/>
      <c r="B237" s="117"/>
      <c r="C237" s="118"/>
      <c r="D237" s="118"/>
      <c r="E237" s="119"/>
    </row>
    <row r="238">
      <c r="A238" s="111"/>
      <c r="B238" s="117"/>
      <c r="C238" s="118"/>
      <c r="D238" s="118"/>
      <c r="E238" s="119"/>
    </row>
    <row r="239">
      <c r="A239" s="111"/>
      <c r="B239" s="117"/>
      <c r="C239" s="118"/>
      <c r="D239" s="118"/>
      <c r="E239" s="119"/>
    </row>
    <row r="240">
      <c r="A240" s="111"/>
      <c r="B240" s="117"/>
      <c r="C240" s="118"/>
      <c r="D240" s="118"/>
      <c r="E240" s="119"/>
    </row>
    <row r="241">
      <c r="A241" s="111"/>
      <c r="B241" s="117"/>
      <c r="C241" s="118"/>
      <c r="D241" s="118"/>
      <c r="E241" s="119"/>
    </row>
    <row r="242">
      <c r="A242" s="111"/>
      <c r="B242" s="117"/>
      <c r="C242" s="118"/>
      <c r="D242" s="118"/>
      <c r="E242" s="119"/>
    </row>
    <row r="243">
      <c r="A243" s="111"/>
      <c r="B243" s="117"/>
      <c r="C243" s="118"/>
      <c r="D243" s="118"/>
      <c r="E243" s="119"/>
    </row>
    <row r="244">
      <c r="A244" s="111"/>
      <c r="B244" s="117"/>
      <c r="C244" s="118"/>
      <c r="D244" s="118"/>
      <c r="E244" s="119"/>
    </row>
    <row r="245">
      <c r="A245" s="111"/>
      <c r="B245" s="117"/>
      <c r="C245" s="118"/>
      <c r="D245" s="118"/>
      <c r="E245" s="119"/>
    </row>
    <row r="246">
      <c r="A246" s="111"/>
      <c r="B246" s="117"/>
      <c r="C246" s="118"/>
      <c r="D246" s="118"/>
      <c r="E246" s="119"/>
    </row>
    <row r="247">
      <c r="A247" s="111"/>
      <c r="B247" s="117"/>
      <c r="C247" s="118"/>
      <c r="D247" s="118"/>
      <c r="E247" s="119"/>
    </row>
    <row r="248">
      <c r="A248" s="111"/>
      <c r="B248" s="117"/>
      <c r="C248" s="118"/>
      <c r="D248" s="118"/>
      <c r="E248" s="119"/>
    </row>
    <row r="249">
      <c r="A249" s="111"/>
      <c r="B249" s="117"/>
      <c r="C249" s="118"/>
      <c r="D249" s="118"/>
      <c r="E249" s="119"/>
    </row>
    <row r="250">
      <c r="A250" s="111"/>
      <c r="B250" s="117"/>
      <c r="C250" s="118"/>
      <c r="D250" s="118"/>
      <c r="E250" s="119"/>
    </row>
    <row r="251">
      <c r="A251" s="111"/>
      <c r="B251" s="117"/>
      <c r="C251" s="118"/>
      <c r="D251" s="118"/>
      <c r="E251" s="119"/>
    </row>
    <row r="252">
      <c r="A252" s="111"/>
      <c r="B252" s="117"/>
      <c r="C252" s="118"/>
      <c r="D252" s="118"/>
      <c r="E252" s="119"/>
    </row>
    <row r="253">
      <c r="A253" s="111"/>
      <c r="B253" s="117"/>
      <c r="C253" s="118"/>
      <c r="D253" s="118"/>
      <c r="E253" s="119"/>
    </row>
    <row r="254">
      <c r="A254" s="111"/>
      <c r="B254" s="117"/>
      <c r="C254" s="118"/>
      <c r="D254" s="118"/>
      <c r="E254" s="119"/>
    </row>
    <row r="255">
      <c r="A255" s="111"/>
      <c r="B255" s="117"/>
      <c r="C255" s="118"/>
      <c r="D255" s="118"/>
      <c r="E255" s="119"/>
    </row>
    <row r="256">
      <c r="A256" s="111"/>
      <c r="B256" s="117"/>
      <c r="C256" s="118"/>
      <c r="D256" s="118"/>
      <c r="E256" s="119"/>
    </row>
    <row r="257">
      <c r="A257" s="111"/>
      <c r="B257" s="117"/>
      <c r="C257" s="118"/>
      <c r="D257" s="118"/>
      <c r="E257" s="119"/>
    </row>
    <row r="258">
      <c r="A258" s="111"/>
      <c r="B258" s="117"/>
      <c r="C258" s="118"/>
      <c r="D258" s="118"/>
      <c r="E258" s="119"/>
    </row>
    <row r="259">
      <c r="A259" s="111"/>
      <c r="B259" s="117"/>
      <c r="C259" s="118"/>
      <c r="D259" s="118"/>
      <c r="E259" s="119"/>
    </row>
    <row r="260">
      <c r="A260" s="111"/>
      <c r="B260" s="117"/>
      <c r="C260" s="118"/>
      <c r="D260" s="118"/>
      <c r="E260" s="119"/>
    </row>
    <row r="261">
      <c r="A261" s="111"/>
      <c r="B261" s="117"/>
      <c r="C261" s="118"/>
      <c r="D261" s="118"/>
      <c r="E261" s="119"/>
    </row>
    <row r="262">
      <c r="A262" s="111"/>
      <c r="B262" s="117"/>
      <c r="C262" s="118"/>
      <c r="D262" s="118"/>
      <c r="E262" s="119"/>
    </row>
    <row r="263">
      <c r="A263" s="111"/>
      <c r="B263" s="117"/>
      <c r="C263" s="118"/>
      <c r="D263" s="118"/>
      <c r="E263" s="119"/>
    </row>
    <row r="264">
      <c r="A264" s="111"/>
      <c r="B264" s="117"/>
      <c r="C264" s="118"/>
      <c r="D264" s="118"/>
      <c r="E264" s="119"/>
    </row>
    <row r="265">
      <c r="A265" s="111"/>
      <c r="B265" s="117"/>
      <c r="C265" s="118"/>
      <c r="D265" s="118"/>
      <c r="E265" s="119"/>
    </row>
    <row r="266">
      <c r="A266" s="111"/>
      <c r="B266" s="117"/>
      <c r="C266" s="118"/>
      <c r="D266" s="118"/>
      <c r="E266" s="119"/>
    </row>
    <row r="267">
      <c r="A267" s="111"/>
      <c r="B267" s="117"/>
      <c r="C267" s="118"/>
      <c r="D267" s="118"/>
      <c r="E267" s="119"/>
    </row>
    <row r="268">
      <c r="A268" s="111"/>
      <c r="B268" s="117"/>
      <c r="C268" s="118"/>
      <c r="D268" s="118"/>
      <c r="E268" s="119"/>
    </row>
    <row r="269">
      <c r="A269" s="111"/>
      <c r="B269" s="117"/>
      <c r="C269" s="118"/>
      <c r="D269" s="118"/>
      <c r="E269" s="119"/>
    </row>
    <row r="270">
      <c r="A270" s="111"/>
      <c r="B270" s="117"/>
      <c r="C270" s="118"/>
      <c r="D270" s="118"/>
      <c r="E270" s="119"/>
    </row>
    <row r="271">
      <c r="A271" s="111"/>
      <c r="B271" s="117"/>
      <c r="C271" s="118"/>
      <c r="D271" s="118"/>
      <c r="E271" s="119"/>
    </row>
    <row r="272">
      <c r="A272" s="111"/>
      <c r="B272" s="117"/>
      <c r="C272" s="118"/>
      <c r="D272" s="118"/>
      <c r="E272" s="119"/>
    </row>
    <row r="273">
      <c r="A273" s="111"/>
      <c r="B273" s="117"/>
      <c r="C273" s="118"/>
      <c r="D273" s="118"/>
      <c r="E273" s="119"/>
    </row>
    <row r="274">
      <c r="A274" s="111"/>
      <c r="B274" s="117"/>
      <c r="C274" s="118"/>
      <c r="D274" s="118"/>
      <c r="E274" s="119"/>
    </row>
    <row r="275">
      <c r="A275" s="111"/>
      <c r="B275" s="117"/>
      <c r="C275" s="118"/>
      <c r="D275" s="118"/>
      <c r="E275" s="119"/>
    </row>
    <row r="276">
      <c r="A276" s="111"/>
      <c r="B276" s="117"/>
      <c r="C276" s="118"/>
      <c r="D276" s="118"/>
      <c r="E276" s="119"/>
    </row>
    <row r="277">
      <c r="A277" s="111"/>
      <c r="B277" s="117"/>
      <c r="C277" s="118"/>
      <c r="D277" s="118"/>
      <c r="E277" s="119"/>
    </row>
    <row r="278">
      <c r="A278" s="111"/>
      <c r="B278" s="117"/>
      <c r="C278" s="118"/>
      <c r="D278" s="118"/>
      <c r="E278" s="119"/>
    </row>
    <row r="279">
      <c r="A279" s="111"/>
      <c r="B279" s="117"/>
      <c r="C279" s="118"/>
      <c r="D279" s="118"/>
      <c r="E279" s="119"/>
    </row>
    <row r="280">
      <c r="A280" s="111"/>
      <c r="B280" s="117"/>
      <c r="C280" s="118"/>
      <c r="D280" s="118"/>
      <c r="E280" s="119"/>
    </row>
    <row r="281">
      <c r="A281" s="111"/>
      <c r="B281" s="117"/>
      <c r="C281" s="118"/>
      <c r="D281" s="118"/>
      <c r="E281" s="119"/>
    </row>
    <row r="282">
      <c r="A282" s="111"/>
      <c r="B282" s="117"/>
      <c r="C282" s="118"/>
      <c r="D282" s="118"/>
      <c r="E282" s="119"/>
    </row>
    <row r="283">
      <c r="A283" s="111"/>
      <c r="B283" s="117"/>
      <c r="C283" s="118"/>
      <c r="D283" s="118"/>
      <c r="E283" s="119"/>
    </row>
    <row r="284">
      <c r="A284" s="111"/>
      <c r="B284" s="117"/>
      <c r="C284" s="118"/>
      <c r="D284" s="118"/>
      <c r="E284" s="119"/>
    </row>
    <row r="285">
      <c r="A285" s="111"/>
      <c r="B285" s="117"/>
      <c r="C285" s="118"/>
      <c r="D285" s="118"/>
      <c r="E285" s="119"/>
    </row>
    <row r="286">
      <c r="A286" s="111"/>
      <c r="B286" s="117"/>
      <c r="C286" s="118"/>
      <c r="D286" s="118"/>
      <c r="E286" s="119"/>
    </row>
    <row r="287">
      <c r="A287" s="111"/>
      <c r="B287" s="117"/>
      <c r="C287" s="118"/>
      <c r="D287" s="118"/>
      <c r="E287" s="119"/>
    </row>
    <row r="288">
      <c r="A288" s="111"/>
      <c r="B288" s="117"/>
      <c r="C288" s="118"/>
      <c r="D288" s="118"/>
      <c r="E288" s="119"/>
    </row>
    <row r="289">
      <c r="A289" s="111"/>
      <c r="B289" s="117"/>
      <c r="C289" s="118"/>
      <c r="D289" s="118"/>
      <c r="E289" s="119"/>
    </row>
    <row r="290">
      <c r="A290" s="111"/>
      <c r="B290" s="117"/>
      <c r="C290" s="118"/>
      <c r="D290" s="118"/>
      <c r="E290" s="119"/>
    </row>
    <row r="291">
      <c r="A291" s="111"/>
      <c r="B291" s="117"/>
      <c r="C291" s="118"/>
      <c r="D291" s="118"/>
      <c r="E291" s="119"/>
    </row>
    <row r="292">
      <c r="A292" s="111"/>
      <c r="B292" s="117"/>
      <c r="C292" s="118"/>
      <c r="D292" s="118"/>
      <c r="E292" s="119"/>
    </row>
    <row r="293">
      <c r="A293" s="111"/>
      <c r="B293" s="117"/>
      <c r="C293" s="118"/>
      <c r="D293" s="118"/>
      <c r="E293" s="119"/>
    </row>
    <row r="294">
      <c r="A294" s="111"/>
      <c r="B294" s="117"/>
      <c r="C294" s="118"/>
      <c r="D294" s="118"/>
      <c r="E294" s="119"/>
    </row>
    <row r="295">
      <c r="A295" s="111"/>
      <c r="B295" s="117"/>
      <c r="C295" s="118"/>
      <c r="D295" s="118"/>
      <c r="E295" s="119"/>
    </row>
    <row r="296">
      <c r="A296" s="111"/>
      <c r="B296" s="117"/>
      <c r="C296" s="118"/>
      <c r="D296" s="118"/>
      <c r="E296" s="119"/>
    </row>
    <row r="297">
      <c r="A297" s="111"/>
      <c r="B297" s="117"/>
      <c r="C297" s="118"/>
      <c r="D297" s="118"/>
      <c r="E297" s="119"/>
    </row>
    <row r="298">
      <c r="A298" s="111"/>
      <c r="B298" s="117"/>
      <c r="C298" s="118"/>
      <c r="D298" s="118"/>
      <c r="E298" s="119"/>
    </row>
    <row r="299">
      <c r="A299" s="111"/>
      <c r="B299" s="117"/>
      <c r="C299" s="118"/>
      <c r="D299" s="118"/>
      <c r="E299" s="119"/>
    </row>
    <row r="300">
      <c r="A300" s="111"/>
      <c r="B300" s="117"/>
      <c r="C300" s="118"/>
      <c r="D300" s="118"/>
      <c r="E300" s="119"/>
    </row>
    <row r="301">
      <c r="A301" s="111"/>
      <c r="B301" s="117"/>
      <c r="C301" s="118"/>
      <c r="D301" s="118"/>
      <c r="E301" s="119"/>
    </row>
    <row r="302">
      <c r="A302" s="111"/>
      <c r="B302" s="117"/>
      <c r="C302" s="118"/>
      <c r="D302" s="118"/>
      <c r="E302" s="119"/>
    </row>
    <row r="303">
      <c r="A303" s="111"/>
      <c r="B303" s="117"/>
      <c r="C303" s="118"/>
      <c r="D303" s="118"/>
      <c r="E303" s="119"/>
    </row>
    <row r="304">
      <c r="A304" s="111"/>
      <c r="B304" s="117"/>
      <c r="C304" s="118"/>
      <c r="D304" s="118"/>
      <c r="E304" s="119"/>
    </row>
    <row r="305">
      <c r="A305" s="111"/>
      <c r="B305" s="117"/>
      <c r="C305" s="118"/>
      <c r="D305" s="118"/>
      <c r="E305" s="119"/>
    </row>
    <row r="306">
      <c r="A306" s="111"/>
      <c r="B306" s="117"/>
      <c r="C306" s="118"/>
      <c r="D306" s="118"/>
      <c r="E306" s="119"/>
    </row>
    <row r="307">
      <c r="A307" s="111"/>
      <c r="B307" s="117"/>
      <c r="C307" s="118"/>
      <c r="D307" s="118"/>
      <c r="E307" s="119"/>
    </row>
    <row r="308">
      <c r="A308" s="111"/>
      <c r="B308" s="117"/>
      <c r="C308" s="118"/>
      <c r="D308" s="118"/>
      <c r="E308" s="119"/>
    </row>
    <row r="309">
      <c r="A309" s="111"/>
      <c r="B309" s="117"/>
      <c r="C309" s="118"/>
      <c r="D309" s="118"/>
      <c r="E309" s="119"/>
    </row>
    <row r="310">
      <c r="A310" s="111"/>
      <c r="B310" s="117"/>
      <c r="C310" s="118"/>
      <c r="D310" s="118"/>
      <c r="E310" s="119"/>
    </row>
    <row r="311">
      <c r="A311" s="111"/>
      <c r="B311" s="117"/>
      <c r="C311" s="118"/>
      <c r="D311" s="118"/>
      <c r="E311" s="119"/>
    </row>
    <row r="312">
      <c r="A312" s="111"/>
      <c r="B312" s="117"/>
      <c r="C312" s="118"/>
      <c r="D312" s="118"/>
      <c r="E312" s="119"/>
    </row>
    <row r="313">
      <c r="A313" s="111"/>
      <c r="B313" s="117"/>
      <c r="C313" s="118"/>
      <c r="D313" s="118"/>
      <c r="E313" s="119"/>
    </row>
    <row r="314">
      <c r="A314" s="111"/>
      <c r="B314" s="117"/>
      <c r="C314" s="118"/>
      <c r="D314" s="118"/>
      <c r="E314" s="119"/>
    </row>
    <row r="315">
      <c r="A315" s="111"/>
      <c r="B315" s="117"/>
      <c r="C315" s="118"/>
      <c r="D315" s="118"/>
      <c r="E315" s="119"/>
    </row>
    <row r="316">
      <c r="A316" s="111"/>
      <c r="B316" s="117"/>
      <c r="C316" s="118"/>
      <c r="D316" s="118"/>
      <c r="E316" s="119"/>
    </row>
    <row r="317">
      <c r="A317" s="111"/>
      <c r="B317" s="117"/>
      <c r="C317" s="118"/>
      <c r="D317" s="118"/>
      <c r="E317" s="119"/>
    </row>
    <row r="318">
      <c r="A318" s="111"/>
      <c r="B318" s="117"/>
      <c r="C318" s="118"/>
      <c r="D318" s="118"/>
      <c r="E318" s="119"/>
    </row>
    <row r="319">
      <c r="A319" s="111"/>
      <c r="B319" s="117"/>
      <c r="C319" s="118"/>
      <c r="D319" s="118"/>
      <c r="E319" s="119"/>
    </row>
    <row r="320">
      <c r="A320" s="111"/>
      <c r="B320" s="117"/>
      <c r="C320" s="118"/>
      <c r="D320" s="118"/>
      <c r="E320" s="119"/>
    </row>
    <row r="321">
      <c r="A321" s="111"/>
      <c r="B321" s="117"/>
      <c r="C321" s="118"/>
      <c r="D321" s="118"/>
      <c r="E321" s="119"/>
    </row>
    <row r="322">
      <c r="A322" s="111"/>
      <c r="B322" s="117"/>
      <c r="C322" s="118"/>
      <c r="D322" s="118"/>
      <c r="E322" s="119"/>
    </row>
    <row r="323">
      <c r="A323" s="111"/>
      <c r="B323" s="117"/>
      <c r="C323" s="118"/>
      <c r="D323" s="118"/>
      <c r="E323" s="119"/>
    </row>
    <row r="324">
      <c r="A324" s="111"/>
      <c r="B324" s="117"/>
      <c r="C324" s="118"/>
      <c r="D324" s="118"/>
      <c r="E324" s="119"/>
    </row>
    <row r="325">
      <c r="A325" s="111"/>
      <c r="B325" s="117"/>
      <c r="C325" s="118"/>
      <c r="D325" s="118"/>
      <c r="E325" s="119"/>
    </row>
    <row r="326">
      <c r="A326" s="111"/>
      <c r="B326" s="117"/>
      <c r="C326" s="118"/>
      <c r="D326" s="118"/>
      <c r="E326" s="119"/>
    </row>
    <row r="327">
      <c r="A327" s="111"/>
      <c r="B327" s="117"/>
      <c r="C327" s="118"/>
      <c r="D327" s="118"/>
      <c r="E327" s="119"/>
    </row>
    <row r="328">
      <c r="A328" s="111"/>
      <c r="B328" s="117"/>
      <c r="C328" s="118"/>
      <c r="D328" s="118"/>
      <c r="E328" s="119"/>
    </row>
    <row r="329">
      <c r="A329" s="111"/>
      <c r="B329" s="117"/>
      <c r="C329" s="118"/>
      <c r="D329" s="118"/>
      <c r="E329" s="119"/>
    </row>
    <row r="330">
      <c r="A330" s="111"/>
      <c r="B330" s="117"/>
      <c r="C330" s="118"/>
      <c r="D330" s="118"/>
      <c r="E330" s="119"/>
    </row>
    <row r="331">
      <c r="A331" s="111"/>
      <c r="B331" s="117"/>
      <c r="C331" s="118"/>
      <c r="D331" s="118"/>
      <c r="E331" s="119"/>
    </row>
    <row r="332">
      <c r="A332" s="111"/>
      <c r="B332" s="117"/>
      <c r="C332" s="118"/>
      <c r="D332" s="118"/>
      <c r="E332" s="119"/>
    </row>
    <row r="333">
      <c r="A333" s="111"/>
      <c r="B333" s="117"/>
      <c r="C333" s="118"/>
      <c r="D333" s="118"/>
      <c r="E333" s="119"/>
    </row>
    <row r="334">
      <c r="A334" s="111"/>
      <c r="B334" s="117"/>
      <c r="C334" s="118"/>
      <c r="D334" s="118"/>
      <c r="E334" s="119"/>
    </row>
    <row r="335">
      <c r="A335" s="111"/>
      <c r="B335" s="117"/>
      <c r="C335" s="118"/>
      <c r="D335" s="118"/>
      <c r="E335" s="119"/>
    </row>
    <row r="336">
      <c r="A336" s="111"/>
      <c r="B336" s="117"/>
      <c r="C336" s="118"/>
      <c r="D336" s="118"/>
      <c r="E336" s="119"/>
    </row>
    <row r="337">
      <c r="A337" s="111"/>
      <c r="B337" s="117"/>
      <c r="C337" s="118"/>
      <c r="D337" s="118"/>
      <c r="E337" s="119"/>
    </row>
    <row r="338">
      <c r="A338" s="111"/>
      <c r="B338" s="117"/>
      <c r="C338" s="118"/>
      <c r="D338" s="118"/>
      <c r="E338" s="119"/>
    </row>
    <row r="339">
      <c r="A339" s="111"/>
      <c r="B339" s="117"/>
      <c r="C339" s="118"/>
      <c r="D339" s="118"/>
      <c r="E339" s="119"/>
    </row>
    <row r="340">
      <c r="A340" s="111"/>
      <c r="B340" s="117"/>
      <c r="C340" s="118"/>
      <c r="D340" s="118"/>
      <c r="E340" s="119"/>
    </row>
    <row r="341">
      <c r="A341" s="111"/>
      <c r="B341" s="117"/>
      <c r="C341" s="118"/>
      <c r="D341" s="118"/>
      <c r="E341" s="119"/>
    </row>
    <row r="342">
      <c r="A342" s="111"/>
      <c r="B342" s="117"/>
      <c r="C342" s="118"/>
      <c r="D342" s="118"/>
      <c r="E342" s="119"/>
    </row>
    <row r="343">
      <c r="A343" s="111"/>
      <c r="B343" s="117"/>
      <c r="C343" s="118"/>
      <c r="D343" s="118"/>
      <c r="E343" s="119"/>
    </row>
    <row r="344">
      <c r="A344" s="111"/>
      <c r="B344" s="117"/>
      <c r="C344" s="118"/>
      <c r="D344" s="118"/>
      <c r="E344" s="119"/>
    </row>
    <row r="345">
      <c r="A345" s="111"/>
      <c r="B345" s="117"/>
      <c r="C345" s="118"/>
      <c r="D345" s="118"/>
      <c r="E345" s="119"/>
    </row>
    <row r="346">
      <c r="A346" s="111"/>
      <c r="B346" s="117"/>
      <c r="C346" s="118"/>
      <c r="D346" s="118"/>
      <c r="E346" s="119"/>
    </row>
    <row r="347">
      <c r="A347" s="111"/>
      <c r="B347" s="117"/>
      <c r="C347" s="118"/>
      <c r="D347" s="118"/>
      <c r="E347" s="119"/>
    </row>
    <row r="348">
      <c r="A348" s="111"/>
      <c r="B348" s="117"/>
      <c r="C348" s="118"/>
      <c r="D348" s="118"/>
      <c r="E348" s="119"/>
    </row>
    <row r="349">
      <c r="A349" s="111"/>
      <c r="B349" s="117"/>
      <c r="C349" s="118"/>
      <c r="D349" s="118"/>
      <c r="E349" s="119"/>
    </row>
    <row r="350">
      <c r="A350" s="111"/>
      <c r="B350" s="117"/>
      <c r="C350" s="118"/>
      <c r="D350" s="118"/>
      <c r="E350" s="119"/>
    </row>
    <row r="351">
      <c r="A351" s="111"/>
      <c r="B351" s="117"/>
      <c r="C351" s="118"/>
      <c r="D351" s="118"/>
      <c r="E351" s="119"/>
    </row>
    <row r="352">
      <c r="A352" s="111"/>
      <c r="B352" s="117"/>
      <c r="C352" s="118"/>
      <c r="D352" s="118"/>
      <c r="E352" s="119"/>
    </row>
    <row r="353">
      <c r="A353" s="111"/>
      <c r="B353" s="117"/>
      <c r="C353" s="118"/>
      <c r="D353" s="118"/>
      <c r="E353" s="119"/>
    </row>
    <row r="354">
      <c r="A354" s="111"/>
      <c r="B354" s="117"/>
      <c r="C354" s="118"/>
      <c r="D354" s="118"/>
      <c r="E354" s="119"/>
    </row>
    <row r="355">
      <c r="A355" s="111"/>
      <c r="B355" s="117"/>
      <c r="C355" s="118"/>
      <c r="D355" s="118"/>
      <c r="E355" s="119"/>
    </row>
    <row r="356">
      <c r="A356" s="111"/>
      <c r="B356" s="117"/>
      <c r="C356" s="118"/>
      <c r="D356" s="118"/>
      <c r="E356" s="119"/>
    </row>
    <row r="357">
      <c r="A357" s="111"/>
      <c r="B357" s="117"/>
      <c r="C357" s="118"/>
      <c r="D357" s="118"/>
      <c r="E357" s="119"/>
    </row>
    <row r="358">
      <c r="A358" s="111"/>
      <c r="B358" s="117"/>
      <c r="C358" s="118"/>
      <c r="D358" s="118"/>
      <c r="E358" s="119"/>
    </row>
    <row r="359">
      <c r="A359" s="111"/>
      <c r="B359" s="117"/>
      <c r="C359" s="118"/>
      <c r="D359" s="118"/>
      <c r="E359" s="119"/>
    </row>
    <row r="360">
      <c r="A360" s="111"/>
      <c r="B360" s="117"/>
      <c r="C360" s="118"/>
      <c r="D360" s="118"/>
      <c r="E360" s="119"/>
    </row>
    <row r="361">
      <c r="A361" s="111"/>
      <c r="B361" s="117"/>
      <c r="C361" s="118"/>
      <c r="D361" s="118"/>
      <c r="E361" s="119"/>
    </row>
    <row r="362">
      <c r="A362" s="111"/>
      <c r="B362" s="117"/>
      <c r="C362" s="118"/>
      <c r="D362" s="118"/>
      <c r="E362" s="119"/>
    </row>
    <row r="363">
      <c r="A363" s="111"/>
      <c r="B363" s="117"/>
      <c r="C363" s="118"/>
      <c r="D363" s="118"/>
      <c r="E363" s="119"/>
    </row>
    <row r="364">
      <c r="A364" s="111"/>
      <c r="B364" s="117"/>
      <c r="C364" s="118"/>
      <c r="D364" s="118"/>
      <c r="E364" s="119"/>
    </row>
    <row r="365">
      <c r="A365" s="111"/>
      <c r="B365" s="117"/>
      <c r="C365" s="118"/>
      <c r="D365" s="118"/>
      <c r="E365" s="119"/>
    </row>
    <row r="366">
      <c r="A366" s="111"/>
      <c r="B366" s="117"/>
      <c r="C366" s="118"/>
      <c r="D366" s="118"/>
      <c r="E366" s="119"/>
    </row>
    <row r="367">
      <c r="A367" s="111"/>
      <c r="B367" s="117"/>
      <c r="C367" s="118"/>
      <c r="D367" s="118"/>
      <c r="E367" s="119"/>
    </row>
    <row r="368">
      <c r="A368" s="111"/>
      <c r="B368" s="117"/>
      <c r="C368" s="118"/>
      <c r="D368" s="118"/>
      <c r="E368" s="119"/>
    </row>
    <row r="369">
      <c r="A369" s="111"/>
      <c r="B369" s="117"/>
      <c r="C369" s="118"/>
      <c r="D369" s="118"/>
      <c r="E369" s="119"/>
    </row>
    <row r="370">
      <c r="A370" s="111"/>
      <c r="B370" s="117"/>
      <c r="C370" s="118"/>
      <c r="D370" s="118"/>
      <c r="E370" s="119"/>
    </row>
    <row r="371">
      <c r="A371" s="111"/>
      <c r="B371" s="117"/>
      <c r="C371" s="118"/>
      <c r="D371" s="118"/>
      <c r="E371" s="119"/>
    </row>
    <row r="372">
      <c r="A372" s="111"/>
      <c r="B372" s="117"/>
      <c r="C372" s="118"/>
      <c r="D372" s="118"/>
      <c r="E372" s="119"/>
    </row>
    <row r="373">
      <c r="A373" s="111"/>
      <c r="B373" s="117"/>
      <c r="C373" s="118"/>
      <c r="D373" s="118"/>
      <c r="E373" s="119"/>
    </row>
    <row r="374">
      <c r="A374" s="111"/>
      <c r="B374" s="117"/>
      <c r="C374" s="118"/>
      <c r="D374" s="118"/>
      <c r="E374" s="119"/>
    </row>
    <row r="375">
      <c r="A375" s="111"/>
      <c r="B375" s="117"/>
      <c r="C375" s="118"/>
      <c r="D375" s="118"/>
      <c r="E375" s="119"/>
    </row>
    <row r="376">
      <c r="A376" s="111"/>
      <c r="B376" s="117"/>
      <c r="C376" s="118"/>
      <c r="D376" s="118"/>
      <c r="E376" s="119"/>
    </row>
    <row r="377">
      <c r="A377" s="111"/>
      <c r="B377" s="117"/>
      <c r="C377" s="118"/>
      <c r="D377" s="118"/>
      <c r="E377" s="119"/>
    </row>
    <row r="378">
      <c r="A378" s="111"/>
      <c r="B378" s="117"/>
      <c r="C378" s="118"/>
      <c r="D378" s="118"/>
      <c r="E378" s="119"/>
    </row>
    <row r="379">
      <c r="A379" s="111"/>
      <c r="B379" s="117"/>
      <c r="C379" s="118"/>
      <c r="D379" s="118"/>
      <c r="E379" s="119"/>
    </row>
    <row r="380">
      <c r="A380" s="111"/>
      <c r="B380" s="117"/>
      <c r="C380" s="118"/>
      <c r="D380" s="118"/>
      <c r="E380" s="119"/>
    </row>
    <row r="381">
      <c r="A381" s="111"/>
      <c r="B381" s="117"/>
      <c r="C381" s="118"/>
      <c r="D381" s="118"/>
      <c r="E381" s="119"/>
    </row>
    <row r="382">
      <c r="A382" s="111"/>
      <c r="B382" s="117"/>
      <c r="C382" s="118"/>
      <c r="D382" s="118"/>
      <c r="E382" s="119"/>
    </row>
    <row r="383">
      <c r="A383" s="111"/>
      <c r="B383" s="117"/>
      <c r="C383" s="118"/>
      <c r="D383" s="118"/>
      <c r="E383" s="119"/>
    </row>
    <row r="384">
      <c r="A384" s="111"/>
      <c r="B384" s="117"/>
      <c r="C384" s="118"/>
      <c r="D384" s="118"/>
      <c r="E384" s="119"/>
    </row>
    <row r="385">
      <c r="A385" s="111"/>
      <c r="B385" s="117"/>
      <c r="C385" s="118"/>
      <c r="D385" s="118"/>
      <c r="E385" s="119"/>
    </row>
    <row r="386">
      <c r="A386" s="111"/>
      <c r="B386" s="117"/>
      <c r="C386" s="118"/>
      <c r="D386" s="118"/>
      <c r="E386" s="119"/>
    </row>
    <row r="387">
      <c r="A387" s="111"/>
      <c r="B387" s="117"/>
      <c r="C387" s="118"/>
      <c r="D387" s="118"/>
      <c r="E387" s="119"/>
    </row>
    <row r="388">
      <c r="A388" s="111"/>
      <c r="B388" s="117"/>
      <c r="C388" s="118"/>
      <c r="D388" s="118"/>
      <c r="E388" s="119"/>
    </row>
    <row r="389">
      <c r="A389" s="111"/>
      <c r="B389" s="117"/>
      <c r="C389" s="118"/>
      <c r="D389" s="118"/>
      <c r="E389" s="119"/>
    </row>
    <row r="390">
      <c r="A390" s="111"/>
      <c r="B390" s="117"/>
      <c r="C390" s="118"/>
      <c r="D390" s="118"/>
      <c r="E390" s="119"/>
    </row>
    <row r="391">
      <c r="A391" s="111"/>
      <c r="B391" s="117"/>
      <c r="C391" s="118"/>
      <c r="D391" s="118"/>
      <c r="E391" s="119"/>
    </row>
    <row r="392">
      <c r="A392" s="111"/>
      <c r="B392" s="117"/>
      <c r="C392" s="118"/>
      <c r="D392" s="118"/>
      <c r="E392" s="119"/>
    </row>
    <row r="393">
      <c r="A393" s="111"/>
      <c r="B393" s="117"/>
      <c r="C393" s="118"/>
      <c r="D393" s="118"/>
      <c r="E393" s="119"/>
    </row>
    <row r="394">
      <c r="A394" s="111"/>
      <c r="B394" s="117"/>
      <c r="C394" s="118"/>
      <c r="D394" s="118"/>
      <c r="E394" s="119"/>
    </row>
    <row r="395">
      <c r="A395" s="111"/>
      <c r="B395" s="117"/>
      <c r="C395" s="118"/>
      <c r="D395" s="118"/>
      <c r="E395" s="119"/>
    </row>
    <row r="396">
      <c r="A396" s="111"/>
      <c r="B396" s="117"/>
      <c r="C396" s="118"/>
      <c r="D396" s="118"/>
      <c r="E396" s="119"/>
    </row>
    <row r="397">
      <c r="A397" s="111"/>
      <c r="B397" s="117"/>
      <c r="C397" s="118"/>
      <c r="D397" s="118"/>
      <c r="E397" s="119"/>
    </row>
    <row r="398">
      <c r="A398" s="111"/>
      <c r="B398" s="117"/>
      <c r="C398" s="118"/>
      <c r="D398" s="118"/>
      <c r="E398" s="119"/>
    </row>
    <row r="399">
      <c r="A399" s="111"/>
      <c r="B399" s="117"/>
      <c r="C399" s="118"/>
      <c r="D399" s="118"/>
      <c r="E399" s="119"/>
    </row>
    <row r="400">
      <c r="A400" s="111"/>
      <c r="B400" s="117"/>
      <c r="C400" s="118"/>
      <c r="D400" s="118"/>
      <c r="E400" s="119"/>
    </row>
    <row r="401">
      <c r="A401" s="111"/>
      <c r="B401" s="117"/>
      <c r="C401" s="118"/>
      <c r="D401" s="118"/>
      <c r="E401" s="119"/>
    </row>
    <row r="402">
      <c r="A402" s="111"/>
      <c r="B402" s="117"/>
      <c r="C402" s="118"/>
      <c r="D402" s="118"/>
      <c r="E402" s="119"/>
    </row>
    <row r="403">
      <c r="A403" s="111"/>
      <c r="B403" s="117"/>
      <c r="C403" s="118"/>
      <c r="D403" s="118"/>
      <c r="E403" s="119"/>
    </row>
    <row r="404">
      <c r="A404" s="111"/>
      <c r="B404" s="117"/>
      <c r="C404" s="118"/>
      <c r="D404" s="118"/>
      <c r="E404" s="119"/>
    </row>
    <row r="405">
      <c r="A405" s="111"/>
      <c r="B405" s="117"/>
      <c r="C405" s="118"/>
      <c r="D405" s="118"/>
      <c r="E405" s="119"/>
    </row>
    <row r="406">
      <c r="A406" s="111"/>
      <c r="B406" s="117"/>
      <c r="C406" s="118"/>
      <c r="D406" s="118"/>
      <c r="E406" s="119"/>
    </row>
    <row r="407">
      <c r="A407" s="111"/>
      <c r="B407" s="117"/>
      <c r="C407" s="118"/>
      <c r="D407" s="118"/>
      <c r="E407" s="119"/>
    </row>
    <row r="408">
      <c r="A408" s="111"/>
      <c r="B408" s="117"/>
      <c r="C408" s="118"/>
      <c r="D408" s="118"/>
      <c r="E408" s="119"/>
    </row>
    <row r="409">
      <c r="A409" s="111"/>
      <c r="B409" s="117"/>
      <c r="C409" s="118"/>
      <c r="D409" s="118"/>
      <c r="E409" s="119"/>
    </row>
    <row r="410">
      <c r="A410" s="111"/>
      <c r="B410" s="117"/>
      <c r="C410" s="118"/>
      <c r="D410" s="118"/>
      <c r="E410" s="119"/>
    </row>
    <row r="411">
      <c r="A411" s="111"/>
      <c r="B411" s="117"/>
      <c r="C411" s="118"/>
      <c r="D411" s="118"/>
      <c r="E411" s="119"/>
    </row>
    <row r="412">
      <c r="A412" s="111"/>
      <c r="B412" s="117"/>
      <c r="C412" s="118"/>
      <c r="D412" s="118"/>
      <c r="E412" s="119"/>
    </row>
    <row r="413">
      <c r="A413" s="111"/>
      <c r="B413" s="117"/>
      <c r="C413" s="118"/>
      <c r="D413" s="118"/>
      <c r="E413" s="119"/>
    </row>
    <row r="414">
      <c r="A414" s="111"/>
      <c r="B414" s="117"/>
      <c r="C414" s="118"/>
      <c r="D414" s="118"/>
      <c r="E414" s="119"/>
    </row>
    <row r="415">
      <c r="A415" s="111"/>
      <c r="B415" s="117"/>
      <c r="C415" s="118"/>
      <c r="D415" s="118"/>
      <c r="E415" s="119"/>
    </row>
    <row r="416">
      <c r="A416" s="111"/>
      <c r="B416" s="117"/>
      <c r="C416" s="118"/>
      <c r="D416" s="118"/>
      <c r="E416" s="119"/>
    </row>
    <row r="417">
      <c r="A417" s="111"/>
      <c r="B417" s="117"/>
      <c r="C417" s="118"/>
      <c r="D417" s="118"/>
      <c r="E417" s="119"/>
    </row>
    <row r="418">
      <c r="A418" s="111"/>
      <c r="B418" s="117"/>
      <c r="C418" s="118"/>
      <c r="D418" s="118"/>
      <c r="E418" s="119"/>
    </row>
    <row r="419">
      <c r="A419" s="111"/>
      <c r="B419" s="117"/>
      <c r="C419" s="118"/>
      <c r="D419" s="118"/>
      <c r="E419" s="119"/>
    </row>
    <row r="420">
      <c r="A420" s="111"/>
      <c r="B420" s="117"/>
      <c r="C420" s="118"/>
      <c r="D420" s="118"/>
      <c r="E420" s="119"/>
    </row>
    <row r="421">
      <c r="A421" s="111"/>
      <c r="B421" s="117"/>
      <c r="C421" s="118"/>
      <c r="D421" s="118"/>
      <c r="E421" s="119"/>
    </row>
    <row r="422">
      <c r="A422" s="111"/>
      <c r="B422" s="117"/>
      <c r="C422" s="118"/>
      <c r="D422" s="118"/>
      <c r="E422" s="119"/>
    </row>
    <row r="423">
      <c r="A423" s="111"/>
      <c r="B423" s="117"/>
      <c r="C423" s="118"/>
      <c r="D423" s="118"/>
      <c r="E423" s="119"/>
    </row>
    <row r="424">
      <c r="A424" s="111"/>
      <c r="B424" s="117"/>
      <c r="C424" s="118"/>
      <c r="D424" s="118"/>
      <c r="E424" s="119"/>
    </row>
    <row r="425">
      <c r="A425" s="111"/>
      <c r="B425" s="117"/>
      <c r="C425" s="118"/>
      <c r="D425" s="118"/>
      <c r="E425" s="119"/>
    </row>
    <row r="426">
      <c r="A426" s="111"/>
      <c r="B426" s="117"/>
      <c r="C426" s="118"/>
      <c r="D426" s="118"/>
      <c r="E426" s="119"/>
    </row>
    <row r="427">
      <c r="A427" s="111"/>
      <c r="B427" s="117"/>
      <c r="C427" s="118"/>
      <c r="D427" s="118"/>
      <c r="E427" s="119"/>
    </row>
    <row r="428">
      <c r="A428" s="111"/>
      <c r="B428" s="117"/>
      <c r="C428" s="118"/>
      <c r="D428" s="118"/>
      <c r="E428" s="119"/>
    </row>
    <row r="429">
      <c r="A429" s="111"/>
      <c r="B429" s="117"/>
      <c r="C429" s="118"/>
      <c r="D429" s="118"/>
      <c r="E429" s="119"/>
    </row>
    <row r="430">
      <c r="A430" s="111"/>
      <c r="B430" s="117"/>
      <c r="C430" s="118"/>
      <c r="D430" s="118"/>
      <c r="E430" s="119"/>
    </row>
    <row r="431">
      <c r="A431" s="111"/>
      <c r="B431" s="117"/>
      <c r="C431" s="118"/>
      <c r="D431" s="118"/>
      <c r="E431" s="119"/>
    </row>
    <row r="432">
      <c r="A432" s="111"/>
      <c r="B432" s="117"/>
      <c r="C432" s="118"/>
      <c r="D432" s="118"/>
      <c r="E432" s="119"/>
    </row>
    <row r="433">
      <c r="A433" s="111"/>
      <c r="B433" s="117"/>
      <c r="C433" s="118"/>
      <c r="D433" s="118"/>
      <c r="E433" s="119"/>
    </row>
    <row r="434">
      <c r="A434" s="111"/>
      <c r="B434" s="117"/>
      <c r="C434" s="118"/>
      <c r="D434" s="118"/>
      <c r="E434" s="119"/>
    </row>
    <row r="435">
      <c r="A435" s="111"/>
      <c r="B435" s="117"/>
      <c r="C435" s="118"/>
      <c r="D435" s="118"/>
      <c r="E435" s="119"/>
    </row>
    <row r="436">
      <c r="A436" s="111"/>
      <c r="B436" s="117"/>
      <c r="C436" s="118"/>
      <c r="D436" s="118"/>
      <c r="E436" s="119"/>
    </row>
    <row r="437">
      <c r="A437" s="111"/>
      <c r="B437" s="117"/>
      <c r="C437" s="118"/>
      <c r="D437" s="118"/>
      <c r="E437" s="119"/>
    </row>
    <row r="438">
      <c r="A438" s="111"/>
      <c r="B438" s="117"/>
      <c r="C438" s="118"/>
      <c r="D438" s="118"/>
      <c r="E438" s="119"/>
    </row>
    <row r="439">
      <c r="A439" s="111"/>
      <c r="B439" s="117"/>
      <c r="C439" s="118"/>
      <c r="D439" s="118"/>
      <c r="E439" s="119"/>
    </row>
    <row r="440">
      <c r="A440" s="111"/>
      <c r="B440" s="117"/>
      <c r="C440" s="118"/>
      <c r="D440" s="118"/>
      <c r="E440" s="119"/>
    </row>
    <row r="441">
      <c r="A441" s="111"/>
      <c r="B441" s="117"/>
      <c r="C441" s="118"/>
      <c r="D441" s="118"/>
      <c r="E441" s="119"/>
    </row>
    <row r="442">
      <c r="A442" s="111"/>
      <c r="B442" s="117"/>
      <c r="C442" s="118"/>
      <c r="D442" s="118"/>
      <c r="E442" s="119"/>
    </row>
    <row r="443">
      <c r="A443" s="111"/>
      <c r="B443" s="117"/>
      <c r="C443" s="118"/>
      <c r="D443" s="118"/>
      <c r="E443" s="119"/>
    </row>
    <row r="444">
      <c r="A444" s="111"/>
      <c r="B444" s="117"/>
      <c r="C444" s="118"/>
      <c r="D444" s="118"/>
      <c r="E444" s="119"/>
    </row>
    <row r="445">
      <c r="A445" s="111"/>
      <c r="B445" s="117"/>
      <c r="C445" s="118"/>
      <c r="D445" s="118"/>
      <c r="E445" s="119"/>
    </row>
    <row r="446">
      <c r="A446" s="111"/>
      <c r="B446" s="117"/>
      <c r="C446" s="118"/>
      <c r="D446" s="118"/>
      <c r="E446" s="119"/>
    </row>
    <row r="447">
      <c r="A447" s="111"/>
      <c r="B447" s="117"/>
      <c r="C447" s="118"/>
      <c r="D447" s="118"/>
      <c r="E447" s="119"/>
    </row>
    <row r="448">
      <c r="A448" s="111"/>
      <c r="B448" s="117"/>
      <c r="C448" s="118"/>
      <c r="D448" s="118"/>
      <c r="E448" s="119"/>
    </row>
    <row r="449">
      <c r="A449" s="111"/>
      <c r="B449" s="117"/>
      <c r="C449" s="118"/>
      <c r="D449" s="118"/>
      <c r="E449" s="119"/>
    </row>
    <row r="450">
      <c r="A450" s="111"/>
      <c r="B450" s="117"/>
      <c r="C450" s="118"/>
      <c r="D450" s="118"/>
      <c r="E450" s="119"/>
    </row>
    <row r="451">
      <c r="A451" s="111"/>
      <c r="B451" s="117"/>
      <c r="C451" s="118"/>
      <c r="D451" s="118"/>
      <c r="E451" s="119"/>
    </row>
    <row r="452">
      <c r="A452" s="111"/>
      <c r="B452" s="117"/>
      <c r="C452" s="118"/>
      <c r="D452" s="118"/>
      <c r="E452" s="119"/>
    </row>
    <row r="453">
      <c r="A453" s="111"/>
      <c r="B453" s="117"/>
      <c r="C453" s="118"/>
      <c r="D453" s="118"/>
      <c r="E453" s="119"/>
    </row>
    <row r="454">
      <c r="A454" s="111"/>
      <c r="B454" s="117"/>
      <c r="C454" s="118"/>
      <c r="D454" s="118"/>
      <c r="E454" s="119"/>
    </row>
    <row r="455">
      <c r="A455" s="111"/>
      <c r="B455" s="117"/>
      <c r="C455" s="118"/>
      <c r="D455" s="118"/>
      <c r="E455" s="119"/>
    </row>
    <row r="456">
      <c r="A456" s="111"/>
      <c r="B456" s="117"/>
      <c r="C456" s="118"/>
      <c r="D456" s="118"/>
      <c r="E456" s="119"/>
    </row>
    <row r="457">
      <c r="A457" s="111"/>
      <c r="B457" s="117"/>
      <c r="C457" s="118"/>
      <c r="D457" s="118"/>
      <c r="E457" s="119"/>
    </row>
    <row r="458">
      <c r="A458" s="111"/>
      <c r="B458" s="117"/>
      <c r="C458" s="118"/>
      <c r="D458" s="118"/>
      <c r="E458" s="119"/>
    </row>
    <row r="459">
      <c r="A459" s="111"/>
      <c r="B459" s="117"/>
      <c r="C459" s="118"/>
      <c r="D459" s="118"/>
      <c r="E459" s="119"/>
    </row>
    <row r="460">
      <c r="A460" s="111"/>
      <c r="B460" s="117"/>
      <c r="C460" s="118"/>
      <c r="D460" s="118"/>
      <c r="E460" s="119"/>
    </row>
    <row r="461">
      <c r="A461" s="111"/>
      <c r="B461" s="117"/>
      <c r="C461" s="118"/>
      <c r="D461" s="118"/>
      <c r="E461" s="119"/>
    </row>
    <row r="462">
      <c r="A462" s="111"/>
      <c r="B462" s="117"/>
      <c r="C462" s="118"/>
      <c r="D462" s="118"/>
      <c r="E462" s="119"/>
    </row>
    <row r="463">
      <c r="A463" s="111"/>
      <c r="B463" s="117"/>
      <c r="C463" s="118"/>
      <c r="D463" s="118"/>
      <c r="E463" s="119"/>
    </row>
    <row r="464">
      <c r="A464" s="111"/>
      <c r="B464" s="117"/>
      <c r="C464" s="118"/>
      <c r="D464" s="118"/>
      <c r="E464" s="119"/>
    </row>
    <row r="465">
      <c r="A465" s="111"/>
      <c r="B465" s="117"/>
      <c r="C465" s="118"/>
      <c r="D465" s="118"/>
      <c r="E465" s="119"/>
    </row>
    <row r="466">
      <c r="A466" s="111"/>
      <c r="B466" s="117"/>
      <c r="C466" s="118"/>
      <c r="D466" s="118"/>
      <c r="E466" s="119"/>
    </row>
    <row r="467">
      <c r="A467" s="111"/>
      <c r="B467" s="117"/>
      <c r="C467" s="118"/>
      <c r="D467" s="118"/>
      <c r="E467" s="119"/>
    </row>
    <row r="468">
      <c r="A468" s="111"/>
      <c r="B468" s="117"/>
      <c r="C468" s="118"/>
      <c r="D468" s="118"/>
      <c r="E468" s="119"/>
    </row>
    <row r="469">
      <c r="A469" s="111"/>
      <c r="B469" s="117"/>
      <c r="C469" s="118"/>
      <c r="D469" s="118"/>
      <c r="E469" s="119"/>
    </row>
    <row r="470">
      <c r="A470" s="111"/>
      <c r="B470" s="117"/>
      <c r="C470" s="118"/>
      <c r="D470" s="118"/>
      <c r="E470" s="119"/>
    </row>
    <row r="471">
      <c r="A471" s="111"/>
      <c r="B471" s="117"/>
      <c r="C471" s="118"/>
      <c r="D471" s="118"/>
      <c r="E471" s="119"/>
    </row>
    <row r="472">
      <c r="A472" s="111"/>
      <c r="B472" s="117"/>
      <c r="C472" s="118"/>
      <c r="D472" s="118"/>
      <c r="E472" s="119"/>
    </row>
    <row r="473">
      <c r="A473" s="111"/>
      <c r="B473" s="117"/>
      <c r="C473" s="118"/>
      <c r="D473" s="118"/>
      <c r="E473" s="119"/>
    </row>
    <row r="474">
      <c r="A474" s="111"/>
      <c r="B474" s="117"/>
      <c r="C474" s="118"/>
      <c r="D474" s="118"/>
      <c r="E474" s="119"/>
    </row>
    <row r="475">
      <c r="A475" s="111"/>
      <c r="B475" s="117"/>
      <c r="C475" s="118"/>
      <c r="D475" s="118"/>
      <c r="E475" s="119"/>
    </row>
    <row r="476">
      <c r="A476" s="111"/>
      <c r="B476" s="117"/>
      <c r="C476" s="118"/>
      <c r="D476" s="118"/>
      <c r="E476" s="119"/>
    </row>
    <row r="477">
      <c r="A477" s="111"/>
      <c r="B477" s="117"/>
      <c r="C477" s="118"/>
      <c r="D477" s="118"/>
      <c r="E477" s="119"/>
    </row>
    <row r="478">
      <c r="A478" s="111"/>
      <c r="B478" s="117"/>
      <c r="C478" s="118"/>
      <c r="D478" s="118"/>
      <c r="E478" s="119"/>
    </row>
    <row r="479">
      <c r="A479" s="111"/>
      <c r="B479" s="117"/>
      <c r="C479" s="118"/>
      <c r="D479" s="118"/>
      <c r="E479" s="119"/>
    </row>
    <row r="480">
      <c r="A480" s="111"/>
      <c r="B480" s="117"/>
      <c r="C480" s="118"/>
      <c r="D480" s="118"/>
      <c r="E480" s="119"/>
    </row>
    <row r="481">
      <c r="A481" s="111"/>
      <c r="B481" s="117"/>
      <c r="C481" s="118"/>
      <c r="D481" s="118"/>
      <c r="E481" s="119"/>
    </row>
    <row r="482">
      <c r="A482" s="111"/>
      <c r="B482" s="117"/>
      <c r="C482" s="118"/>
      <c r="D482" s="118"/>
      <c r="E482" s="119"/>
    </row>
    <row r="483">
      <c r="A483" s="111"/>
      <c r="B483" s="117"/>
      <c r="C483" s="118"/>
      <c r="D483" s="118"/>
      <c r="E483" s="119"/>
    </row>
    <row r="484">
      <c r="A484" s="111"/>
      <c r="B484" s="117"/>
      <c r="C484" s="118"/>
      <c r="D484" s="118"/>
      <c r="E484" s="119"/>
    </row>
    <row r="485">
      <c r="A485" s="111"/>
      <c r="B485" s="117"/>
      <c r="C485" s="118"/>
      <c r="D485" s="118"/>
      <c r="E485" s="119"/>
    </row>
    <row r="486">
      <c r="A486" s="111"/>
      <c r="B486" s="117"/>
      <c r="C486" s="118"/>
      <c r="D486" s="118"/>
      <c r="E486" s="119"/>
    </row>
    <row r="487">
      <c r="A487" s="111"/>
      <c r="B487" s="117"/>
      <c r="C487" s="118"/>
      <c r="D487" s="118"/>
      <c r="E487" s="119"/>
    </row>
    <row r="488">
      <c r="A488" s="111"/>
      <c r="B488" s="117"/>
      <c r="C488" s="118"/>
      <c r="D488" s="118"/>
      <c r="E488" s="119"/>
    </row>
    <row r="489">
      <c r="A489" s="111"/>
      <c r="B489" s="117"/>
      <c r="C489" s="118"/>
      <c r="D489" s="118"/>
      <c r="E489" s="119"/>
    </row>
    <row r="490">
      <c r="A490" s="111"/>
      <c r="B490" s="117"/>
      <c r="C490" s="118"/>
      <c r="D490" s="118"/>
      <c r="E490" s="119"/>
    </row>
    <row r="491">
      <c r="A491" s="111"/>
      <c r="B491" s="117"/>
      <c r="C491" s="118"/>
      <c r="D491" s="118"/>
      <c r="E491" s="119"/>
    </row>
    <row r="492">
      <c r="A492" s="111"/>
      <c r="B492" s="117"/>
      <c r="C492" s="118"/>
      <c r="D492" s="118"/>
      <c r="E492" s="119"/>
    </row>
    <row r="493">
      <c r="A493" s="111"/>
      <c r="B493" s="117"/>
      <c r="C493" s="118"/>
      <c r="D493" s="118"/>
      <c r="E493" s="119"/>
    </row>
    <row r="494">
      <c r="A494" s="111"/>
      <c r="B494" s="117"/>
      <c r="C494" s="118"/>
      <c r="D494" s="118"/>
      <c r="E494" s="119"/>
    </row>
    <row r="495">
      <c r="A495" s="111"/>
      <c r="B495" s="117"/>
      <c r="C495" s="118"/>
      <c r="D495" s="118"/>
      <c r="E495" s="119"/>
    </row>
    <row r="496">
      <c r="A496" s="111"/>
      <c r="B496" s="117"/>
      <c r="C496" s="118"/>
      <c r="D496" s="118"/>
      <c r="E496" s="119"/>
    </row>
    <row r="497">
      <c r="A497" s="111"/>
      <c r="B497" s="117"/>
      <c r="C497" s="118"/>
      <c r="D497" s="118"/>
      <c r="E497" s="119"/>
    </row>
    <row r="498">
      <c r="A498" s="111"/>
      <c r="B498" s="117"/>
      <c r="C498" s="118"/>
      <c r="D498" s="118"/>
      <c r="E498" s="119"/>
    </row>
    <row r="499">
      <c r="A499" s="111"/>
      <c r="B499" s="117"/>
      <c r="C499" s="118"/>
      <c r="D499" s="118"/>
      <c r="E499" s="119"/>
    </row>
    <row r="500">
      <c r="A500" s="111"/>
      <c r="B500" s="117"/>
      <c r="C500" s="118"/>
      <c r="D500" s="118"/>
      <c r="E500" s="119"/>
    </row>
    <row r="501">
      <c r="A501" s="111"/>
      <c r="B501" s="117"/>
      <c r="C501" s="118"/>
      <c r="D501" s="118"/>
      <c r="E501" s="119"/>
    </row>
    <row r="502">
      <c r="A502" s="111"/>
      <c r="B502" s="117"/>
      <c r="C502" s="118"/>
      <c r="D502" s="118"/>
      <c r="E502" s="119"/>
    </row>
    <row r="503">
      <c r="A503" s="111"/>
      <c r="B503" s="117"/>
      <c r="C503" s="118"/>
      <c r="D503" s="118"/>
      <c r="E503" s="119"/>
    </row>
    <row r="504">
      <c r="A504" s="111"/>
      <c r="B504" s="117"/>
      <c r="C504" s="118"/>
      <c r="D504" s="118"/>
      <c r="E504" s="119"/>
    </row>
    <row r="505">
      <c r="A505" s="111"/>
      <c r="B505" s="117"/>
      <c r="C505" s="118"/>
      <c r="D505" s="118"/>
      <c r="E505" s="119"/>
    </row>
    <row r="506">
      <c r="A506" s="111"/>
      <c r="B506" s="117"/>
      <c r="C506" s="118"/>
      <c r="D506" s="118"/>
      <c r="E506" s="119"/>
    </row>
    <row r="507">
      <c r="A507" s="111"/>
      <c r="B507" s="117"/>
      <c r="C507" s="118"/>
      <c r="D507" s="118"/>
      <c r="E507" s="119"/>
    </row>
    <row r="508">
      <c r="A508" s="111"/>
      <c r="B508" s="117"/>
      <c r="C508" s="118"/>
      <c r="D508" s="118"/>
      <c r="E508" s="119"/>
    </row>
    <row r="509">
      <c r="A509" s="111"/>
      <c r="B509" s="117"/>
      <c r="C509" s="118"/>
      <c r="D509" s="118"/>
      <c r="E509" s="119"/>
    </row>
    <row r="510">
      <c r="A510" s="111"/>
      <c r="B510" s="117"/>
      <c r="C510" s="118"/>
      <c r="D510" s="118"/>
      <c r="E510" s="119"/>
    </row>
    <row r="511">
      <c r="A511" s="111"/>
      <c r="B511" s="117"/>
      <c r="C511" s="118"/>
      <c r="D511" s="118"/>
      <c r="E511" s="119"/>
    </row>
    <row r="512">
      <c r="A512" s="111"/>
      <c r="B512" s="117"/>
      <c r="C512" s="118"/>
      <c r="D512" s="118"/>
      <c r="E512" s="119"/>
    </row>
    <row r="513">
      <c r="A513" s="111"/>
      <c r="B513" s="117"/>
      <c r="C513" s="118"/>
      <c r="D513" s="118"/>
      <c r="E513" s="119"/>
    </row>
    <row r="514">
      <c r="A514" s="111"/>
      <c r="B514" s="117"/>
      <c r="C514" s="118"/>
      <c r="D514" s="118"/>
      <c r="E514" s="119"/>
    </row>
    <row r="515">
      <c r="A515" s="111"/>
      <c r="B515" s="117"/>
      <c r="C515" s="118"/>
      <c r="D515" s="118"/>
      <c r="E515" s="119"/>
    </row>
    <row r="516">
      <c r="A516" s="111"/>
      <c r="B516" s="117"/>
      <c r="C516" s="118"/>
      <c r="D516" s="118"/>
      <c r="E516" s="119"/>
    </row>
    <row r="517">
      <c r="A517" s="111"/>
      <c r="B517" s="117"/>
      <c r="C517" s="118"/>
      <c r="D517" s="118"/>
      <c r="E517" s="119"/>
    </row>
    <row r="518">
      <c r="A518" s="111"/>
      <c r="B518" s="117"/>
      <c r="C518" s="118"/>
      <c r="D518" s="118"/>
      <c r="E518" s="119"/>
    </row>
    <row r="519">
      <c r="A519" s="111"/>
      <c r="B519" s="117"/>
      <c r="C519" s="118"/>
      <c r="D519" s="118"/>
      <c r="E519" s="119"/>
    </row>
    <row r="520">
      <c r="A520" s="111"/>
      <c r="B520" s="117"/>
      <c r="C520" s="118"/>
      <c r="D520" s="118"/>
      <c r="E520" s="119"/>
    </row>
    <row r="521">
      <c r="A521" s="111"/>
      <c r="B521" s="117"/>
      <c r="C521" s="118"/>
      <c r="D521" s="118"/>
      <c r="E521" s="119"/>
    </row>
    <row r="522">
      <c r="A522" s="111"/>
      <c r="B522" s="117"/>
      <c r="C522" s="118"/>
      <c r="D522" s="118"/>
      <c r="E522" s="119"/>
    </row>
    <row r="523">
      <c r="A523" s="111"/>
      <c r="B523" s="117"/>
      <c r="C523" s="118"/>
      <c r="D523" s="118"/>
      <c r="E523" s="119"/>
    </row>
    <row r="524">
      <c r="A524" s="111"/>
      <c r="B524" s="117"/>
      <c r="C524" s="118"/>
      <c r="D524" s="118"/>
      <c r="E524" s="119"/>
    </row>
    <row r="525">
      <c r="A525" s="111"/>
      <c r="B525" s="117"/>
      <c r="C525" s="118"/>
      <c r="D525" s="118"/>
      <c r="E525" s="119"/>
    </row>
    <row r="526">
      <c r="A526" s="111"/>
      <c r="B526" s="117"/>
      <c r="C526" s="118"/>
      <c r="D526" s="118"/>
      <c r="E526" s="119"/>
    </row>
    <row r="527">
      <c r="A527" s="111"/>
      <c r="B527" s="117"/>
      <c r="C527" s="118"/>
      <c r="D527" s="118"/>
      <c r="E527" s="119"/>
    </row>
    <row r="528">
      <c r="A528" s="111"/>
      <c r="B528" s="117"/>
      <c r="C528" s="118"/>
      <c r="D528" s="118"/>
      <c r="E528" s="119"/>
    </row>
    <row r="529">
      <c r="A529" s="111"/>
      <c r="B529" s="117"/>
      <c r="C529" s="118"/>
      <c r="D529" s="118"/>
      <c r="E529" s="119"/>
    </row>
    <row r="530">
      <c r="A530" s="111"/>
      <c r="B530" s="117"/>
      <c r="C530" s="118"/>
      <c r="D530" s="118"/>
      <c r="E530" s="119"/>
    </row>
    <row r="531">
      <c r="A531" s="111"/>
      <c r="B531" s="117"/>
      <c r="C531" s="118"/>
      <c r="D531" s="118"/>
      <c r="E531" s="119"/>
    </row>
    <row r="532">
      <c r="A532" s="111"/>
      <c r="B532" s="117"/>
      <c r="C532" s="118"/>
      <c r="D532" s="118"/>
      <c r="E532" s="119"/>
    </row>
    <row r="533">
      <c r="A533" s="111"/>
      <c r="B533" s="117"/>
      <c r="C533" s="118"/>
      <c r="D533" s="118"/>
      <c r="E533" s="119"/>
    </row>
    <row r="534">
      <c r="A534" s="111"/>
      <c r="B534" s="117"/>
      <c r="C534" s="118"/>
      <c r="D534" s="118"/>
      <c r="E534" s="119"/>
    </row>
    <row r="535">
      <c r="A535" s="111"/>
      <c r="B535" s="117"/>
      <c r="C535" s="118"/>
      <c r="D535" s="118"/>
      <c r="E535" s="119"/>
    </row>
    <row r="536">
      <c r="A536" s="111"/>
      <c r="B536" s="117"/>
      <c r="C536" s="118"/>
      <c r="D536" s="118"/>
      <c r="E536" s="119"/>
    </row>
    <row r="537">
      <c r="A537" s="111"/>
      <c r="B537" s="117"/>
      <c r="C537" s="118"/>
      <c r="D537" s="118"/>
      <c r="E537" s="119"/>
    </row>
    <row r="538">
      <c r="A538" s="111"/>
      <c r="B538" s="117"/>
      <c r="C538" s="118"/>
      <c r="D538" s="118"/>
      <c r="E538" s="119"/>
    </row>
    <row r="539">
      <c r="A539" s="111"/>
      <c r="B539" s="117"/>
      <c r="C539" s="118"/>
      <c r="D539" s="118"/>
      <c r="E539" s="119"/>
    </row>
    <row r="540">
      <c r="A540" s="111"/>
      <c r="B540" s="117"/>
      <c r="C540" s="118"/>
      <c r="D540" s="118"/>
      <c r="E540" s="119"/>
    </row>
    <row r="541">
      <c r="A541" s="111"/>
      <c r="B541" s="117"/>
      <c r="C541" s="118"/>
      <c r="D541" s="118"/>
      <c r="E541" s="119"/>
    </row>
    <row r="542">
      <c r="A542" s="111"/>
      <c r="B542" s="117"/>
      <c r="C542" s="118"/>
      <c r="D542" s="118"/>
      <c r="E542" s="119"/>
    </row>
    <row r="543">
      <c r="A543" s="111"/>
      <c r="B543" s="117"/>
      <c r="C543" s="118"/>
      <c r="D543" s="118"/>
      <c r="E543" s="119"/>
    </row>
    <row r="544">
      <c r="A544" s="111"/>
      <c r="B544" s="117"/>
      <c r="C544" s="118"/>
      <c r="D544" s="118"/>
      <c r="E544" s="119"/>
    </row>
    <row r="545">
      <c r="A545" s="111"/>
      <c r="B545" s="117"/>
      <c r="C545" s="118"/>
      <c r="D545" s="118"/>
      <c r="E545" s="119"/>
    </row>
    <row r="546">
      <c r="A546" s="111"/>
      <c r="B546" s="117"/>
      <c r="C546" s="118"/>
      <c r="D546" s="118"/>
      <c r="E546" s="119"/>
    </row>
    <row r="547">
      <c r="A547" s="111"/>
      <c r="B547" s="117"/>
      <c r="C547" s="118"/>
      <c r="D547" s="118"/>
      <c r="E547" s="119"/>
    </row>
    <row r="548">
      <c r="A548" s="111"/>
      <c r="B548" s="117"/>
      <c r="C548" s="118"/>
      <c r="D548" s="118"/>
      <c r="E548" s="119"/>
    </row>
    <row r="549">
      <c r="A549" s="111"/>
      <c r="B549" s="117"/>
      <c r="C549" s="118"/>
      <c r="D549" s="118"/>
      <c r="E549" s="119"/>
    </row>
    <row r="550">
      <c r="A550" s="111"/>
      <c r="B550" s="117"/>
      <c r="C550" s="118"/>
      <c r="D550" s="118"/>
      <c r="E550" s="119"/>
    </row>
    <row r="551">
      <c r="A551" s="111"/>
      <c r="B551" s="117"/>
      <c r="C551" s="118"/>
      <c r="D551" s="118"/>
      <c r="E551" s="119"/>
    </row>
    <row r="552">
      <c r="A552" s="111"/>
      <c r="B552" s="117"/>
      <c r="C552" s="118"/>
      <c r="D552" s="118"/>
      <c r="E552" s="119"/>
    </row>
    <row r="553">
      <c r="A553" s="111"/>
      <c r="B553" s="117"/>
      <c r="C553" s="118"/>
      <c r="D553" s="118"/>
      <c r="E553" s="119"/>
    </row>
    <row r="554">
      <c r="A554" s="111"/>
      <c r="B554" s="117"/>
      <c r="C554" s="118"/>
      <c r="D554" s="118"/>
      <c r="E554" s="119"/>
    </row>
    <row r="555">
      <c r="A555" s="111"/>
      <c r="B555" s="117"/>
      <c r="C555" s="118"/>
      <c r="D555" s="118"/>
      <c r="E555" s="119"/>
    </row>
    <row r="556">
      <c r="A556" s="111"/>
      <c r="B556" s="117"/>
      <c r="C556" s="118"/>
      <c r="D556" s="118"/>
      <c r="E556" s="119"/>
    </row>
    <row r="557">
      <c r="A557" s="111"/>
      <c r="B557" s="117"/>
      <c r="C557" s="118"/>
      <c r="D557" s="118"/>
      <c r="E557" s="119"/>
    </row>
    <row r="558">
      <c r="A558" s="111"/>
      <c r="B558" s="117"/>
      <c r="C558" s="118"/>
      <c r="D558" s="118"/>
      <c r="E558" s="119"/>
    </row>
    <row r="559">
      <c r="A559" s="111"/>
      <c r="B559" s="117"/>
      <c r="C559" s="118"/>
      <c r="D559" s="118"/>
      <c r="E559" s="119"/>
    </row>
    <row r="560">
      <c r="A560" s="111"/>
      <c r="B560" s="117"/>
      <c r="C560" s="118"/>
      <c r="D560" s="118"/>
      <c r="E560" s="119"/>
    </row>
    <row r="561">
      <c r="A561" s="111"/>
      <c r="B561" s="117"/>
      <c r="C561" s="118"/>
      <c r="D561" s="118"/>
      <c r="E561" s="119"/>
    </row>
    <row r="562">
      <c r="A562" s="111"/>
      <c r="B562" s="117"/>
      <c r="C562" s="118"/>
      <c r="D562" s="118"/>
      <c r="E562" s="119"/>
    </row>
    <row r="563">
      <c r="A563" s="111"/>
      <c r="B563" s="117"/>
      <c r="C563" s="118"/>
      <c r="D563" s="118"/>
      <c r="E563" s="119"/>
    </row>
    <row r="564">
      <c r="A564" s="111"/>
      <c r="B564" s="117"/>
      <c r="C564" s="118"/>
      <c r="D564" s="118"/>
      <c r="E564" s="119"/>
    </row>
    <row r="565">
      <c r="A565" s="111"/>
      <c r="B565" s="117"/>
      <c r="C565" s="118"/>
      <c r="D565" s="118"/>
      <c r="E565" s="119"/>
    </row>
    <row r="566">
      <c r="A566" s="111"/>
      <c r="B566" s="117"/>
      <c r="C566" s="118"/>
      <c r="D566" s="118"/>
      <c r="E566" s="119"/>
    </row>
    <row r="567">
      <c r="A567" s="111"/>
      <c r="B567" s="117"/>
      <c r="C567" s="118"/>
      <c r="D567" s="118"/>
      <c r="E567" s="119"/>
    </row>
    <row r="568">
      <c r="A568" s="111"/>
      <c r="B568" s="117"/>
      <c r="C568" s="118"/>
      <c r="D568" s="118"/>
      <c r="E568" s="119"/>
    </row>
    <row r="569">
      <c r="A569" s="111"/>
      <c r="B569" s="117"/>
      <c r="C569" s="118"/>
      <c r="D569" s="118"/>
      <c r="E569" s="119"/>
    </row>
    <row r="570">
      <c r="A570" s="111"/>
      <c r="B570" s="117"/>
      <c r="C570" s="118"/>
      <c r="D570" s="118"/>
      <c r="E570" s="119"/>
    </row>
    <row r="571">
      <c r="A571" s="111"/>
      <c r="B571" s="117"/>
      <c r="C571" s="118"/>
      <c r="D571" s="118"/>
      <c r="E571" s="119"/>
    </row>
    <row r="572">
      <c r="A572" s="111"/>
      <c r="B572" s="117"/>
      <c r="C572" s="118"/>
      <c r="D572" s="118"/>
      <c r="E572" s="119"/>
    </row>
    <row r="573">
      <c r="A573" s="111"/>
      <c r="B573" s="117"/>
      <c r="C573" s="118"/>
      <c r="D573" s="118"/>
      <c r="E573" s="119"/>
    </row>
    <row r="574">
      <c r="A574" s="111"/>
      <c r="B574" s="117"/>
      <c r="C574" s="118"/>
      <c r="D574" s="118"/>
      <c r="E574" s="119"/>
    </row>
    <row r="575">
      <c r="A575" s="111"/>
      <c r="B575" s="117"/>
      <c r="C575" s="118"/>
      <c r="D575" s="118"/>
      <c r="E575" s="119"/>
    </row>
    <row r="576">
      <c r="A576" s="111"/>
      <c r="B576" s="117"/>
      <c r="C576" s="118"/>
      <c r="D576" s="118"/>
      <c r="E576" s="119"/>
    </row>
    <row r="577">
      <c r="A577" s="111"/>
      <c r="B577" s="117"/>
      <c r="C577" s="118"/>
      <c r="D577" s="118"/>
      <c r="E577" s="119"/>
    </row>
    <row r="578">
      <c r="A578" s="111"/>
      <c r="B578" s="117"/>
      <c r="C578" s="118"/>
      <c r="D578" s="118"/>
      <c r="E578" s="119"/>
    </row>
    <row r="579">
      <c r="A579" s="111"/>
      <c r="B579" s="117"/>
      <c r="C579" s="118"/>
      <c r="D579" s="118"/>
      <c r="E579" s="119"/>
    </row>
    <row r="580">
      <c r="A580" s="111"/>
      <c r="B580" s="117"/>
      <c r="C580" s="118"/>
      <c r="D580" s="118"/>
      <c r="E580" s="119"/>
    </row>
    <row r="581">
      <c r="A581" s="111"/>
      <c r="B581" s="117"/>
      <c r="C581" s="118"/>
      <c r="D581" s="118"/>
      <c r="E581" s="119"/>
    </row>
    <row r="582">
      <c r="A582" s="111"/>
      <c r="B582" s="117"/>
      <c r="C582" s="118"/>
      <c r="D582" s="118"/>
      <c r="E582" s="119"/>
    </row>
    <row r="583">
      <c r="A583" s="111"/>
      <c r="B583" s="117"/>
      <c r="C583" s="118"/>
      <c r="D583" s="118"/>
      <c r="E583" s="119"/>
    </row>
    <row r="584">
      <c r="A584" s="111"/>
      <c r="B584" s="117"/>
      <c r="C584" s="118"/>
      <c r="D584" s="118"/>
      <c r="E584" s="119"/>
    </row>
    <row r="585">
      <c r="A585" s="111"/>
      <c r="B585" s="117"/>
      <c r="C585" s="118"/>
      <c r="D585" s="118"/>
      <c r="E585" s="119"/>
    </row>
    <row r="586">
      <c r="A586" s="111"/>
      <c r="B586" s="117"/>
      <c r="C586" s="118"/>
      <c r="D586" s="118"/>
      <c r="E586" s="119"/>
    </row>
    <row r="587">
      <c r="A587" s="111"/>
      <c r="B587" s="117"/>
      <c r="C587" s="118"/>
      <c r="D587" s="118"/>
      <c r="E587" s="119"/>
    </row>
    <row r="588">
      <c r="A588" s="111"/>
      <c r="B588" s="117"/>
      <c r="C588" s="118"/>
      <c r="D588" s="118"/>
      <c r="E588" s="119"/>
    </row>
    <row r="589">
      <c r="A589" s="111"/>
      <c r="B589" s="117"/>
      <c r="C589" s="118"/>
      <c r="D589" s="118"/>
      <c r="E589" s="119"/>
    </row>
    <row r="590">
      <c r="A590" s="111"/>
      <c r="B590" s="117"/>
      <c r="C590" s="118"/>
      <c r="D590" s="118"/>
      <c r="E590" s="119"/>
    </row>
    <row r="591">
      <c r="A591" s="111"/>
      <c r="B591" s="117"/>
      <c r="C591" s="118"/>
      <c r="D591" s="118"/>
      <c r="E591" s="119"/>
    </row>
    <row r="592">
      <c r="A592" s="111"/>
      <c r="B592" s="117"/>
      <c r="C592" s="118"/>
      <c r="D592" s="118"/>
      <c r="E592" s="119"/>
    </row>
    <row r="593">
      <c r="A593" s="111"/>
      <c r="B593" s="117"/>
      <c r="C593" s="118"/>
      <c r="D593" s="118"/>
      <c r="E593" s="119"/>
    </row>
    <row r="594">
      <c r="A594" s="111"/>
      <c r="B594" s="117"/>
      <c r="C594" s="118"/>
      <c r="D594" s="118"/>
      <c r="E594" s="119"/>
    </row>
    <row r="595">
      <c r="A595" s="111"/>
      <c r="B595" s="117"/>
      <c r="C595" s="118"/>
      <c r="D595" s="118"/>
      <c r="E595" s="119"/>
    </row>
    <row r="596">
      <c r="A596" s="111"/>
      <c r="B596" s="117"/>
      <c r="C596" s="118"/>
      <c r="D596" s="118"/>
      <c r="E596" s="119"/>
    </row>
    <row r="597">
      <c r="A597" s="111"/>
      <c r="B597" s="117"/>
      <c r="C597" s="118"/>
      <c r="D597" s="118"/>
      <c r="E597" s="119"/>
    </row>
    <row r="598">
      <c r="A598" s="111"/>
      <c r="B598" s="117"/>
      <c r="C598" s="118"/>
      <c r="D598" s="118"/>
      <c r="E598" s="119"/>
    </row>
    <row r="599">
      <c r="A599" s="111"/>
      <c r="B599" s="117"/>
      <c r="C599" s="118"/>
      <c r="D599" s="118"/>
      <c r="E599" s="119"/>
    </row>
    <row r="600">
      <c r="A600" s="111"/>
      <c r="B600" s="117"/>
      <c r="C600" s="118"/>
      <c r="D600" s="118"/>
      <c r="E600" s="119"/>
    </row>
    <row r="601">
      <c r="A601" s="111"/>
      <c r="B601" s="117"/>
      <c r="C601" s="118"/>
      <c r="D601" s="118"/>
      <c r="E601" s="119"/>
    </row>
    <row r="602">
      <c r="A602" s="111"/>
      <c r="B602" s="117"/>
      <c r="C602" s="118"/>
      <c r="D602" s="118"/>
      <c r="E602" s="119"/>
    </row>
    <row r="603">
      <c r="A603" s="111"/>
      <c r="B603" s="117"/>
      <c r="C603" s="118"/>
      <c r="D603" s="118"/>
      <c r="E603" s="119"/>
    </row>
    <row r="604">
      <c r="A604" s="111"/>
      <c r="B604" s="117"/>
      <c r="C604" s="118"/>
      <c r="D604" s="118"/>
      <c r="E604" s="119"/>
    </row>
    <row r="605">
      <c r="A605" s="111"/>
      <c r="B605" s="117"/>
      <c r="C605" s="118"/>
      <c r="D605" s="118"/>
      <c r="E605" s="119"/>
    </row>
    <row r="606">
      <c r="A606" s="111"/>
      <c r="B606" s="117"/>
      <c r="C606" s="118"/>
      <c r="D606" s="118"/>
      <c r="E606" s="119"/>
    </row>
    <row r="607">
      <c r="A607" s="111"/>
      <c r="B607" s="117"/>
      <c r="C607" s="118"/>
      <c r="D607" s="118"/>
      <c r="E607" s="119"/>
    </row>
    <row r="608">
      <c r="A608" s="111"/>
      <c r="B608" s="117"/>
      <c r="C608" s="118"/>
      <c r="D608" s="118"/>
      <c r="E608" s="119"/>
    </row>
    <row r="609">
      <c r="A609" s="111"/>
      <c r="B609" s="117"/>
      <c r="C609" s="118"/>
      <c r="D609" s="118"/>
      <c r="E609" s="119"/>
    </row>
    <row r="610">
      <c r="A610" s="111"/>
      <c r="B610" s="117"/>
      <c r="C610" s="118"/>
      <c r="D610" s="118"/>
      <c r="E610" s="119"/>
    </row>
    <row r="611">
      <c r="A611" s="111"/>
      <c r="B611" s="117"/>
      <c r="C611" s="118"/>
      <c r="D611" s="118"/>
      <c r="E611" s="119"/>
    </row>
    <row r="612">
      <c r="A612" s="111"/>
      <c r="B612" s="117"/>
      <c r="C612" s="118"/>
      <c r="D612" s="118"/>
      <c r="E612" s="119"/>
    </row>
    <row r="613">
      <c r="A613" s="111"/>
      <c r="B613" s="117"/>
      <c r="C613" s="118"/>
      <c r="D613" s="118"/>
      <c r="E613" s="119"/>
    </row>
    <row r="614">
      <c r="A614" s="111"/>
      <c r="B614" s="117"/>
      <c r="C614" s="118"/>
      <c r="D614" s="118"/>
      <c r="E614" s="119"/>
    </row>
    <row r="615">
      <c r="A615" s="111"/>
      <c r="B615" s="117"/>
      <c r="C615" s="118"/>
      <c r="D615" s="118"/>
      <c r="E615" s="119"/>
    </row>
    <row r="616">
      <c r="A616" s="111"/>
      <c r="B616" s="117"/>
      <c r="C616" s="118"/>
      <c r="D616" s="118"/>
      <c r="E616" s="119"/>
    </row>
    <row r="617">
      <c r="A617" s="111"/>
      <c r="B617" s="117"/>
      <c r="C617" s="118"/>
      <c r="D617" s="118"/>
      <c r="E617" s="119"/>
    </row>
    <row r="618">
      <c r="A618" s="111"/>
      <c r="B618" s="117"/>
      <c r="C618" s="118"/>
      <c r="D618" s="118"/>
      <c r="E618" s="119"/>
    </row>
    <row r="619">
      <c r="A619" s="111"/>
      <c r="B619" s="117"/>
      <c r="C619" s="118"/>
      <c r="D619" s="118"/>
      <c r="E619" s="119"/>
    </row>
    <row r="620">
      <c r="A620" s="111"/>
      <c r="B620" s="117"/>
      <c r="C620" s="118"/>
      <c r="D620" s="118"/>
      <c r="E620" s="119"/>
    </row>
    <row r="621">
      <c r="A621" s="111"/>
      <c r="B621" s="117"/>
      <c r="C621" s="118"/>
      <c r="D621" s="118"/>
      <c r="E621" s="119"/>
    </row>
    <row r="622">
      <c r="A622" s="111"/>
      <c r="B622" s="117"/>
      <c r="C622" s="118"/>
      <c r="D622" s="118"/>
      <c r="E622" s="119"/>
    </row>
    <row r="623">
      <c r="A623" s="111"/>
      <c r="B623" s="117"/>
      <c r="C623" s="118"/>
      <c r="D623" s="118"/>
      <c r="E623" s="119"/>
    </row>
    <row r="624">
      <c r="A624" s="111"/>
      <c r="B624" s="117"/>
      <c r="C624" s="118"/>
      <c r="D624" s="118"/>
      <c r="E624" s="119"/>
    </row>
    <row r="625">
      <c r="A625" s="111"/>
      <c r="B625" s="117"/>
      <c r="C625" s="118"/>
      <c r="D625" s="118"/>
      <c r="E625" s="119"/>
    </row>
    <row r="626">
      <c r="A626" s="111"/>
      <c r="B626" s="117"/>
      <c r="C626" s="118"/>
      <c r="D626" s="118"/>
      <c r="E626" s="119"/>
    </row>
    <row r="627">
      <c r="A627" s="111"/>
      <c r="B627" s="117"/>
      <c r="C627" s="118"/>
      <c r="D627" s="118"/>
      <c r="E627" s="119"/>
    </row>
    <row r="628">
      <c r="A628" s="111"/>
      <c r="B628" s="117"/>
      <c r="C628" s="118"/>
      <c r="D628" s="118"/>
      <c r="E628" s="119"/>
    </row>
    <row r="629">
      <c r="A629" s="111"/>
      <c r="B629" s="117"/>
      <c r="C629" s="118"/>
      <c r="D629" s="118"/>
      <c r="E629" s="119"/>
    </row>
    <row r="630">
      <c r="A630" s="111"/>
      <c r="B630" s="117"/>
      <c r="C630" s="118"/>
      <c r="D630" s="118"/>
      <c r="E630" s="119"/>
    </row>
    <row r="631">
      <c r="A631" s="111"/>
      <c r="B631" s="117"/>
      <c r="C631" s="118"/>
      <c r="D631" s="118"/>
      <c r="E631" s="119"/>
    </row>
    <row r="632">
      <c r="A632" s="111"/>
      <c r="B632" s="117"/>
      <c r="C632" s="118"/>
      <c r="D632" s="118"/>
      <c r="E632" s="119"/>
    </row>
    <row r="633">
      <c r="A633" s="111"/>
      <c r="B633" s="117"/>
      <c r="C633" s="118"/>
      <c r="D633" s="118"/>
      <c r="E633" s="119"/>
    </row>
    <row r="634">
      <c r="A634" s="111"/>
      <c r="B634" s="117"/>
      <c r="C634" s="118"/>
      <c r="D634" s="118"/>
      <c r="E634" s="119"/>
    </row>
    <row r="635">
      <c r="A635" s="111"/>
      <c r="B635" s="117"/>
      <c r="C635" s="118"/>
      <c r="D635" s="118"/>
      <c r="E635" s="119"/>
    </row>
    <row r="636">
      <c r="A636" s="111"/>
      <c r="B636" s="117"/>
      <c r="C636" s="118"/>
      <c r="D636" s="118"/>
      <c r="E636" s="119"/>
    </row>
    <row r="637">
      <c r="A637" s="111"/>
      <c r="B637" s="117"/>
      <c r="C637" s="118"/>
      <c r="D637" s="118"/>
      <c r="E637" s="119"/>
    </row>
    <row r="638">
      <c r="A638" s="111"/>
      <c r="B638" s="117"/>
      <c r="C638" s="118"/>
      <c r="D638" s="118"/>
      <c r="E638" s="119"/>
    </row>
    <row r="639">
      <c r="A639" s="111"/>
      <c r="B639" s="117"/>
      <c r="C639" s="118"/>
      <c r="D639" s="118"/>
      <c r="E639" s="119"/>
    </row>
    <row r="640">
      <c r="A640" s="111"/>
      <c r="B640" s="117"/>
      <c r="C640" s="118"/>
      <c r="D640" s="118"/>
      <c r="E640" s="119"/>
    </row>
    <row r="641">
      <c r="A641" s="111"/>
      <c r="B641" s="117"/>
      <c r="C641" s="118"/>
      <c r="D641" s="118"/>
      <c r="E641" s="119"/>
    </row>
    <row r="642">
      <c r="A642" s="111"/>
      <c r="B642" s="117"/>
      <c r="C642" s="118"/>
      <c r="D642" s="118"/>
      <c r="E642" s="119"/>
    </row>
    <row r="643">
      <c r="A643" s="111"/>
      <c r="B643" s="117"/>
      <c r="C643" s="118"/>
      <c r="D643" s="118"/>
      <c r="E643" s="119"/>
    </row>
    <row r="644">
      <c r="A644" s="111"/>
      <c r="B644" s="117"/>
      <c r="C644" s="118"/>
      <c r="D644" s="118"/>
      <c r="E644" s="119"/>
    </row>
    <row r="645">
      <c r="A645" s="111"/>
      <c r="B645" s="117"/>
      <c r="C645" s="118"/>
      <c r="D645" s="118"/>
      <c r="E645" s="119"/>
    </row>
    <row r="646">
      <c r="A646" s="111"/>
      <c r="B646" s="117"/>
      <c r="C646" s="118"/>
      <c r="D646" s="118"/>
      <c r="E646" s="119"/>
    </row>
    <row r="647">
      <c r="A647" s="111"/>
      <c r="B647" s="117"/>
      <c r="C647" s="118"/>
      <c r="D647" s="118"/>
      <c r="E647" s="119"/>
    </row>
    <row r="648">
      <c r="A648" s="111"/>
      <c r="B648" s="117"/>
      <c r="C648" s="118"/>
      <c r="D648" s="118"/>
      <c r="E648" s="119"/>
    </row>
    <row r="649">
      <c r="A649" s="111"/>
      <c r="B649" s="117"/>
      <c r="C649" s="118"/>
      <c r="D649" s="118"/>
      <c r="E649" s="119"/>
    </row>
    <row r="650">
      <c r="A650" s="111"/>
      <c r="B650" s="117"/>
      <c r="C650" s="118"/>
      <c r="D650" s="118"/>
      <c r="E650" s="119"/>
    </row>
    <row r="651">
      <c r="A651" s="111"/>
      <c r="B651" s="117"/>
      <c r="C651" s="118"/>
      <c r="D651" s="118"/>
      <c r="E651" s="119"/>
    </row>
    <row r="652">
      <c r="A652" s="111"/>
      <c r="B652" s="117"/>
      <c r="C652" s="118"/>
      <c r="D652" s="118"/>
      <c r="E652" s="119"/>
    </row>
    <row r="653">
      <c r="A653" s="111"/>
      <c r="B653" s="117"/>
      <c r="C653" s="118"/>
      <c r="D653" s="118"/>
      <c r="E653" s="119"/>
    </row>
    <row r="654">
      <c r="A654" s="111"/>
      <c r="B654" s="117"/>
      <c r="C654" s="118"/>
      <c r="D654" s="118"/>
      <c r="E654" s="119"/>
    </row>
    <row r="655">
      <c r="A655" s="111"/>
      <c r="B655" s="117"/>
      <c r="C655" s="118"/>
      <c r="D655" s="118"/>
      <c r="E655" s="119"/>
    </row>
    <row r="656">
      <c r="A656" s="111"/>
      <c r="B656" s="117"/>
      <c r="C656" s="118"/>
      <c r="D656" s="118"/>
      <c r="E656" s="119"/>
    </row>
    <row r="657">
      <c r="A657" s="111"/>
      <c r="B657" s="117"/>
      <c r="C657" s="118"/>
      <c r="D657" s="118"/>
      <c r="E657" s="119"/>
    </row>
    <row r="658">
      <c r="A658" s="111"/>
      <c r="B658" s="117"/>
      <c r="C658" s="118"/>
      <c r="D658" s="118"/>
      <c r="E658" s="119"/>
    </row>
    <row r="659">
      <c r="A659" s="111"/>
      <c r="B659" s="117"/>
      <c r="C659" s="118"/>
      <c r="D659" s="118"/>
      <c r="E659" s="119"/>
    </row>
    <row r="660">
      <c r="A660" s="111"/>
      <c r="B660" s="117"/>
      <c r="C660" s="118"/>
      <c r="D660" s="118"/>
      <c r="E660" s="119"/>
    </row>
    <row r="661">
      <c r="A661" s="111"/>
      <c r="B661" s="117"/>
      <c r="C661" s="118"/>
      <c r="D661" s="118"/>
      <c r="E661" s="119"/>
    </row>
    <row r="662">
      <c r="A662" s="111"/>
      <c r="B662" s="117"/>
      <c r="C662" s="118"/>
      <c r="D662" s="118"/>
      <c r="E662" s="119"/>
    </row>
    <row r="663">
      <c r="A663" s="111"/>
      <c r="B663" s="117"/>
      <c r="C663" s="118"/>
      <c r="D663" s="118"/>
      <c r="E663" s="119"/>
    </row>
    <row r="664">
      <c r="A664" s="111"/>
      <c r="B664" s="117"/>
      <c r="C664" s="118"/>
      <c r="D664" s="118"/>
      <c r="E664" s="119"/>
    </row>
    <row r="665">
      <c r="A665" s="111"/>
      <c r="B665" s="117"/>
      <c r="C665" s="118"/>
      <c r="D665" s="118"/>
      <c r="E665" s="119"/>
    </row>
    <row r="666">
      <c r="A666" s="111"/>
      <c r="B666" s="117"/>
      <c r="C666" s="118"/>
      <c r="D666" s="118"/>
      <c r="E666" s="119"/>
    </row>
    <row r="667">
      <c r="A667" s="111"/>
      <c r="B667" s="117"/>
      <c r="C667" s="118"/>
      <c r="D667" s="118"/>
      <c r="E667" s="119"/>
    </row>
    <row r="668">
      <c r="A668" s="111"/>
      <c r="B668" s="117"/>
      <c r="C668" s="118"/>
      <c r="D668" s="118"/>
      <c r="E668" s="119"/>
    </row>
    <row r="669">
      <c r="A669" s="111"/>
      <c r="B669" s="117"/>
      <c r="C669" s="118"/>
      <c r="D669" s="118"/>
      <c r="E669" s="119"/>
    </row>
    <row r="670">
      <c r="A670" s="111"/>
      <c r="B670" s="117"/>
      <c r="C670" s="118"/>
      <c r="D670" s="118"/>
      <c r="E670" s="119"/>
    </row>
    <row r="671">
      <c r="A671" s="111"/>
      <c r="B671" s="117"/>
      <c r="C671" s="118"/>
      <c r="D671" s="118"/>
      <c r="E671" s="119"/>
    </row>
    <row r="672">
      <c r="A672" s="111"/>
      <c r="B672" s="117"/>
      <c r="C672" s="118"/>
      <c r="D672" s="118"/>
      <c r="E672" s="119"/>
    </row>
    <row r="673">
      <c r="A673" s="111"/>
      <c r="B673" s="117"/>
      <c r="C673" s="118"/>
      <c r="D673" s="118"/>
      <c r="E673" s="119"/>
    </row>
    <row r="674">
      <c r="A674" s="111"/>
      <c r="B674" s="117"/>
      <c r="C674" s="118"/>
      <c r="D674" s="118"/>
      <c r="E674" s="119"/>
    </row>
    <row r="675">
      <c r="A675" s="111"/>
      <c r="B675" s="117"/>
      <c r="C675" s="118"/>
      <c r="D675" s="118"/>
      <c r="E675" s="119"/>
    </row>
    <row r="676">
      <c r="A676" s="111"/>
      <c r="B676" s="117"/>
      <c r="C676" s="118"/>
      <c r="D676" s="118"/>
      <c r="E676" s="119"/>
    </row>
    <row r="677">
      <c r="A677" s="111"/>
      <c r="B677" s="117"/>
      <c r="C677" s="118"/>
      <c r="D677" s="118"/>
      <c r="E677" s="119"/>
    </row>
    <row r="678">
      <c r="A678" s="111"/>
      <c r="B678" s="117"/>
      <c r="C678" s="118"/>
      <c r="D678" s="118"/>
      <c r="E678" s="119"/>
    </row>
    <row r="679">
      <c r="A679" s="111"/>
      <c r="B679" s="117"/>
      <c r="C679" s="118"/>
      <c r="D679" s="118"/>
      <c r="E679" s="119"/>
    </row>
    <row r="680">
      <c r="A680" s="111"/>
      <c r="B680" s="117"/>
      <c r="C680" s="118"/>
      <c r="D680" s="118"/>
      <c r="E680" s="119"/>
    </row>
    <row r="681">
      <c r="A681" s="111"/>
      <c r="B681" s="117"/>
      <c r="C681" s="118"/>
      <c r="D681" s="118"/>
      <c r="E681" s="119"/>
    </row>
    <row r="682">
      <c r="A682" s="111"/>
      <c r="B682" s="117"/>
      <c r="C682" s="118"/>
      <c r="D682" s="118"/>
      <c r="E682" s="119"/>
    </row>
    <row r="683">
      <c r="A683" s="111"/>
      <c r="B683" s="117"/>
      <c r="C683" s="118"/>
      <c r="D683" s="118"/>
      <c r="E683" s="119"/>
    </row>
    <row r="684">
      <c r="A684" s="111"/>
      <c r="B684" s="117"/>
      <c r="C684" s="118"/>
      <c r="D684" s="118"/>
      <c r="E684" s="119"/>
    </row>
    <row r="685">
      <c r="A685" s="111"/>
      <c r="B685" s="117"/>
      <c r="C685" s="118"/>
      <c r="D685" s="118"/>
      <c r="E685" s="119"/>
    </row>
    <row r="686">
      <c r="A686" s="111"/>
      <c r="B686" s="117"/>
      <c r="C686" s="118"/>
      <c r="D686" s="118"/>
      <c r="E686" s="119"/>
    </row>
    <row r="687">
      <c r="A687" s="111"/>
      <c r="B687" s="117"/>
      <c r="C687" s="118"/>
      <c r="D687" s="118"/>
      <c r="E687" s="119"/>
    </row>
    <row r="688">
      <c r="A688" s="111"/>
      <c r="B688" s="117"/>
      <c r="C688" s="118"/>
      <c r="D688" s="118"/>
      <c r="E688" s="119"/>
    </row>
    <row r="689">
      <c r="A689" s="111"/>
      <c r="B689" s="117"/>
      <c r="C689" s="118"/>
      <c r="D689" s="118"/>
      <c r="E689" s="119"/>
    </row>
    <row r="690">
      <c r="A690" s="111"/>
      <c r="B690" s="117"/>
      <c r="C690" s="118"/>
      <c r="D690" s="118"/>
      <c r="E690" s="119"/>
    </row>
    <row r="691">
      <c r="A691" s="111"/>
      <c r="B691" s="117"/>
      <c r="C691" s="118"/>
      <c r="D691" s="118"/>
      <c r="E691" s="119"/>
    </row>
    <row r="692">
      <c r="A692" s="111"/>
      <c r="B692" s="117"/>
      <c r="C692" s="118"/>
      <c r="D692" s="118"/>
      <c r="E692" s="119"/>
    </row>
    <row r="693">
      <c r="A693" s="111"/>
      <c r="B693" s="117"/>
      <c r="C693" s="118"/>
      <c r="D693" s="118"/>
      <c r="E693" s="119"/>
    </row>
    <row r="694">
      <c r="A694" s="111"/>
      <c r="B694" s="117"/>
      <c r="C694" s="118"/>
      <c r="D694" s="118"/>
      <c r="E694" s="119"/>
    </row>
    <row r="695">
      <c r="A695" s="111"/>
      <c r="B695" s="117"/>
      <c r="C695" s="118"/>
      <c r="D695" s="118"/>
      <c r="E695" s="119"/>
    </row>
    <row r="696">
      <c r="A696" s="111"/>
      <c r="B696" s="117"/>
      <c r="C696" s="118"/>
      <c r="D696" s="118"/>
      <c r="E696" s="119"/>
    </row>
    <row r="697">
      <c r="A697" s="111"/>
      <c r="B697" s="117"/>
      <c r="C697" s="118"/>
      <c r="D697" s="118"/>
      <c r="E697" s="119"/>
    </row>
    <row r="698">
      <c r="A698" s="111"/>
      <c r="B698" s="117"/>
      <c r="C698" s="118"/>
      <c r="D698" s="118"/>
      <c r="E698" s="119"/>
    </row>
    <row r="699">
      <c r="A699" s="111"/>
      <c r="B699" s="117"/>
      <c r="C699" s="118"/>
      <c r="D699" s="118"/>
      <c r="E699" s="119"/>
    </row>
    <row r="700">
      <c r="A700" s="111"/>
      <c r="B700" s="117"/>
      <c r="C700" s="118"/>
      <c r="D700" s="118"/>
      <c r="E700" s="119"/>
    </row>
    <row r="701">
      <c r="A701" s="111"/>
      <c r="B701" s="117"/>
      <c r="C701" s="118"/>
      <c r="D701" s="118"/>
      <c r="E701" s="119"/>
    </row>
    <row r="702">
      <c r="A702" s="111"/>
      <c r="B702" s="117"/>
      <c r="C702" s="118"/>
      <c r="D702" s="118"/>
      <c r="E702" s="119"/>
    </row>
    <row r="703">
      <c r="A703" s="111"/>
      <c r="B703" s="117"/>
      <c r="C703" s="118"/>
      <c r="D703" s="118"/>
      <c r="E703" s="119"/>
    </row>
    <row r="704">
      <c r="A704" s="111"/>
      <c r="B704" s="117"/>
      <c r="C704" s="118"/>
      <c r="D704" s="118"/>
      <c r="E704" s="119"/>
    </row>
    <row r="705">
      <c r="A705" s="111"/>
      <c r="B705" s="117"/>
      <c r="C705" s="118"/>
      <c r="D705" s="118"/>
      <c r="E705" s="119"/>
    </row>
    <row r="706">
      <c r="A706" s="111"/>
      <c r="B706" s="117"/>
      <c r="C706" s="118"/>
      <c r="D706" s="118"/>
      <c r="E706" s="119"/>
    </row>
    <row r="707">
      <c r="A707" s="111"/>
      <c r="B707" s="117"/>
      <c r="C707" s="118"/>
      <c r="D707" s="118"/>
      <c r="E707" s="119"/>
    </row>
    <row r="708">
      <c r="A708" s="111"/>
      <c r="B708" s="117"/>
      <c r="C708" s="118"/>
      <c r="D708" s="118"/>
      <c r="E708" s="119"/>
    </row>
    <row r="709">
      <c r="A709" s="111"/>
      <c r="B709" s="117"/>
      <c r="C709" s="118"/>
      <c r="D709" s="118"/>
      <c r="E709" s="119"/>
    </row>
    <row r="710">
      <c r="A710" s="111"/>
      <c r="B710" s="117"/>
      <c r="C710" s="118"/>
      <c r="D710" s="118"/>
      <c r="E710" s="119"/>
    </row>
    <row r="711">
      <c r="A711" s="111"/>
      <c r="B711" s="117"/>
      <c r="C711" s="118"/>
      <c r="D711" s="118"/>
      <c r="E711" s="119"/>
    </row>
    <row r="712">
      <c r="A712" s="111"/>
      <c r="B712" s="117"/>
      <c r="C712" s="118"/>
      <c r="D712" s="118"/>
      <c r="E712" s="119"/>
    </row>
    <row r="713">
      <c r="A713" s="111"/>
      <c r="B713" s="117"/>
      <c r="C713" s="118"/>
      <c r="D713" s="118"/>
      <c r="E713" s="119"/>
    </row>
    <row r="714">
      <c r="A714" s="111"/>
      <c r="B714" s="117"/>
      <c r="C714" s="118"/>
      <c r="D714" s="118"/>
      <c r="E714" s="119"/>
    </row>
    <row r="715">
      <c r="A715" s="111"/>
      <c r="B715" s="117"/>
      <c r="C715" s="118"/>
      <c r="D715" s="118"/>
      <c r="E715" s="119"/>
    </row>
    <row r="716">
      <c r="A716" s="111"/>
      <c r="B716" s="117"/>
      <c r="C716" s="118"/>
      <c r="D716" s="118"/>
      <c r="E716" s="119"/>
    </row>
    <row r="717">
      <c r="A717" s="111"/>
      <c r="B717" s="117"/>
      <c r="C717" s="118"/>
      <c r="D717" s="118"/>
      <c r="E717" s="119"/>
    </row>
    <row r="718">
      <c r="A718" s="111"/>
      <c r="B718" s="117"/>
      <c r="C718" s="118"/>
      <c r="D718" s="118"/>
      <c r="E718" s="119"/>
    </row>
    <row r="719">
      <c r="A719" s="111"/>
      <c r="B719" s="117"/>
      <c r="C719" s="118"/>
      <c r="D719" s="118"/>
      <c r="E719" s="119"/>
    </row>
    <row r="720">
      <c r="A720" s="111"/>
      <c r="B720" s="117"/>
      <c r="C720" s="118"/>
      <c r="D720" s="118"/>
      <c r="E720" s="119"/>
    </row>
    <row r="721">
      <c r="A721" s="111"/>
      <c r="B721" s="117"/>
      <c r="C721" s="118"/>
      <c r="D721" s="118"/>
      <c r="E721" s="119"/>
    </row>
    <row r="722">
      <c r="A722" s="111"/>
      <c r="B722" s="117"/>
      <c r="C722" s="118"/>
      <c r="D722" s="118"/>
      <c r="E722" s="119"/>
    </row>
    <row r="723">
      <c r="A723" s="111"/>
      <c r="B723" s="117"/>
      <c r="C723" s="118"/>
      <c r="D723" s="118"/>
      <c r="E723" s="119"/>
    </row>
    <row r="724">
      <c r="A724" s="111"/>
      <c r="B724" s="117"/>
      <c r="C724" s="118"/>
      <c r="D724" s="118"/>
      <c r="E724" s="119"/>
    </row>
    <row r="725">
      <c r="A725" s="111"/>
      <c r="B725" s="117"/>
      <c r="C725" s="118"/>
      <c r="D725" s="118"/>
      <c r="E725" s="119"/>
    </row>
    <row r="726">
      <c r="A726" s="111"/>
      <c r="B726" s="117"/>
      <c r="C726" s="118"/>
      <c r="D726" s="118"/>
      <c r="E726" s="119"/>
    </row>
    <row r="727">
      <c r="A727" s="111"/>
      <c r="B727" s="117"/>
      <c r="C727" s="118"/>
      <c r="D727" s="118"/>
      <c r="E727" s="119"/>
    </row>
    <row r="728">
      <c r="A728" s="111"/>
      <c r="B728" s="117"/>
      <c r="C728" s="118"/>
      <c r="D728" s="118"/>
      <c r="E728" s="119"/>
    </row>
    <row r="729">
      <c r="A729" s="111"/>
      <c r="B729" s="117"/>
      <c r="C729" s="118"/>
      <c r="D729" s="118"/>
      <c r="E729" s="119"/>
    </row>
    <row r="730">
      <c r="A730" s="111"/>
      <c r="B730" s="117"/>
      <c r="C730" s="118"/>
      <c r="D730" s="118"/>
      <c r="E730" s="119"/>
    </row>
    <row r="731">
      <c r="A731" s="111"/>
      <c r="B731" s="117"/>
      <c r="C731" s="118"/>
      <c r="D731" s="118"/>
      <c r="E731" s="119"/>
    </row>
    <row r="732">
      <c r="A732" s="111"/>
      <c r="B732" s="117"/>
      <c r="C732" s="118"/>
      <c r="D732" s="118"/>
      <c r="E732" s="119"/>
    </row>
    <row r="733">
      <c r="A733" s="111"/>
      <c r="B733" s="117"/>
      <c r="C733" s="118"/>
      <c r="D733" s="118"/>
      <c r="E733" s="119"/>
    </row>
    <row r="734">
      <c r="A734" s="111"/>
      <c r="B734" s="117"/>
      <c r="C734" s="118"/>
      <c r="D734" s="118"/>
      <c r="E734" s="119"/>
    </row>
    <row r="735">
      <c r="A735" s="111"/>
      <c r="B735" s="117"/>
      <c r="C735" s="118"/>
      <c r="D735" s="118"/>
      <c r="E735" s="119"/>
    </row>
    <row r="736">
      <c r="A736" s="111"/>
      <c r="B736" s="117"/>
      <c r="C736" s="118"/>
      <c r="D736" s="118"/>
      <c r="E736" s="119"/>
    </row>
    <row r="737">
      <c r="A737" s="111"/>
      <c r="B737" s="117"/>
      <c r="C737" s="118"/>
      <c r="D737" s="118"/>
      <c r="E737" s="119"/>
    </row>
    <row r="738">
      <c r="A738" s="111"/>
      <c r="B738" s="117"/>
      <c r="C738" s="118"/>
      <c r="D738" s="118"/>
      <c r="E738" s="119"/>
    </row>
    <row r="739">
      <c r="A739" s="111"/>
      <c r="B739" s="117"/>
      <c r="C739" s="118"/>
      <c r="D739" s="118"/>
      <c r="E739" s="119"/>
    </row>
    <row r="740">
      <c r="A740" s="111"/>
      <c r="B740" s="117"/>
      <c r="C740" s="118"/>
      <c r="D740" s="118"/>
      <c r="E740" s="119"/>
    </row>
    <row r="741">
      <c r="A741" s="111"/>
      <c r="B741" s="117"/>
      <c r="C741" s="118"/>
      <c r="D741" s="118"/>
      <c r="E741" s="119"/>
    </row>
    <row r="742">
      <c r="A742" s="111"/>
      <c r="B742" s="117"/>
      <c r="C742" s="118"/>
      <c r="D742" s="118"/>
      <c r="E742" s="119"/>
    </row>
    <row r="743">
      <c r="A743" s="111"/>
      <c r="B743" s="117"/>
      <c r="C743" s="118"/>
      <c r="D743" s="118"/>
      <c r="E743" s="119"/>
    </row>
    <row r="744">
      <c r="A744" s="111"/>
      <c r="B744" s="117"/>
      <c r="C744" s="118"/>
      <c r="D744" s="118"/>
      <c r="E744" s="119"/>
    </row>
    <row r="745">
      <c r="A745" s="111"/>
      <c r="B745" s="117"/>
      <c r="C745" s="118"/>
      <c r="D745" s="118"/>
      <c r="E745" s="119"/>
    </row>
    <row r="746">
      <c r="A746" s="111"/>
      <c r="B746" s="117"/>
      <c r="C746" s="118"/>
      <c r="D746" s="118"/>
      <c r="E746" s="119"/>
    </row>
    <row r="747">
      <c r="A747" s="111"/>
      <c r="B747" s="117"/>
      <c r="C747" s="118"/>
      <c r="D747" s="118"/>
      <c r="E747" s="119"/>
    </row>
    <row r="748">
      <c r="A748" s="111"/>
      <c r="B748" s="117"/>
      <c r="C748" s="118"/>
      <c r="D748" s="118"/>
      <c r="E748" s="119"/>
    </row>
    <row r="749">
      <c r="A749" s="111"/>
      <c r="B749" s="117"/>
      <c r="C749" s="118"/>
      <c r="D749" s="118"/>
      <c r="E749" s="119"/>
    </row>
    <row r="750">
      <c r="A750" s="111"/>
      <c r="B750" s="117"/>
      <c r="C750" s="118"/>
      <c r="D750" s="118"/>
      <c r="E750" s="119"/>
    </row>
    <row r="751">
      <c r="A751" s="111"/>
      <c r="B751" s="117"/>
      <c r="C751" s="118"/>
      <c r="D751" s="118"/>
      <c r="E751" s="119"/>
    </row>
    <row r="752">
      <c r="A752" s="111"/>
      <c r="B752" s="117"/>
      <c r="C752" s="118"/>
      <c r="D752" s="118"/>
      <c r="E752" s="119"/>
    </row>
    <row r="753">
      <c r="A753" s="111"/>
      <c r="B753" s="117"/>
      <c r="C753" s="118"/>
      <c r="D753" s="118"/>
      <c r="E753" s="119"/>
    </row>
    <row r="754">
      <c r="A754" s="111"/>
      <c r="B754" s="117"/>
      <c r="C754" s="118"/>
      <c r="D754" s="118"/>
      <c r="E754" s="119"/>
    </row>
    <row r="755">
      <c r="A755" s="111"/>
      <c r="B755" s="117"/>
      <c r="C755" s="118"/>
      <c r="D755" s="118"/>
      <c r="E755" s="119"/>
    </row>
    <row r="756">
      <c r="A756" s="111"/>
      <c r="B756" s="117"/>
      <c r="C756" s="118"/>
      <c r="D756" s="118"/>
      <c r="E756" s="119"/>
    </row>
    <row r="757">
      <c r="A757" s="111"/>
      <c r="B757" s="117"/>
      <c r="C757" s="118"/>
      <c r="D757" s="118"/>
      <c r="E757" s="119"/>
    </row>
    <row r="758">
      <c r="A758" s="111"/>
      <c r="B758" s="117"/>
      <c r="C758" s="118"/>
      <c r="D758" s="118"/>
      <c r="E758" s="119"/>
    </row>
    <row r="759">
      <c r="A759" s="111"/>
      <c r="B759" s="117"/>
      <c r="C759" s="118"/>
      <c r="D759" s="118"/>
      <c r="E759" s="119"/>
    </row>
    <row r="760">
      <c r="A760" s="111"/>
      <c r="B760" s="117"/>
      <c r="C760" s="118"/>
      <c r="D760" s="118"/>
      <c r="E760" s="119"/>
    </row>
    <row r="761">
      <c r="A761" s="111"/>
      <c r="B761" s="117"/>
      <c r="C761" s="118"/>
      <c r="D761" s="118"/>
      <c r="E761" s="119"/>
    </row>
    <row r="762">
      <c r="A762" s="111"/>
      <c r="B762" s="117"/>
      <c r="C762" s="118"/>
      <c r="D762" s="118"/>
      <c r="E762" s="119"/>
    </row>
    <row r="763">
      <c r="A763" s="111"/>
      <c r="B763" s="117"/>
      <c r="C763" s="118"/>
      <c r="D763" s="118"/>
      <c r="E763" s="119"/>
    </row>
    <row r="764">
      <c r="A764" s="111"/>
      <c r="B764" s="117"/>
      <c r="C764" s="118"/>
      <c r="D764" s="118"/>
      <c r="E764" s="119"/>
    </row>
    <row r="765">
      <c r="A765" s="111"/>
      <c r="B765" s="117"/>
      <c r="C765" s="118"/>
      <c r="D765" s="118"/>
      <c r="E765" s="119"/>
    </row>
    <row r="766">
      <c r="A766" s="111"/>
      <c r="B766" s="117"/>
      <c r="C766" s="118"/>
      <c r="D766" s="118"/>
      <c r="E766" s="119"/>
    </row>
    <row r="767">
      <c r="A767" s="111"/>
      <c r="B767" s="117"/>
      <c r="C767" s="118"/>
      <c r="D767" s="118"/>
      <c r="E767" s="119"/>
    </row>
    <row r="768">
      <c r="A768" s="111"/>
      <c r="B768" s="117"/>
      <c r="C768" s="118"/>
      <c r="D768" s="118"/>
      <c r="E768" s="119"/>
    </row>
    <row r="769">
      <c r="A769" s="111"/>
      <c r="B769" s="117"/>
      <c r="C769" s="118"/>
      <c r="D769" s="118"/>
      <c r="E769" s="119"/>
    </row>
    <row r="770">
      <c r="A770" s="111"/>
      <c r="B770" s="117"/>
      <c r="C770" s="118"/>
      <c r="D770" s="118"/>
      <c r="E770" s="119"/>
    </row>
    <row r="771">
      <c r="A771" s="111"/>
      <c r="B771" s="117"/>
      <c r="C771" s="118"/>
      <c r="D771" s="118"/>
      <c r="E771" s="119"/>
    </row>
    <row r="772">
      <c r="A772" s="111"/>
      <c r="B772" s="117"/>
      <c r="C772" s="118"/>
      <c r="D772" s="118"/>
      <c r="E772" s="119"/>
    </row>
    <row r="773">
      <c r="A773" s="111"/>
      <c r="B773" s="117"/>
      <c r="C773" s="118"/>
      <c r="D773" s="118"/>
      <c r="E773" s="119"/>
    </row>
    <row r="774">
      <c r="A774" s="111"/>
      <c r="B774" s="117"/>
      <c r="C774" s="118"/>
      <c r="D774" s="118"/>
      <c r="E774" s="119"/>
    </row>
    <row r="775">
      <c r="A775" s="111"/>
      <c r="B775" s="117"/>
      <c r="C775" s="118"/>
      <c r="D775" s="118"/>
      <c r="E775" s="119"/>
    </row>
    <row r="776">
      <c r="A776" s="111"/>
      <c r="B776" s="117"/>
      <c r="C776" s="118"/>
      <c r="D776" s="118"/>
      <c r="E776" s="119"/>
    </row>
    <row r="777">
      <c r="A777" s="111"/>
      <c r="B777" s="117"/>
      <c r="C777" s="118"/>
      <c r="D777" s="118"/>
      <c r="E777" s="119"/>
    </row>
    <row r="778">
      <c r="A778" s="111"/>
      <c r="B778" s="117"/>
      <c r="C778" s="118"/>
      <c r="D778" s="118"/>
      <c r="E778" s="119"/>
    </row>
    <row r="779">
      <c r="A779" s="111"/>
      <c r="B779" s="117"/>
      <c r="C779" s="118"/>
      <c r="D779" s="118"/>
      <c r="E779" s="119"/>
    </row>
    <row r="780">
      <c r="A780" s="111"/>
      <c r="B780" s="117"/>
      <c r="C780" s="118"/>
      <c r="D780" s="118"/>
      <c r="E780" s="119"/>
    </row>
    <row r="781">
      <c r="A781" s="111"/>
      <c r="B781" s="117"/>
      <c r="C781" s="118"/>
      <c r="D781" s="118"/>
      <c r="E781" s="119"/>
    </row>
    <row r="782">
      <c r="A782" s="111"/>
      <c r="B782" s="117"/>
      <c r="C782" s="118"/>
      <c r="D782" s="118"/>
      <c r="E782" s="119"/>
    </row>
    <row r="783">
      <c r="A783" s="111"/>
      <c r="B783" s="117"/>
      <c r="C783" s="118"/>
      <c r="D783" s="118"/>
      <c r="E783" s="119"/>
    </row>
    <row r="784">
      <c r="A784" s="111"/>
      <c r="B784" s="117"/>
      <c r="C784" s="118"/>
      <c r="D784" s="118"/>
      <c r="E784" s="119"/>
    </row>
    <row r="785">
      <c r="A785" s="111"/>
      <c r="B785" s="117"/>
      <c r="C785" s="118"/>
      <c r="D785" s="118"/>
      <c r="E785" s="119"/>
    </row>
    <row r="786">
      <c r="A786" s="111"/>
      <c r="B786" s="117"/>
      <c r="C786" s="118"/>
      <c r="D786" s="118"/>
      <c r="E786" s="119"/>
    </row>
    <row r="787">
      <c r="A787" s="111"/>
      <c r="B787" s="117"/>
      <c r="C787" s="118"/>
      <c r="D787" s="118"/>
      <c r="E787" s="119"/>
    </row>
    <row r="788">
      <c r="A788" s="111"/>
      <c r="B788" s="117"/>
      <c r="C788" s="118"/>
      <c r="D788" s="118"/>
      <c r="E788" s="119"/>
    </row>
    <row r="789">
      <c r="A789" s="111"/>
      <c r="B789" s="117"/>
      <c r="C789" s="118"/>
      <c r="D789" s="118"/>
      <c r="E789" s="119"/>
    </row>
    <row r="790">
      <c r="A790" s="111"/>
      <c r="B790" s="117"/>
      <c r="C790" s="118"/>
      <c r="D790" s="118"/>
      <c r="E790" s="119"/>
    </row>
    <row r="791">
      <c r="A791" s="111"/>
      <c r="B791" s="117"/>
      <c r="C791" s="118"/>
      <c r="D791" s="118"/>
      <c r="E791" s="119"/>
    </row>
    <row r="792">
      <c r="A792" s="111"/>
      <c r="B792" s="117"/>
      <c r="C792" s="118"/>
      <c r="D792" s="118"/>
      <c r="E792" s="119"/>
    </row>
    <row r="793">
      <c r="A793" s="111"/>
      <c r="B793" s="117"/>
      <c r="C793" s="118"/>
      <c r="D793" s="118"/>
      <c r="E793" s="119"/>
    </row>
    <row r="794">
      <c r="A794" s="111"/>
      <c r="B794" s="117"/>
      <c r="C794" s="118"/>
      <c r="D794" s="118"/>
      <c r="E794" s="119"/>
    </row>
    <row r="795">
      <c r="A795" s="111"/>
      <c r="B795" s="117"/>
      <c r="C795" s="118"/>
      <c r="D795" s="118"/>
      <c r="E795" s="119"/>
    </row>
    <row r="796">
      <c r="A796" s="111"/>
      <c r="B796" s="117"/>
      <c r="C796" s="118"/>
      <c r="D796" s="118"/>
      <c r="E796" s="119"/>
    </row>
    <row r="797">
      <c r="A797" s="111"/>
      <c r="B797" s="117"/>
      <c r="C797" s="118"/>
      <c r="D797" s="118"/>
      <c r="E797" s="119"/>
    </row>
    <row r="798">
      <c r="A798" s="111"/>
      <c r="B798" s="117"/>
      <c r="C798" s="118"/>
      <c r="D798" s="118"/>
      <c r="E798" s="119"/>
    </row>
    <row r="799">
      <c r="A799" s="111"/>
      <c r="B799" s="117"/>
      <c r="C799" s="118"/>
      <c r="D799" s="118"/>
      <c r="E799" s="119"/>
    </row>
    <row r="800">
      <c r="A800" s="111"/>
      <c r="B800" s="117"/>
      <c r="C800" s="118"/>
      <c r="D800" s="118"/>
      <c r="E800" s="119"/>
    </row>
    <row r="801">
      <c r="A801" s="111"/>
      <c r="B801" s="117"/>
      <c r="C801" s="118"/>
      <c r="D801" s="118"/>
      <c r="E801" s="119"/>
    </row>
    <row r="802">
      <c r="A802" s="111"/>
      <c r="B802" s="117"/>
      <c r="C802" s="118"/>
      <c r="D802" s="118"/>
      <c r="E802" s="119"/>
    </row>
    <row r="803">
      <c r="A803" s="111"/>
      <c r="B803" s="117"/>
      <c r="C803" s="118"/>
      <c r="D803" s="118"/>
      <c r="E803" s="119"/>
    </row>
    <row r="804">
      <c r="A804" s="111"/>
      <c r="B804" s="117"/>
      <c r="C804" s="118"/>
      <c r="D804" s="118"/>
      <c r="E804" s="119"/>
    </row>
    <row r="805">
      <c r="A805" s="111"/>
      <c r="B805" s="117"/>
      <c r="C805" s="118"/>
      <c r="D805" s="118"/>
      <c r="E805" s="119"/>
    </row>
    <row r="806">
      <c r="A806" s="111"/>
      <c r="B806" s="117"/>
      <c r="C806" s="118"/>
      <c r="D806" s="118"/>
      <c r="E806" s="119"/>
    </row>
    <row r="807">
      <c r="A807" s="111"/>
      <c r="B807" s="117"/>
      <c r="C807" s="118"/>
      <c r="D807" s="118"/>
      <c r="E807" s="119"/>
    </row>
    <row r="808">
      <c r="A808" s="111"/>
      <c r="B808" s="117"/>
      <c r="C808" s="118"/>
      <c r="D808" s="118"/>
      <c r="E808" s="119"/>
    </row>
    <row r="809">
      <c r="A809" s="111"/>
      <c r="B809" s="117"/>
      <c r="C809" s="118"/>
      <c r="D809" s="118"/>
      <c r="E809" s="119"/>
    </row>
    <row r="810">
      <c r="A810" s="111"/>
      <c r="B810" s="117"/>
      <c r="C810" s="118"/>
      <c r="D810" s="118"/>
      <c r="E810" s="119"/>
    </row>
    <row r="811">
      <c r="A811" s="111"/>
      <c r="B811" s="117"/>
      <c r="C811" s="118"/>
      <c r="D811" s="118"/>
      <c r="E811" s="119"/>
    </row>
    <row r="812">
      <c r="A812" s="111"/>
      <c r="B812" s="117"/>
      <c r="C812" s="118"/>
      <c r="D812" s="118"/>
      <c r="E812" s="119"/>
    </row>
    <row r="813">
      <c r="A813" s="111"/>
      <c r="B813" s="117"/>
      <c r="C813" s="118"/>
      <c r="D813" s="118"/>
      <c r="E813" s="119"/>
    </row>
    <row r="814">
      <c r="A814" s="111"/>
      <c r="B814" s="117"/>
      <c r="C814" s="118"/>
      <c r="D814" s="118"/>
      <c r="E814" s="119"/>
    </row>
    <row r="815">
      <c r="A815" s="111"/>
      <c r="B815" s="117"/>
      <c r="C815" s="118"/>
      <c r="D815" s="118"/>
      <c r="E815" s="119"/>
    </row>
    <row r="816">
      <c r="A816" s="111"/>
      <c r="B816" s="117"/>
      <c r="C816" s="118"/>
      <c r="D816" s="118"/>
      <c r="E816" s="119"/>
    </row>
    <row r="817">
      <c r="A817" s="111"/>
      <c r="B817" s="117"/>
      <c r="C817" s="118"/>
      <c r="D817" s="118"/>
      <c r="E817" s="119"/>
    </row>
    <row r="818">
      <c r="A818" s="111"/>
      <c r="B818" s="117"/>
      <c r="C818" s="118"/>
      <c r="D818" s="118"/>
      <c r="E818" s="119"/>
    </row>
    <row r="819">
      <c r="A819" s="111"/>
      <c r="B819" s="117"/>
      <c r="C819" s="118"/>
      <c r="D819" s="118"/>
      <c r="E819" s="119"/>
    </row>
    <row r="820">
      <c r="A820" s="111"/>
      <c r="B820" s="117"/>
      <c r="C820" s="118"/>
      <c r="D820" s="118"/>
      <c r="E820" s="119"/>
    </row>
    <row r="821">
      <c r="A821" s="111"/>
      <c r="B821" s="117"/>
      <c r="C821" s="118"/>
      <c r="D821" s="118"/>
      <c r="E821" s="119"/>
    </row>
    <row r="822">
      <c r="A822" s="111"/>
      <c r="B822" s="117"/>
      <c r="C822" s="118"/>
      <c r="D822" s="118"/>
      <c r="E822" s="119"/>
    </row>
    <row r="823">
      <c r="A823" s="111"/>
      <c r="B823" s="117"/>
      <c r="C823" s="118"/>
      <c r="D823" s="118"/>
      <c r="E823" s="119"/>
    </row>
    <row r="824">
      <c r="A824" s="111"/>
      <c r="B824" s="117"/>
      <c r="C824" s="118"/>
      <c r="D824" s="118"/>
      <c r="E824" s="119"/>
    </row>
    <row r="825">
      <c r="A825" s="111"/>
      <c r="B825" s="117"/>
      <c r="C825" s="118"/>
      <c r="D825" s="118"/>
      <c r="E825" s="119"/>
    </row>
    <row r="826">
      <c r="A826" s="111"/>
      <c r="B826" s="117"/>
      <c r="C826" s="118"/>
      <c r="D826" s="118"/>
      <c r="E826" s="119"/>
    </row>
    <row r="827">
      <c r="A827" s="111"/>
      <c r="B827" s="117"/>
      <c r="C827" s="118"/>
      <c r="D827" s="118"/>
      <c r="E827" s="119"/>
    </row>
    <row r="828">
      <c r="A828" s="111"/>
      <c r="B828" s="117"/>
      <c r="C828" s="118"/>
      <c r="D828" s="118"/>
      <c r="E828" s="119"/>
    </row>
    <row r="829">
      <c r="A829" s="111"/>
      <c r="B829" s="117"/>
      <c r="C829" s="118"/>
      <c r="D829" s="118"/>
      <c r="E829" s="119"/>
    </row>
    <row r="830">
      <c r="A830" s="111"/>
      <c r="B830" s="117"/>
      <c r="C830" s="118"/>
      <c r="D830" s="118"/>
      <c r="E830" s="119"/>
    </row>
    <row r="831">
      <c r="A831" s="111"/>
      <c r="B831" s="117"/>
      <c r="C831" s="118"/>
      <c r="D831" s="118"/>
      <c r="E831" s="119"/>
    </row>
    <row r="832">
      <c r="A832" s="111"/>
      <c r="B832" s="117"/>
      <c r="C832" s="118"/>
      <c r="D832" s="118"/>
      <c r="E832" s="119"/>
    </row>
    <row r="833">
      <c r="A833" s="111"/>
      <c r="B833" s="117"/>
      <c r="C833" s="118"/>
      <c r="D833" s="118"/>
      <c r="E833" s="119"/>
    </row>
    <row r="834">
      <c r="A834" s="111"/>
      <c r="B834" s="117"/>
      <c r="C834" s="118"/>
      <c r="D834" s="118"/>
      <c r="E834" s="119"/>
    </row>
    <row r="835">
      <c r="A835" s="111"/>
      <c r="B835" s="117"/>
      <c r="C835" s="118"/>
      <c r="D835" s="118"/>
      <c r="E835" s="119"/>
    </row>
    <row r="836">
      <c r="A836" s="111"/>
      <c r="B836" s="117"/>
      <c r="C836" s="118"/>
      <c r="D836" s="118"/>
      <c r="E836" s="119"/>
    </row>
    <row r="837">
      <c r="A837" s="111"/>
      <c r="B837" s="117"/>
      <c r="C837" s="118"/>
      <c r="D837" s="118"/>
      <c r="E837" s="119"/>
    </row>
    <row r="838">
      <c r="A838" s="111"/>
      <c r="B838" s="117"/>
      <c r="C838" s="118"/>
      <c r="D838" s="118"/>
      <c r="E838" s="119"/>
    </row>
    <row r="839">
      <c r="A839" s="111"/>
      <c r="B839" s="117"/>
      <c r="C839" s="118"/>
      <c r="D839" s="118"/>
      <c r="E839" s="119"/>
    </row>
    <row r="840">
      <c r="A840" s="111"/>
      <c r="B840" s="117"/>
      <c r="C840" s="118"/>
      <c r="D840" s="118"/>
      <c r="E840" s="119"/>
    </row>
    <row r="841">
      <c r="A841" s="111"/>
      <c r="B841" s="117"/>
      <c r="C841" s="118"/>
      <c r="D841" s="118"/>
      <c r="E841" s="119"/>
    </row>
    <row r="842">
      <c r="A842" s="111"/>
      <c r="B842" s="117"/>
      <c r="C842" s="118"/>
      <c r="D842" s="118"/>
      <c r="E842" s="119"/>
    </row>
    <row r="843">
      <c r="A843" s="111"/>
      <c r="B843" s="117"/>
      <c r="C843" s="118"/>
      <c r="D843" s="118"/>
      <c r="E843" s="119"/>
    </row>
    <row r="844">
      <c r="A844" s="111"/>
      <c r="B844" s="117"/>
      <c r="C844" s="118"/>
      <c r="D844" s="118"/>
      <c r="E844" s="119"/>
    </row>
    <row r="845">
      <c r="A845" s="111"/>
      <c r="B845" s="117"/>
      <c r="C845" s="118"/>
      <c r="D845" s="118"/>
      <c r="E845" s="119"/>
    </row>
    <row r="846">
      <c r="A846" s="111"/>
      <c r="B846" s="117"/>
      <c r="C846" s="118"/>
      <c r="D846" s="118"/>
      <c r="E846" s="119"/>
    </row>
    <row r="847">
      <c r="A847" s="111"/>
      <c r="B847" s="117"/>
      <c r="C847" s="118"/>
      <c r="D847" s="118"/>
      <c r="E847" s="119"/>
    </row>
    <row r="848">
      <c r="A848" s="111"/>
      <c r="B848" s="117"/>
      <c r="C848" s="118"/>
      <c r="D848" s="118"/>
      <c r="E848" s="119"/>
    </row>
    <row r="849">
      <c r="A849" s="111"/>
      <c r="B849" s="117"/>
      <c r="C849" s="118"/>
      <c r="D849" s="118"/>
      <c r="E849" s="119"/>
    </row>
    <row r="850">
      <c r="A850" s="111"/>
      <c r="B850" s="117"/>
      <c r="C850" s="118"/>
      <c r="D850" s="118"/>
      <c r="E850" s="119"/>
    </row>
    <row r="851">
      <c r="A851" s="111"/>
      <c r="B851" s="117"/>
      <c r="C851" s="118"/>
      <c r="D851" s="118"/>
      <c r="E851" s="119"/>
    </row>
    <row r="852">
      <c r="A852" s="111"/>
      <c r="B852" s="117"/>
      <c r="C852" s="118"/>
      <c r="D852" s="118"/>
      <c r="E852" s="119"/>
    </row>
    <row r="853">
      <c r="A853" s="111"/>
      <c r="B853" s="117"/>
      <c r="C853" s="118"/>
      <c r="D853" s="118"/>
      <c r="E853" s="119"/>
    </row>
    <row r="854">
      <c r="A854" s="111"/>
      <c r="B854" s="117"/>
      <c r="C854" s="118"/>
      <c r="D854" s="118"/>
      <c r="E854" s="119"/>
    </row>
    <row r="855">
      <c r="A855" s="111"/>
      <c r="B855" s="117"/>
      <c r="C855" s="118"/>
      <c r="D855" s="118"/>
      <c r="E855" s="119"/>
    </row>
    <row r="856">
      <c r="A856" s="111"/>
      <c r="B856" s="117"/>
      <c r="C856" s="118"/>
      <c r="D856" s="118"/>
      <c r="E856" s="119"/>
    </row>
    <row r="857">
      <c r="A857" s="111"/>
      <c r="B857" s="117"/>
      <c r="C857" s="118"/>
      <c r="D857" s="118"/>
      <c r="E857" s="119"/>
    </row>
    <row r="858">
      <c r="A858" s="111"/>
      <c r="B858" s="117"/>
      <c r="C858" s="118"/>
      <c r="D858" s="118"/>
      <c r="E858" s="119"/>
    </row>
    <row r="859">
      <c r="A859" s="111"/>
      <c r="B859" s="117"/>
      <c r="C859" s="118"/>
      <c r="D859" s="118"/>
      <c r="E859" s="119"/>
    </row>
    <row r="860">
      <c r="A860" s="111"/>
      <c r="B860" s="117"/>
      <c r="C860" s="118"/>
      <c r="D860" s="118"/>
      <c r="E860" s="119"/>
    </row>
    <row r="861">
      <c r="A861" s="111"/>
      <c r="B861" s="117"/>
      <c r="C861" s="118"/>
      <c r="D861" s="118"/>
      <c r="E861" s="119"/>
    </row>
    <row r="862">
      <c r="A862" s="111"/>
      <c r="B862" s="117"/>
      <c r="C862" s="118"/>
      <c r="D862" s="118"/>
      <c r="E862" s="119"/>
    </row>
    <row r="863">
      <c r="A863" s="111"/>
      <c r="B863" s="117"/>
      <c r="C863" s="118"/>
      <c r="D863" s="118"/>
      <c r="E863" s="119"/>
    </row>
    <row r="864">
      <c r="A864" s="111"/>
      <c r="B864" s="117"/>
      <c r="C864" s="118"/>
      <c r="D864" s="118"/>
      <c r="E864" s="119"/>
    </row>
    <row r="865">
      <c r="A865" s="111"/>
      <c r="B865" s="117"/>
      <c r="C865" s="118"/>
      <c r="D865" s="118"/>
      <c r="E865" s="119"/>
    </row>
    <row r="866">
      <c r="A866" s="111"/>
      <c r="B866" s="117"/>
      <c r="C866" s="118"/>
      <c r="D866" s="118"/>
      <c r="E866" s="119"/>
    </row>
    <row r="867">
      <c r="A867" s="111"/>
      <c r="B867" s="117"/>
      <c r="C867" s="118"/>
      <c r="D867" s="118"/>
      <c r="E867" s="119"/>
    </row>
    <row r="868">
      <c r="A868" s="111"/>
      <c r="B868" s="117"/>
      <c r="C868" s="118"/>
      <c r="D868" s="118"/>
      <c r="E868" s="119"/>
    </row>
    <row r="869">
      <c r="A869" s="111"/>
      <c r="B869" s="117"/>
      <c r="C869" s="118"/>
      <c r="D869" s="118"/>
      <c r="E869" s="119"/>
    </row>
    <row r="870">
      <c r="A870" s="111"/>
      <c r="B870" s="117"/>
      <c r="C870" s="118"/>
      <c r="D870" s="118"/>
      <c r="E870" s="119"/>
    </row>
    <row r="871">
      <c r="A871" s="111"/>
      <c r="B871" s="117"/>
      <c r="C871" s="118"/>
      <c r="D871" s="118"/>
      <c r="E871" s="119"/>
    </row>
    <row r="872">
      <c r="A872" s="111"/>
      <c r="B872" s="117"/>
      <c r="C872" s="118"/>
      <c r="D872" s="118"/>
      <c r="E872" s="119"/>
    </row>
    <row r="873">
      <c r="A873" s="111"/>
      <c r="B873" s="117"/>
      <c r="C873" s="118"/>
      <c r="D873" s="118"/>
      <c r="E873" s="119"/>
    </row>
    <row r="874">
      <c r="A874" s="111"/>
      <c r="B874" s="117"/>
      <c r="C874" s="118"/>
      <c r="D874" s="118"/>
      <c r="E874" s="119"/>
    </row>
    <row r="875">
      <c r="A875" s="111"/>
      <c r="B875" s="117"/>
      <c r="C875" s="118"/>
      <c r="D875" s="118"/>
      <c r="E875" s="119"/>
    </row>
    <row r="876">
      <c r="A876" s="111"/>
      <c r="B876" s="117"/>
      <c r="C876" s="118"/>
      <c r="D876" s="118"/>
      <c r="E876" s="119"/>
    </row>
    <row r="877">
      <c r="A877" s="111"/>
      <c r="B877" s="117"/>
      <c r="C877" s="118"/>
      <c r="D877" s="118"/>
      <c r="E877" s="119"/>
    </row>
    <row r="878">
      <c r="A878" s="111"/>
      <c r="B878" s="117"/>
      <c r="C878" s="118"/>
      <c r="D878" s="118"/>
      <c r="E878" s="119"/>
    </row>
    <row r="879">
      <c r="A879" s="111"/>
      <c r="B879" s="117"/>
      <c r="C879" s="118"/>
      <c r="D879" s="118"/>
      <c r="E879" s="119"/>
    </row>
    <row r="880">
      <c r="A880" s="111"/>
      <c r="B880" s="117"/>
      <c r="C880" s="118"/>
      <c r="D880" s="118"/>
      <c r="E880" s="119"/>
    </row>
    <row r="881">
      <c r="A881" s="111"/>
      <c r="B881" s="117"/>
      <c r="C881" s="118"/>
      <c r="D881" s="118"/>
      <c r="E881" s="119"/>
    </row>
    <row r="882">
      <c r="A882" s="111"/>
      <c r="B882" s="117"/>
      <c r="C882" s="118"/>
      <c r="D882" s="118"/>
      <c r="E882" s="119"/>
    </row>
    <row r="883">
      <c r="A883" s="111"/>
      <c r="B883" s="117"/>
      <c r="C883" s="118"/>
      <c r="D883" s="118"/>
      <c r="E883" s="119"/>
    </row>
    <row r="884">
      <c r="A884" s="111"/>
      <c r="B884" s="117"/>
      <c r="C884" s="118"/>
      <c r="D884" s="118"/>
      <c r="E884" s="119"/>
    </row>
    <row r="885">
      <c r="A885" s="111"/>
      <c r="B885" s="117"/>
      <c r="C885" s="118"/>
      <c r="D885" s="118"/>
      <c r="E885" s="119"/>
    </row>
    <row r="886">
      <c r="A886" s="111"/>
      <c r="B886" s="117"/>
      <c r="C886" s="118"/>
      <c r="D886" s="118"/>
      <c r="E886" s="119"/>
    </row>
    <row r="887">
      <c r="A887" s="111"/>
      <c r="B887" s="117"/>
      <c r="C887" s="118"/>
      <c r="D887" s="118"/>
      <c r="E887" s="119"/>
    </row>
    <row r="888">
      <c r="A888" s="111"/>
      <c r="B888" s="117"/>
      <c r="C888" s="118"/>
      <c r="D888" s="118"/>
      <c r="E888" s="119"/>
    </row>
    <row r="889">
      <c r="A889" s="111"/>
      <c r="B889" s="117"/>
      <c r="C889" s="118"/>
      <c r="D889" s="118"/>
      <c r="E889" s="119"/>
    </row>
    <row r="890">
      <c r="A890" s="111"/>
      <c r="B890" s="117"/>
      <c r="C890" s="118"/>
      <c r="D890" s="118"/>
      <c r="E890" s="119"/>
    </row>
    <row r="891">
      <c r="A891" s="111"/>
      <c r="B891" s="117"/>
      <c r="C891" s="118"/>
      <c r="D891" s="118"/>
      <c r="E891" s="119"/>
    </row>
    <row r="892">
      <c r="A892" s="111"/>
      <c r="B892" s="117"/>
      <c r="C892" s="118"/>
      <c r="D892" s="118"/>
      <c r="E892" s="119"/>
    </row>
    <row r="893">
      <c r="A893" s="111"/>
      <c r="B893" s="117"/>
      <c r="C893" s="118"/>
      <c r="D893" s="118"/>
      <c r="E893" s="119"/>
    </row>
    <row r="894">
      <c r="A894" s="111"/>
      <c r="B894" s="117"/>
      <c r="C894" s="118"/>
      <c r="D894" s="118"/>
      <c r="E894" s="119"/>
    </row>
    <row r="895">
      <c r="A895" s="111"/>
      <c r="B895" s="117"/>
      <c r="C895" s="118"/>
      <c r="D895" s="118"/>
      <c r="E895" s="119"/>
    </row>
    <row r="896">
      <c r="A896" s="111"/>
      <c r="B896" s="117"/>
      <c r="C896" s="118"/>
      <c r="D896" s="118"/>
      <c r="E896" s="119"/>
    </row>
    <row r="897">
      <c r="A897" s="111"/>
      <c r="B897" s="117"/>
      <c r="C897" s="118"/>
      <c r="D897" s="118"/>
      <c r="E897" s="119"/>
    </row>
    <row r="898">
      <c r="A898" s="111"/>
      <c r="B898" s="117"/>
      <c r="C898" s="118"/>
      <c r="D898" s="118"/>
      <c r="E898" s="119"/>
    </row>
    <row r="899">
      <c r="A899" s="111"/>
      <c r="B899" s="117"/>
      <c r="C899" s="118"/>
      <c r="D899" s="118"/>
      <c r="E899" s="119"/>
    </row>
    <row r="900">
      <c r="A900" s="111"/>
      <c r="B900" s="117"/>
      <c r="C900" s="118"/>
      <c r="D900" s="118"/>
      <c r="E900" s="119"/>
    </row>
    <row r="901">
      <c r="A901" s="111"/>
      <c r="B901" s="117"/>
      <c r="C901" s="118"/>
      <c r="D901" s="118"/>
      <c r="E901" s="119"/>
    </row>
    <row r="902">
      <c r="A902" s="111"/>
      <c r="B902" s="117"/>
      <c r="C902" s="118"/>
      <c r="D902" s="118"/>
      <c r="E902" s="119"/>
    </row>
    <row r="903">
      <c r="A903" s="111"/>
      <c r="B903" s="117"/>
      <c r="C903" s="118"/>
      <c r="D903" s="118"/>
      <c r="E903" s="119"/>
    </row>
    <row r="904">
      <c r="A904" s="111"/>
      <c r="B904" s="117"/>
      <c r="C904" s="118"/>
      <c r="D904" s="118"/>
      <c r="E904" s="119"/>
    </row>
    <row r="905">
      <c r="A905" s="111"/>
      <c r="B905" s="117"/>
      <c r="C905" s="118"/>
      <c r="D905" s="118"/>
      <c r="E905" s="119"/>
    </row>
    <row r="906">
      <c r="A906" s="111"/>
      <c r="B906" s="117"/>
      <c r="C906" s="118"/>
      <c r="D906" s="118"/>
      <c r="E906" s="119"/>
    </row>
    <row r="907">
      <c r="A907" s="111"/>
      <c r="B907" s="117"/>
      <c r="C907" s="118"/>
      <c r="D907" s="118"/>
      <c r="E907" s="119"/>
    </row>
    <row r="908">
      <c r="A908" s="111"/>
      <c r="B908" s="117"/>
      <c r="C908" s="118"/>
      <c r="D908" s="118"/>
      <c r="E908" s="119"/>
    </row>
    <row r="909">
      <c r="A909" s="111"/>
      <c r="B909" s="117"/>
      <c r="C909" s="118"/>
      <c r="D909" s="118"/>
      <c r="E909" s="119"/>
    </row>
    <row r="910">
      <c r="A910" s="111"/>
      <c r="B910" s="117"/>
      <c r="C910" s="118"/>
      <c r="D910" s="118"/>
      <c r="E910" s="119"/>
    </row>
    <row r="911">
      <c r="A911" s="111"/>
      <c r="B911" s="117"/>
      <c r="C911" s="118"/>
      <c r="D911" s="118"/>
      <c r="E911" s="119"/>
    </row>
    <row r="912">
      <c r="A912" s="111"/>
      <c r="B912" s="117"/>
      <c r="C912" s="118"/>
      <c r="D912" s="118"/>
      <c r="E912" s="119"/>
    </row>
    <row r="913">
      <c r="A913" s="111"/>
      <c r="B913" s="117"/>
      <c r="C913" s="118"/>
      <c r="D913" s="118"/>
      <c r="E913" s="119"/>
    </row>
    <row r="914">
      <c r="A914" s="111"/>
      <c r="B914" s="117"/>
      <c r="C914" s="118"/>
      <c r="D914" s="118"/>
      <c r="E914" s="119"/>
    </row>
    <row r="915">
      <c r="A915" s="111"/>
      <c r="B915" s="117"/>
      <c r="C915" s="118"/>
      <c r="D915" s="118"/>
      <c r="E915" s="119"/>
    </row>
    <row r="916">
      <c r="A916" s="111"/>
      <c r="B916" s="117"/>
      <c r="C916" s="118"/>
      <c r="D916" s="118"/>
      <c r="E916" s="119"/>
    </row>
    <row r="917">
      <c r="A917" s="111"/>
      <c r="B917" s="117"/>
      <c r="C917" s="118"/>
      <c r="D917" s="118"/>
      <c r="E917" s="119"/>
    </row>
    <row r="918">
      <c r="A918" s="111"/>
      <c r="B918" s="117"/>
      <c r="C918" s="118"/>
      <c r="D918" s="118"/>
      <c r="E918" s="119"/>
    </row>
    <row r="919">
      <c r="A919" s="111"/>
      <c r="B919" s="117"/>
      <c r="C919" s="118"/>
      <c r="D919" s="118"/>
      <c r="E919" s="119"/>
    </row>
    <row r="920">
      <c r="A920" s="111"/>
      <c r="B920" s="117"/>
      <c r="C920" s="118"/>
      <c r="D920" s="118"/>
      <c r="E920" s="119"/>
    </row>
    <row r="921">
      <c r="A921" s="111"/>
      <c r="B921" s="117"/>
      <c r="C921" s="118"/>
      <c r="D921" s="118"/>
      <c r="E921" s="119"/>
    </row>
    <row r="922">
      <c r="A922" s="111"/>
      <c r="B922" s="117"/>
      <c r="C922" s="118"/>
      <c r="D922" s="118"/>
      <c r="E922" s="119"/>
    </row>
    <row r="923">
      <c r="A923" s="111"/>
      <c r="B923" s="117"/>
      <c r="C923" s="118"/>
      <c r="D923" s="118"/>
      <c r="E923" s="119"/>
    </row>
    <row r="924">
      <c r="A924" s="111"/>
      <c r="B924" s="117"/>
      <c r="C924" s="118"/>
      <c r="D924" s="118"/>
      <c r="E924" s="119"/>
    </row>
    <row r="925">
      <c r="A925" s="111"/>
      <c r="B925" s="117"/>
      <c r="C925" s="118"/>
      <c r="D925" s="118"/>
      <c r="E925" s="119"/>
    </row>
    <row r="926">
      <c r="A926" s="111"/>
      <c r="B926" s="117"/>
      <c r="C926" s="118"/>
      <c r="D926" s="118"/>
      <c r="E926" s="119"/>
    </row>
    <row r="927">
      <c r="A927" s="111"/>
      <c r="B927" s="117"/>
      <c r="C927" s="118"/>
      <c r="D927" s="118"/>
      <c r="E927" s="119"/>
    </row>
    <row r="928">
      <c r="A928" s="111"/>
      <c r="B928" s="117"/>
      <c r="C928" s="118"/>
      <c r="D928" s="118"/>
      <c r="E928" s="119"/>
    </row>
    <row r="929">
      <c r="A929" s="111"/>
      <c r="B929" s="117"/>
      <c r="C929" s="118"/>
      <c r="D929" s="118"/>
      <c r="E929" s="119"/>
    </row>
    <row r="930">
      <c r="A930" s="111"/>
      <c r="B930" s="117"/>
      <c r="C930" s="118"/>
      <c r="D930" s="118"/>
      <c r="E930" s="119"/>
    </row>
    <row r="931">
      <c r="A931" s="111"/>
      <c r="B931" s="117"/>
      <c r="C931" s="118"/>
      <c r="D931" s="118"/>
      <c r="E931" s="119"/>
    </row>
    <row r="932">
      <c r="A932" s="111"/>
      <c r="B932" s="117"/>
      <c r="C932" s="118"/>
      <c r="D932" s="118"/>
      <c r="E932" s="119"/>
    </row>
    <row r="933">
      <c r="A933" s="111"/>
      <c r="B933" s="117"/>
      <c r="C933" s="118"/>
      <c r="D933" s="118"/>
      <c r="E933" s="119"/>
    </row>
    <row r="934">
      <c r="A934" s="111"/>
      <c r="B934" s="117"/>
      <c r="C934" s="118"/>
      <c r="D934" s="118"/>
      <c r="E934" s="119"/>
    </row>
    <row r="935">
      <c r="A935" s="111"/>
      <c r="B935" s="117"/>
      <c r="C935" s="118"/>
      <c r="D935" s="118"/>
      <c r="E935" s="119"/>
    </row>
    <row r="936">
      <c r="A936" s="111"/>
      <c r="B936" s="117"/>
      <c r="C936" s="118"/>
      <c r="D936" s="118"/>
      <c r="E936" s="119"/>
    </row>
    <row r="937">
      <c r="A937" s="111"/>
      <c r="B937" s="117"/>
      <c r="C937" s="118"/>
      <c r="D937" s="118"/>
      <c r="E937" s="119"/>
    </row>
    <row r="938">
      <c r="A938" s="111"/>
      <c r="B938" s="117"/>
      <c r="C938" s="118"/>
      <c r="D938" s="118"/>
      <c r="E938" s="119"/>
    </row>
    <row r="939">
      <c r="A939" s="111"/>
      <c r="B939" s="117"/>
      <c r="C939" s="118"/>
      <c r="D939" s="118"/>
      <c r="E939" s="119"/>
    </row>
    <row r="940">
      <c r="A940" s="111"/>
      <c r="B940" s="117"/>
      <c r="C940" s="118"/>
      <c r="D940" s="118"/>
      <c r="E940" s="119"/>
    </row>
    <row r="941">
      <c r="A941" s="111"/>
      <c r="B941" s="117"/>
      <c r="C941" s="118"/>
      <c r="D941" s="118"/>
      <c r="E941" s="119"/>
    </row>
    <row r="942">
      <c r="A942" s="111"/>
      <c r="B942" s="117"/>
      <c r="C942" s="118"/>
      <c r="D942" s="118"/>
      <c r="E942" s="119"/>
    </row>
    <row r="943">
      <c r="A943" s="111"/>
      <c r="B943" s="117"/>
      <c r="C943" s="118"/>
      <c r="D943" s="118"/>
      <c r="E943" s="119"/>
    </row>
    <row r="944">
      <c r="A944" s="111"/>
      <c r="B944" s="117"/>
      <c r="C944" s="118"/>
      <c r="D944" s="118"/>
      <c r="E944" s="119"/>
    </row>
    <row r="945">
      <c r="A945" s="111"/>
      <c r="B945" s="117"/>
      <c r="C945" s="118"/>
      <c r="D945" s="118"/>
      <c r="E945" s="119"/>
    </row>
    <row r="946">
      <c r="A946" s="111"/>
      <c r="B946" s="117"/>
      <c r="C946" s="118"/>
      <c r="D946" s="118"/>
      <c r="E946" s="119"/>
    </row>
    <row r="947">
      <c r="A947" s="111"/>
      <c r="B947" s="117"/>
      <c r="C947" s="118"/>
      <c r="D947" s="118"/>
      <c r="E947" s="119"/>
    </row>
    <row r="948">
      <c r="A948" s="111"/>
      <c r="B948" s="117"/>
      <c r="C948" s="118"/>
      <c r="D948" s="118"/>
      <c r="E948" s="119"/>
    </row>
    <row r="949">
      <c r="A949" s="111"/>
      <c r="B949" s="117"/>
      <c r="C949" s="118"/>
      <c r="D949" s="118"/>
      <c r="E949" s="119"/>
    </row>
    <row r="950">
      <c r="A950" s="111"/>
      <c r="B950" s="117"/>
      <c r="C950" s="118"/>
      <c r="D950" s="118"/>
      <c r="E950" s="119"/>
    </row>
    <row r="951">
      <c r="A951" s="111"/>
      <c r="B951" s="117"/>
      <c r="C951" s="118"/>
      <c r="D951" s="118"/>
      <c r="E951" s="119"/>
    </row>
    <row r="952">
      <c r="A952" s="111"/>
      <c r="B952" s="117"/>
      <c r="C952" s="118"/>
      <c r="D952" s="118"/>
      <c r="E952" s="119"/>
    </row>
    <row r="953">
      <c r="A953" s="111"/>
      <c r="B953" s="117"/>
      <c r="C953" s="118"/>
      <c r="D953" s="118"/>
      <c r="E953" s="119"/>
    </row>
    <row r="954">
      <c r="A954" s="111"/>
      <c r="B954" s="117"/>
      <c r="C954" s="118"/>
      <c r="D954" s="118"/>
      <c r="E954" s="119"/>
    </row>
    <row r="955">
      <c r="A955" s="111"/>
      <c r="B955" s="117"/>
      <c r="C955" s="118"/>
      <c r="D955" s="118"/>
      <c r="E955" s="119"/>
    </row>
    <row r="956">
      <c r="A956" s="111"/>
      <c r="B956" s="117"/>
      <c r="C956" s="118"/>
      <c r="D956" s="118"/>
      <c r="E956" s="119"/>
    </row>
    <row r="957">
      <c r="A957" s="111"/>
      <c r="B957" s="117"/>
      <c r="C957" s="118"/>
      <c r="D957" s="118"/>
      <c r="E957" s="119"/>
    </row>
    <row r="958">
      <c r="A958" s="111"/>
      <c r="B958" s="117"/>
      <c r="C958" s="118"/>
      <c r="D958" s="118"/>
      <c r="E958" s="119"/>
    </row>
    <row r="959">
      <c r="A959" s="111"/>
      <c r="B959" s="117"/>
      <c r="C959" s="118"/>
      <c r="D959" s="118"/>
      <c r="E959" s="119"/>
    </row>
    <row r="960">
      <c r="A960" s="111"/>
      <c r="B960" s="117"/>
      <c r="C960" s="118"/>
      <c r="D960" s="118"/>
      <c r="E960" s="119"/>
    </row>
    <row r="961">
      <c r="A961" s="111"/>
      <c r="B961" s="117"/>
      <c r="C961" s="118"/>
      <c r="D961" s="118"/>
      <c r="E961" s="119"/>
    </row>
    <row r="962">
      <c r="A962" s="111"/>
      <c r="B962" s="117"/>
      <c r="C962" s="118"/>
      <c r="D962" s="118"/>
      <c r="E962" s="119"/>
    </row>
    <row r="963">
      <c r="A963" s="111"/>
      <c r="B963" s="117"/>
      <c r="C963" s="118"/>
      <c r="D963" s="118"/>
      <c r="E963" s="119"/>
    </row>
    <row r="964">
      <c r="A964" s="111"/>
      <c r="B964" s="117"/>
      <c r="C964" s="118"/>
      <c r="D964" s="118"/>
      <c r="E964" s="119"/>
    </row>
    <row r="965">
      <c r="A965" s="111"/>
      <c r="B965" s="117"/>
      <c r="C965" s="118"/>
      <c r="D965" s="118"/>
      <c r="E965" s="119"/>
    </row>
    <row r="966">
      <c r="A966" s="111"/>
      <c r="B966" s="117"/>
      <c r="C966" s="118"/>
      <c r="D966" s="118"/>
      <c r="E966" s="119"/>
    </row>
    <row r="967">
      <c r="A967" s="111"/>
      <c r="B967" s="117"/>
      <c r="C967" s="118"/>
      <c r="D967" s="118"/>
      <c r="E967" s="119"/>
    </row>
    <row r="968">
      <c r="A968" s="111"/>
      <c r="B968" s="117"/>
      <c r="C968" s="118"/>
      <c r="D968" s="118"/>
      <c r="E968" s="119"/>
    </row>
    <row r="969">
      <c r="A969" s="111"/>
      <c r="B969" s="117"/>
      <c r="C969" s="118"/>
      <c r="D969" s="118"/>
      <c r="E969" s="119"/>
    </row>
    <row r="970">
      <c r="A970" s="111"/>
      <c r="B970" s="117"/>
      <c r="C970" s="118"/>
      <c r="D970" s="118"/>
      <c r="E970" s="119"/>
    </row>
    <row r="971">
      <c r="A971" s="111"/>
      <c r="B971" s="117"/>
      <c r="C971" s="118"/>
      <c r="D971" s="118"/>
      <c r="E971" s="119"/>
    </row>
    <row r="972">
      <c r="A972" s="111"/>
      <c r="B972" s="117"/>
      <c r="C972" s="118"/>
      <c r="D972" s="118"/>
      <c r="E972" s="119"/>
    </row>
    <row r="973">
      <c r="A973" s="111"/>
      <c r="B973" s="117"/>
      <c r="C973" s="118"/>
      <c r="D973" s="118"/>
      <c r="E973" s="119"/>
    </row>
    <row r="974">
      <c r="A974" s="111"/>
      <c r="B974" s="117"/>
      <c r="C974" s="118"/>
      <c r="D974" s="118"/>
      <c r="E974" s="119"/>
    </row>
    <row r="975">
      <c r="A975" s="111"/>
      <c r="B975" s="117"/>
      <c r="C975" s="118"/>
      <c r="D975" s="118"/>
      <c r="E975" s="119"/>
    </row>
    <row r="976">
      <c r="A976" s="111"/>
      <c r="B976" s="117"/>
      <c r="C976" s="118"/>
      <c r="D976" s="118"/>
      <c r="E976" s="119"/>
    </row>
    <row r="977">
      <c r="A977" s="111"/>
      <c r="B977" s="117"/>
      <c r="C977" s="118"/>
      <c r="D977" s="118"/>
      <c r="E977" s="119"/>
    </row>
    <row r="978">
      <c r="A978" s="111"/>
      <c r="B978" s="117"/>
      <c r="C978" s="118"/>
      <c r="D978" s="118"/>
      <c r="E978" s="119"/>
    </row>
    <row r="979">
      <c r="A979" s="111"/>
      <c r="B979" s="117"/>
      <c r="C979" s="118"/>
      <c r="D979" s="118"/>
      <c r="E979" s="119"/>
    </row>
    <row r="980">
      <c r="A980" s="111"/>
      <c r="B980" s="117"/>
      <c r="C980" s="118"/>
      <c r="D980" s="118"/>
      <c r="E980" s="119"/>
    </row>
    <row r="981">
      <c r="A981" s="111"/>
      <c r="B981" s="117"/>
      <c r="C981" s="118"/>
      <c r="D981" s="118"/>
      <c r="E981" s="119"/>
    </row>
    <row r="982">
      <c r="A982" s="111"/>
      <c r="B982" s="117"/>
      <c r="C982" s="118"/>
      <c r="D982" s="118"/>
      <c r="E982" s="119"/>
    </row>
    <row r="983">
      <c r="A983" s="111"/>
      <c r="B983" s="117"/>
      <c r="C983" s="118"/>
      <c r="D983" s="118"/>
      <c r="E983" s="119"/>
    </row>
    <row r="984">
      <c r="A984" s="111"/>
      <c r="B984" s="117"/>
      <c r="C984" s="118"/>
      <c r="D984" s="118"/>
      <c r="E984" s="119"/>
    </row>
    <row r="985">
      <c r="A985" s="111"/>
      <c r="B985" s="117"/>
      <c r="C985" s="118"/>
      <c r="D985" s="118"/>
      <c r="E985" s="119"/>
    </row>
    <row r="986">
      <c r="A986" s="111"/>
      <c r="B986" s="117"/>
      <c r="C986" s="118"/>
      <c r="D986" s="118"/>
      <c r="E986" s="119"/>
    </row>
    <row r="987">
      <c r="A987" s="111"/>
      <c r="B987" s="117"/>
      <c r="C987" s="118"/>
      <c r="D987" s="118"/>
      <c r="E987" s="119"/>
    </row>
    <row r="988">
      <c r="A988" s="111"/>
      <c r="B988" s="117"/>
      <c r="C988" s="118"/>
      <c r="D988" s="118"/>
      <c r="E988" s="119"/>
    </row>
    <row r="989">
      <c r="A989" s="111"/>
      <c r="B989" s="117"/>
      <c r="C989" s="118"/>
      <c r="D989" s="118"/>
      <c r="E989" s="119"/>
    </row>
    <row r="990">
      <c r="A990" s="111"/>
      <c r="B990" s="117"/>
      <c r="C990" s="118"/>
      <c r="D990" s="118"/>
      <c r="E990" s="119"/>
    </row>
    <row r="991">
      <c r="A991" s="111"/>
      <c r="B991" s="117"/>
      <c r="C991" s="118"/>
      <c r="D991" s="118"/>
      <c r="E991" s="119"/>
    </row>
    <row r="992">
      <c r="A992" s="111"/>
      <c r="B992" s="117"/>
      <c r="C992" s="118"/>
      <c r="D992" s="118"/>
      <c r="E992" s="119"/>
    </row>
    <row r="993">
      <c r="A993" s="111"/>
      <c r="B993" s="117"/>
      <c r="C993" s="118"/>
      <c r="D993" s="118"/>
      <c r="E993" s="119"/>
    </row>
    <row r="994">
      <c r="A994" s="111"/>
      <c r="B994" s="117"/>
      <c r="C994" s="118"/>
      <c r="D994" s="118"/>
      <c r="E994" s="119"/>
    </row>
    <row r="995">
      <c r="A995" s="111"/>
      <c r="B995" s="117"/>
      <c r="C995" s="118"/>
      <c r="D995" s="118"/>
      <c r="E995" s="119"/>
    </row>
    <row r="996">
      <c r="A996" s="111"/>
      <c r="B996" s="117"/>
      <c r="C996" s="118"/>
      <c r="D996" s="118"/>
      <c r="E996" s="119"/>
    </row>
    <row r="997">
      <c r="A997" s="111"/>
      <c r="B997" s="117"/>
      <c r="C997" s="118"/>
      <c r="D997" s="118"/>
      <c r="E997" s="119"/>
    </row>
    <row r="998">
      <c r="A998" s="111"/>
      <c r="B998" s="117"/>
      <c r="C998" s="118"/>
      <c r="D998" s="118"/>
      <c r="E998" s="119"/>
    </row>
    <row r="999">
      <c r="A999" s="111"/>
      <c r="B999" s="117"/>
      <c r="C999" s="118"/>
      <c r="D999" s="118"/>
      <c r="E999" s="119"/>
    </row>
  </sheetData>
  <dataValidations>
    <dataValidation type="custom" allowBlank="1" showDropDown="1" sqref="A2:A999">
      <formula1>OR(NOT(ISERROR(DATEVALUE(A2))), AND(ISNUMBER(A2), LEFT(CELL("format", A2))="D"))</formula1>
    </dataValidation>
  </dataValidations>
  <hyperlinks>
    <hyperlink r:id="rId1" ref="C2"/>
    <hyperlink r:id="rId2" ref="D2"/>
    <hyperlink r:id="rId3" ref="C3"/>
    <hyperlink r:id="rId4" ref="D3"/>
    <hyperlink r:id="rId5" ref="C4"/>
    <hyperlink r:id="rId6" ref="D4"/>
    <hyperlink r:id="rId7" ref="C5"/>
    <hyperlink r:id="rId8" ref="D5"/>
    <hyperlink r:id="rId9" ref="C6"/>
    <hyperlink r:id="rId10" ref="D6"/>
    <hyperlink r:id="rId11" ref="C7"/>
    <hyperlink r:id="rId12" ref="D7"/>
    <hyperlink r:id="rId13" ref="C8"/>
    <hyperlink r:id="rId14" ref="D8"/>
    <hyperlink r:id="rId15" ref="C9"/>
    <hyperlink r:id="rId16" ref="D9"/>
    <hyperlink r:id="rId17" ref="C10"/>
    <hyperlink r:id="rId18" ref="D10"/>
    <hyperlink r:id="rId19" ref="C11"/>
    <hyperlink r:id="rId20" ref="D11"/>
    <hyperlink r:id="rId21" ref="C12"/>
    <hyperlink r:id="rId22" ref="D12"/>
    <hyperlink r:id="rId23" ref="B13"/>
    <hyperlink r:id="rId24" ref="C13"/>
    <hyperlink r:id="rId25" ref="D13"/>
    <hyperlink r:id="rId26" ref="C14"/>
    <hyperlink r:id="rId27" ref="D14"/>
    <hyperlink r:id="rId28" ref="E14"/>
    <hyperlink r:id="rId29" ref="C15"/>
    <hyperlink r:id="rId30" ref="D15"/>
    <hyperlink r:id="rId31" ref="C16"/>
    <hyperlink r:id="rId32" ref="D16"/>
    <hyperlink r:id="rId33" ref="B17"/>
    <hyperlink r:id="rId34" ref="C17"/>
    <hyperlink r:id="rId35" ref="D17"/>
    <hyperlink r:id="rId36" ref="C18"/>
    <hyperlink r:id="rId37" ref="D18"/>
    <hyperlink r:id="rId38" ref="C19"/>
    <hyperlink r:id="rId39" ref="D19"/>
    <hyperlink r:id="rId40" ref="C20"/>
    <hyperlink r:id="rId41" ref="D20"/>
    <hyperlink r:id="rId42" ref="E20"/>
    <hyperlink r:id="rId43" ref="C21"/>
    <hyperlink r:id="rId44" ref="D21"/>
    <hyperlink r:id="rId45" ref="C22"/>
    <hyperlink r:id="rId46" ref="D22"/>
    <hyperlink r:id="rId47" ref="C23"/>
    <hyperlink r:id="rId48" ref="D23"/>
    <hyperlink r:id="rId49" ref="C24"/>
    <hyperlink r:id="rId50" ref="D24"/>
    <hyperlink r:id="rId51" ref="C25"/>
    <hyperlink r:id="rId52" ref="D25"/>
    <hyperlink r:id="rId53" ref="C26"/>
    <hyperlink r:id="rId54" ref="D26"/>
    <hyperlink r:id="rId55" ref="C27"/>
    <hyperlink r:id="rId56" ref="D27"/>
    <hyperlink r:id="rId57" ref="C28"/>
    <hyperlink r:id="rId58" ref="D28"/>
    <hyperlink r:id="rId59" ref="C29"/>
    <hyperlink r:id="rId60" ref="D29"/>
    <hyperlink r:id="rId61" ref="C30"/>
    <hyperlink r:id="rId62" ref="D30"/>
    <hyperlink r:id="rId63" ref="C31"/>
    <hyperlink r:id="rId64" ref="D31"/>
    <hyperlink r:id="rId65" ref="C32"/>
    <hyperlink r:id="rId66" ref="D32"/>
    <hyperlink r:id="rId67" ref="C33"/>
    <hyperlink r:id="rId68" ref="D33"/>
    <hyperlink r:id="rId69" ref="C34"/>
    <hyperlink r:id="rId70" ref="D34"/>
    <hyperlink r:id="rId71" ref="C35"/>
    <hyperlink r:id="rId72" ref="D35"/>
    <hyperlink r:id="rId73" ref="B36"/>
    <hyperlink r:id="rId74" ref="C36"/>
    <hyperlink r:id="rId75" ref="D36"/>
    <hyperlink r:id="rId76" ref="C37"/>
    <hyperlink r:id="rId77" ref="D37"/>
    <hyperlink r:id="rId78" ref="C38"/>
    <hyperlink r:id="rId79" ref="D38"/>
    <hyperlink r:id="rId80" ref="C39"/>
    <hyperlink r:id="rId81" ref="D39"/>
    <hyperlink r:id="rId82" ref="B40"/>
    <hyperlink r:id="rId83" ref="C40"/>
    <hyperlink r:id="rId84" ref="D40"/>
    <hyperlink r:id="rId85" ref="C41"/>
    <hyperlink r:id="rId86" ref="D41"/>
    <hyperlink r:id="rId87" ref="C42"/>
    <hyperlink r:id="rId88" ref="D42"/>
    <hyperlink r:id="rId89" ref="C43"/>
    <hyperlink r:id="rId90" ref="D43"/>
    <hyperlink r:id="rId91" ref="C44"/>
    <hyperlink r:id="rId92" ref="D44"/>
    <hyperlink r:id="rId93" ref="C45"/>
    <hyperlink r:id="rId94" ref="D45"/>
    <hyperlink r:id="rId95" ref="B46"/>
    <hyperlink r:id="rId96" ref="C46"/>
    <hyperlink r:id="rId97" ref="D46"/>
    <hyperlink r:id="rId98" ref="C47"/>
    <hyperlink r:id="rId99" ref="D47"/>
    <hyperlink r:id="rId100" ref="C48"/>
    <hyperlink r:id="rId101" ref="D48"/>
    <hyperlink r:id="rId102" ref="C49"/>
    <hyperlink r:id="rId103" ref="D49"/>
    <hyperlink r:id="rId104" ref="C50"/>
    <hyperlink r:id="rId105" ref="D50"/>
    <hyperlink r:id="rId106" ref="C51"/>
    <hyperlink r:id="rId107" ref="D51"/>
    <hyperlink r:id="rId108" ref="C52"/>
    <hyperlink r:id="rId109" ref="D52"/>
    <hyperlink r:id="rId110" ref="C53"/>
    <hyperlink r:id="rId111" ref="D53"/>
  </hyperlinks>
  <drawing r:id="rId11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5.0"/>
    <col customWidth="1" min="2" max="2" width="75.38"/>
    <col customWidth="1" min="3" max="3" width="11.63"/>
    <col customWidth="1" min="4" max="4" width="12.38"/>
    <col customWidth="1" min="5" max="5" width="8.75"/>
    <col customWidth="1" min="6" max="6" width="59.88"/>
    <col customWidth="1" min="7" max="7" width="26.5"/>
    <col customWidth="1" min="8" max="8" width="22.75"/>
    <col customWidth="1" min="9" max="9" width="37.13"/>
  </cols>
  <sheetData>
    <row r="1">
      <c r="A1" s="56"/>
      <c r="B1" s="89" t="s">
        <v>7457</v>
      </c>
      <c r="C1" s="90" t="s">
        <v>7458</v>
      </c>
      <c r="F1" s="91" t="s">
        <v>7459</v>
      </c>
      <c r="G1" s="92" t="s">
        <v>7460</v>
      </c>
      <c r="H1" s="2"/>
      <c r="I1" s="5"/>
      <c r="J1" s="5"/>
      <c r="K1" s="5"/>
      <c r="L1" s="5"/>
      <c r="M1" s="5"/>
      <c r="N1" s="5"/>
      <c r="O1" s="5"/>
      <c r="P1" s="5"/>
      <c r="Q1" s="5"/>
      <c r="R1" s="5"/>
      <c r="S1" s="5"/>
      <c r="T1" s="5"/>
      <c r="U1" s="5"/>
      <c r="V1" s="5"/>
      <c r="W1" s="5"/>
      <c r="X1" s="5"/>
      <c r="Y1" s="5"/>
      <c r="Z1" s="5"/>
      <c r="AA1" s="5"/>
      <c r="AB1" s="5"/>
    </row>
    <row r="2">
      <c r="A2" s="56" t="s">
        <v>0</v>
      </c>
      <c r="B2" s="2" t="s">
        <v>1</v>
      </c>
      <c r="C2" s="2" t="s">
        <v>2</v>
      </c>
      <c r="D2" s="3" t="s">
        <v>3</v>
      </c>
      <c r="E2" s="2" t="s">
        <v>4</v>
      </c>
      <c r="F2" s="4" t="s">
        <v>5</v>
      </c>
      <c r="G2" s="2" t="s">
        <v>7</v>
      </c>
      <c r="H2" s="2" t="s">
        <v>6809</v>
      </c>
      <c r="I2" s="5"/>
      <c r="J2" s="5"/>
      <c r="K2" s="5"/>
      <c r="L2" s="5"/>
      <c r="M2" s="5"/>
      <c r="N2" s="5"/>
      <c r="O2" s="5"/>
      <c r="P2" s="5"/>
      <c r="Q2" s="5"/>
      <c r="R2" s="5"/>
      <c r="S2" s="5"/>
      <c r="T2" s="5"/>
      <c r="U2" s="5"/>
      <c r="V2" s="5"/>
      <c r="W2" s="5"/>
      <c r="X2" s="5"/>
      <c r="Y2" s="5"/>
      <c r="Z2" s="5"/>
      <c r="AA2" s="5"/>
      <c r="AB2" s="5"/>
    </row>
    <row r="3" ht="94.5" customHeight="1">
      <c r="A3" s="7">
        <v>44835.0</v>
      </c>
      <c r="B3" s="9" t="s">
        <v>8677</v>
      </c>
      <c r="C3" s="123" t="s">
        <v>30</v>
      </c>
      <c r="D3" s="24" t="s">
        <v>8678</v>
      </c>
      <c r="E3" s="124" t="s">
        <v>8679</v>
      </c>
      <c r="F3" s="16" t="s">
        <v>8680</v>
      </c>
      <c r="G3" s="125" t="s">
        <v>8681</v>
      </c>
      <c r="H3" s="79"/>
      <c r="I3" s="126"/>
      <c r="J3" s="126"/>
      <c r="K3" s="126"/>
      <c r="L3" s="126"/>
      <c r="M3" s="126"/>
      <c r="N3" s="126"/>
      <c r="O3" s="126"/>
      <c r="P3" s="126"/>
      <c r="Q3" s="126"/>
      <c r="R3" s="126"/>
      <c r="S3" s="126"/>
      <c r="T3" s="126"/>
      <c r="U3" s="126"/>
      <c r="V3" s="126"/>
      <c r="W3" s="126"/>
      <c r="X3" s="126"/>
      <c r="Y3" s="126"/>
      <c r="Z3" s="126"/>
      <c r="AA3" s="126"/>
      <c r="AB3" s="126"/>
    </row>
    <row r="4" ht="501.75" customHeight="1">
      <c r="A4" s="7">
        <v>44835.0</v>
      </c>
      <c r="B4" s="9" t="s">
        <v>8682</v>
      </c>
      <c r="C4" s="9" t="s">
        <v>14</v>
      </c>
      <c r="D4" s="24" t="s">
        <v>8683</v>
      </c>
      <c r="E4" s="9" t="s">
        <v>8679</v>
      </c>
      <c r="F4" s="16" t="s">
        <v>499</v>
      </c>
      <c r="G4" s="127" t="s">
        <v>8684</v>
      </c>
      <c r="H4" s="79"/>
      <c r="I4" s="126"/>
      <c r="J4" s="126"/>
      <c r="K4" s="126"/>
      <c r="L4" s="126"/>
      <c r="M4" s="126"/>
      <c r="N4" s="126"/>
      <c r="O4" s="126"/>
      <c r="P4" s="126"/>
      <c r="Q4" s="126"/>
      <c r="R4" s="126"/>
      <c r="S4" s="126"/>
      <c r="T4" s="126"/>
      <c r="U4" s="126"/>
      <c r="V4" s="126"/>
      <c r="W4" s="126"/>
      <c r="X4" s="126"/>
      <c r="Y4" s="126"/>
      <c r="Z4" s="126"/>
      <c r="AA4" s="126"/>
      <c r="AB4" s="126"/>
    </row>
    <row r="5" ht="547.5" customHeight="1">
      <c r="A5" s="7">
        <v>44835.0</v>
      </c>
      <c r="B5" s="9" t="s">
        <v>8685</v>
      </c>
      <c r="C5" s="9" t="s">
        <v>14</v>
      </c>
      <c r="D5" s="24" t="s">
        <v>8686</v>
      </c>
      <c r="E5" s="9"/>
      <c r="F5" s="16" t="s">
        <v>8687</v>
      </c>
      <c r="G5" s="128" t="s">
        <v>8688</v>
      </c>
      <c r="H5" s="79"/>
      <c r="I5" s="126"/>
      <c r="J5" s="126"/>
      <c r="K5" s="126"/>
      <c r="L5" s="126"/>
      <c r="M5" s="126"/>
      <c r="N5" s="126"/>
      <c r="O5" s="126"/>
      <c r="P5" s="126"/>
      <c r="Q5" s="126"/>
      <c r="R5" s="126"/>
      <c r="S5" s="126"/>
      <c r="T5" s="126"/>
      <c r="U5" s="126"/>
      <c r="V5" s="126"/>
      <c r="W5" s="126"/>
      <c r="X5" s="126"/>
      <c r="Y5" s="126"/>
      <c r="Z5" s="126"/>
      <c r="AA5" s="126"/>
      <c r="AB5" s="126"/>
    </row>
    <row r="6">
      <c r="A6" s="7">
        <v>44837.0</v>
      </c>
      <c r="B6" s="9" t="s">
        <v>8689</v>
      </c>
      <c r="C6" s="9" t="s">
        <v>14</v>
      </c>
      <c r="D6" s="24" t="s">
        <v>8690</v>
      </c>
      <c r="E6" s="9"/>
      <c r="F6" s="26" t="s">
        <v>7980</v>
      </c>
      <c r="G6" s="128" t="s">
        <v>8691</v>
      </c>
      <c r="H6" s="81" t="s">
        <v>8692</v>
      </c>
      <c r="I6" s="126"/>
      <c r="J6" s="126"/>
      <c r="K6" s="126"/>
      <c r="L6" s="126"/>
      <c r="M6" s="126"/>
      <c r="N6" s="126"/>
      <c r="O6" s="126"/>
      <c r="P6" s="126"/>
      <c r="Q6" s="126"/>
      <c r="R6" s="126"/>
      <c r="S6" s="126"/>
      <c r="T6" s="126"/>
      <c r="U6" s="126"/>
      <c r="V6" s="126"/>
      <c r="W6" s="126"/>
      <c r="X6" s="126"/>
      <c r="Y6" s="126"/>
      <c r="Z6" s="126"/>
      <c r="AA6" s="126"/>
      <c r="AB6" s="126"/>
    </row>
    <row r="7">
      <c r="A7" s="7">
        <v>44837.0</v>
      </c>
      <c r="B7" s="9" t="s">
        <v>8693</v>
      </c>
      <c r="C7" s="9" t="s">
        <v>10</v>
      </c>
      <c r="D7" s="24" t="s">
        <v>8694</v>
      </c>
      <c r="E7" s="9"/>
      <c r="F7" s="26" t="s">
        <v>8695</v>
      </c>
      <c r="G7" s="128" t="s">
        <v>8696</v>
      </c>
      <c r="H7" s="79"/>
      <c r="I7" s="126"/>
      <c r="J7" s="126"/>
      <c r="K7" s="126"/>
      <c r="L7" s="126"/>
      <c r="M7" s="126"/>
      <c r="N7" s="126"/>
      <c r="O7" s="126"/>
      <c r="P7" s="126"/>
      <c r="Q7" s="126"/>
      <c r="R7" s="126"/>
      <c r="S7" s="126"/>
      <c r="T7" s="126"/>
      <c r="U7" s="126"/>
      <c r="V7" s="126"/>
      <c r="W7" s="126"/>
      <c r="X7" s="126"/>
      <c r="Y7" s="126"/>
      <c r="Z7" s="126"/>
      <c r="AA7" s="126"/>
      <c r="AB7" s="126"/>
    </row>
    <row r="8">
      <c r="A8" s="7">
        <v>44837.0</v>
      </c>
      <c r="B8" s="9" t="s">
        <v>8697</v>
      </c>
      <c r="C8" s="9" t="s">
        <v>14</v>
      </c>
      <c r="D8" s="129" t="s">
        <v>8698</v>
      </c>
      <c r="E8" s="9"/>
      <c r="F8" s="26" t="s">
        <v>8699</v>
      </c>
      <c r="G8" s="128" t="s">
        <v>8700</v>
      </c>
      <c r="H8" s="79"/>
      <c r="I8" s="126"/>
      <c r="J8" s="126"/>
      <c r="K8" s="126"/>
      <c r="L8" s="126"/>
      <c r="M8" s="126"/>
      <c r="N8" s="126"/>
      <c r="O8" s="126"/>
      <c r="P8" s="126"/>
      <c r="Q8" s="126"/>
      <c r="R8" s="126"/>
      <c r="S8" s="126"/>
      <c r="T8" s="126"/>
      <c r="U8" s="126"/>
      <c r="V8" s="126"/>
      <c r="W8" s="126"/>
      <c r="X8" s="126"/>
      <c r="Y8" s="126"/>
      <c r="Z8" s="126"/>
      <c r="AA8" s="126"/>
      <c r="AB8" s="126"/>
    </row>
    <row r="9">
      <c r="A9" s="7">
        <v>44838.0</v>
      </c>
      <c r="B9" s="9" t="s">
        <v>8701</v>
      </c>
      <c r="C9" s="9" t="s">
        <v>14</v>
      </c>
      <c r="D9" s="129" t="s">
        <v>8698</v>
      </c>
      <c r="E9" s="9"/>
      <c r="F9" s="26" t="s">
        <v>8702</v>
      </c>
      <c r="G9" s="128" t="s">
        <v>8703</v>
      </c>
      <c r="H9" s="79"/>
      <c r="I9" s="130"/>
      <c r="J9" s="126"/>
      <c r="K9" s="126"/>
      <c r="L9" s="126"/>
      <c r="M9" s="126"/>
      <c r="N9" s="126"/>
      <c r="O9" s="126"/>
      <c r="P9" s="126"/>
      <c r="Q9" s="126"/>
      <c r="R9" s="126"/>
      <c r="S9" s="126"/>
      <c r="T9" s="126"/>
      <c r="U9" s="126"/>
      <c r="V9" s="126"/>
      <c r="W9" s="126"/>
      <c r="X9" s="126"/>
      <c r="Y9" s="126"/>
      <c r="Z9" s="126"/>
      <c r="AA9" s="126"/>
      <c r="AB9" s="126"/>
    </row>
    <row r="10">
      <c r="A10" s="7">
        <v>44838.0</v>
      </c>
      <c r="B10" s="9" t="s">
        <v>8704</v>
      </c>
      <c r="C10" s="9" t="s">
        <v>10</v>
      </c>
      <c r="D10" s="129" t="s">
        <v>8705</v>
      </c>
      <c r="E10" s="9"/>
      <c r="F10" s="16" t="s">
        <v>8706</v>
      </c>
      <c r="G10" s="128" t="s">
        <v>8707</v>
      </c>
      <c r="H10" s="79"/>
      <c r="I10" s="126"/>
      <c r="J10" s="126"/>
      <c r="K10" s="126"/>
      <c r="L10" s="126"/>
      <c r="M10" s="126"/>
      <c r="N10" s="126"/>
      <c r="O10" s="126"/>
      <c r="P10" s="126"/>
      <c r="Q10" s="126"/>
      <c r="R10" s="126"/>
      <c r="S10" s="126"/>
      <c r="T10" s="126"/>
      <c r="U10" s="126"/>
      <c r="V10" s="126"/>
      <c r="W10" s="126"/>
      <c r="X10" s="126"/>
      <c r="Y10" s="126"/>
      <c r="Z10" s="126"/>
      <c r="AA10" s="126"/>
      <c r="AB10" s="126"/>
    </row>
    <row r="11">
      <c r="A11" s="7">
        <v>44838.0</v>
      </c>
      <c r="B11" s="9" t="s">
        <v>8708</v>
      </c>
      <c r="C11" s="9" t="s">
        <v>10</v>
      </c>
      <c r="D11" s="24" t="s">
        <v>8709</v>
      </c>
      <c r="E11" s="9" t="s">
        <v>156</v>
      </c>
      <c r="F11" s="16" t="s">
        <v>8680</v>
      </c>
      <c r="G11" s="8" t="s">
        <v>8710</v>
      </c>
      <c r="H11" s="79"/>
      <c r="I11" s="126"/>
      <c r="J11" s="126"/>
      <c r="K11" s="126"/>
      <c r="L11" s="126"/>
      <c r="M11" s="126"/>
      <c r="N11" s="126"/>
      <c r="O11" s="126"/>
      <c r="P11" s="126"/>
      <c r="Q11" s="126"/>
      <c r="R11" s="126"/>
      <c r="S11" s="126"/>
      <c r="T11" s="126"/>
      <c r="U11" s="126"/>
      <c r="V11" s="126"/>
      <c r="W11" s="126"/>
      <c r="X11" s="126"/>
      <c r="Y11" s="126"/>
      <c r="Z11" s="126"/>
      <c r="AA11" s="126"/>
      <c r="AB11" s="126"/>
    </row>
    <row r="12" ht="534.0" customHeight="1">
      <c r="A12" s="7">
        <v>44838.0</v>
      </c>
      <c r="B12" s="131" t="s">
        <v>8711</v>
      </c>
      <c r="C12" s="9" t="s">
        <v>14</v>
      </c>
      <c r="D12" s="24" t="s">
        <v>8712</v>
      </c>
      <c r="E12" s="9"/>
      <c r="F12" s="16" t="s">
        <v>8713</v>
      </c>
      <c r="G12" s="21" t="s">
        <v>8714</v>
      </c>
      <c r="H12" s="81" t="s">
        <v>8692</v>
      </c>
      <c r="I12" s="126"/>
      <c r="J12" s="126"/>
      <c r="K12" s="126"/>
      <c r="L12" s="126"/>
      <c r="M12" s="126"/>
      <c r="N12" s="126"/>
      <c r="O12" s="126"/>
      <c r="P12" s="126"/>
      <c r="Q12" s="126"/>
      <c r="R12" s="126"/>
      <c r="S12" s="126"/>
      <c r="T12" s="126"/>
      <c r="U12" s="126"/>
      <c r="V12" s="126"/>
      <c r="W12" s="126"/>
      <c r="X12" s="126"/>
      <c r="Y12" s="126"/>
      <c r="Z12" s="126"/>
      <c r="AA12" s="126"/>
      <c r="AB12" s="126"/>
    </row>
    <row r="13">
      <c r="A13" s="7">
        <v>44838.0</v>
      </c>
      <c r="B13" s="9" t="s">
        <v>8715</v>
      </c>
      <c r="C13" s="9" t="s">
        <v>14</v>
      </c>
      <c r="D13" s="24" t="s">
        <v>8716</v>
      </c>
      <c r="E13" s="9"/>
      <c r="F13" s="26" t="s">
        <v>7001</v>
      </c>
      <c r="G13" s="21" t="s">
        <v>8717</v>
      </c>
      <c r="H13" s="79"/>
      <c r="I13" s="126"/>
      <c r="J13" s="126"/>
      <c r="K13" s="126"/>
      <c r="L13" s="126"/>
      <c r="M13" s="126"/>
      <c r="N13" s="126"/>
      <c r="O13" s="126"/>
      <c r="P13" s="126"/>
      <c r="Q13" s="126"/>
      <c r="R13" s="126"/>
      <c r="S13" s="126"/>
      <c r="T13" s="126"/>
      <c r="U13" s="126"/>
      <c r="V13" s="126"/>
      <c r="W13" s="126"/>
      <c r="X13" s="126"/>
      <c r="Y13" s="126"/>
      <c r="Z13" s="126"/>
      <c r="AA13" s="126"/>
      <c r="AB13" s="126"/>
    </row>
    <row r="14">
      <c r="A14" s="7">
        <v>44838.0</v>
      </c>
      <c r="B14" s="9" t="s">
        <v>8718</v>
      </c>
      <c r="C14" s="9" t="s">
        <v>14</v>
      </c>
      <c r="D14" s="24" t="s">
        <v>8719</v>
      </c>
      <c r="E14" s="9"/>
      <c r="F14" s="16" t="s">
        <v>8720</v>
      </c>
      <c r="G14" s="21" t="s">
        <v>8721</v>
      </c>
      <c r="H14" s="79"/>
      <c r="I14" s="126"/>
      <c r="J14" s="126"/>
      <c r="K14" s="126"/>
      <c r="L14" s="126"/>
      <c r="M14" s="126"/>
      <c r="N14" s="126"/>
      <c r="O14" s="126"/>
      <c r="P14" s="126"/>
      <c r="Q14" s="126"/>
      <c r="R14" s="126"/>
      <c r="S14" s="126"/>
      <c r="T14" s="126"/>
      <c r="U14" s="126"/>
      <c r="V14" s="126"/>
      <c r="W14" s="126"/>
      <c r="X14" s="126"/>
      <c r="Y14" s="126"/>
      <c r="Z14" s="126"/>
      <c r="AA14" s="126"/>
      <c r="AB14" s="126"/>
    </row>
    <row r="15">
      <c r="A15" s="7">
        <v>44838.0</v>
      </c>
      <c r="B15" s="9" t="s">
        <v>8722</v>
      </c>
      <c r="C15" s="130" t="s">
        <v>14</v>
      </c>
      <c r="D15" s="129" t="s">
        <v>8723</v>
      </c>
      <c r="E15" s="9"/>
      <c r="F15" s="16" t="s">
        <v>8680</v>
      </c>
      <c r="G15" s="37" t="s">
        <v>8724</v>
      </c>
      <c r="H15" s="79"/>
      <c r="I15" s="126"/>
      <c r="J15" s="126"/>
      <c r="K15" s="126"/>
      <c r="L15" s="126"/>
      <c r="M15" s="126"/>
      <c r="N15" s="126"/>
      <c r="O15" s="126"/>
      <c r="P15" s="126"/>
      <c r="Q15" s="126"/>
      <c r="R15" s="126"/>
      <c r="S15" s="126"/>
      <c r="T15" s="126"/>
      <c r="U15" s="126"/>
      <c r="V15" s="126"/>
      <c r="W15" s="126"/>
      <c r="X15" s="126"/>
      <c r="Y15" s="126"/>
      <c r="Z15" s="126"/>
      <c r="AA15" s="126"/>
      <c r="AB15" s="126"/>
    </row>
    <row r="16">
      <c r="A16" s="7">
        <v>44839.0</v>
      </c>
      <c r="B16" s="9" t="s">
        <v>8725</v>
      </c>
      <c r="C16" s="9" t="s">
        <v>14</v>
      </c>
      <c r="D16" s="24" t="s">
        <v>8726</v>
      </c>
      <c r="E16" s="9"/>
      <c r="F16" s="16" t="s">
        <v>8727</v>
      </c>
      <c r="G16" s="128" t="s">
        <v>8728</v>
      </c>
      <c r="H16" s="81" t="s">
        <v>8729</v>
      </c>
      <c r="I16" s="126"/>
      <c r="J16" s="126"/>
      <c r="K16" s="126"/>
      <c r="L16" s="126"/>
      <c r="M16" s="126"/>
      <c r="N16" s="126"/>
      <c r="O16" s="126"/>
      <c r="P16" s="126"/>
      <c r="Q16" s="126"/>
      <c r="R16" s="126"/>
      <c r="S16" s="126"/>
      <c r="T16" s="126"/>
      <c r="U16" s="126"/>
      <c r="V16" s="126"/>
      <c r="W16" s="126"/>
      <c r="X16" s="126"/>
      <c r="Y16" s="126"/>
      <c r="Z16" s="126"/>
      <c r="AA16" s="126"/>
      <c r="AB16" s="126"/>
    </row>
    <row r="17">
      <c r="A17" s="7">
        <v>44840.0</v>
      </c>
      <c r="B17" s="9" t="s">
        <v>8730</v>
      </c>
      <c r="C17" s="9" t="s">
        <v>14</v>
      </c>
      <c r="D17" s="129" t="s">
        <v>8731</v>
      </c>
      <c r="E17" s="9" t="s">
        <v>156</v>
      </c>
      <c r="F17" s="26" t="s">
        <v>8732</v>
      </c>
      <c r="G17" s="21" t="s">
        <v>8733</v>
      </c>
      <c r="H17" s="79"/>
      <c r="I17" s="130"/>
      <c r="J17" s="126"/>
      <c r="K17" s="126"/>
      <c r="L17" s="126"/>
      <c r="M17" s="126"/>
      <c r="N17" s="126"/>
      <c r="O17" s="126"/>
      <c r="P17" s="126"/>
      <c r="Q17" s="126"/>
      <c r="R17" s="126"/>
      <c r="S17" s="126"/>
      <c r="T17" s="126"/>
      <c r="U17" s="126"/>
      <c r="V17" s="126"/>
      <c r="W17" s="126"/>
      <c r="X17" s="126"/>
      <c r="Y17" s="126"/>
      <c r="Z17" s="126"/>
      <c r="AA17" s="126"/>
      <c r="AB17" s="126"/>
    </row>
    <row r="18">
      <c r="A18" s="7">
        <v>44840.0</v>
      </c>
      <c r="B18" s="9" t="s">
        <v>8734</v>
      </c>
      <c r="C18" s="9" t="s">
        <v>14</v>
      </c>
      <c r="D18" s="24" t="s">
        <v>8735</v>
      </c>
      <c r="E18" s="9" t="s">
        <v>7560</v>
      </c>
      <c r="F18" s="26" t="s">
        <v>8736</v>
      </c>
      <c r="G18" s="21" t="s">
        <v>8737</v>
      </c>
      <c r="H18" s="79"/>
      <c r="I18" s="126"/>
      <c r="J18" s="126"/>
      <c r="K18" s="126"/>
      <c r="L18" s="126"/>
      <c r="M18" s="126"/>
      <c r="N18" s="126"/>
      <c r="O18" s="126"/>
      <c r="P18" s="126"/>
      <c r="Q18" s="126"/>
      <c r="R18" s="126"/>
      <c r="S18" s="126"/>
      <c r="T18" s="126"/>
      <c r="U18" s="126"/>
      <c r="V18" s="126"/>
      <c r="W18" s="126"/>
      <c r="X18" s="126"/>
      <c r="Y18" s="126"/>
      <c r="Z18" s="126"/>
      <c r="AA18" s="126"/>
      <c r="AB18" s="126"/>
    </row>
    <row r="19">
      <c r="A19" s="7">
        <v>44840.0</v>
      </c>
      <c r="B19" s="9" t="s">
        <v>8738</v>
      </c>
      <c r="C19" s="9" t="s">
        <v>10</v>
      </c>
      <c r="D19" s="24" t="s">
        <v>8739</v>
      </c>
      <c r="E19" s="9"/>
      <c r="F19" s="12"/>
      <c r="G19" s="8" t="s">
        <v>8740</v>
      </c>
      <c r="H19" s="79"/>
      <c r="I19" s="126"/>
      <c r="J19" s="126"/>
      <c r="K19" s="126"/>
      <c r="L19" s="126"/>
      <c r="M19" s="126"/>
      <c r="N19" s="126"/>
      <c r="O19" s="126"/>
      <c r="P19" s="126"/>
      <c r="Q19" s="126"/>
      <c r="R19" s="126"/>
      <c r="S19" s="126"/>
      <c r="T19" s="126"/>
      <c r="U19" s="126"/>
      <c r="V19" s="126"/>
      <c r="W19" s="126"/>
      <c r="X19" s="126"/>
      <c r="Y19" s="126"/>
      <c r="Z19" s="126"/>
      <c r="AA19" s="126"/>
      <c r="AB19" s="126"/>
    </row>
    <row r="20" ht="222.75" customHeight="1">
      <c r="A20" s="7">
        <v>44840.0</v>
      </c>
      <c r="B20" s="9" t="s">
        <v>8741</v>
      </c>
      <c r="C20" s="9" t="s">
        <v>10</v>
      </c>
      <c r="D20" s="129" t="s">
        <v>8742</v>
      </c>
      <c r="E20" s="132"/>
      <c r="F20" s="16" t="s">
        <v>8743</v>
      </c>
      <c r="G20" s="21" t="s">
        <v>8744</v>
      </c>
      <c r="H20" s="79"/>
      <c r="I20" s="126"/>
      <c r="J20" s="126"/>
      <c r="K20" s="126"/>
      <c r="L20" s="126"/>
      <c r="M20" s="126"/>
      <c r="N20" s="126"/>
      <c r="O20" s="126"/>
      <c r="P20" s="126"/>
      <c r="Q20" s="126"/>
      <c r="R20" s="126"/>
      <c r="S20" s="126"/>
      <c r="T20" s="126"/>
      <c r="U20" s="126"/>
      <c r="V20" s="126"/>
      <c r="W20" s="126"/>
      <c r="X20" s="126"/>
      <c r="Y20" s="126"/>
      <c r="Z20" s="126"/>
      <c r="AA20" s="126"/>
      <c r="AB20" s="126"/>
    </row>
    <row r="21" ht="80.25" customHeight="1">
      <c r="A21" s="7">
        <v>44841.0</v>
      </c>
      <c r="B21" s="21" t="s">
        <v>8745</v>
      </c>
      <c r="C21" s="9" t="s">
        <v>14</v>
      </c>
      <c r="D21" s="24" t="s">
        <v>8746</v>
      </c>
      <c r="E21" s="9" t="s">
        <v>7898</v>
      </c>
      <c r="F21" s="26"/>
      <c r="G21" s="8" t="s">
        <v>8747</v>
      </c>
      <c r="H21" s="79"/>
      <c r="I21" s="126"/>
      <c r="J21" s="126"/>
      <c r="K21" s="126"/>
      <c r="L21" s="126"/>
      <c r="M21" s="126"/>
      <c r="N21" s="126"/>
      <c r="O21" s="126"/>
      <c r="P21" s="126"/>
      <c r="Q21" s="126"/>
      <c r="R21" s="126"/>
      <c r="S21" s="126"/>
      <c r="T21" s="126"/>
      <c r="U21" s="126"/>
      <c r="V21" s="126"/>
      <c r="W21" s="126"/>
      <c r="X21" s="126"/>
      <c r="Y21" s="126"/>
      <c r="Z21" s="126"/>
      <c r="AA21" s="126"/>
      <c r="AB21" s="126"/>
    </row>
    <row r="22">
      <c r="A22" s="7">
        <v>44841.0</v>
      </c>
      <c r="B22" s="9" t="s">
        <v>8748</v>
      </c>
      <c r="C22" s="9" t="s">
        <v>14</v>
      </c>
      <c r="D22" s="24" t="s">
        <v>8749</v>
      </c>
      <c r="E22" s="9"/>
      <c r="F22" s="12"/>
      <c r="G22" s="8" t="s">
        <v>8750</v>
      </c>
      <c r="H22" s="79"/>
      <c r="I22" s="126"/>
      <c r="J22" s="126"/>
      <c r="K22" s="126"/>
      <c r="L22" s="126"/>
      <c r="M22" s="126"/>
      <c r="N22" s="126"/>
      <c r="O22" s="126"/>
      <c r="P22" s="126"/>
      <c r="Q22" s="126"/>
      <c r="R22" s="126"/>
      <c r="S22" s="126"/>
      <c r="T22" s="126"/>
      <c r="U22" s="126"/>
      <c r="V22" s="126"/>
      <c r="W22" s="126"/>
      <c r="X22" s="126"/>
      <c r="Y22" s="126"/>
      <c r="Z22" s="126"/>
      <c r="AA22" s="126"/>
      <c r="AB22" s="126"/>
    </row>
    <row r="23" ht="138.75" customHeight="1">
      <c r="A23" s="7">
        <v>44841.0</v>
      </c>
      <c r="B23" s="9" t="s">
        <v>8751</v>
      </c>
      <c r="C23" s="9" t="s">
        <v>14</v>
      </c>
      <c r="D23" s="24" t="s">
        <v>8752</v>
      </c>
      <c r="E23" s="9"/>
      <c r="F23" s="26"/>
      <c r="G23" s="8" t="s">
        <v>6993</v>
      </c>
      <c r="H23" s="79"/>
      <c r="I23" s="9"/>
      <c r="J23" s="133"/>
      <c r="K23" s="126"/>
      <c r="L23" s="126"/>
      <c r="M23" s="126"/>
      <c r="N23" s="126"/>
      <c r="O23" s="126"/>
      <c r="P23" s="126"/>
      <c r="Q23" s="126"/>
      <c r="R23" s="126"/>
      <c r="S23" s="126"/>
      <c r="T23" s="126"/>
      <c r="U23" s="126"/>
      <c r="V23" s="126"/>
      <c r="W23" s="126"/>
      <c r="X23" s="126"/>
      <c r="Y23" s="126"/>
      <c r="Z23" s="126"/>
      <c r="AA23" s="126"/>
      <c r="AB23" s="126"/>
    </row>
    <row r="24" ht="156.0" customHeight="1">
      <c r="A24" s="7">
        <v>44841.0</v>
      </c>
      <c r="B24" s="9" t="s">
        <v>8753</v>
      </c>
      <c r="C24" s="9" t="s">
        <v>14</v>
      </c>
      <c r="D24" s="24" t="s">
        <v>8754</v>
      </c>
      <c r="E24" s="9"/>
      <c r="F24" s="16" t="s">
        <v>8755</v>
      </c>
      <c r="G24" s="78" t="s">
        <v>8756</v>
      </c>
      <c r="H24" s="79"/>
      <c r="I24" s="126"/>
      <c r="J24" s="126"/>
      <c r="K24" s="126"/>
      <c r="L24" s="126"/>
      <c r="M24" s="126"/>
      <c r="N24" s="126"/>
      <c r="O24" s="126"/>
      <c r="P24" s="126"/>
      <c r="Q24" s="126"/>
      <c r="R24" s="126"/>
      <c r="S24" s="126"/>
      <c r="T24" s="126"/>
      <c r="U24" s="126"/>
      <c r="V24" s="126"/>
      <c r="W24" s="126"/>
      <c r="X24" s="126"/>
      <c r="Y24" s="126"/>
      <c r="Z24" s="126"/>
      <c r="AA24" s="126"/>
      <c r="AB24" s="126"/>
    </row>
    <row r="25" ht="157.5" customHeight="1">
      <c r="A25" s="7">
        <v>44844.0</v>
      </c>
      <c r="B25" s="9" t="s">
        <v>8757</v>
      </c>
      <c r="C25" s="9" t="s">
        <v>10</v>
      </c>
      <c r="D25" s="24" t="s">
        <v>8758</v>
      </c>
      <c r="E25" s="9" t="s">
        <v>156</v>
      </c>
      <c r="F25" s="16"/>
      <c r="G25" s="8" t="s">
        <v>8759</v>
      </c>
      <c r="H25" s="79"/>
      <c r="I25" s="126"/>
      <c r="J25" s="126"/>
      <c r="K25" s="126"/>
      <c r="L25" s="126"/>
      <c r="M25" s="126"/>
      <c r="N25" s="126"/>
      <c r="O25" s="126"/>
      <c r="P25" s="126"/>
      <c r="Q25" s="126"/>
      <c r="R25" s="126"/>
      <c r="S25" s="126"/>
      <c r="T25" s="126"/>
      <c r="U25" s="126"/>
      <c r="V25" s="126"/>
      <c r="W25" s="126"/>
      <c r="X25" s="126"/>
      <c r="Y25" s="126"/>
      <c r="Z25" s="126"/>
      <c r="AA25" s="126"/>
      <c r="AB25" s="126"/>
    </row>
    <row r="26" ht="195.0" customHeight="1">
      <c r="A26" s="7">
        <v>44844.0</v>
      </c>
      <c r="B26" s="9" t="s">
        <v>8760</v>
      </c>
      <c r="C26" s="9" t="s">
        <v>14</v>
      </c>
      <c r="D26" s="24" t="s">
        <v>8761</v>
      </c>
      <c r="E26" s="9" t="s">
        <v>7560</v>
      </c>
      <c r="F26" s="134" t="s">
        <v>8762</v>
      </c>
      <c r="G26" s="21" t="s">
        <v>8763</v>
      </c>
      <c r="H26" s="79"/>
      <c r="I26" s="9"/>
      <c r="J26" s="126"/>
      <c r="K26" s="126"/>
      <c r="L26" s="126"/>
      <c r="M26" s="126"/>
      <c r="N26" s="126"/>
      <c r="O26" s="126"/>
      <c r="P26" s="126"/>
      <c r="Q26" s="126"/>
      <c r="R26" s="126"/>
      <c r="S26" s="126"/>
      <c r="T26" s="126"/>
      <c r="U26" s="126"/>
      <c r="V26" s="126"/>
      <c r="W26" s="126"/>
      <c r="X26" s="126"/>
      <c r="Y26" s="126"/>
      <c r="Z26" s="126"/>
      <c r="AA26" s="126"/>
      <c r="AB26" s="126"/>
    </row>
    <row r="27">
      <c r="A27" s="7">
        <v>44844.0</v>
      </c>
      <c r="B27" s="130" t="s">
        <v>8764</v>
      </c>
      <c r="C27" s="9" t="s">
        <v>14</v>
      </c>
      <c r="D27" s="24" t="s">
        <v>8765</v>
      </c>
      <c r="E27" s="9"/>
      <c r="F27" s="26" t="s">
        <v>8766</v>
      </c>
      <c r="G27" s="135" t="s">
        <v>8767</v>
      </c>
      <c r="H27" s="79"/>
      <c r="I27" s="126"/>
      <c r="J27" s="126"/>
      <c r="K27" s="126"/>
      <c r="L27" s="126"/>
      <c r="M27" s="126"/>
      <c r="N27" s="126"/>
      <c r="O27" s="126"/>
      <c r="P27" s="126"/>
      <c r="Q27" s="126"/>
      <c r="R27" s="126"/>
      <c r="S27" s="126"/>
      <c r="T27" s="126"/>
      <c r="U27" s="126"/>
      <c r="V27" s="126"/>
      <c r="W27" s="126"/>
      <c r="X27" s="126"/>
      <c r="Y27" s="126"/>
      <c r="Z27" s="126"/>
      <c r="AA27" s="126"/>
      <c r="AB27" s="126"/>
    </row>
    <row r="28">
      <c r="A28" s="7">
        <v>44844.0</v>
      </c>
      <c r="B28" s="130" t="s">
        <v>8768</v>
      </c>
      <c r="C28" s="9" t="s">
        <v>10</v>
      </c>
      <c r="D28" s="24" t="s">
        <v>8769</v>
      </c>
      <c r="E28" s="9"/>
      <c r="F28" s="26"/>
      <c r="G28" s="8" t="s">
        <v>8770</v>
      </c>
      <c r="H28" s="79"/>
      <c r="I28" s="126"/>
      <c r="J28" s="126"/>
      <c r="K28" s="126"/>
      <c r="L28" s="126"/>
      <c r="M28" s="126"/>
      <c r="N28" s="126"/>
      <c r="O28" s="126"/>
      <c r="P28" s="126"/>
      <c r="Q28" s="126"/>
      <c r="R28" s="126"/>
      <c r="S28" s="126"/>
      <c r="T28" s="126"/>
      <c r="U28" s="126"/>
      <c r="V28" s="126"/>
      <c r="W28" s="126"/>
      <c r="X28" s="126"/>
      <c r="Y28" s="126"/>
      <c r="Z28" s="126"/>
      <c r="AA28" s="126"/>
      <c r="AB28" s="126"/>
    </row>
    <row r="29" ht="402.0" customHeight="1">
      <c r="A29" s="7">
        <v>44844.0</v>
      </c>
      <c r="B29" s="130" t="s">
        <v>8771</v>
      </c>
      <c r="C29" s="9" t="s">
        <v>14</v>
      </c>
      <c r="D29" s="24" t="s">
        <v>8772</v>
      </c>
      <c r="E29" s="9"/>
      <c r="F29" s="26" t="s">
        <v>8773</v>
      </c>
      <c r="G29" s="21" t="s">
        <v>8774</v>
      </c>
      <c r="H29" s="79"/>
      <c r="I29" s="126"/>
      <c r="J29" s="126"/>
      <c r="K29" s="126"/>
      <c r="L29" s="126"/>
      <c r="M29" s="126"/>
      <c r="N29" s="126"/>
      <c r="O29" s="126"/>
      <c r="P29" s="126"/>
      <c r="Q29" s="126"/>
      <c r="R29" s="126"/>
      <c r="S29" s="126"/>
      <c r="T29" s="126"/>
      <c r="U29" s="126"/>
      <c r="V29" s="126"/>
      <c r="W29" s="126"/>
      <c r="X29" s="126"/>
      <c r="Y29" s="126"/>
      <c r="Z29" s="126"/>
      <c r="AA29" s="126"/>
      <c r="AB29" s="126"/>
    </row>
    <row r="30">
      <c r="A30" s="7">
        <v>44845.0</v>
      </c>
      <c r="B30" s="9" t="s">
        <v>8775</v>
      </c>
      <c r="C30" s="9" t="s">
        <v>14</v>
      </c>
      <c r="D30" s="24" t="s">
        <v>8776</v>
      </c>
      <c r="E30" s="9"/>
      <c r="F30" s="136" t="s">
        <v>8777</v>
      </c>
      <c r="G30" s="137" t="s">
        <v>8778</v>
      </c>
      <c r="H30" s="79"/>
      <c r="I30" s="126"/>
      <c r="J30" s="126"/>
      <c r="K30" s="126"/>
      <c r="L30" s="126"/>
      <c r="M30" s="126"/>
      <c r="N30" s="126"/>
      <c r="O30" s="126"/>
      <c r="P30" s="126"/>
      <c r="Q30" s="126"/>
      <c r="R30" s="126"/>
      <c r="S30" s="126"/>
      <c r="T30" s="126"/>
      <c r="U30" s="126"/>
      <c r="V30" s="126"/>
      <c r="W30" s="126"/>
      <c r="X30" s="126"/>
      <c r="Y30" s="126"/>
      <c r="Z30" s="126"/>
      <c r="AA30" s="126"/>
      <c r="AB30" s="126"/>
    </row>
    <row r="31">
      <c r="A31" s="7">
        <v>44845.0</v>
      </c>
      <c r="B31" s="9" t="s">
        <v>8779</v>
      </c>
      <c r="C31" s="9" t="s">
        <v>14</v>
      </c>
      <c r="D31" s="24" t="s">
        <v>8780</v>
      </c>
      <c r="E31" s="9"/>
      <c r="F31" s="26" t="s">
        <v>8781</v>
      </c>
      <c r="G31" s="21" t="s">
        <v>8782</v>
      </c>
      <c r="H31" s="79"/>
      <c r="I31" s="126"/>
      <c r="J31" s="126"/>
      <c r="K31" s="126"/>
      <c r="L31" s="126"/>
      <c r="M31" s="126"/>
      <c r="N31" s="126"/>
      <c r="O31" s="126"/>
      <c r="P31" s="126"/>
      <c r="Q31" s="126"/>
      <c r="R31" s="126"/>
      <c r="S31" s="126"/>
      <c r="T31" s="126"/>
      <c r="U31" s="126"/>
      <c r="V31" s="126"/>
      <c r="W31" s="126"/>
      <c r="X31" s="126"/>
      <c r="Y31" s="126"/>
      <c r="Z31" s="126"/>
      <c r="AA31" s="126"/>
      <c r="AB31" s="126"/>
    </row>
    <row r="32">
      <c r="A32" s="7">
        <v>44845.0</v>
      </c>
      <c r="B32" s="9" t="s">
        <v>8783</v>
      </c>
      <c r="C32" s="9" t="s">
        <v>10</v>
      </c>
      <c r="D32" s="129" t="s">
        <v>8694</v>
      </c>
      <c r="E32" s="9"/>
      <c r="F32" s="16" t="s">
        <v>8784</v>
      </c>
      <c r="G32" s="21" t="s">
        <v>8785</v>
      </c>
      <c r="H32" s="79"/>
      <c r="I32" s="126"/>
      <c r="J32" s="126"/>
      <c r="K32" s="126"/>
      <c r="L32" s="126"/>
      <c r="M32" s="126"/>
      <c r="N32" s="126"/>
      <c r="O32" s="126"/>
      <c r="P32" s="126"/>
      <c r="Q32" s="126"/>
      <c r="R32" s="126"/>
      <c r="S32" s="126"/>
      <c r="T32" s="126"/>
      <c r="U32" s="126"/>
      <c r="V32" s="126"/>
      <c r="W32" s="126"/>
      <c r="X32" s="126"/>
      <c r="Y32" s="126"/>
      <c r="Z32" s="126"/>
      <c r="AA32" s="126"/>
      <c r="AB32" s="126"/>
    </row>
    <row r="33" ht="318.75" customHeight="1">
      <c r="A33" s="7">
        <v>44846.0</v>
      </c>
      <c r="B33" s="130" t="s">
        <v>8786</v>
      </c>
      <c r="C33" s="9" t="s">
        <v>14</v>
      </c>
      <c r="D33" s="24" t="s">
        <v>8787</v>
      </c>
      <c r="E33" s="9" t="s">
        <v>8788</v>
      </c>
      <c r="F33" s="136" t="s">
        <v>8789</v>
      </c>
      <c r="G33" s="8" t="s">
        <v>8790</v>
      </c>
      <c r="H33" s="79"/>
      <c r="I33" s="126"/>
      <c r="J33" s="126"/>
      <c r="K33" s="126"/>
      <c r="L33" s="126"/>
      <c r="M33" s="126"/>
      <c r="N33" s="126"/>
      <c r="O33" s="126"/>
      <c r="P33" s="126"/>
      <c r="Q33" s="126"/>
      <c r="R33" s="126"/>
      <c r="S33" s="126"/>
      <c r="T33" s="126"/>
      <c r="U33" s="126"/>
      <c r="V33" s="126"/>
      <c r="W33" s="126"/>
      <c r="X33" s="126"/>
      <c r="Y33" s="126"/>
      <c r="Z33" s="126"/>
      <c r="AA33" s="126"/>
      <c r="AB33" s="126"/>
    </row>
    <row r="34">
      <c r="A34" s="7">
        <v>44846.0</v>
      </c>
      <c r="B34" s="9" t="s">
        <v>8791</v>
      </c>
      <c r="C34" s="9" t="s">
        <v>14</v>
      </c>
      <c r="D34" s="24" t="s">
        <v>8792</v>
      </c>
      <c r="E34" s="9"/>
      <c r="F34" s="138" t="s">
        <v>8793</v>
      </c>
      <c r="G34" s="21" t="s">
        <v>8794</v>
      </c>
      <c r="H34" s="79"/>
      <c r="I34" s="126"/>
      <c r="J34" s="126"/>
      <c r="K34" s="126"/>
      <c r="L34" s="126"/>
      <c r="M34" s="126"/>
      <c r="N34" s="126"/>
      <c r="O34" s="126"/>
      <c r="P34" s="126"/>
      <c r="Q34" s="126"/>
      <c r="R34" s="126"/>
      <c r="S34" s="126"/>
      <c r="T34" s="126"/>
      <c r="U34" s="126"/>
      <c r="V34" s="126"/>
      <c r="W34" s="126"/>
      <c r="X34" s="126"/>
      <c r="Y34" s="126"/>
      <c r="Z34" s="126"/>
      <c r="AA34" s="126"/>
      <c r="AB34" s="126"/>
    </row>
    <row r="35">
      <c r="A35" s="7">
        <v>44846.0</v>
      </c>
      <c r="B35" s="9" t="s">
        <v>8795</v>
      </c>
      <c r="C35" s="9" t="s">
        <v>14</v>
      </c>
      <c r="D35" s="24" t="s">
        <v>8796</v>
      </c>
      <c r="E35" s="9"/>
      <c r="F35" s="26" t="s">
        <v>8797</v>
      </c>
      <c r="G35" s="8" t="s">
        <v>8798</v>
      </c>
      <c r="H35" s="79"/>
      <c r="I35" s="126"/>
      <c r="J35" s="126"/>
      <c r="K35" s="126"/>
      <c r="L35" s="126"/>
      <c r="M35" s="126"/>
      <c r="N35" s="126"/>
      <c r="O35" s="126"/>
      <c r="P35" s="126"/>
      <c r="Q35" s="126"/>
      <c r="R35" s="126"/>
      <c r="S35" s="126"/>
      <c r="T35" s="126"/>
      <c r="U35" s="126"/>
      <c r="V35" s="126"/>
      <c r="W35" s="126"/>
      <c r="X35" s="126"/>
      <c r="Y35" s="126"/>
      <c r="Z35" s="126"/>
      <c r="AA35" s="126"/>
      <c r="AB35" s="126"/>
    </row>
    <row r="36">
      <c r="A36" s="7">
        <v>44846.0</v>
      </c>
      <c r="B36" s="9" t="s">
        <v>8799</v>
      </c>
      <c r="C36" s="9" t="s">
        <v>14</v>
      </c>
      <c r="D36" s="24" t="s">
        <v>8800</v>
      </c>
      <c r="E36" s="9" t="s">
        <v>109</v>
      </c>
      <c r="F36" s="26" t="s">
        <v>8801</v>
      </c>
      <c r="G36" s="21" t="s">
        <v>8802</v>
      </c>
      <c r="H36" s="79"/>
      <c r="I36" s="126"/>
      <c r="J36" s="126"/>
      <c r="K36" s="126"/>
      <c r="L36" s="126"/>
      <c r="M36" s="126"/>
      <c r="N36" s="126"/>
      <c r="O36" s="126"/>
      <c r="P36" s="126"/>
      <c r="Q36" s="126"/>
      <c r="R36" s="126"/>
      <c r="S36" s="126"/>
      <c r="T36" s="126"/>
      <c r="U36" s="126"/>
      <c r="V36" s="126"/>
      <c r="W36" s="126"/>
      <c r="X36" s="126"/>
      <c r="Y36" s="126"/>
      <c r="Z36" s="126"/>
      <c r="AA36" s="126"/>
      <c r="AB36" s="126"/>
    </row>
    <row r="37">
      <c r="A37" s="7">
        <v>44846.0</v>
      </c>
      <c r="B37" s="9" t="s">
        <v>8803</v>
      </c>
      <c r="C37" s="9" t="s">
        <v>14</v>
      </c>
      <c r="D37" s="24" t="s">
        <v>8804</v>
      </c>
      <c r="E37" s="9" t="s">
        <v>3947</v>
      </c>
      <c r="F37" s="16"/>
      <c r="G37" s="8" t="s">
        <v>8805</v>
      </c>
      <c r="H37" s="79"/>
      <c r="I37" s="126"/>
      <c r="J37" s="126"/>
      <c r="K37" s="126"/>
      <c r="L37" s="126"/>
      <c r="M37" s="126"/>
      <c r="N37" s="126"/>
      <c r="O37" s="126"/>
      <c r="P37" s="126"/>
      <c r="Q37" s="126"/>
      <c r="R37" s="126"/>
      <c r="S37" s="126"/>
      <c r="T37" s="126"/>
      <c r="U37" s="126"/>
      <c r="V37" s="126"/>
      <c r="W37" s="126"/>
      <c r="X37" s="126"/>
      <c r="Y37" s="126"/>
      <c r="Z37" s="126"/>
      <c r="AA37" s="126"/>
      <c r="AB37" s="126"/>
    </row>
    <row r="38">
      <c r="A38" s="7">
        <v>44846.0</v>
      </c>
      <c r="B38" s="9" t="s">
        <v>8806</v>
      </c>
      <c r="C38" s="9" t="s">
        <v>14</v>
      </c>
      <c r="D38" s="129" t="s">
        <v>8807</v>
      </c>
      <c r="E38" s="9"/>
      <c r="F38" s="12"/>
      <c r="G38" s="8" t="s">
        <v>8808</v>
      </c>
      <c r="H38" s="79"/>
      <c r="I38" s="126"/>
      <c r="J38" s="126"/>
      <c r="K38" s="126"/>
      <c r="L38" s="126"/>
      <c r="M38" s="126"/>
      <c r="N38" s="126"/>
      <c r="O38" s="126"/>
      <c r="P38" s="126"/>
      <c r="Q38" s="126"/>
      <c r="R38" s="126"/>
      <c r="S38" s="126"/>
      <c r="T38" s="126"/>
      <c r="U38" s="126"/>
      <c r="V38" s="126"/>
      <c r="W38" s="126"/>
      <c r="X38" s="126"/>
      <c r="Y38" s="126"/>
      <c r="Z38" s="126"/>
      <c r="AA38" s="126"/>
      <c r="AB38" s="126"/>
    </row>
    <row r="39">
      <c r="A39" s="7">
        <v>44846.0</v>
      </c>
      <c r="B39" s="9" t="s">
        <v>8809</v>
      </c>
      <c r="C39" s="9" t="s">
        <v>14</v>
      </c>
      <c r="D39" s="24" t="s">
        <v>8810</v>
      </c>
      <c r="E39" s="9"/>
      <c r="F39" s="26" t="s">
        <v>5361</v>
      </c>
      <c r="G39" s="21" t="s">
        <v>8811</v>
      </c>
      <c r="H39" s="79"/>
      <c r="I39" s="126"/>
      <c r="J39" s="126"/>
      <c r="K39" s="126"/>
      <c r="L39" s="126"/>
      <c r="M39" s="126"/>
      <c r="N39" s="126"/>
      <c r="O39" s="126"/>
      <c r="P39" s="126"/>
      <c r="Q39" s="126"/>
      <c r="R39" s="126"/>
      <c r="S39" s="126"/>
      <c r="T39" s="126"/>
      <c r="U39" s="126"/>
      <c r="V39" s="126"/>
      <c r="W39" s="126"/>
      <c r="X39" s="126"/>
      <c r="Y39" s="126"/>
      <c r="Z39" s="126"/>
      <c r="AA39" s="126"/>
      <c r="AB39" s="126"/>
    </row>
    <row r="40">
      <c r="A40" s="7">
        <v>44846.0</v>
      </c>
      <c r="B40" s="9" t="s">
        <v>8812</v>
      </c>
      <c r="C40" s="9" t="s">
        <v>14</v>
      </c>
      <c r="D40" s="24" t="s">
        <v>8813</v>
      </c>
      <c r="E40" s="9"/>
      <c r="F40" s="26" t="s">
        <v>8814</v>
      </c>
      <c r="G40" s="21" t="s">
        <v>8815</v>
      </c>
      <c r="H40" s="79"/>
      <c r="I40" s="126"/>
      <c r="J40" s="126"/>
      <c r="K40" s="126"/>
      <c r="L40" s="126"/>
      <c r="M40" s="126"/>
      <c r="N40" s="126"/>
      <c r="O40" s="126"/>
      <c r="P40" s="126"/>
      <c r="Q40" s="126"/>
      <c r="R40" s="126"/>
      <c r="S40" s="126"/>
      <c r="T40" s="126"/>
      <c r="U40" s="126"/>
      <c r="V40" s="126"/>
      <c r="W40" s="126"/>
      <c r="X40" s="126"/>
      <c r="Y40" s="126"/>
      <c r="Z40" s="126"/>
      <c r="AA40" s="126"/>
      <c r="AB40" s="126"/>
    </row>
    <row r="41">
      <c r="A41" s="7">
        <v>44847.0</v>
      </c>
      <c r="B41" s="9" t="s">
        <v>8816</v>
      </c>
      <c r="C41" s="9" t="s">
        <v>14</v>
      </c>
      <c r="D41" s="24" t="s">
        <v>8817</v>
      </c>
      <c r="E41" s="9" t="s">
        <v>156</v>
      </c>
      <c r="F41" s="26"/>
      <c r="G41" s="8" t="s">
        <v>8818</v>
      </c>
      <c r="H41" s="79"/>
      <c r="I41" s="126"/>
      <c r="J41" s="126"/>
      <c r="K41" s="126"/>
      <c r="L41" s="126"/>
      <c r="M41" s="126"/>
      <c r="N41" s="126"/>
      <c r="O41" s="126"/>
      <c r="P41" s="126"/>
      <c r="Q41" s="126"/>
      <c r="R41" s="126"/>
      <c r="S41" s="126"/>
      <c r="T41" s="126"/>
      <c r="U41" s="126"/>
      <c r="V41" s="126"/>
      <c r="W41" s="126"/>
      <c r="X41" s="126"/>
      <c r="Y41" s="126"/>
      <c r="Z41" s="126"/>
      <c r="AA41" s="126"/>
      <c r="AB41" s="126"/>
    </row>
    <row r="42">
      <c r="A42" s="7">
        <v>44847.0</v>
      </c>
      <c r="B42" s="9" t="s">
        <v>8819</v>
      </c>
      <c r="C42" s="9" t="s">
        <v>10</v>
      </c>
      <c r="D42" s="24" t="s">
        <v>8820</v>
      </c>
      <c r="E42" s="9"/>
      <c r="F42" s="26"/>
      <c r="G42" s="8" t="s">
        <v>8821</v>
      </c>
      <c r="H42" s="79"/>
      <c r="I42" s="126"/>
      <c r="J42" s="126"/>
      <c r="K42" s="126"/>
      <c r="L42" s="126"/>
      <c r="M42" s="126"/>
      <c r="N42" s="126"/>
      <c r="O42" s="126"/>
      <c r="P42" s="126"/>
      <c r="Q42" s="126"/>
      <c r="R42" s="126"/>
      <c r="S42" s="126"/>
      <c r="T42" s="126"/>
      <c r="U42" s="126"/>
      <c r="V42" s="126"/>
      <c r="W42" s="126"/>
      <c r="X42" s="126"/>
      <c r="Y42" s="126"/>
      <c r="Z42" s="126"/>
      <c r="AA42" s="126"/>
      <c r="AB42" s="126"/>
    </row>
    <row r="43">
      <c r="A43" s="7">
        <v>44848.0</v>
      </c>
      <c r="B43" s="139" t="s">
        <v>8822</v>
      </c>
      <c r="C43" s="9" t="s">
        <v>14</v>
      </c>
      <c r="D43" s="24" t="s">
        <v>8823</v>
      </c>
      <c r="E43" s="9" t="s">
        <v>3947</v>
      </c>
      <c r="F43" s="26"/>
      <c r="G43" s="8" t="s">
        <v>8824</v>
      </c>
      <c r="H43" s="79"/>
      <c r="I43" s="126"/>
      <c r="J43" s="126"/>
      <c r="K43" s="126"/>
      <c r="L43" s="126"/>
      <c r="M43" s="126"/>
      <c r="N43" s="126"/>
      <c r="O43" s="126"/>
      <c r="P43" s="126"/>
      <c r="Q43" s="126"/>
      <c r="R43" s="126"/>
      <c r="S43" s="126"/>
      <c r="T43" s="126"/>
      <c r="U43" s="126"/>
      <c r="V43" s="126"/>
      <c r="W43" s="126"/>
      <c r="X43" s="126"/>
      <c r="Y43" s="126"/>
      <c r="Z43" s="126"/>
      <c r="AA43" s="126"/>
      <c r="AB43" s="126"/>
    </row>
    <row r="44">
      <c r="A44" s="7">
        <v>44848.0</v>
      </c>
      <c r="B44" s="9" t="s">
        <v>8825</v>
      </c>
      <c r="C44" s="9" t="s">
        <v>10</v>
      </c>
      <c r="D44" s="24" t="s">
        <v>8826</v>
      </c>
      <c r="E44" s="9"/>
      <c r="F44" s="140" t="s">
        <v>8827</v>
      </c>
      <c r="G44" s="8" t="s">
        <v>8790</v>
      </c>
      <c r="H44" s="81" t="s">
        <v>8828</v>
      </c>
      <c r="I44" s="126"/>
      <c r="J44" s="126"/>
      <c r="K44" s="126"/>
      <c r="L44" s="126"/>
      <c r="M44" s="126"/>
      <c r="N44" s="126"/>
      <c r="O44" s="126"/>
      <c r="P44" s="126"/>
      <c r="Q44" s="126"/>
      <c r="R44" s="126"/>
      <c r="S44" s="126"/>
      <c r="T44" s="126"/>
      <c r="U44" s="126"/>
      <c r="V44" s="126"/>
      <c r="W44" s="126"/>
      <c r="X44" s="126"/>
      <c r="Y44" s="126"/>
      <c r="Z44" s="126"/>
      <c r="AA44" s="126"/>
      <c r="AB44" s="126"/>
    </row>
    <row r="45">
      <c r="A45" s="7">
        <v>44848.0</v>
      </c>
      <c r="B45" s="9" t="s">
        <v>8829</v>
      </c>
      <c r="C45" s="9" t="s">
        <v>10</v>
      </c>
      <c r="D45" s="24" t="s">
        <v>8830</v>
      </c>
      <c r="E45" s="9"/>
      <c r="F45" s="140" t="s">
        <v>8831</v>
      </c>
      <c r="G45" s="8" t="s">
        <v>8790</v>
      </c>
      <c r="H45" s="79"/>
      <c r="I45" s="126"/>
      <c r="J45" s="126"/>
      <c r="K45" s="126"/>
      <c r="L45" s="126"/>
      <c r="M45" s="126"/>
      <c r="N45" s="126"/>
      <c r="O45" s="126"/>
      <c r="P45" s="126"/>
      <c r="Q45" s="126"/>
      <c r="R45" s="126"/>
      <c r="S45" s="126"/>
      <c r="T45" s="126"/>
      <c r="U45" s="126"/>
      <c r="V45" s="126"/>
      <c r="W45" s="126"/>
      <c r="X45" s="126"/>
      <c r="Y45" s="126"/>
      <c r="Z45" s="126"/>
      <c r="AA45" s="126"/>
      <c r="AB45" s="126"/>
    </row>
    <row r="46" ht="234.75" customHeight="1">
      <c r="A46" s="7">
        <v>44848.0</v>
      </c>
      <c r="B46" s="130" t="s">
        <v>8832</v>
      </c>
      <c r="C46" s="9" t="s">
        <v>14</v>
      </c>
      <c r="D46" s="24" t="s">
        <v>8833</v>
      </c>
      <c r="E46" s="9"/>
      <c r="F46" s="134" t="s">
        <v>499</v>
      </c>
      <c r="G46" s="78" t="s">
        <v>8834</v>
      </c>
      <c r="H46" s="79"/>
      <c r="I46" s="126"/>
      <c r="J46" s="126"/>
      <c r="K46" s="126"/>
      <c r="L46" s="126"/>
      <c r="M46" s="126"/>
      <c r="N46" s="126"/>
      <c r="O46" s="126"/>
      <c r="P46" s="126"/>
      <c r="Q46" s="126"/>
      <c r="R46" s="126"/>
      <c r="S46" s="126"/>
      <c r="T46" s="126"/>
      <c r="U46" s="126"/>
      <c r="V46" s="126"/>
      <c r="W46" s="126"/>
      <c r="X46" s="126"/>
      <c r="Y46" s="126"/>
      <c r="Z46" s="126"/>
      <c r="AA46" s="126"/>
      <c r="AB46" s="126"/>
    </row>
    <row r="47">
      <c r="A47" s="7">
        <v>44848.0</v>
      </c>
      <c r="B47" s="9" t="s">
        <v>8835</v>
      </c>
      <c r="C47" s="9" t="s">
        <v>14</v>
      </c>
      <c r="D47" s="24" t="s">
        <v>8836</v>
      </c>
      <c r="E47" s="9" t="s">
        <v>109</v>
      </c>
      <c r="F47" s="16"/>
      <c r="G47" s="8" t="s">
        <v>8837</v>
      </c>
      <c r="H47" s="79"/>
      <c r="I47" s="126"/>
      <c r="J47" s="126"/>
      <c r="K47" s="126"/>
      <c r="L47" s="126"/>
      <c r="M47" s="126"/>
      <c r="N47" s="126"/>
      <c r="O47" s="126"/>
      <c r="P47" s="126"/>
      <c r="Q47" s="126"/>
      <c r="R47" s="126"/>
      <c r="S47" s="126"/>
      <c r="T47" s="126"/>
      <c r="U47" s="126"/>
      <c r="V47" s="126"/>
      <c r="W47" s="126"/>
      <c r="X47" s="126"/>
      <c r="Y47" s="126"/>
      <c r="Z47" s="126"/>
      <c r="AA47" s="126"/>
      <c r="AB47" s="126"/>
    </row>
    <row r="48">
      <c r="A48" s="7">
        <v>44849.0</v>
      </c>
      <c r="B48" s="9" t="s">
        <v>8838</v>
      </c>
      <c r="C48" s="9" t="s">
        <v>14</v>
      </c>
      <c r="D48" s="24" t="s">
        <v>8839</v>
      </c>
      <c r="E48" s="9" t="s">
        <v>109</v>
      </c>
      <c r="F48" s="12"/>
      <c r="G48" s="8" t="s">
        <v>8840</v>
      </c>
      <c r="H48" s="79"/>
      <c r="I48" s="126"/>
      <c r="J48" s="126"/>
      <c r="K48" s="126"/>
      <c r="L48" s="126"/>
      <c r="M48" s="126"/>
      <c r="N48" s="126"/>
      <c r="O48" s="126"/>
      <c r="P48" s="126"/>
      <c r="Q48" s="126"/>
      <c r="R48" s="126"/>
      <c r="S48" s="126"/>
      <c r="T48" s="126"/>
      <c r="U48" s="126"/>
      <c r="V48" s="126"/>
      <c r="W48" s="126"/>
      <c r="X48" s="126"/>
      <c r="Y48" s="126"/>
      <c r="Z48" s="126"/>
      <c r="AA48" s="126"/>
      <c r="AB48" s="126"/>
    </row>
    <row r="49">
      <c r="A49" s="7">
        <v>44849.0</v>
      </c>
      <c r="B49" s="9" t="s">
        <v>8841</v>
      </c>
      <c r="C49" s="130" t="s">
        <v>10</v>
      </c>
      <c r="D49" s="24" t="s">
        <v>8842</v>
      </c>
      <c r="E49" s="9"/>
      <c r="F49" s="45" t="s">
        <v>8843</v>
      </c>
      <c r="G49" s="78" t="s">
        <v>8844</v>
      </c>
      <c r="H49" s="81" t="s">
        <v>8828</v>
      </c>
      <c r="I49" s="126"/>
      <c r="J49" s="126"/>
      <c r="K49" s="126"/>
      <c r="L49" s="126"/>
      <c r="M49" s="126"/>
      <c r="N49" s="126"/>
      <c r="O49" s="126"/>
      <c r="P49" s="126"/>
      <c r="Q49" s="126"/>
      <c r="R49" s="126"/>
      <c r="S49" s="126"/>
      <c r="T49" s="126"/>
      <c r="U49" s="126"/>
      <c r="V49" s="126"/>
      <c r="W49" s="126"/>
      <c r="X49" s="126"/>
      <c r="Y49" s="126"/>
      <c r="Z49" s="126"/>
      <c r="AA49" s="126"/>
      <c r="AB49" s="126"/>
    </row>
    <row r="50">
      <c r="A50" s="7">
        <v>44849.0</v>
      </c>
      <c r="B50" s="9" t="s">
        <v>8845</v>
      </c>
      <c r="C50" s="9" t="s">
        <v>14</v>
      </c>
      <c r="D50" s="24" t="s">
        <v>8846</v>
      </c>
      <c r="E50" s="9" t="s">
        <v>156</v>
      </c>
      <c r="F50" s="141" t="s">
        <v>8847</v>
      </c>
      <c r="G50" s="8" t="s">
        <v>8790</v>
      </c>
      <c r="H50" s="79"/>
      <c r="I50" s="126"/>
      <c r="J50" s="126"/>
      <c r="K50" s="126"/>
      <c r="L50" s="126"/>
      <c r="M50" s="126"/>
      <c r="N50" s="126"/>
      <c r="O50" s="126"/>
      <c r="P50" s="126"/>
      <c r="Q50" s="126"/>
      <c r="R50" s="126"/>
      <c r="S50" s="126"/>
      <c r="T50" s="126"/>
      <c r="U50" s="126"/>
      <c r="V50" s="126"/>
      <c r="W50" s="126"/>
      <c r="X50" s="126"/>
      <c r="Y50" s="126"/>
      <c r="Z50" s="126"/>
      <c r="AA50" s="126"/>
      <c r="AB50" s="126"/>
    </row>
    <row r="51">
      <c r="A51" s="7">
        <v>44849.0</v>
      </c>
      <c r="B51" s="9" t="s">
        <v>8848</v>
      </c>
      <c r="C51" s="9" t="s">
        <v>14</v>
      </c>
      <c r="D51" s="24" t="s">
        <v>8849</v>
      </c>
      <c r="E51" s="9" t="s">
        <v>6228</v>
      </c>
      <c r="F51" s="136" t="s">
        <v>8850</v>
      </c>
      <c r="G51" s="8" t="s">
        <v>8790</v>
      </c>
      <c r="H51" s="81" t="s">
        <v>8828</v>
      </c>
      <c r="I51" s="126"/>
      <c r="J51" s="126"/>
      <c r="K51" s="126"/>
      <c r="L51" s="126"/>
      <c r="M51" s="126"/>
      <c r="N51" s="126"/>
      <c r="O51" s="126"/>
      <c r="P51" s="126"/>
      <c r="Q51" s="126"/>
      <c r="R51" s="126"/>
      <c r="S51" s="126"/>
      <c r="T51" s="126"/>
      <c r="U51" s="126"/>
      <c r="V51" s="126"/>
      <c r="W51" s="126"/>
      <c r="X51" s="126"/>
      <c r="Y51" s="126"/>
      <c r="Z51" s="126"/>
      <c r="AA51" s="126"/>
      <c r="AB51" s="126"/>
    </row>
    <row r="52">
      <c r="A52" s="7">
        <v>44849.0</v>
      </c>
      <c r="B52" s="9" t="s">
        <v>8851</v>
      </c>
      <c r="C52" s="9" t="s">
        <v>14</v>
      </c>
      <c r="D52" s="24" t="s">
        <v>8852</v>
      </c>
      <c r="E52" s="9" t="s">
        <v>156</v>
      </c>
      <c r="F52" s="140" t="s">
        <v>8853</v>
      </c>
      <c r="G52" s="8" t="s">
        <v>8790</v>
      </c>
      <c r="H52" s="79"/>
      <c r="I52" s="126"/>
      <c r="J52" s="126"/>
      <c r="K52" s="126"/>
      <c r="L52" s="126"/>
      <c r="M52" s="126"/>
      <c r="N52" s="126"/>
      <c r="O52" s="126"/>
      <c r="P52" s="126"/>
      <c r="Q52" s="126"/>
      <c r="R52" s="126"/>
      <c r="S52" s="126"/>
      <c r="T52" s="126"/>
      <c r="U52" s="126"/>
      <c r="V52" s="126"/>
      <c r="W52" s="126"/>
      <c r="X52" s="126"/>
      <c r="Y52" s="126"/>
      <c r="Z52" s="126"/>
      <c r="AA52" s="126"/>
      <c r="AB52" s="126"/>
    </row>
    <row r="53">
      <c r="A53" s="7">
        <v>44849.0</v>
      </c>
      <c r="B53" s="9" t="s">
        <v>8854</v>
      </c>
      <c r="C53" s="9" t="s">
        <v>14</v>
      </c>
      <c r="D53" s="24" t="s">
        <v>8855</v>
      </c>
      <c r="E53" s="9" t="s">
        <v>8856</v>
      </c>
      <c r="F53" s="16" t="s">
        <v>8857</v>
      </c>
      <c r="G53" s="21" t="s">
        <v>8858</v>
      </c>
      <c r="H53" s="79"/>
      <c r="I53" s="126"/>
      <c r="J53" s="126"/>
      <c r="K53" s="126"/>
      <c r="L53" s="126"/>
      <c r="M53" s="126"/>
      <c r="N53" s="126"/>
      <c r="O53" s="126"/>
      <c r="P53" s="126"/>
      <c r="Q53" s="126"/>
      <c r="R53" s="126"/>
      <c r="S53" s="126"/>
      <c r="T53" s="126"/>
      <c r="U53" s="126"/>
      <c r="V53" s="126"/>
      <c r="W53" s="126"/>
      <c r="X53" s="126"/>
      <c r="Y53" s="126"/>
      <c r="Z53" s="126"/>
      <c r="AA53" s="126"/>
      <c r="AB53" s="126"/>
    </row>
    <row r="54">
      <c r="A54" s="7">
        <v>44849.0</v>
      </c>
      <c r="B54" s="9" t="s">
        <v>8859</v>
      </c>
      <c r="C54" s="9" t="s">
        <v>14</v>
      </c>
      <c r="D54" s="24" t="s">
        <v>8860</v>
      </c>
      <c r="E54" s="9" t="s">
        <v>109</v>
      </c>
      <c r="F54" s="12"/>
      <c r="G54" s="8" t="s">
        <v>7932</v>
      </c>
      <c r="H54" s="79"/>
      <c r="I54" s="126"/>
      <c r="J54" s="126"/>
      <c r="K54" s="126"/>
      <c r="L54" s="126"/>
      <c r="M54" s="126"/>
      <c r="N54" s="126"/>
      <c r="O54" s="126"/>
      <c r="P54" s="126"/>
      <c r="Q54" s="126"/>
      <c r="R54" s="126"/>
      <c r="S54" s="126"/>
      <c r="T54" s="126"/>
      <c r="U54" s="126"/>
      <c r="V54" s="126"/>
      <c r="W54" s="126"/>
      <c r="X54" s="126"/>
      <c r="Y54" s="126"/>
      <c r="Z54" s="126"/>
      <c r="AA54" s="126"/>
      <c r="AB54" s="126"/>
    </row>
    <row r="55">
      <c r="A55" s="7">
        <v>44851.0</v>
      </c>
      <c r="B55" s="9" t="s">
        <v>8861</v>
      </c>
      <c r="C55" s="9" t="s">
        <v>14</v>
      </c>
      <c r="D55" s="24" t="s">
        <v>8862</v>
      </c>
      <c r="E55" s="9" t="s">
        <v>109</v>
      </c>
      <c r="F55" s="16" t="s">
        <v>8863</v>
      </c>
      <c r="G55" s="21" t="s">
        <v>8864</v>
      </c>
      <c r="H55" s="79"/>
      <c r="I55" s="126"/>
      <c r="J55" s="126"/>
      <c r="K55" s="126"/>
      <c r="L55" s="126"/>
      <c r="M55" s="126"/>
      <c r="N55" s="126"/>
      <c r="O55" s="126"/>
      <c r="P55" s="126"/>
      <c r="Q55" s="126"/>
      <c r="R55" s="126"/>
      <c r="S55" s="126"/>
      <c r="T55" s="126"/>
      <c r="U55" s="126"/>
      <c r="V55" s="126"/>
      <c r="W55" s="126"/>
      <c r="X55" s="126"/>
      <c r="Y55" s="126"/>
      <c r="Z55" s="126"/>
      <c r="AA55" s="126"/>
      <c r="AB55" s="126"/>
    </row>
    <row r="56">
      <c r="A56" s="7">
        <v>44851.0</v>
      </c>
      <c r="B56" s="9" t="s">
        <v>8865</v>
      </c>
      <c r="C56" s="130" t="s">
        <v>14</v>
      </c>
      <c r="D56" s="24" t="s">
        <v>8866</v>
      </c>
      <c r="E56" s="9" t="s">
        <v>2178</v>
      </c>
      <c r="F56" s="136" t="s">
        <v>8867</v>
      </c>
      <c r="G56" s="8" t="s">
        <v>8868</v>
      </c>
      <c r="H56" s="79"/>
      <c r="I56" s="126"/>
      <c r="J56" s="126"/>
      <c r="K56" s="126"/>
      <c r="L56" s="126"/>
      <c r="M56" s="126"/>
      <c r="N56" s="126"/>
      <c r="O56" s="126"/>
      <c r="P56" s="126"/>
      <c r="Q56" s="126"/>
      <c r="R56" s="126"/>
      <c r="S56" s="126"/>
      <c r="T56" s="126"/>
      <c r="U56" s="126"/>
      <c r="V56" s="126"/>
      <c r="W56" s="126"/>
      <c r="X56" s="126"/>
      <c r="Y56" s="126"/>
      <c r="Z56" s="126"/>
      <c r="AA56" s="126"/>
      <c r="AB56" s="126"/>
    </row>
    <row r="57">
      <c r="A57" s="7">
        <v>44851.0</v>
      </c>
      <c r="B57" s="9" t="s">
        <v>8869</v>
      </c>
      <c r="C57" s="9" t="s">
        <v>14</v>
      </c>
      <c r="D57" s="24" t="s">
        <v>8870</v>
      </c>
      <c r="E57" s="9"/>
      <c r="F57" s="136" t="s">
        <v>8871</v>
      </c>
      <c r="G57" s="8" t="s">
        <v>8790</v>
      </c>
      <c r="H57" s="79"/>
      <c r="I57" s="126"/>
      <c r="J57" s="126"/>
      <c r="K57" s="126"/>
      <c r="L57" s="126"/>
      <c r="M57" s="126"/>
      <c r="N57" s="126"/>
      <c r="O57" s="126"/>
      <c r="P57" s="126"/>
      <c r="Q57" s="126"/>
      <c r="R57" s="126"/>
      <c r="S57" s="126"/>
      <c r="T57" s="126"/>
      <c r="U57" s="126"/>
      <c r="V57" s="126"/>
      <c r="W57" s="126"/>
      <c r="X57" s="126"/>
      <c r="Y57" s="126"/>
      <c r="Z57" s="126"/>
      <c r="AA57" s="126"/>
      <c r="AB57" s="126"/>
    </row>
    <row r="58">
      <c r="A58" s="7">
        <v>44851.0</v>
      </c>
      <c r="B58" s="9" t="s">
        <v>8872</v>
      </c>
      <c r="C58" s="9" t="s">
        <v>14</v>
      </c>
      <c r="D58" s="24" t="s">
        <v>8873</v>
      </c>
      <c r="E58" s="9" t="s">
        <v>174</v>
      </c>
      <c r="F58" s="12"/>
      <c r="G58" s="8" t="s">
        <v>8874</v>
      </c>
      <c r="H58" s="79"/>
      <c r="I58" s="126"/>
      <c r="J58" s="126"/>
      <c r="K58" s="126"/>
      <c r="L58" s="126"/>
      <c r="M58" s="126"/>
      <c r="N58" s="126"/>
      <c r="O58" s="126"/>
      <c r="P58" s="126"/>
      <c r="Q58" s="126"/>
      <c r="R58" s="126"/>
      <c r="S58" s="126"/>
      <c r="T58" s="126"/>
      <c r="U58" s="126"/>
      <c r="V58" s="126"/>
      <c r="W58" s="126"/>
      <c r="X58" s="126"/>
      <c r="Y58" s="126"/>
      <c r="Z58" s="126"/>
      <c r="AA58" s="126"/>
      <c r="AB58" s="126"/>
    </row>
    <row r="59">
      <c r="A59" s="7">
        <v>44851.0</v>
      </c>
      <c r="B59" s="60" t="s">
        <v>8875</v>
      </c>
      <c r="C59" s="9" t="s">
        <v>10</v>
      </c>
      <c r="D59" s="129" t="s">
        <v>8876</v>
      </c>
      <c r="E59" s="9"/>
      <c r="F59" s="12"/>
      <c r="G59" s="8" t="s">
        <v>8877</v>
      </c>
      <c r="H59" s="79"/>
      <c r="I59" s="126"/>
      <c r="J59" s="126"/>
      <c r="K59" s="126"/>
      <c r="L59" s="126"/>
      <c r="M59" s="126"/>
      <c r="N59" s="126"/>
      <c r="O59" s="126"/>
      <c r="P59" s="126"/>
      <c r="Q59" s="126"/>
      <c r="R59" s="126"/>
      <c r="S59" s="126"/>
      <c r="T59" s="126"/>
      <c r="U59" s="126"/>
      <c r="V59" s="126"/>
      <c r="W59" s="126"/>
      <c r="X59" s="126"/>
      <c r="Y59" s="126"/>
      <c r="Z59" s="126"/>
      <c r="AA59" s="126"/>
      <c r="AB59" s="126"/>
    </row>
    <row r="60">
      <c r="A60" s="7">
        <v>44851.0</v>
      </c>
      <c r="B60" s="60" t="s">
        <v>8878</v>
      </c>
      <c r="C60" s="9" t="s">
        <v>14</v>
      </c>
      <c r="D60" s="129" t="s">
        <v>8879</v>
      </c>
      <c r="E60" s="9"/>
      <c r="F60" s="16"/>
      <c r="G60" s="8" t="s">
        <v>8877</v>
      </c>
      <c r="H60" s="79"/>
      <c r="I60" s="126"/>
      <c r="J60" s="126"/>
      <c r="K60" s="126"/>
      <c r="L60" s="126"/>
      <c r="M60" s="126"/>
      <c r="N60" s="126"/>
      <c r="O60" s="126"/>
      <c r="P60" s="126"/>
      <c r="Q60" s="126"/>
      <c r="R60" s="126"/>
      <c r="S60" s="126"/>
      <c r="T60" s="126"/>
      <c r="U60" s="126"/>
      <c r="V60" s="126"/>
      <c r="W60" s="126"/>
      <c r="X60" s="126"/>
      <c r="Y60" s="126"/>
      <c r="Z60" s="126"/>
      <c r="AA60" s="126"/>
      <c r="AB60" s="126"/>
    </row>
    <row r="61" ht="75.0" customHeight="1">
      <c r="A61" s="7">
        <v>44851.0</v>
      </c>
      <c r="B61" s="130" t="s">
        <v>8880</v>
      </c>
      <c r="C61" s="9" t="s">
        <v>14</v>
      </c>
      <c r="D61" s="24" t="s">
        <v>8881</v>
      </c>
      <c r="E61" s="9" t="s">
        <v>8882</v>
      </c>
      <c r="F61" s="16" t="s">
        <v>8883</v>
      </c>
      <c r="G61" s="78" t="s">
        <v>8884</v>
      </c>
      <c r="H61" s="79"/>
      <c r="I61" s="126"/>
      <c r="J61" s="126"/>
      <c r="K61" s="126"/>
      <c r="L61" s="126"/>
      <c r="M61" s="126"/>
      <c r="N61" s="126"/>
      <c r="O61" s="126"/>
      <c r="P61" s="126"/>
      <c r="Q61" s="126"/>
      <c r="R61" s="126"/>
      <c r="S61" s="126"/>
      <c r="T61" s="126"/>
      <c r="U61" s="126"/>
      <c r="V61" s="126"/>
      <c r="W61" s="126"/>
      <c r="X61" s="126"/>
      <c r="Y61" s="126"/>
      <c r="Z61" s="126"/>
      <c r="AA61" s="126"/>
      <c r="AB61" s="126"/>
    </row>
    <row r="62" ht="93.0" customHeight="1">
      <c r="A62" s="7">
        <v>44851.0</v>
      </c>
      <c r="B62" s="9" t="s">
        <v>8885</v>
      </c>
      <c r="C62" s="9" t="s">
        <v>14</v>
      </c>
      <c r="D62" s="24" t="s">
        <v>8886</v>
      </c>
      <c r="E62" s="9" t="s">
        <v>7560</v>
      </c>
      <c r="F62" s="12"/>
      <c r="G62" s="8" t="s">
        <v>8840</v>
      </c>
      <c r="H62" s="79"/>
      <c r="I62" s="126"/>
      <c r="J62" s="126"/>
      <c r="K62" s="126"/>
      <c r="L62" s="126"/>
      <c r="M62" s="126"/>
      <c r="N62" s="126"/>
      <c r="O62" s="126"/>
      <c r="P62" s="126"/>
      <c r="Q62" s="126"/>
      <c r="R62" s="126"/>
      <c r="S62" s="126"/>
      <c r="T62" s="126"/>
      <c r="U62" s="126"/>
      <c r="V62" s="126"/>
      <c r="W62" s="126"/>
      <c r="X62" s="126"/>
      <c r="Y62" s="126"/>
      <c r="Z62" s="126"/>
      <c r="AA62" s="126"/>
      <c r="AB62" s="126"/>
    </row>
    <row r="63">
      <c r="A63" s="7">
        <v>44851.0</v>
      </c>
      <c r="B63" s="9" t="s">
        <v>8887</v>
      </c>
      <c r="C63" s="9" t="s">
        <v>14</v>
      </c>
      <c r="D63" s="129" t="s">
        <v>8888</v>
      </c>
      <c r="E63" s="9" t="s">
        <v>599</v>
      </c>
      <c r="F63" s="12"/>
      <c r="G63" s="8" t="s">
        <v>8889</v>
      </c>
      <c r="H63" s="79"/>
      <c r="I63" s="126"/>
      <c r="J63" s="126"/>
      <c r="K63" s="126"/>
      <c r="L63" s="126"/>
      <c r="M63" s="126"/>
      <c r="N63" s="126"/>
      <c r="O63" s="126"/>
      <c r="P63" s="126"/>
      <c r="Q63" s="126"/>
      <c r="R63" s="126"/>
      <c r="S63" s="126"/>
      <c r="T63" s="126"/>
      <c r="U63" s="126"/>
      <c r="V63" s="126"/>
      <c r="W63" s="126"/>
      <c r="X63" s="126"/>
      <c r="Y63" s="126"/>
      <c r="Z63" s="126"/>
      <c r="AA63" s="126"/>
      <c r="AB63" s="126"/>
    </row>
    <row r="64">
      <c r="A64" s="7">
        <v>44851.0</v>
      </c>
      <c r="B64" s="9" t="s">
        <v>8890</v>
      </c>
      <c r="C64" s="9" t="s">
        <v>14</v>
      </c>
      <c r="D64" s="24" t="s">
        <v>8891</v>
      </c>
      <c r="E64" s="9"/>
      <c r="F64" s="16" t="s">
        <v>8892</v>
      </c>
      <c r="G64" s="21" t="s">
        <v>8893</v>
      </c>
      <c r="H64" s="81" t="s">
        <v>8828</v>
      </c>
      <c r="I64" s="126"/>
      <c r="J64" s="126"/>
      <c r="K64" s="126"/>
      <c r="L64" s="126"/>
      <c r="M64" s="126"/>
      <c r="N64" s="126"/>
      <c r="O64" s="126"/>
      <c r="P64" s="126"/>
      <c r="Q64" s="126"/>
      <c r="R64" s="126"/>
      <c r="S64" s="126"/>
      <c r="T64" s="126"/>
      <c r="U64" s="126"/>
      <c r="V64" s="126"/>
      <c r="W64" s="126"/>
      <c r="X64" s="126"/>
      <c r="Y64" s="126"/>
      <c r="Z64" s="126"/>
      <c r="AA64" s="126"/>
      <c r="AB64" s="126"/>
    </row>
    <row r="65">
      <c r="A65" s="7">
        <v>44851.0</v>
      </c>
      <c r="B65" s="130" t="s">
        <v>8894</v>
      </c>
      <c r="C65" s="9" t="s">
        <v>14</v>
      </c>
      <c r="D65" s="129" t="s">
        <v>8895</v>
      </c>
      <c r="E65" s="9"/>
      <c r="F65" s="16"/>
      <c r="G65" s="8" t="s">
        <v>8896</v>
      </c>
      <c r="H65" s="79"/>
      <c r="I65" s="126"/>
      <c r="J65" s="126"/>
      <c r="K65" s="126"/>
      <c r="L65" s="126"/>
      <c r="M65" s="126"/>
      <c r="N65" s="126"/>
      <c r="O65" s="126"/>
      <c r="P65" s="126"/>
      <c r="Q65" s="126"/>
      <c r="R65" s="126"/>
      <c r="S65" s="126"/>
      <c r="T65" s="126"/>
      <c r="U65" s="126"/>
      <c r="V65" s="126"/>
      <c r="W65" s="126"/>
      <c r="X65" s="126"/>
      <c r="Y65" s="126"/>
      <c r="Z65" s="126"/>
      <c r="AA65" s="126"/>
      <c r="AB65" s="126"/>
    </row>
    <row r="66">
      <c r="A66" s="7">
        <v>44851.0</v>
      </c>
      <c r="B66" s="130" t="s">
        <v>8897</v>
      </c>
      <c r="C66" s="9" t="s">
        <v>14</v>
      </c>
      <c r="D66" s="24" t="s">
        <v>8898</v>
      </c>
      <c r="E66" s="9" t="s">
        <v>156</v>
      </c>
      <c r="F66" s="16"/>
      <c r="G66" s="8" t="s">
        <v>7932</v>
      </c>
      <c r="H66" s="79"/>
      <c r="I66" s="126"/>
      <c r="J66" s="126"/>
      <c r="K66" s="126"/>
      <c r="L66" s="126"/>
      <c r="M66" s="126"/>
      <c r="N66" s="126"/>
      <c r="O66" s="126"/>
      <c r="P66" s="126"/>
      <c r="Q66" s="126"/>
      <c r="R66" s="126"/>
      <c r="S66" s="126"/>
      <c r="T66" s="126"/>
      <c r="U66" s="126"/>
      <c r="V66" s="126"/>
      <c r="W66" s="126"/>
      <c r="X66" s="126"/>
      <c r="Y66" s="126"/>
      <c r="Z66" s="126"/>
      <c r="AA66" s="126"/>
      <c r="AB66" s="126"/>
    </row>
    <row r="67">
      <c r="A67" s="7">
        <v>44851.0</v>
      </c>
      <c r="B67" s="9" t="s">
        <v>8899</v>
      </c>
      <c r="C67" s="9" t="s">
        <v>14</v>
      </c>
      <c r="D67" s="24" t="s">
        <v>8900</v>
      </c>
      <c r="E67" s="9" t="s">
        <v>93</v>
      </c>
      <c r="F67" s="12"/>
      <c r="G67" s="8" t="s">
        <v>8901</v>
      </c>
      <c r="H67" s="79"/>
      <c r="I67" s="126"/>
      <c r="J67" s="126"/>
      <c r="K67" s="126"/>
      <c r="L67" s="126"/>
      <c r="M67" s="126"/>
      <c r="N67" s="126"/>
      <c r="O67" s="126"/>
      <c r="P67" s="126"/>
      <c r="Q67" s="126"/>
      <c r="R67" s="126"/>
      <c r="S67" s="126"/>
      <c r="T67" s="126"/>
      <c r="U67" s="126"/>
      <c r="V67" s="126"/>
      <c r="W67" s="126"/>
      <c r="X67" s="126"/>
      <c r="Y67" s="126"/>
      <c r="Z67" s="126"/>
      <c r="AA67" s="126"/>
      <c r="AB67" s="126"/>
    </row>
    <row r="68">
      <c r="A68" s="7">
        <v>44852.0</v>
      </c>
      <c r="B68" s="9" t="s">
        <v>8902</v>
      </c>
      <c r="C68" s="9" t="s">
        <v>10</v>
      </c>
      <c r="D68" s="24" t="s">
        <v>8903</v>
      </c>
      <c r="E68" s="9"/>
      <c r="F68" s="16" t="s">
        <v>8904</v>
      </c>
      <c r="G68" s="8" t="s">
        <v>8905</v>
      </c>
      <c r="H68" s="79"/>
      <c r="I68" s="126"/>
      <c r="J68" s="126"/>
      <c r="K68" s="126"/>
      <c r="L68" s="126"/>
      <c r="M68" s="126"/>
      <c r="N68" s="126"/>
      <c r="O68" s="126"/>
      <c r="P68" s="126"/>
      <c r="Q68" s="126"/>
      <c r="R68" s="126"/>
      <c r="S68" s="126"/>
      <c r="T68" s="126"/>
      <c r="U68" s="126"/>
      <c r="V68" s="126"/>
      <c r="W68" s="126"/>
      <c r="X68" s="126"/>
      <c r="Y68" s="126"/>
      <c r="Z68" s="126"/>
      <c r="AA68" s="126"/>
      <c r="AB68" s="126"/>
    </row>
    <row r="69">
      <c r="A69" s="7">
        <v>44852.0</v>
      </c>
      <c r="B69" s="9" t="s">
        <v>8906</v>
      </c>
      <c r="C69" s="9" t="s">
        <v>14</v>
      </c>
      <c r="D69" s="129" t="s">
        <v>8907</v>
      </c>
      <c r="E69" s="142" t="s">
        <v>174</v>
      </c>
      <c r="F69" s="16" t="s">
        <v>8908</v>
      </c>
      <c r="G69" s="8" t="s">
        <v>8909</v>
      </c>
      <c r="H69" s="79"/>
      <c r="I69" s="126"/>
      <c r="J69" s="126"/>
      <c r="K69" s="126"/>
      <c r="L69" s="126"/>
      <c r="M69" s="126"/>
      <c r="N69" s="126"/>
      <c r="O69" s="126"/>
      <c r="P69" s="126"/>
      <c r="Q69" s="126"/>
      <c r="R69" s="126"/>
      <c r="S69" s="126"/>
      <c r="T69" s="126"/>
      <c r="U69" s="126"/>
      <c r="V69" s="126"/>
      <c r="W69" s="126"/>
      <c r="X69" s="126"/>
      <c r="Y69" s="126"/>
      <c r="Z69" s="126"/>
      <c r="AA69" s="126"/>
      <c r="AB69" s="126"/>
    </row>
    <row r="70">
      <c r="A70" s="7">
        <v>44852.0</v>
      </c>
      <c r="B70" s="9" t="s">
        <v>8910</v>
      </c>
      <c r="C70" s="9" t="s">
        <v>14</v>
      </c>
      <c r="D70" s="24" t="s">
        <v>8911</v>
      </c>
      <c r="E70" s="9" t="s">
        <v>3947</v>
      </c>
      <c r="F70" s="12"/>
      <c r="G70" s="8" t="s">
        <v>8889</v>
      </c>
      <c r="H70" s="79"/>
      <c r="I70" s="126"/>
      <c r="J70" s="126"/>
      <c r="K70" s="126"/>
      <c r="L70" s="126"/>
      <c r="M70" s="126"/>
      <c r="N70" s="126"/>
      <c r="O70" s="126"/>
      <c r="P70" s="126"/>
      <c r="Q70" s="126"/>
      <c r="R70" s="126"/>
      <c r="S70" s="126"/>
      <c r="T70" s="126"/>
      <c r="U70" s="126"/>
      <c r="V70" s="126"/>
      <c r="W70" s="126"/>
      <c r="X70" s="126"/>
      <c r="Y70" s="126"/>
      <c r="Z70" s="126"/>
      <c r="AA70" s="126"/>
      <c r="AB70" s="126"/>
    </row>
    <row r="71">
      <c r="A71" s="7">
        <v>44852.0</v>
      </c>
      <c r="B71" s="9" t="s">
        <v>8912</v>
      </c>
      <c r="C71" s="9" t="s">
        <v>14</v>
      </c>
      <c r="D71" s="24" t="s">
        <v>8913</v>
      </c>
      <c r="E71" s="9" t="s">
        <v>7898</v>
      </c>
      <c r="F71" s="12"/>
      <c r="G71" s="8" t="s">
        <v>7932</v>
      </c>
      <c r="H71" s="79"/>
      <c r="I71" s="126"/>
      <c r="J71" s="126"/>
      <c r="K71" s="126"/>
      <c r="L71" s="126"/>
      <c r="M71" s="126"/>
      <c r="N71" s="126"/>
      <c r="O71" s="126"/>
      <c r="P71" s="126"/>
      <c r="Q71" s="126"/>
      <c r="R71" s="126"/>
      <c r="S71" s="126"/>
      <c r="T71" s="126"/>
      <c r="U71" s="126"/>
      <c r="V71" s="126"/>
      <c r="W71" s="126"/>
      <c r="X71" s="126"/>
      <c r="Y71" s="126"/>
      <c r="Z71" s="126"/>
      <c r="AA71" s="126"/>
      <c r="AB71" s="126"/>
    </row>
    <row r="72">
      <c r="A72" s="7">
        <v>44852.0</v>
      </c>
      <c r="B72" s="9" t="s">
        <v>8914</v>
      </c>
      <c r="C72" s="9" t="s">
        <v>14</v>
      </c>
      <c r="D72" s="24" t="s">
        <v>8915</v>
      </c>
      <c r="E72" s="9" t="s">
        <v>109</v>
      </c>
      <c r="F72" s="16" t="s">
        <v>8916</v>
      </c>
      <c r="G72" s="78" t="s">
        <v>8917</v>
      </c>
      <c r="H72" s="79"/>
      <c r="I72" s="126"/>
      <c r="J72" s="126"/>
      <c r="K72" s="126"/>
      <c r="L72" s="126"/>
      <c r="M72" s="126"/>
      <c r="N72" s="126"/>
      <c r="O72" s="126"/>
      <c r="P72" s="126"/>
      <c r="Q72" s="126"/>
      <c r="R72" s="126"/>
      <c r="S72" s="126"/>
      <c r="T72" s="126"/>
      <c r="U72" s="126"/>
      <c r="V72" s="126"/>
      <c r="W72" s="126"/>
      <c r="X72" s="126"/>
      <c r="Y72" s="126"/>
      <c r="Z72" s="126"/>
      <c r="AA72" s="126"/>
      <c r="AB72" s="126"/>
    </row>
    <row r="73">
      <c r="A73" s="7">
        <v>44852.0</v>
      </c>
      <c r="B73" s="9" t="s">
        <v>8918</v>
      </c>
      <c r="C73" s="9" t="s">
        <v>10</v>
      </c>
      <c r="D73" s="24" t="s">
        <v>8919</v>
      </c>
      <c r="E73" s="132"/>
      <c r="F73" s="16" t="s">
        <v>8920</v>
      </c>
      <c r="G73" s="78" t="s">
        <v>8921</v>
      </c>
      <c r="H73" s="79"/>
      <c r="I73" s="126"/>
      <c r="J73" s="126"/>
      <c r="K73" s="126"/>
      <c r="L73" s="126"/>
      <c r="M73" s="126"/>
      <c r="N73" s="126"/>
      <c r="O73" s="126"/>
      <c r="P73" s="126"/>
      <c r="Q73" s="126"/>
      <c r="R73" s="126"/>
      <c r="S73" s="126"/>
      <c r="T73" s="126"/>
      <c r="U73" s="126"/>
      <c r="V73" s="126"/>
      <c r="W73" s="126"/>
      <c r="X73" s="126"/>
      <c r="Y73" s="126"/>
      <c r="Z73" s="126"/>
      <c r="AA73" s="126"/>
      <c r="AB73" s="126"/>
    </row>
    <row r="74">
      <c r="A74" s="7">
        <v>44852.0</v>
      </c>
      <c r="B74" s="8" t="s">
        <v>8922</v>
      </c>
      <c r="C74" s="9" t="s">
        <v>14</v>
      </c>
      <c r="D74" s="15" t="s">
        <v>8923</v>
      </c>
      <c r="E74" s="11"/>
      <c r="F74" s="12"/>
      <c r="G74" s="8" t="s">
        <v>8924</v>
      </c>
      <c r="H74" s="79"/>
      <c r="I74" s="14"/>
      <c r="J74" s="14"/>
      <c r="K74" s="14"/>
      <c r="L74" s="14"/>
      <c r="M74" s="14"/>
      <c r="N74" s="14"/>
      <c r="O74" s="14"/>
      <c r="P74" s="14"/>
      <c r="Q74" s="14"/>
      <c r="R74" s="14"/>
      <c r="S74" s="14"/>
      <c r="T74" s="14"/>
      <c r="U74" s="14"/>
      <c r="V74" s="14"/>
      <c r="W74" s="14"/>
      <c r="X74" s="14"/>
      <c r="Y74" s="14"/>
      <c r="Z74" s="14"/>
      <c r="AA74" s="14"/>
      <c r="AB74" s="14"/>
    </row>
    <row r="75">
      <c r="A75" s="7">
        <v>44853.0</v>
      </c>
      <c r="B75" s="8" t="s">
        <v>8925</v>
      </c>
      <c r="C75" s="9" t="s">
        <v>10</v>
      </c>
      <c r="D75" s="15" t="s">
        <v>8926</v>
      </c>
      <c r="E75" s="11"/>
      <c r="F75" s="12"/>
      <c r="G75" s="8" t="s">
        <v>8927</v>
      </c>
      <c r="H75" s="79"/>
      <c r="I75" s="14"/>
      <c r="J75" s="14"/>
      <c r="K75" s="14"/>
      <c r="L75" s="14"/>
      <c r="M75" s="14"/>
      <c r="N75" s="14"/>
      <c r="O75" s="14"/>
      <c r="P75" s="14"/>
      <c r="Q75" s="14"/>
      <c r="R75" s="14"/>
      <c r="S75" s="14"/>
      <c r="T75" s="14"/>
      <c r="U75" s="14"/>
      <c r="V75" s="14"/>
      <c r="W75" s="14"/>
      <c r="X75" s="14"/>
      <c r="Y75" s="14"/>
      <c r="Z75" s="14"/>
      <c r="AA75" s="14"/>
      <c r="AB75" s="14"/>
    </row>
    <row r="76">
      <c r="A76" s="7"/>
      <c r="B76" s="8" t="s">
        <v>8928</v>
      </c>
      <c r="C76" s="9" t="s">
        <v>14</v>
      </c>
      <c r="D76" s="15" t="s">
        <v>8929</v>
      </c>
      <c r="E76" s="8" t="s">
        <v>7898</v>
      </c>
      <c r="F76" s="12"/>
      <c r="G76" s="8" t="s">
        <v>8930</v>
      </c>
      <c r="H76" s="79"/>
      <c r="I76" s="14"/>
      <c r="J76" s="14"/>
      <c r="K76" s="14"/>
      <c r="L76" s="14"/>
      <c r="M76" s="14"/>
      <c r="N76" s="14"/>
      <c r="O76" s="14"/>
      <c r="P76" s="14"/>
      <c r="Q76" s="14"/>
      <c r="R76" s="14"/>
      <c r="S76" s="14"/>
      <c r="T76" s="14"/>
      <c r="U76" s="14"/>
      <c r="V76" s="14"/>
      <c r="W76" s="14"/>
      <c r="X76" s="14"/>
      <c r="Y76" s="14"/>
      <c r="Z76" s="14"/>
      <c r="AA76" s="14"/>
      <c r="AB76" s="14"/>
    </row>
    <row r="77">
      <c r="A77" s="7">
        <v>44853.0</v>
      </c>
      <c r="B77" s="8" t="s">
        <v>8931</v>
      </c>
      <c r="C77" s="9" t="s">
        <v>10</v>
      </c>
      <c r="D77" s="15" t="s">
        <v>8932</v>
      </c>
      <c r="E77" s="11"/>
      <c r="F77" s="136" t="s">
        <v>8933</v>
      </c>
      <c r="G77" s="8" t="s">
        <v>8790</v>
      </c>
      <c r="H77" s="79"/>
      <c r="I77" s="14"/>
      <c r="J77" s="14"/>
      <c r="K77" s="14"/>
      <c r="L77" s="14"/>
      <c r="M77" s="14"/>
      <c r="N77" s="14"/>
      <c r="O77" s="14"/>
      <c r="P77" s="14"/>
      <c r="Q77" s="14"/>
      <c r="R77" s="14"/>
      <c r="S77" s="14"/>
      <c r="T77" s="14"/>
      <c r="U77" s="14"/>
      <c r="V77" s="14"/>
      <c r="W77" s="14"/>
      <c r="X77" s="14"/>
      <c r="Y77" s="14"/>
      <c r="Z77" s="14"/>
      <c r="AA77" s="14"/>
      <c r="AB77" s="14"/>
    </row>
    <row r="78">
      <c r="A78" s="7">
        <v>44853.0</v>
      </c>
      <c r="B78" s="8" t="s">
        <v>8934</v>
      </c>
      <c r="C78" s="9" t="s">
        <v>10</v>
      </c>
      <c r="D78" s="10" t="s">
        <v>8935</v>
      </c>
      <c r="E78" s="11"/>
      <c r="F78" s="16" t="s">
        <v>170</v>
      </c>
      <c r="G78" s="78" t="s">
        <v>8936</v>
      </c>
      <c r="H78" s="79"/>
      <c r="I78" s="14"/>
      <c r="J78" s="14"/>
      <c r="K78" s="14"/>
      <c r="L78" s="14"/>
      <c r="M78" s="14"/>
      <c r="N78" s="14"/>
      <c r="O78" s="14"/>
      <c r="P78" s="14"/>
      <c r="Q78" s="14"/>
      <c r="R78" s="14"/>
      <c r="S78" s="14"/>
      <c r="T78" s="14"/>
      <c r="U78" s="14"/>
      <c r="V78" s="14"/>
      <c r="W78" s="14"/>
      <c r="X78" s="14"/>
      <c r="Y78" s="14"/>
      <c r="Z78" s="14"/>
      <c r="AA78" s="14"/>
      <c r="AB78" s="14"/>
    </row>
    <row r="79">
      <c r="A79" s="7">
        <v>44853.0</v>
      </c>
      <c r="B79" s="8" t="s">
        <v>8937</v>
      </c>
      <c r="C79" s="9" t="s">
        <v>14</v>
      </c>
      <c r="D79" s="10" t="s">
        <v>8938</v>
      </c>
      <c r="E79" s="8" t="s">
        <v>7898</v>
      </c>
      <c r="F79" s="12"/>
      <c r="G79" s="8" t="s">
        <v>8939</v>
      </c>
      <c r="H79" s="79"/>
      <c r="I79" s="14"/>
      <c r="J79" s="14"/>
      <c r="K79" s="14"/>
      <c r="L79" s="14"/>
      <c r="M79" s="14"/>
      <c r="N79" s="14"/>
      <c r="O79" s="14"/>
      <c r="P79" s="14"/>
      <c r="Q79" s="14"/>
      <c r="R79" s="14"/>
      <c r="S79" s="14"/>
      <c r="T79" s="14"/>
      <c r="U79" s="14"/>
      <c r="V79" s="14"/>
      <c r="W79" s="14"/>
      <c r="X79" s="14"/>
      <c r="Y79" s="14"/>
      <c r="Z79" s="14"/>
      <c r="AA79" s="14"/>
      <c r="AB79" s="14"/>
    </row>
    <row r="80">
      <c r="A80" s="7">
        <v>44854.0</v>
      </c>
      <c r="B80" s="8" t="s">
        <v>8940</v>
      </c>
      <c r="C80" s="9" t="s">
        <v>14</v>
      </c>
      <c r="D80" s="10" t="s">
        <v>8941</v>
      </c>
      <c r="E80" s="11"/>
      <c r="F80" s="143" t="s">
        <v>7980</v>
      </c>
      <c r="G80" s="78" t="s">
        <v>8942</v>
      </c>
      <c r="H80" s="79"/>
      <c r="I80" s="14"/>
      <c r="J80" s="14"/>
      <c r="K80" s="14"/>
      <c r="L80" s="14"/>
      <c r="M80" s="14"/>
      <c r="N80" s="14"/>
      <c r="O80" s="14"/>
      <c r="P80" s="14"/>
      <c r="Q80" s="14"/>
      <c r="R80" s="14"/>
      <c r="S80" s="14"/>
      <c r="T80" s="14"/>
      <c r="U80" s="14"/>
      <c r="V80" s="14"/>
      <c r="W80" s="14"/>
      <c r="X80" s="14"/>
      <c r="Y80" s="14"/>
      <c r="Z80" s="14"/>
      <c r="AA80" s="14"/>
      <c r="AB80" s="14"/>
    </row>
    <row r="81">
      <c r="A81" s="7">
        <v>44854.0</v>
      </c>
      <c r="B81" s="8" t="s">
        <v>8943</v>
      </c>
      <c r="C81" s="9" t="s">
        <v>14</v>
      </c>
      <c r="D81" s="10" t="s">
        <v>8944</v>
      </c>
      <c r="E81" s="8" t="s">
        <v>156</v>
      </c>
      <c r="F81" s="12"/>
      <c r="G81" s="8" t="s">
        <v>8945</v>
      </c>
      <c r="H81" s="79"/>
      <c r="I81" s="14"/>
      <c r="J81" s="14"/>
      <c r="K81" s="14"/>
      <c r="L81" s="14"/>
      <c r="M81" s="14"/>
      <c r="N81" s="14"/>
      <c r="O81" s="14"/>
      <c r="P81" s="14"/>
      <c r="Q81" s="14"/>
      <c r="R81" s="14"/>
      <c r="S81" s="14"/>
      <c r="T81" s="14"/>
      <c r="U81" s="14"/>
      <c r="V81" s="14"/>
      <c r="W81" s="14"/>
      <c r="X81" s="14"/>
      <c r="Y81" s="14"/>
      <c r="Z81" s="14"/>
      <c r="AA81" s="14"/>
      <c r="AB81" s="14"/>
    </row>
    <row r="82">
      <c r="A82" s="7">
        <v>44855.0</v>
      </c>
      <c r="B82" s="8" t="s">
        <v>8946</v>
      </c>
      <c r="C82" s="9" t="s">
        <v>14</v>
      </c>
      <c r="D82" s="15" t="s">
        <v>8947</v>
      </c>
      <c r="E82" s="8" t="s">
        <v>156</v>
      </c>
      <c r="F82" s="16" t="s">
        <v>8948</v>
      </c>
      <c r="G82" s="78" t="s">
        <v>8949</v>
      </c>
      <c r="H82" s="79"/>
      <c r="I82" s="14"/>
      <c r="J82" s="14"/>
      <c r="K82" s="14"/>
      <c r="L82" s="14"/>
      <c r="M82" s="14"/>
      <c r="N82" s="14"/>
      <c r="O82" s="14"/>
      <c r="P82" s="14"/>
      <c r="Q82" s="14"/>
      <c r="R82" s="14"/>
      <c r="S82" s="14"/>
      <c r="T82" s="14"/>
      <c r="U82" s="14"/>
      <c r="V82" s="14"/>
      <c r="W82" s="14"/>
      <c r="X82" s="14"/>
      <c r="Y82" s="14"/>
      <c r="Z82" s="14"/>
      <c r="AA82" s="14"/>
      <c r="AB82" s="14"/>
    </row>
    <row r="83">
      <c r="A83" s="7">
        <v>44855.0</v>
      </c>
      <c r="B83" s="8" t="s">
        <v>8950</v>
      </c>
      <c r="C83" s="9" t="s">
        <v>14</v>
      </c>
      <c r="D83" s="10" t="s">
        <v>8951</v>
      </c>
      <c r="E83" s="8" t="s">
        <v>8952</v>
      </c>
      <c r="F83" s="12"/>
      <c r="G83" s="8" t="s">
        <v>8953</v>
      </c>
      <c r="H83" s="79"/>
      <c r="I83" s="14"/>
      <c r="J83" s="14"/>
      <c r="K83" s="14"/>
      <c r="L83" s="14"/>
      <c r="M83" s="14"/>
      <c r="N83" s="14"/>
      <c r="O83" s="14"/>
      <c r="P83" s="14"/>
      <c r="Q83" s="14"/>
      <c r="R83" s="14"/>
      <c r="S83" s="14"/>
      <c r="T83" s="14"/>
      <c r="U83" s="14"/>
      <c r="V83" s="14"/>
      <c r="W83" s="14"/>
      <c r="X83" s="14"/>
      <c r="Y83" s="14"/>
      <c r="Z83" s="14"/>
      <c r="AA83" s="14"/>
      <c r="AB83" s="14"/>
    </row>
    <row r="84">
      <c r="A84" s="7">
        <v>44855.0</v>
      </c>
      <c r="B84" s="8" t="s">
        <v>8954</v>
      </c>
      <c r="C84" s="9" t="s">
        <v>10</v>
      </c>
      <c r="D84" s="10" t="s">
        <v>8955</v>
      </c>
      <c r="E84" s="11"/>
      <c r="F84" s="12"/>
      <c r="G84" s="8" t="s">
        <v>8956</v>
      </c>
      <c r="H84" s="79"/>
      <c r="I84" s="14"/>
      <c r="J84" s="14"/>
      <c r="K84" s="14"/>
      <c r="L84" s="14"/>
      <c r="M84" s="14"/>
      <c r="N84" s="14"/>
      <c r="O84" s="14"/>
      <c r="P84" s="14"/>
      <c r="Q84" s="14"/>
      <c r="R84" s="14"/>
      <c r="S84" s="14"/>
      <c r="T84" s="14"/>
      <c r="U84" s="14"/>
      <c r="V84" s="14"/>
      <c r="W84" s="14"/>
      <c r="X84" s="14"/>
      <c r="Y84" s="14"/>
      <c r="Z84" s="14"/>
      <c r="AA84" s="14"/>
      <c r="AB84" s="14"/>
    </row>
    <row r="85">
      <c r="A85" s="7">
        <v>44855.0</v>
      </c>
      <c r="B85" s="112" t="s">
        <v>8957</v>
      </c>
      <c r="C85" s="9" t="s">
        <v>14</v>
      </c>
      <c r="D85" s="10" t="s">
        <v>8958</v>
      </c>
      <c r="E85" s="8" t="s">
        <v>7898</v>
      </c>
      <c r="F85" s="12"/>
      <c r="G85" s="8" t="s">
        <v>8959</v>
      </c>
      <c r="H85" s="79"/>
      <c r="I85" s="14"/>
      <c r="J85" s="14"/>
      <c r="K85" s="14"/>
      <c r="L85" s="14"/>
      <c r="M85" s="14"/>
      <c r="N85" s="14"/>
      <c r="O85" s="14"/>
      <c r="P85" s="14"/>
      <c r="Q85" s="14"/>
      <c r="R85" s="14"/>
      <c r="S85" s="14"/>
      <c r="T85" s="14"/>
      <c r="U85" s="14"/>
      <c r="V85" s="14"/>
      <c r="W85" s="14"/>
      <c r="X85" s="14"/>
      <c r="Y85" s="14"/>
      <c r="Z85" s="14"/>
      <c r="AA85" s="14"/>
      <c r="AB85" s="14"/>
    </row>
    <row r="86">
      <c r="A86" s="7">
        <v>44855.0</v>
      </c>
      <c r="B86" s="8" t="s">
        <v>8960</v>
      </c>
      <c r="C86" s="9" t="s">
        <v>10</v>
      </c>
      <c r="D86" s="10" t="s">
        <v>8961</v>
      </c>
      <c r="E86" s="11"/>
      <c r="F86" s="16" t="s">
        <v>8962</v>
      </c>
      <c r="G86" s="78" t="s">
        <v>8963</v>
      </c>
      <c r="H86" s="79"/>
      <c r="I86" s="14"/>
      <c r="J86" s="14"/>
      <c r="K86" s="14"/>
      <c r="L86" s="14"/>
      <c r="M86" s="14"/>
      <c r="N86" s="14"/>
      <c r="O86" s="14"/>
      <c r="P86" s="14"/>
      <c r="Q86" s="14"/>
      <c r="R86" s="14"/>
      <c r="S86" s="14"/>
      <c r="T86" s="14"/>
      <c r="U86" s="14"/>
      <c r="V86" s="14"/>
      <c r="W86" s="14"/>
      <c r="X86" s="14"/>
      <c r="Y86" s="14"/>
      <c r="Z86" s="14"/>
      <c r="AA86" s="14"/>
      <c r="AB86" s="14"/>
    </row>
    <row r="87">
      <c r="A87" s="7">
        <v>44855.0</v>
      </c>
      <c r="B87" s="8" t="s">
        <v>8964</v>
      </c>
      <c r="C87" s="9" t="s">
        <v>14</v>
      </c>
      <c r="D87" s="10" t="s">
        <v>8965</v>
      </c>
      <c r="E87" s="8" t="s">
        <v>156</v>
      </c>
      <c r="F87" s="144"/>
      <c r="G87" s="8" t="s">
        <v>8790</v>
      </c>
      <c r="H87" s="79"/>
      <c r="I87" s="14"/>
      <c r="J87" s="14"/>
      <c r="K87" s="14"/>
      <c r="L87" s="14"/>
      <c r="M87" s="14"/>
      <c r="N87" s="14"/>
      <c r="O87" s="14"/>
      <c r="P87" s="14"/>
      <c r="Q87" s="14"/>
      <c r="R87" s="14"/>
      <c r="S87" s="14"/>
      <c r="T87" s="14"/>
      <c r="U87" s="14"/>
      <c r="V87" s="14"/>
      <c r="W87" s="14"/>
      <c r="X87" s="14"/>
      <c r="Y87" s="14"/>
      <c r="Z87" s="14"/>
      <c r="AA87" s="14"/>
      <c r="AB87" s="14"/>
    </row>
    <row r="88">
      <c r="A88" s="7">
        <v>44855.0</v>
      </c>
      <c r="B88" s="8" t="s">
        <v>8966</v>
      </c>
      <c r="C88" s="9" t="s">
        <v>14</v>
      </c>
      <c r="D88" s="15" t="s">
        <v>8967</v>
      </c>
      <c r="E88" s="8" t="s">
        <v>156</v>
      </c>
      <c r="F88" s="16" t="s">
        <v>8968</v>
      </c>
      <c r="G88" s="8" t="s">
        <v>8969</v>
      </c>
      <c r="H88" s="79"/>
      <c r="I88" s="14"/>
      <c r="J88" s="14"/>
      <c r="K88" s="14"/>
      <c r="L88" s="14"/>
      <c r="M88" s="14"/>
      <c r="N88" s="14"/>
      <c r="O88" s="14"/>
      <c r="P88" s="14"/>
      <c r="Q88" s="14"/>
      <c r="R88" s="14"/>
      <c r="S88" s="14"/>
      <c r="T88" s="14"/>
      <c r="U88" s="14"/>
      <c r="V88" s="14"/>
      <c r="W88" s="14"/>
      <c r="X88" s="14"/>
      <c r="Y88" s="14"/>
      <c r="Z88" s="14"/>
      <c r="AA88" s="14"/>
      <c r="AB88" s="14"/>
    </row>
    <row r="89">
      <c r="A89" s="7">
        <v>44855.0</v>
      </c>
      <c r="B89" s="8" t="s">
        <v>8970</v>
      </c>
      <c r="C89" s="9" t="s">
        <v>14</v>
      </c>
      <c r="D89" s="15" t="s">
        <v>8971</v>
      </c>
      <c r="E89" s="8" t="s">
        <v>3947</v>
      </c>
      <c r="F89" s="12"/>
      <c r="G89" s="8" t="s">
        <v>8972</v>
      </c>
      <c r="H89" s="79"/>
      <c r="I89" s="14"/>
      <c r="J89" s="14"/>
      <c r="K89" s="14"/>
      <c r="L89" s="14"/>
      <c r="M89" s="14"/>
      <c r="N89" s="14"/>
      <c r="O89" s="14"/>
      <c r="P89" s="14"/>
      <c r="Q89" s="14"/>
      <c r="R89" s="14"/>
      <c r="S89" s="14"/>
      <c r="T89" s="14"/>
      <c r="U89" s="14"/>
      <c r="V89" s="14"/>
      <c r="W89" s="14"/>
      <c r="X89" s="14"/>
      <c r="Y89" s="14"/>
      <c r="Z89" s="14"/>
      <c r="AA89" s="14"/>
      <c r="AB89" s="14"/>
    </row>
    <row r="90">
      <c r="A90" s="7">
        <v>44855.0</v>
      </c>
      <c r="B90" s="8" t="s">
        <v>8973</v>
      </c>
      <c r="C90" s="9" t="s">
        <v>14</v>
      </c>
      <c r="D90" s="15" t="s">
        <v>8974</v>
      </c>
      <c r="E90" s="8" t="s">
        <v>156</v>
      </c>
      <c r="F90" s="12"/>
      <c r="G90" s="8" t="s">
        <v>8975</v>
      </c>
      <c r="H90" s="79"/>
      <c r="I90" s="14"/>
      <c r="J90" s="14"/>
      <c r="K90" s="14"/>
      <c r="L90" s="14"/>
      <c r="M90" s="14"/>
      <c r="N90" s="14"/>
      <c r="O90" s="14"/>
      <c r="P90" s="14"/>
      <c r="Q90" s="14"/>
      <c r="R90" s="14"/>
      <c r="S90" s="14"/>
      <c r="T90" s="14"/>
      <c r="U90" s="14"/>
      <c r="V90" s="14"/>
      <c r="W90" s="14"/>
      <c r="X90" s="14"/>
      <c r="Y90" s="14"/>
      <c r="Z90" s="14"/>
      <c r="AA90" s="14"/>
      <c r="AB90" s="14"/>
    </row>
    <row r="91">
      <c r="A91" s="7">
        <v>44858.0</v>
      </c>
      <c r="B91" s="8" t="s">
        <v>8976</v>
      </c>
      <c r="C91" s="9" t="s">
        <v>14</v>
      </c>
      <c r="D91" s="15" t="s">
        <v>8977</v>
      </c>
      <c r="E91" s="8" t="s">
        <v>3947</v>
      </c>
      <c r="F91" s="12"/>
      <c r="G91" s="8" t="s">
        <v>8978</v>
      </c>
      <c r="H91" s="79"/>
      <c r="I91" s="14"/>
      <c r="J91" s="14"/>
      <c r="K91" s="14"/>
      <c r="L91" s="14"/>
      <c r="M91" s="14"/>
      <c r="N91" s="14"/>
      <c r="O91" s="14"/>
      <c r="P91" s="14"/>
      <c r="Q91" s="14"/>
      <c r="R91" s="14"/>
      <c r="S91" s="14"/>
      <c r="T91" s="14"/>
      <c r="U91" s="14"/>
      <c r="V91" s="14"/>
      <c r="W91" s="14"/>
      <c r="X91" s="14"/>
      <c r="Y91" s="14"/>
      <c r="Z91" s="14"/>
      <c r="AA91" s="14"/>
      <c r="AB91" s="14"/>
    </row>
    <row r="92">
      <c r="A92" s="7">
        <v>44858.0</v>
      </c>
      <c r="B92" s="8" t="s">
        <v>8979</v>
      </c>
      <c r="C92" s="9" t="s">
        <v>14</v>
      </c>
      <c r="D92" s="15" t="s">
        <v>8980</v>
      </c>
      <c r="E92" s="8" t="s">
        <v>7898</v>
      </c>
      <c r="F92" s="16" t="s">
        <v>8981</v>
      </c>
      <c r="G92" s="21" t="s">
        <v>8982</v>
      </c>
      <c r="H92" s="79"/>
      <c r="I92" s="14"/>
      <c r="J92" s="14"/>
      <c r="K92" s="14"/>
      <c r="L92" s="14"/>
      <c r="M92" s="14"/>
      <c r="N92" s="14"/>
      <c r="O92" s="14"/>
      <c r="P92" s="14"/>
      <c r="Q92" s="14"/>
      <c r="R92" s="14"/>
      <c r="S92" s="14"/>
      <c r="T92" s="14"/>
      <c r="U92" s="14"/>
      <c r="V92" s="14"/>
      <c r="W92" s="14"/>
      <c r="X92" s="14"/>
      <c r="Y92" s="14"/>
      <c r="Z92" s="14"/>
      <c r="AA92" s="14"/>
      <c r="AB92" s="14"/>
    </row>
    <row r="93">
      <c r="A93" s="7"/>
      <c r="B93" s="8" t="s">
        <v>8983</v>
      </c>
      <c r="C93" s="9" t="s">
        <v>14</v>
      </c>
      <c r="D93" s="15" t="s">
        <v>8984</v>
      </c>
      <c r="E93" s="8" t="s">
        <v>109</v>
      </c>
      <c r="F93" s="144"/>
      <c r="G93" s="8" t="s">
        <v>8985</v>
      </c>
      <c r="H93" s="79"/>
      <c r="I93" s="14"/>
      <c r="J93" s="14"/>
      <c r="K93" s="14"/>
      <c r="L93" s="14"/>
      <c r="M93" s="14"/>
      <c r="N93" s="14"/>
      <c r="O93" s="14"/>
      <c r="P93" s="14"/>
      <c r="Q93" s="14"/>
      <c r="R93" s="14"/>
      <c r="S93" s="14"/>
      <c r="T93" s="14"/>
      <c r="U93" s="14"/>
      <c r="V93" s="14"/>
      <c r="W93" s="14"/>
      <c r="X93" s="14"/>
      <c r="Y93" s="14"/>
      <c r="Z93" s="14"/>
      <c r="AA93" s="14"/>
      <c r="AB93" s="14"/>
    </row>
    <row r="94">
      <c r="A94" s="7">
        <v>44858.0</v>
      </c>
      <c r="B94" s="8" t="s">
        <v>8986</v>
      </c>
      <c r="C94" s="9" t="s">
        <v>14</v>
      </c>
      <c r="D94" s="15" t="s">
        <v>8987</v>
      </c>
      <c r="E94" s="11"/>
      <c r="F94" s="16" t="s">
        <v>8988</v>
      </c>
      <c r="G94" s="21" t="s">
        <v>8989</v>
      </c>
      <c r="H94" s="79"/>
      <c r="I94" s="14"/>
      <c r="J94" s="14"/>
      <c r="K94" s="14"/>
      <c r="L94" s="14"/>
      <c r="M94" s="14"/>
      <c r="N94" s="14"/>
      <c r="O94" s="14"/>
      <c r="P94" s="14"/>
      <c r="Q94" s="14"/>
      <c r="R94" s="14"/>
      <c r="S94" s="14"/>
      <c r="T94" s="14"/>
      <c r="U94" s="14"/>
      <c r="V94" s="14"/>
      <c r="W94" s="14"/>
      <c r="X94" s="14"/>
      <c r="Y94" s="14"/>
      <c r="Z94" s="14"/>
      <c r="AA94" s="14"/>
      <c r="AB94" s="14"/>
    </row>
    <row r="95">
      <c r="A95" s="7">
        <v>44858.0</v>
      </c>
      <c r="B95" s="21" t="s">
        <v>8990</v>
      </c>
      <c r="C95" s="9" t="s">
        <v>10</v>
      </c>
      <c r="D95" s="15" t="s">
        <v>8991</v>
      </c>
      <c r="E95" s="11"/>
      <c r="F95" s="16" t="s">
        <v>8992</v>
      </c>
      <c r="G95" s="78" t="s">
        <v>8993</v>
      </c>
      <c r="H95" s="79"/>
      <c r="I95" s="14"/>
      <c r="J95" s="14"/>
      <c r="K95" s="14"/>
      <c r="L95" s="14"/>
      <c r="M95" s="14"/>
      <c r="N95" s="14"/>
      <c r="O95" s="14"/>
      <c r="P95" s="14"/>
      <c r="Q95" s="14"/>
      <c r="R95" s="14"/>
      <c r="S95" s="14"/>
      <c r="T95" s="14"/>
      <c r="U95" s="14"/>
      <c r="V95" s="14"/>
      <c r="W95" s="14"/>
      <c r="X95" s="14"/>
      <c r="Y95" s="14"/>
      <c r="Z95" s="14"/>
      <c r="AA95" s="14"/>
      <c r="AB95" s="14"/>
    </row>
    <row r="96" ht="258.75" customHeight="1">
      <c r="A96" s="7">
        <v>44858.0</v>
      </c>
      <c r="B96" s="8" t="s">
        <v>8994</v>
      </c>
      <c r="C96" s="9" t="s">
        <v>14</v>
      </c>
      <c r="D96" s="10" t="s">
        <v>8995</v>
      </c>
      <c r="E96" s="11"/>
      <c r="F96" s="16" t="s">
        <v>8996</v>
      </c>
      <c r="G96" s="21" t="s">
        <v>8997</v>
      </c>
      <c r="H96" s="79"/>
      <c r="I96" s="14"/>
      <c r="J96" s="14"/>
      <c r="K96" s="14"/>
      <c r="L96" s="14"/>
      <c r="M96" s="14"/>
      <c r="N96" s="14"/>
      <c r="O96" s="14"/>
      <c r="P96" s="14"/>
      <c r="Q96" s="14"/>
      <c r="R96" s="14"/>
      <c r="S96" s="14"/>
      <c r="T96" s="14"/>
      <c r="U96" s="14"/>
      <c r="V96" s="14"/>
      <c r="W96" s="14"/>
      <c r="X96" s="14"/>
      <c r="Y96" s="14"/>
      <c r="Z96" s="14"/>
      <c r="AA96" s="14"/>
      <c r="AB96" s="14"/>
    </row>
    <row r="97" ht="239.25" customHeight="1">
      <c r="A97" s="7">
        <v>44858.0</v>
      </c>
      <c r="B97" s="8" t="s">
        <v>8998</v>
      </c>
      <c r="C97" s="9" t="s">
        <v>14</v>
      </c>
      <c r="D97" s="10" t="s">
        <v>8999</v>
      </c>
      <c r="E97" s="8"/>
      <c r="F97" s="16" t="s">
        <v>9000</v>
      </c>
      <c r="G97" s="21" t="s">
        <v>9001</v>
      </c>
      <c r="H97" s="79"/>
      <c r="I97" s="14"/>
      <c r="J97" s="14"/>
      <c r="K97" s="14"/>
      <c r="L97" s="14"/>
      <c r="M97" s="14"/>
      <c r="N97" s="14"/>
      <c r="O97" s="14"/>
      <c r="P97" s="14"/>
      <c r="Q97" s="14"/>
      <c r="R97" s="14"/>
      <c r="S97" s="14"/>
      <c r="T97" s="14"/>
      <c r="U97" s="14"/>
      <c r="V97" s="14"/>
      <c r="W97" s="14"/>
      <c r="X97" s="14"/>
      <c r="Y97" s="14"/>
      <c r="Z97" s="14"/>
      <c r="AA97" s="14"/>
      <c r="AB97" s="14"/>
    </row>
    <row r="98">
      <c r="A98" s="7">
        <v>44859.0</v>
      </c>
      <c r="B98" s="8" t="s">
        <v>9002</v>
      </c>
      <c r="C98" s="9" t="s">
        <v>10</v>
      </c>
      <c r="D98" s="10" t="s">
        <v>9003</v>
      </c>
      <c r="E98" s="11"/>
      <c r="F98" s="16" t="s">
        <v>9004</v>
      </c>
      <c r="G98" s="21" t="s">
        <v>9005</v>
      </c>
      <c r="H98" s="79"/>
      <c r="I98" s="14"/>
      <c r="J98" s="14"/>
      <c r="K98" s="14"/>
      <c r="L98" s="14"/>
      <c r="M98" s="14"/>
      <c r="N98" s="14"/>
      <c r="O98" s="14"/>
      <c r="P98" s="14"/>
      <c r="Q98" s="14"/>
      <c r="R98" s="14"/>
      <c r="S98" s="14"/>
      <c r="T98" s="14"/>
      <c r="U98" s="14"/>
      <c r="V98" s="14"/>
      <c r="W98" s="14"/>
      <c r="X98" s="14"/>
      <c r="Y98" s="14"/>
      <c r="Z98" s="14"/>
      <c r="AA98" s="14"/>
      <c r="AB98" s="14"/>
    </row>
    <row r="99" ht="95.25" customHeight="1">
      <c r="A99" s="7">
        <v>44859.0</v>
      </c>
      <c r="B99" s="8" t="s">
        <v>9006</v>
      </c>
      <c r="C99" s="9" t="s">
        <v>10</v>
      </c>
      <c r="D99" s="10" t="s">
        <v>9007</v>
      </c>
      <c r="E99" s="11"/>
      <c r="F99" s="16" t="s">
        <v>9008</v>
      </c>
      <c r="G99" s="21" t="s">
        <v>9009</v>
      </c>
      <c r="H99" s="79"/>
      <c r="I99" s="14"/>
      <c r="J99" s="14"/>
      <c r="K99" s="14"/>
      <c r="L99" s="14"/>
      <c r="M99" s="14"/>
      <c r="N99" s="14"/>
      <c r="O99" s="14"/>
      <c r="P99" s="14"/>
      <c r="Q99" s="14"/>
      <c r="R99" s="14"/>
      <c r="S99" s="14"/>
      <c r="T99" s="14"/>
      <c r="U99" s="14"/>
      <c r="V99" s="14"/>
      <c r="W99" s="14"/>
      <c r="X99" s="14"/>
      <c r="Y99" s="14"/>
      <c r="Z99" s="14"/>
      <c r="AA99" s="14"/>
      <c r="AB99" s="14"/>
    </row>
    <row r="100" ht="95.25" customHeight="1">
      <c r="A100" s="7">
        <v>44859.0</v>
      </c>
      <c r="B100" s="8" t="s">
        <v>9010</v>
      </c>
      <c r="C100" s="9" t="s">
        <v>14</v>
      </c>
      <c r="D100" s="10" t="s">
        <v>9011</v>
      </c>
      <c r="E100" s="8" t="s">
        <v>7560</v>
      </c>
      <c r="F100" s="16" t="s">
        <v>7330</v>
      </c>
      <c r="G100" s="21" t="s">
        <v>9012</v>
      </c>
      <c r="H100" s="79"/>
      <c r="I100" s="14"/>
      <c r="J100" s="14"/>
      <c r="K100" s="14"/>
      <c r="L100" s="14"/>
      <c r="M100" s="14"/>
      <c r="N100" s="14"/>
      <c r="O100" s="14"/>
      <c r="P100" s="14"/>
      <c r="Q100" s="14"/>
      <c r="R100" s="14"/>
      <c r="S100" s="14"/>
      <c r="T100" s="14"/>
      <c r="U100" s="14"/>
      <c r="V100" s="14"/>
      <c r="W100" s="14"/>
      <c r="X100" s="14"/>
      <c r="Y100" s="14"/>
      <c r="Z100" s="14"/>
      <c r="AA100" s="14"/>
      <c r="AB100" s="14"/>
    </row>
    <row r="101">
      <c r="A101" s="7">
        <v>44852.0</v>
      </c>
      <c r="B101" s="8" t="s">
        <v>9013</v>
      </c>
      <c r="C101" s="9" t="s">
        <v>14</v>
      </c>
      <c r="D101" s="15" t="s">
        <v>9014</v>
      </c>
      <c r="E101" s="8" t="s">
        <v>174</v>
      </c>
      <c r="F101" s="144"/>
      <c r="G101" s="8" t="s">
        <v>9015</v>
      </c>
      <c r="H101" s="79"/>
      <c r="I101" s="14"/>
      <c r="J101" s="14"/>
      <c r="K101" s="14"/>
      <c r="L101" s="14"/>
      <c r="M101" s="14"/>
      <c r="N101" s="14"/>
      <c r="O101" s="14"/>
      <c r="P101" s="14"/>
      <c r="Q101" s="14"/>
      <c r="R101" s="14"/>
      <c r="S101" s="14"/>
      <c r="T101" s="14"/>
      <c r="U101" s="14"/>
      <c r="V101" s="14"/>
      <c r="W101" s="14"/>
      <c r="X101" s="14"/>
      <c r="Y101" s="14"/>
      <c r="Z101" s="14"/>
      <c r="AA101" s="14"/>
      <c r="AB101" s="14"/>
    </row>
    <row r="102">
      <c r="A102" s="7">
        <v>44860.0</v>
      </c>
      <c r="B102" s="8" t="s">
        <v>9016</v>
      </c>
      <c r="C102" s="9" t="s">
        <v>14</v>
      </c>
      <c r="D102" s="15" t="s">
        <v>9017</v>
      </c>
      <c r="E102" s="8" t="s">
        <v>3947</v>
      </c>
      <c r="F102" s="136" t="s">
        <v>9018</v>
      </c>
      <c r="G102" s="8" t="s">
        <v>8790</v>
      </c>
      <c r="H102" s="79"/>
      <c r="I102" s="14"/>
      <c r="J102" s="14"/>
      <c r="K102" s="14"/>
      <c r="L102" s="14"/>
      <c r="M102" s="14"/>
      <c r="N102" s="14"/>
      <c r="O102" s="14"/>
      <c r="P102" s="14"/>
      <c r="Q102" s="14"/>
      <c r="R102" s="14"/>
      <c r="S102" s="14"/>
      <c r="T102" s="14"/>
      <c r="U102" s="14"/>
      <c r="V102" s="14"/>
      <c r="W102" s="14"/>
      <c r="X102" s="14"/>
      <c r="Y102" s="14"/>
      <c r="Z102" s="14"/>
      <c r="AA102" s="14"/>
      <c r="AB102" s="14"/>
    </row>
    <row r="103">
      <c r="A103" s="7">
        <v>44860.0</v>
      </c>
      <c r="B103" s="8" t="s">
        <v>9019</v>
      </c>
      <c r="C103" s="9" t="s">
        <v>14</v>
      </c>
      <c r="D103" s="10" t="s">
        <v>9020</v>
      </c>
      <c r="E103" s="8" t="s">
        <v>9021</v>
      </c>
      <c r="F103" s="16" t="s">
        <v>9022</v>
      </c>
      <c r="G103" s="21" t="s">
        <v>9023</v>
      </c>
      <c r="H103" s="79"/>
      <c r="I103" s="14"/>
      <c r="J103" s="14"/>
      <c r="K103" s="14"/>
      <c r="L103" s="14"/>
      <c r="M103" s="14"/>
      <c r="N103" s="14"/>
      <c r="O103" s="14"/>
      <c r="P103" s="14"/>
      <c r="Q103" s="14"/>
      <c r="R103" s="14"/>
      <c r="S103" s="14"/>
      <c r="T103" s="14"/>
      <c r="U103" s="14"/>
      <c r="V103" s="14"/>
      <c r="W103" s="14"/>
      <c r="X103" s="14"/>
      <c r="Y103" s="14"/>
      <c r="Z103" s="14"/>
      <c r="AA103" s="14"/>
      <c r="AB103" s="14"/>
    </row>
    <row r="104">
      <c r="A104" s="7">
        <v>44860.0</v>
      </c>
      <c r="B104" s="8" t="s">
        <v>9024</v>
      </c>
      <c r="C104" s="9" t="s">
        <v>14</v>
      </c>
      <c r="D104" s="10" t="s">
        <v>9020</v>
      </c>
      <c r="E104" s="8" t="s">
        <v>156</v>
      </c>
      <c r="F104" s="16" t="s">
        <v>9025</v>
      </c>
      <c r="G104" s="78" t="s">
        <v>9026</v>
      </c>
      <c r="H104" s="79"/>
      <c r="I104" s="14"/>
      <c r="J104" s="14"/>
      <c r="K104" s="14"/>
      <c r="L104" s="14"/>
      <c r="M104" s="14"/>
      <c r="N104" s="14"/>
      <c r="O104" s="14"/>
      <c r="P104" s="14"/>
      <c r="Q104" s="14"/>
      <c r="R104" s="14"/>
      <c r="S104" s="14"/>
      <c r="T104" s="14"/>
      <c r="U104" s="14"/>
      <c r="V104" s="14"/>
      <c r="W104" s="14"/>
      <c r="X104" s="14"/>
      <c r="Y104" s="14"/>
      <c r="Z104" s="14"/>
      <c r="AA104" s="14"/>
      <c r="AB104" s="14"/>
    </row>
    <row r="105">
      <c r="A105" s="7">
        <v>44860.0</v>
      </c>
      <c r="B105" s="8" t="s">
        <v>9027</v>
      </c>
      <c r="C105" s="9" t="s">
        <v>14</v>
      </c>
      <c r="D105" s="15" t="s">
        <v>9028</v>
      </c>
      <c r="E105" s="8" t="s">
        <v>174</v>
      </c>
      <c r="F105" s="12"/>
      <c r="G105" s="8" t="s">
        <v>9029</v>
      </c>
      <c r="H105" s="79"/>
      <c r="I105" s="14"/>
      <c r="J105" s="14"/>
      <c r="K105" s="14"/>
      <c r="L105" s="14"/>
      <c r="M105" s="14"/>
      <c r="N105" s="14"/>
      <c r="O105" s="14"/>
      <c r="P105" s="14"/>
      <c r="Q105" s="14"/>
      <c r="R105" s="14"/>
      <c r="S105" s="14"/>
      <c r="T105" s="14"/>
      <c r="U105" s="14"/>
      <c r="V105" s="14"/>
      <c r="W105" s="14"/>
      <c r="X105" s="14"/>
      <c r="Y105" s="14"/>
      <c r="Z105" s="14"/>
      <c r="AA105" s="14"/>
      <c r="AB105" s="14"/>
    </row>
    <row r="106" ht="105.0" customHeight="1">
      <c r="A106" s="7">
        <v>44860.0</v>
      </c>
      <c r="B106" s="96" t="s">
        <v>9030</v>
      </c>
      <c r="C106" s="9" t="s">
        <v>14</v>
      </c>
      <c r="D106" s="15" t="s">
        <v>9031</v>
      </c>
      <c r="E106" s="8" t="s">
        <v>9032</v>
      </c>
      <c r="F106" s="12"/>
      <c r="G106" s="8" t="s">
        <v>5810</v>
      </c>
      <c r="H106" s="79"/>
      <c r="I106" s="14"/>
      <c r="J106" s="14"/>
      <c r="K106" s="14"/>
      <c r="L106" s="14"/>
      <c r="M106" s="14"/>
      <c r="N106" s="14"/>
      <c r="O106" s="14"/>
      <c r="P106" s="14"/>
      <c r="Q106" s="14"/>
      <c r="R106" s="14"/>
      <c r="S106" s="14"/>
      <c r="T106" s="14"/>
      <c r="U106" s="14"/>
      <c r="V106" s="14"/>
      <c r="W106" s="14"/>
      <c r="X106" s="14"/>
      <c r="Y106" s="14"/>
      <c r="Z106" s="14"/>
      <c r="AA106" s="14"/>
      <c r="AB106" s="14"/>
    </row>
    <row r="107">
      <c r="A107" s="7">
        <v>44860.0</v>
      </c>
      <c r="B107" s="8" t="s">
        <v>9033</v>
      </c>
      <c r="C107" s="9" t="s">
        <v>14</v>
      </c>
      <c r="D107" s="15" t="s">
        <v>9034</v>
      </c>
      <c r="E107" s="8" t="s">
        <v>7485</v>
      </c>
      <c r="F107" s="16" t="s">
        <v>9035</v>
      </c>
      <c r="G107" s="78" t="s">
        <v>9036</v>
      </c>
      <c r="H107" s="79"/>
      <c r="I107" s="14"/>
      <c r="J107" s="14"/>
      <c r="K107" s="14"/>
      <c r="L107" s="14"/>
      <c r="M107" s="14"/>
      <c r="N107" s="14"/>
      <c r="O107" s="14"/>
      <c r="P107" s="14"/>
      <c r="Q107" s="14"/>
      <c r="R107" s="14"/>
      <c r="S107" s="14"/>
      <c r="T107" s="14"/>
      <c r="U107" s="14"/>
      <c r="V107" s="14"/>
      <c r="W107" s="14"/>
      <c r="X107" s="14"/>
      <c r="Y107" s="14"/>
      <c r="Z107" s="14"/>
      <c r="AA107" s="14"/>
      <c r="AB107" s="14"/>
    </row>
    <row r="108">
      <c r="A108" s="7">
        <v>44860.0</v>
      </c>
      <c r="B108" s="8" t="s">
        <v>9037</v>
      </c>
      <c r="C108" s="9" t="s">
        <v>14</v>
      </c>
      <c r="D108" s="10" t="s">
        <v>9038</v>
      </c>
      <c r="E108" s="8" t="s">
        <v>156</v>
      </c>
      <c r="F108" s="12"/>
      <c r="G108" s="8" t="s">
        <v>9039</v>
      </c>
      <c r="H108" s="79"/>
      <c r="I108" s="14"/>
      <c r="J108" s="14"/>
      <c r="K108" s="14"/>
      <c r="L108" s="14"/>
      <c r="M108" s="14"/>
      <c r="N108" s="14"/>
      <c r="O108" s="14"/>
      <c r="P108" s="14"/>
      <c r="Q108" s="14"/>
      <c r="R108" s="14"/>
      <c r="S108" s="14"/>
      <c r="T108" s="14"/>
      <c r="U108" s="14"/>
      <c r="V108" s="14"/>
      <c r="W108" s="14"/>
      <c r="X108" s="14"/>
      <c r="Y108" s="14"/>
      <c r="Z108" s="14"/>
      <c r="AA108" s="14"/>
      <c r="AB108" s="14"/>
    </row>
    <row r="109">
      <c r="A109" s="7">
        <v>44860.0</v>
      </c>
      <c r="B109" s="8" t="s">
        <v>9040</v>
      </c>
      <c r="C109" s="9" t="s">
        <v>14</v>
      </c>
      <c r="D109" s="10" t="s">
        <v>9041</v>
      </c>
      <c r="E109" s="8" t="s">
        <v>7898</v>
      </c>
      <c r="F109" s="144"/>
      <c r="G109" s="8" t="s">
        <v>8790</v>
      </c>
      <c r="H109" s="79"/>
      <c r="I109" s="14"/>
      <c r="J109" s="14"/>
      <c r="K109" s="14"/>
      <c r="L109" s="14"/>
      <c r="M109" s="14"/>
      <c r="N109" s="14"/>
      <c r="O109" s="14"/>
      <c r="P109" s="14"/>
      <c r="Q109" s="14"/>
      <c r="R109" s="14"/>
      <c r="S109" s="14"/>
      <c r="T109" s="14"/>
      <c r="U109" s="14"/>
      <c r="V109" s="14"/>
      <c r="W109" s="14"/>
      <c r="X109" s="14"/>
      <c r="Y109" s="14"/>
      <c r="Z109" s="14"/>
      <c r="AA109" s="14"/>
      <c r="AB109" s="14"/>
    </row>
    <row r="110">
      <c r="A110" s="7">
        <v>44860.0</v>
      </c>
      <c r="B110" s="8" t="s">
        <v>9042</v>
      </c>
      <c r="C110" s="9" t="s">
        <v>14</v>
      </c>
      <c r="D110" s="15" t="s">
        <v>9043</v>
      </c>
      <c r="E110" s="8" t="s">
        <v>7560</v>
      </c>
      <c r="F110" s="16" t="s">
        <v>9044</v>
      </c>
      <c r="G110" s="78" t="s">
        <v>9045</v>
      </c>
      <c r="H110" s="79"/>
      <c r="I110" s="14"/>
      <c r="J110" s="14"/>
      <c r="K110" s="14"/>
      <c r="L110" s="14"/>
      <c r="M110" s="14"/>
      <c r="N110" s="14"/>
      <c r="O110" s="14"/>
      <c r="P110" s="14"/>
      <c r="Q110" s="14"/>
      <c r="R110" s="14"/>
      <c r="S110" s="14"/>
      <c r="T110" s="14"/>
      <c r="U110" s="14"/>
      <c r="V110" s="14"/>
      <c r="W110" s="14"/>
      <c r="X110" s="14"/>
      <c r="Y110" s="14"/>
      <c r="Z110" s="14"/>
      <c r="AA110" s="14"/>
      <c r="AB110" s="14"/>
    </row>
    <row r="111">
      <c r="A111" s="7">
        <v>44860.0</v>
      </c>
      <c r="B111" s="8" t="s">
        <v>9046</v>
      </c>
      <c r="C111" s="9" t="s">
        <v>14</v>
      </c>
      <c r="D111" s="15" t="s">
        <v>9047</v>
      </c>
      <c r="E111" s="8" t="s">
        <v>7560</v>
      </c>
      <c r="F111" s="16" t="s">
        <v>9048</v>
      </c>
      <c r="G111" s="78" t="s">
        <v>9049</v>
      </c>
      <c r="H111" s="79"/>
      <c r="I111" s="14"/>
      <c r="J111" s="14"/>
      <c r="K111" s="14"/>
      <c r="L111" s="14"/>
      <c r="M111" s="14"/>
      <c r="N111" s="14"/>
      <c r="O111" s="14"/>
      <c r="P111" s="14"/>
      <c r="Q111" s="14"/>
      <c r="R111" s="14"/>
      <c r="S111" s="14"/>
      <c r="T111" s="14"/>
      <c r="U111" s="14"/>
      <c r="V111" s="14"/>
      <c r="W111" s="14"/>
      <c r="X111" s="14"/>
      <c r="Y111" s="14"/>
      <c r="Z111" s="14"/>
      <c r="AA111" s="14"/>
      <c r="AB111" s="14"/>
    </row>
    <row r="112" ht="71.25" customHeight="1">
      <c r="A112" s="7">
        <v>44860.0</v>
      </c>
      <c r="B112" s="8" t="s">
        <v>9050</v>
      </c>
      <c r="C112" s="9" t="s">
        <v>14</v>
      </c>
      <c r="D112" s="10" t="s">
        <v>9051</v>
      </c>
      <c r="E112" s="8" t="s">
        <v>2178</v>
      </c>
      <c r="F112" s="12"/>
      <c r="G112" s="8" t="s">
        <v>8840</v>
      </c>
      <c r="H112" s="79"/>
      <c r="I112" s="14"/>
      <c r="J112" s="14"/>
      <c r="K112" s="14"/>
      <c r="L112" s="14"/>
      <c r="M112" s="14"/>
      <c r="N112" s="14"/>
      <c r="O112" s="14"/>
      <c r="P112" s="14"/>
      <c r="Q112" s="14"/>
      <c r="R112" s="14"/>
      <c r="S112" s="14"/>
      <c r="T112" s="14"/>
      <c r="U112" s="14"/>
      <c r="V112" s="14"/>
      <c r="W112" s="14"/>
      <c r="X112" s="14"/>
      <c r="Y112" s="14"/>
      <c r="Z112" s="14"/>
      <c r="AA112" s="14"/>
      <c r="AB112" s="14"/>
    </row>
    <row r="113">
      <c r="A113" s="7">
        <v>44860.0</v>
      </c>
      <c r="B113" s="8" t="s">
        <v>9052</v>
      </c>
      <c r="C113" s="9" t="s">
        <v>14</v>
      </c>
      <c r="D113" s="10" t="s">
        <v>9053</v>
      </c>
      <c r="E113" s="8" t="s">
        <v>174</v>
      </c>
      <c r="F113" s="144"/>
      <c r="G113" s="8" t="s">
        <v>8790</v>
      </c>
      <c r="H113" s="79"/>
      <c r="I113" s="14"/>
      <c r="J113" s="14"/>
      <c r="K113" s="14"/>
      <c r="L113" s="14"/>
      <c r="M113" s="14"/>
      <c r="N113" s="14"/>
      <c r="O113" s="14"/>
      <c r="P113" s="14"/>
      <c r="Q113" s="14"/>
      <c r="R113" s="14"/>
      <c r="S113" s="14"/>
      <c r="T113" s="14"/>
      <c r="U113" s="14"/>
      <c r="V113" s="14"/>
      <c r="W113" s="14"/>
      <c r="X113" s="14"/>
      <c r="Y113" s="14"/>
      <c r="Z113" s="14"/>
      <c r="AA113" s="14"/>
      <c r="AB113" s="14"/>
    </row>
    <row r="114">
      <c r="A114" s="7">
        <v>44861.0</v>
      </c>
      <c r="B114" s="8" t="s">
        <v>9054</v>
      </c>
      <c r="C114" s="9" t="s">
        <v>14</v>
      </c>
      <c r="D114" s="10" t="s">
        <v>9055</v>
      </c>
      <c r="E114" s="8" t="s">
        <v>7560</v>
      </c>
      <c r="F114" s="144"/>
      <c r="G114" s="8" t="s">
        <v>8790</v>
      </c>
      <c r="H114" s="79"/>
      <c r="I114" s="14"/>
      <c r="J114" s="14"/>
      <c r="K114" s="14"/>
      <c r="L114" s="14"/>
      <c r="M114" s="14"/>
      <c r="N114" s="14"/>
      <c r="O114" s="14"/>
      <c r="P114" s="14"/>
      <c r="Q114" s="14"/>
      <c r="R114" s="14"/>
      <c r="S114" s="14"/>
      <c r="T114" s="14"/>
      <c r="U114" s="14"/>
      <c r="V114" s="14"/>
      <c r="W114" s="14"/>
      <c r="X114" s="14"/>
      <c r="Y114" s="14"/>
      <c r="Z114" s="14"/>
      <c r="AA114" s="14"/>
      <c r="AB114" s="14"/>
    </row>
    <row r="115">
      <c r="A115" s="7">
        <v>44861.0</v>
      </c>
      <c r="B115" s="8" t="s">
        <v>9056</v>
      </c>
      <c r="C115" s="9" t="s">
        <v>14</v>
      </c>
      <c r="D115" s="15" t="s">
        <v>9057</v>
      </c>
      <c r="E115" s="8" t="s">
        <v>156</v>
      </c>
      <c r="F115" s="136" t="s">
        <v>9058</v>
      </c>
      <c r="G115" s="8" t="s">
        <v>8790</v>
      </c>
      <c r="H115" s="79"/>
      <c r="I115" s="14"/>
      <c r="J115" s="14"/>
      <c r="K115" s="14"/>
      <c r="L115" s="14"/>
      <c r="M115" s="14"/>
      <c r="N115" s="14"/>
      <c r="O115" s="14"/>
      <c r="P115" s="14"/>
      <c r="Q115" s="14"/>
      <c r="R115" s="14"/>
      <c r="S115" s="14"/>
      <c r="T115" s="14"/>
      <c r="U115" s="14"/>
      <c r="V115" s="14"/>
      <c r="W115" s="14"/>
      <c r="X115" s="14"/>
      <c r="Y115" s="14"/>
      <c r="Z115" s="14"/>
      <c r="AA115" s="14"/>
      <c r="AB115" s="14"/>
    </row>
    <row r="116">
      <c r="A116" s="7">
        <v>44861.0</v>
      </c>
      <c r="B116" s="8" t="s">
        <v>9059</v>
      </c>
      <c r="C116" s="9" t="s">
        <v>10</v>
      </c>
      <c r="D116" s="15" t="s">
        <v>9060</v>
      </c>
      <c r="E116" s="11"/>
      <c r="F116" s="136" t="s">
        <v>9061</v>
      </c>
      <c r="G116" s="8" t="s">
        <v>8790</v>
      </c>
      <c r="H116" s="79"/>
      <c r="I116" s="14"/>
      <c r="J116" s="14"/>
      <c r="K116" s="14"/>
      <c r="L116" s="14"/>
      <c r="M116" s="14"/>
      <c r="N116" s="14"/>
      <c r="O116" s="14"/>
      <c r="P116" s="14"/>
      <c r="Q116" s="14"/>
      <c r="R116" s="14"/>
      <c r="S116" s="14"/>
      <c r="T116" s="14"/>
      <c r="U116" s="14"/>
      <c r="V116" s="14"/>
      <c r="W116" s="14"/>
      <c r="X116" s="14"/>
      <c r="Y116" s="14"/>
      <c r="Z116" s="14"/>
      <c r="AA116" s="14"/>
      <c r="AB116" s="14"/>
    </row>
    <row r="117">
      <c r="A117" s="7">
        <v>44861.0</v>
      </c>
      <c r="B117" s="8" t="s">
        <v>9062</v>
      </c>
      <c r="C117" s="9" t="s">
        <v>14</v>
      </c>
      <c r="D117" s="10" t="s">
        <v>9063</v>
      </c>
      <c r="E117" s="8" t="s">
        <v>7898</v>
      </c>
      <c r="F117" s="144"/>
      <c r="G117" s="8" t="s">
        <v>8790</v>
      </c>
      <c r="H117" s="79"/>
      <c r="I117" s="14"/>
      <c r="J117" s="14"/>
      <c r="K117" s="14"/>
      <c r="L117" s="14"/>
      <c r="M117" s="14"/>
      <c r="N117" s="14"/>
      <c r="O117" s="14"/>
      <c r="P117" s="14"/>
      <c r="Q117" s="14"/>
      <c r="R117" s="14"/>
      <c r="S117" s="14"/>
      <c r="T117" s="14"/>
      <c r="U117" s="14"/>
      <c r="V117" s="14"/>
      <c r="W117" s="14"/>
      <c r="X117" s="14"/>
      <c r="Y117" s="14"/>
      <c r="Z117" s="14"/>
      <c r="AA117" s="14"/>
      <c r="AB117" s="14"/>
    </row>
    <row r="118">
      <c r="A118" s="7">
        <v>44861.0</v>
      </c>
      <c r="B118" s="8" t="s">
        <v>9064</v>
      </c>
      <c r="C118" s="9" t="s">
        <v>14</v>
      </c>
      <c r="D118" s="15" t="s">
        <v>9065</v>
      </c>
      <c r="E118" s="11"/>
      <c r="F118" s="16" t="s">
        <v>9066</v>
      </c>
      <c r="G118" s="21" t="s">
        <v>9067</v>
      </c>
      <c r="H118" s="79"/>
      <c r="I118" s="14"/>
      <c r="J118" s="14"/>
      <c r="K118" s="14"/>
      <c r="L118" s="14"/>
      <c r="M118" s="14"/>
      <c r="N118" s="14"/>
      <c r="O118" s="14"/>
      <c r="P118" s="14"/>
      <c r="Q118" s="14"/>
      <c r="R118" s="14"/>
      <c r="S118" s="14"/>
      <c r="T118" s="14"/>
      <c r="U118" s="14"/>
      <c r="V118" s="14"/>
      <c r="W118" s="14"/>
      <c r="X118" s="14"/>
      <c r="Y118" s="14"/>
      <c r="Z118" s="14"/>
      <c r="AA118" s="14"/>
      <c r="AB118" s="14"/>
    </row>
    <row r="119">
      <c r="A119" s="7">
        <v>44861.0</v>
      </c>
      <c r="B119" s="8" t="s">
        <v>9068</v>
      </c>
      <c r="C119" s="9" t="s">
        <v>10</v>
      </c>
      <c r="D119" s="15" t="s">
        <v>9069</v>
      </c>
      <c r="E119" s="11"/>
      <c r="F119" s="16" t="s">
        <v>9070</v>
      </c>
      <c r="G119" s="21" t="s">
        <v>9071</v>
      </c>
      <c r="H119" s="79"/>
      <c r="I119" s="14"/>
      <c r="J119" s="14"/>
      <c r="K119" s="14"/>
      <c r="L119" s="14"/>
      <c r="M119" s="14"/>
      <c r="N119" s="14"/>
      <c r="O119" s="14"/>
      <c r="P119" s="14"/>
      <c r="Q119" s="14"/>
      <c r="R119" s="14"/>
      <c r="S119" s="14"/>
      <c r="T119" s="14"/>
      <c r="U119" s="14"/>
      <c r="V119" s="14"/>
      <c r="W119" s="14"/>
      <c r="X119" s="14"/>
      <c r="Y119" s="14"/>
      <c r="Z119" s="14"/>
      <c r="AA119" s="14"/>
      <c r="AB119" s="14"/>
    </row>
    <row r="120">
      <c r="A120" s="7">
        <v>44861.0</v>
      </c>
      <c r="B120" s="8" t="s">
        <v>9072</v>
      </c>
      <c r="C120" s="9" t="s">
        <v>14</v>
      </c>
      <c r="D120" s="10" t="s">
        <v>9073</v>
      </c>
      <c r="E120" s="8" t="s">
        <v>174</v>
      </c>
      <c r="F120" s="16" t="s">
        <v>9074</v>
      </c>
      <c r="G120" s="21" t="s">
        <v>9075</v>
      </c>
      <c r="H120" s="79"/>
      <c r="I120" s="14"/>
      <c r="J120" s="14"/>
      <c r="K120" s="14"/>
      <c r="L120" s="14"/>
      <c r="M120" s="14"/>
      <c r="N120" s="14"/>
      <c r="O120" s="14"/>
      <c r="P120" s="14"/>
      <c r="Q120" s="14"/>
      <c r="R120" s="14"/>
      <c r="S120" s="14"/>
      <c r="T120" s="14"/>
      <c r="U120" s="14"/>
      <c r="V120" s="14"/>
      <c r="W120" s="14"/>
      <c r="X120" s="14"/>
      <c r="Y120" s="14"/>
      <c r="Z120" s="14"/>
      <c r="AA120" s="14"/>
      <c r="AB120" s="14"/>
    </row>
    <row r="121">
      <c r="A121" s="7">
        <v>44861.0</v>
      </c>
      <c r="B121" s="8" t="s">
        <v>9076</v>
      </c>
      <c r="C121" s="9" t="s">
        <v>14</v>
      </c>
      <c r="D121" s="15" t="s">
        <v>9077</v>
      </c>
      <c r="E121" s="8" t="s">
        <v>174</v>
      </c>
      <c r="F121" s="144"/>
      <c r="G121" s="8" t="s">
        <v>9078</v>
      </c>
      <c r="H121" s="79"/>
      <c r="I121" s="14"/>
      <c r="J121" s="14"/>
      <c r="K121" s="14"/>
      <c r="L121" s="14"/>
      <c r="M121" s="14"/>
      <c r="N121" s="14"/>
      <c r="O121" s="14"/>
      <c r="P121" s="14"/>
      <c r="Q121" s="14"/>
      <c r="R121" s="14"/>
      <c r="S121" s="14"/>
      <c r="T121" s="14"/>
      <c r="U121" s="14"/>
      <c r="V121" s="14"/>
      <c r="W121" s="14"/>
      <c r="X121" s="14"/>
      <c r="Y121" s="14"/>
      <c r="Z121" s="14"/>
      <c r="AA121" s="14"/>
      <c r="AB121" s="14"/>
    </row>
    <row r="122">
      <c r="A122" s="7">
        <v>44861.0</v>
      </c>
      <c r="B122" s="8" t="s">
        <v>9079</v>
      </c>
      <c r="C122" s="9" t="s">
        <v>14</v>
      </c>
      <c r="D122" s="15" t="s">
        <v>9080</v>
      </c>
      <c r="E122" s="8" t="s">
        <v>93</v>
      </c>
      <c r="F122" s="12"/>
      <c r="G122" s="8" t="s">
        <v>9081</v>
      </c>
      <c r="H122" s="79"/>
      <c r="I122" s="14"/>
      <c r="J122" s="14"/>
      <c r="K122" s="14"/>
      <c r="L122" s="14"/>
      <c r="M122" s="14"/>
      <c r="N122" s="14"/>
      <c r="O122" s="14"/>
      <c r="P122" s="14"/>
      <c r="Q122" s="14"/>
      <c r="R122" s="14"/>
      <c r="S122" s="14"/>
      <c r="T122" s="14"/>
      <c r="U122" s="14"/>
      <c r="V122" s="14"/>
      <c r="W122" s="14"/>
      <c r="X122" s="14"/>
      <c r="Y122" s="14"/>
      <c r="Z122" s="14"/>
      <c r="AA122" s="14"/>
      <c r="AB122" s="14"/>
    </row>
    <row r="123">
      <c r="A123" s="7">
        <v>44861.0</v>
      </c>
      <c r="B123" s="8" t="s">
        <v>9082</v>
      </c>
      <c r="C123" s="9" t="s">
        <v>14</v>
      </c>
      <c r="D123" s="10" t="s">
        <v>9083</v>
      </c>
      <c r="E123" s="8" t="s">
        <v>9084</v>
      </c>
      <c r="F123" s="16" t="s">
        <v>9085</v>
      </c>
      <c r="G123" s="21" t="s">
        <v>9086</v>
      </c>
      <c r="H123" s="79"/>
      <c r="I123" s="14"/>
      <c r="J123" s="14"/>
      <c r="K123" s="14"/>
      <c r="L123" s="14"/>
      <c r="M123" s="14"/>
      <c r="N123" s="14"/>
      <c r="O123" s="14"/>
      <c r="P123" s="14"/>
      <c r="Q123" s="14"/>
      <c r="R123" s="14"/>
      <c r="S123" s="14"/>
      <c r="T123" s="14"/>
      <c r="U123" s="14"/>
      <c r="V123" s="14"/>
      <c r="W123" s="14"/>
      <c r="X123" s="14"/>
      <c r="Y123" s="14"/>
      <c r="Z123" s="14"/>
      <c r="AA123" s="14"/>
      <c r="AB123" s="14"/>
    </row>
    <row r="124">
      <c r="A124" s="7">
        <v>44861.0</v>
      </c>
      <c r="B124" s="8" t="s">
        <v>9087</v>
      </c>
      <c r="C124" s="9" t="s">
        <v>14</v>
      </c>
      <c r="D124" s="10" t="s">
        <v>9088</v>
      </c>
      <c r="E124" s="8" t="s">
        <v>174</v>
      </c>
      <c r="F124" s="144"/>
      <c r="G124" s="8" t="s">
        <v>9089</v>
      </c>
      <c r="H124" s="79"/>
      <c r="I124" s="14"/>
      <c r="J124" s="14"/>
      <c r="K124" s="14"/>
      <c r="L124" s="14"/>
      <c r="M124" s="14"/>
      <c r="N124" s="14"/>
      <c r="O124" s="14"/>
      <c r="P124" s="14"/>
      <c r="Q124" s="14"/>
      <c r="R124" s="14"/>
      <c r="S124" s="14"/>
      <c r="T124" s="14"/>
      <c r="U124" s="14"/>
      <c r="V124" s="14"/>
      <c r="W124" s="14"/>
      <c r="X124" s="14"/>
      <c r="Y124" s="14"/>
      <c r="Z124" s="14"/>
      <c r="AA124" s="14"/>
      <c r="AB124" s="14"/>
    </row>
    <row r="125">
      <c r="A125" s="7">
        <v>44861.0</v>
      </c>
      <c r="B125" s="8" t="s">
        <v>9090</v>
      </c>
      <c r="C125" s="9" t="s">
        <v>10</v>
      </c>
      <c r="D125" s="10" t="s">
        <v>9091</v>
      </c>
      <c r="E125" s="11"/>
      <c r="F125" s="16" t="s">
        <v>9092</v>
      </c>
      <c r="G125" s="21" t="s">
        <v>9093</v>
      </c>
      <c r="H125" s="79"/>
      <c r="I125" s="14"/>
      <c r="J125" s="14"/>
      <c r="K125" s="14"/>
      <c r="L125" s="14"/>
      <c r="M125" s="14"/>
      <c r="N125" s="14"/>
      <c r="O125" s="14"/>
      <c r="P125" s="14"/>
      <c r="Q125" s="14"/>
      <c r="R125" s="14"/>
      <c r="S125" s="14"/>
      <c r="T125" s="14"/>
      <c r="U125" s="14"/>
      <c r="V125" s="14"/>
      <c r="W125" s="14"/>
      <c r="X125" s="14"/>
      <c r="Y125" s="14"/>
      <c r="Z125" s="14"/>
      <c r="AA125" s="14"/>
      <c r="AB125" s="14"/>
    </row>
    <row r="126">
      <c r="A126" s="7">
        <v>44862.0</v>
      </c>
      <c r="B126" s="8" t="s">
        <v>9094</v>
      </c>
      <c r="C126" s="9" t="s">
        <v>14</v>
      </c>
      <c r="D126" s="10" t="s">
        <v>9095</v>
      </c>
      <c r="E126" s="8" t="s">
        <v>174</v>
      </c>
      <c r="F126" s="16" t="s">
        <v>9096</v>
      </c>
      <c r="G126" s="21" t="s">
        <v>9097</v>
      </c>
      <c r="H126" s="79"/>
      <c r="I126" s="14"/>
      <c r="J126" s="14"/>
      <c r="K126" s="14"/>
      <c r="L126" s="14"/>
      <c r="M126" s="14"/>
      <c r="N126" s="14"/>
      <c r="O126" s="14"/>
      <c r="P126" s="14"/>
      <c r="Q126" s="14"/>
      <c r="R126" s="14"/>
      <c r="S126" s="14"/>
      <c r="T126" s="14"/>
      <c r="U126" s="14"/>
      <c r="V126" s="14"/>
      <c r="W126" s="14"/>
      <c r="X126" s="14"/>
      <c r="Y126" s="14"/>
      <c r="Z126" s="14"/>
      <c r="AA126" s="14"/>
      <c r="AB126" s="14"/>
    </row>
    <row r="127">
      <c r="A127" s="7">
        <v>44862.0</v>
      </c>
      <c r="B127" s="8" t="s">
        <v>9098</v>
      </c>
      <c r="C127" s="9" t="s">
        <v>14</v>
      </c>
      <c r="D127" s="10" t="s">
        <v>9099</v>
      </c>
      <c r="E127" s="8" t="s">
        <v>174</v>
      </c>
      <c r="F127" s="12"/>
      <c r="G127" s="8" t="s">
        <v>9100</v>
      </c>
      <c r="H127" s="79"/>
      <c r="I127" s="14"/>
      <c r="J127" s="14"/>
      <c r="K127" s="14"/>
      <c r="L127" s="14"/>
      <c r="M127" s="14"/>
      <c r="N127" s="14"/>
      <c r="O127" s="14"/>
      <c r="P127" s="14"/>
      <c r="Q127" s="14"/>
      <c r="R127" s="14"/>
      <c r="S127" s="14"/>
      <c r="T127" s="14"/>
      <c r="U127" s="14"/>
      <c r="V127" s="14"/>
      <c r="W127" s="14"/>
      <c r="X127" s="14"/>
      <c r="Y127" s="14"/>
      <c r="Z127" s="14"/>
      <c r="AA127" s="14"/>
      <c r="AB127" s="14"/>
    </row>
    <row r="128">
      <c r="A128" s="7">
        <v>44862.0</v>
      </c>
      <c r="B128" s="8" t="s">
        <v>9101</v>
      </c>
      <c r="C128" s="9" t="s">
        <v>14</v>
      </c>
      <c r="D128" s="15" t="s">
        <v>9102</v>
      </c>
      <c r="E128" s="8" t="s">
        <v>7898</v>
      </c>
      <c r="F128" s="12"/>
      <c r="G128" s="8" t="s">
        <v>9100</v>
      </c>
      <c r="H128" s="79"/>
      <c r="I128" s="14"/>
      <c r="J128" s="14"/>
      <c r="K128" s="14"/>
      <c r="L128" s="14"/>
      <c r="M128" s="14"/>
      <c r="N128" s="14"/>
      <c r="O128" s="14"/>
      <c r="P128" s="14"/>
      <c r="Q128" s="14"/>
      <c r="R128" s="14"/>
      <c r="S128" s="14"/>
      <c r="T128" s="14"/>
      <c r="U128" s="14"/>
      <c r="V128" s="14"/>
      <c r="W128" s="14"/>
      <c r="X128" s="14"/>
      <c r="Y128" s="14"/>
      <c r="Z128" s="14"/>
      <c r="AA128" s="14"/>
      <c r="AB128" s="14"/>
    </row>
    <row r="129">
      <c r="A129" s="7">
        <v>44862.0</v>
      </c>
      <c r="B129" s="8" t="s">
        <v>9103</v>
      </c>
      <c r="C129" s="9" t="s">
        <v>10</v>
      </c>
      <c r="D129" s="10" t="s">
        <v>9104</v>
      </c>
      <c r="E129" s="8" t="s">
        <v>9105</v>
      </c>
      <c r="F129" s="16" t="s">
        <v>9106</v>
      </c>
      <c r="G129" s="21" t="s">
        <v>9107</v>
      </c>
      <c r="H129" s="79"/>
      <c r="I129" s="14"/>
      <c r="J129" s="14"/>
      <c r="K129" s="14"/>
      <c r="L129" s="14"/>
      <c r="M129" s="14"/>
      <c r="N129" s="14"/>
      <c r="O129" s="14"/>
      <c r="P129" s="14"/>
      <c r="Q129" s="14"/>
      <c r="R129" s="14"/>
      <c r="S129" s="14"/>
      <c r="T129" s="14"/>
      <c r="U129" s="14"/>
      <c r="V129" s="14"/>
      <c r="W129" s="14"/>
      <c r="X129" s="14"/>
      <c r="Y129" s="14"/>
      <c r="Z129" s="14"/>
      <c r="AA129" s="14"/>
      <c r="AB129" s="14"/>
    </row>
    <row r="130">
      <c r="A130" s="7">
        <v>44865.0</v>
      </c>
      <c r="B130" s="8" t="s">
        <v>9108</v>
      </c>
      <c r="C130" s="9" t="s">
        <v>14</v>
      </c>
      <c r="D130" s="10" t="s">
        <v>9109</v>
      </c>
      <c r="E130" s="8" t="s">
        <v>9110</v>
      </c>
      <c r="F130" s="16" t="s">
        <v>9111</v>
      </c>
      <c r="G130" s="21" t="s">
        <v>9112</v>
      </c>
      <c r="H130" s="79"/>
      <c r="I130" s="14"/>
      <c r="J130" s="14"/>
      <c r="K130" s="14"/>
      <c r="L130" s="14"/>
      <c r="M130" s="14"/>
      <c r="N130" s="14"/>
      <c r="O130" s="14"/>
      <c r="P130" s="14"/>
      <c r="Q130" s="14"/>
      <c r="R130" s="14"/>
      <c r="S130" s="14"/>
      <c r="T130" s="14"/>
      <c r="U130" s="14"/>
      <c r="V130" s="14"/>
      <c r="W130" s="14"/>
      <c r="X130" s="14"/>
      <c r="Y130" s="14"/>
      <c r="Z130" s="14"/>
      <c r="AA130" s="14"/>
      <c r="AB130" s="14"/>
    </row>
    <row r="131">
      <c r="A131" s="7">
        <v>44865.0</v>
      </c>
      <c r="B131" s="8" t="s">
        <v>9113</v>
      </c>
      <c r="C131" s="9" t="s">
        <v>10</v>
      </c>
      <c r="D131" s="10" t="s">
        <v>9114</v>
      </c>
      <c r="E131" s="11"/>
      <c r="F131" s="16" t="s">
        <v>9115</v>
      </c>
      <c r="G131" s="78" t="s">
        <v>9116</v>
      </c>
      <c r="H131" s="79"/>
      <c r="I131" s="14"/>
      <c r="J131" s="14"/>
      <c r="K131" s="14"/>
      <c r="L131" s="14"/>
      <c r="M131" s="14"/>
      <c r="N131" s="14"/>
      <c r="O131" s="14"/>
      <c r="P131" s="14"/>
      <c r="Q131" s="14"/>
      <c r="R131" s="14"/>
      <c r="S131" s="14"/>
      <c r="T131" s="14"/>
      <c r="U131" s="14"/>
      <c r="V131" s="14"/>
      <c r="W131" s="14"/>
      <c r="X131" s="14"/>
      <c r="Y131" s="14"/>
      <c r="Z131" s="14"/>
      <c r="AA131" s="14"/>
      <c r="AB131" s="14"/>
    </row>
    <row r="132">
      <c r="A132" s="7">
        <v>44865.0</v>
      </c>
      <c r="B132" s="8" t="s">
        <v>9117</v>
      </c>
      <c r="C132" s="9" t="s">
        <v>14</v>
      </c>
      <c r="D132" s="10" t="s">
        <v>9118</v>
      </c>
      <c r="E132" s="8" t="s">
        <v>4023</v>
      </c>
      <c r="F132" s="16" t="s">
        <v>9119</v>
      </c>
      <c r="G132" s="78" t="s">
        <v>9120</v>
      </c>
      <c r="H132" s="79"/>
      <c r="I132" s="14"/>
      <c r="J132" s="14"/>
      <c r="K132" s="14"/>
      <c r="L132" s="14"/>
      <c r="M132" s="14"/>
      <c r="N132" s="14"/>
      <c r="O132" s="14"/>
      <c r="P132" s="14"/>
      <c r="Q132" s="14"/>
      <c r="R132" s="14"/>
      <c r="S132" s="14"/>
      <c r="T132" s="14"/>
      <c r="U132" s="14"/>
      <c r="V132" s="14"/>
      <c r="W132" s="14"/>
      <c r="X132" s="14"/>
      <c r="Y132" s="14"/>
      <c r="Z132" s="14"/>
      <c r="AA132" s="14"/>
      <c r="AB132" s="14"/>
    </row>
    <row r="133">
      <c r="A133" s="7">
        <v>44865.0</v>
      </c>
      <c r="B133" s="8" t="s">
        <v>9121</v>
      </c>
      <c r="C133" s="9" t="s">
        <v>14</v>
      </c>
      <c r="D133" s="10" t="s">
        <v>9122</v>
      </c>
      <c r="E133" s="8" t="s">
        <v>174</v>
      </c>
      <c r="F133" s="12"/>
      <c r="G133" s="8" t="s">
        <v>9123</v>
      </c>
      <c r="H133" s="79"/>
      <c r="I133" s="14"/>
      <c r="J133" s="14"/>
      <c r="K133" s="14"/>
      <c r="L133" s="14"/>
      <c r="M133" s="14"/>
      <c r="N133" s="14"/>
      <c r="O133" s="14"/>
      <c r="P133" s="14"/>
      <c r="Q133" s="14"/>
      <c r="R133" s="14"/>
      <c r="S133" s="14"/>
      <c r="T133" s="14"/>
      <c r="U133" s="14"/>
      <c r="V133" s="14"/>
      <c r="W133" s="14"/>
      <c r="X133" s="14"/>
      <c r="Y133" s="14"/>
      <c r="Z133" s="14"/>
      <c r="AA133" s="14"/>
      <c r="AB133" s="14"/>
    </row>
    <row r="134">
      <c r="A134" s="7">
        <v>44865.0</v>
      </c>
      <c r="B134" s="8" t="s">
        <v>9124</v>
      </c>
      <c r="C134" s="9" t="s">
        <v>14</v>
      </c>
      <c r="D134" s="10" t="s">
        <v>9125</v>
      </c>
      <c r="E134" s="8" t="s">
        <v>7898</v>
      </c>
      <c r="F134" s="12"/>
      <c r="G134" s="8" t="s">
        <v>9126</v>
      </c>
      <c r="H134" s="79"/>
      <c r="I134" s="14"/>
      <c r="J134" s="14"/>
      <c r="K134" s="14"/>
      <c r="L134" s="14"/>
      <c r="M134" s="14"/>
      <c r="N134" s="14"/>
      <c r="O134" s="14"/>
      <c r="P134" s="14"/>
      <c r="Q134" s="14"/>
      <c r="R134" s="14"/>
      <c r="S134" s="14"/>
      <c r="T134" s="14"/>
      <c r="U134" s="14"/>
      <c r="V134" s="14"/>
      <c r="W134" s="14"/>
      <c r="X134" s="14"/>
      <c r="Y134" s="14"/>
      <c r="Z134" s="14"/>
      <c r="AA134" s="14"/>
      <c r="AB134" s="14"/>
    </row>
    <row r="135">
      <c r="A135" s="7">
        <v>44865.0</v>
      </c>
      <c r="B135" s="8" t="s">
        <v>9127</v>
      </c>
      <c r="C135" s="9" t="s">
        <v>14</v>
      </c>
      <c r="D135" s="15" t="s">
        <v>9128</v>
      </c>
      <c r="E135" s="8" t="s">
        <v>174</v>
      </c>
      <c r="F135" s="12"/>
      <c r="G135" s="8" t="s">
        <v>9129</v>
      </c>
      <c r="H135" s="79"/>
      <c r="I135" s="14"/>
      <c r="J135" s="14"/>
      <c r="K135" s="14"/>
      <c r="L135" s="14"/>
      <c r="M135" s="14"/>
      <c r="N135" s="14"/>
      <c r="O135" s="14"/>
      <c r="P135" s="14"/>
      <c r="Q135" s="14"/>
      <c r="R135" s="14"/>
      <c r="S135" s="14"/>
      <c r="T135" s="14"/>
      <c r="U135" s="14"/>
      <c r="V135" s="14"/>
      <c r="W135" s="14"/>
      <c r="X135" s="14"/>
      <c r="Y135" s="14"/>
      <c r="Z135" s="14"/>
      <c r="AA135" s="14"/>
      <c r="AB135" s="14"/>
    </row>
    <row r="136">
      <c r="A136" s="7">
        <v>44865.0</v>
      </c>
      <c r="B136" s="8" t="s">
        <v>9130</v>
      </c>
      <c r="C136" s="9" t="s">
        <v>14</v>
      </c>
      <c r="D136" s="15" t="s">
        <v>9131</v>
      </c>
      <c r="E136" s="8" t="s">
        <v>7879</v>
      </c>
      <c r="F136" s="144"/>
      <c r="G136" s="8" t="s">
        <v>8790</v>
      </c>
      <c r="H136" s="79"/>
      <c r="I136" s="14"/>
      <c r="J136" s="14"/>
      <c r="K136" s="14"/>
      <c r="L136" s="14"/>
      <c r="M136" s="14"/>
      <c r="N136" s="14"/>
      <c r="O136" s="14"/>
      <c r="P136" s="14"/>
      <c r="Q136" s="14"/>
      <c r="R136" s="14"/>
      <c r="S136" s="14"/>
      <c r="T136" s="14"/>
      <c r="U136" s="14"/>
      <c r="V136" s="14"/>
      <c r="W136" s="14"/>
      <c r="X136" s="14"/>
      <c r="Y136" s="14"/>
      <c r="Z136" s="14"/>
      <c r="AA136" s="14"/>
      <c r="AB136" s="14"/>
    </row>
    <row r="137">
      <c r="A137" s="7">
        <v>44865.0</v>
      </c>
      <c r="B137" s="8" t="s">
        <v>9132</v>
      </c>
      <c r="C137" s="9" t="s">
        <v>14</v>
      </c>
      <c r="D137" s="10" t="s">
        <v>9133</v>
      </c>
      <c r="E137" s="8" t="s">
        <v>7874</v>
      </c>
      <c r="F137" s="16" t="s">
        <v>9134</v>
      </c>
      <c r="G137" s="78" t="s">
        <v>9135</v>
      </c>
      <c r="H137" s="79"/>
      <c r="I137" s="14"/>
      <c r="J137" s="14"/>
      <c r="K137" s="14"/>
      <c r="L137" s="14"/>
      <c r="M137" s="14"/>
      <c r="N137" s="14"/>
      <c r="O137" s="14"/>
      <c r="P137" s="14"/>
      <c r="Q137" s="14"/>
      <c r="R137" s="14"/>
      <c r="S137" s="14"/>
      <c r="T137" s="14"/>
      <c r="U137" s="14"/>
      <c r="V137" s="14"/>
      <c r="W137" s="14"/>
      <c r="X137" s="14"/>
      <c r="Y137" s="14"/>
      <c r="Z137" s="14"/>
      <c r="AA137" s="14"/>
      <c r="AB137" s="14"/>
    </row>
    <row r="138">
      <c r="A138" s="7">
        <v>44865.0</v>
      </c>
      <c r="B138" s="8" t="s">
        <v>9136</v>
      </c>
      <c r="C138" s="9" t="s">
        <v>14</v>
      </c>
      <c r="D138" s="15" t="s">
        <v>9137</v>
      </c>
      <c r="E138" s="8" t="s">
        <v>9138</v>
      </c>
      <c r="F138" s="144"/>
      <c r="G138" s="8" t="s">
        <v>8790</v>
      </c>
      <c r="H138" s="79"/>
      <c r="I138" s="14"/>
      <c r="J138" s="14"/>
      <c r="K138" s="14"/>
      <c r="L138" s="14"/>
      <c r="M138" s="14"/>
      <c r="N138" s="14"/>
      <c r="O138" s="14"/>
      <c r="P138" s="14"/>
      <c r="Q138" s="14"/>
      <c r="R138" s="14"/>
      <c r="S138" s="14"/>
      <c r="T138" s="14"/>
      <c r="U138" s="14"/>
      <c r="V138" s="14"/>
      <c r="W138" s="14"/>
      <c r="X138" s="14"/>
      <c r="Y138" s="14"/>
      <c r="Z138" s="14"/>
      <c r="AA138" s="14"/>
      <c r="AB138" s="14"/>
    </row>
    <row r="139">
      <c r="A139" s="7">
        <v>44865.0</v>
      </c>
      <c r="B139" s="8" t="s">
        <v>9139</v>
      </c>
      <c r="C139" s="9" t="s">
        <v>14</v>
      </c>
      <c r="D139" s="15" t="s">
        <v>9140</v>
      </c>
      <c r="E139" s="8" t="s">
        <v>9141</v>
      </c>
      <c r="F139" s="144"/>
      <c r="G139" s="8" t="s">
        <v>9142</v>
      </c>
      <c r="H139" s="79"/>
      <c r="I139" s="14"/>
      <c r="J139" s="14"/>
      <c r="K139" s="14"/>
      <c r="L139" s="14"/>
      <c r="M139" s="14"/>
      <c r="N139" s="14"/>
      <c r="O139" s="14"/>
      <c r="P139" s="14"/>
      <c r="Q139" s="14"/>
      <c r="R139" s="14"/>
      <c r="S139" s="14"/>
      <c r="T139" s="14"/>
      <c r="U139" s="14"/>
      <c r="V139" s="14"/>
      <c r="W139" s="14"/>
      <c r="X139" s="14"/>
      <c r="Y139" s="14"/>
      <c r="Z139" s="14"/>
      <c r="AA139" s="14"/>
      <c r="AB139" s="14"/>
    </row>
    <row r="140">
      <c r="A140" s="7">
        <v>44865.0</v>
      </c>
      <c r="B140" s="8" t="s">
        <v>9143</v>
      </c>
      <c r="C140" s="9" t="s">
        <v>14</v>
      </c>
      <c r="D140" s="10" t="s">
        <v>9144</v>
      </c>
      <c r="E140" s="8" t="s">
        <v>3947</v>
      </c>
      <c r="F140" s="136" t="s">
        <v>9145</v>
      </c>
      <c r="G140" s="8" t="s">
        <v>8790</v>
      </c>
      <c r="H140" s="79"/>
      <c r="I140" s="14"/>
      <c r="J140" s="14"/>
      <c r="K140" s="14"/>
      <c r="L140" s="14"/>
      <c r="M140" s="14"/>
      <c r="N140" s="14"/>
      <c r="O140" s="14"/>
      <c r="P140" s="14"/>
      <c r="Q140" s="14"/>
      <c r="R140" s="14"/>
      <c r="S140" s="14"/>
      <c r="T140" s="14"/>
      <c r="U140" s="14"/>
      <c r="V140" s="14"/>
      <c r="W140" s="14"/>
      <c r="X140" s="14"/>
      <c r="Y140" s="14"/>
      <c r="Z140" s="14"/>
      <c r="AA140" s="14"/>
      <c r="AB140" s="14"/>
    </row>
    <row r="141">
      <c r="A141" s="7">
        <v>44865.0</v>
      </c>
      <c r="B141" s="8" t="s">
        <v>9146</v>
      </c>
      <c r="C141" s="9" t="s">
        <v>10</v>
      </c>
      <c r="D141" s="15" t="s">
        <v>9147</v>
      </c>
      <c r="E141" s="11"/>
      <c r="F141" s="16"/>
      <c r="G141" s="8" t="s">
        <v>9148</v>
      </c>
      <c r="H141" s="79"/>
      <c r="I141" s="14"/>
      <c r="J141" s="14"/>
      <c r="K141" s="14"/>
      <c r="L141" s="14"/>
      <c r="M141" s="14"/>
      <c r="N141" s="14"/>
      <c r="O141" s="14"/>
      <c r="P141" s="14"/>
      <c r="Q141" s="14"/>
      <c r="R141" s="14"/>
      <c r="S141" s="14"/>
      <c r="T141" s="14"/>
      <c r="U141" s="14"/>
      <c r="V141" s="14"/>
      <c r="W141" s="14"/>
      <c r="X141" s="14"/>
      <c r="Y141" s="14"/>
      <c r="Z141" s="14"/>
      <c r="AA141" s="14"/>
      <c r="AB141" s="14"/>
    </row>
    <row r="142">
      <c r="A142" s="7">
        <v>44865.0</v>
      </c>
      <c r="B142" s="8" t="s">
        <v>9149</v>
      </c>
      <c r="C142" s="9" t="s">
        <v>14</v>
      </c>
      <c r="D142" s="10" t="s">
        <v>7897</v>
      </c>
      <c r="E142" s="8" t="s">
        <v>174</v>
      </c>
      <c r="F142" s="16" t="s">
        <v>9150</v>
      </c>
      <c r="G142" s="78" t="s">
        <v>9151</v>
      </c>
      <c r="H142" s="79"/>
      <c r="I142" s="14"/>
      <c r="J142" s="14"/>
      <c r="K142" s="14"/>
      <c r="L142" s="14"/>
      <c r="M142" s="14"/>
      <c r="N142" s="14"/>
      <c r="O142" s="14"/>
      <c r="P142" s="14"/>
      <c r="Q142" s="14"/>
      <c r="R142" s="14"/>
      <c r="S142" s="14"/>
      <c r="T142" s="14"/>
      <c r="U142" s="14"/>
      <c r="V142" s="14"/>
      <c r="W142" s="14"/>
      <c r="X142" s="14"/>
      <c r="Y142" s="14"/>
      <c r="Z142" s="14"/>
      <c r="AA142" s="14"/>
      <c r="AB142" s="14"/>
    </row>
    <row r="143">
      <c r="A143" s="7">
        <v>44865.0</v>
      </c>
      <c r="B143" s="8" t="s">
        <v>9152</v>
      </c>
      <c r="C143" s="9" t="s">
        <v>14</v>
      </c>
      <c r="D143" s="15" t="s">
        <v>9153</v>
      </c>
      <c r="E143" s="8" t="s">
        <v>174</v>
      </c>
      <c r="F143" s="144"/>
      <c r="G143" s="8" t="s">
        <v>9154</v>
      </c>
      <c r="H143" s="79"/>
      <c r="I143" s="14"/>
      <c r="J143" s="14"/>
      <c r="K143" s="14"/>
      <c r="L143" s="14"/>
      <c r="M143" s="14"/>
      <c r="N143" s="14"/>
      <c r="O143" s="14"/>
      <c r="P143" s="14"/>
      <c r="Q143" s="14"/>
      <c r="R143" s="14"/>
      <c r="S143" s="14"/>
      <c r="T143" s="14"/>
      <c r="U143" s="14"/>
      <c r="V143" s="14"/>
      <c r="W143" s="14"/>
      <c r="X143" s="14"/>
      <c r="Y143" s="14"/>
      <c r="Z143" s="14"/>
      <c r="AA143" s="14"/>
      <c r="AB143" s="14"/>
    </row>
    <row r="144">
      <c r="A144" s="7">
        <v>44865.0</v>
      </c>
      <c r="B144" s="8" t="s">
        <v>9155</v>
      </c>
      <c r="C144" s="9" t="s">
        <v>14</v>
      </c>
      <c r="D144" s="15" t="s">
        <v>9156</v>
      </c>
      <c r="E144" s="8" t="s">
        <v>174</v>
      </c>
      <c r="F144" s="144"/>
      <c r="G144" s="8" t="s">
        <v>8790</v>
      </c>
      <c r="H144" s="79"/>
      <c r="I144" s="14"/>
      <c r="J144" s="14"/>
      <c r="K144" s="14"/>
      <c r="L144" s="14"/>
      <c r="M144" s="14"/>
      <c r="N144" s="14"/>
      <c r="O144" s="14"/>
      <c r="P144" s="14"/>
      <c r="Q144" s="14"/>
      <c r="R144" s="14"/>
      <c r="S144" s="14"/>
      <c r="T144" s="14"/>
      <c r="U144" s="14"/>
      <c r="V144" s="14"/>
      <c r="W144" s="14"/>
      <c r="X144" s="14"/>
      <c r="Y144" s="14"/>
      <c r="Z144" s="14"/>
      <c r="AA144" s="14"/>
      <c r="AB144" s="14"/>
    </row>
    <row r="145">
      <c r="A145" s="7">
        <v>44865.0</v>
      </c>
      <c r="B145" s="8" t="s">
        <v>9157</v>
      </c>
      <c r="C145" s="9" t="s">
        <v>14</v>
      </c>
      <c r="D145" s="10" t="s">
        <v>9158</v>
      </c>
      <c r="E145" s="8" t="s">
        <v>7898</v>
      </c>
      <c r="F145" s="136" t="s">
        <v>9159</v>
      </c>
      <c r="G145" s="8" t="s">
        <v>8790</v>
      </c>
      <c r="H145" s="79"/>
      <c r="I145" s="14"/>
      <c r="J145" s="14"/>
      <c r="K145" s="14"/>
      <c r="L145" s="14"/>
      <c r="M145" s="14"/>
      <c r="N145" s="14"/>
      <c r="O145" s="14"/>
      <c r="P145" s="14"/>
      <c r="Q145" s="14"/>
      <c r="R145" s="14"/>
      <c r="S145" s="14"/>
      <c r="T145" s="14"/>
      <c r="U145" s="14"/>
      <c r="V145" s="14"/>
      <c r="W145" s="14"/>
      <c r="X145" s="14"/>
      <c r="Y145" s="14"/>
      <c r="Z145" s="14"/>
      <c r="AA145" s="14"/>
      <c r="AB145" s="14"/>
    </row>
    <row r="146">
      <c r="A146" s="7">
        <v>44865.0</v>
      </c>
      <c r="B146" s="8" t="s">
        <v>9160</v>
      </c>
      <c r="C146" s="9" t="s">
        <v>14</v>
      </c>
      <c r="D146" s="15" t="s">
        <v>9161</v>
      </c>
      <c r="E146" s="8" t="s">
        <v>109</v>
      </c>
      <c r="F146" s="144"/>
      <c r="G146" s="8" t="s">
        <v>8790</v>
      </c>
      <c r="H146" s="79"/>
      <c r="I146" s="14"/>
      <c r="J146" s="14"/>
      <c r="K146" s="14"/>
      <c r="L146" s="14"/>
      <c r="M146" s="14"/>
      <c r="N146" s="14"/>
      <c r="O146" s="14"/>
      <c r="P146" s="14"/>
      <c r="Q146" s="14"/>
      <c r="R146" s="14"/>
      <c r="S146" s="14"/>
      <c r="T146" s="14"/>
      <c r="U146" s="14"/>
      <c r="V146" s="14"/>
      <c r="W146" s="14"/>
      <c r="X146" s="14"/>
      <c r="Y146" s="14"/>
      <c r="Z146" s="14"/>
      <c r="AA146" s="14"/>
      <c r="AB146" s="14"/>
    </row>
    <row r="147">
      <c r="A147" s="7">
        <v>44865.0</v>
      </c>
      <c r="B147" s="8" t="s">
        <v>9162</v>
      </c>
      <c r="C147" s="9" t="s">
        <v>14</v>
      </c>
      <c r="D147" s="15" t="s">
        <v>9163</v>
      </c>
      <c r="E147" s="8" t="s">
        <v>1102</v>
      </c>
      <c r="F147" s="144"/>
      <c r="G147" s="8" t="s">
        <v>8790</v>
      </c>
      <c r="H147" s="79"/>
      <c r="I147" s="14"/>
      <c r="J147" s="14"/>
      <c r="K147" s="14"/>
      <c r="L147" s="14"/>
      <c r="M147" s="14"/>
      <c r="N147" s="14"/>
      <c r="O147" s="14"/>
      <c r="P147" s="14"/>
      <c r="Q147" s="14"/>
      <c r="R147" s="14"/>
      <c r="S147" s="14"/>
      <c r="T147" s="14"/>
      <c r="U147" s="14"/>
      <c r="V147" s="14"/>
      <c r="W147" s="14"/>
      <c r="X147" s="14"/>
      <c r="Y147" s="14"/>
      <c r="Z147" s="14"/>
      <c r="AA147" s="14"/>
      <c r="AB147" s="14"/>
    </row>
    <row r="148">
      <c r="A148" s="7">
        <v>44865.0</v>
      </c>
      <c r="B148" s="8" t="s">
        <v>9164</v>
      </c>
      <c r="C148" s="9" t="s">
        <v>14</v>
      </c>
      <c r="D148" s="10" t="s">
        <v>9165</v>
      </c>
      <c r="E148" s="8" t="s">
        <v>174</v>
      </c>
      <c r="F148" s="144"/>
      <c r="G148" s="8" t="s">
        <v>8790</v>
      </c>
      <c r="H148" s="79"/>
      <c r="I148" s="14"/>
      <c r="J148" s="14"/>
      <c r="K148" s="14"/>
      <c r="L148" s="14"/>
      <c r="M148" s="14"/>
      <c r="N148" s="14"/>
      <c r="O148" s="14"/>
      <c r="P148" s="14"/>
      <c r="Q148" s="14"/>
      <c r="R148" s="14"/>
      <c r="S148" s="14"/>
      <c r="T148" s="14"/>
      <c r="U148" s="14"/>
      <c r="V148" s="14"/>
      <c r="W148" s="14"/>
      <c r="X148" s="14"/>
      <c r="Y148" s="14"/>
      <c r="Z148" s="14"/>
      <c r="AA148" s="14"/>
      <c r="AB148" s="14"/>
    </row>
    <row r="149">
      <c r="A149" s="7">
        <v>44865.0</v>
      </c>
      <c r="B149" s="8" t="s">
        <v>7872</v>
      </c>
      <c r="C149" s="9" t="s">
        <v>14</v>
      </c>
      <c r="D149" s="10" t="s">
        <v>7873</v>
      </c>
      <c r="E149" s="8" t="s">
        <v>7874</v>
      </c>
      <c r="F149" s="16" t="s">
        <v>7875</v>
      </c>
      <c r="G149" s="78" t="s">
        <v>7876</v>
      </c>
      <c r="H149" s="79"/>
      <c r="I149" s="14"/>
      <c r="J149" s="14"/>
      <c r="K149" s="14"/>
      <c r="L149" s="14"/>
      <c r="M149" s="14"/>
      <c r="N149" s="14"/>
      <c r="O149" s="14"/>
      <c r="P149" s="14"/>
      <c r="Q149" s="14"/>
      <c r="R149" s="14"/>
      <c r="S149" s="14"/>
      <c r="T149" s="14"/>
      <c r="U149" s="14"/>
      <c r="V149" s="14"/>
      <c r="W149" s="14"/>
      <c r="X149" s="14"/>
      <c r="Y149" s="14"/>
      <c r="Z149" s="14"/>
      <c r="AA149" s="14"/>
      <c r="AB149" s="14"/>
    </row>
    <row r="150">
      <c r="A150" s="7"/>
      <c r="B150" s="11"/>
      <c r="C150" s="9"/>
      <c r="D150" s="22"/>
      <c r="E150" s="11"/>
      <c r="F150" s="11"/>
      <c r="G150" s="11"/>
      <c r="H150" s="79"/>
      <c r="I150" s="14"/>
      <c r="J150" s="14"/>
      <c r="K150" s="14"/>
      <c r="L150" s="14"/>
      <c r="M150" s="14"/>
      <c r="N150" s="14"/>
      <c r="O150" s="14"/>
      <c r="P150" s="14"/>
      <c r="Q150" s="14"/>
      <c r="R150" s="14"/>
      <c r="S150" s="14"/>
      <c r="T150" s="14"/>
      <c r="U150" s="14"/>
      <c r="V150" s="14"/>
      <c r="W150" s="14"/>
      <c r="X150" s="14"/>
      <c r="Y150" s="14"/>
      <c r="Z150" s="14"/>
      <c r="AA150" s="14"/>
      <c r="AB150" s="14"/>
    </row>
    <row r="151">
      <c r="A151" s="7"/>
      <c r="B151" s="11"/>
      <c r="C151" s="9"/>
      <c r="D151" s="22"/>
      <c r="E151" s="11"/>
      <c r="F151" s="11"/>
      <c r="G151" s="11"/>
      <c r="H151" s="79"/>
      <c r="I151" s="14"/>
      <c r="J151" s="14"/>
      <c r="K151" s="14"/>
      <c r="L151" s="14"/>
      <c r="M151" s="14"/>
      <c r="N151" s="14"/>
      <c r="O151" s="14"/>
      <c r="P151" s="14"/>
      <c r="Q151" s="14"/>
      <c r="R151" s="14"/>
      <c r="S151" s="14"/>
      <c r="T151" s="14"/>
      <c r="U151" s="14"/>
      <c r="V151" s="14"/>
      <c r="W151" s="14"/>
      <c r="X151" s="14"/>
      <c r="Y151" s="14"/>
      <c r="Z151" s="14"/>
      <c r="AA151" s="14"/>
      <c r="AB151" s="14"/>
    </row>
    <row r="152">
      <c r="A152" s="7"/>
      <c r="B152" s="11"/>
      <c r="C152" s="9"/>
      <c r="D152" s="22"/>
      <c r="E152" s="11"/>
      <c r="F152" s="11"/>
      <c r="G152" s="11"/>
      <c r="H152" s="79"/>
      <c r="I152" s="14"/>
      <c r="J152" s="14"/>
      <c r="K152" s="14"/>
      <c r="L152" s="14"/>
      <c r="M152" s="14"/>
      <c r="N152" s="14"/>
      <c r="O152" s="14"/>
      <c r="P152" s="14"/>
      <c r="Q152" s="14"/>
      <c r="R152" s="14"/>
      <c r="S152" s="14"/>
      <c r="T152" s="14"/>
      <c r="U152" s="14"/>
      <c r="V152" s="14"/>
      <c r="W152" s="14"/>
      <c r="X152" s="14"/>
      <c r="Y152" s="14"/>
      <c r="Z152" s="14"/>
      <c r="AA152" s="14"/>
      <c r="AB152" s="14"/>
    </row>
    <row r="153">
      <c r="A153" s="7"/>
      <c r="B153" s="11"/>
      <c r="C153" s="9"/>
      <c r="D153" s="22"/>
      <c r="E153" s="11"/>
      <c r="F153" s="11"/>
      <c r="G153" s="11"/>
      <c r="H153" s="79"/>
      <c r="I153" s="14"/>
      <c r="J153" s="14"/>
      <c r="K153" s="14"/>
      <c r="L153" s="14"/>
      <c r="M153" s="14"/>
      <c r="N153" s="14"/>
      <c r="O153" s="14"/>
      <c r="P153" s="14"/>
      <c r="Q153" s="14"/>
      <c r="R153" s="14"/>
      <c r="S153" s="14"/>
      <c r="T153" s="14"/>
      <c r="U153" s="14"/>
      <c r="V153" s="14"/>
      <c r="W153" s="14"/>
      <c r="X153" s="14"/>
      <c r="Y153" s="14"/>
      <c r="Z153" s="14"/>
      <c r="AA153" s="14"/>
      <c r="AB153" s="14"/>
    </row>
    <row r="154">
      <c r="A154" s="7"/>
      <c r="B154" s="11"/>
      <c r="C154" s="9"/>
      <c r="D154" s="22"/>
      <c r="E154" s="11"/>
      <c r="F154" s="11"/>
      <c r="G154" s="11"/>
      <c r="H154" s="79"/>
      <c r="I154" s="14"/>
      <c r="J154" s="14"/>
      <c r="K154" s="14"/>
      <c r="L154" s="14"/>
      <c r="M154" s="14"/>
      <c r="N154" s="14"/>
      <c r="O154" s="14"/>
      <c r="P154" s="14"/>
      <c r="Q154" s="14"/>
      <c r="R154" s="14"/>
      <c r="S154" s="14"/>
      <c r="T154" s="14"/>
      <c r="U154" s="14"/>
      <c r="V154" s="14"/>
      <c r="W154" s="14"/>
      <c r="X154" s="14"/>
      <c r="Y154" s="14"/>
      <c r="Z154" s="14"/>
      <c r="AA154" s="14"/>
      <c r="AB154" s="14"/>
    </row>
    <row r="155">
      <c r="A155" s="7"/>
      <c r="B155" s="11"/>
      <c r="C155" s="9"/>
      <c r="D155" s="22"/>
      <c r="E155" s="11"/>
      <c r="F155" s="11"/>
      <c r="G155" s="11"/>
      <c r="H155" s="79"/>
      <c r="I155" s="14"/>
      <c r="J155" s="14"/>
      <c r="K155" s="14"/>
      <c r="L155" s="14"/>
      <c r="M155" s="14"/>
      <c r="N155" s="14"/>
      <c r="O155" s="14"/>
      <c r="P155" s="14"/>
      <c r="Q155" s="14"/>
      <c r="R155" s="14"/>
      <c r="S155" s="14"/>
      <c r="T155" s="14"/>
      <c r="U155" s="14"/>
      <c r="V155" s="14"/>
      <c r="W155" s="14"/>
      <c r="X155" s="14"/>
      <c r="Y155" s="14"/>
      <c r="Z155" s="14"/>
      <c r="AA155" s="14"/>
      <c r="AB155" s="14"/>
    </row>
    <row r="156">
      <c r="A156" s="7"/>
      <c r="B156" s="11"/>
      <c r="C156" s="9"/>
      <c r="D156" s="22"/>
      <c r="E156" s="11"/>
      <c r="F156" s="11"/>
      <c r="G156" s="11"/>
      <c r="H156" s="79"/>
      <c r="I156" s="14"/>
      <c r="J156" s="14"/>
      <c r="K156" s="14"/>
      <c r="L156" s="14"/>
      <c r="M156" s="14"/>
      <c r="N156" s="14"/>
      <c r="O156" s="14"/>
      <c r="P156" s="14"/>
      <c r="Q156" s="14"/>
      <c r="R156" s="14"/>
      <c r="S156" s="14"/>
      <c r="T156" s="14"/>
      <c r="U156" s="14"/>
      <c r="V156" s="14"/>
      <c r="W156" s="14"/>
      <c r="X156" s="14"/>
      <c r="Y156" s="14"/>
      <c r="Z156" s="14"/>
      <c r="AA156" s="14"/>
      <c r="AB156" s="14"/>
    </row>
    <row r="157">
      <c r="A157" s="7"/>
      <c r="B157" s="11"/>
      <c r="C157" s="9"/>
      <c r="D157" s="22"/>
      <c r="E157" s="11"/>
      <c r="F157" s="11"/>
      <c r="G157" s="11"/>
      <c r="H157" s="79"/>
      <c r="I157" s="14"/>
      <c r="J157" s="14"/>
      <c r="K157" s="14"/>
      <c r="L157" s="14"/>
      <c r="M157" s="14"/>
      <c r="N157" s="14"/>
      <c r="O157" s="14"/>
      <c r="P157" s="14"/>
      <c r="Q157" s="14"/>
      <c r="R157" s="14"/>
      <c r="S157" s="14"/>
      <c r="T157" s="14"/>
      <c r="U157" s="14"/>
      <c r="V157" s="14"/>
      <c r="W157" s="14"/>
      <c r="X157" s="14"/>
      <c r="Y157" s="14"/>
      <c r="Z157" s="14"/>
      <c r="AA157" s="14"/>
      <c r="AB157" s="14"/>
    </row>
    <row r="158">
      <c r="A158" s="7"/>
      <c r="B158" s="11"/>
      <c r="C158" s="9"/>
      <c r="D158" s="22"/>
      <c r="E158" s="11"/>
      <c r="F158" s="11"/>
      <c r="G158" s="11"/>
      <c r="H158" s="79"/>
      <c r="I158" s="14"/>
      <c r="J158" s="14"/>
      <c r="K158" s="14"/>
      <c r="L158" s="14"/>
      <c r="M158" s="14"/>
      <c r="N158" s="14"/>
      <c r="O158" s="14"/>
      <c r="P158" s="14"/>
      <c r="Q158" s="14"/>
      <c r="R158" s="14"/>
      <c r="S158" s="14"/>
      <c r="T158" s="14"/>
      <c r="U158" s="14"/>
      <c r="V158" s="14"/>
      <c r="W158" s="14"/>
      <c r="X158" s="14"/>
      <c r="Y158" s="14"/>
      <c r="Z158" s="14"/>
      <c r="AA158" s="14"/>
      <c r="AB158" s="14"/>
    </row>
    <row r="159">
      <c r="A159" s="7"/>
      <c r="B159" s="11"/>
      <c r="C159" s="9"/>
      <c r="D159" s="22"/>
      <c r="E159" s="11"/>
      <c r="F159" s="11"/>
      <c r="G159" s="11"/>
      <c r="H159" s="79"/>
      <c r="I159" s="14"/>
      <c r="J159" s="14"/>
      <c r="K159" s="14"/>
      <c r="L159" s="14"/>
      <c r="M159" s="14"/>
      <c r="N159" s="14"/>
      <c r="O159" s="14"/>
      <c r="P159" s="14"/>
      <c r="Q159" s="14"/>
      <c r="R159" s="14"/>
      <c r="S159" s="14"/>
      <c r="T159" s="14"/>
      <c r="U159" s="14"/>
      <c r="V159" s="14"/>
      <c r="W159" s="14"/>
      <c r="X159" s="14"/>
      <c r="Y159" s="14"/>
      <c r="Z159" s="14"/>
      <c r="AA159" s="14"/>
      <c r="AB159" s="14"/>
    </row>
    <row r="160">
      <c r="A160" s="7"/>
      <c r="B160" s="11"/>
      <c r="C160" s="9"/>
      <c r="D160" s="22"/>
      <c r="E160" s="11"/>
      <c r="F160" s="11"/>
      <c r="G160" s="11"/>
      <c r="H160" s="79"/>
      <c r="I160" s="14"/>
      <c r="J160" s="14"/>
      <c r="K160" s="14"/>
      <c r="L160" s="14"/>
      <c r="M160" s="14"/>
      <c r="N160" s="14"/>
      <c r="O160" s="14"/>
      <c r="P160" s="14"/>
      <c r="Q160" s="14"/>
      <c r="R160" s="14"/>
      <c r="S160" s="14"/>
      <c r="T160" s="14"/>
      <c r="U160" s="14"/>
      <c r="V160" s="14"/>
      <c r="W160" s="14"/>
      <c r="X160" s="14"/>
      <c r="Y160" s="14"/>
      <c r="Z160" s="14"/>
      <c r="AA160" s="14"/>
      <c r="AB160" s="14"/>
    </row>
    <row r="161">
      <c r="A161" s="7"/>
      <c r="B161" s="11"/>
      <c r="C161" s="9"/>
      <c r="D161" s="22"/>
      <c r="E161" s="11"/>
      <c r="F161" s="11"/>
      <c r="G161" s="11"/>
      <c r="H161" s="79"/>
      <c r="I161" s="14"/>
      <c r="J161" s="14"/>
      <c r="K161" s="14"/>
      <c r="L161" s="14"/>
      <c r="M161" s="14"/>
      <c r="N161" s="14"/>
      <c r="O161" s="14"/>
      <c r="P161" s="14"/>
      <c r="Q161" s="14"/>
      <c r="R161" s="14"/>
      <c r="S161" s="14"/>
      <c r="T161" s="14"/>
      <c r="U161" s="14"/>
      <c r="V161" s="14"/>
      <c r="W161" s="14"/>
      <c r="X161" s="14"/>
      <c r="Y161" s="14"/>
      <c r="Z161" s="14"/>
      <c r="AA161" s="14"/>
      <c r="AB161" s="14"/>
    </row>
    <row r="162">
      <c r="A162" s="7"/>
      <c r="B162" s="11"/>
      <c r="C162" s="9"/>
      <c r="D162" s="22"/>
      <c r="E162" s="11"/>
      <c r="F162" s="11"/>
      <c r="G162" s="11"/>
      <c r="H162" s="79"/>
      <c r="I162" s="14"/>
      <c r="J162" s="14"/>
      <c r="K162" s="14"/>
      <c r="L162" s="14"/>
      <c r="M162" s="14"/>
      <c r="N162" s="14"/>
      <c r="O162" s="14"/>
      <c r="P162" s="14"/>
      <c r="Q162" s="14"/>
      <c r="R162" s="14"/>
      <c r="S162" s="14"/>
      <c r="T162" s="14"/>
      <c r="U162" s="14"/>
      <c r="V162" s="14"/>
      <c r="W162" s="14"/>
      <c r="X162" s="14"/>
      <c r="Y162" s="14"/>
      <c r="Z162" s="14"/>
      <c r="AA162" s="14"/>
      <c r="AB162" s="14"/>
    </row>
    <row r="163">
      <c r="A163" s="7"/>
      <c r="B163" s="11"/>
      <c r="C163" s="9"/>
      <c r="D163" s="22"/>
      <c r="E163" s="11"/>
      <c r="F163" s="11"/>
      <c r="G163" s="11"/>
      <c r="H163" s="79"/>
      <c r="I163" s="14"/>
      <c r="J163" s="14"/>
      <c r="K163" s="14"/>
      <c r="L163" s="14"/>
      <c r="M163" s="14"/>
      <c r="N163" s="14"/>
      <c r="O163" s="14"/>
      <c r="P163" s="14"/>
      <c r="Q163" s="14"/>
      <c r="R163" s="14"/>
      <c r="S163" s="14"/>
      <c r="T163" s="14"/>
      <c r="U163" s="14"/>
      <c r="V163" s="14"/>
      <c r="W163" s="14"/>
      <c r="X163" s="14"/>
      <c r="Y163" s="14"/>
      <c r="Z163" s="14"/>
      <c r="AA163" s="14"/>
      <c r="AB163" s="14"/>
    </row>
    <row r="164">
      <c r="A164" s="7"/>
      <c r="B164" s="11"/>
      <c r="C164" s="9"/>
      <c r="D164" s="22"/>
      <c r="E164" s="11"/>
      <c r="F164" s="11"/>
      <c r="G164" s="11"/>
      <c r="H164" s="79"/>
      <c r="I164" s="14"/>
      <c r="J164" s="14"/>
      <c r="K164" s="14"/>
      <c r="L164" s="14"/>
      <c r="M164" s="14"/>
      <c r="N164" s="14"/>
      <c r="O164" s="14"/>
      <c r="P164" s="14"/>
      <c r="Q164" s="14"/>
      <c r="R164" s="14"/>
      <c r="S164" s="14"/>
      <c r="T164" s="14"/>
      <c r="U164" s="14"/>
      <c r="V164" s="14"/>
      <c r="W164" s="14"/>
      <c r="X164" s="14"/>
      <c r="Y164" s="14"/>
      <c r="Z164" s="14"/>
      <c r="AA164" s="14"/>
      <c r="AB164" s="14"/>
    </row>
    <row r="165">
      <c r="A165" s="7"/>
      <c r="B165" s="11"/>
      <c r="C165" s="9"/>
      <c r="D165" s="22"/>
      <c r="E165" s="11"/>
      <c r="F165" s="11"/>
      <c r="G165" s="11"/>
      <c r="H165" s="79"/>
      <c r="I165" s="14"/>
      <c r="J165" s="14"/>
      <c r="K165" s="14"/>
      <c r="L165" s="14"/>
      <c r="M165" s="14"/>
      <c r="N165" s="14"/>
      <c r="O165" s="14"/>
      <c r="P165" s="14"/>
      <c r="Q165" s="14"/>
      <c r="R165" s="14"/>
      <c r="S165" s="14"/>
      <c r="T165" s="14"/>
      <c r="U165" s="14"/>
      <c r="V165" s="14"/>
      <c r="W165" s="14"/>
      <c r="X165" s="14"/>
      <c r="Y165" s="14"/>
      <c r="Z165" s="14"/>
      <c r="AA165" s="14"/>
      <c r="AB165" s="14"/>
    </row>
    <row r="166">
      <c r="A166" s="7"/>
      <c r="B166" s="11"/>
      <c r="C166" s="9"/>
      <c r="D166" s="22"/>
      <c r="E166" s="11"/>
      <c r="F166" s="11"/>
      <c r="G166" s="11"/>
      <c r="H166" s="79"/>
      <c r="I166" s="14"/>
      <c r="J166" s="14"/>
      <c r="K166" s="14"/>
      <c r="L166" s="14"/>
      <c r="M166" s="14"/>
      <c r="N166" s="14"/>
      <c r="O166" s="14"/>
      <c r="P166" s="14"/>
      <c r="Q166" s="14"/>
      <c r="R166" s="14"/>
      <c r="S166" s="14"/>
      <c r="T166" s="14"/>
      <c r="U166" s="14"/>
      <c r="V166" s="14"/>
      <c r="W166" s="14"/>
      <c r="X166" s="14"/>
      <c r="Y166" s="14"/>
      <c r="Z166" s="14"/>
      <c r="AA166" s="14"/>
      <c r="AB166" s="14"/>
    </row>
    <row r="167">
      <c r="A167" s="7"/>
      <c r="B167" s="11"/>
      <c r="C167" s="9"/>
      <c r="D167" s="22"/>
      <c r="E167" s="11"/>
      <c r="F167" s="11"/>
      <c r="G167" s="11"/>
      <c r="H167" s="79"/>
      <c r="I167" s="14"/>
      <c r="J167" s="14"/>
      <c r="K167" s="14"/>
      <c r="L167" s="14"/>
      <c r="M167" s="14"/>
      <c r="N167" s="14"/>
      <c r="O167" s="14"/>
      <c r="P167" s="14"/>
      <c r="Q167" s="14"/>
      <c r="R167" s="14"/>
      <c r="S167" s="14"/>
      <c r="T167" s="14"/>
      <c r="U167" s="14"/>
      <c r="V167" s="14"/>
      <c r="W167" s="14"/>
      <c r="X167" s="14"/>
      <c r="Y167" s="14"/>
      <c r="Z167" s="14"/>
      <c r="AA167" s="14"/>
      <c r="AB167" s="14"/>
    </row>
    <row r="168">
      <c r="A168" s="7"/>
      <c r="B168" s="11"/>
      <c r="C168" s="9"/>
      <c r="D168" s="22"/>
      <c r="E168" s="11"/>
      <c r="F168" s="11"/>
      <c r="G168" s="11"/>
      <c r="H168" s="79"/>
      <c r="I168" s="14"/>
      <c r="J168" s="14"/>
      <c r="K168" s="14"/>
      <c r="L168" s="14"/>
      <c r="M168" s="14"/>
      <c r="N168" s="14"/>
      <c r="O168" s="14"/>
      <c r="P168" s="14"/>
      <c r="Q168" s="14"/>
      <c r="R168" s="14"/>
      <c r="S168" s="14"/>
      <c r="T168" s="14"/>
      <c r="U168" s="14"/>
      <c r="V168" s="14"/>
      <c r="W168" s="14"/>
      <c r="X168" s="14"/>
      <c r="Y168" s="14"/>
      <c r="Z168" s="14"/>
      <c r="AA168" s="14"/>
      <c r="AB168" s="14"/>
    </row>
    <row r="169">
      <c r="A169" s="7"/>
      <c r="B169" s="11"/>
      <c r="C169" s="9"/>
      <c r="D169" s="22"/>
      <c r="E169" s="11"/>
      <c r="F169" s="11"/>
      <c r="G169" s="11"/>
      <c r="H169" s="79"/>
      <c r="I169" s="14"/>
      <c r="J169" s="14"/>
      <c r="K169" s="14"/>
      <c r="L169" s="14"/>
      <c r="M169" s="14"/>
      <c r="N169" s="14"/>
      <c r="O169" s="14"/>
      <c r="P169" s="14"/>
      <c r="Q169" s="14"/>
      <c r="R169" s="14"/>
      <c r="S169" s="14"/>
      <c r="T169" s="14"/>
      <c r="U169" s="14"/>
      <c r="V169" s="14"/>
      <c r="W169" s="14"/>
      <c r="X169" s="14"/>
      <c r="Y169" s="14"/>
      <c r="Z169" s="14"/>
      <c r="AA169" s="14"/>
      <c r="AB169" s="14"/>
    </row>
    <row r="170">
      <c r="A170" s="7"/>
      <c r="B170" s="11"/>
      <c r="C170" s="9"/>
      <c r="D170" s="22"/>
      <c r="E170" s="11"/>
      <c r="F170" s="11"/>
      <c r="G170" s="11"/>
      <c r="H170" s="79"/>
      <c r="I170" s="14"/>
      <c r="J170" s="14"/>
      <c r="K170" s="14"/>
      <c r="L170" s="14"/>
      <c r="M170" s="14"/>
      <c r="N170" s="14"/>
      <c r="O170" s="14"/>
      <c r="P170" s="14"/>
      <c r="Q170" s="14"/>
      <c r="R170" s="14"/>
      <c r="S170" s="14"/>
      <c r="T170" s="14"/>
      <c r="U170" s="14"/>
      <c r="V170" s="14"/>
      <c r="W170" s="14"/>
      <c r="X170" s="14"/>
      <c r="Y170" s="14"/>
      <c r="Z170" s="14"/>
      <c r="AA170" s="14"/>
      <c r="AB170" s="14"/>
    </row>
    <row r="171">
      <c r="A171" s="7"/>
      <c r="B171" s="11"/>
      <c r="C171" s="9"/>
      <c r="D171" s="22"/>
      <c r="E171" s="11"/>
      <c r="F171" s="11"/>
      <c r="G171" s="11"/>
      <c r="H171" s="79"/>
      <c r="I171" s="14"/>
      <c r="J171" s="14"/>
      <c r="K171" s="14"/>
      <c r="L171" s="14"/>
      <c r="M171" s="14"/>
      <c r="N171" s="14"/>
      <c r="O171" s="14"/>
      <c r="P171" s="14"/>
      <c r="Q171" s="14"/>
      <c r="R171" s="14"/>
      <c r="S171" s="14"/>
      <c r="T171" s="14"/>
      <c r="U171" s="14"/>
      <c r="V171" s="14"/>
      <c r="W171" s="14"/>
      <c r="X171" s="14"/>
      <c r="Y171" s="14"/>
      <c r="Z171" s="14"/>
      <c r="AA171" s="14"/>
      <c r="AB171" s="14"/>
    </row>
    <row r="172">
      <c r="A172" s="7"/>
      <c r="B172" s="11"/>
      <c r="C172" s="9"/>
      <c r="D172" s="22"/>
      <c r="E172" s="11"/>
      <c r="F172" s="11"/>
      <c r="G172" s="11"/>
      <c r="H172" s="79"/>
      <c r="I172" s="14"/>
      <c r="J172" s="14"/>
      <c r="K172" s="14"/>
      <c r="L172" s="14"/>
      <c r="M172" s="14"/>
      <c r="N172" s="14"/>
      <c r="O172" s="14"/>
      <c r="P172" s="14"/>
      <c r="Q172" s="14"/>
      <c r="R172" s="14"/>
      <c r="S172" s="14"/>
      <c r="T172" s="14"/>
      <c r="U172" s="14"/>
      <c r="V172" s="14"/>
      <c r="W172" s="14"/>
      <c r="X172" s="14"/>
      <c r="Y172" s="14"/>
      <c r="Z172" s="14"/>
      <c r="AA172" s="14"/>
      <c r="AB172" s="14"/>
    </row>
    <row r="173">
      <c r="A173" s="7"/>
      <c r="B173" s="11"/>
      <c r="C173" s="9"/>
      <c r="D173" s="22"/>
      <c r="E173" s="11"/>
      <c r="F173" s="11"/>
      <c r="G173" s="11"/>
      <c r="H173" s="79"/>
      <c r="I173" s="14"/>
      <c r="J173" s="14"/>
      <c r="K173" s="14"/>
      <c r="L173" s="14"/>
      <c r="M173" s="14"/>
      <c r="N173" s="14"/>
      <c r="O173" s="14"/>
      <c r="P173" s="14"/>
      <c r="Q173" s="14"/>
      <c r="R173" s="14"/>
      <c r="S173" s="14"/>
      <c r="T173" s="14"/>
      <c r="U173" s="14"/>
      <c r="V173" s="14"/>
      <c r="W173" s="14"/>
      <c r="X173" s="14"/>
      <c r="Y173" s="14"/>
      <c r="Z173" s="14"/>
      <c r="AA173" s="14"/>
      <c r="AB173" s="14"/>
    </row>
    <row r="174">
      <c r="A174" s="7"/>
      <c r="B174" s="11"/>
      <c r="C174" s="9"/>
      <c r="D174" s="22"/>
      <c r="E174" s="11"/>
      <c r="F174" s="11"/>
      <c r="G174" s="11"/>
      <c r="H174" s="79"/>
      <c r="I174" s="14"/>
      <c r="J174" s="14"/>
      <c r="K174" s="14"/>
      <c r="L174" s="14"/>
      <c r="M174" s="14"/>
      <c r="N174" s="14"/>
      <c r="O174" s="14"/>
      <c r="P174" s="14"/>
      <c r="Q174" s="14"/>
      <c r="R174" s="14"/>
      <c r="S174" s="14"/>
      <c r="T174" s="14"/>
      <c r="U174" s="14"/>
      <c r="V174" s="14"/>
      <c r="W174" s="14"/>
      <c r="X174" s="14"/>
      <c r="Y174" s="14"/>
      <c r="Z174" s="14"/>
      <c r="AA174" s="14"/>
      <c r="AB174" s="14"/>
    </row>
    <row r="175">
      <c r="A175" s="7"/>
      <c r="B175" s="11"/>
      <c r="C175" s="9"/>
      <c r="D175" s="22"/>
      <c r="E175" s="11"/>
      <c r="F175" s="11"/>
      <c r="G175" s="11"/>
      <c r="H175" s="79"/>
      <c r="I175" s="14"/>
      <c r="J175" s="14"/>
      <c r="K175" s="14"/>
      <c r="L175" s="14"/>
      <c r="M175" s="14"/>
      <c r="N175" s="14"/>
      <c r="O175" s="14"/>
      <c r="P175" s="14"/>
      <c r="Q175" s="14"/>
      <c r="R175" s="14"/>
      <c r="S175" s="14"/>
      <c r="T175" s="14"/>
      <c r="U175" s="14"/>
      <c r="V175" s="14"/>
      <c r="W175" s="14"/>
      <c r="X175" s="14"/>
      <c r="Y175" s="14"/>
      <c r="Z175" s="14"/>
      <c r="AA175" s="14"/>
      <c r="AB175" s="14"/>
    </row>
    <row r="176">
      <c r="A176" s="7"/>
      <c r="B176" s="11"/>
      <c r="C176" s="9"/>
      <c r="D176" s="22"/>
      <c r="E176" s="11"/>
      <c r="F176" s="11"/>
      <c r="G176" s="11"/>
      <c r="H176" s="79"/>
      <c r="I176" s="14"/>
      <c r="J176" s="14"/>
      <c r="K176" s="14"/>
      <c r="L176" s="14"/>
      <c r="M176" s="14"/>
      <c r="N176" s="14"/>
      <c r="O176" s="14"/>
      <c r="P176" s="14"/>
      <c r="Q176" s="14"/>
      <c r="R176" s="14"/>
      <c r="S176" s="14"/>
      <c r="T176" s="14"/>
      <c r="U176" s="14"/>
      <c r="V176" s="14"/>
      <c r="W176" s="14"/>
      <c r="X176" s="14"/>
      <c r="Y176" s="14"/>
      <c r="Z176" s="14"/>
      <c r="AA176" s="14"/>
      <c r="AB176" s="14"/>
    </row>
    <row r="177">
      <c r="A177" s="7"/>
      <c r="B177" s="11"/>
      <c r="C177" s="9"/>
      <c r="D177" s="22"/>
      <c r="E177" s="11"/>
      <c r="F177" s="11"/>
      <c r="G177" s="11"/>
      <c r="H177" s="79"/>
      <c r="I177" s="14"/>
      <c r="J177" s="14"/>
      <c r="K177" s="14"/>
      <c r="L177" s="14"/>
      <c r="M177" s="14"/>
      <c r="N177" s="14"/>
      <c r="O177" s="14"/>
      <c r="P177" s="14"/>
      <c r="Q177" s="14"/>
      <c r="R177" s="14"/>
      <c r="S177" s="14"/>
      <c r="T177" s="14"/>
      <c r="U177" s="14"/>
      <c r="V177" s="14"/>
      <c r="W177" s="14"/>
      <c r="X177" s="14"/>
      <c r="Y177" s="14"/>
      <c r="Z177" s="14"/>
      <c r="AA177" s="14"/>
      <c r="AB177" s="14"/>
    </row>
    <row r="178">
      <c r="A178" s="7"/>
      <c r="B178" s="11"/>
      <c r="C178" s="9"/>
      <c r="D178" s="22"/>
      <c r="E178" s="11"/>
      <c r="F178" s="11"/>
      <c r="G178" s="11"/>
      <c r="H178" s="79"/>
      <c r="I178" s="14"/>
      <c r="J178" s="14"/>
      <c r="K178" s="14"/>
      <c r="L178" s="14"/>
      <c r="M178" s="14"/>
      <c r="N178" s="14"/>
      <c r="O178" s="14"/>
      <c r="P178" s="14"/>
      <c r="Q178" s="14"/>
      <c r="R178" s="14"/>
      <c r="S178" s="14"/>
      <c r="T178" s="14"/>
      <c r="U178" s="14"/>
      <c r="V178" s="14"/>
      <c r="W178" s="14"/>
      <c r="X178" s="14"/>
      <c r="Y178" s="14"/>
      <c r="Z178" s="14"/>
      <c r="AA178" s="14"/>
      <c r="AB178" s="14"/>
    </row>
    <row r="179">
      <c r="A179" s="7"/>
      <c r="B179" s="11"/>
      <c r="C179" s="9"/>
      <c r="D179" s="22"/>
      <c r="E179" s="11"/>
      <c r="F179" s="11"/>
      <c r="G179" s="11"/>
      <c r="H179" s="79"/>
      <c r="I179" s="14"/>
      <c r="J179" s="14"/>
      <c r="K179" s="14"/>
      <c r="L179" s="14"/>
      <c r="M179" s="14"/>
      <c r="N179" s="14"/>
      <c r="O179" s="14"/>
      <c r="P179" s="14"/>
      <c r="Q179" s="14"/>
      <c r="R179" s="14"/>
      <c r="S179" s="14"/>
      <c r="T179" s="14"/>
      <c r="U179" s="14"/>
      <c r="V179" s="14"/>
      <c r="W179" s="14"/>
      <c r="X179" s="14"/>
      <c r="Y179" s="14"/>
      <c r="Z179" s="14"/>
      <c r="AA179" s="14"/>
      <c r="AB179" s="14"/>
    </row>
    <row r="180">
      <c r="A180" s="7"/>
      <c r="B180" s="11"/>
      <c r="C180" s="9"/>
      <c r="D180" s="22"/>
      <c r="E180" s="11"/>
      <c r="F180" s="11"/>
      <c r="G180" s="11"/>
      <c r="H180" s="79"/>
      <c r="I180" s="14"/>
      <c r="J180" s="14"/>
      <c r="K180" s="14"/>
      <c r="L180" s="14"/>
      <c r="M180" s="14"/>
      <c r="N180" s="14"/>
      <c r="O180" s="14"/>
      <c r="P180" s="14"/>
      <c r="Q180" s="14"/>
      <c r="R180" s="14"/>
      <c r="S180" s="14"/>
      <c r="T180" s="14"/>
      <c r="U180" s="14"/>
      <c r="V180" s="14"/>
      <c r="W180" s="14"/>
      <c r="X180" s="14"/>
      <c r="Y180" s="14"/>
      <c r="Z180" s="14"/>
      <c r="AA180" s="14"/>
      <c r="AB180" s="14"/>
    </row>
    <row r="181">
      <c r="A181" s="7"/>
      <c r="B181" s="11"/>
      <c r="C181" s="9"/>
      <c r="D181" s="22"/>
      <c r="E181" s="11"/>
      <c r="F181" s="11"/>
      <c r="G181" s="11"/>
      <c r="H181" s="79"/>
      <c r="I181" s="14"/>
      <c r="J181" s="14"/>
      <c r="K181" s="14"/>
      <c r="L181" s="14"/>
      <c r="M181" s="14"/>
      <c r="N181" s="14"/>
      <c r="O181" s="14"/>
      <c r="P181" s="14"/>
      <c r="Q181" s="14"/>
      <c r="R181" s="14"/>
      <c r="S181" s="14"/>
      <c r="T181" s="14"/>
      <c r="U181" s="14"/>
      <c r="V181" s="14"/>
      <c r="W181" s="14"/>
      <c r="X181" s="14"/>
      <c r="Y181" s="14"/>
      <c r="Z181" s="14"/>
      <c r="AA181" s="14"/>
      <c r="AB181" s="14"/>
    </row>
    <row r="182">
      <c r="A182" s="7"/>
      <c r="B182" s="11"/>
      <c r="C182" s="9"/>
      <c r="D182" s="22"/>
      <c r="E182" s="11"/>
      <c r="F182" s="11"/>
      <c r="G182" s="11"/>
      <c r="H182" s="79"/>
      <c r="I182" s="14"/>
      <c r="J182" s="14"/>
      <c r="K182" s="14"/>
      <c r="L182" s="14"/>
      <c r="M182" s="14"/>
      <c r="N182" s="14"/>
      <c r="O182" s="14"/>
      <c r="P182" s="14"/>
      <c r="Q182" s="14"/>
      <c r="R182" s="14"/>
      <c r="S182" s="14"/>
      <c r="T182" s="14"/>
      <c r="U182" s="14"/>
      <c r="V182" s="14"/>
      <c r="W182" s="14"/>
      <c r="X182" s="14"/>
      <c r="Y182" s="14"/>
      <c r="Z182" s="14"/>
      <c r="AA182" s="14"/>
      <c r="AB182" s="14"/>
    </row>
    <row r="183">
      <c r="A183" s="7"/>
      <c r="B183" s="11"/>
      <c r="C183" s="9"/>
      <c r="D183" s="22"/>
      <c r="E183" s="11"/>
      <c r="F183" s="11"/>
      <c r="G183" s="11"/>
      <c r="H183" s="79"/>
      <c r="I183" s="14"/>
      <c r="J183" s="14"/>
      <c r="K183" s="14"/>
      <c r="L183" s="14"/>
      <c r="M183" s="14"/>
      <c r="N183" s="14"/>
      <c r="O183" s="14"/>
      <c r="P183" s="14"/>
      <c r="Q183" s="14"/>
      <c r="R183" s="14"/>
      <c r="S183" s="14"/>
      <c r="T183" s="14"/>
      <c r="U183" s="14"/>
      <c r="V183" s="14"/>
      <c r="W183" s="14"/>
      <c r="X183" s="14"/>
      <c r="Y183" s="14"/>
      <c r="Z183" s="14"/>
      <c r="AA183" s="14"/>
      <c r="AB183" s="14"/>
    </row>
    <row r="184">
      <c r="A184" s="7"/>
      <c r="B184" s="11"/>
      <c r="C184" s="9"/>
      <c r="D184" s="22"/>
      <c r="E184" s="11"/>
      <c r="F184" s="11"/>
      <c r="G184" s="11"/>
      <c r="H184" s="79"/>
      <c r="I184" s="14"/>
      <c r="J184" s="14"/>
      <c r="K184" s="14"/>
      <c r="L184" s="14"/>
      <c r="M184" s="14"/>
      <c r="N184" s="14"/>
      <c r="O184" s="14"/>
      <c r="P184" s="14"/>
      <c r="Q184" s="14"/>
      <c r="R184" s="14"/>
      <c r="S184" s="14"/>
      <c r="T184" s="14"/>
      <c r="U184" s="14"/>
      <c r="V184" s="14"/>
      <c r="W184" s="14"/>
      <c r="X184" s="14"/>
      <c r="Y184" s="14"/>
      <c r="Z184" s="14"/>
      <c r="AA184" s="14"/>
      <c r="AB184" s="14"/>
    </row>
    <row r="185">
      <c r="A185" s="7"/>
      <c r="B185" s="11"/>
      <c r="C185" s="9"/>
      <c r="D185" s="22"/>
      <c r="E185" s="11"/>
      <c r="F185" s="11"/>
      <c r="G185" s="11"/>
      <c r="H185" s="79"/>
      <c r="I185" s="14"/>
      <c r="J185" s="14"/>
      <c r="K185" s="14"/>
      <c r="L185" s="14"/>
      <c r="M185" s="14"/>
      <c r="N185" s="14"/>
      <c r="O185" s="14"/>
      <c r="P185" s="14"/>
      <c r="Q185" s="14"/>
      <c r="R185" s="14"/>
      <c r="S185" s="14"/>
      <c r="T185" s="14"/>
      <c r="U185" s="14"/>
      <c r="V185" s="14"/>
      <c r="W185" s="14"/>
      <c r="X185" s="14"/>
      <c r="Y185" s="14"/>
      <c r="Z185" s="14"/>
      <c r="AA185" s="14"/>
      <c r="AB185" s="14"/>
    </row>
    <row r="186">
      <c r="A186" s="7"/>
      <c r="B186" s="11"/>
      <c r="C186" s="9"/>
      <c r="D186" s="22"/>
      <c r="E186" s="11"/>
      <c r="F186" s="11"/>
      <c r="G186" s="11"/>
      <c r="H186" s="79"/>
      <c r="I186" s="14"/>
      <c r="J186" s="14"/>
      <c r="K186" s="14"/>
      <c r="L186" s="14"/>
      <c r="M186" s="14"/>
      <c r="N186" s="14"/>
      <c r="O186" s="14"/>
      <c r="P186" s="14"/>
      <c r="Q186" s="14"/>
      <c r="R186" s="14"/>
      <c r="S186" s="14"/>
      <c r="T186" s="14"/>
      <c r="U186" s="14"/>
      <c r="V186" s="14"/>
      <c r="W186" s="14"/>
      <c r="X186" s="14"/>
      <c r="Y186" s="14"/>
      <c r="Z186" s="14"/>
      <c r="AA186" s="14"/>
      <c r="AB186" s="14"/>
    </row>
    <row r="187">
      <c r="A187" s="7"/>
      <c r="B187" s="11"/>
      <c r="C187" s="9"/>
      <c r="D187" s="22"/>
      <c r="E187" s="11"/>
      <c r="F187" s="11"/>
      <c r="G187" s="11"/>
      <c r="H187" s="79"/>
      <c r="I187" s="14"/>
      <c r="J187" s="14"/>
      <c r="K187" s="14"/>
      <c r="L187" s="14"/>
      <c r="M187" s="14"/>
      <c r="N187" s="14"/>
      <c r="O187" s="14"/>
      <c r="P187" s="14"/>
      <c r="Q187" s="14"/>
      <c r="R187" s="14"/>
      <c r="S187" s="14"/>
      <c r="T187" s="14"/>
      <c r="U187" s="14"/>
      <c r="V187" s="14"/>
      <c r="W187" s="14"/>
      <c r="X187" s="14"/>
      <c r="Y187" s="14"/>
      <c r="Z187" s="14"/>
      <c r="AA187" s="14"/>
      <c r="AB187" s="14"/>
    </row>
    <row r="188">
      <c r="A188" s="7"/>
      <c r="B188" s="11"/>
      <c r="C188" s="9"/>
      <c r="D188" s="22"/>
      <c r="E188" s="11"/>
      <c r="F188" s="11"/>
      <c r="G188" s="11"/>
      <c r="H188" s="79"/>
      <c r="I188" s="14"/>
      <c r="J188" s="14"/>
      <c r="K188" s="14"/>
      <c r="L188" s="14"/>
      <c r="M188" s="14"/>
      <c r="N188" s="14"/>
      <c r="O188" s="14"/>
      <c r="P188" s="14"/>
      <c r="Q188" s="14"/>
      <c r="R188" s="14"/>
      <c r="S188" s="14"/>
      <c r="T188" s="14"/>
      <c r="U188" s="14"/>
      <c r="V188" s="14"/>
      <c r="W188" s="14"/>
      <c r="X188" s="14"/>
      <c r="Y188" s="14"/>
      <c r="Z188" s="14"/>
      <c r="AA188" s="14"/>
      <c r="AB188" s="14"/>
    </row>
    <row r="189">
      <c r="A189" s="7"/>
      <c r="B189" s="11"/>
      <c r="C189" s="9"/>
      <c r="D189" s="22"/>
      <c r="E189" s="11"/>
      <c r="F189" s="11"/>
      <c r="G189" s="11"/>
      <c r="H189" s="79"/>
      <c r="I189" s="14"/>
      <c r="J189" s="14"/>
      <c r="K189" s="14"/>
      <c r="L189" s="14"/>
      <c r="M189" s="14"/>
      <c r="N189" s="14"/>
      <c r="O189" s="14"/>
      <c r="P189" s="14"/>
      <c r="Q189" s="14"/>
      <c r="R189" s="14"/>
      <c r="S189" s="14"/>
      <c r="T189" s="14"/>
      <c r="U189" s="14"/>
      <c r="V189" s="14"/>
      <c r="W189" s="14"/>
      <c r="X189" s="14"/>
      <c r="Y189" s="14"/>
      <c r="Z189" s="14"/>
      <c r="AA189" s="14"/>
      <c r="AB189" s="14"/>
    </row>
    <row r="190">
      <c r="A190" s="7"/>
      <c r="B190" s="11"/>
      <c r="C190" s="9"/>
      <c r="D190" s="22"/>
      <c r="E190" s="11"/>
      <c r="F190" s="11"/>
      <c r="G190" s="11"/>
      <c r="H190" s="79"/>
      <c r="I190" s="14"/>
      <c r="J190" s="14"/>
      <c r="K190" s="14"/>
      <c r="L190" s="14"/>
      <c r="M190" s="14"/>
      <c r="N190" s="14"/>
      <c r="O190" s="14"/>
      <c r="P190" s="14"/>
      <c r="Q190" s="14"/>
      <c r="R190" s="14"/>
      <c r="S190" s="14"/>
      <c r="T190" s="14"/>
      <c r="U190" s="14"/>
      <c r="V190" s="14"/>
      <c r="W190" s="14"/>
      <c r="X190" s="14"/>
      <c r="Y190" s="14"/>
      <c r="Z190" s="14"/>
      <c r="AA190" s="14"/>
      <c r="AB190" s="14"/>
    </row>
    <row r="191">
      <c r="A191" s="7"/>
      <c r="B191" s="11"/>
      <c r="C191" s="9"/>
      <c r="D191" s="22"/>
      <c r="E191" s="11"/>
      <c r="F191" s="11"/>
      <c r="G191" s="11"/>
      <c r="H191" s="79"/>
      <c r="I191" s="14"/>
      <c r="J191" s="14"/>
      <c r="K191" s="14"/>
      <c r="L191" s="14"/>
      <c r="M191" s="14"/>
      <c r="N191" s="14"/>
      <c r="O191" s="14"/>
      <c r="P191" s="14"/>
      <c r="Q191" s="14"/>
      <c r="R191" s="14"/>
      <c r="S191" s="14"/>
      <c r="T191" s="14"/>
      <c r="U191" s="14"/>
      <c r="V191" s="14"/>
      <c r="W191" s="14"/>
      <c r="X191" s="14"/>
      <c r="Y191" s="14"/>
      <c r="Z191" s="14"/>
      <c r="AA191" s="14"/>
      <c r="AB191" s="14"/>
    </row>
    <row r="192">
      <c r="A192" s="7"/>
      <c r="B192" s="11"/>
      <c r="C192" s="9"/>
      <c r="D192" s="22"/>
      <c r="E192" s="11"/>
      <c r="F192" s="11"/>
      <c r="G192" s="11"/>
      <c r="H192" s="79"/>
      <c r="I192" s="14"/>
      <c r="J192" s="14"/>
      <c r="K192" s="14"/>
      <c r="L192" s="14"/>
      <c r="M192" s="14"/>
      <c r="N192" s="14"/>
      <c r="O192" s="14"/>
      <c r="P192" s="14"/>
      <c r="Q192" s="14"/>
      <c r="R192" s="14"/>
      <c r="S192" s="14"/>
      <c r="T192" s="14"/>
      <c r="U192" s="14"/>
      <c r="V192" s="14"/>
      <c r="W192" s="14"/>
      <c r="X192" s="14"/>
      <c r="Y192" s="14"/>
      <c r="Z192" s="14"/>
      <c r="AA192" s="14"/>
      <c r="AB192" s="14"/>
    </row>
    <row r="193">
      <c r="A193" s="7"/>
      <c r="B193" s="11"/>
      <c r="C193" s="9"/>
      <c r="D193" s="22"/>
      <c r="E193" s="11"/>
      <c r="F193" s="11"/>
      <c r="G193" s="11"/>
      <c r="H193" s="79"/>
      <c r="I193" s="14"/>
      <c r="J193" s="14"/>
      <c r="K193" s="14"/>
      <c r="L193" s="14"/>
      <c r="M193" s="14"/>
      <c r="N193" s="14"/>
      <c r="O193" s="14"/>
      <c r="P193" s="14"/>
      <c r="Q193" s="14"/>
      <c r="R193" s="14"/>
      <c r="S193" s="14"/>
      <c r="T193" s="14"/>
      <c r="U193" s="14"/>
      <c r="V193" s="14"/>
      <c r="W193" s="14"/>
      <c r="X193" s="14"/>
      <c r="Y193" s="14"/>
      <c r="Z193" s="14"/>
      <c r="AA193" s="14"/>
      <c r="AB193" s="14"/>
    </row>
    <row r="194">
      <c r="A194" s="7"/>
      <c r="B194" s="11"/>
      <c r="C194" s="9"/>
      <c r="D194" s="22"/>
      <c r="E194" s="11"/>
      <c r="F194" s="11"/>
      <c r="G194" s="11"/>
      <c r="H194" s="79"/>
      <c r="I194" s="14"/>
      <c r="J194" s="14"/>
      <c r="K194" s="14"/>
      <c r="L194" s="14"/>
      <c r="M194" s="14"/>
      <c r="N194" s="14"/>
      <c r="O194" s="14"/>
      <c r="P194" s="14"/>
      <c r="Q194" s="14"/>
      <c r="R194" s="14"/>
      <c r="S194" s="14"/>
      <c r="T194" s="14"/>
      <c r="U194" s="14"/>
      <c r="V194" s="14"/>
      <c r="W194" s="14"/>
      <c r="X194" s="14"/>
      <c r="Y194" s="14"/>
      <c r="Z194" s="14"/>
      <c r="AA194" s="14"/>
      <c r="AB194" s="14"/>
    </row>
    <row r="195">
      <c r="A195" s="7"/>
      <c r="B195" s="11"/>
      <c r="C195" s="9"/>
      <c r="D195" s="22"/>
      <c r="E195" s="11"/>
      <c r="F195" s="11"/>
      <c r="G195" s="11"/>
      <c r="H195" s="79"/>
      <c r="I195" s="14"/>
      <c r="J195" s="14"/>
      <c r="K195" s="14"/>
      <c r="L195" s="14"/>
      <c r="M195" s="14"/>
      <c r="N195" s="14"/>
      <c r="O195" s="14"/>
      <c r="P195" s="14"/>
      <c r="Q195" s="14"/>
      <c r="R195" s="14"/>
      <c r="S195" s="14"/>
      <c r="T195" s="14"/>
      <c r="U195" s="14"/>
      <c r="V195" s="14"/>
      <c r="W195" s="14"/>
      <c r="X195" s="14"/>
      <c r="Y195" s="14"/>
      <c r="Z195" s="14"/>
      <c r="AA195" s="14"/>
      <c r="AB195" s="14"/>
    </row>
    <row r="196">
      <c r="A196" s="7"/>
      <c r="B196" s="11"/>
      <c r="C196" s="9"/>
      <c r="D196" s="22"/>
      <c r="E196" s="11"/>
      <c r="F196" s="11"/>
      <c r="G196" s="11"/>
      <c r="H196" s="79"/>
      <c r="I196" s="14"/>
      <c r="J196" s="14"/>
      <c r="K196" s="14"/>
      <c r="L196" s="14"/>
      <c r="M196" s="14"/>
      <c r="N196" s="14"/>
      <c r="O196" s="14"/>
      <c r="P196" s="14"/>
      <c r="Q196" s="14"/>
      <c r="R196" s="14"/>
      <c r="S196" s="14"/>
      <c r="T196" s="14"/>
      <c r="U196" s="14"/>
      <c r="V196" s="14"/>
      <c r="W196" s="14"/>
      <c r="X196" s="14"/>
      <c r="Y196" s="14"/>
      <c r="Z196" s="14"/>
      <c r="AA196" s="14"/>
      <c r="AB196" s="14"/>
    </row>
    <row r="197">
      <c r="A197" s="7"/>
      <c r="B197" s="11"/>
      <c r="C197" s="9"/>
      <c r="D197" s="22"/>
      <c r="E197" s="11"/>
      <c r="F197" s="11"/>
      <c r="G197" s="11"/>
      <c r="H197" s="79"/>
      <c r="I197" s="14"/>
      <c r="J197" s="14"/>
      <c r="K197" s="14"/>
      <c r="L197" s="14"/>
      <c r="M197" s="14"/>
      <c r="N197" s="14"/>
      <c r="O197" s="14"/>
      <c r="P197" s="14"/>
      <c r="Q197" s="14"/>
      <c r="R197" s="14"/>
      <c r="S197" s="14"/>
      <c r="T197" s="14"/>
      <c r="U197" s="14"/>
      <c r="V197" s="14"/>
      <c r="W197" s="14"/>
      <c r="X197" s="14"/>
      <c r="Y197" s="14"/>
      <c r="Z197" s="14"/>
      <c r="AA197" s="14"/>
      <c r="AB197" s="14"/>
    </row>
    <row r="198">
      <c r="A198" s="7"/>
      <c r="B198" s="11"/>
      <c r="C198" s="9"/>
      <c r="D198" s="22"/>
      <c r="E198" s="11"/>
      <c r="F198" s="11"/>
      <c r="G198" s="11"/>
      <c r="H198" s="79"/>
      <c r="I198" s="14"/>
      <c r="J198" s="14"/>
      <c r="K198" s="14"/>
      <c r="L198" s="14"/>
      <c r="M198" s="14"/>
      <c r="N198" s="14"/>
      <c r="O198" s="14"/>
      <c r="P198" s="14"/>
      <c r="Q198" s="14"/>
      <c r="R198" s="14"/>
      <c r="S198" s="14"/>
      <c r="T198" s="14"/>
      <c r="U198" s="14"/>
      <c r="V198" s="14"/>
      <c r="W198" s="14"/>
      <c r="X198" s="14"/>
      <c r="Y198" s="14"/>
      <c r="Z198" s="14"/>
      <c r="AA198" s="14"/>
      <c r="AB198" s="14"/>
    </row>
    <row r="199">
      <c r="A199" s="7"/>
      <c r="B199" s="11"/>
      <c r="C199" s="9"/>
      <c r="D199" s="22"/>
      <c r="E199" s="11"/>
      <c r="F199" s="11"/>
      <c r="G199" s="11"/>
      <c r="H199" s="79"/>
      <c r="I199" s="14"/>
      <c r="J199" s="14"/>
      <c r="K199" s="14"/>
      <c r="L199" s="14"/>
      <c r="M199" s="14"/>
      <c r="N199" s="14"/>
      <c r="O199" s="14"/>
      <c r="P199" s="14"/>
      <c r="Q199" s="14"/>
      <c r="R199" s="14"/>
      <c r="S199" s="14"/>
      <c r="T199" s="14"/>
      <c r="U199" s="14"/>
      <c r="V199" s="14"/>
      <c r="W199" s="14"/>
      <c r="X199" s="14"/>
      <c r="Y199" s="14"/>
      <c r="Z199" s="14"/>
      <c r="AA199" s="14"/>
      <c r="AB199" s="14"/>
    </row>
    <row r="200">
      <c r="A200" s="7"/>
      <c r="B200" s="11"/>
      <c r="C200" s="9"/>
      <c r="D200" s="22"/>
      <c r="E200" s="11"/>
      <c r="F200" s="11"/>
      <c r="G200" s="11"/>
      <c r="H200" s="79"/>
      <c r="I200" s="14"/>
      <c r="J200" s="14"/>
      <c r="K200" s="14"/>
      <c r="L200" s="14"/>
      <c r="M200" s="14"/>
      <c r="N200" s="14"/>
      <c r="O200" s="14"/>
      <c r="P200" s="14"/>
      <c r="Q200" s="14"/>
      <c r="R200" s="14"/>
      <c r="S200" s="14"/>
      <c r="T200" s="14"/>
      <c r="U200" s="14"/>
      <c r="V200" s="14"/>
      <c r="W200" s="14"/>
      <c r="X200" s="14"/>
      <c r="Y200" s="14"/>
      <c r="Z200" s="14"/>
      <c r="AA200" s="14"/>
      <c r="AB200" s="14"/>
    </row>
    <row r="201">
      <c r="A201" s="7"/>
      <c r="B201" s="11"/>
      <c r="C201" s="9"/>
      <c r="D201" s="22"/>
      <c r="E201" s="11"/>
      <c r="F201" s="11"/>
      <c r="G201" s="11"/>
      <c r="H201" s="79"/>
      <c r="I201" s="14"/>
      <c r="J201" s="14"/>
      <c r="K201" s="14"/>
      <c r="L201" s="14"/>
      <c r="M201" s="14"/>
      <c r="N201" s="14"/>
      <c r="O201" s="14"/>
      <c r="P201" s="14"/>
      <c r="Q201" s="14"/>
      <c r="R201" s="14"/>
      <c r="S201" s="14"/>
      <c r="T201" s="14"/>
      <c r="U201" s="14"/>
      <c r="V201" s="14"/>
      <c r="W201" s="14"/>
      <c r="X201" s="14"/>
      <c r="Y201" s="14"/>
      <c r="Z201" s="14"/>
      <c r="AA201" s="14"/>
      <c r="AB201" s="14"/>
    </row>
    <row r="202">
      <c r="A202" s="7"/>
      <c r="B202" s="11"/>
      <c r="C202" s="9"/>
      <c r="D202" s="22"/>
      <c r="E202" s="11"/>
      <c r="F202" s="11"/>
      <c r="G202" s="11"/>
      <c r="H202" s="79"/>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1"/>
      <c r="H203" s="79"/>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1"/>
      <c r="H204" s="79"/>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1"/>
      <c r="H205" s="79"/>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1"/>
      <c r="H206" s="79"/>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1"/>
      <c r="H207" s="79"/>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1"/>
      <c r="H208" s="79"/>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1"/>
      <c r="H209" s="79"/>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1"/>
      <c r="H210" s="79"/>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1"/>
      <c r="H211" s="79"/>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1"/>
      <c r="H212" s="79"/>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1"/>
      <c r="H213" s="79"/>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1"/>
      <c r="H214" s="79"/>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1"/>
      <c r="H215" s="79"/>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1"/>
      <c r="H216" s="79"/>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1"/>
      <c r="H217" s="79"/>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1"/>
      <c r="H218" s="79"/>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1"/>
      <c r="H219" s="79"/>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1"/>
      <c r="H220" s="79"/>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1"/>
      <c r="H221" s="79"/>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1"/>
      <c r="H222" s="79"/>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1"/>
      <c r="H223" s="79"/>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1"/>
      <c r="H224" s="79"/>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1"/>
      <c r="H225" s="79"/>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1"/>
      <c r="H226" s="79"/>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1"/>
      <c r="H227" s="79"/>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1"/>
      <c r="H228" s="79"/>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1"/>
      <c r="H229" s="79"/>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1"/>
      <c r="H230" s="79"/>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1"/>
      <c r="H231" s="79"/>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1"/>
      <c r="H232" s="79"/>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1"/>
      <c r="H233" s="79"/>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1"/>
      <c r="H234" s="79"/>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1"/>
      <c r="H235" s="79"/>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1"/>
      <c r="H236" s="79"/>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1"/>
      <c r="H237" s="79"/>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1"/>
      <c r="H238" s="79"/>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1"/>
      <c r="H239" s="79"/>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1"/>
      <c r="H240" s="79"/>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1"/>
      <c r="H241" s="79"/>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1"/>
      <c r="H242" s="79"/>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1"/>
      <c r="H243" s="79"/>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1"/>
      <c r="H244" s="79"/>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1"/>
      <c r="H245" s="79"/>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1"/>
      <c r="H246" s="79"/>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1"/>
      <c r="H247" s="79"/>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1"/>
      <c r="H248" s="79"/>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1"/>
      <c r="H249" s="79"/>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1"/>
      <c r="H250" s="79"/>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1"/>
      <c r="H251" s="79"/>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1"/>
      <c r="H252" s="79"/>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1"/>
      <c r="H253" s="79"/>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1"/>
      <c r="H254" s="79"/>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1"/>
      <c r="H255" s="79"/>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1"/>
      <c r="H256" s="79"/>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1"/>
      <c r="H257" s="79"/>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1"/>
      <c r="H258" s="79"/>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1"/>
      <c r="H259" s="79"/>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1"/>
      <c r="H260" s="79"/>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1"/>
      <c r="H261" s="79"/>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1"/>
      <c r="H262" s="79"/>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1"/>
      <c r="H263" s="79"/>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1"/>
      <c r="H264" s="79"/>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1"/>
      <c r="H265" s="79"/>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1"/>
      <c r="H266" s="79"/>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1"/>
      <c r="H267" s="79"/>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1"/>
      <c r="H268" s="79"/>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1"/>
      <c r="H269" s="79"/>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1"/>
      <c r="H270" s="79"/>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1"/>
      <c r="H271" s="79"/>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1"/>
      <c r="H272" s="79"/>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1"/>
      <c r="H273" s="79"/>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1"/>
      <c r="H274" s="79"/>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1"/>
      <c r="H275" s="79"/>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1"/>
      <c r="H276" s="79"/>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1"/>
      <c r="H277" s="79"/>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1"/>
      <c r="H278" s="79"/>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1"/>
      <c r="H279" s="79"/>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1"/>
      <c r="H280" s="79"/>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1"/>
      <c r="H281" s="79"/>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1"/>
      <c r="H282" s="79"/>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1"/>
      <c r="H283" s="79"/>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1"/>
      <c r="H284" s="79"/>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1"/>
      <c r="H285" s="79"/>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1"/>
      <c r="H286" s="79"/>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1"/>
      <c r="H287" s="79"/>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1"/>
      <c r="H288" s="79"/>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1"/>
      <c r="H289" s="79"/>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1"/>
      <c r="H290" s="79"/>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1"/>
      <c r="H291" s="79"/>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1"/>
      <c r="H292" s="79"/>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1"/>
      <c r="H293" s="79"/>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1"/>
      <c r="H294" s="79"/>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1"/>
      <c r="H295" s="79"/>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1"/>
      <c r="H296" s="79"/>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1"/>
      <c r="H297" s="79"/>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1"/>
      <c r="H298" s="79"/>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1"/>
      <c r="H299" s="79"/>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1"/>
      <c r="H300" s="79"/>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1"/>
      <c r="H301" s="79"/>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1"/>
      <c r="H302" s="79"/>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1"/>
      <c r="H303" s="79"/>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1"/>
      <c r="H304" s="79"/>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1"/>
      <c r="H305" s="79"/>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1"/>
      <c r="H306" s="79"/>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1"/>
      <c r="H307" s="79"/>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1"/>
      <c r="H308" s="79"/>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1"/>
      <c r="H309" s="79"/>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1"/>
      <c r="H310" s="79"/>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1"/>
      <c r="H311" s="79"/>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1"/>
      <c r="H312" s="79"/>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1"/>
      <c r="H313" s="79"/>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1"/>
      <c r="H314" s="79"/>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1"/>
      <c r="H315" s="79"/>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1"/>
      <c r="H316" s="79"/>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1"/>
      <c r="H317" s="79"/>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1"/>
      <c r="H318" s="79"/>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1"/>
      <c r="H319" s="79"/>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1"/>
      <c r="H320" s="79"/>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1"/>
      <c r="H321" s="79"/>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1"/>
      <c r="H322" s="79"/>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1"/>
      <c r="H323" s="79"/>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1"/>
      <c r="H324" s="79"/>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1"/>
      <c r="H325" s="79"/>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1"/>
      <c r="H326" s="79"/>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1"/>
      <c r="H327" s="79"/>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1"/>
      <c r="H328" s="79"/>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1"/>
      <c r="H329" s="79"/>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1"/>
      <c r="H330" s="79"/>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1"/>
      <c r="H331" s="79"/>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1"/>
      <c r="H332" s="79"/>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1"/>
      <c r="H333" s="79"/>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1"/>
      <c r="H334" s="79"/>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1"/>
      <c r="H335" s="79"/>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1"/>
      <c r="H336" s="79"/>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1"/>
      <c r="H337" s="79"/>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1"/>
      <c r="H338" s="79"/>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1"/>
      <c r="H339" s="79"/>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1"/>
      <c r="H340" s="79"/>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1"/>
      <c r="H341" s="79"/>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1"/>
      <c r="H342" s="79"/>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1"/>
      <c r="H343" s="79"/>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1"/>
      <c r="H344" s="79"/>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1"/>
      <c r="H345" s="79"/>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1"/>
      <c r="H346" s="79"/>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1"/>
      <c r="H347" s="79"/>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1"/>
      <c r="H348" s="79"/>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1"/>
      <c r="H349" s="79"/>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1"/>
      <c r="H350" s="79"/>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1"/>
      <c r="H351" s="79"/>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1"/>
      <c r="H352" s="79"/>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1"/>
      <c r="H353" s="79"/>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1"/>
      <c r="H354" s="79"/>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1"/>
      <c r="H355" s="79"/>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1"/>
      <c r="H356" s="79"/>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1"/>
      <c r="H357" s="79"/>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1"/>
      <c r="H358" s="79"/>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1"/>
      <c r="H359" s="79"/>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1"/>
      <c r="H360" s="79"/>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1"/>
      <c r="H361" s="79"/>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1"/>
      <c r="H362" s="79"/>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1"/>
      <c r="H363" s="79"/>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1"/>
      <c r="H364" s="79"/>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1"/>
      <c r="H365" s="79"/>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1"/>
      <c r="H366" s="79"/>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1"/>
      <c r="H367" s="79"/>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1"/>
      <c r="H368" s="79"/>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1"/>
      <c r="H369" s="79"/>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1"/>
      <c r="H370" s="79"/>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1"/>
      <c r="H371" s="79"/>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1"/>
      <c r="H372" s="79"/>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1"/>
      <c r="H373" s="79"/>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1"/>
      <c r="H374" s="79"/>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1"/>
      <c r="H375" s="79"/>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1"/>
      <c r="H376" s="79"/>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1"/>
      <c r="H377" s="79"/>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1"/>
      <c r="H378" s="79"/>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1"/>
      <c r="H379" s="79"/>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1"/>
      <c r="H380" s="79"/>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1"/>
      <c r="H381" s="79"/>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1"/>
      <c r="H382" s="79"/>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1"/>
      <c r="H383" s="79"/>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1"/>
      <c r="H384" s="79"/>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1"/>
      <c r="H385" s="79"/>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1"/>
      <c r="H386" s="79"/>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1"/>
      <c r="H387" s="79"/>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1"/>
      <c r="H388" s="79"/>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1"/>
      <c r="H389" s="79"/>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1"/>
      <c r="H390" s="79"/>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1"/>
      <c r="H391" s="79"/>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1"/>
      <c r="H392" s="79"/>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1"/>
      <c r="H393" s="79"/>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1"/>
      <c r="H394" s="79"/>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1"/>
      <c r="H395" s="79"/>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1"/>
      <c r="H396" s="79"/>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1"/>
      <c r="H397" s="79"/>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1"/>
      <c r="H398" s="79"/>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1"/>
      <c r="H399" s="79"/>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1"/>
      <c r="H400" s="79"/>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1"/>
      <c r="H401" s="79"/>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1"/>
      <c r="H402" s="79"/>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1"/>
      <c r="H403" s="79"/>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1"/>
      <c r="H404" s="79"/>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1"/>
      <c r="H405" s="79"/>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1"/>
      <c r="H406" s="79"/>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1"/>
      <c r="H407" s="79"/>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1"/>
      <c r="H408" s="79"/>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1"/>
      <c r="H409" s="79"/>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1"/>
      <c r="H410" s="79"/>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1"/>
      <c r="H411" s="79"/>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1"/>
      <c r="H412" s="79"/>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1"/>
      <c r="H413" s="79"/>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1"/>
      <c r="H414" s="79"/>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1"/>
      <c r="H415" s="79"/>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1"/>
      <c r="H416" s="79"/>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1"/>
      <c r="H417" s="79"/>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1"/>
      <c r="H418" s="79"/>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1"/>
      <c r="H419" s="79"/>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1"/>
      <c r="H420" s="79"/>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1"/>
      <c r="H421" s="79"/>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1"/>
      <c r="H422" s="79"/>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1"/>
      <c r="H423" s="79"/>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1"/>
      <c r="H424" s="79"/>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1"/>
      <c r="H425" s="79"/>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1"/>
      <c r="H426" s="79"/>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1"/>
      <c r="H427" s="79"/>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1"/>
      <c r="H428" s="79"/>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1"/>
      <c r="H429" s="79"/>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1"/>
      <c r="H430" s="79"/>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1"/>
      <c r="H431" s="79"/>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1"/>
      <c r="H432" s="79"/>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1"/>
      <c r="H433" s="79"/>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1"/>
      <c r="H434" s="79"/>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1"/>
      <c r="H435" s="79"/>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1"/>
      <c r="H436" s="79"/>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1"/>
      <c r="H437" s="79"/>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1"/>
      <c r="H438" s="79"/>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1"/>
      <c r="H439" s="79"/>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1"/>
      <c r="H440" s="79"/>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1"/>
      <c r="H441" s="79"/>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1"/>
      <c r="H442" s="79"/>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1"/>
      <c r="H443" s="79"/>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1"/>
      <c r="H444" s="79"/>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1"/>
      <c r="H445" s="79"/>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1"/>
      <c r="H446" s="79"/>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1"/>
      <c r="H447" s="79"/>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1"/>
      <c r="H448" s="79"/>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1"/>
      <c r="H449" s="79"/>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1"/>
      <c r="H450" s="79"/>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1"/>
      <c r="H451" s="79"/>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1"/>
      <c r="H452" s="79"/>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1"/>
      <c r="H453" s="79"/>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1"/>
      <c r="H454" s="79"/>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1"/>
      <c r="H455" s="79"/>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1"/>
      <c r="H456" s="79"/>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1"/>
      <c r="H457" s="79"/>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1"/>
      <c r="H458" s="79"/>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1"/>
      <c r="H459" s="79"/>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1"/>
      <c r="H460" s="79"/>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1"/>
      <c r="H461" s="79"/>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1"/>
      <c r="H462" s="79"/>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1"/>
      <c r="H463" s="79"/>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1"/>
      <c r="H464" s="79"/>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1"/>
      <c r="H465" s="79"/>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1"/>
      <c r="H466" s="79"/>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1"/>
      <c r="H467" s="79"/>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1"/>
      <c r="H468" s="79"/>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1"/>
      <c r="H469" s="79"/>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1"/>
      <c r="H470" s="79"/>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1"/>
      <c r="H471" s="79"/>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1"/>
      <c r="H472" s="79"/>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1"/>
      <c r="H473" s="79"/>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1"/>
      <c r="H474" s="79"/>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1"/>
      <c r="H475" s="79"/>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1"/>
      <c r="H476" s="79"/>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1"/>
      <c r="H477" s="79"/>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1"/>
      <c r="H478" s="79"/>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1"/>
      <c r="H479" s="79"/>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1"/>
      <c r="H480" s="79"/>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1"/>
      <c r="H481" s="79"/>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1"/>
      <c r="H482" s="79"/>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1"/>
      <c r="H483" s="79"/>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1"/>
      <c r="H484" s="79"/>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1"/>
      <c r="H485" s="79"/>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1"/>
      <c r="H486" s="79"/>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1"/>
      <c r="H487" s="79"/>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1"/>
      <c r="H488" s="79"/>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1"/>
      <c r="H489" s="79"/>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1"/>
      <c r="H490" s="79"/>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1"/>
      <c r="H491" s="79"/>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1"/>
      <c r="H492" s="79"/>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1"/>
      <c r="H493" s="79"/>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1"/>
      <c r="H494" s="79"/>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1"/>
      <c r="H495" s="79"/>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1"/>
      <c r="H496" s="79"/>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1"/>
      <c r="H497" s="79"/>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1"/>
      <c r="H498" s="79"/>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1"/>
      <c r="H499" s="79"/>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1"/>
      <c r="H500" s="79"/>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1"/>
      <c r="H501" s="79"/>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1"/>
      <c r="H502" s="79"/>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1"/>
      <c r="H503" s="79"/>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1"/>
      <c r="H504" s="79"/>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1"/>
      <c r="H505" s="79"/>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1"/>
      <c r="H506" s="79"/>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1"/>
      <c r="H507" s="79"/>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1"/>
      <c r="H508" s="79"/>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1"/>
      <c r="H509" s="79"/>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1"/>
      <c r="H510" s="79"/>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1"/>
      <c r="H511" s="79"/>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1"/>
      <c r="H512" s="79"/>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1"/>
      <c r="H513" s="79"/>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1"/>
      <c r="H514" s="79"/>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1"/>
      <c r="H515" s="79"/>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1"/>
      <c r="H516" s="79"/>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1"/>
      <c r="H517" s="79"/>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1"/>
      <c r="H518" s="79"/>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1"/>
      <c r="H519" s="79"/>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1"/>
      <c r="H520" s="79"/>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1"/>
      <c r="H521" s="79"/>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1"/>
      <c r="H522" s="79"/>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1"/>
      <c r="H523" s="79"/>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1"/>
      <c r="H524" s="79"/>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1"/>
      <c r="H525" s="79"/>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1"/>
      <c r="H526" s="79"/>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1"/>
      <c r="H527" s="79"/>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1"/>
      <c r="H528" s="79"/>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1"/>
      <c r="H529" s="79"/>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1"/>
      <c r="H530" s="79"/>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1"/>
      <c r="H531" s="79"/>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1"/>
      <c r="H532" s="79"/>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1"/>
      <c r="H533" s="79"/>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1"/>
      <c r="H534" s="79"/>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1"/>
      <c r="H535" s="79"/>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1"/>
      <c r="H536" s="79"/>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1"/>
      <c r="H537" s="79"/>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1"/>
      <c r="H538" s="79"/>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1"/>
      <c r="H539" s="79"/>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1"/>
      <c r="H540" s="79"/>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1"/>
      <c r="H541" s="79"/>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1"/>
      <c r="H542" s="79"/>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1"/>
      <c r="H543" s="79"/>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1"/>
      <c r="H544" s="79"/>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1"/>
      <c r="H545" s="79"/>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1"/>
      <c r="H546" s="79"/>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1"/>
      <c r="H547" s="79"/>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1"/>
      <c r="H548" s="79"/>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1"/>
      <c r="H549" s="79"/>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1"/>
      <c r="H550" s="79"/>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1"/>
      <c r="H551" s="79"/>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1"/>
      <c r="H552" s="79"/>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1"/>
      <c r="H553" s="79"/>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1"/>
      <c r="H554" s="79"/>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1"/>
      <c r="H555" s="79"/>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1"/>
      <c r="H556" s="79"/>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1"/>
      <c r="H557" s="79"/>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1"/>
      <c r="H558" s="79"/>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1"/>
      <c r="H559" s="79"/>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1"/>
      <c r="H560" s="79"/>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1"/>
      <c r="H561" s="79"/>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1"/>
      <c r="H562" s="79"/>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1"/>
      <c r="H563" s="79"/>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1"/>
      <c r="H564" s="79"/>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1"/>
      <c r="H565" s="79"/>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1"/>
      <c r="H566" s="79"/>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1"/>
      <c r="H567" s="79"/>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1"/>
      <c r="H568" s="79"/>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1"/>
      <c r="H569" s="79"/>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1"/>
      <c r="H570" s="79"/>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1"/>
      <c r="H571" s="79"/>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1"/>
      <c r="H572" s="79"/>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1"/>
      <c r="H573" s="79"/>
      <c r="I573" s="14"/>
      <c r="J573" s="14"/>
      <c r="K573" s="14"/>
      <c r="L573" s="14"/>
      <c r="M573" s="14"/>
      <c r="N573" s="14"/>
      <c r="O573" s="14"/>
      <c r="P573" s="14"/>
      <c r="Q573" s="14"/>
      <c r="R573" s="14"/>
      <c r="S573" s="14"/>
      <c r="T573" s="14"/>
      <c r="U573" s="14"/>
      <c r="V573" s="14"/>
      <c r="W573" s="14"/>
      <c r="X573" s="14"/>
      <c r="Y573" s="14"/>
      <c r="Z573" s="14"/>
      <c r="AA573" s="14"/>
      <c r="AB573" s="14"/>
    </row>
    <row r="574">
      <c r="A574" s="7"/>
      <c r="B574" s="11"/>
      <c r="C574" s="9"/>
      <c r="D574" s="22"/>
      <c r="E574" s="11"/>
      <c r="F574" s="11"/>
      <c r="G574" s="11"/>
      <c r="H574" s="79"/>
      <c r="I574" s="14"/>
      <c r="J574" s="14"/>
      <c r="K574" s="14"/>
      <c r="L574" s="14"/>
      <c r="M574" s="14"/>
      <c r="N574" s="14"/>
      <c r="O574" s="14"/>
      <c r="P574" s="14"/>
      <c r="Q574" s="14"/>
      <c r="R574" s="14"/>
      <c r="S574" s="14"/>
      <c r="T574" s="14"/>
      <c r="U574" s="14"/>
      <c r="V574" s="14"/>
      <c r="W574" s="14"/>
      <c r="X574" s="14"/>
      <c r="Y574" s="14"/>
      <c r="Z574" s="14"/>
      <c r="AA574" s="14"/>
      <c r="AB574" s="14"/>
    </row>
    <row r="575">
      <c r="A575" s="7"/>
      <c r="B575" s="11"/>
      <c r="C575" s="9"/>
      <c r="D575" s="22"/>
      <c r="E575" s="11"/>
      <c r="F575" s="11"/>
      <c r="G575" s="11"/>
      <c r="H575" s="79"/>
      <c r="I575" s="14"/>
      <c r="J575" s="14"/>
      <c r="K575" s="14"/>
      <c r="L575" s="14"/>
      <c r="M575" s="14"/>
      <c r="N575" s="14"/>
      <c r="O575" s="14"/>
      <c r="P575" s="14"/>
      <c r="Q575" s="14"/>
      <c r="R575" s="14"/>
      <c r="S575" s="14"/>
      <c r="T575" s="14"/>
      <c r="U575" s="14"/>
      <c r="V575" s="14"/>
      <c r="W575" s="14"/>
      <c r="X575" s="14"/>
      <c r="Y575" s="14"/>
      <c r="Z575" s="14"/>
      <c r="AA575" s="14"/>
      <c r="AB575" s="14"/>
    </row>
    <row r="576">
      <c r="A576" s="7"/>
      <c r="B576" s="11"/>
      <c r="C576" s="9"/>
      <c r="D576" s="22"/>
      <c r="E576" s="11"/>
      <c r="F576" s="11"/>
      <c r="G576" s="11"/>
      <c r="H576" s="79"/>
      <c r="I576" s="14"/>
      <c r="J576" s="14"/>
      <c r="K576" s="14"/>
      <c r="L576" s="14"/>
      <c r="M576" s="14"/>
      <c r="N576" s="14"/>
      <c r="O576" s="14"/>
      <c r="P576" s="14"/>
      <c r="Q576" s="14"/>
      <c r="R576" s="14"/>
      <c r="S576" s="14"/>
      <c r="T576" s="14"/>
      <c r="U576" s="14"/>
      <c r="V576" s="14"/>
      <c r="W576" s="14"/>
      <c r="X576" s="14"/>
      <c r="Y576" s="14"/>
      <c r="Z576" s="14"/>
      <c r="AA576" s="14"/>
      <c r="AB576" s="14"/>
    </row>
    <row r="577">
      <c r="A577" s="7"/>
      <c r="B577" s="11"/>
      <c r="C577" s="9"/>
      <c r="D577" s="22"/>
      <c r="E577" s="11"/>
      <c r="F577" s="11"/>
      <c r="G577" s="11"/>
      <c r="H577" s="79"/>
      <c r="I577" s="14"/>
      <c r="J577" s="14"/>
      <c r="K577" s="14"/>
      <c r="L577" s="14"/>
      <c r="M577" s="14"/>
      <c r="N577" s="14"/>
      <c r="O577" s="14"/>
      <c r="P577" s="14"/>
      <c r="Q577" s="14"/>
      <c r="R577" s="14"/>
      <c r="S577" s="14"/>
      <c r="T577" s="14"/>
      <c r="U577" s="14"/>
      <c r="V577" s="14"/>
      <c r="W577" s="14"/>
      <c r="X577" s="14"/>
      <c r="Y577" s="14"/>
      <c r="Z577" s="14"/>
      <c r="AA577" s="14"/>
      <c r="AB577" s="14"/>
    </row>
    <row r="578">
      <c r="A578" s="7"/>
      <c r="B578" s="11"/>
      <c r="C578" s="9"/>
      <c r="D578" s="22"/>
      <c r="E578" s="11"/>
      <c r="F578" s="11"/>
      <c r="G578" s="11"/>
      <c r="H578" s="79"/>
      <c r="I578" s="14"/>
      <c r="J578" s="14"/>
      <c r="K578" s="14"/>
      <c r="L578" s="14"/>
      <c r="M578" s="14"/>
      <c r="N578" s="14"/>
      <c r="O578" s="14"/>
      <c r="P578" s="14"/>
      <c r="Q578" s="14"/>
      <c r="R578" s="14"/>
      <c r="S578" s="14"/>
      <c r="T578" s="14"/>
      <c r="U578" s="14"/>
      <c r="V578" s="14"/>
      <c r="W578" s="14"/>
      <c r="X578" s="14"/>
      <c r="Y578" s="14"/>
      <c r="Z578" s="14"/>
      <c r="AA578" s="14"/>
      <c r="AB578" s="14"/>
    </row>
    <row r="579">
      <c r="A579" s="7"/>
      <c r="B579" s="11"/>
      <c r="C579" s="9"/>
      <c r="D579" s="22"/>
      <c r="E579" s="11"/>
      <c r="F579" s="11"/>
      <c r="G579" s="11"/>
      <c r="H579" s="79"/>
      <c r="I579" s="14"/>
      <c r="J579" s="14"/>
      <c r="K579" s="14"/>
      <c r="L579" s="14"/>
      <c r="M579" s="14"/>
      <c r="N579" s="14"/>
      <c r="O579" s="14"/>
      <c r="P579" s="14"/>
      <c r="Q579" s="14"/>
      <c r="R579" s="14"/>
      <c r="S579" s="14"/>
      <c r="T579" s="14"/>
      <c r="U579" s="14"/>
      <c r="V579" s="14"/>
      <c r="W579" s="14"/>
      <c r="X579" s="14"/>
      <c r="Y579" s="14"/>
      <c r="Z579" s="14"/>
      <c r="AA579" s="14"/>
      <c r="AB579" s="14"/>
    </row>
    <row r="580">
      <c r="A580" s="7"/>
      <c r="B580" s="11"/>
      <c r="C580" s="9"/>
      <c r="D580" s="22"/>
      <c r="E580" s="11"/>
      <c r="F580" s="11"/>
      <c r="G580" s="11"/>
      <c r="H580" s="79"/>
      <c r="I580" s="14"/>
      <c r="J580" s="14"/>
      <c r="K580" s="14"/>
      <c r="L580" s="14"/>
      <c r="M580" s="14"/>
      <c r="N580" s="14"/>
      <c r="O580" s="14"/>
      <c r="P580" s="14"/>
      <c r="Q580" s="14"/>
      <c r="R580" s="14"/>
      <c r="S580" s="14"/>
      <c r="T580" s="14"/>
      <c r="U580" s="14"/>
      <c r="V580" s="14"/>
      <c r="W580" s="14"/>
      <c r="X580" s="14"/>
      <c r="Y580" s="14"/>
      <c r="Z580" s="14"/>
      <c r="AA580" s="14"/>
      <c r="AB580" s="14"/>
    </row>
    <row r="581">
      <c r="A581" s="7"/>
      <c r="B581" s="11"/>
      <c r="C581" s="9"/>
      <c r="D581" s="22"/>
      <c r="E581" s="11"/>
      <c r="F581" s="11"/>
      <c r="G581" s="11"/>
      <c r="H581" s="79"/>
      <c r="I581" s="14"/>
      <c r="J581" s="14"/>
      <c r="K581" s="14"/>
      <c r="L581" s="14"/>
      <c r="M581" s="14"/>
      <c r="N581" s="14"/>
      <c r="O581" s="14"/>
      <c r="P581" s="14"/>
      <c r="Q581" s="14"/>
      <c r="R581" s="14"/>
      <c r="S581" s="14"/>
      <c r="T581" s="14"/>
      <c r="U581" s="14"/>
      <c r="V581" s="14"/>
      <c r="W581" s="14"/>
      <c r="X581" s="14"/>
      <c r="Y581" s="14"/>
      <c r="Z581" s="14"/>
      <c r="AA581" s="14"/>
      <c r="AB581" s="14"/>
    </row>
    <row r="582">
      <c r="A582" s="7"/>
      <c r="B582" s="11"/>
      <c r="C582" s="9"/>
      <c r="D582" s="22"/>
      <c r="E582" s="11"/>
      <c r="F582" s="11"/>
      <c r="G582" s="11"/>
      <c r="H582" s="79"/>
      <c r="I582" s="14"/>
      <c r="J582" s="14"/>
      <c r="K582" s="14"/>
      <c r="L582" s="14"/>
      <c r="M582" s="14"/>
      <c r="N582" s="14"/>
      <c r="O582" s="14"/>
      <c r="P582" s="14"/>
      <c r="Q582" s="14"/>
      <c r="R582" s="14"/>
      <c r="S582" s="14"/>
      <c r="T582" s="14"/>
      <c r="U582" s="14"/>
      <c r="V582" s="14"/>
      <c r="W582" s="14"/>
      <c r="X582" s="14"/>
      <c r="Y582" s="14"/>
      <c r="Z582" s="14"/>
      <c r="AA582" s="14"/>
      <c r="AB582" s="14"/>
    </row>
    <row r="583">
      <c r="A583" s="7"/>
      <c r="B583" s="11"/>
      <c r="C583" s="9"/>
      <c r="D583" s="22"/>
      <c r="E583" s="11"/>
      <c r="F583" s="11"/>
      <c r="G583" s="11"/>
      <c r="H583" s="79"/>
      <c r="I583" s="14"/>
      <c r="J583" s="14"/>
      <c r="K583" s="14"/>
      <c r="L583" s="14"/>
      <c r="M583" s="14"/>
      <c r="N583" s="14"/>
      <c r="O583" s="14"/>
      <c r="P583" s="14"/>
      <c r="Q583" s="14"/>
      <c r="R583" s="14"/>
      <c r="S583" s="14"/>
      <c r="T583" s="14"/>
      <c r="U583" s="14"/>
      <c r="V583" s="14"/>
      <c r="W583" s="14"/>
      <c r="X583" s="14"/>
      <c r="Y583" s="14"/>
      <c r="Z583" s="14"/>
      <c r="AA583" s="14"/>
      <c r="AB583" s="14"/>
    </row>
    <row r="584">
      <c r="A584" s="7"/>
      <c r="B584" s="11"/>
      <c r="C584" s="9"/>
      <c r="D584" s="22"/>
      <c r="E584" s="11"/>
      <c r="F584" s="11"/>
      <c r="G584" s="11"/>
      <c r="H584" s="79"/>
      <c r="I584" s="14"/>
      <c r="J584" s="14"/>
      <c r="K584" s="14"/>
      <c r="L584" s="14"/>
      <c r="M584" s="14"/>
      <c r="N584" s="14"/>
      <c r="O584" s="14"/>
      <c r="P584" s="14"/>
      <c r="Q584" s="14"/>
      <c r="R584" s="14"/>
      <c r="S584" s="14"/>
      <c r="T584" s="14"/>
      <c r="U584" s="14"/>
      <c r="V584" s="14"/>
      <c r="W584" s="14"/>
      <c r="X584" s="14"/>
      <c r="Y584" s="14"/>
      <c r="Z584" s="14"/>
      <c r="AA584" s="14"/>
      <c r="AB584" s="14"/>
    </row>
    <row r="585">
      <c r="A585" s="7"/>
      <c r="B585" s="11"/>
      <c r="C585" s="9"/>
      <c r="D585" s="22"/>
      <c r="E585" s="11"/>
      <c r="F585" s="11"/>
      <c r="G585" s="11"/>
      <c r="H585" s="79"/>
      <c r="I585" s="14"/>
      <c r="J585" s="14"/>
      <c r="K585" s="14"/>
      <c r="L585" s="14"/>
      <c r="M585" s="14"/>
      <c r="N585" s="14"/>
      <c r="O585" s="14"/>
      <c r="P585" s="14"/>
      <c r="Q585" s="14"/>
      <c r="R585" s="14"/>
      <c r="S585" s="14"/>
      <c r="T585" s="14"/>
      <c r="U585" s="14"/>
      <c r="V585" s="14"/>
      <c r="W585" s="14"/>
      <c r="X585" s="14"/>
      <c r="Y585" s="14"/>
      <c r="Z585" s="14"/>
      <c r="AA585" s="14"/>
      <c r="AB585" s="14"/>
    </row>
    <row r="586">
      <c r="A586" s="7"/>
      <c r="B586" s="11"/>
      <c r="C586" s="9"/>
      <c r="D586" s="22"/>
      <c r="E586" s="11"/>
      <c r="F586" s="11"/>
      <c r="G586" s="11"/>
      <c r="H586" s="79"/>
      <c r="I586" s="14"/>
      <c r="J586" s="14"/>
      <c r="K586" s="14"/>
      <c r="L586" s="14"/>
      <c r="M586" s="14"/>
      <c r="N586" s="14"/>
      <c r="O586" s="14"/>
      <c r="P586" s="14"/>
      <c r="Q586" s="14"/>
      <c r="R586" s="14"/>
      <c r="S586" s="14"/>
      <c r="T586" s="14"/>
      <c r="U586" s="14"/>
      <c r="V586" s="14"/>
      <c r="W586" s="14"/>
      <c r="X586" s="14"/>
      <c r="Y586" s="14"/>
      <c r="Z586" s="14"/>
      <c r="AA586" s="14"/>
      <c r="AB586" s="14"/>
    </row>
    <row r="587">
      <c r="A587" s="7"/>
      <c r="B587" s="11"/>
      <c r="C587" s="9"/>
      <c r="D587" s="22"/>
      <c r="E587" s="11"/>
      <c r="F587" s="11"/>
      <c r="G587" s="11"/>
      <c r="H587" s="79"/>
      <c r="I587" s="14"/>
      <c r="J587" s="14"/>
      <c r="K587" s="14"/>
      <c r="L587" s="14"/>
      <c r="M587" s="14"/>
      <c r="N587" s="14"/>
      <c r="O587" s="14"/>
      <c r="P587" s="14"/>
      <c r="Q587" s="14"/>
      <c r="R587" s="14"/>
      <c r="S587" s="14"/>
      <c r="T587" s="14"/>
      <c r="U587" s="14"/>
      <c r="V587" s="14"/>
      <c r="W587" s="14"/>
      <c r="X587" s="14"/>
      <c r="Y587" s="14"/>
      <c r="Z587" s="14"/>
      <c r="AA587" s="14"/>
      <c r="AB587" s="14"/>
    </row>
    <row r="588">
      <c r="A588" s="7"/>
      <c r="B588" s="11"/>
      <c r="C588" s="9"/>
      <c r="D588" s="22"/>
      <c r="E588" s="11"/>
      <c r="F588" s="11"/>
      <c r="G588" s="11"/>
      <c r="H588" s="79"/>
      <c r="I588" s="14"/>
      <c r="J588" s="14"/>
      <c r="K588" s="14"/>
      <c r="L588" s="14"/>
      <c r="M588" s="14"/>
      <c r="N588" s="14"/>
      <c r="O588" s="14"/>
      <c r="P588" s="14"/>
      <c r="Q588" s="14"/>
      <c r="R588" s="14"/>
      <c r="S588" s="14"/>
      <c r="T588" s="14"/>
      <c r="U588" s="14"/>
      <c r="V588" s="14"/>
      <c r="W588" s="14"/>
      <c r="X588" s="14"/>
      <c r="Y588" s="14"/>
      <c r="Z588" s="14"/>
      <c r="AA588" s="14"/>
      <c r="AB588" s="14"/>
    </row>
    <row r="589">
      <c r="A589" s="7"/>
      <c r="B589" s="11"/>
      <c r="C589" s="9"/>
      <c r="D589" s="22"/>
      <c r="E589" s="11"/>
      <c r="F589" s="11"/>
      <c r="G589" s="11"/>
      <c r="H589" s="79"/>
      <c r="I589" s="14"/>
      <c r="J589" s="14"/>
      <c r="K589" s="14"/>
      <c r="L589" s="14"/>
      <c r="M589" s="14"/>
      <c r="N589" s="14"/>
      <c r="O589" s="14"/>
      <c r="P589" s="14"/>
      <c r="Q589" s="14"/>
      <c r="R589" s="14"/>
      <c r="S589" s="14"/>
      <c r="T589" s="14"/>
      <c r="U589" s="14"/>
      <c r="V589" s="14"/>
      <c r="W589" s="14"/>
      <c r="X589" s="14"/>
      <c r="Y589" s="14"/>
      <c r="Z589" s="14"/>
      <c r="AA589" s="14"/>
      <c r="AB589" s="14"/>
    </row>
    <row r="590">
      <c r="A590" s="7"/>
      <c r="B590" s="11"/>
      <c r="C590" s="9"/>
      <c r="D590" s="22"/>
      <c r="E590" s="11"/>
      <c r="F590" s="11"/>
      <c r="G590" s="11"/>
      <c r="H590" s="79"/>
      <c r="I590" s="14"/>
      <c r="J590" s="14"/>
      <c r="K590" s="14"/>
      <c r="L590" s="14"/>
      <c r="M590" s="14"/>
      <c r="N590" s="14"/>
      <c r="O590" s="14"/>
      <c r="P590" s="14"/>
      <c r="Q590" s="14"/>
      <c r="R590" s="14"/>
      <c r="S590" s="14"/>
      <c r="T590" s="14"/>
      <c r="U590" s="14"/>
      <c r="V590" s="14"/>
      <c r="W590" s="14"/>
      <c r="X590" s="14"/>
      <c r="Y590" s="14"/>
      <c r="Z590" s="14"/>
      <c r="AA590" s="14"/>
      <c r="AB590" s="14"/>
    </row>
    <row r="591">
      <c r="A591" s="7"/>
      <c r="B591" s="11"/>
      <c r="C591" s="9"/>
      <c r="D591" s="22"/>
      <c r="E591" s="11"/>
      <c r="F591" s="11"/>
      <c r="G591" s="11"/>
      <c r="H591" s="79"/>
      <c r="I591" s="14"/>
      <c r="J591" s="14"/>
      <c r="K591" s="14"/>
      <c r="L591" s="14"/>
      <c r="M591" s="14"/>
      <c r="N591" s="14"/>
      <c r="O591" s="14"/>
      <c r="P591" s="14"/>
      <c r="Q591" s="14"/>
      <c r="R591" s="14"/>
      <c r="S591" s="14"/>
      <c r="T591" s="14"/>
      <c r="U591" s="14"/>
      <c r="V591" s="14"/>
      <c r="W591" s="14"/>
      <c r="X591" s="14"/>
      <c r="Y591" s="14"/>
      <c r="Z591" s="14"/>
      <c r="AA591" s="14"/>
      <c r="AB591" s="14"/>
    </row>
    <row r="592">
      <c r="A592" s="7"/>
      <c r="B592" s="11"/>
      <c r="C592" s="9"/>
      <c r="D592" s="22"/>
      <c r="E592" s="11"/>
      <c r="F592" s="11"/>
      <c r="G592" s="11"/>
      <c r="H592" s="79"/>
      <c r="I592" s="14"/>
      <c r="J592" s="14"/>
      <c r="K592" s="14"/>
      <c r="L592" s="14"/>
      <c r="M592" s="14"/>
      <c r="N592" s="14"/>
      <c r="O592" s="14"/>
      <c r="P592" s="14"/>
      <c r="Q592" s="14"/>
      <c r="R592" s="14"/>
      <c r="S592" s="14"/>
      <c r="T592" s="14"/>
      <c r="U592" s="14"/>
      <c r="V592" s="14"/>
      <c r="W592" s="14"/>
      <c r="X592" s="14"/>
      <c r="Y592" s="14"/>
      <c r="Z592" s="14"/>
      <c r="AA592" s="14"/>
      <c r="AB592" s="14"/>
    </row>
    <row r="593">
      <c r="A593" s="7"/>
      <c r="B593" s="11"/>
      <c r="C593" s="9"/>
      <c r="D593" s="22"/>
      <c r="E593" s="11"/>
      <c r="F593" s="11"/>
      <c r="G593" s="11"/>
      <c r="H593" s="79"/>
      <c r="I593" s="14"/>
      <c r="J593" s="14"/>
      <c r="K593" s="14"/>
      <c r="L593" s="14"/>
      <c r="M593" s="14"/>
      <c r="N593" s="14"/>
      <c r="O593" s="14"/>
      <c r="P593" s="14"/>
      <c r="Q593" s="14"/>
      <c r="R593" s="14"/>
      <c r="S593" s="14"/>
      <c r="T593" s="14"/>
      <c r="U593" s="14"/>
      <c r="V593" s="14"/>
      <c r="W593" s="14"/>
      <c r="X593" s="14"/>
      <c r="Y593" s="14"/>
      <c r="Z593" s="14"/>
      <c r="AA593" s="14"/>
      <c r="AB593" s="14"/>
    </row>
    <row r="594">
      <c r="A594" s="7"/>
      <c r="B594" s="11"/>
      <c r="C594" s="9"/>
      <c r="D594" s="22"/>
      <c r="E594" s="11"/>
      <c r="F594" s="11"/>
      <c r="G594" s="11"/>
      <c r="H594" s="79"/>
      <c r="I594" s="14"/>
      <c r="J594" s="14"/>
      <c r="K594" s="14"/>
      <c r="L594" s="14"/>
      <c r="M594" s="14"/>
      <c r="N594" s="14"/>
      <c r="O594" s="14"/>
      <c r="P594" s="14"/>
      <c r="Q594" s="14"/>
      <c r="R594" s="14"/>
      <c r="S594" s="14"/>
      <c r="T594" s="14"/>
      <c r="U594" s="14"/>
      <c r="V594" s="14"/>
      <c r="W594" s="14"/>
      <c r="X594" s="14"/>
      <c r="Y594" s="14"/>
      <c r="Z594" s="14"/>
      <c r="AA594" s="14"/>
      <c r="AB594" s="14"/>
    </row>
    <row r="595">
      <c r="A595" s="7"/>
      <c r="B595" s="11"/>
      <c r="C595" s="9"/>
      <c r="D595" s="22"/>
      <c r="E595" s="11"/>
      <c r="F595" s="11"/>
      <c r="G595" s="11"/>
      <c r="H595" s="79"/>
      <c r="I595" s="14"/>
      <c r="J595" s="14"/>
      <c r="K595" s="14"/>
      <c r="L595" s="14"/>
      <c r="M595" s="14"/>
      <c r="N595" s="14"/>
      <c r="O595" s="14"/>
      <c r="P595" s="14"/>
      <c r="Q595" s="14"/>
      <c r="R595" s="14"/>
      <c r="S595" s="14"/>
      <c r="T595" s="14"/>
      <c r="U595" s="14"/>
      <c r="V595" s="14"/>
      <c r="W595" s="14"/>
      <c r="X595" s="14"/>
      <c r="Y595" s="14"/>
      <c r="Z595" s="14"/>
      <c r="AA595" s="14"/>
      <c r="AB595" s="14"/>
    </row>
    <row r="596">
      <c r="A596" s="7"/>
      <c r="B596" s="11"/>
      <c r="C596" s="9"/>
      <c r="D596" s="22"/>
      <c r="E596" s="11"/>
      <c r="F596" s="11"/>
      <c r="G596" s="11"/>
      <c r="H596" s="79"/>
      <c r="I596" s="14"/>
      <c r="J596" s="14"/>
      <c r="K596" s="14"/>
      <c r="L596" s="14"/>
      <c r="M596" s="14"/>
      <c r="N596" s="14"/>
      <c r="O596" s="14"/>
      <c r="P596" s="14"/>
      <c r="Q596" s="14"/>
      <c r="R596" s="14"/>
      <c r="S596" s="14"/>
      <c r="T596" s="14"/>
      <c r="U596" s="14"/>
      <c r="V596" s="14"/>
      <c r="W596" s="14"/>
      <c r="X596" s="14"/>
      <c r="Y596" s="14"/>
      <c r="Z596" s="14"/>
      <c r="AA596" s="14"/>
      <c r="AB596" s="14"/>
    </row>
    <row r="597">
      <c r="A597" s="7"/>
      <c r="B597" s="11"/>
      <c r="C597" s="9"/>
      <c r="D597" s="22"/>
      <c r="E597" s="11"/>
      <c r="F597" s="11"/>
      <c r="G597" s="11"/>
      <c r="H597" s="79"/>
      <c r="I597" s="14"/>
      <c r="J597" s="14"/>
      <c r="K597" s="14"/>
      <c r="L597" s="14"/>
      <c r="M597" s="14"/>
      <c r="N597" s="14"/>
      <c r="O597" s="14"/>
      <c r="P597" s="14"/>
      <c r="Q597" s="14"/>
      <c r="R597" s="14"/>
      <c r="S597" s="14"/>
      <c r="T597" s="14"/>
      <c r="U597" s="14"/>
      <c r="V597" s="14"/>
      <c r="W597" s="14"/>
      <c r="X597" s="14"/>
      <c r="Y597" s="14"/>
      <c r="Z597" s="14"/>
      <c r="AA597" s="14"/>
      <c r="AB597" s="14"/>
    </row>
    <row r="598">
      <c r="A598" s="7"/>
      <c r="B598" s="11"/>
      <c r="C598" s="9"/>
      <c r="D598" s="22"/>
      <c r="E598" s="11"/>
      <c r="F598" s="11"/>
      <c r="G598" s="11"/>
      <c r="H598" s="79"/>
      <c r="I598" s="14"/>
      <c r="J598" s="14"/>
      <c r="K598" s="14"/>
      <c r="L598" s="14"/>
      <c r="M598" s="14"/>
      <c r="N598" s="14"/>
      <c r="O598" s="14"/>
      <c r="P598" s="14"/>
      <c r="Q598" s="14"/>
      <c r="R598" s="14"/>
      <c r="S598" s="14"/>
      <c r="T598" s="14"/>
      <c r="U598" s="14"/>
      <c r="V598" s="14"/>
      <c r="W598" s="14"/>
      <c r="X598" s="14"/>
      <c r="Y598" s="14"/>
      <c r="Z598" s="14"/>
      <c r="AA598" s="14"/>
      <c r="AB598" s="14"/>
    </row>
    <row r="599">
      <c r="A599" s="7"/>
      <c r="B599" s="11"/>
      <c r="C599" s="9"/>
      <c r="D599" s="22"/>
      <c r="E599" s="11"/>
      <c r="F599" s="11"/>
      <c r="G599" s="11"/>
      <c r="H599" s="79"/>
      <c r="I599" s="14"/>
      <c r="J599" s="14"/>
      <c r="K599" s="14"/>
      <c r="L599" s="14"/>
      <c r="M599" s="14"/>
      <c r="N599" s="14"/>
      <c r="O599" s="14"/>
      <c r="P599" s="14"/>
      <c r="Q599" s="14"/>
      <c r="R599" s="14"/>
      <c r="S599" s="14"/>
      <c r="T599" s="14"/>
      <c r="U599" s="14"/>
      <c r="V599" s="14"/>
      <c r="W599" s="14"/>
      <c r="X599" s="14"/>
      <c r="Y599" s="14"/>
      <c r="Z599" s="14"/>
      <c r="AA599" s="14"/>
      <c r="AB599" s="14"/>
    </row>
    <row r="600">
      <c r="A600" s="7"/>
      <c r="B600" s="11"/>
      <c r="C600" s="9"/>
      <c r="D600" s="22"/>
      <c r="E600" s="11"/>
      <c r="F600" s="11"/>
      <c r="G600" s="11"/>
      <c r="H600" s="79"/>
      <c r="I600" s="14"/>
      <c r="J600" s="14"/>
      <c r="K600" s="14"/>
      <c r="L600" s="14"/>
      <c r="M600" s="14"/>
      <c r="N600" s="14"/>
      <c r="O600" s="14"/>
      <c r="P600" s="14"/>
      <c r="Q600" s="14"/>
      <c r="R600" s="14"/>
      <c r="S600" s="14"/>
      <c r="T600" s="14"/>
      <c r="U600" s="14"/>
      <c r="V600" s="14"/>
      <c r="W600" s="14"/>
      <c r="X600" s="14"/>
      <c r="Y600" s="14"/>
      <c r="Z600" s="14"/>
      <c r="AA600" s="14"/>
      <c r="AB600" s="14"/>
    </row>
    <row r="601">
      <c r="A601" s="7"/>
      <c r="B601" s="11"/>
      <c r="C601" s="9"/>
      <c r="D601" s="22"/>
      <c r="E601" s="11"/>
      <c r="F601" s="11"/>
      <c r="G601" s="11"/>
      <c r="H601" s="79"/>
      <c r="I601" s="14"/>
      <c r="J601" s="14"/>
      <c r="K601" s="14"/>
      <c r="L601" s="14"/>
      <c r="M601" s="14"/>
      <c r="N601" s="14"/>
      <c r="O601" s="14"/>
      <c r="P601" s="14"/>
      <c r="Q601" s="14"/>
      <c r="R601" s="14"/>
      <c r="S601" s="14"/>
      <c r="T601" s="14"/>
      <c r="U601" s="14"/>
      <c r="V601" s="14"/>
      <c r="W601" s="14"/>
      <c r="X601" s="14"/>
      <c r="Y601" s="14"/>
      <c r="Z601" s="14"/>
      <c r="AA601" s="14"/>
      <c r="AB601" s="14"/>
    </row>
    <row r="602">
      <c r="A602" s="7"/>
      <c r="B602" s="11"/>
      <c r="C602" s="9"/>
      <c r="D602" s="22"/>
      <c r="E602" s="11"/>
      <c r="F602" s="11"/>
      <c r="G602" s="11"/>
      <c r="H602" s="79"/>
      <c r="I602" s="14"/>
      <c r="J602" s="14"/>
      <c r="K602" s="14"/>
      <c r="L602" s="14"/>
      <c r="M602" s="14"/>
      <c r="N602" s="14"/>
      <c r="O602" s="14"/>
      <c r="P602" s="14"/>
      <c r="Q602" s="14"/>
      <c r="R602" s="14"/>
      <c r="S602" s="14"/>
      <c r="T602" s="14"/>
      <c r="U602" s="14"/>
      <c r="V602" s="14"/>
      <c r="W602" s="14"/>
      <c r="X602" s="14"/>
      <c r="Y602" s="14"/>
      <c r="Z602" s="14"/>
      <c r="AA602" s="14"/>
      <c r="AB602" s="14"/>
    </row>
    <row r="603">
      <c r="A603" s="7"/>
      <c r="B603" s="11"/>
      <c r="C603" s="9"/>
      <c r="D603" s="22"/>
      <c r="E603" s="11"/>
      <c r="F603" s="11"/>
      <c r="G603" s="11"/>
      <c r="H603" s="79"/>
      <c r="I603" s="14"/>
      <c r="J603" s="14"/>
      <c r="K603" s="14"/>
      <c r="L603" s="14"/>
      <c r="M603" s="14"/>
      <c r="N603" s="14"/>
      <c r="O603" s="14"/>
      <c r="P603" s="14"/>
      <c r="Q603" s="14"/>
      <c r="R603" s="14"/>
      <c r="S603" s="14"/>
      <c r="T603" s="14"/>
      <c r="U603" s="14"/>
      <c r="V603" s="14"/>
      <c r="W603" s="14"/>
      <c r="X603" s="14"/>
      <c r="Y603" s="14"/>
      <c r="Z603" s="14"/>
      <c r="AA603" s="14"/>
      <c r="AB603" s="14"/>
    </row>
    <row r="604">
      <c r="A604" s="7"/>
      <c r="B604" s="11"/>
      <c r="C604" s="9"/>
      <c r="D604" s="22"/>
      <c r="E604" s="11"/>
      <c r="F604" s="11"/>
      <c r="G604" s="11"/>
      <c r="H604" s="79"/>
      <c r="I604" s="14"/>
      <c r="J604" s="14"/>
      <c r="K604" s="14"/>
      <c r="L604" s="14"/>
      <c r="M604" s="14"/>
      <c r="N604" s="14"/>
      <c r="O604" s="14"/>
      <c r="P604" s="14"/>
      <c r="Q604" s="14"/>
      <c r="R604" s="14"/>
      <c r="S604" s="14"/>
      <c r="T604" s="14"/>
      <c r="U604" s="14"/>
      <c r="V604" s="14"/>
      <c r="W604" s="14"/>
      <c r="X604" s="14"/>
      <c r="Y604" s="14"/>
      <c r="Z604" s="14"/>
      <c r="AA604" s="14"/>
      <c r="AB604" s="14"/>
    </row>
    <row r="605">
      <c r="A605" s="7"/>
      <c r="B605" s="11"/>
      <c r="C605" s="9"/>
      <c r="D605" s="22"/>
      <c r="E605" s="11"/>
      <c r="F605" s="11"/>
      <c r="G605" s="11"/>
      <c r="H605" s="79"/>
      <c r="I605" s="14"/>
      <c r="J605" s="14"/>
      <c r="K605" s="14"/>
      <c r="L605" s="14"/>
      <c r="M605" s="14"/>
      <c r="N605" s="14"/>
      <c r="O605" s="14"/>
      <c r="P605" s="14"/>
      <c r="Q605" s="14"/>
      <c r="R605" s="14"/>
      <c r="S605" s="14"/>
      <c r="T605" s="14"/>
      <c r="U605" s="14"/>
      <c r="V605" s="14"/>
      <c r="W605" s="14"/>
      <c r="X605" s="14"/>
      <c r="Y605" s="14"/>
      <c r="Z605" s="14"/>
      <c r="AA605" s="14"/>
      <c r="AB605" s="14"/>
    </row>
    <row r="606">
      <c r="A606" s="7"/>
      <c r="B606" s="11"/>
      <c r="C606" s="9"/>
      <c r="D606" s="22"/>
      <c r="E606" s="11"/>
      <c r="F606" s="11"/>
      <c r="G606" s="11"/>
      <c r="H606" s="79"/>
      <c r="I606" s="14"/>
      <c r="J606" s="14"/>
      <c r="K606" s="14"/>
      <c r="L606" s="14"/>
      <c r="M606" s="14"/>
      <c r="N606" s="14"/>
      <c r="O606" s="14"/>
      <c r="P606" s="14"/>
      <c r="Q606" s="14"/>
      <c r="R606" s="14"/>
      <c r="S606" s="14"/>
      <c r="T606" s="14"/>
      <c r="U606" s="14"/>
      <c r="V606" s="14"/>
      <c r="W606" s="14"/>
      <c r="X606" s="14"/>
      <c r="Y606" s="14"/>
      <c r="Z606" s="14"/>
      <c r="AA606" s="14"/>
      <c r="AB606" s="14"/>
    </row>
    <row r="607">
      <c r="A607" s="7"/>
      <c r="B607" s="11"/>
      <c r="C607" s="9"/>
      <c r="D607" s="22"/>
      <c r="E607" s="11"/>
      <c r="F607" s="11"/>
      <c r="G607" s="11"/>
      <c r="H607" s="79"/>
      <c r="I607" s="14"/>
      <c r="J607" s="14"/>
      <c r="K607" s="14"/>
      <c r="L607" s="14"/>
      <c r="M607" s="14"/>
      <c r="N607" s="14"/>
      <c r="O607" s="14"/>
      <c r="P607" s="14"/>
      <c r="Q607" s="14"/>
      <c r="R607" s="14"/>
      <c r="S607" s="14"/>
      <c r="T607" s="14"/>
      <c r="U607" s="14"/>
      <c r="V607" s="14"/>
      <c r="W607" s="14"/>
      <c r="X607" s="14"/>
      <c r="Y607" s="14"/>
      <c r="Z607" s="14"/>
      <c r="AA607" s="14"/>
      <c r="AB607" s="14"/>
    </row>
    <row r="608">
      <c r="A608" s="7"/>
      <c r="B608" s="11"/>
      <c r="C608" s="9"/>
      <c r="D608" s="22"/>
      <c r="E608" s="11"/>
      <c r="F608" s="11"/>
      <c r="G608" s="11"/>
      <c r="H608" s="79"/>
      <c r="I608" s="14"/>
      <c r="J608" s="14"/>
      <c r="K608" s="14"/>
      <c r="L608" s="14"/>
      <c r="M608" s="14"/>
      <c r="N608" s="14"/>
      <c r="O608" s="14"/>
      <c r="P608" s="14"/>
      <c r="Q608" s="14"/>
      <c r="R608" s="14"/>
      <c r="S608" s="14"/>
      <c r="T608" s="14"/>
      <c r="U608" s="14"/>
      <c r="V608" s="14"/>
      <c r="W608" s="14"/>
      <c r="X608" s="14"/>
      <c r="Y608" s="14"/>
      <c r="Z608" s="14"/>
      <c r="AA608" s="14"/>
      <c r="AB608" s="14"/>
    </row>
    <row r="609">
      <c r="A609" s="7"/>
      <c r="B609" s="11"/>
      <c r="C609" s="9"/>
      <c r="D609" s="22"/>
      <c r="E609" s="11"/>
      <c r="F609" s="11"/>
      <c r="G609" s="11"/>
      <c r="H609" s="79"/>
      <c r="I609" s="14"/>
      <c r="J609" s="14"/>
      <c r="K609" s="14"/>
      <c r="L609" s="14"/>
      <c r="M609" s="14"/>
      <c r="N609" s="14"/>
      <c r="O609" s="14"/>
      <c r="P609" s="14"/>
      <c r="Q609" s="14"/>
      <c r="R609" s="14"/>
      <c r="S609" s="14"/>
      <c r="T609" s="14"/>
      <c r="U609" s="14"/>
      <c r="V609" s="14"/>
      <c r="W609" s="14"/>
      <c r="X609" s="14"/>
      <c r="Y609" s="14"/>
      <c r="Z609" s="14"/>
      <c r="AA609" s="14"/>
      <c r="AB609" s="14"/>
    </row>
    <row r="610">
      <c r="A610" s="7"/>
      <c r="B610" s="11"/>
      <c r="C610" s="9"/>
      <c r="D610" s="22"/>
      <c r="E610" s="11"/>
      <c r="F610" s="11"/>
      <c r="G610" s="11"/>
      <c r="H610" s="79"/>
      <c r="I610" s="14"/>
      <c r="J610" s="14"/>
      <c r="K610" s="14"/>
      <c r="L610" s="14"/>
      <c r="M610" s="14"/>
      <c r="N610" s="14"/>
      <c r="O610" s="14"/>
      <c r="P610" s="14"/>
      <c r="Q610" s="14"/>
      <c r="R610" s="14"/>
      <c r="S610" s="14"/>
      <c r="T610" s="14"/>
      <c r="U610" s="14"/>
      <c r="V610" s="14"/>
      <c r="W610" s="14"/>
      <c r="X610" s="14"/>
      <c r="Y610" s="14"/>
      <c r="Z610" s="14"/>
      <c r="AA610" s="14"/>
      <c r="AB610" s="14"/>
    </row>
    <row r="611">
      <c r="A611" s="7"/>
      <c r="B611" s="11"/>
      <c r="C611" s="9"/>
      <c r="D611" s="22"/>
      <c r="E611" s="11"/>
      <c r="F611" s="11"/>
      <c r="G611" s="11"/>
      <c r="H611" s="79"/>
      <c r="I611" s="14"/>
      <c r="J611" s="14"/>
      <c r="K611" s="14"/>
      <c r="L611" s="14"/>
      <c r="M611" s="14"/>
      <c r="N611" s="14"/>
      <c r="O611" s="14"/>
      <c r="P611" s="14"/>
      <c r="Q611" s="14"/>
      <c r="R611" s="14"/>
      <c r="S611" s="14"/>
      <c r="T611" s="14"/>
      <c r="U611" s="14"/>
      <c r="V611" s="14"/>
      <c r="W611" s="14"/>
      <c r="X611" s="14"/>
      <c r="Y611" s="14"/>
      <c r="Z611" s="14"/>
      <c r="AA611" s="14"/>
      <c r="AB611" s="14"/>
    </row>
    <row r="612">
      <c r="A612" s="7"/>
      <c r="B612" s="11"/>
      <c r="C612" s="9"/>
      <c r="D612" s="22"/>
      <c r="E612" s="11"/>
      <c r="F612" s="11"/>
      <c r="G612" s="11"/>
      <c r="H612" s="79"/>
      <c r="I612" s="14"/>
      <c r="J612" s="14"/>
      <c r="K612" s="14"/>
      <c r="L612" s="14"/>
      <c r="M612" s="14"/>
      <c r="N612" s="14"/>
      <c r="O612" s="14"/>
      <c r="P612" s="14"/>
      <c r="Q612" s="14"/>
      <c r="R612" s="14"/>
      <c r="S612" s="14"/>
      <c r="T612" s="14"/>
      <c r="U612" s="14"/>
      <c r="V612" s="14"/>
      <c r="W612" s="14"/>
      <c r="X612" s="14"/>
      <c r="Y612" s="14"/>
      <c r="Z612" s="14"/>
      <c r="AA612" s="14"/>
      <c r="AB612" s="14"/>
    </row>
    <row r="613">
      <c r="A613" s="7"/>
      <c r="B613" s="11"/>
      <c r="C613" s="9"/>
      <c r="D613" s="22"/>
      <c r="E613" s="11"/>
      <c r="F613" s="11"/>
      <c r="G613" s="11"/>
      <c r="H613" s="79"/>
      <c r="I613" s="14"/>
      <c r="J613" s="14"/>
      <c r="K613" s="14"/>
      <c r="L613" s="14"/>
      <c r="M613" s="14"/>
      <c r="N613" s="14"/>
      <c r="O613" s="14"/>
      <c r="P613" s="14"/>
      <c r="Q613" s="14"/>
      <c r="R613" s="14"/>
      <c r="S613" s="14"/>
      <c r="T613" s="14"/>
      <c r="U613" s="14"/>
      <c r="V613" s="14"/>
      <c r="W613" s="14"/>
      <c r="X613" s="14"/>
      <c r="Y613" s="14"/>
      <c r="Z613" s="14"/>
      <c r="AA613" s="14"/>
      <c r="AB613" s="14"/>
    </row>
    <row r="614">
      <c r="A614" s="7"/>
      <c r="B614" s="11"/>
      <c r="C614" s="9"/>
      <c r="D614" s="22"/>
      <c r="E614" s="11"/>
      <c r="F614" s="11"/>
      <c r="G614" s="11"/>
      <c r="H614" s="79"/>
      <c r="I614" s="14"/>
      <c r="J614" s="14"/>
      <c r="K614" s="14"/>
      <c r="L614" s="14"/>
      <c r="M614" s="14"/>
      <c r="N614" s="14"/>
      <c r="O614" s="14"/>
      <c r="P614" s="14"/>
      <c r="Q614" s="14"/>
      <c r="R614" s="14"/>
      <c r="S614" s="14"/>
      <c r="T614" s="14"/>
      <c r="U614" s="14"/>
      <c r="V614" s="14"/>
      <c r="W614" s="14"/>
      <c r="X614" s="14"/>
      <c r="Y614" s="14"/>
      <c r="Z614" s="14"/>
      <c r="AA614" s="14"/>
      <c r="AB614" s="14"/>
    </row>
    <row r="615">
      <c r="A615" s="7"/>
      <c r="B615" s="11"/>
      <c r="C615" s="9"/>
      <c r="D615" s="22"/>
      <c r="E615" s="11"/>
      <c r="F615" s="11"/>
      <c r="G615" s="11"/>
      <c r="H615" s="79"/>
      <c r="I615" s="14"/>
      <c r="J615" s="14"/>
      <c r="K615" s="14"/>
      <c r="L615" s="14"/>
      <c r="M615" s="14"/>
      <c r="N615" s="14"/>
      <c r="O615" s="14"/>
      <c r="P615" s="14"/>
      <c r="Q615" s="14"/>
      <c r="R615" s="14"/>
      <c r="S615" s="14"/>
      <c r="T615" s="14"/>
      <c r="U615" s="14"/>
      <c r="V615" s="14"/>
      <c r="W615" s="14"/>
      <c r="X615" s="14"/>
      <c r="Y615" s="14"/>
      <c r="Z615" s="14"/>
      <c r="AA615" s="14"/>
      <c r="AB615" s="14"/>
    </row>
    <row r="616">
      <c r="A616" s="7"/>
      <c r="B616" s="11"/>
      <c r="C616" s="9"/>
      <c r="D616" s="22"/>
      <c r="E616" s="11"/>
      <c r="F616" s="11"/>
      <c r="G616" s="11"/>
      <c r="H616" s="79"/>
      <c r="I616" s="14"/>
      <c r="J616" s="14"/>
      <c r="K616" s="14"/>
      <c r="L616" s="14"/>
      <c r="M616" s="14"/>
      <c r="N616" s="14"/>
      <c r="O616" s="14"/>
      <c r="P616" s="14"/>
      <c r="Q616" s="14"/>
      <c r="R616" s="14"/>
      <c r="S616" s="14"/>
      <c r="T616" s="14"/>
      <c r="U616" s="14"/>
      <c r="V616" s="14"/>
      <c r="W616" s="14"/>
      <c r="X616" s="14"/>
      <c r="Y616" s="14"/>
      <c r="Z616" s="14"/>
      <c r="AA616" s="14"/>
      <c r="AB616" s="14"/>
    </row>
    <row r="617">
      <c r="A617" s="7"/>
      <c r="B617" s="11"/>
      <c r="C617" s="9"/>
      <c r="D617" s="22"/>
      <c r="E617" s="11"/>
      <c r="F617" s="11"/>
      <c r="G617" s="11"/>
      <c r="H617" s="79"/>
      <c r="I617" s="14"/>
      <c r="J617" s="14"/>
      <c r="K617" s="14"/>
      <c r="L617" s="14"/>
      <c r="M617" s="14"/>
      <c r="N617" s="14"/>
      <c r="O617" s="14"/>
      <c r="P617" s="14"/>
      <c r="Q617" s="14"/>
      <c r="R617" s="14"/>
      <c r="S617" s="14"/>
      <c r="T617" s="14"/>
      <c r="U617" s="14"/>
      <c r="V617" s="14"/>
      <c r="W617" s="14"/>
      <c r="X617" s="14"/>
      <c r="Y617" s="14"/>
      <c r="Z617" s="14"/>
      <c r="AA617" s="14"/>
      <c r="AB617" s="14"/>
    </row>
    <row r="618">
      <c r="A618" s="7"/>
      <c r="B618" s="11"/>
      <c r="C618" s="9"/>
      <c r="D618" s="22"/>
      <c r="E618" s="11"/>
      <c r="F618" s="11"/>
      <c r="G618" s="11"/>
      <c r="H618" s="79"/>
      <c r="I618" s="14"/>
      <c r="J618" s="14"/>
      <c r="K618" s="14"/>
      <c r="L618" s="14"/>
      <c r="M618" s="14"/>
      <c r="N618" s="14"/>
      <c r="O618" s="14"/>
      <c r="P618" s="14"/>
      <c r="Q618" s="14"/>
      <c r="R618" s="14"/>
      <c r="S618" s="14"/>
      <c r="T618" s="14"/>
      <c r="U618" s="14"/>
      <c r="V618" s="14"/>
      <c r="W618" s="14"/>
      <c r="X618" s="14"/>
      <c r="Y618" s="14"/>
      <c r="Z618" s="14"/>
      <c r="AA618" s="14"/>
      <c r="AB618" s="14"/>
    </row>
    <row r="619">
      <c r="A619" s="7"/>
      <c r="B619" s="11"/>
      <c r="C619" s="9"/>
      <c r="D619" s="22"/>
      <c r="E619" s="11"/>
      <c r="F619" s="11"/>
      <c r="G619" s="11"/>
      <c r="H619" s="79"/>
      <c r="I619" s="14"/>
      <c r="J619" s="14"/>
      <c r="K619" s="14"/>
      <c r="L619" s="14"/>
      <c r="M619" s="14"/>
      <c r="N619" s="14"/>
      <c r="O619" s="14"/>
      <c r="P619" s="14"/>
      <c r="Q619" s="14"/>
      <c r="R619" s="14"/>
      <c r="S619" s="14"/>
      <c r="T619" s="14"/>
      <c r="U619" s="14"/>
      <c r="V619" s="14"/>
      <c r="W619" s="14"/>
      <c r="X619" s="14"/>
      <c r="Y619" s="14"/>
      <c r="Z619" s="14"/>
      <c r="AA619" s="14"/>
      <c r="AB619" s="14"/>
    </row>
    <row r="620">
      <c r="A620" s="7"/>
      <c r="B620" s="11"/>
      <c r="C620" s="9"/>
      <c r="D620" s="22"/>
      <c r="E620" s="11"/>
      <c r="F620" s="11"/>
      <c r="G620" s="11"/>
      <c r="H620" s="79"/>
      <c r="I620" s="14"/>
      <c r="J620" s="14"/>
      <c r="K620" s="14"/>
      <c r="L620" s="14"/>
      <c r="M620" s="14"/>
      <c r="N620" s="14"/>
      <c r="O620" s="14"/>
      <c r="P620" s="14"/>
      <c r="Q620" s="14"/>
      <c r="R620" s="14"/>
      <c r="S620" s="14"/>
      <c r="T620" s="14"/>
      <c r="U620" s="14"/>
      <c r="V620" s="14"/>
      <c r="W620" s="14"/>
      <c r="X620" s="14"/>
      <c r="Y620" s="14"/>
      <c r="Z620" s="14"/>
      <c r="AA620" s="14"/>
      <c r="AB620" s="14"/>
    </row>
    <row r="621">
      <c r="A621" s="7"/>
      <c r="B621" s="11"/>
      <c r="C621" s="9"/>
      <c r="D621" s="22"/>
      <c r="E621" s="11"/>
      <c r="F621" s="11"/>
      <c r="G621" s="11"/>
      <c r="H621" s="79"/>
      <c r="I621" s="14"/>
      <c r="J621" s="14"/>
      <c r="K621" s="14"/>
      <c r="L621" s="14"/>
      <c r="M621" s="14"/>
      <c r="N621" s="14"/>
      <c r="O621" s="14"/>
      <c r="P621" s="14"/>
      <c r="Q621" s="14"/>
      <c r="R621" s="14"/>
      <c r="S621" s="14"/>
      <c r="T621" s="14"/>
      <c r="U621" s="14"/>
      <c r="V621" s="14"/>
      <c r="W621" s="14"/>
      <c r="X621" s="14"/>
      <c r="Y621" s="14"/>
      <c r="Z621" s="14"/>
      <c r="AA621" s="14"/>
      <c r="AB621" s="14"/>
    </row>
    <row r="622">
      <c r="A622" s="7"/>
      <c r="B622" s="11"/>
      <c r="C622" s="9"/>
      <c r="D622" s="22"/>
      <c r="E622" s="11"/>
      <c r="F622" s="11"/>
      <c r="G622" s="11"/>
      <c r="H622" s="79"/>
      <c r="I622" s="14"/>
      <c r="J622" s="14"/>
      <c r="K622" s="14"/>
      <c r="L622" s="14"/>
      <c r="M622" s="14"/>
      <c r="N622" s="14"/>
      <c r="O622" s="14"/>
      <c r="P622" s="14"/>
      <c r="Q622" s="14"/>
      <c r="R622" s="14"/>
      <c r="S622" s="14"/>
      <c r="T622" s="14"/>
      <c r="U622" s="14"/>
      <c r="V622" s="14"/>
      <c r="W622" s="14"/>
      <c r="X622" s="14"/>
      <c r="Y622" s="14"/>
      <c r="Z622" s="14"/>
      <c r="AA622" s="14"/>
      <c r="AB622" s="14"/>
    </row>
    <row r="623">
      <c r="A623" s="7"/>
      <c r="B623" s="11"/>
      <c r="C623" s="9"/>
      <c r="D623" s="22"/>
      <c r="E623" s="11"/>
      <c r="F623" s="11"/>
      <c r="G623" s="11"/>
      <c r="H623" s="79"/>
      <c r="I623" s="14"/>
      <c r="J623" s="14"/>
      <c r="K623" s="14"/>
      <c r="L623" s="14"/>
      <c r="M623" s="14"/>
      <c r="N623" s="14"/>
      <c r="O623" s="14"/>
      <c r="P623" s="14"/>
      <c r="Q623" s="14"/>
      <c r="R623" s="14"/>
      <c r="S623" s="14"/>
      <c r="T623" s="14"/>
      <c r="U623" s="14"/>
      <c r="V623" s="14"/>
      <c r="W623" s="14"/>
      <c r="X623" s="14"/>
      <c r="Y623" s="14"/>
      <c r="Z623" s="14"/>
      <c r="AA623" s="14"/>
      <c r="AB623" s="14"/>
    </row>
    <row r="624">
      <c r="A624" s="7"/>
      <c r="B624" s="11"/>
      <c r="C624" s="9"/>
      <c r="D624" s="22"/>
      <c r="E624" s="11"/>
      <c r="F624" s="11"/>
      <c r="G624" s="11"/>
      <c r="H624" s="79"/>
      <c r="I624" s="14"/>
      <c r="J624" s="14"/>
      <c r="K624" s="14"/>
      <c r="L624" s="14"/>
      <c r="M624" s="14"/>
      <c r="N624" s="14"/>
      <c r="O624" s="14"/>
      <c r="P624" s="14"/>
      <c r="Q624" s="14"/>
      <c r="R624" s="14"/>
      <c r="S624" s="14"/>
      <c r="T624" s="14"/>
      <c r="U624" s="14"/>
      <c r="V624" s="14"/>
      <c r="W624" s="14"/>
      <c r="X624" s="14"/>
      <c r="Y624" s="14"/>
      <c r="Z624" s="14"/>
      <c r="AA624" s="14"/>
      <c r="AB624" s="14"/>
    </row>
    <row r="625">
      <c r="A625" s="7"/>
      <c r="B625" s="11"/>
      <c r="C625" s="9"/>
      <c r="D625" s="22"/>
      <c r="E625" s="11"/>
      <c r="F625" s="11"/>
      <c r="G625" s="11"/>
      <c r="H625" s="79"/>
      <c r="I625" s="14"/>
      <c r="J625" s="14"/>
      <c r="K625" s="14"/>
      <c r="L625" s="14"/>
      <c r="M625" s="14"/>
      <c r="N625" s="14"/>
      <c r="O625" s="14"/>
      <c r="P625" s="14"/>
      <c r="Q625" s="14"/>
      <c r="R625" s="14"/>
      <c r="S625" s="14"/>
      <c r="T625" s="14"/>
      <c r="U625" s="14"/>
      <c r="V625" s="14"/>
      <c r="W625" s="14"/>
      <c r="X625" s="14"/>
      <c r="Y625" s="14"/>
      <c r="Z625" s="14"/>
      <c r="AA625" s="14"/>
      <c r="AB625" s="14"/>
    </row>
    <row r="626">
      <c r="A626" s="7"/>
      <c r="B626" s="11"/>
      <c r="C626" s="9"/>
      <c r="D626" s="22"/>
      <c r="E626" s="11"/>
      <c r="F626" s="11"/>
      <c r="G626" s="11"/>
      <c r="H626" s="79"/>
      <c r="I626" s="14"/>
      <c r="J626" s="14"/>
      <c r="K626" s="14"/>
      <c r="L626" s="14"/>
      <c r="M626" s="14"/>
      <c r="N626" s="14"/>
      <c r="O626" s="14"/>
      <c r="P626" s="14"/>
      <c r="Q626" s="14"/>
      <c r="R626" s="14"/>
      <c r="S626" s="14"/>
      <c r="T626" s="14"/>
      <c r="U626" s="14"/>
      <c r="V626" s="14"/>
      <c r="W626" s="14"/>
      <c r="X626" s="14"/>
      <c r="Y626" s="14"/>
      <c r="Z626" s="14"/>
      <c r="AA626" s="14"/>
      <c r="AB626" s="14"/>
    </row>
    <row r="627">
      <c r="A627" s="7"/>
      <c r="B627" s="11"/>
      <c r="C627" s="9"/>
      <c r="D627" s="22"/>
      <c r="E627" s="11"/>
      <c r="F627" s="11"/>
      <c r="G627" s="11"/>
      <c r="H627" s="79"/>
      <c r="I627" s="14"/>
      <c r="J627" s="14"/>
      <c r="K627" s="14"/>
      <c r="L627" s="14"/>
      <c r="M627" s="14"/>
      <c r="N627" s="14"/>
      <c r="O627" s="14"/>
      <c r="P627" s="14"/>
      <c r="Q627" s="14"/>
      <c r="R627" s="14"/>
      <c r="S627" s="14"/>
      <c r="T627" s="14"/>
      <c r="U627" s="14"/>
      <c r="V627" s="14"/>
      <c r="W627" s="14"/>
      <c r="X627" s="14"/>
      <c r="Y627" s="14"/>
      <c r="Z627" s="14"/>
      <c r="AA627" s="14"/>
      <c r="AB627" s="14"/>
    </row>
    <row r="628">
      <c r="A628" s="7"/>
      <c r="B628" s="11"/>
      <c r="C628" s="9"/>
      <c r="D628" s="22"/>
      <c r="E628" s="11"/>
      <c r="F628" s="11"/>
      <c r="G628" s="11"/>
      <c r="H628" s="79"/>
      <c r="I628" s="14"/>
      <c r="J628" s="14"/>
      <c r="K628" s="14"/>
      <c r="L628" s="14"/>
      <c r="M628" s="14"/>
      <c r="N628" s="14"/>
      <c r="O628" s="14"/>
      <c r="P628" s="14"/>
      <c r="Q628" s="14"/>
      <c r="R628" s="14"/>
      <c r="S628" s="14"/>
      <c r="T628" s="14"/>
      <c r="U628" s="14"/>
      <c r="V628" s="14"/>
      <c r="W628" s="14"/>
      <c r="X628" s="14"/>
      <c r="Y628" s="14"/>
      <c r="Z628" s="14"/>
      <c r="AA628" s="14"/>
      <c r="AB628" s="14"/>
    </row>
    <row r="629">
      <c r="A629" s="7"/>
      <c r="B629" s="11"/>
      <c r="C629" s="9"/>
      <c r="D629" s="22"/>
      <c r="E629" s="11"/>
      <c r="F629" s="11"/>
      <c r="G629" s="11"/>
      <c r="H629" s="79"/>
      <c r="I629" s="14"/>
      <c r="J629" s="14"/>
      <c r="K629" s="14"/>
      <c r="L629" s="14"/>
      <c r="M629" s="14"/>
      <c r="N629" s="14"/>
      <c r="O629" s="14"/>
      <c r="P629" s="14"/>
      <c r="Q629" s="14"/>
      <c r="R629" s="14"/>
      <c r="S629" s="14"/>
      <c r="T629" s="14"/>
      <c r="U629" s="14"/>
      <c r="V629" s="14"/>
      <c r="W629" s="14"/>
      <c r="X629" s="14"/>
      <c r="Y629" s="14"/>
      <c r="Z629" s="14"/>
      <c r="AA629" s="14"/>
      <c r="AB629" s="14"/>
    </row>
    <row r="630">
      <c r="A630" s="7"/>
      <c r="B630" s="11"/>
      <c r="C630" s="9"/>
      <c r="D630" s="22"/>
      <c r="E630" s="11"/>
      <c r="F630" s="11"/>
      <c r="G630" s="11"/>
      <c r="H630" s="79"/>
      <c r="I630" s="14"/>
      <c r="J630" s="14"/>
      <c r="K630" s="14"/>
      <c r="L630" s="14"/>
      <c r="M630" s="14"/>
      <c r="N630" s="14"/>
      <c r="O630" s="14"/>
      <c r="P630" s="14"/>
      <c r="Q630" s="14"/>
      <c r="R630" s="14"/>
      <c r="S630" s="14"/>
      <c r="T630" s="14"/>
      <c r="U630" s="14"/>
      <c r="V630" s="14"/>
      <c r="W630" s="14"/>
      <c r="X630" s="14"/>
      <c r="Y630" s="14"/>
      <c r="Z630" s="14"/>
      <c r="AA630" s="14"/>
      <c r="AB630" s="14"/>
    </row>
    <row r="631">
      <c r="A631" s="7"/>
      <c r="B631" s="11"/>
      <c r="C631" s="9"/>
      <c r="D631" s="22"/>
      <c r="E631" s="11"/>
      <c r="F631" s="11"/>
      <c r="G631" s="11"/>
      <c r="H631" s="79"/>
      <c r="I631" s="14"/>
      <c r="J631" s="14"/>
      <c r="K631" s="14"/>
      <c r="L631" s="14"/>
      <c r="M631" s="14"/>
      <c r="N631" s="14"/>
      <c r="O631" s="14"/>
      <c r="P631" s="14"/>
      <c r="Q631" s="14"/>
      <c r="R631" s="14"/>
      <c r="S631" s="14"/>
      <c r="T631" s="14"/>
      <c r="U631" s="14"/>
      <c r="V631" s="14"/>
      <c r="W631" s="14"/>
      <c r="X631" s="14"/>
      <c r="Y631" s="14"/>
      <c r="Z631" s="14"/>
      <c r="AA631" s="14"/>
      <c r="AB631" s="14"/>
    </row>
    <row r="632">
      <c r="A632" s="7"/>
      <c r="B632" s="11"/>
      <c r="C632" s="9"/>
      <c r="D632" s="22"/>
      <c r="E632" s="11"/>
      <c r="F632" s="11"/>
      <c r="G632" s="11"/>
      <c r="H632" s="79"/>
      <c r="I632" s="14"/>
      <c r="J632" s="14"/>
      <c r="K632" s="14"/>
      <c r="L632" s="14"/>
      <c r="M632" s="14"/>
      <c r="N632" s="14"/>
      <c r="O632" s="14"/>
      <c r="P632" s="14"/>
      <c r="Q632" s="14"/>
      <c r="R632" s="14"/>
      <c r="S632" s="14"/>
      <c r="T632" s="14"/>
      <c r="U632" s="14"/>
      <c r="V632" s="14"/>
      <c r="W632" s="14"/>
      <c r="X632" s="14"/>
      <c r="Y632" s="14"/>
      <c r="Z632" s="14"/>
      <c r="AA632" s="14"/>
      <c r="AB632" s="14"/>
    </row>
    <row r="633">
      <c r="A633" s="7"/>
      <c r="B633" s="11"/>
      <c r="C633" s="9"/>
      <c r="D633" s="22"/>
      <c r="E633" s="11"/>
      <c r="F633" s="11"/>
      <c r="G633" s="11"/>
      <c r="H633" s="79"/>
      <c r="I633" s="14"/>
      <c r="J633" s="14"/>
      <c r="K633" s="14"/>
      <c r="L633" s="14"/>
      <c r="M633" s="14"/>
      <c r="N633" s="14"/>
      <c r="O633" s="14"/>
      <c r="P633" s="14"/>
      <c r="Q633" s="14"/>
      <c r="R633" s="14"/>
      <c r="S633" s="14"/>
      <c r="T633" s="14"/>
      <c r="U633" s="14"/>
      <c r="V633" s="14"/>
      <c r="W633" s="14"/>
      <c r="X633" s="14"/>
      <c r="Y633" s="14"/>
      <c r="Z633" s="14"/>
      <c r="AA633" s="14"/>
      <c r="AB633" s="14"/>
    </row>
    <row r="634">
      <c r="A634" s="7"/>
      <c r="B634" s="11"/>
      <c r="C634" s="9"/>
      <c r="D634" s="22"/>
      <c r="E634" s="11"/>
      <c r="F634" s="11"/>
      <c r="G634" s="11"/>
      <c r="H634" s="79"/>
      <c r="I634" s="14"/>
      <c r="J634" s="14"/>
      <c r="K634" s="14"/>
      <c r="L634" s="14"/>
      <c r="M634" s="14"/>
      <c r="N634" s="14"/>
      <c r="O634" s="14"/>
      <c r="P634" s="14"/>
      <c r="Q634" s="14"/>
      <c r="R634" s="14"/>
      <c r="S634" s="14"/>
      <c r="T634" s="14"/>
      <c r="U634" s="14"/>
      <c r="V634" s="14"/>
      <c r="W634" s="14"/>
      <c r="X634" s="14"/>
      <c r="Y634" s="14"/>
      <c r="Z634" s="14"/>
      <c r="AA634" s="14"/>
      <c r="AB634" s="14"/>
    </row>
    <row r="635">
      <c r="A635" s="7"/>
      <c r="B635" s="11"/>
      <c r="C635" s="9"/>
      <c r="D635" s="22"/>
      <c r="E635" s="11"/>
      <c r="F635" s="11"/>
      <c r="G635" s="11"/>
      <c r="H635" s="79"/>
      <c r="I635" s="14"/>
      <c r="J635" s="14"/>
      <c r="K635" s="14"/>
      <c r="L635" s="14"/>
      <c r="M635" s="14"/>
      <c r="N635" s="14"/>
      <c r="O635" s="14"/>
      <c r="P635" s="14"/>
      <c r="Q635" s="14"/>
      <c r="R635" s="14"/>
      <c r="S635" s="14"/>
      <c r="T635" s="14"/>
      <c r="U635" s="14"/>
      <c r="V635" s="14"/>
      <c r="W635" s="14"/>
      <c r="X635" s="14"/>
      <c r="Y635" s="14"/>
      <c r="Z635" s="14"/>
      <c r="AA635" s="14"/>
      <c r="AB635" s="14"/>
    </row>
    <row r="636">
      <c r="A636" s="7"/>
      <c r="B636" s="11"/>
      <c r="C636" s="9"/>
      <c r="D636" s="22"/>
      <c r="E636" s="11"/>
      <c r="F636" s="11"/>
      <c r="G636" s="11"/>
      <c r="H636" s="79"/>
      <c r="I636" s="14"/>
      <c r="J636" s="14"/>
      <c r="K636" s="14"/>
      <c r="L636" s="14"/>
      <c r="M636" s="14"/>
      <c r="N636" s="14"/>
      <c r="O636" s="14"/>
      <c r="P636" s="14"/>
      <c r="Q636" s="14"/>
      <c r="R636" s="14"/>
      <c r="S636" s="14"/>
      <c r="T636" s="14"/>
      <c r="U636" s="14"/>
      <c r="V636" s="14"/>
      <c r="W636" s="14"/>
      <c r="X636" s="14"/>
      <c r="Y636" s="14"/>
      <c r="Z636" s="14"/>
      <c r="AA636" s="14"/>
      <c r="AB636" s="14"/>
    </row>
    <row r="637">
      <c r="A637" s="7"/>
      <c r="B637" s="11"/>
      <c r="C637" s="9"/>
      <c r="D637" s="22"/>
      <c r="E637" s="11"/>
      <c r="F637" s="11"/>
      <c r="G637" s="11"/>
      <c r="H637" s="79"/>
      <c r="I637" s="14"/>
      <c r="J637" s="14"/>
      <c r="K637" s="14"/>
      <c r="L637" s="14"/>
      <c r="M637" s="14"/>
      <c r="N637" s="14"/>
      <c r="O637" s="14"/>
      <c r="P637" s="14"/>
      <c r="Q637" s="14"/>
      <c r="R637" s="14"/>
      <c r="S637" s="14"/>
      <c r="T637" s="14"/>
      <c r="U637" s="14"/>
      <c r="V637" s="14"/>
      <c r="W637" s="14"/>
      <c r="X637" s="14"/>
      <c r="Y637" s="14"/>
      <c r="Z637" s="14"/>
      <c r="AA637" s="14"/>
      <c r="AB637" s="14"/>
    </row>
    <row r="638">
      <c r="A638" s="7"/>
      <c r="B638" s="11"/>
      <c r="C638" s="9"/>
      <c r="D638" s="22"/>
      <c r="E638" s="11"/>
      <c r="F638" s="11"/>
      <c r="G638" s="11"/>
      <c r="H638" s="79"/>
      <c r="I638" s="14"/>
      <c r="J638" s="14"/>
      <c r="K638" s="14"/>
      <c r="L638" s="14"/>
      <c r="M638" s="14"/>
      <c r="N638" s="14"/>
      <c r="O638" s="14"/>
      <c r="P638" s="14"/>
      <c r="Q638" s="14"/>
      <c r="R638" s="14"/>
      <c r="S638" s="14"/>
      <c r="T638" s="14"/>
      <c r="U638" s="14"/>
      <c r="V638" s="14"/>
      <c r="W638" s="14"/>
      <c r="X638" s="14"/>
      <c r="Y638" s="14"/>
      <c r="Z638" s="14"/>
      <c r="AA638" s="14"/>
      <c r="AB638" s="14"/>
    </row>
    <row r="639">
      <c r="A639" s="7"/>
      <c r="B639" s="11"/>
      <c r="C639" s="9"/>
      <c r="D639" s="22"/>
      <c r="E639" s="11"/>
      <c r="F639" s="11"/>
      <c r="G639" s="11"/>
      <c r="H639" s="79"/>
      <c r="I639" s="14"/>
      <c r="J639" s="14"/>
      <c r="K639" s="14"/>
      <c r="L639" s="14"/>
      <c r="M639" s="14"/>
      <c r="N639" s="14"/>
      <c r="O639" s="14"/>
      <c r="P639" s="14"/>
      <c r="Q639" s="14"/>
      <c r="R639" s="14"/>
      <c r="S639" s="14"/>
      <c r="T639" s="14"/>
      <c r="U639" s="14"/>
      <c r="V639" s="14"/>
      <c r="W639" s="14"/>
      <c r="X639" s="14"/>
      <c r="Y639" s="14"/>
      <c r="Z639" s="14"/>
      <c r="AA639" s="14"/>
      <c r="AB639" s="14"/>
    </row>
    <row r="640">
      <c r="A640" s="7"/>
      <c r="B640" s="11"/>
      <c r="C640" s="9"/>
      <c r="D640" s="22"/>
      <c r="E640" s="11"/>
      <c r="F640" s="11"/>
      <c r="G640" s="11"/>
      <c r="H640" s="79"/>
      <c r="I640" s="14"/>
      <c r="J640" s="14"/>
      <c r="K640" s="14"/>
      <c r="L640" s="14"/>
      <c r="M640" s="14"/>
      <c r="N640" s="14"/>
      <c r="O640" s="14"/>
      <c r="P640" s="14"/>
      <c r="Q640" s="14"/>
      <c r="R640" s="14"/>
      <c r="S640" s="14"/>
      <c r="T640" s="14"/>
      <c r="U640" s="14"/>
      <c r="V640" s="14"/>
      <c r="W640" s="14"/>
      <c r="X640" s="14"/>
      <c r="Y640" s="14"/>
      <c r="Z640" s="14"/>
      <c r="AA640" s="14"/>
      <c r="AB640" s="14"/>
    </row>
    <row r="641">
      <c r="A641" s="7"/>
      <c r="B641" s="11"/>
      <c r="C641" s="9"/>
      <c r="D641" s="22"/>
      <c r="E641" s="11"/>
      <c r="F641" s="11"/>
      <c r="G641" s="11"/>
      <c r="H641" s="79"/>
      <c r="I641" s="14"/>
      <c r="J641" s="14"/>
      <c r="K641" s="14"/>
      <c r="L641" s="14"/>
      <c r="M641" s="14"/>
      <c r="N641" s="14"/>
      <c r="O641" s="14"/>
      <c r="P641" s="14"/>
      <c r="Q641" s="14"/>
      <c r="R641" s="14"/>
      <c r="S641" s="14"/>
      <c r="T641" s="14"/>
      <c r="U641" s="14"/>
      <c r="V641" s="14"/>
      <c r="W641" s="14"/>
      <c r="X641" s="14"/>
      <c r="Y641" s="14"/>
      <c r="Z641" s="14"/>
      <c r="AA641" s="14"/>
      <c r="AB641" s="14"/>
    </row>
    <row r="642">
      <c r="A642" s="7"/>
      <c r="B642" s="11"/>
      <c r="C642" s="9"/>
      <c r="D642" s="22"/>
      <c r="E642" s="11"/>
      <c r="F642" s="11"/>
      <c r="G642" s="11"/>
      <c r="H642" s="79"/>
      <c r="I642" s="14"/>
      <c r="J642" s="14"/>
      <c r="K642" s="14"/>
      <c r="L642" s="14"/>
      <c r="M642" s="14"/>
      <c r="N642" s="14"/>
      <c r="O642" s="14"/>
      <c r="P642" s="14"/>
      <c r="Q642" s="14"/>
      <c r="R642" s="14"/>
      <c r="S642" s="14"/>
      <c r="T642" s="14"/>
      <c r="U642" s="14"/>
      <c r="V642" s="14"/>
      <c r="W642" s="14"/>
      <c r="X642" s="14"/>
      <c r="Y642" s="14"/>
      <c r="Z642" s="14"/>
      <c r="AA642" s="14"/>
      <c r="AB642" s="14"/>
    </row>
    <row r="643">
      <c r="A643" s="7"/>
      <c r="B643" s="11"/>
      <c r="C643" s="9"/>
      <c r="D643" s="22"/>
      <c r="E643" s="11"/>
      <c r="F643" s="11"/>
      <c r="G643" s="11"/>
      <c r="H643" s="79"/>
      <c r="I643" s="14"/>
      <c r="J643" s="14"/>
      <c r="K643" s="14"/>
      <c r="L643" s="14"/>
      <c r="M643" s="14"/>
      <c r="N643" s="14"/>
      <c r="O643" s="14"/>
      <c r="P643" s="14"/>
      <c r="Q643" s="14"/>
      <c r="R643" s="14"/>
      <c r="S643" s="14"/>
      <c r="T643" s="14"/>
      <c r="U643" s="14"/>
      <c r="V643" s="14"/>
      <c r="W643" s="14"/>
      <c r="X643" s="14"/>
      <c r="Y643" s="14"/>
      <c r="Z643" s="14"/>
      <c r="AA643" s="14"/>
      <c r="AB643" s="14"/>
    </row>
    <row r="644">
      <c r="A644" s="7"/>
      <c r="B644" s="11"/>
      <c r="C644" s="9"/>
      <c r="D644" s="22"/>
      <c r="E644" s="11"/>
      <c r="F644" s="11"/>
      <c r="G644" s="11"/>
      <c r="H644" s="79"/>
      <c r="I644" s="14"/>
      <c r="J644" s="14"/>
      <c r="K644" s="14"/>
      <c r="L644" s="14"/>
      <c r="M644" s="14"/>
      <c r="N644" s="14"/>
      <c r="O644" s="14"/>
      <c r="P644" s="14"/>
      <c r="Q644" s="14"/>
      <c r="R644" s="14"/>
      <c r="S644" s="14"/>
      <c r="T644" s="14"/>
      <c r="U644" s="14"/>
      <c r="V644" s="14"/>
      <c r="W644" s="14"/>
      <c r="X644" s="14"/>
      <c r="Y644" s="14"/>
      <c r="Z644" s="14"/>
      <c r="AA644" s="14"/>
      <c r="AB644" s="14"/>
    </row>
    <row r="645">
      <c r="A645" s="7"/>
      <c r="B645" s="11"/>
      <c r="C645" s="9"/>
      <c r="D645" s="22"/>
      <c r="E645" s="11"/>
      <c r="F645" s="11"/>
      <c r="G645" s="11"/>
      <c r="H645" s="79"/>
      <c r="I645" s="14"/>
      <c r="J645" s="14"/>
      <c r="K645" s="14"/>
      <c r="L645" s="14"/>
      <c r="M645" s="14"/>
      <c r="N645" s="14"/>
      <c r="O645" s="14"/>
      <c r="P645" s="14"/>
      <c r="Q645" s="14"/>
      <c r="R645" s="14"/>
      <c r="S645" s="14"/>
      <c r="T645" s="14"/>
      <c r="U645" s="14"/>
      <c r="V645" s="14"/>
      <c r="W645" s="14"/>
      <c r="X645" s="14"/>
      <c r="Y645" s="14"/>
      <c r="Z645" s="14"/>
      <c r="AA645" s="14"/>
      <c r="AB645" s="14"/>
    </row>
    <row r="646">
      <c r="A646" s="7"/>
      <c r="B646" s="11"/>
      <c r="C646" s="9"/>
      <c r="D646" s="22"/>
      <c r="E646" s="11"/>
      <c r="F646" s="11"/>
      <c r="G646" s="11"/>
      <c r="H646" s="79"/>
      <c r="I646" s="14"/>
      <c r="J646" s="14"/>
      <c r="K646" s="14"/>
      <c r="L646" s="14"/>
      <c r="M646" s="14"/>
      <c r="N646" s="14"/>
      <c r="O646" s="14"/>
      <c r="P646" s="14"/>
      <c r="Q646" s="14"/>
      <c r="R646" s="14"/>
      <c r="S646" s="14"/>
      <c r="T646" s="14"/>
      <c r="U646" s="14"/>
      <c r="V646" s="14"/>
      <c r="W646" s="14"/>
      <c r="X646" s="14"/>
      <c r="Y646" s="14"/>
      <c r="Z646" s="14"/>
      <c r="AA646" s="14"/>
      <c r="AB646" s="14"/>
    </row>
    <row r="647">
      <c r="A647" s="7"/>
      <c r="B647" s="11"/>
      <c r="C647" s="9"/>
      <c r="D647" s="22"/>
      <c r="E647" s="11"/>
      <c r="F647" s="11"/>
      <c r="G647" s="11"/>
      <c r="H647" s="79"/>
      <c r="I647" s="14"/>
      <c r="J647" s="14"/>
      <c r="K647" s="14"/>
      <c r="L647" s="14"/>
      <c r="M647" s="14"/>
      <c r="N647" s="14"/>
      <c r="O647" s="14"/>
      <c r="P647" s="14"/>
      <c r="Q647" s="14"/>
      <c r="R647" s="14"/>
      <c r="S647" s="14"/>
      <c r="T647" s="14"/>
      <c r="U647" s="14"/>
      <c r="V647" s="14"/>
      <c r="W647" s="14"/>
      <c r="X647" s="14"/>
      <c r="Y647" s="14"/>
      <c r="Z647" s="14"/>
      <c r="AA647" s="14"/>
      <c r="AB647" s="14"/>
    </row>
    <row r="648">
      <c r="A648" s="7"/>
      <c r="B648" s="11"/>
      <c r="C648" s="9"/>
      <c r="D648" s="22"/>
      <c r="E648" s="11"/>
      <c r="F648" s="11"/>
      <c r="G648" s="11"/>
      <c r="H648" s="79"/>
      <c r="I648" s="14"/>
      <c r="J648" s="14"/>
      <c r="K648" s="14"/>
      <c r="L648" s="14"/>
      <c r="M648" s="14"/>
      <c r="N648" s="14"/>
      <c r="O648" s="14"/>
      <c r="P648" s="14"/>
      <c r="Q648" s="14"/>
      <c r="R648" s="14"/>
      <c r="S648" s="14"/>
      <c r="T648" s="14"/>
      <c r="U648" s="14"/>
      <c r="V648" s="14"/>
      <c r="W648" s="14"/>
      <c r="X648" s="14"/>
      <c r="Y648" s="14"/>
      <c r="Z648" s="14"/>
      <c r="AA648" s="14"/>
      <c r="AB648" s="14"/>
    </row>
    <row r="649">
      <c r="A649" s="7"/>
      <c r="B649" s="11"/>
      <c r="C649" s="9"/>
      <c r="D649" s="22"/>
      <c r="E649" s="11"/>
      <c r="F649" s="11"/>
      <c r="G649" s="11"/>
      <c r="H649" s="79"/>
      <c r="I649" s="14"/>
      <c r="J649" s="14"/>
      <c r="K649" s="14"/>
      <c r="L649" s="14"/>
      <c r="M649" s="14"/>
      <c r="N649" s="14"/>
      <c r="O649" s="14"/>
      <c r="P649" s="14"/>
      <c r="Q649" s="14"/>
      <c r="R649" s="14"/>
      <c r="S649" s="14"/>
      <c r="T649" s="14"/>
      <c r="U649" s="14"/>
      <c r="V649" s="14"/>
      <c r="W649" s="14"/>
      <c r="X649" s="14"/>
      <c r="Y649" s="14"/>
      <c r="Z649" s="14"/>
      <c r="AA649" s="14"/>
      <c r="AB649" s="14"/>
    </row>
    <row r="650">
      <c r="A650" s="7"/>
      <c r="B650" s="11"/>
      <c r="C650" s="9"/>
      <c r="D650" s="22"/>
      <c r="E650" s="11"/>
      <c r="F650" s="11"/>
      <c r="G650" s="11"/>
      <c r="H650" s="79"/>
      <c r="I650" s="14"/>
      <c r="J650" s="14"/>
      <c r="K650" s="14"/>
      <c r="L650" s="14"/>
      <c r="M650" s="14"/>
      <c r="N650" s="14"/>
      <c r="O650" s="14"/>
      <c r="P650" s="14"/>
      <c r="Q650" s="14"/>
      <c r="R650" s="14"/>
      <c r="S650" s="14"/>
      <c r="T650" s="14"/>
      <c r="U650" s="14"/>
      <c r="V650" s="14"/>
      <c r="W650" s="14"/>
      <c r="X650" s="14"/>
      <c r="Y650" s="14"/>
      <c r="Z650" s="14"/>
      <c r="AA650" s="14"/>
      <c r="AB650" s="14"/>
    </row>
    <row r="651">
      <c r="A651" s="7"/>
      <c r="B651" s="11"/>
      <c r="C651" s="9"/>
      <c r="D651" s="22"/>
      <c r="E651" s="11"/>
      <c r="F651" s="11"/>
      <c r="G651" s="11"/>
      <c r="H651" s="79"/>
      <c r="I651" s="14"/>
      <c r="J651" s="14"/>
      <c r="K651" s="14"/>
      <c r="L651" s="14"/>
      <c r="M651" s="14"/>
      <c r="N651" s="14"/>
      <c r="O651" s="14"/>
      <c r="P651" s="14"/>
      <c r="Q651" s="14"/>
      <c r="R651" s="14"/>
      <c r="S651" s="14"/>
      <c r="T651" s="14"/>
      <c r="U651" s="14"/>
      <c r="V651" s="14"/>
      <c r="W651" s="14"/>
      <c r="X651" s="14"/>
      <c r="Y651" s="14"/>
      <c r="Z651" s="14"/>
      <c r="AA651" s="14"/>
      <c r="AB651" s="14"/>
    </row>
    <row r="652">
      <c r="A652" s="7"/>
      <c r="B652" s="11"/>
      <c r="C652" s="9"/>
      <c r="D652" s="22"/>
      <c r="E652" s="11"/>
      <c r="F652" s="11"/>
      <c r="G652" s="11"/>
      <c r="H652" s="79"/>
      <c r="I652" s="14"/>
      <c r="J652" s="14"/>
      <c r="K652" s="14"/>
      <c r="L652" s="14"/>
      <c r="M652" s="14"/>
      <c r="N652" s="14"/>
      <c r="O652" s="14"/>
      <c r="P652" s="14"/>
      <c r="Q652" s="14"/>
      <c r="R652" s="14"/>
      <c r="S652" s="14"/>
      <c r="T652" s="14"/>
      <c r="U652" s="14"/>
      <c r="V652" s="14"/>
      <c r="W652" s="14"/>
      <c r="X652" s="14"/>
      <c r="Y652" s="14"/>
      <c r="Z652" s="14"/>
      <c r="AA652" s="14"/>
      <c r="AB652" s="14"/>
    </row>
    <row r="653">
      <c r="A653" s="7"/>
      <c r="B653" s="11"/>
      <c r="C653" s="9"/>
      <c r="D653" s="22"/>
      <c r="E653" s="11"/>
      <c r="F653" s="11"/>
      <c r="G653" s="11"/>
      <c r="H653" s="79"/>
      <c r="I653" s="14"/>
      <c r="J653" s="14"/>
      <c r="K653" s="14"/>
      <c r="L653" s="14"/>
      <c r="M653" s="14"/>
      <c r="N653" s="14"/>
      <c r="O653" s="14"/>
      <c r="P653" s="14"/>
      <c r="Q653" s="14"/>
      <c r="R653" s="14"/>
      <c r="S653" s="14"/>
      <c r="T653" s="14"/>
      <c r="U653" s="14"/>
      <c r="V653" s="14"/>
      <c r="W653" s="14"/>
      <c r="X653" s="14"/>
      <c r="Y653" s="14"/>
      <c r="Z653" s="14"/>
      <c r="AA653" s="14"/>
      <c r="AB653" s="14"/>
    </row>
    <row r="654">
      <c r="A654" s="7"/>
      <c r="B654" s="11"/>
      <c r="C654" s="9"/>
      <c r="D654" s="22"/>
      <c r="E654" s="11"/>
      <c r="F654" s="11"/>
      <c r="G654" s="11"/>
      <c r="H654" s="79"/>
      <c r="I654" s="14"/>
      <c r="J654" s="14"/>
      <c r="K654" s="14"/>
      <c r="L654" s="14"/>
      <c r="M654" s="14"/>
      <c r="N654" s="14"/>
      <c r="O654" s="14"/>
      <c r="P654" s="14"/>
      <c r="Q654" s="14"/>
      <c r="R654" s="14"/>
      <c r="S654" s="14"/>
      <c r="T654" s="14"/>
      <c r="U654" s="14"/>
      <c r="V654" s="14"/>
      <c r="W654" s="14"/>
      <c r="X654" s="14"/>
      <c r="Y654" s="14"/>
      <c r="Z654" s="14"/>
      <c r="AA654" s="14"/>
      <c r="AB654" s="14"/>
    </row>
    <row r="655">
      <c r="A655" s="7"/>
      <c r="B655" s="11"/>
      <c r="C655" s="9"/>
      <c r="D655" s="22"/>
      <c r="E655" s="11"/>
      <c r="F655" s="11"/>
      <c r="G655" s="11"/>
      <c r="H655" s="79"/>
      <c r="I655" s="14"/>
      <c r="J655" s="14"/>
      <c r="K655" s="14"/>
      <c r="L655" s="14"/>
      <c r="M655" s="14"/>
      <c r="N655" s="14"/>
      <c r="O655" s="14"/>
      <c r="P655" s="14"/>
      <c r="Q655" s="14"/>
      <c r="R655" s="14"/>
      <c r="S655" s="14"/>
      <c r="T655" s="14"/>
      <c r="U655" s="14"/>
      <c r="V655" s="14"/>
      <c r="W655" s="14"/>
      <c r="X655" s="14"/>
      <c r="Y655" s="14"/>
      <c r="Z655" s="14"/>
      <c r="AA655" s="14"/>
      <c r="AB655" s="14"/>
    </row>
    <row r="656">
      <c r="A656" s="7"/>
      <c r="B656" s="11"/>
      <c r="C656" s="9"/>
      <c r="D656" s="22"/>
      <c r="E656" s="11"/>
      <c r="F656" s="11"/>
      <c r="G656" s="11"/>
      <c r="H656" s="79"/>
      <c r="I656" s="14"/>
      <c r="J656" s="14"/>
      <c r="K656" s="14"/>
      <c r="L656" s="14"/>
      <c r="M656" s="14"/>
      <c r="N656" s="14"/>
      <c r="O656" s="14"/>
      <c r="P656" s="14"/>
      <c r="Q656" s="14"/>
      <c r="R656" s="14"/>
      <c r="S656" s="14"/>
      <c r="T656" s="14"/>
      <c r="U656" s="14"/>
      <c r="V656" s="14"/>
      <c r="W656" s="14"/>
      <c r="X656" s="14"/>
      <c r="Y656" s="14"/>
      <c r="Z656" s="14"/>
      <c r="AA656" s="14"/>
      <c r="AB656" s="14"/>
    </row>
    <row r="657">
      <c r="A657" s="7"/>
      <c r="B657" s="11"/>
      <c r="C657" s="9"/>
      <c r="D657" s="22"/>
      <c r="E657" s="11"/>
      <c r="F657" s="11"/>
      <c r="G657" s="11"/>
      <c r="H657" s="79"/>
      <c r="I657" s="14"/>
      <c r="J657" s="14"/>
      <c r="K657" s="14"/>
      <c r="L657" s="14"/>
      <c r="M657" s="14"/>
      <c r="N657" s="14"/>
      <c r="O657" s="14"/>
      <c r="P657" s="14"/>
      <c r="Q657" s="14"/>
      <c r="R657" s="14"/>
      <c r="S657" s="14"/>
      <c r="T657" s="14"/>
      <c r="U657" s="14"/>
      <c r="V657" s="14"/>
      <c r="W657" s="14"/>
      <c r="X657" s="14"/>
      <c r="Y657" s="14"/>
      <c r="Z657" s="14"/>
      <c r="AA657" s="14"/>
      <c r="AB657" s="14"/>
    </row>
    <row r="658">
      <c r="A658" s="7"/>
      <c r="B658" s="11"/>
      <c r="C658" s="9"/>
      <c r="D658" s="22"/>
      <c r="E658" s="11"/>
      <c r="F658" s="11"/>
      <c r="G658" s="11"/>
      <c r="H658" s="79"/>
      <c r="I658" s="14"/>
      <c r="J658" s="14"/>
      <c r="K658" s="14"/>
      <c r="L658" s="14"/>
      <c r="M658" s="14"/>
      <c r="N658" s="14"/>
      <c r="O658" s="14"/>
      <c r="P658" s="14"/>
      <c r="Q658" s="14"/>
      <c r="R658" s="14"/>
      <c r="S658" s="14"/>
      <c r="T658" s="14"/>
      <c r="U658" s="14"/>
      <c r="V658" s="14"/>
      <c r="W658" s="14"/>
      <c r="X658" s="14"/>
      <c r="Y658" s="14"/>
      <c r="Z658" s="14"/>
      <c r="AA658" s="14"/>
      <c r="AB658" s="14"/>
    </row>
    <row r="659">
      <c r="A659" s="7"/>
      <c r="B659" s="11"/>
      <c r="C659" s="9"/>
      <c r="D659" s="22"/>
      <c r="E659" s="11"/>
      <c r="F659" s="11"/>
      <c r="G659" s="11"/>
      <c r="H659" s="79"/>
      <c r="I659" s="14"/>
      <c r="J659" s="14"/>
      <c r="K659" s="14"/>
      <c r="L659" s="14"/>
      <c r="M659" s="14"/>
      <c r="N659" s="14"/>
      <c r="O659" s="14"/>
      <c r="P659" s="14"/>
      <c r="Q659" s="14"/>
      <c r="R659" s="14"/>
      <c r="S659" s="14"/>
      <c r="T659" s="14"/>
      <c r="U659" s="14"/>
      <c r="V659" s="14"/>
      <c r="W659" s="14"/>
      <c r="X659" s="14"/>
      <c r="Y659" s="14"/>
      <c r="Z659" s="14"/>
      <c r="AA659" s="14"/>
      <c r="AB659" s="14"/>
    </row>
    <row r="660">
      <c r="A660" s="7"/>
      <c r="B660" s="11"/>
      <c r="C660" s="9"/>
      <c r="D660" s="22"/>
      <c r="E660" s="11"/>
      <c r="F660" s="11"/>
      <c r="G660" s="11"/>
      <c r="H660" s="79"/>
      <c r="I660" s="14"/>
      <c r="J660" s="14"/>
      <c r="K660" s="14"/>
      <c r="L660" s="14"/>
      <c r="M660" s="14"/>
      <c r="N660" s="14"/>
      <c r="O660" s="14"/>
      <c r="P660" s="14"/>
      <c r="Q660" s="14"/>
      <c r="R660" s="14"/>
      <c r="S660" s="14"/>
      <c r="T660" s="14"/>
      <c r="U660" s="14"/>
      <c r="V660" s="14"/>
      <c r="W660" s="14"/>
      <c r="X660" s="14"/>
      <c r="Y660" s="14"/>
      <c r="Z660" s="14"/>
      <c r="AA660" s="14"/>
      <c r="AB660" s="14"/>
    </row>
    <row r="661">
      <c r="A661" s="7"/>
      <c r="B661" s="11"/>
      <c r="C661" s="9"/>
      <c r="D661" s="22"/>
      <c r="E661" s="11"/>
      <c r="F661" s="11"/>
      <c r="G661" s="11"/>
      <c r="H661" s="79"/>
      <c r="I661" s="14"/>
      <c r="J661" s="14"/>
      <c r="K661" s="14"/>
      <c r="L661" s="14"/>
      <c r="M661" s="14"/>
      <c r="N661" s="14"/>
      <c r="O661" s="14"/>
      <c r="P661" s="14"/>
      <c r="Q661" s="14"/>
      <c r="R661" s="14"/>
      <c r="S661" s="14"/>
      <c r="T661" s="14"/>
      <c r="U661" s="14"/>
      <c r="V661" s="14"/>
      <c r="W661" s="14"/>
      <c r="X661" s="14"/>
      <c r="Y661" s="14"/>
      <c r="Z661" s="14"/>
      <c r="AA661" s="14"/>
      <c r="AB661" s="14"/>
    </row>
    <row r="662">
      <c r="A662" s="7"/>
      <c r="B662" s="11"/>
      <c r="C662" s="9"/>
      <c r="D662" s="22"/>
      <c r="E662" s="11"/>
      <c r="F662" s="11"/>
      <c r="G662" s="11"/>
      <c r="H662" s="79"/>
      <c r="I662" s="14"/>
      <c r="J662" s="14"/>
      <c r="K662" s="14"/>
      <c r="L662" s="14"/>
      <c r="M662" s="14"/>
      <c r="N662" s="14"/>
      <c r="O662" s="14"/>
      <c r="P662" s="14"/>
      <c r="Q662" s="14"/>
      <c r="R662" s="14"/>
      <c r="S662" s="14"/>
      <c r="T662" s="14"/>
      <c r="U662" s="14"/>
      <c r="V662" s="14"/>
      <c r="W662" s="14"/>
      <c r="X662" s="14"/>
      <c r="Y662" s="14"/>
      <c r="Z662" s="14"/>
      <c r="AA662" s="14"/>
      <c r="AB662" s="14"/>
    </row>
    <row r="663">
      <c r="A663" s="7"/>
      <c r="B663" s="11"/>
      <c r="C663" s="9"/>
      <c r="D663" s="22"/>
      <c r="E663" s="11"/>
      <c r="F663" s="11"/>
      <c r="G663" s="11"/>
      <c r="H663" s="79"/>
      <c r="I663" s="14"/>
      <c r="J663" s="14"/>
      <c r="K663" s="14"/>
      <c r="L663" s="14"/>
      <c r="M663" s="14"/>
      <c r="N663" s="14"/>
      <c r="O663" s="14"/>
      <c r="P663" s="14"/>
      <c r="Q663" s="14"/>
      <c r="R663" s="14"/>
      <c r="S663" s="14"/>
      <c r="T663" s="14"/>
      <c r="U663" s="14"/>
      <c r="V663" s="14"/>
      <c r="W663" s="14"/>
      <c r="X663" s="14"/>
      <c r="Y663" s="14"/>
      <c r="Z663" s="14"/>
      <c r="AA663" s="14"/>
      <c r="AB663" s="14"/>
    </row>
    <row r="664">
      <c r="A664" s="7"/>
      <c r="B664" s="11"/>
      <c r="C664" s="9"/>
      <c r="D664" s="22"/>
      <c r="E664" s="11"/>
      <c r="F664" s="11"/>
      <c r="G664" s="11"/>
      <c r="H664" s="79"/>
      <c r="I664" s="14"/>
      <c r="J664" s="14"/>
      <c r="K664" s="14"/>
      <c r="L664" s="14"/>
      <c r="M664" s="14"/>
      <c r="N664" s="14"/>
      <c r="O664" s="14"/>
      <c r="P664" s="14"/>
      <c r="Q664" s="14"/>
      <c r="R664" s="14"/>
      <c r="S664" s="14"/>
      <c r="T664" s="14"/>
      <c r="U664" s="14"/>
      <c r="V664" s="14"/>
      <c r="W664" s="14"/>
      <c r="X664" s="14"/>
      <c r="Y664" s="14"/>
      <c r="Z664" s="14"/>
      <c r="AA664" s="14"/>
      <c r="AB664" s="14"/>
    </row>
    <row r="665">
      <c r="A665" s="7"/>
      <c r="B665" s="11"/>
      <c r="C665" s="9"/>
      <c r="D665" s="22"/>
      <c r="E665" s="11"/>
      <c r="F665" s="11"/>
      <c r="G665" s="11"/>
      <c r="H665" s="79"/>
      <c r="I665" s="14"/>
      <c r="J665" s="14"/>
      <c r="K665" s="14"/>
      <c r="L665" s="14"/>
      <c r="M665" s="14"/>
      <c r="N665" s="14"/>
      <c r="O665" s="14"/>
      <c r="P665" s="14"/>
      <c r="Q665" s="14"/>
      <c r="R665" s="14"/>
      <c r="S665" s="14"/>
      <c r="T665" s="14"/>
      <c r="U665" s="14"/>
      <c r="V665" s="14"/>
      <c r="W665" s="14"/>
      <c r="X665" s="14"/>
      <c r="Y665" s="14"/>
      <c r="Z665" s="14"/>
      <c r="AA665" s="14"/>
      <c r="AB665" s="14"/>
    </row>
    <row r="666">
      <c r="A666" s="7"/>
      <c r="B666" s="11"/>
      <c r="C666" s="9"/>
      <c r="D666" s="22"/>
      <c r="E666" s="11"/>
      <c r="F666" s="11"/>
      <c r="G666" s="11"/>
      <c r="H666" s="79"/>
      <c r="I666" s="14"/>
      <c r="J666" s="14"/>
      <c r="K666" s="14"/>
      <c r="L666" s="14"/>
      <c r="M666" s="14"/>
      <c r="N666" s="14"/>
      <c r="O666" s="14"/>
      <c r="P666" s="14"/>
      <c r="Q666" s="14"/>
      <c r="R666" s="14"/>
      <c r="S666" s="14"/>
      <c r="T666" s="14"/>
      <c r="U666" s="14"/>
      <c r="V666" s="14"/>
      <c r="W666" s="14"/>
      <c r="X666" s="14"/>
      <c r="Y666" s="14"/>
      <c r="Z666" s="14"/>
      <c r="AA666" s="14"/>
      <c r="AB666" s="14"/>
    </row>
    <row r="667">
      <c r="A667" s="7"/>
      <c r="B667" s="11"/>
      <c r="C667" s="9"/>
      <c r="D667" s="22"/>
      <c r="E667" s="11"/>
      <c r="F667" s="11"/>
      <c r="G667" s="11"/>
      <c r="H667" s="79"/>
      <c r="I667" s="14"/>
      <c r="J667" s="14"/>
      <c r="K667" s="14"/>
      <c r="L667" s="14"/>
      <c r="M667" s="14"/>
      <c r="N667" s="14"/>
      <c r="O667" s="14"/>
      <c r="P667" s="14"/>
      <c r="Q667" s="14"/>
      <c r="R667" s="14"/>
      <c r="S667" s="14"/>
      <c r="T667" s="14"/>
      <c r="U667" s="14"/>
      <c r="V667" s="14"/>
      <c r="W667" s="14"/>
      <c r="X667" s="14"/>
      <c r="Y667" s="14"/>
      <c r="Z667" s="14"/>
      <c r="AA667" s="14"/>
      <c r="AB667" s="14"/>
    </row>
    <row r="668">
      <c r="A668" s="7"/>
      <c r="B668" s="11"/>
      <c r="C668" s="9"/>
      <c r="D668" s="22"/>
      <c r="E668" s="11"/>
      <c r="F668" s="11"/>
      <c r="G668" s="11"/>
      <c r="H668" s="79"/>
      <c r="I668" s="14"/>
      <c r="J668" s="14"/>
      <c r="K668" s="14"/>
      <c r="L668" s="14"/>
      <c r="M668" s="14"/>
      <c r="N668" s="14"/>
      <c r="O668" s="14"/>
      <c r="P668" s="14"/>
      <c r="Q668" s="14"/>
      <c r="R668" s="14"/>
      <c r="S668" s="14"/>
      <c r="T668" s="14"/>
      <c r="U668" s="14"/>
      <c r="V668" s="14"/>
      <c r="W668" s="14"/>
      <c r="X668" s="14"/>
      <c r="Y668" s="14"/>
      <c r="Z668" s="14"/>
      <c r="AA668" s="14"/>
      <c r="AB668" s="14"/>
    </row>
    <row r="669">
      <c r="A669" s="7"/>
      <c r="B669" s="11"/>
      <c r="C669" s="9"/>
      <c r="D669" s="22"/>
      <c r="E669" s="11"/>
      <c r="F669" s="11"/>
      <c r="G669" s="11"/>
      <c r="H669" s="79"/>
      <c r="I669" s="14"/>
      <c r="J669" s="14"/>
      <c r="K669" s="14"/>
      <c r="L669" s="14"/>
      <c r="M669" s="14"/>
      <c r="N669" s="14"/>
      <c r="O669" s="14"/>
      <c r="P669" s="14"/>
      <c r="Q669" s="14"/>
      <c r="R669" s="14"/>
      <c r="S669" s="14"/>
      <c r="T669" s="14"/>
      <c r="U669" s="14"/>
      <c r="V669" s="14"/>
      <c r="W669" s="14"/>
      <c r="X669" s="14"/>
      <c r="Y669" s="14"/>
      <c r="Z669" s="14"/>
      <c r="AA669" s="14"/>
      <c r="AB669" s="14"/>
    </row>
    <row r="670">
      <c r="A670" s="7"/>
      <c r="B670" s="11"/>
      <c r="C670" s="9"/>
      <c r="D670" s="22"/>
      <c r="E670" s="11"/>
      <c r="F670" s="11"/>
      <c r="G670" s="11"/>
      <c r="H670" s="79"/>
      <c r="I670" s="14"/>
      <c r="J670" s="14"/>
      <c r="K670" s="14"/>
      <c r="L670" s="14"/>
      <c r="M670" s="14"/>
      <c r="N670" s="14"/>
      <c r="O670" s="14"/>
      <c r="P670" s="14"/>
      <c r="Q670" s="14"/>
      <c r="R670" s="14"/>
      <c r="S670" s="14"/>
      <c r="T670" s="14"/>
      <c r="U670" s="14"/>
      <c r="V670" s="14"/>
      <c r="W670" s="14"/>
      <c r="X670" s="14"/>
      <c r="Y670" s="14"/>
      <c r="Z670" s="14"/>
      <c r="AA670" s="14"/>
      <c r="AB670" s="14"/>
    </row>
    <row r="671">
      <c r="A671" s="7"/>
      <c r="B671" s="11"/>
      <c r="C671" s="9"/>
      <c r="D671" s="22"/>
      <c r="E671" s="11"/>
      <c r="F671" s="11"/>
      <c r="G671" s="11"/>
      <c r="H671" s="79"/>
      <c r="I671" s="14"/>
      <c r="J671" s="14"/>
      <c r="K671" s="14"/>
      <c r="L671" s="14"/>
      <c r="M671" s="14"/>
      <c r="N671" s="14"/>
      <c r="O671" s="14"/>
      <c r="P671" s="14"/>
      <c r="Q671" s="14"/>
      <c r="R671" s="14"/>
      <c r="S671" s="14"/>
      <c r="T671" s="14"/>
      <c r="U671" s="14"/>
      <c r="V671" s="14"/>
      <c r="W671" s="14"/>
      <c r="X671" s="14"/>
      <c r="Y671" s="14"/>
      <c r="Z671" s="14"/>
      <c r="AA671" s="14"/>
      <c r="AB671" s="14"/>
    </row>
    <row r="672">
      <c r="A672" s="7"/>
      <c r="B672" s="11"/>
      <c r="C672" s="9"/>
      <c r="D672" s="22"/>
      <c r="E672" s="11"/>
      <c r="F672" s="11"/>
      <c r="G672" s="11"/>
      <c r="H672" s="79"/>
      <c r="I672" s="14"/>
      <c r="J672" s="14"/>
      <c r="K672" s="14"/>
      <c r="L672" s="14"/>
      <c r="M672" s="14"/>
      <c r="N672" s="14"/>
      <c r="O672" s="14"/>
      <c r="P672" s="14"/>
      <c r="Q672" s="14"/>
      <c r="R672" s="14"/>
      <c r="S672" s="14"/>
      <c r="T672" s="14"/>
      <c r="U672" s="14"/>
      <c r="V672" s="14"/>
      <c r="W672" s="14"/>
      <c r="X672" s="14"/>
      <c r="Y672" s="14"/>
      <c r="Z672" s="14"/>
      <c r="AA672" s="14"/>
      <c r="AB672" s="14"/>
    </row>
    <row r="673">
      <c r="A673" s="7"/>
      <c r="B673" s="11"/>
      <c r="C673" s="9"/>
      <c r="D673" s="22"/>
      <c r="E673" s="11"/>
      <c r="F673" s="11"/>
      <c r="G673" s="11"/>
      <c r="H673" s="79"/>
      <c r="I673" s="14"/>
      <c r="J673" s="14"/>
      <c r="K673" s="14"/>
      <c r="L673" s="14"/>
      <c r="M673" s="14"/>
      <c r="N673" s="14"/>
      <c r="O673" s="14"/>
      <c r="P673" s="14"/>
      <c r="Q673" s="14"/>
      <c r="R673" s="14"/>
      <c r="S673" s="14"/>
      <c r="T673" s="14"/>
      <c r="U673" s="14"/>
      <c r="V673" s="14"/>
      <c r="W673" s="14"/>
      <c r="X673" s="14"/>
      <c r="Y673" s="14"/>
      <c r="Z673" s="14"/>
      <c r="AA673" s="14"/>
      <c r="AB673" s="14"/>
    </row>
    <row r="674">
      <c r="A674" s="7"/>
      <c r="B674" s="11"/>
      <c r="C674" s="9"/>
      <c r="D674" s="22"/>
      <c r="E674" s="11"/>
      <c r="F674" s="11"/>
      <c r="G674" s="11"/>
      <c r="H674" s="79"/>
      <c r="I674" s="14"/>
      <c r="J674" s="14"/>
      <c r="K674" s="14"/>
      <c r="L674" s="14"/>
      <c r="M674" s="14"/>
      <c r="N674" s="14"/>
      <c r="O674" s="14"/>
      <c r="P674" s="14"/>
      <c r="Q674" s="14"/>
      <c r="R674" s="14"/>
      <c r="S674" s="14"/>
      <c r="T674" s="14"/>
      <c r="U674" s="14"/>
      <c r="V674" s="14"/>
      <c r="W674" s="14"/>
      <c r="X674" s="14"/>
      <c r="Y674" s="14"/>
      <c r="Z674" s="14"/>
      <c r="AA674" s="14"/>
      <c r="AB674" s="14"/>
    </row>
    <row r="675">
      <c r="A675" s="7"/>
      <c r="B675" s="11"/>
      <c r="C675" s="9"/>
      <c r="D675" s="22"/>
      <c r="E675" s="11"/>
      <c r="F675" s="11"/>
      <c r="G675" s="11"/>
      <c r="H675" s="79"/>
      <c r="I675" s="14"/>
      <c r="J675" s="14"/>
      <c r="K675" s="14"/>
      <c r="L675" s="14"/>
      <c r="M675" s="14"/>
      <c r="N675" s="14"/>
      <c r="O675" s="14"/>
      <c r="P675" s="14"/>
      <c r="Q675" s="14"/>
      <c r="R675" s="14"/>
      <c r="S675" s="14"/>
      <c r="T675" s="14"/>
      <c r="U675" s="14"/>
      <c r="V675" s="14"/>
      <c r="W675" s="14"/>
      <c r="X675" s="14"/>
      <c r="Y675" s="14"/>
      <c r="Z675" s="14"/>
      <c r="AA675" s="14"/>
      <c r="AB675" s="14"/>
    </row>
    <row r="676">
      <c r="A676" s="7"/>
      <c r="B676" s="11"/>
      <c r="C676" s="9"/>
      <c r="D676" s="22"/>
      <c r="E676" s="11"/>
      <c r="F676" s="11"/>
      <c r="G676" s="11"/>
      <c r="H676" s="79"/>
      <c r="I676" s="14"/>
      <c r="J676" s="14"/>
      <c r="K676" s="14"/>
      <c r="L676" s="14"/>
      <c r="M676" s="14"/>
      <c r="N676" s="14"/>
      <c r="O676" s="14"/>
      <c r="P676" s="14"/>
      <c r="Q676" s="14"/>
      <c r="R676" s="14"/>
      <c r="S676" s="14"/>
      <c r="T676" s="14"/>
      <c r="U676" s="14"/>
      <c r="V676" s="14"/>
      <c r="W676" s="14"/>
      <c r="X676" s="14"/>
      <c r="Y676" s="14"/>
      <c r="Z676" s="14"/>
      <c r="AA676" s="14"/>
      <c r="AB676" s="14"/>
    </row>
    <row r="677">
      <c r="A677" s="7"/>
      <c r="B677" s="11"/>
      <c r="C677" s="9"/>
      <c r="D677" s="22"/>
      <c r="E677" s="11"/>
      <c r="F677" s="11"/>
      <c r="G677" s="11"/>
      <c r="H677" s="79"/>
      <c r="I677" s="14"/>
      <c r="J677" s="14"/>
      <c r="K677" s="14"/>
      <c r="L677" s="14"/>
      <c r="M677" s="14"/>
      <c r="N677" s="14"/>
      <c r="O677" s="14"/>
      <c r="P677" s="14"/>
      <c r="Q677" s="14"/>
      <c r="R677" s="14"/>
      <c r="S677" s="14"/>
      <c r="T677" s="14"/>
      <c r="U677" s="14"/>
      <c r="V677" s="14"/>
      <c r="W677" s="14"/>
      <c r="X677" s="14"/>
      <c r="Y677" s="14"/>
      <c r="Z677" s="14"/>
      <c r="AA677" s="14"/>
      <c r="AB677" s="14"/>
    </row>
    <row r="678">
      <c r="A678" s="7"/>
      <c r="B678" s="11"/>
      <c r="C678" s="9"/>
      <c r="D678" s="22"/>
      <c r="E678" s="11"/>
      <c r="F678" s="11"/>
      <c r="G678" s="11"/>
      <c r="H678" s="79"/>
      <c r="I678" s="14"/>
      <c r="J678" s="14"/>
      <c r="K678" s="14"/>
      <c r="L678" s="14"/>
      <c r="M678" s="14"/>
      <c r="N678" s="14"/>
      <c r="O678" s="14"/>
      <c r="P678" s="14"/>
      <c r="Q678" s="14"/>
      <c r="R678" s="14"/>
      <c r="S678" s="14"/>
      <c r="T678" s="14"/>
      <c r="U678" s="14"/>
      <c r="V678" s="14"/>
      <c r="W678" s="14"/>
      <c r="X678" s="14"/>
      <c r="Y678" s="14"/>
      <c r="Z678" s="14"/>
      <c r="AA678" s="14"/>
      <c r="AB678" s="14"/>
    </row>
    <row r="679">
      <c r="A679" s="7"/>
      <c r="B679" s="11"/>
      <c r="C679" s="9"/>
      <c r="D679" s="22"/>
      <c r="E679" s="11"/>
      <c r="F679" s="11"/>
      <c r="G679" s="11"/>
      <c r="H679" s="79"/>
      <c r="I679" s="14"/>
      <c r="J679" s="14"/>
      <c r="K679" s="14"/>
      <c r="L679" s="14"/>
      <c r="M679" s="14"/>
      <c r="N679" s="14"/>
      <c r="O679" s="14"/>
      <c r="P679" s="14"/>
      <c r="Q679" s="14"/>
      <c r="R679" s="14"/>
      <c r="S679" s="14"/>
      <c r="T679" s="14"/>
      <c r="U679" s="14"/>
      <c r="V679" s="14"/>
      <c r="W679" s="14"/>
      <c r="X679" s="14"/>
      <c r="Y679" s="14"/>
      <c r="Z679" s="14"/>
      <c r="AA679" s="14"/>
      <c r="AB679" s="14"/>
    </row>
    <row r="680">
      <c r="A680" s="7"/>
      <c r="B680" s="11"/>
      <c r="C680" s="9"/>
      <c r="D680" s="22"/>
      <c r="E680" s="11"/>
      <c r="F680" s="11"/>
      <c r="G680" s="11"/>
      <c r="H680" s="79"/>
      <c r="I680" s="14"/>
      <c r="J680" s="14"/>
      <c r="K680" s="14"/>
      <c r="L680" s="14"/>
      <c r="M680" s="14"/>
      <c r="N680" s="14"/>
      <c r="O680" s="14"/>
      <c r="P680" s="14"/>
      <c r="Q680" s="14"/>
      <c r="R680" s="14"/>
      <c r="S680" s="14"/>
      <c r="T680" s="14"/>
      <c r="U680" s="14"/>
      <c r="V680" s="14"/>
      <c r="W680" s="14"/>
      <c r="X680" s="14"/>
      <c r="Y680" s="14"/>
      <c r="Z680" s="14"/>
      <c r="AA680" s="14"/>
      <c r="AB680" s="14"/>
    </row>
    <row r="681">
      <c r="A681" s="7"/>
      <c r="B681" s="11"/>
      <c r="C681" s="9"/>
      <c r="D681" s="22"/>
      <c r="E681" s="11"/>
      <c r="F681" s="11"/>
      <c r="G681" s="11"/>
      <c r="H681" s="79"/>
      <c r="I681" s="14"/>
      <c r="J681" s="14"/>
      <c r="K681" s="14"/>
      <c r="L681" s="14"/>
      <c r="M681" s="14"/>
      <c r="N681" s="14"/>
      <c r="O681" s="14"/>
      <c r="P681" s="14"/>
      <c r="Q681" s="14"/>
      <c r="R681" s="14"/>
      <c r="S681" s="14"/>
      <c r="T681" s="14"/>
      <c r="U681" s="14"/>
      <c r="V681" s="14"/>
      <c r="W681" s="14"/>
      <c r="X681" s="14"/>
      <c r="Y681" s="14"/>
      <c r="Z681" s="14"/>
      <c r="AA681" s="14"/>
      <c r="AB681" s="14"/>
    </row>
    <row r="682">
      <c r="A682" s="7"/>
      <c r="B682" s="11"/>
      <c r="C682" s="9"/>
      <c r="D682" s="22"/>
      <c r="E682" s="11"/>
      <c r="F682" s="11"/>
      <c r="G682" s="11"/>
      <c r="H682" s="79"/>
      <c r="I682" s="14"/>
      <c r="J682" s="14"/>
      <c r="K682" s="14"/>
      <c r="L682" s="14"/>
      <c r="M682" s="14"/>
      <c r="N682" s="14"/>
      <c r="O682" s="14"/>
      <c r="P682" s="14"/>
      <c r="Q682" s="14"/>
      <c r="R682" s="14"/>
      <c r="S682" s="14"/>
      <c r="T682" s="14"/>
      <c r="U682" s="14"/>
      <c r="V682" s="14"/>
      <c r="W682" s="14"/>
      <c r="X682" s="14"/>
      <c r="Y682" s="14"/>
      <c r="Z682" s="14"/>
      <c r="AA682" s="14"/>
      <c r="AB682" s="14"/>
    </row>
    <row r="683">
      <c r="A683" s="7"/>
      <c r="B683" s="11"/>
      <c r="C683" s="9"/>
      <c r="D683" s="22"/>
      <c r="E683" s="11"/>
      <c r="F683" s="11"/>
      <c r="G683" s="11"/>
      <c r="H683" s="79"/>
      <c r="I683" s="14"/>
      <c r="J683" s="14"/>
      <c r="K683" s="14"/>
      <c r="L683" s="14"/>
      <c r="M683" s="14"/>
      <c r="N683" s="14"/>
      <c r="O683" s="14"/>
      <c r="P683" s="14"/>
      <c r="Q683" s="14"/>
      <c r="R683" s="14"/>
      <c r="S683" s="14"/>
      <c r="T683" s="14"/>
      <c r="U683" s="14"/>
      <c r="V683" s="14"/>
      <c r="W683" s="14"/>
      <c r="X683" s="14"/>
      <c r="Y683" s="14"/>
      <c r="Z683" s="14"/>
      <c r="AA683" s="14"/>
      <c r="AB683" s="14"/>
    </row>
    <row r="684">
      <c r="A684" s="7"/>
      <c r="B684" s="11"/>
      <c r="C684" s="9"/>
      <c r="D684" s="22"/>
      <c r="E684" s="11"/>
      <c r="F684" s="11"/>
      <c r="G684" s="11"/>
      <c r="H684" s="79"/>
      <c r="I684" s="14"/>
      <c r="J684" s="14"/>
      <c r="K684" s="14"/>
      <c r="L684" s="14"/>
      <c r="M684" s="14"/>
      <c r="N684" s="14"/>
      <c r="O684" s="14"/>
      <c r="P684" s="14"/>
      <c r="Q684" s="14"/>
      <c r="R684" s="14"/>
      <c r="S684" s="14"/>
      <c r="T684" s="14"/>
      <c r="U684" s="14"/>
      <c r="V684" s="14"/>
      <c r="W684" s="14"/>
      <c r="X684" s="14"/>
      <c r="Y684" s="14"/>
      <c r="Z684" s="14"/>
      <c r="AA684" s="14"/>
      <c r="AB684" s="14"/>
    </row>
    <row r="685">
      <c r="A685" s="7"/>
      <c r="B685" s="11"/>
      <c r="C685" s="9"/>
      <c r="D685" s="22"/>
      <c r="E685" s="11"/>
      <c r="F685" s="11"/>
      <c r="G685" s="11"/>
      <c r="H685" s="79"/>
      <c r="I685" s="14"/>
      <c r="J685" s="14"/>
      <c r="K685" s="14"/>
      <c r="L685" s="14"/>
      <c r="M685" s="14"/>
      <c r="N685" s="14"/>
      <c r="O685" s="14"/>
      <c r="P685" s="14"/>
      <c r="Q685" s="14"/>
      <c r="R685" s="14"/>
      <c r="S685" s="14"/>
      <c r="T685" s="14"/>
      <c r="U685" s="14"/>
      <c r="V685" s="14"/>
      <c r="W685" s="14"/>
      <c r="X685" s="14"/>
      <c r="Y685" s="14"/>
      <c r="Z685" s="14"/>
      <c r="AA685" s="14"/>
      <c r="AB685" s="14"/>
    </row>
    <row r="686">
      <c r="A686" s="7"/>
      <c r="B686" s="11"/>
      <c r="C686" s="9"/>
      <c r="D686" s="22"/>
      <c r="E686" s="11"/>
      <c r="F686" s="11"/>
      <c r="G686" s="11"/>
      <c r="H686" s="79"/>
      <c r="I686" s="14"/>
      <c r="J686" s="14"/>
      <c r="K686" s="14"/>
      <c r="L686" s="14"/>
      <c r="M686" s="14"/>
      <c r="N686" s="14"/>
      <c r="O686" s="14"/>
      <c r="P686" s="14"/>
      <c r="Q686" s="14"/>
      <c r="R686" s="14"/>
      <c r="S686" s="14"/>
      <c r="T686" s="14"/>
      <c r="U686" s="14"/>
      <c r="V686" s="14"/>
      <c r="W686" s="14"/>
      <c r="X686" s="14"/>
      <c r="Y686" s="14"/>
      <c r="Z686" s="14"/>
      <c r="AA686" s="14"/>
      <c r="AB686" s="14"/>
    </row>
    <row r="687">
      <c r="A687" s="7"/>
      <c r="B687" s="11"/>
      <c r="C687" s="9"/>
      <c r="D687" s="22"/>
      <c r="E687" s="11"/>
      <c r="F687" s="11"/>
      <c r="G687" s="11"/>
      <c r="H687" s="79"/>
      <c r="I687" s="14"/>
      <c r="J687" s="14"/>
      <c r="K687" s="14"/>
      <c r="L687" s="14"/>
      <c r="M687" s="14"/>
      <c r="N687" s="14"/>
      <c r="O687" s="14"/>
      <c r="P687" s="14"/>
      <c r="Q687" s="14"/>
      <c r="R687" s="14"/>
      <c r="S687" s="14"/>
      <c r="T687" s="14"/>
      <c r="U687" s="14"/>
      <c r="V687" s="14"/>
      <c r="W687" s="14"/>
      <c r="X687" s="14"/>
      <c r="Y687" s="14"/>
      <c r="Z687" s="14"/>
      <c r="AA687" s="14"/>
      <c r="AB687" s="14"/>
    </row>
    <row r="688">
      <c r="A688" s="7"/>
      <c r="B688" s="11"/>
      <c r="C688" s="9"/>
      <c r="D688" s="22"/>
      <c r="E688" s="11"/>
      <c r="F688" s="11"/>
      <c r="G688" s="11"/>
      <c r="H688" s="79"/>
      <c r="I688" s="14"/>
      <c r="J688" s="14"/>
      <c r="K688" s="14"/>
      <c r="L688" s="14"/>
      <c r="M688" s="14"/>
      <c r="N688" s="14"/>
      <c r="O688" s="14"/>
      <c r="P688" s="14"/>
      <c r="Q688" s="14"/>
      <c r="R688" s="14"/>
      <c r="S688" s="14"/>
      <c r="T688" s="14"/>
      <c r="U688" s="14"/>
      <c r="V688" s="14"/>
      <c r="W688" s="14"/>
      <c r="X688" s="14"/>
      <c r="Y688" s="14"/>
      <c r="Z688" s="14"/>
      <c r="AA688" s="14"/>
      <c r="AB688" s="14"/>
    </row>
    <row r="689">
      <c r="A689" s="7"/>
      <c r="B689" s="11"/>
      <c r="C689" s="9"/>
      <c r="D689" s="22"/>
      <c r="E689" s="11"/>
      <c r="F689" s="11"/>
      <c r="G689" s="11"/>
      <c r="H689" s="79"/>
      <c r="I689" s="14"/>
      <c r="J689" s="14"/>
      <c r="K689" s="14"/>
      <c r="L689" s="14"/>
      <c r="M689" s="14"/>
      <c r="N689" s="14"/>
      <c r="O689" s="14"/>
      <c r="P689" s="14"/>
      <c r="Q689" s="14"/>
      <c r="R689" s="14"/>
      <c r="S689" s="14"/>
      <c r="T689" s="14"/>
      <c r="U689" s="14"/>
      <c r="V689" s="14"/>
      <c r="W689" s="14"/>
      <c r="X689" s="14"/>
      <c r="Y689" s="14"/>
      <c r="Z689" s="14"/>
      <c r="AA689" s="14"/>
      <c r="AB689" s="14"/>
    </row>
    <row r="690">
      <c r="A690" s="7"/>
      <c r="B690" s="11"/>
      <c r="C690" s="9"/>
      <c r="D690" s="22"/>
      <c r="E690" s="11"/>
      <c r="F690" s="11"/>
      <c r="G690" s="11"/>
      <c r="H690" s="79"/>
      <c r="I690" s="14"/>
      <c r="J690" s="14"/>
      <c r="K690" s="14"/>
      <c r="L690" s="14"/>
      <c r="M690" s="14"/>
      <c r="N690" s="14"/>
      <c r="O690" s="14"/>
      <c r="P690" s="14"/>
      <c r="Q690" s="14"/>
      <c r="R690" s="14"/>
      <c r="S690" s="14"/>
      <c r="T690" s="14"/>
      <c r="U690" s="14"/>
      <c r="V690" s="14"/>
      <c r="W690" s="14"/>
      <c r="X690" s="14"/>
      <c r="Y690" s="14"/>
      <c r="Z690" s="14"/>
      <c r="AA690" s="14"/>
      <c r="AB690" s="14"/>
    </row>
    <row r="691">
      <c r="A691" s="7"/>
      <c r="B691" s="11"/>
      <c r="C691" s="9"/>
      <c r="D691" s="22"/>
      <c r="E691" s="11"/>
      <c r="F691" s="11"/>
      <c r="G691" s="11"/>
      <c r="H691" s="79"/>
      <c r="I691" s="14"/>
      <c r="J691" s="14"/>
      <c r="K691" s="14"/>
      <c r="L691" s="14"/>
      <c r="M691" s="14"/>
      <c r="N691" s="14"/>
      <c r="O691" s="14"/>
      <c r="P691" s="14"/>
      <c r="Q691" s="14"/>
      <c r="R691" s="14"/>
      <c r="S691" s="14"/>
      <c r="T691" s="14"/>
      <c r="U691" s="14"/>
      <c r="V691" s="14"/>
      <c r="W691" s="14"/>
      <c r="X691" s="14"/>
      <c r="Y691" s="14"/>
      <c r="Z691" s="14"/>
      <c r="AA691" s="14"/>
      <c r="AB691" s="14"/>
    </row>
    <row r="692">
      <c r="A692" s="7"/>
      <c r="B692" s="11"/>
      <c r="C692" s="9"/>
      <c r="D692" s="22"/>
      <c r="E692" s="11"/>
      <c r="F692" s="11"/>
      <c r="G692" s="11"/>
      <c r="H692" s="79"/>
      <c r="I692" s="14"/>
      <c r="J692" s="14"/>
      <c r="K692" s="14"/>
      <c r="L692" s="14"/>
      <c r="M692" s="14"/>
      <c r="N692" s="14"/>
      <c r="O692" s="14"/>
      <c r="P692" s="14"/>
      <c r="Q692" s="14"/>
      <c r="R692" s="14"/>
      <c r="S692" s="14"/>
      <c r="T692" s="14"/>
      <c r="U692" s="14"/>
      <c r="V692" s="14"/>
      <c r="W692" s="14"/>
      <c r="X692" s="14"/>
      <c r="Y692" s="14"/>
      <c r="Z692" s="14"/>
      <c r="AA692" s="14"/>
      <c r="AB692" s="14"/>
    </row>
    <row r="693">
      <c r="A693" s="7"/>
      <c r="B693" s="11"/>
      <c r="C693" s="9"/>
      <c r="D693" s="22"/>
      <c r="E693" s="11"/>
      <c r="F693" s="11"/>
      <c r="G693" s="11"/>
      <c r="H693" s="79"/>
      <c r="I693" s="14"/>
      <c r="J693" s="14"/>
      <c r="K693" s="14"/>
      <c r="L693" s="14"/>
      <c r="M693" s="14"/>
      <c r="N693" s="14"/>
      <c r="O693" s="14"/>
      <c r="P693" s="14"/>
      <c r="Q693" s="14"/>
      <c r="R693" s="14"/>
      <c r="S693" s="14"/>
      <c r="T693" s="14"/>
      <c r="U693" s="14"/>
      <c r="V693" s="14"/>
      <c r="W693" s="14"/>
      <c r="X693" s="14"/>
      <c r="Y693" s="14"/>
      <c r="Z693" s="14"/>
      <c r="AA693" s="14"/>
      <c r="AB693" s="14"/>
    </row>
    <row r="694">
      <c r="A694" s="7"/>
      <c r="B694" s="11"/>
      <c r="C694" s="9"/>
      <c r="D694" s="22"/>
      <c r="E694" s="11"/>
      <c r="F694" s="11"/>
      <c r="G694" s="11"/>
      <c r="H694" s="79"/>
      <c r="I694" s="14"/>
      <c r="J694" s="14"/>
      <c r="K694" s="14"/>
      <c r="L694" s="14"/>
      <c r="M694" s="14"/>
      <c r="N694" s="14"/>
      <c r="O694" s="14"/>
      <c r="P694" s="14"/>
      <c r="Q694" s="14"/>
      <c r="R694" s="14"/>
      <c r="S694" s="14"/>
      <c r="T694" s="14"/>
      <c r="U694" s="14"/>
      <c r="V694" s="14"/>
      <c r="W694" s="14"/>
      <c r="X694" s="14"/>
      <c r="Y694" s="14"/>
      <c r="Z694" s="14"/>
      <c r="AA694" s="14"/>
      <c r="AB694" s="14"/>
    </row>
    <row r="695">
      <c r="A695" s="7"/>
      <c r="B695" s="11"/>
      <c r="C695" s="9"/>
      <c r="D695" s="22"/>
      <c r="E695" s="11"/>
      <c r="F695" s="11"/>
      <c r="G695" s="11"/>
      <c r="H695" s="79"/>
      <c r="I695" s="14"/>
      <c r="J695" s="14"/>
      <c r="K695" s="14"/>
      <c r="L695" s="14"/>
      <c r="M695" s="14"/>
      <c r="N695" s="14"/>
      <c r="O695" s="14"/>
      <c r="P695" s="14"/>
      <c r="Q695" s="14"/>
      <c r="R695" s="14"/>
      <c r="S695" s="14"/>
      <c r="T695" s="14"/>
      <c r="U695" s="14"/>
      <c r="V695" s="14"/>
      <c r="W695" s="14"/>
      <c r="X695" s="14"/>
      <c r="Y695" s="14"/>
      <c r="Z695" s="14"/>
      <c r="AA695" s="14"/>
      <c r="AB695" s="14"/>
    </row>
    <row r="696">
      <c r="A696" s="7"/>
      <c r="B696" s="11"/>
      <c r="C696" s="9"/>
      <c r="D696" s="22"/>
      <c r="E696" s="11"/>
      <c r="F696" s="11"/>
      <c r="G696" s="11"/>
      <c r="H696" s="79"/>
      <c r="I696" s="14"/>
      <c r="J696" s="14"/>
      <c r="K696" s="14"/>
      <c r="L696" s="14"/>
      <c r="M696" s="14"/>
      <c r="N696" s="14"/>
      <c r="O696" s="14"/>
      <c r="P696" s="14"/>
      <c r="Q696" s="14"/>
      <c r="R696" s="14"/>
      <c r="S696" s="14"/>
      <c r="T696" s="14"/>
      <c r="U696" s="14"/>
      <c r="V696" s="14"/>
      <c r="W696" s="14"/>
      <c r="X696" s="14"/>
      <c r="Y696" s="14"/>
      <c r="Z696" s="14"/>
      <c r="AA696" s="14"/>
      <c r="AB696" s="14"/>
    </row>
    <row r="697">
      <c r="A697" s="7"/>
      <c r="B697" s="11"/>
      <c r="C697" s="9"/>
      <c r="D697" s="22"/>
      <c r="E697" s="11"/>
      <c r="F697" s="11"/>
      <c r="G697" s="11"/>
      <c r="H697" s="79"/>
      <c r="I697" s="14"/>
      <c r="J697" s="14"/>
      <c r="K697" s="14"/>
      <c r="L697" s="14"/>
      <c r="M697" s="14"/>
      <c r="N697" s="14"/>
      <c r="O697" s="14"/>
      <c r="P697" s="14"/>
      <c r="Q697" s="14"/>
      <c r="R697" s="14"/>
      <c r="S697" s="14"/>
      <c r="T697" s="14"/>
      <c r="U697" s="14"/>
      <c r="V697" s="14"/>
      <c r="W697" s="14"/>
      <c r="X697" s="14"/>
      <c r="Y697" s="14"/>
      <c r="Z697" s="14"/>
      <c r="AA697" s="14"/>
      <c r="AB697" s="14"/>
    </row>
    <row r="698">
      <c r="A698" s="7"/>
      <c r="B698" s="11"/>
      <c r="C698" s="9"/>
      <c r="D698" s="22"/>
      <c r="E698" s="11"/>
      <c r="F698" s="11"/>
      <c r="G698" s="11"/>
      <c r="H698" s="79"/>
      <c r="I698" s="14"/>
      <c r="J698" s="14"/>
      <c r="K698" s="14"/>
      <c r="L698" s="14"/>
      <c r="M698" s="14"/>
      <c r="N698" s="14"/>
      <c r="O698" s="14"/>
      <c r="P698" s="14"/>
      <c r="Q698" s="14"/>
      <c r="R698" s="14"/>
      <c r="S698" s="14"/>
      <c r="T698" s="14"/>
      <c r="U698" s="14"/>
      <c r="V698" s="14"/>
      <c r="W698" s="14"/>
      <c r="X698" s="14"/>
      <c r="Y698" s="14"/>
      <c r="Z698" s="14"/>
      <c r="AA698" s="14"/>
      <c r="AB698" s="14"/>
    </row>
    <row r="699">
      <c r="A699" s="7"/>
      <c r="B699" s="11"/>
      <c r="C699" s="9"/>
      <c r="D699" s="22"/>
      <c r="E699" s="11"/>
      <c r="F699" s="11"/>
      <c r="G699" s="11"/>
      <c r="H699" s="79"/>
      <c r="I699" s="14"/>
      <c r="J699" s="14"/>
      <c r="K699" s="14"/>
      <c r="L699" s="14"/>
      <c r="M699" s="14"/>
      <c r="N699" s="14"/>
      <c r="O699" s="14"/>
      <c r="P699" s="14"/>
      <c r="Q699" s="14"/>
      <c r="R699" s="14"/>
      <c r="S699" s="14"/>
      <c r="T699" s="14"/>
      <c r="U699" s="14"/>
      <c r="V699" s="14"/>
      <c r="W699" s="14"/>
      <c r="X699" s="14"/>
      <c r="Y699" s="14"/>
      <c r="Z699" s="14"/>
      <c r="AA699" s="14"/>
      <c r="AB699" s="14"/>
    </row>
    <row r="700">
      <c r="A700" s="7"/>
      <c r="B700" s="11"/>
      <c r="C700" s="9"/>
      <c r="D700" s="22"/>
      <c r="E700" s="11"/>
      <c r="F700" s="11"/>
      <c r="G700" s="11"/>
      <c r="H700" s="79"/>
      <c r="I700" s="14"/>
      <c r="J700" s="14"/>
      <c r="K700" s="14"/>
      <c r="L700" s="14"/>
      <c r="M700" s="14"/>
      <c r="N700" s="14"/>
      <c r="O700" s="14"/>
      <c r="P700" s="14"/>
      <c r="Q700" s="14"/>
      <c r="R700" s="14"/>
      <c r="S700" s="14"/>
      <c r="T700" s="14"/>
      <c r="U700" s="14"/>
      <c r="V700" s="14"/>
      <c r="W700" s="14"/>
      <c r="X700" s="14"/>
      <c r="Y700" s="14"/>
      <c r="Z700" s="14"/>
      <c r="AA700" s="14"/>
      <c r="AB700" s="14"/>
    </row>
    <row r="701">
      <c r="A701" s="7"/>
      <c r="B701" s="11"/>
      <c r="C701" s="9"/>
      <c r="D701" s="22"/>
      <c r="E701" s="11"/>
      <c r="F701" s="11"/>
      <c r="G701" s="11"/>
      <c r="H701" s="79"/>
      <c r="I701" s="14"/>
      <c r="J701" s="14"/>
      <c r="K701" s="14"/>
      <c r="L701" s="14"/>
      <c r="M701" s="14"/>
      <c r="N701" s="14"/>
      <c r="O701" s="14"/>
      <c r="P701" s="14"/>
      <c r="Q701" s="14"/>
      <c r="R701" s="14"/>
      <c r="S701" s="14"/>
      <c r="T701" s="14"/>
      <c r="U701" s="14"/>
      <c r="V701" s="14"/>
      <c r="W701" s="14"/>
      <c r="X701" s="14"/>
      <c r="Y701" s="14"/>
      <c r="Z701" s="14"/>
      <c r="AA701" s="14"/>
      <c r="AB701" s="14"/>
    </row>
    <row r="702">
      <c r="A702" s="7"/>
      <c r="B702" s="11"/>
      <c r="C702" s="9"/>
      <c r="D702" s="22"/>
      <c r="E702" s="11"/>
      <c r="F702" s="11"/>
      <c r="G702" s="11"/>
      <c r="H702" s="79"/>
      <c r="I702" s="14"/>
      <c r="J702" s="14"/>
      <c r="K702" s="14"/>
      <c r="L702" s="14"/>
      <c r="M702" s="14"/>
      <c r="N702" s="14"/>
      <c r="O702" s="14"/>
      <c r="P702" s="14"/>
      <c r="Q702" s="14"/>
      <c r="R702" s="14"/>
      <c r="S702" s="14"/>
      <c r="T702" s="14"/>
      <c r="U702" s="14"/>
      <c r="V702" s="14"/>
      <c r="W702" s="14"/>
      <c r="X702" s="14"/>
      <c r="Y702" s="14"/>
      <c r="Z702" s="14"/>
      <c r="AA702" s="14"/>
      <c r="AB702" s="14"/>
    </row>
    <row r="703">
      <c r="A703" s="7"/>
      <c r="B703" s="11"/>
      <c r="C703" s="9"/>
      <c r="D703" s="22"/>
      <c r="E703" s="11"/>
      <c r="F703" s="11"/>
      <c r="G703" s="11"/>
      <c r="H703" s="79"/>
      <c r="I703" s="14"/>
      <c r="J703" s="14"/>
      <c r="K703" s="14"/>
      <c r="L703" s="14"/>
      <c r="M703" s="14"/>
      <c r="N703" s="14"/>
      <c r="O703" s="14"/>
      <c r="P703" s="14"/>
      <c r="Q703" s="14"/>
      <c r="R703" s="14"/>
      <c r="S703" s="14"/>
      <c r="T703" s="14"/>
      <c r="U703" s="14"/>
      <c r="V703" s="14"/>
      <c r="W703" s="14"/>
      <c r="X703" s="14"/>
      <c r="Y703" s="14"/>
      <c r="Z703" s="14"/>
      <c r="AA703" s="14"/>
      <c r="AB703" s="14"/>
    </row>
    <row r="704">
      <c r="A704" s="7"/>
      <c r="B704" s="11"/>
      <c r="C704" s="9"/>
      <c r="D704" s="22"/>
      <c r="E704" s="11"/>
      <c r="F704" s="11"/>
      <c r="G704" s="11"/>
      <c r="H704" s="79"/>
      <c r="I704" s="14"/>
      <c r="J704" s="14"/>
      <c r="K704" s="14"/>
      <c r="L704" s="14"/>
      <c r="M704" s="14"/>
      <c r="N704" s="14"/>
      <c r="O704" s="14"/>
      <c r="P704" s="14"/>
      <c r="Q704" s="14"/>
      <c r="R704" s="14"/>
      <c r="S704" s="14"/>
      <c r="T704" s="14"/>
      <c r="U704" s="14"/>
      <c r="V704" s="14"/>
      <c r="W704" s="14"/>
      <c r="X704" s="14"/>
      <c r="Y704" s="14"/>
      <c r="Z704" s="14"/>
      <c r="AA704" s="14"/>
      <c r="AB704" s="14"/>
    </row>
    <row r="705">
      <c r="A705" s="7"/>
      <c r="B705" s="11"/>
      <c r="C705" s="9"/>
      <c r="D705" s="22"/>
      <c r="E705" s="11"/>
      <c r="F705" s="11"/>
      <c r="G705" s="11"/>
      <c r="H705" s="79"/>
      <c r="I705" s="14"/>
      <c r="J705" s="14"/>
      <c r="K705" s="14"/>
      <c r="L705" s="14"/>
      <c r="M705" s="14"/>
      <c r="N705" s="14"/>
      <c r="O705" s="14"/>
      <c r="P705" s="14"/>
      <c r="Q705" s="14"/>
      <c r="R705" s="14"/>
      <c r="S705" s="14"/>
      <c r="T705" s="14"/>
      <c r="U705" s="14"/>
      <c r="V705" s="14"/>
      <c r="W705" s="14"/>
      <c r="X705" s="14"/>
      <c r="Y705" s="14"/>
      <c r="Z705" s="14"/>
      <c r="AA705" s="14"/>
      <c r="AB705" s="14"/>
    </row>
    <row r="706">
      <c r="A706" s="7"/>
      <c r="B706" s="11"/>
      <c r="C706" s="9"/>
      <c r="D706" s="22"/>
      <c r="E706" s="11"/>
      <c r="F706" s="11"/>
      <c r="G706" s="11"/>
      <c r="H706" s="79"/>
      <c r="I706" s="14"/>
      <c r="J706" s="14"/>
      <c r="K706" s="14"/>
      <c r="L706" s="14"/>
      <c r="M706" s="14"/>
      <c r="N706" s="14"/>
      <c r="O706" s="14"/>
      <c r="P706" s="14"/>
      <c r="Q706" s="14"/>
      <c r="R706" s="14"/>
      <c r="S706" s="14"/>
      <c r="T706" s="14"/>
      <c r="U706" s="14"/>
      <c r="V706" s="14"/>
      <c r="W706" s="14"/>
      <c r="X706" s="14"/>
      <c r="Y706" s="14"/>
      <c r="Z706" s="14"/>
      <c r="AA706" s="14"/>
      <c r="AB706" s="14"/>
    </row>
    <row r="707">
      <c r="A707" s="7"/>
      <c r="B707" s="11"/>
      <c r="C707" s="9"/>
      <c r="D707" s="22"/>
      <c r="E707" s="11"/>
      <c r="F707" s="11"/>
      <c r="G707" s="11"/>
      <c r="H707" s="79"/>
      <c r="I707" s="14"/>
      <c r="J707" s="14"/>
      <c r="K707" s="14"/>
      <c r="L707" s="14"/>
      <c r="M707" s="14"/>
      <c r="N707" s="14"/>
      <c r="O707" s="14"/>
      <c r="P707" s="14"/>
      <c r="Q707" s="14"/>
      <c r="R707" s="14"/>
      <c r="S707" s="14"/>
      <c r="T707" s="14"/>
      <c r="U707" s="14"/>
      <c r="V707" s="14"/>
      <c r="W707" s="14"/>
      <c r="X707" s="14"/>
      <c r="Y707" s="14"/>
      <c r="Z707" s="14"/>
      <c r="AA707" s="14"/>
      <c r="AB707" s="14"/>
    </row>
    <row r="708">
      <c r="A708" s="7"/>
      <c r="B708" s="11"/>
      <c r="C708" s="9"/>
      <c r="D708" s="22"/>
      <c r="E708" s="11"/>
      <c r="F708" s="11"/>
      <c r="G708" s="11"/>
      <c r="H708" s="79"/>
      <c r="I708" s="14"/>
      <c r="J708" s="14"/>
      <c r="K708" s="14"/>
      <c r="L708" s="14"/>
      <c r="M708" s="14"/>
      <c r="N708" s="14"/>
      <c r="O708" s="14"/>
      <c r="P708" s="14"/>
      <c r="Q708" s="14"/>
      <c r="R708" s="14"/>
      <c r="S708" s="14"/>
      <c r="T708" s="14"/>
      <c r="U708" s="14"/>
      <c r="V708" s="14"/>
      <c r="W708" s="14"/>
      <c r="X708" s="14"/>
      <c r="Y708" s="14"/>
      <c r="Z708" s="14"/>
      <c r="AA708" s="14"/>
      <c r="AB708" s="14"/>
    </row>
    <row r="709">
      <c r="A709" s="7"/>
      <c r="B709" s="11"/>
      <c r="C709" s="9"/>
      <c r="D709" s="22"/>
      <c r="E709" s="11"/>
      <c r="F709" s="11"/>
      <c r="G709" s="11"/>
      <c r="H709" s="79"/>
      <c r="I709" s="14"/>
      <c r="J709" s="14"/>
      <c r="K709" s="14"/>
      <c r="L709" s="14"/>
      <c r="M709" s="14"/>
      <c r="N709" s="14"/>
      <c r="O709" s="14"/>
      <c r="P709" s="14"/>
      <c r="Q709" s="14"/>
      <c r="R709" s="14"/>
      <c r="S709" s="14"/>
      <c r="T709" s="14"/>
      <c r="U709" s="14"/>
      <c r="V709" s="14"/>
      <c r="W709" s="14"/>
      <c r="X709" s="14"/>
      <c r="Y709" s="14"/>
      <c r="Z709" s="14"/>
      <c r="AA709" s="14"/>
      <c r="AB709" s="14"/>
    </row>
    <row r="710">
      <c r="A710" s="7"/>
      <c r="B710" s="11"/>
      <c r="C710" s="9"/>
      <c r="D710" s="22"/>
      <c r="E710" s="11"/>
      <c r="F710" s="11"/>
      <c r="G710" s="11"/>
      <c r="H710" s="79"/>
      <c r="I710" s="14"/>
      <c r="J710" s="14"/>
      <c r="K710" s="14"/>
      <c r="L710" s="14"/>
      <c r="M710" s="14"/>
      <c r="N710" s="14"/>
      <c r="O710" s="14"/>
      <c r="P710" s="14"/>
      <c r="Q710" s="14"/>
      <c r="R710" s="14"/>
      <c r="S710" s="14"/>
      <c r="T710" s="14"/>
      <c r="U710" s="14"/>
      <c r="V710" s="14"/>
      <c r="W710" s="14"/>
      <c r="X710" s="14"/>
      <c r="Y710" s="14"/>
      <c r="Z710" s="14"/>
      <c r="AA710" s="14"/>
      <c r="AB710" s="14"/>
    </row>
    <row r="711">
      <c r="A711" s="7"/>
      <c r="B711" s="11"/>
      <c r="C711" s="9"/>
      <c r="D711" s="22"/>
      <c r="E711" s="11"/>
      <c r="F711" s="11"/>
      <c r="G711" s="11"/>
      <c r="H711" s="79"/>
      <c r="I711" s="14"/>
      <c r="J711" s="14"/>
      <c r="K711" s="14"/>
      <c r="L711" s="14"/>
      <c r="M711" s="14"/>
      <c r="N711" s="14"/>
      <c r="O711" s="14"/>
      <c r="P711" s="14"/>
      <c r="Q711" s="14"/>
      <c r="R711" s="14"/>
      <c r="S711" s="14"/>
      <c r="T711" s="14"/>
      <c r="U711" s="14"/>
      <c r="V711" s="14"/>
      <c r="W711" s="14"/>
      <c r="X711" s="14"/>
      <c r="Y711" s="14"/>
      <c r="Z711" s="14"/>
      <c r="AA711" s="14"/>
      <c r="AB711" s="14"/>
    </row>
    <row r="712">
      <c r="A712" s="7"/>
      <c r="B712" s="11"/>
      <c r="C712" s="9"/>
      <c r="D712" s="22"/>
      <c r="E712" s="11"/>
      <c r="F712" s="11"/>
      <c r="G712" s="11"/>
      <c r="H712" s="79"/>
      <c r="I712" s="14"/>
      <c r="J712" s="14"/>
      <c r="K712" s="14"/>
      <c r="L712" s="14"/>
      <c r="M712" s="14"/>
      <c r="N712" s="14"/>
      <c r="O712" s="14"/>
      <c r="P712" s="14"/>
      <c r="Q712" s="14"/>
      <c r="R712" s="14"/>
      <c r="S712" s="14"/>
      <c r="T712" s="14"/>
      <c r="U712" s="14"/>
      <c r="V712" s="14"/>
      <c r="W712" s="14"/>
      <c r="X712" s="14"/>
      <c r="Y712" s="14"/>
      <c r="Z712" s="14"/>
      <c r="AA712" s="14"/>
      <c r="AB712" s="14"/>
    </row>
    <row r="713">
      <c r="A713" s="7"/>
      <c r="B713" s="11"/>
      <c r="C713" s="9"/>
      <c r="D713" s="22"/>
      <c r="E713" s="11"/>
      <c r="F713" s="11"/>
      <c r="G713" s="11"/>
      <c r="H713" s="79"/>
      <c r="I713" s="14"/>
      <c r="J713" s="14"/>
      <c r="K713" s="14"/>
      <c r="L713" s="14"/>
      <c r="M713" s="14"/>
      <c r="N713" s="14"/>
      <c r="O713" s="14"/>
      <c r="P713" s="14"/>
      <c r="Q713" s="14"/>
      <c r="R713" s="14"/>
      <c r="S713" s="14"/>
      <c r="T713" s="14"/>
      <c r="U713" s="14"/>
      <c r="V713" s="14"/>
      <c r="W713" s="14"/>
      <c r="X713" s="14"/>
      <c r="Y713" s="14"/>
      <c r="Z713" s="14"/>
      <c r="AA713" s="14"/>
      <c r="AB713" s="14"/>
    </row>
    <row r="714">
      <c r="A714" s="7"/>
      <c r="B714" s="11"/>
      <c r="C714" s="9"/>
      <c r="D714" s="22"/>
      <c r="E714" s="11"/>
      <c r="F714" s="11"/>
      <c r="G714" s="11"/>
      <c r="H714" s="79"/>
      <c r="I714" s="14"/>
      <c r="J714" s="14"/>
      <c r="K714" s="14"/>
      <c r="L714" s="14"/>
      <c r="M714" s="14"/>
      <c r="N714" s="14"/>
      <c r="O714" s="14"/>
      <c r="P714" s="14"/>
      <c r="Q714" s="14"/>
      <c r="R714" s="14"/>
      <c r="S714" s="14"/>
      <c r="T714" s="14"/>
      <c r="U714" s="14"/>
      <c r="V714" s="14"/>
      <c r="W714" s="14"/>
      <c r="X714" s="14"/>
      <c r="Y714" s="14"/>
      <c r="Z714" s="14"/>
      <c r="AA714" s="14"/>
      <c r="AB714" s="14"/>
    </row>
    <row r="715">
      <c r="A715" s="7"/>
      <c r="B715" s="11"/>
      <c r="C715" s="9"/>
      <c r="D715" s="22"/>
      <c r="E715" s="11"/>
      <c r="F715" s="11"/>
      <c r="G715" s="11"/>
      <c r="H715" s="79"/>
      <c r="I715" s="14"/>
      <c r="J715" s="14"/>
      <c r="K715" s="14"/>
      <c r="L715" s="14"/>
      <c r="M715" s="14"/>
      <c r="N715" s="14"/>
      <c r="O715" s="14"/>
      <c r="P715" s="14"/>
      <c r="Q715" s="14"/>
      <c r="R715" s="14"/>
      <c r="S715" s="14"/>
      <c r="T715" s="14"/>
      <c r="U715" s="14"/>
      <c r="V715" s="14"/>
      <c r="W715" s="14"/>
      <c r="X715" s="14"/>
      <c r="Y715" s="14"/>
      <c r="Z715" s="14"/>
      <c r="AA715" s="14"/>
      <c r="AB715" s="14"/>
    </row>
    <row r="716">
      <c r="A716" s="7"/>
      <c r="B716" s="11"/>
      <c r="C716" s="9"/>
      <c r="D716" s="22"/>
      <c r="E716" s="11"/>
      <c r="F716" s="11"/>
      <c r="G716" s="11"/>
      <c r="H716" s="79"/>
      <c r="I716" s="14"/>
      <c r="J716" s="14"/>
      <c r="K716" s="14"/>
      <c r="L716" s="14"/>
      <c r="M716" s="14"/>
      <c r="N716" s="14"/>
      <c r="O716" s="14"/>
      <c r="P716" s="14"/>
      <c r="Q716" s="14"/>
      <c r="R716" s="14"/>
      <c r="S716" s="14"/>
      <c r="T716" s="14"/>
      <c r="U716" s="14"/>
      <c r="V716" s="14"/>
      <c r="W716" s="14"/>
      <c r="X716" s="14"/>
      <c r="Y716" s="14"/>
      <c r="Z716" s="14"/>
      <c r="AA716" s="14"/>
      <c r="AB716" s="14"/>
    </row>
    <row r="717">
      <c r="A717" s="7"/>
      <c r="B717" s="11"/>
      <c r="C717" s="9"/>
      <c r="D717" s="22"/>
      <c r="E717" s="11"/>
      <c r="F717" s="11"/>
      <c r="G717" s="11"/>
      <c r="H717" s="79"/>
      <c r="I717" s="14"/>
      <c r="J717" s="14"/>
      <c r="K717" s="14"/>
      <c r="L717" s="14"/>
      <c r="M717" s="14"/>
      <c r="N717" s="14"/>
      <c r="O717" s="14"/>
      <c r="P717" s="14"/>
      <c r="Q717" s="14"/>
      <c r="R717" s="14"/>
      <c r="S717" s="14"/>
      <c r="T717" s="14"/>
      <c r="U717" s="14"/>
      <c r="V717" s="14"/>
      <c r="W717" s="14"/>
      <c r="X717" s="14"/>
      <c r="Y717" s="14"/>
      <c r="Z717" s="14"/>
      <c r="AA717" s="14"/>
      <c r="AB717" s="14"/>
    </row>
    <row r="718">
      <c r="A718" s="7"/>
      <c r="B718" s="11"/>
      <c r="C718" s="9"/>
      <c r="D718" s="22"/>
      <c r="E718" s="11"/>
      <c r="F718" s="11"/>
      <c r="G718" s="11"/>
      <c r="H718" s="79"/>
      <c r="I718" s="14"/>
      <c r="J718" s="14"/>
      <c r="K718" s="14"/>
      <c r="L718" s="14"/>
      <c r="M718" s="14"/>
      <c r="N718" s="14"/>
      <c r="O718" s="14"/>
      <c r="P718" s="14"/>
      <c r="Q718" s="14"/>
      <c r="R718" s="14"/>
      <c r="S718" s="14"/>
      <c r="T718" s="14"/>
      <c r="U718" s="14"/>
      <c r="V718" s="14"/>
      <c r="W718" s="14"/>
      <c r="X718" s="14"/>
      <c r="Y718" s="14"/>
      <c r="Z718" s="14"/>
      <c r="AA718" s="14"/>
      <c r="AB718" s="14"/>
    </row>
    <row r="719">
      <c r="A719" s="7"/>
      <c r="B719" s="11"/>
      <c r="C719" s="9"/>
      <c r="D719" s="22"/>
      <c r="E719" s="11"/>
      <c r="F719" s="11"/>
      <c r="G719" s="11"/>
      <c r="H719" s="79"/>
      <c r="I719" s="14"/>
      <c r="J719" s="14"/>
      <c r="K719" s="14"/>
      <c r="L719" s="14"/>
      <c r="M719" s="14"/>
      <c r="N719" s="14"/>
      <c r="O719" s="14"/>
      <c r="P719" s="14"/>
      <c r="Q719" s="14"/>
      <c r="R719" s="14"/>
      <c r="S719" s="14"/>
      <c r="T719" s="14"/>
      <c r="U719" s="14"/>
      <c r="V719" s="14"/>
      <c r="W719" s="14"/>
      <c r="X719" s="14"/>
      <c r="Y719" s="14"/>
      <c r="Z719" s="14"/>
      <c r="AA719" s="14"/>
      <c r="AB719" s="14"/>
    </row>
    <row r="720">
      <c r="A720" s="7"/>
      <c r="B720" s="11"/>
      <c r="C720" s="9"/>
      <c r="D720" s="22"/>
      <c r="E720" s="11"/>
      <c r="F720" s="11"/>
      <c r="G720" s="11"/>
      <c r="H720" s="79"/>
      <c r="I720" s="14"/>
      <c r="J720" s="14"/>
      <c r="K720" s="14"/>
      <c r="L720" s="14"/>
      <c r="M720" s="14"/>
      <c r="N720" s="14"/>
      <c r="O720" s="14"/>
      <c r="P720" s="14"/>
      <c r="Q720" s="14"/>
      <c r="R720" s="14"/>
      <c r="S720" s="14"/>
      <c r="T720" s="14"/>
      <c r="U720" s="14"/>
      <c r="V720" s="14"/>
      <c r="W720" s="14"/>
      <c r="X720" s="14"/>
      <c r="Y720" s="14"/>
      <c r="Z720" s="14"/>
      <c r="AA720" s="14"/>
      <c r="AB720" s="14"/>
    </row>
    <row r="721">
      <c r="A721" s="7"/>
      <c r="B721" s="11"/>
      <c r="C721" s="9"/>
      <c r="D721" s="22"/>
      <c r="E721" s="11"/>
      <c r="F721" s="11"/>
      <c r="G721" s="11"/>
      <c r="H721" s="79"/>
      <c r="I721" s="14"/>
      <c r="J721" s="14"/>
      <c r="K721" s="14"/>
      <c r="L721" s="14"/>
      <c r="M721" s="14"/>
      <c r="N721" s="14"/>
      <c r="O721" s="14"/>
      <c r="P721" s="14"/>
      <c r="Q721" s="14"/>
      <c r="R721" s="14"/>
      <c r="S721" s="14"/>
      <c r="T721" s="14"/>
      <c r="U721" s="14"/>
      <c r="V721" s="14"/>
      <c r="W721" s="14"/>
      <c r="X721" s="14"/>
      <c r="Y721" s="14"/>
      <c r="Z721" s="14"/>
      <c r="AA721" s="14"/>
      <c r="AB721" s="14"/>
    </row>
    <row r="722">
      <c r="A722" s="7"/>
      <c r="B722" s="11"/>
      <c r="C722" s="9"/>
      <c r="D722" s="22"/>
      <c r="E722" s="11"/>
      <c r="F722" s="11"/>
      <c r="G722" s="11"/>
      <c r="H722" s="79"/>
      <c r="I722" s="14"/>
      <c r="J722" s="14"/>
      <c r="K722" s="14"/>
      <c r="L722" s="14"/>
      <c r="M722" s="14"/>
      <c r="N722" s="14"/>
      <c r="O722" s="14"/>
      <c r="P722" s="14"/>
      <c r="Q722" s="14"/>
      <c r="R722" s="14"/>
      <c r="S722" s="14"/>
      <c r="T722" s="14"/>
      <c r="U722" s="14"/>
      <c r="V722" s="14"/>
      <c r="W722" s="14"/>
      <c r="X722" s="14"/>
      <c r="Y722" s="14"/>
      <c r="Z722" s="14"/>
      <c r="AA722" s="14"/>
      <c r="AB722" s="14"/>
    </row>
    <row r="723">
      <c r="A723" s="7"/>
      <c r="B723" s="11"/>
      <c r="C723" s="9"/>
      <c r="D723" s="22"/>
      <c r="E723" s="11"/>
      <c r="F723" s="11"/>
      <c r="G723" s="11"/>
      <c r="H723" s="79"/>
      <c r="I723" s="14"/>
      <c r="J723" s="14"/>
      <c r="K723" s="14"/>
      <c r="L723" s="14"/>
      <c r="M723" s="14"/>
      <c r="N723" s="14"/>
      <c r="O723" s="14"/>
      <c r="P723" s="14"/>
      <c r="Q723" s="14"/>
      <c r="R723" s="14"/>
      <c r="S723" s="14"/>
      <c r="T723" s="14"/>
      <c r="U723" s="14"/>
      <c r="V723" s="14"/>
      <c r="W723" s="14"/>
      <c r="X723" s="14"/>
      <c r="Y723" s="14"/>
      <c r="Z723" s="14"/>
      <c r="AA723" s="14"/>
      <c r="AB723" s="14"/>
    </row>
    <row r="724">
      <c r="A724" s="7"/>
      <c r="B724" s="11"/>
      <c r="C724" s="9"/>
      <c r="D724" s="22"/>
      <c r="E724" s="11"/>
      <c r="F724" s="11"/>
      <c r="G724" s="11"/>
      <c r="H724" s="79"/>
      <c r="I724" s="14"/>
      <c r="J724" s="14"/>
      <c r="K724" s="14"/>
      <c r="L724" s="14"/>
      <c r="M724" s="14"/>
      <c r="N724" s="14"/>
      <c r="O724" s="14"/>
      <c r="P724" s="14"/>
      <c r="Q724" s="14"/>
      <c r="R724" s="14"/>
      <c r="S724" s="14"/>
      <c r="T724" s="14"/>
      <c r="U724" s="14"/>
      <c r="V724" s="14"/>
      <c r="W724" s="14"/>
      <c r="X724" s="14"/>
      <c r="Y724" s="14"/>
      <c r="Z724" s="14"/>
      <c r="AA724" s="14"/>
      <c r="AB724" s="14"/>
    </row>
    <row r="725">
      <c r="A725" s="7"/>
      <c r="B725" s="11"/>
      <c r="C725" s="9"/>
      <c r="D725" s="22"/>
      <c r="E725" s="11"/>
      <c r="F725" s="11"/>
      <c r="G725" s="11"/>
      <c r="H725" s="79"/>
      <c r="I725" s="14"/>
      <c r="J725" s="14"/>
      <c r="K725" s="14"/>
      <c r="L725" s="14"/>
      <c r="M725" s="14"/>
      <c r="N725" s="14"/>
      <c r="O725" s="14"/>
      <c r="P725" s="14"/>
      <c r="Q725" s="14"/>
      <c r="R725" s="14"/>
      <c r="S725" s="14"/>
      <c r="T725" s="14"/>
      <c r="U725" s="14"/>
      <c r="V725" s="14"/>
      <c r="W725" s="14"/>
      <c r="X725" s="14"/>
      <c r="Y725" s="14"/>
      <c r="Z725" s="14"/>
      <c r="AA725" s="14"/>
      <c r="AB725" s="14"/>
    </row>
    <row r="726">
      <c r="A726" s="7"/>
      <c r="B726" s="11"/>
      <c r="C726" s="9"/>
      <c r="D726" s="22"/>
      <c r="E726" s="11"/>
      <c r="F726" s="11"/>
      <c r="G726" s="11"/>
      <c r="H726" s="79"/>
      <c r="I726" s="14"/>
      <c r="J726" s="14"/>
      <c r="K726" s="14"/>
      <c r="L726" s="14"/>
      <c r="M726" s="14"/>
      <c r="N726" s="14"/>
      <c r="O726" s="14"/>
      <c r="P726" s="14"/>
      <c r="Q726" s="14"/>
      <c r="R726" s="14"/>
      <c r="S726" s="14"/>
      <c r="T726" s="14"/>
      <c r="U726" s="14"/>
      <c r="V726" s="14"/>
      <c r="W726" s="14"/>
      <c r="X726" s="14"/>
      <c r="Y726" s="14"/>
      <c r="Z726" s="14"/>
      <c r="AA726" s="14"/>
      <c r="AB726" s="14"/>
    </row>
    <row r="727">
      <c r="A727" s="7"/>
      <c r="B727" s="11"/>
      <c r="C727" s="9"/>
      <c r="D727" s="22"/>
      <c r="E727" s="11"/>
      <c r="F727" s="11"/>
      <c r="G727" s="11"/>
      <c r="H727" s="79"/>
      <c r="I727" s="14"/>
      <c r="J727" s="14"/>
      <c r="K727" s="14"/>
      <c r="L727" s="14"/>
      <c r="M727" s="14"/>
      <c r="N727" s="14"/>
      <c r="O727" s="14"/>
      <c r="P727" s="14"/>
      <c r="Q727" s="14"/>
      <c r="R727" s="14"/>
      <c r="S727" s="14"/>
      <c r="T727" s="14"/>
      <c r="U727" s="14"/>
      <c r="V727" s="14"/>
      <c r="W727" s="14"/>
      <c r="X727" s="14"/>
      <c r="Y727" s="14"/>
      <c r="Z727" s="14"/>
      <c r="AA727" s="14"/>
      <c r="AB727" s="14"/>
    </row>
    <row r="728">
      <c r="A728" s="7"/>
      <c r="B728" s="11"/>
      <c r="C728" s="9"/>
      <c r="D728" s="22"/>
      <c r="E728" s="11"/>
      <c r="F728" s="11"/>
      <c r="G728" s="11"/>
      <c r="H728" s="79"/>
      <c r="I728" s="14"/>
      <c r="J728" s="14"/>
      <c r="K728" s="14"/>
      <c r="L728" s="14"/>
      <c r="M728" s="14"/>
      <c r="N728" s="14"/>
      <c r="O728" s="14"/>
      <c r="P728" s="14"/>
      <c r="Q728" s="14"/>
      <c r="R728" s="14"/>
      <c r="S728" s="14"/>
      <c r="T728" s="14"/>
      <c r="U728" s="14"/>
      <c r="V728" s="14"/>
      <c r="W728" s="14"/>
      <c r="X728" s="14"/>
      <c r="Y728" s="14"/>
      <c r="Z728" s="14"/>
      <c r="AA728" s="14"/>
      <c r="AB728" s="14"/>
    </row>
    <row r="729">
      <c r="A729" s="7"/>
      <c r="B729" s="11"/>
      <c r="C729" s="9"/>
      <c r="D729" s="22"/>
      <c r="E729" s="11"/>
      <c r="F729" s="11"/>
      <c r="G729" s="11"/>
      <c r="H729" s="79"/>
      <c r="I729" s="14"/>
      <c r="J729" s="14"/>
      <c r="K729" s="14"/>
      <c r="L729" s="14"/>
      <c r="M729" s="14"/>
      <c r="N729" s="14"/>
      <c r="O729" s="14"/>
      <c r="P729" s="14"/>
      <c r="Q729" s="14"/>
      <c r="R729" s="14"/>
      <c r="S729" s="14"/>
      <c r="T729" s="14"/>
      <c r="U729" s="14"/>
      <c r="V729" s="14"/>
      <c r="W729" s="14"/>
      <c r="X729" s="14"/>
      <c r="Y729" s="14"/>
      <c r="Z729" s="14"/>
      <c r="AA729" s="14"/>
      <c r="AB729" s="14"/>
    </row>
    <row r="730">
      <c r="A730" s="7"/>
      <c r="B730" s="11"/>
      <c r="C730" s="9"/>
      <c r="D730" s="22"/>
      <c r="E730" s="11"/>
      <c r="F730" s="11"/>
      <c r="G730" s="11"/>
      <c r="H730" s="79"/>
      <c r="I730" s="14"/>
      <c r="J730" s="14"/>
      <c r="K730" s="14"/>
      <c r="L730" s="14"/>
      <c r="M730" s="14"/>
      <c r="N730" s="14"/>
      <c r="O730" s="14"/>
      <c r="P730" s="14"/>
      <c r="Q730" s="14"/>
      <c r="R730" s="14"/>
      <c r="S730" s="14"/>
      <c r="T730" s="14"/>
      <c r="U730" s="14"/>
      <c r="V730" s="14"/>
      <c r="W730" s="14"/>
      <c r="X730" s="14"/>
      <c r="Y730" s="14"/>
      <c r="Z730" s="14"/>
      <c r="AA730" s="14"/>
      <c r="AB730" s="14"/>
    </row>
    <row r="731">
      <c r="A731" s="7"/>
      <c r="B731" s="11"/>
      <c r="C731" s="9"/>
      <c r="D731" s="22"/>
      <c r="E731" s="11"/>
      <c r="F731" s="11"/>
      <c r="G731" s="11"/>
      <c r="H731" s="79"/>
      <c r="I731" s="14"/>
      <c r="J731" s="14"/>
      <c r="K731" s="14"/>
      <c r="L731" s="14"/>
      <c r="M731" s="14"/>
      <c r="N731" s="14"/>
      <c r="O731" s="14"/>
      <c r="P731" s="14"/>
      <c r="Q731" s="14"/>
      <c r="R731" s="14"/>
      <c r="S731" s="14"/>
      <c r="T731" s="14"/>
      <c r="U731" s="14"/>
      <c r="V731" s="14"/>
      <c r="W731" s="14"/>
      <c r="X731" s="14"/>
      <c r="Y731" s="14"/>
      <c r="Z731" s="14"/>
      <c r="AA731" s="14"/>
      <c r="AB731" s="14"/>
    </row>
    <row r="732">
      <c r="A732" s="7"/>
      <c r="B732" s="11"/>
      <c r="C732" s="9"/>
      <c r="D732" s="22"/>
      <c r="E732" s="11"/>
      <c r="F732" s="11"/>
      <c r="G732" s="11"/>
      <c r="H732" s="79"/>
      <c r="I732" s="14"/>
      <c r="J732" s="14"/>
      <c r="K732" s="14"/>
      <c r="L732" s="14"/>
      <c r="M732" s="14"/>
      <c r="N732" s="14"/>
      <c r="O732" s="14"/>
      <c r="P732" s="14"/>
      <c r="Q732" s="14"/>
      <c r="R732" s="14"/>
      <c r="S732" s="14"/>
      <c r="T732" s="14"/>
      <c r="U732" s="14"/>
      <c r="V732" s="14"/>
      <c r="W732" s="14"/>
      <c r="X732" s="14"/>
      <c r="Y732" s="14"/>
      <c r="Z732" s="14"/>
      <c r="AA732" s="14"/>
      <c r="AB732" s="14"/>
    </row>
    <row r="733">
      <c r="A733" s="7"/>
      <c r="B733" s="11"/>
      <c r="C733" s="9"/>
      <c r="D733" s="22"/>
      <c r="E733" s="11"/>
      <c r="F733" s="11"/>
      <c r="G733" s="11"/>
      <c r="H733" s="79"/>
      <c r="I733" s="14"/>
      <c r="J733" s="14"/>
      <c r="K733" s="14"/>
      <c r="L733" s="14"/>
      <c r="M733" s="14"/>
      <c r="N733" s="14"/>
      <c r="O733" s="14"/>
      <c r="P733" s="14"/>
      <c r="Q733" s="14"/>
      <c r="R733" s="14"/>
      <c r="S733" s="14"/>
      <c r="T733" s="14"/>
      <c r="U733" s="14"/>
      <c r="V733" s="14"/>
      <c r="W733" s="14"/>
      <c r="X733" s="14"/>
      <c r="Y733" s="14"/>
      <c r="Z733" s="14"/>
      <c r="AA733" s="14"/>
      <c r="AB733" s="14"/>
    </row>
    <row r="734">
      <c r="A734" s="7"/>
      <c r="B734" s="11"/>
      <c r="C734" s="9"/>
      <c r="D734" s="22"/>
      <c r="E734" s="11"/>
      <c r="F734" s="11"/>
      <c r="G734" s="11"/>
      <c r="H734" s="79"/>
      <c r="I734" s="14"/>
      <c r="J734" s="14"/>
      <c r="K734" s="14"/>
      <c r="L734" s="14"/>
      <c r="M734" s="14"/>
      <c r="N734" s="14"/>
      <c r="O734" s="14"/>
      <c r="P734" s="14"/>
      <c r="Q734" s="14"/>
      <c r="R734" s="14"/>
      <c r="S734" s="14"/>
      <c r="T734" s="14"/>
      <c r="U734" s="14"/>
      <c r="V734" s="14"/>
      <c r="W734" s="14"/>
      <c r="X734" s="14"/>
      <c r="Y734" s="14"/>
      <c r="Z734" s="14"/>
      <c r="AA734" s="14"/>
      <c r="AB734" s="14"/>
    </row>
    <row r="735">
      <c r="A735" s="7"/>
      <c r="B735" s="11"/>
      <c r="C735" s="9"/>
      <c r="D735" s="22"/>
      <c r="E735" s="11"/>
      <c r="F735" s="11"/>
      <c r="G735" s="11"/>
      <c r="H735" s="79"/>
      <c r="I735" s="14"/>
      <c r="J735" s="14"/>
      <c r="K735" s="14"/>
      <c r="L735" s="14"/>
      <c r="M735" s="14"/>
      <c r="N735" s="14"/>
      <c r="O735" s="14"/>
      <c r="P735" s="14"/>
      <c r="Q735" s="14"/>
      <c r="R735" s="14"/>
      <c r="S735" s="14"/>
      <c r="T735" s="14"/>
      <c r="U735" s="14"/>
      <c r="V735" s="14"/>
      <c r="W735" s="14"/>
      <c r="X735" s="14"/>
      <c r="Y735" s="14"/>
      <c r="Z735" s="14"/>
      <c r="AA735" s="14"/>
      <c r="AB735" s="14"/>
    </row>
    <row r="736">
      <c r="A736" s="7"/>
      <c r="B736" s="11"/>
      <c r="C736" s="9"/>
      <c r="D736" s="22"/>
      <c r="E736" s="11"/>
      <c r="F736" s="11"/>
      <c r="G736" s="11"/>
      <c r="H736" s="79"/>
      <c r="I736" s="14"/>
      <c r="J736" s="14"/>
      <c r="K736" s="14"/>
      <c r="L736" s="14"/>
      <c r="M736" s="14"/>
      <c r="N736" s="14"/>
      <c r="O736" s="14"/>
      <c r="P736" s="14"/>
      <c r="Q736" s="14"/>
      <c r="R736" s="14"/>
      <c r="S736" s="14"/>
      <c r="T736" s="14"/>
      <c r="U736" s="14"/>
      <c r="V736" s="14"/>
      <c r="W736" s="14"/>
      <c r="X736" s="14"/>
      <c r="Y736" s="14"/>
      <c r="Z736" s="14"/>
      <c r="AA736" s="14"/>
      <c r="AB736" s="14"/>
    </row>
    <row r="737">
      <c r="A737" s="7"/>
      <c r="B737" s="11"/>
      <c r="C737" s="9"/>
      <c r="D737" s="22"/>
      <c r="E737" s="11"/>
      <c r="F737" s="11"/>
      <c r="G737" s="11"/>
      <c r="H737" s="79"/>
      <c r="I737" s="14"/>
      <c r="J737" s="14"/>
      <c r="K737" s="14"/>
      <c r="L737" s="14"/>
      <c r="M737" s="14"/>
      <c r="N737" s="14"/>
      <c r="O737" s="14"/>
      <c r="P737" s="14"/>
      <c r="Q737" s="14"/>
      <c r="R737" s="14"/>
      <c r="S737" s="14"/>
      <c r="T737" s="14"/>
      <c r="U737" s="14"/>
      <c r="V737" s="14"/>
      <c r="W737" s="14"/>
      <c r="X737" s="14"/>
      <c r="Y737" s="14"/>
      <c r="Z737" s="14"/>
      <c r="AA737" s="14"/>
      <c r="AB737" s="14"/>
    </row>
    <row r="738">
      <c r="A738" s="7"/>
      <c r="B738" s="11"/>
      <c r="C738" s="9"/>
      <c r="D738" s="22"/>
      <c r="E738" s="11"/>
      <c r="F738" s="11"/>
      <c r="G738" s="11"/>
      <c r="H738" s="79"/>
      <c r="I738" s="14"/>
      <c r="J738" s="14"/>
      <c r="K738" s="14"/>
      <c r="L738" s="14"/>
      <c r="M738" s="14"/>
      <c r="N738" s="14"/>
      <c r="O738" s="14"/>
      <c r="P738" s="14"/>
      <c r="Q738" s="14"/>
      <c r="R738" s="14"/>
      <c r="S738" s="14"/>
      <c r="T738" s="14"/>
      <c r="U738" s="14"/>
      <c r="V738" s="14"/>
      <c r="W738" s="14"/>
      <c r="X738" s="14"/>
      <c r="Y738" s="14"/>
      <c r="Z738" s="14"/>
      <c r="AA738" s="14"/>
      <c r="AB738" s="14"/>
    </row>
    <row r="739">
      <c r="A739" s="7"/>
      <c r="B739" s="11"/>
      <c r="C739" s="9"/>
      <c r="D739" s="22"/>
      <c r="E739" s="11"/>
      <c r="F739" s="11"/>
      <c r="G739" s="11"/>
      <c r="H739" s="79"/>
      <c r="I739" s="14"/>
      <c r="J739" s="14"/>
      <c r="K739" s="14"/>
      <c r="L739" s="14"/>
      <c r="M739" s="14"/>
      <c r="N739" s="14"/>
      <c r="O739" s="14"/>
      <c r="P739" s="14"/>
      <c r="Q739" s="14"/>
      <c r="R739" s="14"/>
      <c r="S739" s="14"/>
      <c r="T739" s="14"/>
      <c r="U739" s="14"/>
      <c r="V739" s="14"/>
      <c r="W739" s="14"/>
      <c r="X739" s="14"/>
      <c r="Y739" s="14"/>
      <c r="Z739" s="14"/>
      <c r="AA739" s="14"/>
      <c r="AB739" s="14"/>
    </row>
    <row r="740">
      <c r="A740" s="7"/>
      <c r="B740" s="11"/>
      <c r="C740" s="9"/>
      <c r="D740" s="22"/>
      <c r="E740" s="11"/>
      <c r="F740" s="11"/>
      <c r="G740" s="11"/>
      <c r="H740" s="79"/>
      <c r="I740" s="14"/>
      <c r="J740" s="14"/>
      <c r="K740" s="14"/>
      <c r="L740" s="14"/>
      <c r="M740" s="14"/>
      <c r="N740" s="14"/>
      <c r="O740" s="14"/>
      <c r="P740" s="14"/>
      <c r="Q740" s="14"/>
      <c r="R740" s="14"/>
      <c r="S740" s="14"/>
      <c r="T740" s="14"/>
      <c r="U740" s="14"/>
      <c r="V740" s="14"/>
      <c r="W740" s="14"/>
      <c r="X740" s="14"/>
      <c r="Y740" s="14"/>
      <c r="Z740" s="14"/>
      <c r="AA740" s="14"/>
      <c r="AB740" s="14"/>
    </row>
    <row r="741">
      <c r="A741" s="7"/>
      <c r="B741" s="11"/>
      <c r="C741" s="9"/>
      <c r="D741" s="22"/>
      <c r="E741" s="11"/>
      <c r="F741" s="11"/>
      <c r="G741" s="11"/>
      <c r="H741" s="79"/>
      <c r="I741" s="14"/>
      <c r="J741" s="14"/>
      <c r="K741" s="14"/>
      <c r="L741" s="14"/>
      <c r="M741" s="14"/>
      <c r="N741" s="14"/>
      <c r="O741" s="14"/>
      <c r="P741" s="14"/>
      <c r="Q741" s="14"/>
      <c r="R741" s="14"/>
      <c r="S741" s="14"/>
      <c r="T741" s="14"/>
      <c r="U741" s="14"/>
      <c r="V741" s="14"/>
      <c r="W741" s="14"/>
      <c r="X741" s="14"/>
      <c r="Y741" s="14"/>
      <c r="Z741" s="14"/>
      <c r="AA741" s="14"/>
      <c r="AB741" s="14"/>
    </row>
    <row r="742">
      <c r="A742" s="7"/>
      <c r="B742" s="11"/>
      <c r="C742" s="9"/>
      <c r="D742" s="22"/>
      <c r="E742" s="11"/>
      <c r="F742" s="11"/>
      <c r="G742" s="11"/>
      <c r="H742" s="79"/>
      <c r="I742" s="14"/>
      <c r="J742" s="14"/>
      <c r="K742" s="14"/>
      <c r="L742" s="14"/>
      <c r="M742" s="14"/>
      <c r="N742" s="14"/>
      <c r="O742" s="14"/>
      <c r="P742" s="14"/>
      <c r="Q742" s="14"/>
      <c r="R742" s="14"/>
      <c r="S742" s="14"/>
      <c r="T742" s="14"/>
      <c r="U742" s="14"/>
      <c r="V742" s="14"/>
      <c r="W742" s="14"/>
      <c r="X742" s="14"/>
      <c r="Y742" s="14"/>
      <c r="Z742" s="14"/>
      <c r="AA742" s="14"/>
      <c r="AB742" s="14"/>
    </row>
    <row r="743">
      <c r="A743" s="7"/>
      <c r="B743" s="11"/>
      <c r="C743" s="9"/>
      <c r="D743" s="22"/>
      <c r="E743" s="11"/>
      <c r="F743" s="11"/>
      <c r="G743" s="11"/>
      <c r="H743" s="79"/>
      <c r="I743" s="14"/>
      <c r="J743" s="14"/>
      <c r="K743" s="14"/>
      <c r="L743" s="14"/>
      <c r="M743" s="14"/>
      <c r="N743" s="14"/>
      <c r="O743" s="14"/>
      <c r="P743" s="14"/>
      <c r="Q743" s="14"/>
      <c r="R743" s="14"/>
      <c r="S743" s="14"/>
      <c r="T743" s="14"/>
      <c r="U743" s="14"/>
      <c r="V743" s="14"/>
      <c r="W743" s="14"/>
      <c r="X743" s="14"/>
      <c r="Y743" s="14"/>
      <c r="Z743" s="14"/>
      <c r="AA743" s="14"/>
      <c r="AB743" s="14"/>
    </row>
    <row r="744">
      <c r="A744" s="7"/>
      <c r="B744" s="11"/>
      <c r="C744" s="9"/>
      <c r="D744" s="22"/>
      <c r="E744" s="11"/>
      <c r="F744" s="11"/>
      <c r="G744" s="11"/>
      <c r="H744" s="79"/>
      <c r="I744" s="14"/>
      <c r="J744" s="14"/>
      <c r="K744" s="14"/>
      <c r="L744" s="14"/>
      <c r="M744" s="14"/>
      <c r="N744" s="14"/>
      <c r="O744" s="14"/>
      <c r="P744" s="14"/>
      <c r="Q744" s="14"/>
      <c r="R744" s="14"/>
      <c r="S744" s="14"/>
      <c r="T744" s="14"/>
      <c r="U744" s="14"/>
      <c r="V744" s="14"/>
      <c r="W744" s="14"/>
      <c r="X744" s="14"/>
      <c r="Y744" s="14"/>
      <c r="Z744" s="14"/>
      <c r="AA744" s="14"/>
      <c r="AB744" s="14"/>
    </row>
    <row r="745">
      <c r="A745" s="7"/>
      <c r="B745" s="11"/>
      <c r="C745" s="9"/>
      <c r="D745" s="22"/>
      <c r="E745" s="11"/>
      <c r="F745" s="11"/>
      <c r="G745" s="11"/>
      <c r="H745" s="79"/>
      <c r="I745" s="14"/>
      <c r="J745" s="14"/>
      <c r="K745" s="14"/>
      <c r="L745" s="14"/>
      <c r="M745" s="14"/>
      <c r="N745" s="14"/>
      <c r="O745" s="14"/>
      <c r="P745" s="14"/>
      <c r="Q745" s="14"/>
      <c r="R745" s="14"/>
      <c r="S745" s="14"/>
      <c r="T745" s="14"/>
      <c r="U745" s="14"/>
      <c r="V745" s="14"/>
      <c r="W745" s="14"/>
      <c r="X745" s="14"/>
      <c r="Y745" s="14"/>
      <c r="Z745" s="14"/>
      <c r="AA745" s="14"/>
      <c r="AB745" s="14"/>
    </row>
    <row r="746">
      <c r="A746" s="7"/>
      <c r="B746" s="11"/>
      <c r="C746" s="9"/>
      <c r="D746" s="22"/>
      <c r="E746" s="11"/>
      <c r="F746" s="11"/>
      <c r="G746" s="11"/>
      <c r="H746" s="79"/>
      <c r="I746" s="14"/>
      <c r="J746" s="14"/>
      <c r="K746" s="14"/>
      <c r="L746" s="14"/>
      <c r="M746" s="14"/>
      <c r="N746" s="14"/>
      <c r="O746" s="14"/>
      <c r="P746" s="14"/>
      <c r="Q746" s="14"/>
      <c r="R746" s="14"/>
      <c r="S746" s="14"/>
      <c r="T746" s="14"/>
      <c r="U746" s="14"/>
      <c r="V746" s="14"/>
      <c r="W746" s="14"/>
      <c r="X746" s="14"/>
      <c r="Y746" s="14"/>
      <c r="Z746" s="14"/>
      <c r="AA746" s="14"/>
      <c r="AB746" s="14"/>
    </row>
    <row r="747">
      <c r="A747" s="7"/>
      <c r="B747" s="11"/>
      <c r="C747" s="9"/>
      <c r="D747" s="22"/>
      <c r="E747" s="11"/>
      <c r="F747" s="11"/>
      <c r="G747" s="11"/>
      <c r="H747" s="79"/>
      <c r="I747" s="14"/>
      <c r="J747" s="14"/>
      <c r="K747" s="14"/>
      <c r="L747" s="14"/>
      <c r="M747" s="14"/>
      <c r="N747" s="14"/>
      <c r="O747" s="14"/>
      <c r="P747" s="14"/>
      <c r="Q747" s="14"/>
      <c r="R747" s="14"/>
      <c r="S747" s="14"/>
      <c r="T747" s="14"/>
      <c r="U747" s="14"/>
      <c r="V747" s="14"/>
      <c r="W747" s="14"/>
      <c r="X747" s="14"/>
      <c r="Y747" s="14"/>
      <c r="Z747" s="14"/>
      <c r="AA747" s="14"/>
      <c r="AB747" s="14"/>
    </row>
    <row r="748">
      <c r="A748" s="7"/>
      <c r="B748" s="11"/>
      <c r="C748" s="9"/>
      <c r="D748" s="22"/>
      <c r="E748" s="11"/>
      <c r="F748" s="11"/>
      <c r="G748" s="11"/>
      <c r="H748" s="79"/>
      <c r="I748" s="14"/>
      <c r="J748" s="14"/>
      <c r="K748" s="14"/>
      <c r="L748" s="14"/>
      <c r="M748" s="14"/>
      <c r="N748" s="14"/>
      <c r="O748" s="14"/>
      <c r="P748" s="14"/>
      <c r="Q748" s="14"/>
      <c r="R748" s="14"/>
      <c r="S748" s="14"/>
      <c r="T748" s="14"/>
      <c r="U748" s="14"/>
      <c r="V748" s="14"/>
      <c r="W748" s="14"/>
      <c r="X748" s="14"/>
      <c r="Y748" s="14"/>
      <c r="Z748" s="14"/>
      <c r="AA748" s="14"/>
      <c r="AB748" s="14"/>
    </row>
    <row r="749">
      <c r="A749" s="7"/>
      <c r="B749" s="11"/>
      <c r="C749" s="9"/>
      <c r="D749" s="22"/>
      <c r="E749" s="11"/>
      <c r="F749" s="11"/>
      <c r="G749" s="11"/>
      <c r="H749" s="79"/>
      <c r="I749" s="14"/>
      <c r="J749" s="14"/>
      <c r="K749" s="14"/>
      <c r="L749" s="14"/>
      <c r="M749" s="14"/>
      <c r="N749" s="14"/>
      <c r="O749" s="14"/>
      <c r="P749" s="14"/>
      <c r="Q749" s="14"/>
      <c r="R749" s="14"/>
      <c r="S749" s="14"/>
      <c r="T749" s="14"/>
      <c r="U749" s="14"/>
      <c r="V749" s="14"/>
      <c r="W749" s="14"/>
      <c r="X749" s="14"/>
      <c r="Y749" s="14"/>
      <c r="Z749" s="14"/>
      <c r="AA749" s="14"/>
      <c r="AB749" s="14"/>
    </row>
    <row r="750">
      <c r="A750" s="7"/>
      <c r="B750" s="11"/>
      <c r="C750" s="9"/>
      <c r="D750" s="22"/>
      <c r="E750" s="11"/>
      <c r="F750" s="11"/>
      <c r="G750" s="11"/>
      <c r="H750" s="79"/>
      <c r="I750" s="14"/>
      <c r="J750" s="14"/>
      <c r="K750" s="14"/>
      <c r="L750" s="14"/>
      <c r="M750" s="14"/>
      <c r="N750" s="14"/>
      <c r="O750" s="14"/>
      <c r="P750" s="14"/>
      <c r="Q750" s="14"/>
      <c r="R750" s="14"/>
      <c r="S750" s="14"/>
      <c r="T750" s="14"/>
      <c r="U750" s="14"/>
      <c r="V750" s="14"/>
      <c r="W750" s="14"/>
      <c r="X750" s="14"/>
      <c r="Y750" s="14"/>
      <c r="Z750" s="14"/>
      <c r="AA750" s="14"/>
      <c r="AB750" s="14"/>
    </row>
    <row r="751">
      <c r="A751" s="7"/>
      <c r="B751" s="11"/>
      <c r="C751" s="9"/>
      <c r="D751" s="22"/>
      <c r="E751" s="11"/>
      <c r="F751" s="11"/>
      <c r="G751" s="11"/>
      <c r="H751" s="79"/>
      <c r="I751" s="14"/>
      <c r="J751" s="14"/>
      <c r="K751" s="14"/>
      <c r="L751" s="14"/>
      <c r="M751" s="14"/>
      <c r="N751" s="14"/>
      <c r="O751" s="14"/>
      <c r="P751" s="14"/>
      <c r="Q751" s="14"/>
      <c r="R751" s="14"/>
      <c r="S751" s="14"/>
      <c r="T751" s="14"/>
      <c r="U751" s="14"/>
      <c r="V751" s="14"/>
      <c r="W751" s="14"/>
      <c r="X751" s="14"/>
      <c r="Y751" s="14"/>
      <c r="Z751" s="14"/>
      <c r="AA751" s="14"/>
      <c r="AB751" s="14"/>
    </row>
    <row r="752">
      <c r="A752" s="7"/>
      <c r="B752" s="11"/>
      <c r="C752" s="9"/>
      <c r="D752" s="22"/>
      <c r="E752" s="11"/>
      <c r="F752" s="11"/>
      <c r="G752" s="11"/>
      <c r="H752" s="79"/>
      <c r="I752" s="14"/>
      <c r="J752" s="14"/>
      <c r="K752" s="14"/>
      <c r="L752" s="14"/>
      <c r="M752" s="14"/>
      <c r="N752" s="14"/>
      <c r="O752" s="14"/>
      <c r="P752" s="14"/>
      <c r="Q752" s="14"/>
      <c r="R752" s="14"/>
      <c r="S752" s="14"/>
      <c r="T752" s="14"/>
      <c r="U752" s="14"/>
      <c r="V752" s="14"/>
      <c r="W752" s="14"/>
      <c r="X752" s="14"/>
      <c r="Y752" s="14"/>
      <c r="Z752" s="14"/>
      <c r="AA752" s="14"/>
      <c r="AB752" s="14"/>
    </row>
    <row r="753">
      <c r="A753" s="7"/>
      <c r="B753" s="11"/>
      <c r="C753" s="9"/>
      <c r="D753" s="22"/>
      <c r="E753" s="11"/>
      <c r="F753" s="11"/>
      <c r="G753" s="11"/>
      <c r="H753" s="79"/>
      <c r="I753" s="14"/>
      <c r="J753" s="14"/>
      <c r="K753" s="14"/>
      <c r="L753" s="14"/>
      <c r="M753" s="14"/>
      <c r="N753" s="14"/>
      <c r="O753" s="14"/>
      <c r="P753" s="14"/>
      <c r="Q753" s="14"/>
      <c r="R753" s="14"/>
      <c r="S753" s="14"/>
      <c r="T753" s="14"/>
      <c r="U753" s="14"/>
      <c r="V753" s="14"/>
      <c r="W753" s="14"/>
      <c r="X753" s="14"/>
      <c r="Y753" s="14"/>
      <c r="Z753" s="14"/>
      <c r="AA753" s="14"/>
      <c r="AB753" s="14"/>
    </row>
    <row r="754">
      <c r="A754" s="7"/>
      <c r="B754" s="11"/>
      <c r="C754" s="9"/>
      <c r="D754" s="22"/>
      <c r="E754" s="11"/>
      <c r="F754" s="11"/>
      <c r="G754" s="11"/>
      <c r="H754" s="79"/>
      <c r="I754" s="14"/>
      <c r="J754" s="14"/>
      <c r="K754" s="14"/>
      <c r="L754" s="14"/>
      <c r="M754" s="14"/>
      <c r="N754" s="14"/>
      <c r="O754" s="14"/>
      <c r="P754" s="14"/>
      <c r="Q754" s="14"/>
      <c r="R754" s="14"/>
      <c r="S754" s="14"/>
      <c r="T754" s="14"/>
      <c r="U754" s="14"/>
      <c r="V754" s="14"/>
      <c r="W754" s="14"/>
      <c r="X754" s="14"/>
      <c r="Y754" s="14"/>
      <c r="Z754" s="14"/>
      <c r="AA754" s="14"/>
      <c r="AB754" s="14"/>
    </row>
    <row r="755">
      <c r="A755" s="7"/>
      <c r="B755" s="11"/>
      <c r="C755" s="9"/>
      <c r="D755" s="22"/>
      <c r="E755" s="11"/>
      <c r="F755" s="11"/>
      <c r="G755" s="11"/>
      <c r="H755" s="79"/>
      <c r="I755" s="14"/>
      <c r="J755" s="14"/>
      <c r="K755" s="14"/>
      <c r="L755" s="14"/>
      <c r="M755" s="14"/>
      <c r="N755" s="14"/>
      <c r="O755" s="14"/>
      <c r="P755" s="14"/>
      <c r="Q755" s="14"/>
      <c r="R755" s="14"/>
      <c r="S755" s="14"/>
      <c r="T755" s="14"/>
      <c r="U755" s="14"/>
      <c r="V755" s="14"/>
      <c r="W755" s="14"/>
      <c r="X755" s="14"/>
      <c r="Y755" s="14"/>
      <c r="Z755" s="14"/>
      <c r="AA755" s="14"/>
      <c r="AB755" s="14"/>
    </row>
    <row r="756">
      <c r="A756" s="7"/>
      <c r="B756" s="11"/>
      <c r="C756" s="9"/>
      <c r="D756" s="22"/>
      <c r="E756" s="11"/>
      <c r="F756" s="11"/>
      <c r="G756" s="11"/>
      <c r="H756" s="79"/>
      <c r="I756" s="14"/>
      <c r="J756" s="14"/>
      <c r="K756" s="14"/>
      <c r="L756" s="14"/>
      <c r="M756" s="14"/>
      <c r="N756" s="14"/>
      <c r="O756" s="14"/>
      <c r="P756" s="14"/>
      <c r="Q756" s="14"/>
      <c r="R756" s="14"/>
      <c r="S756" s="14"/>
      <c r="T756" s="14"/>
      <c r="U756" s="14"/>
      <c r="V756" s="14"/>
      <c r="W756" s="14"/>
      <c r="X756" s="14"/>
      <c r="Y756" s="14"/>
      <c r="Z756" s="14"/>
      <c r="AA756" s="14"/>
      <c r="AB756" s="14"/>
    </row>
    <row r="757">
      <c r="A757" s="7"/>
      <c r="B757" s="11"/>
      <c r="C757" s="9"/>
      <c r="D757" s="22"/>
      <c r="E757" s="11"/>
      <c r="F757" s="11"/>
      <c r="G757" s="11"/>
      <c r="H757" s="79"/>
      <c r="I757" s="14"/>
      <c r="J757" s="14"/>
      <c r="K757" s="14"/>
      <c r="L757" s="14"/>
      <c r="M757" s="14"/>
      <c r="N757" s="14"/>
      <c r="O757" s="14"/>
      <c r="P757" s="14"/>
      <c r="Q757" s="14"/>
      <c r="R757" s="14"/>
      <c r="S757" s="14"/>
      <c r="T757" s="14"/>
      <c r="U757" s="14"/>
      <c r="V757" s="14"/>
      <c r="W757" s="14"/>
      <c r="X757" s="14"/>
      <c r="Y757" s="14"/>
      <c r="Z757" s="14"/>
      <c r="AA757" s="14"/>
      <c r="AB757" s="14"/>
    </row>
    <row r="758">
      <c r="A758" s="7"/>
      <c r="B758" s="11"/>
      <c r="C758" s="9"/>
      <c r="D758" s="22"/>
      <c r="E758" s="11"/>
      <c r="F758" s="11"/>
      <c r="G758" s="11"/>
      <c r="H758" s="79"/>
      <c r="I758" s="14"/>
      <c r="J758" s="14"/>
      <c r="K758" s="14"/>
      <c r="L758" s="14"/>
      <c r="M758" s="14"/>
      <c r="N758" s="14"/>
      <c r="O758" s="14"/>
      <c r="P758" s="14"/>
      <c r="Q758" s="14"/>
      <c r="R758" s="14"/>
      <c r="S758" s="14"/>
      <c r="T758" s="14"/>
      <c r="U758" s="14"/>
      <c r="V758" s="14"/>
      <c r="W758" s="14"/>
      <c r="X758" s="14"/>
      <c r="Y758" s="14"/>
      <c r="Z758" s="14"/>
      <c r="AA758" s="14"/>
      <c r="AB758" s="14"/>
    </row>
    <row r="759">
      <c r="A759" s="7"/>
      <c r="B759" s="11"/>
      <c r="C759" s="9"/>
      <c r="D759" s="22"/>
      <c r="E759" s="11"/>
      <c r="F759" s="11"/>
      <c r="G759" s="11"/>
      <c r="H759" s="79"/>
      <c r="I759" s="14"/>
      <c r="J759" s="14"/>
      <c r="K759" s="14"/>
      <c r="L759" s="14"/>
      <c r="M759" s="14"/>
      <c r="N759" s="14"/>
      <c r="O759" s="14"/>
      <c r="P759" s="14"/>
      <c r="Q759" s="14"/>
      <c r="R759" s="14"/>
      <c r="S759" s="14"/>
      <c r="T759" s="14"/>
      <c r="U759" s="14"/>
      <c r="V759" s="14"/>
      <c r="W759" s="14"/>
      <c r="X759" s="14"/>
      <c r="Y759" s="14"/>
      <c r="Z759" s="14"/>
      <c r="AA759" s="14"/>
      <c r="AB759" s="14"/>
    </row>
    <row r="760">
      <c r="A760" s="7"/>
      <c r="B760" s="11"/>
      <c r="C760" s="9"/>
      <c r="D760" s="22"/>
      <c r="E760" s="11"/>
      <c r="F760" s="11"/>
      <c r="G760" s="11"/>
      <c r="H760" s="79"/>
      <c r="I760" s="14"/>
      <c r="J760" s="14"/>
      <c r="K760" s="14"/>
      <c r="L760" s="14"/>
      <c r="M760" s="14"/>
      <c r="N760" s="14"/>
      <c r="O760" s="14"/>
      <c r="P760" s="14"/>
      <c r="Q760" s="14"/>
      <c r="R760" s="14"/>
      <c r="S760" s="14"/>
      <c r="T760" s="14"/>
      <c r="U760" s="14"/>
      <c r="V760" s="14"/>
      <c r="W760" s="14"/>
      <c r="X760" s="14"/>
      <c r="Y760" s="14"/>
      <c r="Z760" s="14"/>
      <c r="AA760" s="14"/>
      <c r="AB760" s="14"/>
    </row>
    <row r="761">
      <c r="A761" s="7"/>
      <c r="B761" s="11"/>
      <c r="C761" s="9"/>
      <c r="D761" s="22"/>
      <c r="E761" s="11"/>
      <c r="F761" s="11"/>
      <c r="G761" s="11"/>
      <c r="H761" s="79"/>
      <c r="I761" s="14"/>
      <c r="J761" s="14"/>
      <c r="K761" s="14"/>
      <c r="L761" s="14"/>
      <c r="M761" s="14"/>
      <c r="N761" s="14"/>
      <c r="O761" s="14"/>
      <c r="P761" s="14"/>
      <c r="Q761" s="14"/>
      <c r="R761" s="14"/>
      <c r="S761" s="14"/>
      <c r="T761" s="14"/>
      <c r="U761" s="14"/>
      <c r="V761" s="14"/>
      <c r="W761" s="14"/>
      <c r="X761" s="14"/>
      <c r="Y761" s="14"/>
      <c r="Z761" s="14"/>
      <c r="AA761" s="14"/>
      <c r="AB761" s="14"/>
    </row>
    <row r="762">
      <c r="A762" s="7"/>
      <c r="B762" s="11"/>
      <c r="C762" s="9"/>
      <c r="D762" s="22"/>
      <c r="E762" s="11"/>
      <c r="F762" s="11"/>
      <c r="G762" s="11"/>
      <c r="H762" s="79"/>
      <c r="I762" s="14"/>
      <c r="J762" s="14"/>
      <c r="K762" s="14"/>
      <c r="L762" s="14"/>
      <c r="M762" s="14"/>
      <c r="N762" s="14"/>
      <c r="O762" s="14"/>
      <c r="P762" s="14"/>
      <c r="Q762" s="14"/>
      <c r="R762" s="14"/>
      <c r="S762" s="14"/>
      <c r="T762" s="14"/>
      <c r="U762" s="14"/>
      <c r="V762" s="14"/>
      <c r="W762" s="14"/>
      <c r="X762" s="14"/>
      <c r="Y762" s="14"/>
      <c r="Z762" s="14"/>
      <c r="AA762" s="14"/>
      <c r="AB762" s="14"/>
    </row>
    <row r="763">
      <c r="A763" s="7"/>
      <c r="B763" s="11"/>
      <c r="C763" s="9"/>
      <c r="D763" s="22"/>
      <c r="E763" s="11"/>
      <c r="F763" s="11"/>
      <c r="G763" s="11"/>
      <c r="H763" s="79"/>
      <c r="I763" s="14"/>
      <c r="J763" s="14"/>
      <c r="K763" s="14"/>
      <c r="L763" s="14"/>
      <c r="M763" s="14"/>
      <c r="N763" s="14"/>
      <c r="O763" s="14"/>
      <c r="P763" s="14"/>
      <c r="Q763" s="14"/>
      <c r="R763" s="14"/>
      <c r="S763" s="14"/>
      <c r="T763" s="14"/>
      <c r="U763" s="14"/>
      <c r="V763" s="14"/>
      <c r="W763" s="14"/>
      <c r="X763" s="14"/>
      <c r="Y763" s="14"/>
      <c r="Z763" s="14"/>
      <c r="AA763" s="14"/>
      <c r="AB763" s="14"/>
    </row>
    <row r="764">
      <c r="A764" s="7"/>
      <c r="B764" s="11"/>
      <c r="C764" s="9"/>
      <c r="D764" s="22"/>
      <c r="E764" s="11"/>
      <c r="F764" s="11"/>
      <c r="G764" s="11"/>
      <c r="H764" s="79"/>
      <c r="I764" s="14"/>
      <c r="J764" s="14"/>
      <c r="K764" s="14"/>
      <c r="L764" s="14"/>
      <c r="M764" s="14"/>
      <c r="N764" s="14"/>
      <c r="O764" s="14"/>
      <c r="P764" s="14"/>
      <c r="Q764" s="14"/>
      <c r="R764" s="14"/>
      <c r="S764" s="14"/>
      <c r="T764" s="14"/>
      <c r="U764" s="14"/>
      <c r="V764" s="14"/>
      <c r="W764" s="14"/>
      <c r="X764" s="14"/>
      <c r="Y764" s="14"/>
      <c r="Z764" s="14"/>
      <c r="AA764" s="14"/>
      <c r="AB764" s="14"/>
    </row>
    <row r="765">
      <c r="A765" s="7"/>
      <c r="B765" s="11"/>
      <c r="C765" s="9"/>
      <c r="D765" s="22"/>
      <c r="E765" s="11"/>
      <c r="F765" s="11"/>
      <c r="G765" s="11"/>
      <c r="H765" s="79"/>
      <c r="I765" s="14"/>
      <c r="J765" s="14"/>
      <c r="K765" s="14"/>
      <c r="L765" s="14"/>
      <c r="M765" s="14"/>
      <c r="N765" s="14"/>
      <c r="O765" s="14"/>
      <c r="P765" s="14"/>
      <c r="Q765" s="14"/>
      <c r="R765" s="14"/>
      <c r="S765" s="14"/>
      <c r="T765" s="14"/>
      <c r="U765" s="14"/>
      <c r="V765" s="14"/>
      <c r="W765" s="14"/>
      <c r="X765" s="14"/>
      <c r="Y765" s="14"/>
      <c r="Z765" s="14"/>
      <c r="AA765" s="14"/>
      <c r="AB765" s="14"/>
    </row>
    <row r="766">
      <c r="A766" s="7"/>
      <c r="B766" s="11"/>
      <c r="C766" s="9"/>
      <c r="D766" s="22"/>
      <c r="E766" s="11"/>
      <c r="F766" s="11"/>
      <c r="G766" s="11"/>
      <c r="H766" s="79"/>
      <c r="I766" s="14"/>
      <c r="J766" s="14"/>
      <c r="K766" s="14"/>
      <c r="L766" s="14"/>
      <c r="M766" s="14"/>
      <c r="N766" s="14"/>
      <c r="O766" s="14"/>
      <c r="P766" s="14"/>
      <c r="Q766" s="14"/>
      <c r="R766" s="14"/>
      <c r="S766" s="14"/>
      <c r="T766" s="14"/>
      <c r="U766" s="14"/>
      <c r="V766" s="14"/>
      <c r="W766" s="14"/>
      <c r="X766" s="14"/>
      <c r="Y766" s="14"/>
      <c r="Z766" s="14"/>
      <c r="AA766" s="14"/>
      <c r="AB766" s="14"/>
    </row>
    <row r="767">
      <c r="A767" s="7"/>
      <c r="B767" s="11"/>
      <c r="C767" s="9"/>
      <c r="D767" s="22"/>
      <c r="E767" s="11"/>
      <c r="F767" s="11"/>
      <c r="G767" s="11"/>
      <c r="H767" s="79"/>
      <c r="I767" s="14"/>
      <c r="J767" s="14"/>
      <c r="K767" s="14"/>
      <c r="L767" s="14"/>
      <c r="M767" s="14"/>
      <c r="N767" s="14"/>
      <c r="O767" s="14"/>
      <c r="P767" s="14"/>
      <c r="Q767" s="14"/>
      <c r="R767" s="14"/>
      <c r="S767" s="14"/>
      <c r="T767" s="14"/>
      <c r="U767" s="14"/>
      <c r="V767" s="14"/>
      <c r="W767" s="14"/>
      <c r="X767" s="14"/>
      <c r="Y767" s="14"/>
      <c r="Z767" s="14"/>
      <c r="AA767" s="14"/>
      <c r="AB767" s="14"/>
    </row>
    <row r="768">
      <c r="A768" s="7"/>
      <c r="B768" s="11"/>
      <c r="C768" s="9"/>
      <c r="D768" s="22"/>
      <c r="E768" s="11"/>
      <c r="F768" s="11"/>
      <c r="G768" s="11"/>
      <c r="H768" s="79"/>
      <c r="I768" s="14"/>
      <c r="J768" s="14"/>
      <c r="K768" s="14"/>
      <c r="L768" s="14"/>
      <c r="M768" s="14"/>
      <c r="N768" s="14"/>
      <c r="O768" s="14"/>
      <c r="P768" s="14"/>
      <c r="Q768" s="14"/>
      <c r="R768" s="14"/>
      <c r="S768" s="14"/>
      <c r="T768" s="14"/>
      <c r="U768" s="14"/>
      <c r="V768" s="14"/>
      <c r="W768" s="14"/>
      <c r="X768" s="14"/>
      <c r="Y768" s="14"/>
      <c r="Z768" s="14"/>
      <c r="AA768" s="14"/>
      <c r="AB768" s="14"/>
    </row>
    <row r="769">
      <c r="A769" s="7"/>
      <c r="B769" s="11"/>
      <c r="C769" s="9"/>
      <c r="D769" s="22"/>
      <c r="E769" s="11"/>
      <c r="F769" s="11"/>
      <c r="G769" s="11"/>
      <c r="H769" s="79"/>
      <c r="I769" s="14"/>
      <c r="J769" s="14"/>
      <c r="K769" s="14"/>
      <c r="L769" s="14"/>
      <c r="M769" s="14"/>
      <c r="N769" s="14"/>
      <c r="O769" s="14"/>
      <c r="P769" s="14"/>
      <c r="Q769" s="14"/>
      <c r="R769" s="14"/>
      <c r="S769" s="14"/>
      <c r="T769" s="14"/>
      <c r="U769" s="14"/>
      <c r="V769" s="14"/>
      <c r="W769" s="14"/>
      <c r="X769" s="14"/>
      <c r="Y769" s="14"/>
      <c r="Z769" s="14"/>
      <c r="AA769" s="14"/>
      <c r="AB769" s="14"/>
    </row>
    <row r="770">
      <c r="A770" s="7"/>
      <c r="B770" s="11"/>
      <c r="C770" s="9"/>
      <c r="D770" s="22"/>
      <c r="E770" s="11"/>
      <c r="F770" s="11"/>
      <c r="G770" s="11"/>
      <c r="H770" s="79"/>
      <c r="I770" s="14"/>
      <c r="J770" s="14"/>
      <c r="K770" s="14"/>
      <c r="L770" s="14"/>
      <c r="M770" s="14"/>
      <c r="N770" s="14"/>
      <c r="O770" s="14"/>
      <c r="P770" s="14"/>
      <c r="Q770" s="14"/>
      <c r="R770" s="14"/>
      <c r="S770" s="14"/>
      <c r="T770" s="14"/>
      <c r="U770" s="14"/>
      <c r="V770" s="14"/>
      <c r="W770" s="14"/>
      <c r="X770" s="14"/>
      <c r="Y770" s="14"/>
      <c r="Z770" s="14"/>
      <c r="AA770" s="14"/>
      <c r="AB770" s="14"/>
    </row>
    <row r="771">
      <c r="A771" s="7"/>
      <c r="B771" s="11"/>
      <c r="C771" s="9"/>
      <c r="D771" s="22"/>
      <c r="E771" s="11"/>
      <c r="F771" s="11"/>
      <c r="G771" s="11"/>
      <c r="H771" s="79"/>
      <c r="I771" s="14"/>
      <c r="J771" s="14"/>
      <c r="K771" s="14"/>
      <c r="L771" s="14"/>
      <c r="M771" s="14"/>
      <c r="N771" s="14"/>
      <c r="O771" s="14"/>
      <c r="P771" s="14"/>
      <c r="Q771" s="14"/>
      <c r="R771" s="14"/>
      <c r="S771" s="14"/>
      <c r="T771" s="14"/>
      <c r="U771" s="14"/>
      <c r="V771" s="14"/>
      <c r="W771" s="14"/>
      <c r="X771" s="14"/>
      <c r="Y771" s="14"/>
      <c r="Z771" s="14"/>
      <c r="AA771" s="14"/>
      <c r="AB771" s="14"/>
    </row>
    <row r="772">
      <c r="A772" s="7"/>
      <c r="B772" s="11"/>
      <c r="C772" s="9"/>
      <c r="D772" s="22"/>
      <c r="E772" s="11"/>
      <c r="F772" s="11"/>
      <c r="G772" s="11"/>
      <c r="H772" s="79"/>
      <c r="I772" s="14"/>
      <c r="J772" s="14"/>
      <c r="K772" s="14"/>
      <c r="L772" s="14"/>
      <c r="M772" s="14"/>
      <c r="N772" s="14"/>
      <c r="O772" s="14"/>
      <c r="P772" s="14"/>
      <c r="Q772" s="14"/>
      <c r="R772" s="14"/>
      <c r="S772" s="14"/>
      <c r="T772" s="14"/>
      <c r="U772" s="14"/>
      <c r="V772" s="14"/>
      <c r="W772" s="14"/>
      <c r="X772" s="14"/>
      <c r="Y772" s="14"/>
      <c r="Z772" s="14"/>
      <c r="AA772" s="14"/>
      <c r="AB772" s="14"/>
    </row>
    <row r="773">
      <c r="A773" s="7"/>
      <c r="B773" s="11"/>
      <c r="C773" s="9"/>
      <c r="D773" s="22"/>
      <c r="E773" s="11"/>
      <c r="F773" s="11"/>
      <c r="G773" s="11"/>
      <c r="H773" s="79"/>
      <c r="I773" s="14"/>
      <c r="J773" s="14"/>
      <c r="K773" s="14"/>
      <c r="L773" s="14"/>
      <c r="M773" s="14"/>
      <c r="N773" s="14"/>
      <c r="O773" s="14"/>
      <c r="P773" s="14"/>
      <c r="Q773" s="14"/>
      <c r="R773" s="14"/>
      <c r="S773" s="14"/>
      <c r="T773" s="14"/>
      <c r="U773" s="14"/>
      <c r="V773" s="14"/>
      <c r="W773" s="14"/>
      <c r="X773" s="14"/>
      <c r="Y773" s="14"/>
      <c r="Z773" s="14"/>
      <c r="AA773" s="14"/>
      <c r="AB773" s="14"/>
    </row>
    <row r="774">
      <c r="A774" s="7"/>
      <c r="B774" s="11"/>
      <c r="C774" s="9"/>
      <c r="D774" s="22"/>
      <c r="E774" s="11"/>
      <c r="F774" s="11"/>
      <c r="G774" s="11"/>
      <c r="H774" s="79"/>
      <c r="I774" s="14"/>
      <c r="J774" s="14"/>
      <c r="K774" s="14"/>
      <c r="L774" s="14"/>
      <c r="M774" s="14"/>
      <c r="N774" s="14"/>
      <c r="O774" s="14"/>
      <c r="P774" s="14"/>
      <c r="Q774" s="14"/>
      <c r="R774" s="14"/>
      <c r="S774" s="14"/>
      <c r="T774" s="14"/>
      <c r="U774" s="14"/>
      <c r="V774" s="14"/>
      <c r="W774" s="14"/>
      <c r="X774" s="14"/>
      <c r="Y774" s="14"/>
      <c r="Z774" s="14"/>
      <c r="AA774" s="14"/>
      <c r="AB774" s="14"/>
    </row>
    <row r="775">
      <c r="A775" s="7"/>
      <c r="B775" s="11"/>
      <c r="C775" s="9"/>
      <c r="D775" s="22"/>
      <c r="E775" s="11"/>
      <c r="F775" s="11"/>
      <c r="G775" s="11"/>
      <c r="H775" s="79"/>
      <c r="I775" s="14"/>
      <c r="J775" s="14"/>
      <c r="K775" s="14"/>
      <c r="L775" s="14"/>
      <c r="M775" s="14"/>
      <c r="N775" s="14"/>
      <c r="O775" s="14"/>
      <c r="P775" s="14"/>
      <c r="Q775" s="14"/>
      <c r="R775" s="14"/>
      <c r="S775" s="14"/>
      <c r="T775" s="14"/>
      <c r="U775" s="14"/>
      <c r="V775" s="14"/>
      <c r="W775" s="14"/>
      <c r="X775" s="14"/>
      <c r="Y775" s="14"/>
      <c r="Z775" s="14"/>
      <c r="AA775" s="14"/>
      <c r="AB775" s="14"/>
    </row>
    <row r="776">
      <c r="A776" s="7"/>
      <c r="B776" s="11"/>
      <c r="C776" s="9"/>
      <c r="D776" s="22"/>
      <c r="E776" s="11"/>
      <c r="F776" s="11"/>
      <c r="G776" s="11"/>
      <c r="H776" s="79"/>
      <c r="I776" s="14"/>
      <c r="J776" s="14"/>
      <c r="K776" s="14"/>
      <c r="L776" s="14"/>
      <c r="M776" s="14"/>
      <c r="N776" s="14"/>
      <c r="O776" s="14"/>
      <c r="P776" s="14"/>
      <c r="Q776" s="14"/>
      <c r="R776" s="14"/>
      <c r="S776" s="14"/>
      <c r="T776" s="14"/>
      <c r="U776" s="14"/>
      <c r="V776" s="14"/>
      <c r="W776" s="14"/>
      <c r="X776" s="14"/>
      <c r="Y776" s="14"/>
      <c r="Z776" s="14"/>
      <c r="AA776" s="14"/>
      <c r="AB776" s="14"/>
    </row>
    <row r="777">
      <c r="A777" s="7"/>
      <c r="B777" s="11"/>
      <c r="C777" s="9"/>
      <c r="D777" s="22"/>
      <c r="E777" s="11"/>
      <c r="F777" s="11"/>
      <c r="G777" s="11"/>
      <c r="H777" s="79"/>
      <c r="I777" s="14"/>
      <c r="J777" s="14"/>
      <c r="K777" s="14"/>
      <c r="L777" s="14"/>
      <c r="M777" s="14"/>
      <c r="N777" s="14"/>
      <c r="O777" s="14"/>
      <c r="P777" s="14"/>
      <c r="Q777" s="14"/>
      <c r="R777" s="14"/>
      <c r="S777" s="14"/>
      <c r="T777" s="14"/>
      <c r="U777" s="14"/>
      <c r="V777" s="14"/>
      <c r="W777" s="14"/>
      <c r="X777" s="14"/>
      <c r="Y777" s="14"/>
      <c r="Z777" s="14"/>
      <c r="AA777" s="14"/>
      <c r="AB777" s="14"/>
    </row>
    <row r="778">
      <c r="A778" s="7"/>
      <c r="B778" s="11"/>
      <c r="C778" s="9"/>
      <c r="D778" s="22"/>
      <c r="E778" s="11"/>
      <c r="F778" s="11"/>
      <c r="G778" s="11"/>
      <c r="H778" s="79"/>
      <c r="I778" s="14"/>
      <c r="J778" s="14"/>
      <c r="K778" s="14"/>
      <c r="L778" s="14"/>
      <c r="M778" s="14"/>
      <c r="N778" s="14"/>
      <c r="O778" s="14"/>
      <c r="P778" s="14"/>
      <c r="Q778" s="14"/>
      <c r="R778" s="14"/>
      <c r="S778" s="14"/>
      <c r="T778" s="14"/>
      <c r="U778" s="14"/>
      <c r="V778" s="14"/>
      <c r="W778" s="14"/>
      <c r="X778" s="14"/>
      <c r="Y778" s="14"/>
      <c r="Z778" s="14"/>
      <c r="AA778" s="14"/>
      <c r="AB778" s="14"/>
    </row>
    <row r="779">
      <c r="A779" s="7"/>
      <c r="B779" s="11"/>
      <c r="C779" s="9"/>
      <c r="D779" s="22"/>
      <c r="E779" s="11"/>
      <c r="F779" s="11"/>
      <c r="G779" s="11"/>
      <c r="H779" s="79"/>
      <c r="I779" s="14"/>
      <c r="J779" s="14"/>
      <c r="K779" s="14"/>
      <c r="L779" s="14"/>
      <c r="M779" s="14"/>
      <c r="N779" s="14"/>
      <c r="O779" s="14"/>
      <c r="P779" s="14"/>
      <c r="Q779" s="14"/>
      <c r="R779" s="14"/>
      <c r="S779" s="14"/>
      <c r="T779" s="14"/>
      <c r="U779" s="14"/>
      <c r="V779" s="14"/>
      <c r="W779" s="14"/>
      <c r="X779" s="14"/>
      <c r="Y779" s="14"/>
      <c r="Z779" s="14"/>
      <c r="AA779" s="14"/>
      <c r="AB779" s="14"/>
    </row>
    <row r="780">
      <c r="A780" s="7"/>
      <c r="B780" s="11"/>
      <c r="C780" s="9"/>
      <c r="D780" s="22"/>
      <c r="E780" s="11"/>
      <c r="F780" s="11"/>
      <c r="G780" s="11"/>
      <c r="H780" s="79"/>
      <c r="I780" s="14"/>
      <c r="J780" s="14"/>
      <c r="K780" s="14"/>
      <c r="L780" s="14"/>
      <c r="M780" s="14"/>
      <c r="N780" s="14"/>
      <c r="O780" s="14"/>
      <c r="P780" s="14"/>
      <c r="Q780" s="14"/>
      <c r="R780" s="14"/>
      <c r="S780" s="14"/>
      <c r="T780" s="14"/>
      <c r="U780" s="14"/>
      <c r="V780" s="14"/>
      <c r="W780" s="14"/>
      <c r="X780" s="14"/>
      <c r="Y780" s="14"/>
      <c r="Z780" s="14"/>
      <c r="AA780" s="14"/>
      <c r="AB780" s="14"/>
    </row>
    <row r="781">
      <c r="A781" s="7"/>
      <c r="B781" s="11"/>
      <c r="C781" s="9"/>
      <c r="D781" s="22"/>
      <c r="E781" s="11"/>
      <c r="F781" s="11"/>
      <c r="G781" s="11"/>
      <c r="H781" s="79"/>
      <c r="I781" s="14"/>
      <c r="J781" s="14"/>
      <c r="K781" s="14"/>
      <c r="L781" s="14"/>
      <c r="M781" s="14"/>
      <c r="N781" s="14"/>
      <c r="O781" s="14"/>
      <c r="P781" s="14"/>
      <c r="Q781" s="14"/>
      <c r="R781" s="14"/>
      <c r="S781" s="14"/>
      <c r="T781" s="14"/>
      <c r="U781" s="14"/>
      <c r="V781" s="14"/>
      <c r="W781" s="14"/>
      <c r="X781" s="14"/>
      <c r="Y781" s="14"/>
      <c r="Z781" s="14"/>
      <c r="AA781" s="14"/>
      <c r="AB781" s="14"/>
    </row>
    <row r="782">
      <c r="A782" s="7"/>
      <c r="B782" s="11"/>
      <c r="C782" s="9"/>
      <c r="D782" s="22"/>
      <c r="E782" s="11"/>
      <c r="F782" s="11"/>
      <c r="G782" s="11"/>
      <c r="H782" s="79"/>
      <c r="I782" s="14"/>
      <c r="J782" s="14"/>
      <c r="K782" s="14"/>
      <c r="L782" s="14"/>
      <c r="M782" s="14"/>
      <c r="N782" s="14"/>
      <c r="O782" s="14"/>
      <c r="P782" s="14"/>
      <c r="Q782" s="14"/>
      <c r="R782" s="14"/>
      <c r="S782" s="14"/>
      <c r="T782" s="14"/>
      <c r="U782" s="14"/>
      <c r="V782" s="14"/>
      <c r="W782" s="14"/>
      <c r="X782" s="14"/>
      <c r="Y782" s="14"/>
      <c r="Z782" s="14"/>
      <c r="AA782" s="14"/>
      <c r="AB782" s="14"/>
    </row>
    <row r="783">
      <c r="A783" s="7"/>
      <c r="B783" s="11"/>
      <c r="C783" s="9"/>
      <c r="D783" s="22"/>
      <c r="E783" s="11"/>
      <c r="F783" s="11"/>
      <c r="G783" s="11"/>
      <c r="H783" s="79"/>
      <c r="I783" s="14"/>
      <c r="J783" s="14"/>
      <c r="K783" s="14"/>
      <c r="L783" s="14"/>
      <c r="M783" s="14"/>
      <c r="N783" s="14"/>
      <c r="O783" s="14"/>
      <c r="P783" s="14"/>
      <c r="Q783" s="14"/>
      <c r="R783" s="14"/>
      <c r="S783" s="14"/>
      <c r="T783" s="14"/>
      <c r="U783" s="14"/>
      <c r="V783" s="14"/>
      <c r="W783" s="14"/>
      <c r="X783" s="14"/>
      <c r="Y783" s="14"/>
      <c r="Z783" s="14"/>
      <c r="AA783" s="14"/>
      <c r="AB783" s="14"/>
    </row>
    <row r="784">
      <c r="A784" s="7"/>
      <c r="B784" s="11"/>
      <c r="C784" s="9"/>
      <c r="D784" s="22"/>
      <c r="E784" s="11"/>
      <c r="F784" s="11"/>
      <c r="G784" s="11"/>
      <c r="H784" s="79"/>
      <c r="I784" s="14"/>
      <c r="J784" s="14"/>
      <c r="K784" s="14"/>
      <c r="L784" s="14"/>
      <c r="M784" s="14"/>
      <c r="N784" s="14"/>
      <c r="O784" s="14"/>
      <c r="P784" s="14"/>
      <c r="Q784" s="14"/>
      <c r="R784" s="14"/>
      <c r="S784" s="14"/>
      <c r="T784" s="14"/>
      <c r="U784" s="14"/>
      <c r="V784" s="14"/>
      <c r="W784" s="14"/>
      <c r="X784" s="14"/>
      <c r="Y784" s="14"/>
      <c r="Z784" s="14"/>
      <c r="AA784" s="14"/>
      <c r="AB784" s="14"/>
    </row>
    <row r="785">
      <c r="A785" s="7"/>
      <c r="B785" s="11"/>
      <c r="C785" s="9"/>
      <c r="D785" s="22"/>
      <c r="E785" s="11"/>
      <c r="F785" s="11"/>
      <c r="G785" s="11"/>
      <c r="H785" s="79"/>
      <c r="I785" s="14"/>
      <c r="J785" s="14"/>
      <c r="K785" s="14"/>
      <c r="L785" s="14"/>
      <c r="M785" s="14"/>
      <c r="N785" s="14"/>
      <c r="O785" s="14"/>
      <c r="P785" s="14"/>
      <c r="Q785" s="14"/>
      <c r="R785" s="14"/>
      <c r="S785" s="14"/>
      <c r="T785" s="14"/>
      <c r="U785" s="14"/>
      <c r="V785" s="14"/>
      <c r="W785" s="14"/>
      <c r="X785" s="14"/>
      <c r="Y785" s="14"/>
      <c r="Z785" s="14"/>
      <c r="AA785" s="14"/>
      <c r="AB785" s="14"/>
    </row>
    <row r="786">
      <c r="A786" s="7"/>
      <c r="B786" s="11"/>
      <c r="C786" s="9"/>
      <c r="D786" s="22"/>
      <c r="E786" s="11"/>
      <c r="F786" s="11"/>
      <c r="G786" s="11"/>
      <c r="H786" s="79"/>
      <c r="I786" s="14"/>
      <c r="J786" s="14"/>
      <c r="K786" s="14"/>
      <c r="L786" s="14"/>
      <c r="M786" s="14"/>
      <c r="N786" s="14"/>
      <c r="O786" s="14"/>
      <c r="P786" s="14"/>
      <c r="Q786" s="14"/>
      <c r="R786" s="14"/>
      <c r="S786" s="14"/>
      <c r="T786" s="14"/>
      <c r="U786" s="14"/>
      <c r="V786" s="14"/>
      <c r="W786" s="14"/>
      <c r="X786" s="14"/>
      <c r="Y786" s="14"/>
      <c r="Z786" s="14"/>
      <c r="AA786" s="14"/>
      <c r="AB786" s="14"/>
    </row>
    <row r="787">
      <c r="A787" s="7"/>
      <c r="B787" s="11"/>
      <c r="C787" s="9"/>
      <c r="D787" s="22"/>
      <c r="E787" s="11"/>
      <c r="F787" s="11"/>
      <c r="G787" s="11"/>
      <c r="H787" s="79"/>
      <c r="I787" s="14"/>
      <c r="J787" s="14"/>
      <c r="K787" s="14"/>
      <c r="L787" s="14"/>
      <c r="M787" s="14"/>
      <c r="N787" s="14"/>
      <c r="O787" s="14"/>
      <c r="P787" s="14"/>
      <c r="Q787" s="14"/>
      <c r="R787" s="14"/>
      <c r="S787" s="14"/>
      <c r="T787" s="14"/>
      <c r="U787" s="14"/>
      <c r="V787" s="14"/>
      <c r="W787" s="14"/>
      <c r="X787" s="14"/>
      <c r="Y787" s="14"/>
      <c r="Z787" s="14"/>
      <c r="AA787" s="14"/>
      <c r="AB787" s="14"/>
    </row>
    <row r="788">
      <c r="A788" s="7"/>
      <c r="B788" s="11"/>
      <c r="C788" s="9"/>
      <c r="D788" s="22"/>
      <c r="E788" s="11"/>
      <c r="F788" s="11"/>
      <c r="G788" s="11"/>
      <c r="H788" s="79"/>
      <c r="I788" s="14"/>
      <c r="J788" s="14"/>
      <c r="K788" s="14"/>
      <c r="L788" s="14"/>
      <c r="M788" s="14"/>
      <c r="N788" s="14"/>
      <c r="O788" s="14"/>
      <c r="P788" s="14"/>
      <c r="Q788" s="14"/>
      <c r="R788" s="14"/>
      <c r="S788" s="14"/>
      <c r="T788" s="14"/>
      <c r="U788" s="14"/>
      <c r="V788" s="14"/>
      <c r="W788" s="14"/>
      <c r="X788" s="14"/>
      <c r="Y788" s="14"/>
      <c r="Z788" s="14"/>
      <c r="AA788" s="14"/>
      <c r="AB788" s="14"/>
    </row>
    <row r="789">
      <c r="A789" s="7"/>
      <c r="B789" s="11"/>
      <c r="C789" s="9"/>
      <c r="D789" s="22"/>
      <c r="E789" s="11"/>
      <c r="F789" s="11"/>
      <c r="G789" s="11"/>
      <c r="H789" s="79"/>
      <c r="I789" s="14"/>
      <c r="J789" s="14"/>
      <c r="K789" s="14"/>
      <c r="L789" s="14"/>
      <c r="M789" s="14"/>
      <c r="N789" s="14"/>
      <c r="O789" s="14"/>
      <c r="P789" s="14"/>
      <c r="Q789" s="14"/>
      <c r="R789" s="14"/>
      <c r="S789" s="14"/>
      <c r="T789" s="14"/>
      <c r="U789" s="14"/>
      <c r="V789" s="14"/>
      <c r="W789" s="14"/>
      <c r="X789" s="14"/>
      <c r="Y789" s="14"/>
      <c r="Z789" s="14"/>
      <c r="AA789" s="14"/>
      <c r="AB789" s="14"/>
    </row>
    <row r="790">
      <c r="A790" s="7"/>
      <c r="B790" s="11"/>
      <c r="C790" s="9"/>
      <c r="D790" s="22"/>
      <c r="E790" s="11"/>
      <c r="F790" s="11"/>
      <c r="G790" s="11"/>
      <c r="H790" s="79"/>
      <c r="I790" s="14"/>
      <c r="J790" s="14"/>
      <c r="K790" s="14"/>
      <c r="L790" s="14"/>
      <c r="M790" s="14"/>
      <c r="N790" s="14"/>
      <c r="O790" s="14"/>
      <c r="P790" s="14"/>
      <c r="Q790" s="14"/>
      <c r="R790" s="14"/>
      <c r="S790" s="14"/>
      <c r="T790" s="14"/>
      <c r="U790" s="14"/>
      <c r="V790" s="14"/>
      <c r="W790" s="14"/>
      <c r="X790" s="14"/>
      <c r="Y790" s="14"/>
      <c r="Z790" s="14"/>
      <c r="AA790" s="14"/>
      <c r="AB790" s="14"/>
    </row>
    <row r="791">
      <c r="A791" s="7"/>
      <c r="B791" s="11"/>
      <c r="C791" s="9"/>
      <c r="D791" s="22"/>
      <c r="E791" s="11"/>
      <c r="F791" s="11"/>
      <c r="G791" s="11"/>
      <c r="H791" s="79"/>
      <c r="I791" s="14"/>
      <c r="J791" s="14"/>
      <c r="K791" s="14"/>
      <c r="L791" s="14"/>
      <c r="M791" s="14"/>
      <c r="N791" s="14"/>
      <c r="O791" s="14"/>
      <c r="P791" s="14"/>
      <c r="Q791" s="14"/>
      <c r="R791" s="14"/>
      <c r="S791" s="14"/>
      <c r="T791" s="14"/>
      <c r="U791" s="14"/>
      <c r="V791" s="14"/>
      <c r="W791" s="14"/>
      <c r="X791" s="14"/>
      <c r="Y791" s="14"/>
      <c r="Z791" s="14"/>
      <c r="AA791" s="14"/>
      <c r="AB791" s="14"/>
    </row>
    <row r="792">
      <c r="A792" s="7"/>
      <c r="B792" s="11"/>
      <c r="C792" s="9"/>
      <c r="D792" s="22"/>
      <c r="E792" s="11"/>
      <c r="F792" s="11"/>
      <c r="G792" s="11"/>
      <c r="H792" s="79"/>
      <c r="I792" s="14"/>
      <c r="J792" s="14"/>
      <c r="K792" s="14"/>
      <c r="L792" s="14"/>
      <c r="M792" s="14"/>
      <c r="N792" s="14"/>
      <c r="O792" s="14"/>
      <c r="P792" s="14"/>
      <c r="Q792" s="14"/>
      <c r="R792" s="14"/>
      <c r="S792" s="14"/>
      <c r="T792" s="14"/>
      <c r="U792" s="14"/>
      <c r="V792" s="14"/>
      <c r="W792" s="14"/>
      <c r="X792" s="14"/>
      <c r="Y792" s="14"/>
      <c r="Z792" s="14"/>
      <c r="AA792" s="14"/>
      <c r="AB792" s="14"/>
    </row>
    <row r="793">
      <c r="A793" s="7"/>
      <c r="B793" s="11"/>
      <c r="C793" s="9"/>
      <c r="D793" s="22"/>
      <c r="E793" s="11"/>
      <c r="F793" s="11"/>
      <c r="G793" s="11"/>
      <c r="H793" s="79"/>
      <c r="I793" s="14"/>
      <c r="J793" s="14"/>
      <c r="K793" s="14"/>
      <c r="L793" s="14"/>
      <c r="M793" s="14"/>
      <c r="N793" s="14"/>
      <c r="O793" s="14"/>
      <c r="P793" s="14"/>
      <c r="Q793" s="14"/>
      <c r="R793" s="14"/>
      <c r="S793" s="14"/>
      <c r="T793" s="14"/>
      <c r="U793" s="14"/>
      <c r="V793" s="14"/>
      <c r="W793" s="14"/>
      <c r="X793" s="14"/>
      <c r="Y793" s="14"/>
      <c r="Z793" s="14"/>
      <c r="AA793" s="14"/>
      <c r="AB793" s="14"/>
    </row>
    <row r="794">
      <c r="A794" s="7"/>
      <c r="B794" s="11"/>
      <c r="C794" s="9"/>
      <c r="D794" s="22"/>
      <c r="E794" s="11"/>
      <c r="F794" s="11"/>
      <c r="G794" s="11"/>
      <c r="H794" s="79"/>
      <c r="I794" s="14"/>
      <c r="J794" s="14"/>
      <c r="K794" s="14"/>
      <c r="L794" s="14"/>
      <c r="M794" s="14"/>
      <c r="N794" s="14"/>
      <c r="O794" s="14"/>
      <c r="P794" s="14"/>
      <c r="Q794" s="14"/>
      <c r="R794" s="14"/>
      <c r="S794" s="14"/>
      <c r="T794" s="14"/>
      <c r="U794" s="14"/>
      <c r="V794" s="14"/>
      <c r="W794" s="14"/>
      <c r="X794" s="14"/>
      <c r="Y794" s="14"/>
      <c r="Z794" s="14"/>
      <c r="AA794" s="14"/>
      <c r="AB794" s="14"/>
    </row>
    <row r="795">
      <c r="A795" s="7"/>
      <c r="B795" s="11"/>
      <c r="C795" s="9"/>
      <c r="D795" s="22"/>
      <c r="E795" s="11"/>
      <c r="F795" s="11"/>
      <c r="G795" s="11"/>
      <c r="H795" s="79"/>
      <c r="I795" s="14"/>
      <c r="J795" s="14"/>
      <c r="K795" s="14"/>
      <c r="L795" s="14"/>
      <c r="M795" s="14"/>
      <c r="N795" s="14"/>
      <c r="O795" s="14"/>
      <c r="P795" s="14"/>
      <c r="Q795" s="14"/>
      <c r="R795" s="14"/>
      <c r="S795" s="14"/>
      <c r="T795" s="14"/>
      <c r="U795" s="14"/>
      <c r="V795" s="14"/>
      <c r="W795" s="14"/>
      <c r="X795" s="14"/>
      <c r="Y795" s="14"/>
      <c r="Z795" s="14"/>
      <c r="AA795" s="14"/>
      <c r="AB795" s="14"/>
    </row>
    <row r="796">
      <c r="A796" s="7"/>
      <c r="B796" s="11"/>
      <c r="C796" s="9"/>
      <c r="D796" s="22"/>
      <c r="E796" s="11"/>
      <c r="F796" s="11"/>
      <c r="G796" s="11"/>
      <c r="H796" s="79"/>
      <c r="I796" s="14"/>
      <c r="J796" s="14"/>
      <c r="K796" s="14"/>
      <c r="L796" s="14"/>
      <c r="M796" s="14"/>
      <c r="N796" s="14"/>
      <c r="O796" s="14"/>
      <c r="P796" s="14"/>
      <c r="Q796" s="14"/>
      <c r="R796" s="14"/>
      <c r="S796" s="14"/>
      <c r="T796" s="14"/>
      <c r="U796" s="14"/>
      <c r="V796" s="14"/>
      <c r="W796" s="14"/>
      <c r="X796" s="14"/>
      <c r="Y796" s="14"/>
      <c r="Z796" s="14"/>
      <c r="AA796" s="14"/>
      <c r="AB796" s="14"/>
    </row>
    <row r="797">
      <c r="A797" s="7"/>
      <c r="B797" s="11"/>
      <c r="C797" s="9"/>
      <c r="D797" s="22"/>
      <c r="E797" s="11"/>
      <c r="F797" s="11"/>
      <c r="G797" s="11"/>
      <c r="H797" s="79"/>
      <c r="I797" s="14"/>
      <c r="J797" s="14"/>
      <c r="K797" s="14"/>
      <c r="L797" s="14"/>
      <c r="M797" s="14"/>
      <c r="N797" s="14"/>
      <c r="O797" s="14"/>
      <c r="P797" s="14"/>
      <c r="Q797" s="14"/>
      <c r="R797" s="14"/>
      <c r="S797" s="14"/>
      <c r="T797" s="14"/>
      <c r="U797" s="14"/>
      <c r="V797" s="14"/>
      <c r="W797" s="14"/>
      <c r="X797" s="14"/>
      <c r="Y797" s="14"/>
      <c r="Z797" s="14"/>
      <c r="AA797" s="14"/>
      <c r="AB797" s="14"/>
    </row>
    <row r="798">
      <c r="A798" s="7"/>
      <c r="B798" s="11"/>
      <c r="C798" s="9"/>
      <c r="D798" s="22"/>
      <c r="E798" s="11"/>
      <c r="F798" s="11"/>
      <c r="G798" s="11"/>
      <c r="H798" s="79"/>
      <c r="I798" s="14"/>
      <c r="J798" s="14"/>
      <c r="K798" s="14"/>
      <c r="L798" s="14"/>
      <c r="M798" s="14"/>
      <c r="N798" s="14"/>
      <c r="O798" s="14"/>
      <c r="P798" s="14"/>
      <c r="Q798" s="14"/>
      <c r="R798" s="14"/>
      <c r="S798" s="14"/>
      <c r="T798" s="14"/>
      <c r="U798" s="14"/>
      <c r="V798" s="14"/>
      <c r="W798" s="14"/>
      <c r="X798" s="14"/>
      <c r="Y798" s="14"/>
      <c r="Z798" s="14"/>
      <c r="AA798" s="14"/>
      <c r="AB798" s="14"/>
    </row>
    <row r="799">
      <c r="A799" s="7"/>
      <c r="B799" s="11"/>
      <c r="C799" s="9"/>
      <c r="D799" s="22"/>
      <c r="E799" s="11"/>
      <c r="F799" s="11"/>
      <c r="G799" s="11"/>
      <c r="H799" s="79"/>
      <c r="I799" s="14"/>
      <c r="J799" s="14"/>
      <c r="K799" s="14"/>
      <c r="L799" s="14"/>
      <c r="M799" s="14"/>
      <c r="N799" s="14"/>
      <c r="O799" s="14"/>
      <c r="P799" s="14"/>
      <c r="Q799" s="14"/>
      <c r="R799" s="14"/>
      <c r="S799" s="14"/>
      <c r="T799" s="14"/>
      <c r="U799" s="14"/>
      <c r="V799" s="14"/>
      <c r="W799" s="14"/>
      <c r="X799" s="14"/>
      <c r="Y799" s="14"/>
      <c r="Z799" s="14"/>
      <c r="AA799" s="14"/>
      <c r="AB799" s="14"/>
    </row>
    <row r="800">
      <c r="A800" s="7"/>
      <c r="B800" s="11"/>
      <c r="C800" s="9"/>
      <c r="D800" s="22"/>
      <c r="E800" s="11"/>
      <c r="F800" s="11"/>
      <c r="G800" s="11"/>
      <c r="H800" s="79"/>
      <c r="I800" s="14"/>
      <c r="J800" s="14"/>
      <c r="K800" s="14"/>
      <c r="L800" s="14"/>
      <c r="M800" s="14"/>
      <c r="N800" s="14"/>
      <c r="O800" s="14"/>
      <c r="P800" s="14"/>
      <c r="Q800" s="14"/>
      <c r="R800" s="14"/>
      <c r="S800" s="14"/>
      <c r="T800" s="14"/>
      <c r="U800" s="14"/>
      <c r="V800" s="14"/>
      <c r="W800" s="14"/>
      <c r="X800" s="14"/>
      <c r="Y800" s="14"/>
      <c r="Z800" s="14"/>
      <c r="AA800" s="14"/>
      <c r="AB800" s="14"/>
    </row>
    <row r="801">
      <c r="A801" s="7"/>
      <c r="B801" s="11"/>
      <c r="C801" s="9"/>
      <c r="D801" s="22"/>
      <c r="E801" s="11"/>
      <c r="F801" s="11"/>
      <c r="G801" s="11"/>
      <c r="H801" s="79"/>
      <c r="I801" s="14"/>
      <c r="J801" s="14"/>
      <c r="K801" s="14"/>
      <c r="L801" s="14"/>
      <c r="M801" s="14"/>
      <c r="N801" s="14"/>
      <c r="O801" s="14"/>
      <c r="P801" s="14"/>
      <c r="Q801" s="14"/>
      <c r="R801" s="14"/>
      <c r="S801" s="14"/>
      <c r="T801" s="14"/>
      <c r="U801" s="14"/>
      <c r="V801" s="14"/>
      <c r="W801" s="14"/>
      <c r="X801" s="14"/>
      <c r="Y801" s="14"/>
      <c r="Z801" s="14"/>
      <c r="AA801" s="14"/>
      <c r="AB801" s="14"/>
    </row>
    <row r="802">
      <c r="A802" s="7"/>
      <c r="B802" s="11"/>
      <c r="C802" s="9"/>
      <c r="D802" s="22"/>
      <c r="E802" s="11"/>
      <c r="F802" s="11"/>
      <c r="G802" s="11"/>
      <c r="H802" s="79"/>
      <c r="I802" s="14"/>
      <c r="J802" s="14"/>
      <c r="K802" s="14"/>
      <c r="L802" s="14"/>
      <c r="M802" s="14"/>
      <c r="N802" s="14"/>
      <c r="O802" s="14"/>
      <c r="P802" s="14"/>
      <c r="Q802" s="14"/>
      <c r="R802" s="14"/>
      <c r="S802" s="14"/>
      <c r="T802" s="14"/>
      <c r="U802" s="14"/>
      <c r="V802" s="14"/>
      <c r="W802" s="14"/>
      <c r="X802" s="14"/>
      <c r="Y802" s="14"/>
      <c r="Z802" s="14"/>
      <c r="AA802" s="14"/>
      <c r="AB802" s="14"/>
    </row>
    <row r="803">
      <c r="A803" s="7"/>
      <c r="B803" s="11"/>
      <c r="C803" s="9"/>
      <c r="D803" s="22"/>
      <c r="E803" s="11"/>
      <c r="F803" s="11"/>
      <c r="G803" s="11"/>
      <c r="H803" s="79"/>
      <c r="I803" s="14"/>
      <c r="J803" s="14"/>
      <c r="K803" s="14"/>
      <c r="L803" s="14"/>
      <c r="M803" s="14"/>
      <c r="N803" s="14"/>
      <c r="O803" s="14"/>
      <c r="P803" s="14"/>
      <c r="Q803" s="14"/>
      <c r="R803" s="14"/>
      <c r="S803" s="14"/>
      <c r="T803" s="14"/>
      <c r="U803" s="14"/>
      <c r="V803" s="14"/>
      <c r="W803" s="14"/>
      <c r="X803" s="14"/>
      <c r="Y803" s="14"/>
      <c r="Z803" s="14"/>
      <c r="AA803" s="14"/>
      <c r="AB803" s="14"/>
    </row>
    <row r="804">
      <c r="A804" s="7"/>
      <c r="B804" s="11"/>
      <c r="C804" s="9"/>
      <c r="D804" s="22"/>
      <c r="E804" s="11"/>
      <c r="F804" s="11"/>
      <c r="G804" s="11"/>
      <c r="H804" s="79"/>
      <c r="I804" s="14"/>
      <c r="J804" s="14"/>
      <c r="K804" s="14"/>
      <c r="L804" s="14"/>
      <c r="M804" s="14"/>
      <c r="N804" s="14"/>
      <c r="O804" s="14"/>
      <c r="P804" s="14"/>
      <c r="Q804" s="14"/>
      <c r="R804" s="14"/>
      <c r="S804" s="14"/>
      <c r="T804" s="14"/>
      <c r="U804" s="14"/>
      <c r="V804" s="14"/>
      <c r="W804" s="14"/>
      <c r="X804" s="14"/>
      <c r="Y804" s="14"/>
      <c r="Z804" s="14"/>
      <c r="AA804" s="14"/>
      <c r="AB804" s="14"/>
    </row>
    <row r="805">
      <c r="A805" s="7"/>
      <c r="B805" s="11"/>
      <c r="C805" s="9"/>
      <c r="D805" s="22"/>
      <c r="E805" s="11"/>
      <c r="F805" s="11"/>
      <c r="G805" s="11"/>
      <c r="H805" s="79"/>
      <c r="I805" s="14"/>
      <c r="J805" s="14"/>
      <c r="K805" s="14"/>
      <c r="L805" s="14"/>
      <c r="M805" s="14"/>
      <c r="N805" s="14"/>
      <c r="O805" s="14"/>
      <c r="P805" s="14"/>
      <c r="Q805" s="14"/>
      <c r="R805" s="14"/>
      <c r="S805" s="14"/>
      <c r="T805" s="14"/>
      <c r="U805" s="14"/>
      <c r="V805" s="14"/>
      <c r="W805" s="14"/>
      <c r="X805" s="14"/>
      <c r="Y805" s="14"/>
      <c r="Z805" s="14"/>
      <c r="AA805" s="14"/>
      <c r="AB805" s="14"/>
    </row>
    <row r="806">
      <c r="A806" s="7"/>
      <c r="B806" s="11"/>
      <c r="C806" s="9"/>
      <c r="D806" s="22"/>
      <c r="E806" s="11"/>
      <c r="F806" s="11"/>
      <c r="G806" s="11"/>
      <c r="H806" s="79"/>
      <c r="I806" s="14"/>
      <c r="J806" s="14"/>
      <c r="K806" s="14"/>
      <c r="L806" s="14"/>
      <c r="M806" s="14"/>
      <c r="N806" s="14"/>
      <c r="O806" s="14"/>
      <c r="P806" s="14"/>
      <c r="Q806" s="14"/>
      <c r="R806" s="14"/>
      <c r="S806" s="14"/>
      <c r="T806" s="14"/>
      <c r="U806" s="14"/>
      <c r="V806" s="14"/>
      <c r="W806" s="14"/>
      <c r="X806" s="14"/>
      <c r="Y806" s="14"/>
      <c r="Z806" s="14"/>
      <c r="AA806" s="14"/>
      <c r="AB806" s="14"/>
    </row>
    <row r="807">
      <c r="A807" s="7"/>
      <c r="B807" s="11"/>
      <c r="C807" s="9"/>
      <c r="D807" s="22"/>
      <c r="E807" s="11"/>
      <c r="F807" s="11"/>
      <c r="G807" s="11"/>
      <c r="H807" s="79"/>
      <c r="I807" s="14"/>
      <c r="J807" s="14"/>
      <c r="K807" s="14"/>
      <c r="L807" s="14"/>
      <c r="M807" s="14"/>
      <c r="N807" s="14"/>
      <c r="O807" s="14"/>
      <c r="P807" s="14"/>
      <c r="Q807" s="14"/>
      <c r="R807" s="14"/>
      <c r="S807" s="14"/>
      <c r="T807" s="14"/>
      <c r="U807" s="14"/>
      <c r="V807" s="14"/>
      <c r="W807" s="14"/>
      <c r="X807" s="14"/>
      <c r="Y807" s="14"/>
      <c r="Z807" s="14"/>
      <c r="AA807" s="14"/>
      <c r="AB807" s="14"/>
    </row>
    <row r="808">
      <c r="A808" s="7"/>
      <c r="B808" s="11"/>
      <c r="C808" s="9"/>
      <c r="D808" s="22"/>
      <c r="E808" s="11"/>
      <c r="F808" s="11"/>
      <c r="G808" s="11"/>
      <c r="H808" s="79"/>
      <c r="I808" s="14"/>
      <c r="J808" s="14"/>
      <c r="K808" s="14"/>
      <c r="L808" s="14"/>
      <c r="M808" s="14"/>
      <c r="N808" s="14"/>
      <c r="O808" s="14"/>
      <c r="P808" s="14"/>
      <c r="Q808" s="14"/>
      <c r="R808" s="14"/>
      <c r="S808" s="14"/>
      <c r="T808" s="14"/>
      <c r="U808" s="14"/>
      <c r="V808" s="14"/>
      <c r="W808" s="14"/>
      <c r="X808" s="14"/>
      <c r="Y808" s="14"/>
      <c r="Z808" s="14"/>
      <c r="AA808" s="14"/>
      <c r="AB808" s="14"/>
    </row>
    <row r="809">
      <c r="A809" s="7"/>
      <c r="B809" s="11"/>
      <c r="C809" s="9"/>
      <c r="D809" s="22"/>
      <c r="E809" s="11"/>
      <c r="F809" s="11"/>
      <c r="G809" s="11"/>
      <c r="H809" s="79"/>
      <c r="I809" s="14"/>
      <c r="J809" s="14"/>
      <c r="K809" s="14"/>
      <c r="L809" s="14"/>
      <c r="M809" s="14"/>
      <c r="N809" s="14"/>
      <c r="O809" s="14"/>
      <c r="P809" s="14"/>
      <c r="Q809" s="14"/>
      <c r="R809" s="14"/>
      <c r="S809" s="14"/>
      <c r="T809" s="14"/>
      <c r="U809" s="14"/>
      <c r="V809" s="14"/>
      <c r="W809" s="14"/>
      <c r="X809" s="14"/>
      <c r="Y809" s="14"/>
      <c r="Z809" s="14"/>
      <c r="AA809" s="14"/>
      <c r="AB809" s="14"/>
    </row>
    <row r="810">
      <c r="A810" s="7"/>
      <c r="B810" s="11"/>
      <c r="C810" s="9"/>
      <c r="D810" s="22"/>
      <c r="E810" s="11"/>
      <c r="F810" s="11"/>
      <c r="G810" s="11"/>
      <c r="H810" s="79"/>
      <c r="I810" s="14"/>
      <c r="J810" s="14"/>
      <c r="K810" s="14"/>
      <c r="L810" s="14"/>
      <c r="M810" s="14"/>
      <c r="N810" s="14"/>
      <c r="O810" s="14"/>
      <c r="P810" s="14"/>
      <c r="Q810" s="14"/>
      <c r="R810" s="14"/>
      <c r="S810" s="14"/>
      <c r="T810" s="14"/>
      <c r="U810" s="14"/>
      <c r="V810" s="14"/>
      <c r="W810" s="14"/>
      <c r="X810" s="14"/>
      <c r="Y810" s="14"/>
      <c r="Z810" s="14"/>
      <c r="AA810" s="14"/>
      <c r="AB810" s="14"/>
    </row>
    <row r="811">
      <c r="A811" s="7"/>
      <c r="B811" s="11"/>
      <c r="C811" s="9"/>
      <c r="D811" s="22"/>
      <c r="E811" s="11"/>
      <c r="F811" s="11"/>
      <c r="G811" s="11"/>
      <c r="H811" s="79"/>
      <c r="I811" s="14"/>
      <c r="J811" s="14"/>
      <c r="K811" s="14"/>
      <c r="L811" s="14"/>
      <c r="M811" s="14"/>
      <c r="N811" s="14"/>
      <c r="O811" s="14"/>
      <c r="P811" s="14"/>
      <c r="Q811" s="14"/>
      <c r="R811" s="14"/>
      <c r="S811" s="14"/>
      <c r="T811" s="14"/>
      <c r="U811" s="14"/>
      <c r="V811" s="14"/>
      <c r="W811" s="14"/>
      <c r="X811" s="14"/>
      <c r="Y811" s="14"/>
      <c r="Z811" s="14"/>
      <c r="AA811" s="14"/>
      <c r="AB811" s="14"/>
    </row>
    <row r="812">
      <c r="A812" s="7"/>
      <c r="B812" s="11"/>
      <c r="C812" s="9"/>
      <c r="D812" s="22"/>
      <c r="E812" s="11"/>
      <c r="F812" s="11"/>
      <c r="G812" s="11"/>
      <c r="H812" s="79"/>
      <c r="I812" s="14"/>
      <c r="J812" s="14"/>
      <c r="K812" s="14"/>
      <c r="L812" s="14"/>
      <c r="M812" s="14"/>
      <c r="N812" s="14"/>
      <c r="O812" s="14"/>
      <c r="P812" s="14"/>
      <c r="Q812" s="14"/>
      <c r="R812" s="14"/>
      <c r="S812" s="14"/>
      <c r="T812" s="14"/>
      <c r="U812" s="14"/>
      <c r="V812" s="14"/>
      <c r="W812" s="14"/>
      <c r="X812" s="14"/>
      <c r="Y812" s="14"/>
      <c r="Z812" s="14"/>
      <c r="AA812" s="14"/>
      <c r="AB812" s="14"/>
    </row>
    <row r="813">
      <c r="A813" s="7"/>
      <c r="B813" s="11"/>
      <c r="C813" s="9"/>
      <c r="D813" s="22"/>
      <c r="E813" s="11"/>
      <c r="F813" s="11"/>
      <c r="G813" s="11"/>
      <c r="H813" s="79"/>
      <c r="I813" s="14"/>
      <c r="J813" s="14"/>
      <c r="K813" s="14"/>
      <c r="L813" s="14"/>
      <c r="M813" s="14"/>
      <c r="N813" s="14"/>
      <c r="O813" s="14"/>
      <c r="P813" s="14"/>
      <c r="Q813" s="14"/>
      <c r="R813" s="14"/>
      <c r="S813" s="14"/>
      <c r="T813" s="14"/>
      <c r="U813" s="14"/>
      <c r="V813" s="14"/>
      <c r="W813" s="14"/>
      <c r="X813" s="14"/>
      <c r="Y813" s="14"/>
      <c r="Z813" s="14"/>
      <c r="AA813" s="14"/>
      <c r="AB813" s="14"/>
    </row>
    <row r="814">
      <c r="A814" s="7"/>
      <c r="B814" s="11"/>
      <c r="C814" s="9"/>
      <c r="D814" s="22"/>
      <c r="E814" s="11"/>
      <c r="F814" s="11"/>
      <c r="G814" s="11"/>
      <c r="H814" s="79"/>
      <c r="I814" s="14"/>
      <c r="J814" s="14"/>
      <c r="K814" s="14"/>
      <c r="L814" s="14"/>
      <c r="M814" s="14"/>
      <c r="N814" s="14"/>
      <c r="O814" s="14"/>
      <c r="P814" s="14"/>
      <c r="Q814" s="14"/>
      <c r="R814" s="14"/>
      <c r="S814" s="14"/>
      <c r="T814" s="14"/>
      <c r="U814" s="14"/>
      <c r="V814" s="14"/>
      <c r="W814" s="14"/>
      <c r="X814" s="14"/>
      <c r="Y814" s="14"/>
      <c r="Z814" s="14"/>
      <c r="AA814" s="14"/>
      <c r="AB814" s="14"/>
    </row>
    <row r="815">
      <c r="A815" s="7"/>
      <c r="B815" s="11"/>
      <c r="C815" s="9"/>
      <c r="D815" s="22"/>
      <c r="E815" s="11"/>
      <c r="F815" s="11"/>
      <c r="G815" s="11"/>
      <c r="H815" s="79"/>
      <c r="I815" s="14"/>
      <c r="J815" s="14"/>
      <c r="K815" s="14"/>
      <c r="L815" s="14"/>
      <c r="M815" s="14"/>
      <c r="N815" s="14"/>
      <c r="O815" s="14"/>
      <c r="P815" s="14"/>
      <c r="Q815" s="14"/>
      <c r="R815" s="14"/>
      <c r="S815" s="14"/>
      <c r="T815" s="14"/>
      <c r="U815" s="14"/>
      <c r="V815" s="14"/>
      <c r="W815" s="14"/>
      <c r="X815" s="14"/>
      <c r="Y815" s="14"/>
      <c r="Z815" s="14"/>
      <c r="AA815" s="14"/>
      <c r="AB815" s="14"/>
    </row>
    <row r="816">
      <c r="A816" s="7"/>
      <c r="B816" s="11"/>
      <c r="C816" s="9"/>
      <c r="D816" s="22"/>
      <c r="E816" s="11"/>
      <c r="F816" s="11"/>
      <c r="G816" s="11"/>
      <c r="H816" s="79"/>
      <c r="I816" s="14"/>
      <c r="J816" s="14"/>
      <c r="K816" s="14"/>
      <c r="L816" s="14"/>
      <c r="M816" s="14"/>
      <c r="N816" s="14"/>
      <c r="O816" s="14"/>
      <c r="P816" s="14"/>
      <c r="Q816" s="14"/>
      <c r="R816" s="14"/>
      <c r="S816" s="14"/>
      <c r="T816" s="14"/>
      <c r="U816" s="14"/>
      <c r="V816" s="14"/>
      <c r="W816" s="14"/>
      <c r="X816" s="14"/>
      <c r="Y816" s="14"/>
      <c r="Z816" s="14"/>
      <c r="AA816" s="14"/>
      <c r="AB816" s="14"/>
    </row>
    <row r="817">
      <c r="A817" s="7"/>
      <c r="B817" s="11"/>
      <c r="C817" s="9"/>
      <c r="D817" s="22"/>
      <c r="E817" s="11"/>
      <c r="F817" s="11"/>
      <c r="G817" s="11"/>
      <c r="H817" s="79"/>
      <c r="I817" s="14"/>
      <c r="J817" s="14"/>
      <c r="K817" s="14"/>
      <c r="L817" s="14"/>
      <c r="M817" s="14"/>
      <c r="N817" s="14"/>
      <c r="O817" s="14"/>
      <c r="P817" s="14"/>
      <c r="Q817" s="14"/>
      <c r="R817" s="14"/>
      <c r="S817" s="14"/>
      <c r="T817" s="14"/>
      <c r="U817" s="14"/>
      <c r="V817" s="14"/>
      <c r="W817" s="14"/>
      <c r="X817" s="14"/>
      <c r="Y817" s="14"/>
      <c r="Z817" s="14"/>
      <c r="AA817" s="14"/>
      <c r="AB817" s="14"/>
    </row>
    <row r="818">
      <c r="A818" s="7"/>
      <c r="B818" s="11"/>
      <c r="C818" s="9"/>
      <c r="D818" s="22"/>
      <c r="E818" s="11"/>
      <c r="F818" s="11"/>
      <c r="G818" s="11"/>
      <c r="H818" s="79"/>
      <c r="I818" s="14"/>
      <c r="J818" s="14"/>
      <c r="K818" s="14"/>
      <c r="L818" s="14"/>
      <c r="M818" s="14"/>
      <c r="N818" s="14"/>
      <c r="O818" s="14"/>
      <c r="P818" s="14"/>
      <c r="Q818" s="14"/>
      <c r="R818" s="14"/>
      <c r="S818" s="14"/>
      <c r="T818" s="14"/>
      <c r="U818" s="14"/>
      <c r="V818" s="14"/>
      <c r="W818" s="14"/>
      <c r="X818" s="14"/>
      <c r="Y818" s="14"/>
      <c r="Z818" s="14"/>
      <c r="AA818" s="14"/>
      <c r="AB818" s="14"/>
    </row>
    <row r="819">
      <c r="A819" s="7"/>
      <c r="B819" s="11"/>
      <c r="C819" s="9"/>
      <c r="D819" s="22"/>
      <c r="E819" s="11"/>
      <c r="F819" s="11"/>
      <c r="G819" s="11"/>
      <c r="H819" s="79"/>
      <c r="I819" s="14"/>
      <c r="J819" s="14"/>
      <c r="K819" s="14"/>
      <c r="L819" s="14"/>
      <c r="M819" s="14"/>
      <c r="N819" s="14"/>
      <c r="O819" s="14"/>
      <c r="P819" s="14"/>
      <c r="Q819" s="14"/>
      <c r="R819" s="14"/>
      <c r="S819" s="14"/>
      <c r="T819" s="14"/>
      <c r="U819" s="14"/>
      <c r="V819" s="14"/>
      <c r="W819" s="14"/>
      <c r="X819" s="14"/>
      <c r="Y819" s="14"/>
      <c r="Z819" s="14"/>
      <c r="AA819" s="14"/>
      <c r="AB819" s="14"/>
    </row>
    <row r="820">
      <c r="A820" s="7"/>
      <c r="B820" s="11"/>
      <c r="C820" s="9"/>
      <c r="D820" s="22"/>
      <c r="E820" s="11"/>
      <c r="F820" s="11"/>
      <c r="G820" s="11"/>
      <c r="H820" s="79"/>
      <c r="I820" s="14"/>
      <c r="J820" s="14"/>
      <c r="K820" s="14"/>
      <c r="L820" s="14"/>
      <c r="M820" s="14"/>
      <c r="N820" s="14"/>
      <c r="O820" s="14"/>
      <c r="P820" s="14"/>
      <c r="Q820" s="14"/>
      <c r="R820" s="14"/>
      <c r="S820" s="14"/>
      <c r="T820" s="14"/>
      <c r="U820" s="14"/>
      <c r="V820" s="14"/>
      <c r="W820" s="14"/>
      <c r="X820" s="14"/>
      <c r="Y820" s="14"/>
      <c r="Z820" s="14"/>
      <c r="AA820" s="14"/>
      <c r="AB820" s="14"/>
    </row>
    <row r="821">
      <c r="A821" s="7"/>
      <c r="B821" s="11"/>
      <c r="C821" s="9"/>
      <c r="D821" s="22"/>
      <c r="E821" s="11"/>
      <c r="F821" s="11"/>
      <c r="G821" s="11"/>
      <c r="H821" s="79"/>
      <c r="I821" s="14"/>
      <c r="J821" s="14"/>
      <c r="K821" s="14"/>
      <c r="L821" s="14"/>
      <c r="M821" s="14"/>
      <c r="N821" s="14"/>
      <c r="O821" s="14"/>
      <c r="P821" s="14"/>
      <c r="Q821" s="14"/>
      <c r="R821" s="14"/>
      <c r="S821" s="14"/>
      <c r="T821" s="14"/>
      <c r="U821" s="14"/>
      <c r="V821" s="14"/>
      <c r="W821" s="14"/>
      <c r="X821" s="14"/>
      <c r="Y821" s="14"/>
      <c r="Z821" s="14"/>
      <c r="AA821" s="14"/>
      <c r="AB821" s="14"/>
    </row>
    <row r="822">
      <c r="A822" s="7"/>
      <c r="B822" s="11"/>
      <c r="C822" s="9"/>
      <c r="D822" s="22"/>
      <c r="E822" s="11"/>
      <c r="F822" s="11"/>
      <c r="G822" s="11"/>
      <c r="H822" s="79"/>
      <c r="I822" s="14"/>
      <c r="J822" s="14"/>
      <c r="K822" s="14"/>
      <c r="L822" s="14"/>
      <c r="M822" s="14"/>
      <c r="N822" s="14"/>
      <c r="O822" s="14"/>
      <c r="P822" s="14"/>
      <c r="Q822" s="14"/>
      <c r="R822" s="14"/>
      <c r="S822" s="14"/>
      <c r="T822" s="14"/>
      <c r="U822" s="14"/>
      <c r="V822" s="14"/>
      <c r="W822" s="14"/>
      <c r="X822" s="14"/>
      <c r="Y822" s="14"/>
      <c r="Z822" s="14"/>
      <c r="AA822" s="14"/>
      <c r="AB822" s="14"/>
    </row>
    <row r="823">
      <c r="A823" s="7"/>
      <c r="B823" s="11"/>
      <c r="C823" s="9"/>
      <c r="D823" s="22"/>
      <c r="E823" s="11"/>
      <c r="F823" s="11"/>
      <c r="G823" s="11"/>
      <c r="H823" s="79"/>
      <c r="I823" s="14"/>
      <c r="J823" s="14"/>
      <c r="K823" s="14"/>
      <c r="L823" s="14"/>
      <c r="M823" s="14"/>
      <c r="N823" s="14"/>
      <c r="O823" s="14"/>
      <c r="P823" s="14"/>
      <c r="Q823" s="14"/>
      <c r="R823" s="14"/>
      <c r="S823" s="14"/>
      <c r="T823" s="14"/>
      <c r="U823" s="14"/>
      <c r="V823" s="14"/>
      <c r="W823" s="14"/>
      <c r="X823" s="14"/>
      <c r="Y823" s="14"/>
      <c r="Z823" s="14"/>
      <c r="AA823" s="14"/>
      <c r="AB823" s="14"/>
    </row>
    <row r="824">
      <c r="A824" s="7"/>
      <c r="B824" s="11"/>
      <c r="C824" s="9"/>
      <c r="D824" s="22"/>
      <c r="E824" s="11"/>
      <c r="F824" s="11"/>
      <c r="G824" s="11"/>
      <c r="H824" s="79"/>
      <c r="I824" s="14"/>
      <c r="J824" s="14"/>
      <c r="K824" s="14"/>
      <c r="L824" s="14"/>
      <c r="M824" s="14"/>
      <c r="N824" s="14"/>
      <c r="O824" s="14"/>
      <c r="P824" s="14"/>
      <c r="Q824" s="14"/>
      <c r="R824" s="14"/>
      <c r="S824" s="14"/>
      <c r="T824" s="14"/>
      <c r="U824" s="14"/>
      <c r="V824" s="14"/>
      <c r="W824" s="14"/>
      <c r="X824" s="14"/>
      <c r="Y824" s="14"/>
      <c r="Z824" s="14"/>
      <c r="AA824" s="14"/>
      <c r="AB824" s="14"/>
    </row>
    <row r="825">
      <c r="A825" s="7"/>
      <c r="B825" s="11"/>
      <c r="C825" s="9"/>
      <c r="D825" s="22"/>
      <c r="E825" s="11"/>
      <c r="F825" s="11"/>
      <c r="G825" s="11"/>
      <c r="H825" s="79"/>
      <c r="I825" s="14"/>
      <c r="J825" s="14"/>
      <c r="K825" s="14"/>
      <c r="L825" s="14"/>
      <c r="M825" s="14"/>
      <c r="N825" s="14"/>
      <c r="O825" s="14"/>
      <c r="P825" s="14"/>
      <c r="Q825" s="14"/>
      <c r="R825" s="14"/>
      <c r="S825" s="14"/>
      <c r="T825" s="14"/>
      <c r="U825" s="14"/>
      <c r="V825" s="14"/>
      <c r="W825" s="14"/>
      <c r="X825" s="14"/>
      <c r="Y825" s="14"/>
      <c r="Z825" s="14"/>
      <c r="AA825" s="14"/>
      <c r="AB825" s="14"/>
    </row>
    <row r="826">
      <c r="A826" s="7"/>
      <c r="B826" s="11"/>
      <c r="C826" s="9"/>
      <c r="D826" s="22"/>
      <c r="E826" s="11"/>
      <c r="F826" s="11"/>
      <c r="G826" s="11"/>
      <c r="H826" s="79"/>
      <c r="I826" s="14"/>
      <c r="J826" s="14"/>
      <c r="K826" s="14"/>
      <c r="L826" s="14"/>
      <c r="M826" s="14"/>
      <c r="N826" s="14"/>
      <c r="O826" s="14"/>
      <c r="P826" s="14"/>
      <c r="Q826" s="14"/>
      <c r="R826" s="14"/>
      <c r="S826" s="14"/>
      <c r="T826" s="14"/>
      <c r="U826" s="14"/>
      <c r="V826" s="14"/>
      <c r="W826" s="14"/>
      <c r="X826" s="14"/>
      <c r="Y826" s="14"/>
      <c r="Z826" s="14"/>
      <c r="AA826" s="14"/>
      <c r="AB826" s="14"/>
    </row>
    <row r="827">
      <c r="A827" s="7"/>
      <c r="B827" s="11"/>
      <c r="C827" s="9"/>
      <c r="D827" s="22"/>
      <c r="E827" s="11"/>
      <c r="F827" s="11"/>
      <c r="G827" s="11"/>
      <c r="H827" s="79"/>
      <c r="I827" s="14"/>
      <c r="J827" s="14"/>
      <c r="K827" s="14"/>
      <c r="L827" s="14"/>
      <c r="M827" s="14"/>
      <c r="N827" s="14"/>
      <c r="O827" s="14"/>
      <c r="P827" s="14"/>
      <c r="Q827" s="14"/>
      <c r="R827" s="14"/>
      <c r="S827" s="14"/>
      <c r="T827" s="14"/>
      <c r="U827" s="14"/>
      <c r="V827" s="14"/>
      <c r="W827" s="14"/>
      <c r="X827" s="14"/>
      <c r="Y827" s="14"/>
      <c r="Z827" s="14"/>
      <c r="AA827" s="14"/>
      <c r="AB827" s="14"/>
    </row>
    <row r="828">
      <c r="A828" s="7"/>
      <c r="B828" s="11"/>
      <c r="C828" s="9"/>
      <c r="D828" s="22"/>
      <c r="E828" s="11"/>
      <c r="F828" s="11"/>
      <c r="G828" s="11"/>
      <c r="H828" s="79"/>
      <c r="I828" s="14"/>
      <c r="J828" s="14"/>
      <c r="K828" s="14"/>
      <c r="L828" s="14"/>
      <c r="M828" s="14"/>
      <c r="N828" s="14"/>
      <c r="O828" s="14"/>
      <c r="P828" s="14"/>
      <c r="Q828" s="14"/>
      <c r="R828" s="14"/>
      <c r="S828" s="14"/>
      <c r="T828" s="14"/>
      <c r="U828" s="14"/>
      <c r="V828" s="14"/>
      <c r="W828" s="14"/>
      <c r="X828" s="14"/>
      <c r="Y828" s="14"/>
      <c r="Z828" s="14"/>
      <c r="AA828" s="14"/>
      <c r="AB828" s="14"/>
    </row>
    <row r="829">
      <c r="A829" s="7"/>
      <c r="B829" s="11"/>
      <c r="C829" s="9"/>
      <c r="D829" s="22"/>
      <c r="E829" s="11"/>
      <c r="F829" s="11"/>
      <c r="G829" s="11"/>
      <c r="H829" s="79"/>
      <c r="I829" s="14"/>
      <c r="J829" s="14"/>
      <c r="K829" s="14"/>
      <c r="L829" s="14"/>
      <c r="M829" s="14"/>
      <c r="N829" s="14"/>
      <c r="O829" s="14"/>
      <c r="P829" s="14"/>
      <c r="Q829" s="14"/>
      <c r="R829" s="14"/>
      <c r="S829" s="14"/>
      <c r="T829" s="14"/>
      <c r="U829" s="14"/>
      <c r="V829" s="14"/>
      <c r="W829" s="14"/>
      <c r="X829" s="14"/>
      <c r="Y829" s="14"/>
      <c r="Z829" s="14"/>
      <c r="AA829" s="14"/>
      <c r="AB829" s="14"/>
    </row>
    <row r="830">
      <c r="A830" s="7"/>
      <c r="B830" s="11"/>
      <c r="C830" s="9"/>
      <c r="D830" s="22"/>
      <c r="E830" s="11"/>
      <c r="F830" s="11"/>
      <c r="G830" s="11"/>
      <c r="H830" s="79"/>
      <c r="I830" s="14"/>
      <c r="J830" s="14"/>
      <c r="K830" s="14"/>
      <c r="L830" s="14"/>
      <c r="M830" s="14"/>
      <c r="N830" s="14"/>
      <c r="O830" s="14"/>
      <c r="P830" s="14"/>
      <c r="Q830" s="14"/>
      <c r="R830" s="14"/>
      <c r="S830" s="14"/>
      <c r="T830" s="14"/>
      <c r="U830" s="14"/>
      <c r="V830" s="14"/>
      <c r="W830" s="14"/>
      <c r="X830" s="14"/>
      <c r="Y830" s="14"/>
      <c r="Z830" s="14"/>
      <c r="AA830" s="14"/>
      <c r="AB830" s="14"/>
    </row>
    <row r="831">
      <c r="A831" s="7"/>
      <c r="B831" s="11"/>
      <c r="C831" s="9"/>
      <c r="D831" s="22"/>
      <c r="E831" s="11"/>
      <c r="F831" s="11"/>
      <c r="G831" s="11"/>
      <c r="H831" s="79"/>
      <c r="I831" s="14"/>
      <c r="J831" s="14"/>
      <c r="K831" s="14"/>
      <c r="L831" s="14"/>
      <c r="M831" s="14"/>
      <c r="N831" s="14"/>
      <c r="O831" s="14"/>
      <c r="P831" s="14"/>
      <c r="Q831" s="14"/>
      <c r="R831" s="14"/>
      <c r="S831" s="14"/>
      <c r="T831" s="14"/>
      <c r="U831" s="14"/>
      <c r="V831" s="14"/>
      <c r="W831" s="14"/>
      <c r="X831" s="14"/>
      <c r="Y831" s="14"/>
      <c r="Z831" s="14"/>
      <c r="AA831" s="14"/>
      <c r="AB831" s="14"/>
    </row>
    <row r="832">
      <c r="A832" s="7"/>
      <c r="B832" s="11"/>
      <c r="C832" s="9"/>
      <c r="D832" s="22"/>
      <c r="E832" s="11"/>
      <c r="F832" s="11"/>
      <c r="G832" s="11"/>
      <c r="H832" s="79"/>
      <c r="I832" s="14"/>
      <c r="J832" s="14"/>
      <c r="K832" s="14"/>
      <c r="L832" s="14"/>
      <c r="M832" s="14"/>
      <c r="N832" s="14"/>
      <c r="O832" s="14"/>
      <c r="P832" s="14"/>
      <c r="Q832" s="14"/>
      <c r="R832" s="14"/>
      <c r="S832" s="14"/>
      <c r="T832" s="14"/>
      <c r="U832" s="14"/>
      <c r="V832" s="14"/>
      <c r="W832" s="14"/>
      <c r="X832" s="14"/>
      <c r="Y832" s="14"/>
      <c r="Z832" s="14"/>
      <c r="AA832" s="14"/>
      <c r="AB832" s="14"/>
    </row>
    <row r="833">
      <c r="A833" s="7"/>
      <c r="B833" s="11"/>
      <c r="C833" s="9"/>
      <c r="D833" s="22"/>
      <c r="E833" s="11"/>
      <c r="F833" s="11"/>
      <c r="G833" s="11"/>
      <c r="H833" s="79"/>
      <c r="I833" s="14"/>
      <c r="J833" s="14"/>
      <c r="K833" s="14"/>
      <c r="L833" s="14"/>
      <c r="M833" s="14"/>
      <c r="N833" s="14"/>
      <c r="O833" s="14"/>
      <c r="P833" s="14"/>
      <c r="Q833" s="14"/>
      <c r="R833" s="14"/>
      <c r="S833" s="14"/>
      <c r="T833" s="14"/>
      <c r="U833" s="14"/>
      <c r="V833" s="14"/>
      <c r="W833" s="14"/>
      <c r="X833" s="14"/>
      <c r="Y833" s="14"/>
      <c r="Z833" s="14"/>
      <c r="AA833" s="14"/>
      <c r="AB833" s="14"/>
    </row>
    <row r="834">
      <c r="A834" s="7"/>
      <c r="B834" s="11"/>
      <c r="C834" s="9"/>
      <c r="D834" s="22"/>
      <c r="E834" s="11"/>
      <c r="F834" s="11"/>
      <c r="G834" s="11"/>
      <c r="H834" s="79"/>
      <c r="I834" s="14"/>
      <c r="J834" s="14"/>
      <c r="K834" s="14"/>
      <c r="L834" s="14"/>
      <c r="M834" s="14"/>
      <c r="N834" s="14"/>
      <c r="O834" s="14"/>
      <c r="P834" s="14"/>
      <c r="Q834" s="14"/>
      <c r="R834" s="14"/>
      <c r="S834" s="14"/>
      <c r="T834" s="14"/>
      <c r="U834" s="14"/>
      <c r="V834" s="14"/>
      <c r="W834" s="14"/>
      <c r="X834" s="14"/>
      <c r="Y834" s="14"/>
      <c r="Z834" s="14"/>
      <c r="AA834" s="14"/>
      <c r="AB834" s="14"/>
    </row>
    <row r="835">
      <c r="A835" s="7"/>
      <c r="B835" s="11"/>
      <c r="C835" s="9"/>
      <c r="D835" s="22"/>
      <c r="E835" s="11"/>
      <c r="F835" s="11"/>
      <c r="G835" s="11"/>
      <c r="H835" s="79"/>
      <c r="I835" s="14"/>
      <c r="J835" s="14"/>
      <c r="K835" s="14"/>
      <c r="L835" s="14"/>
      <c r="M835" s="14"/>
      <c r="N835" s="14"/>
      <c r="O835" s="14"/>
      <c r="P835" s="14"/>
      <c r="Q835" s="14"/>
      <c r="R835" s="14"/>
      <c r="S835" s="14"/>
      <c r="T835" s="14"/>
      <c r="U835" s="14"/>
      <c r="V835" s="14"/>
      <c r="W835" s="14"/>
      <c r="X835" s="14"/>
      <c r="Y835" s="14"/>
      <c r="Z835" s="14"/>
      <c r="AA835" s="14"/>
      <c r="AB835" s="14"/>
    </row>
    <row r="836">
      <c r="A836" s="7"/>
      <c r="B836" s="11"/>
      <c r="C836" s="9"/>
      <c r="D836" s="22"/>
      <c r="E836" s="11"/>
      <c r="F836" s="11"/>
      <c r="G836" s="11"/>
      <c r="H836" s="79"/>
      <c r="I836" s="14"/>
      <c r="J836" s="14"/>
      <c r="K836" s="14"/>
      <c r="L836" s="14"/>
      <c r="M836" s="14"/>
      <c r="N836" s="14"/>
      <c r="O836" s="14"/>
      <c r="P836" s="14"/>
      <c r="Q836" s="14"/>
      <c r="R836" s="14"/>
      <c r="S836" s="14"/>
      <c r="T836" s="14"/>
      <c r="U836" s="14"/>
      <c r="V836" s="14"/>
      <c r="W836" s="14"/>
      <c r="X836" s="14"/>
      <c r="Y836" s="14"/>
      <c r="Z836" s="14"/>
      <c r="AA836" s="14"/>
      <c r="AB836" s="14"/>
    </row>
    <row r="837">
      <c r="A837" s="7"/>
      <c r="B837" s="11"/>
      <c r="C837" s="9"/>
      <c r="D837" s="22"/>
      <c r="E837" s="11"/>
      <c r="F837" s="11"/>
      <c r="G837" s="11"/>
      <c r="H837" s="79"/>
      <c r="I837" s="14"/>
      <c r="J837" s="14"/>
      <c r="K837" s="14"/>
      <c r="L837" s="14"/>
      <c r="M837" s="14"/>
      <c r="N837" s="14"/>
      <c r="O837" s="14"/>
      <c r="P837" s="14"/>
      <c r="Q837" s="14"/>
      <c r="R837" s="14"/>
      <c r="S837" s="14"/>
      <c r="T837" s="14"/>
      <c r="U837" s="14"/>
      <c r="V837" s="14"/>
      <c r="W837" s="14"/>
      <c r="X837" s="14"/>
      <c r="Y837" s="14"/>
      <c r="Z837" s="14"/>
      <c r="AA837" s="14"/>
      <c r="AB837" s="14"/>
    </row>
    <row r="838">
      <c r="A838" s="7"/>
      <c r="B838" s="11"/>
      <c r="C838" s="9"/>
      <c r="D838" s="22"/>
      <c r="E838" s="11"/>
      <c r="F838" s="11"/>
      <c r="G838" s="11"/>
      <c r="H838" s="79"/>
      <c r="I838" s="14"/>
      <c r="J838" s="14"/>
      <c r="K838" s="14"/>
      <c r="L838" s="14"/>
      <c r="M838" s="14"/>
      <c r="N838" s="14"/>
      <c r="O838" s="14"/>
      <c r="P838" s="14"/>
      <c r="Q838" s="14"/>
      <c r="R838" s="14"/>
      <c r="S838" s="14"/>
      <c r="T838" s="14"/>
      <c r="U838" s="14"/>
      <c r="V838" s="14"/>
      <c r="W838" s="14"/>
      <c r="X838" s="14"/>
      <c r="Y838" s="14"/>
      <c r="Z838" s="14"/>
      <c r="AA838" s="14"/>
      <c r="AB838" s="14"/>
    </row>
    <row r="839">
      <c r="A839" s="7"/>
      <c r="B839" s="11"/>
      <c r="C839" s="9"/>
      <c r="D839" s="22"/>
      <c r="E839" s="11"/>
      <c r="F839" s="11"/>
      <c r="G839" s="11"/>
      <c r="H839" s="79"/>
      <c r="I839" s="14"/>
      <c r="J839" s="14"/>
      <c r="K839" s="14"/>
      <c r="L839" s="14"/>
      <c r="M839" s="14"/>
      <c r="N839" s="14"/>
      <c r="O839" s="14"/>
      <c r="P839" s="14"/>
      <c r="Q839" s="14"/>
      <c r="R839" s="14"/>
      <c r="S839" s="14"/>
      <c r="T839" s="14"/>
      <c r="U839" s="14"/>
      <c r="V839" s="14"/>
      <c r="W839" s="14"/>
      <c r="X839" s="14"/>
      <c r="Y839" s="14"/>
      <c r="Z839" s="14"/>
      <c r="AA839" s="14"/>
      <c r="AB839" s="14"/>
    </row>
    <row r="840">
      <c r="A840" s="7"/>
      <c r="B840" s="11"/>
      <c r="C840" s="9"/>
      <c r="D840" s="22"/>
      <c r="E840" s="11"/>
      <c r="F840" s="11"/>
      <c r="G840" s="11"/>
      <c r="H840" s="79"/>
      <c r="I840" s="14"/>
      <c r="J840" s="14"/>
      <c r="K840" s="14"/>
      <c r="L840" s="14"/>
      <c r="M840" s="14"/>
      <c r="N840" s="14"/>
      <c r="O840" s="14"/>
      <c r="P840" s="14"/>
      <c r="Q840" s="14"/>
      <c r="R840" s="14"/>
      <c r="S840" s="14"/>
      <c r="T840" s="14"/>
      <c r="U840" s="14"/>
      <c r="V840" s="14"/>
      <c r="W840" s="14"/>
      <c r="X840" s="14"/>
      <c r="Y840" s="14"/>
      <c r="Z840" s="14"/>
      <c r="AA840" s="14"/>
      <c r="AB840" s="14"/>
    </row>
    <row r="841">
      <c r="A841" s="7"/>
      <c r="B841" s="11"/>
      <c r="C841" s="9"/>
      <c r="D841" s="22"/>
      <c r="E841" s="11"/>
      <c r="F841" s="11"/>
      <c r="G841" s="11"/>
      <c r="H841" s="79"/>
      <c r="I841" s="14"/>
      <c r="J841" s="14"/>
      <c r="K841" s="14"/>
      <c r="L841" s="14"/>
      <c r="M841" s="14"/>
      <c r="N841" s="14"/>
      <c r="O841" s="14"/>
      <c r="P841" s="14"/>
      <c r="Q841" s="14"/>
      <c r="R841" s="14"/>
      <c r="S841" s="14"/>
      <c r="T841" s="14"/>
      <c r="U841" s="14"/>
      <c r="V841" s="14"/>
      <c r="W841" s="14"/>
      <c r="X841" s="14"/>
      <c r="Y841" s="14"/>
      <c r="Z841" s="14"/>
      <c r="AA841" s="14"/>
      <c r="AB841" s="14"/>
    </row>
    <row r="842">
      <c r="A842" s="7"/>
      <c r="B842" s="11"/>
      <c r="C842" s="9"/>
      <c r="D842" s="22"/>
      <c r="E842" s="11"/>
      <c r="F842" s="11"/>
      <c r="G842" s="11"/>
      <c r="H842" s="79"/>
      <c r="I842" s="14"/>
      <c r="J842" s="14"/>
      <c r="K842" s="14"/>
      <c r="L842" s="14"/>
      <c r="M842" s="14"/>
      <c r="N842" s="14"/>
      <c r="O842" s="14"/>
      <c r="P842" s="14"/>
      <c r="Q842" s="14"/>
      <c r="R842" s="14"/>
      <c r="S842" s="14"/>
      <c r="T842" s="14"/>
      <c r="U842" s="14"/>
      <c r="V842" s="14"/>
      <c r="W842" s="14"/>
      <c r="X842" s="14"/>
      <c r="Y842" s="14"/>
      <c r="Z842" s="14"/>
      <c r="AA842" s="14"/>
      <c r="AB842" s="14"/>
    </row>
    <row r="843">
      <c r="A843" s="7"/>
      <c r="B843" s="11"/>
      <c r="C843" s="9"/>
      <c r="D843" s="22"/>
      <c r="E843" s="11"/>
      <c r="F843" s="11"/>
      <c r="G843" s="11"/>
      <c r="H843" s="79"/>
      <c r="I843" s="14"/>
      <c r="J843" s="14"/>
      <c r="K843" s="14"/>
      <c r="L843" s="14"/>
      <c r="M843" s="14"/>
      <c r="N843" s="14"/>
      <c r="O843" s="14"/>
      <c r="P843" s="14"/>
      <c r="Q843" s="14"/>
      <c r="R843" s="14"/>
      <c r="S843" s="14"/>
      <c r="T843" s="14"/>
      <c r="U843" s="14"/>
      <c r="V843" s="14"/>
      <c r="W843" s="14"/>
      <c r="X843" s="14"/>
      <c r="Y843" s="14"/>
      <c r="Z843" s="14"/>
      <c r="AA843" s="14"/>
      <c r="AB843" s="14"/>
    </row>
    <row r="844">
      <c r="A844" s="7"/>
      <c r="B844" s="11"/>
      <c r="C844" s="9"/>
      <c r="D844" s="22"/>
      <c r="E844" s="11"/>
      <c r="F844" s="11"/>
      <c r="G844" s="11"/>
      <c r="H844" s="79"/>
      <c r="I844" s="14"/>
      <c r="J844" s="14"/>
      <c r="K844" s="14"/>
      <c r="L844" s="14"/>
      <c r="M844" s="14"/>
      <c r="N844" s="14"/>
      <c r="O844" s="14"/>
      <c r="P844" s="14"/>
      <c r="Q844" s="14"/>
      <c r="R844" s="14"/>
      <c r="S844" s="14"/>
      <c r="T844" s="14"/>
      <c r="U844" s="14"/>
      <c r="V844" s="14"/>
      <c r="W844" s="14"/>
      <c r="X844" s="14"/>
      <c r="Y844" s="14"/>
      <c r="Z844" s="14"/>
      <c r="AA844" s="14"/>
      <c r="AB844" s="14"/>
    </row>
    <row r="845">
      <c r="A845" s="7"/>
      <c r="B845" s="11"/>
      <c r="C845" s="9"/>
      <c r="D845" s="22"/>
      <c r="E845" s="11"/>
      <c r="F845" s="11"/>
      <c r="G845" s="11"/>
      <c r="H845" s="79"/>
      <c r="I845" s="14"/>
      <c r="J845" s="14"/>
      <c r="K845" s="14"/>
      <c r="L845" s="14"/>
      <c r="M845" s="14"/>
      <c r="N845" s="14"/>
      <c r="O845" s="14"/>
      <c r="P845" s="14"/>
      <c r="Q845" s="14"/>
      <c r="R845" s="14"/>
      <c r="S845" s="14"/>
      <c r="T845" s="14"/>
      <c r="U845" s="14"/>
      <c r="V845" s="14"/>
      <c r="W845" s="14"/>
      <c r="X845" s="14"/>
      <c r="Y845" s="14"/>
      <c r="Z845" s="14"/>
      <c r="AA845" s="14"/>
      <c r="AB845" s="14"/>
    </row>
    <row r="846">
      <c r="A846" s="7"/>
      <c r="B846" s="11"/>
      <c r="C846" s="9"/>
      <c r="D846" s="22"/>
      <c r="E846" s="11"/>
      <c r="F846" s="11"/>
      <c r="G846" s="11"/>
      <c r="H846" s="79"/>
      <c r="I846" s="14"/>
      <c r="J846" s="14"/>
      <c r="K846" s="14"/>
      <c r="L846" s="14"/>
      <c r="M846" s="14"/>
      <c r="N846" s="14"/>
      <c r="O846" s="14"/>
      <c r="P846" s="14"/>
      <c r="Q846" s="14"/>
      <c r="R846" s="14"/>
      <c r="S846" s="14"/>
      <c r="T846" s="14"/>
      <c r="U846" s="14"/>
      <c r="V846" s="14"/>
      <c r="W846" s="14"/>
      <c r="X846" s="14"/>
      <c r="Y846" s="14"/>
      <c r="Z846" s="14"/>
      <c r="AA846" s="14"/>
      <c r="AB846" s="14"/>
    </row>
    <row r="847">
      <c r="A847" s="7"/>
      <c r="B847" s="11"/>
      <c r="C847" s="9"/>
      <c r="D847" s="22"/>
      <c r="E847" s="11"/>
      <c r="F847" s="11"/>
      <c r="G847" s="11"/>
      <c r="H847" s="79"/>
      <c r="I847" s="14"/>
      <c r="J847" s="14"/>
      <c r="K847" s="14"/>
      <c r="L847" s="14"/>
      <c r="M847" s="14"/>
      <c r="N847" s="14"/>
      <c r="O847" s="14"/>
      <c r="P847" s="14"/>
      <c r="Q847" s="14"/>
      <c r="R847" s="14"/>
      <c r="S847" s="14"/>
      <c r="T847" s="14"/>
      <c r="U847" s="14"/>
      <c r="V847" s="14"/>
      <c r="W847" s="14"/>
      <c r="X847" s="14"/>
      <c r="Y847" s="14"/>
      <c r="Z847" s="14"/>
      <c r="AA847" s="14"/>
      <c r="AB847" s="14"/>
    </row>
    <row r="848">
      <c r="A848" s="7"/>
      <c r="B848" s="11"/>
      <c r="C848" s="9"/>
      <c r="D848" s="22"/>
      <c r="E848" s="11"/>
      <c r="F848" s="11"/>
      <c r="G848" s="11"/>
      <c r="H848" s="79"/>
      <c r="I848" s="14"/>
      <c r="J848" s="14"/>
      <c r="K848" s="14"/>
      <c r="L848" s="14"/>
      <c r="M848" s="14"/>
      <c r="N848" s="14"/>
      <c r="O848" s="14"/>
      <c r="P848" s="14"/>
      <c r="Q848" s="14"/>
      <c r="R848" s="14"/>
      <c r="S848" s="14"/>
      <c r="T848" s="14"/>
      <c r="U848" s="14"/>
      <c r="V848" s="14"/>
      <c r="W848" s="14"/>
      <c r="X848" s="14"/>
      <c r="Y848" s="14"/>
      <c r="Z848" s="14"/>
      <c r="AA848" s="14"/>
      <c r="AB848" s="14"/>
    </row>
    <row r="849">
      <c r="A849" s="7"/>
      <c r="B849" s="11"/>
      <c r="C849" s="9"/>
      <c r="D849" s="22"/>
      <c r="E849" s="11"/>
      <c r="F849" s="11"/>
      <c r="G849" s="11"/>
      <c r="H849" s="79"/>
      <c r="I849" s="14"/>
      <c r="J849" s="14"/>
      <c r="K849" s="14"/>
      <c r="L849" s="14"/>
      <c r="M849" s="14"/>
      <c r="N849" s="14"/>
      <c r="O849" s="14"/>
      <c r="P849" s="14"/>
      <c r="Q849" s="14"/>
      <c r="R849" s="14"/>
      <c r="S849" s="14"/>
      <c r="T849" s="14"/>
      <c r="U849" s="14"/>
      <c r="V849" s="14"/>
      <c r="W849" s="14"/>
      <c r="X849" s="14"/>
      <c r="Y849" s="14"/>
      <c r="Z849" s="14"/>
      <c r="AA849" s="14"/>
      <c r="AB849" s="14"/>
    </row>
    <row r="850">
      <c r="A850" s="7"/>
      <c r="B850" s="11"/>
      <c r="C850" s="9"/>
      <c r="D850" s="22"/>
      <c r="E850" s="11"/>
      <c r="F850" s="11"/>
      <c r="G850" s="11"/>
      <c r="H850" s="79"/>
      <c r="I850" s="14"/>
      <c r="J850" s="14"/>
      <c r="K850" s="14"/>
      <c r="L850" s="14"/>
      <c r="M850" s="14"/>
      <c r="N850" s="14"/>
      <c r="O850" s="14"/>
      <c r="P850" s="14"/>
      <c r="Q850" s="14"/>
      <c r="R850" s="14"/>
      <c r="S850" s="14"/>
      <c r="T850" s="14"/>
      <c r="U850" s="14"/>
      <c r="V850" s="14"/>
      <c r="W850" s="14"/>
      <c r="X850" s="14"/>
      <c r="Y850" s="14"/>
      <c r="Z850" s="14"/>
      <c r="AA850" s="14"/>
      <c r="AB850" s="14"/>
    </row>
    <row r="851">
      <c r="A851" s="7"/>
      <c r="B851" s="11"/>
      <c r="C851" s="9"/>
      <c r="D851" s="22"/>
      <c r="E851" s="11"/>
      <c r="F851" s="11"/>
      <c r="G851" s="11"/>
      <c r="H851" s="79"/>
      <c r="I851" s="14"/>
      <c r="J851" s="14"/>
      <c r="K851" s="14"/>
      <c r="L851" s="14"/>
      <c r="M851" s="14"/>
      <c r="N851" s="14"/>
      <c r="O851" s="14"/>
      <c r="P851" s="14"/>
      <c r="Q851" s="14"/>
      <c r="R851" s="14"/>
      <c r="S851" s="14"/>
      <c r="T851" s="14"/>
      <c r="U851" s="14"/>
      <c r="V851" s="14"/>
      <c r="W851" s="14"/>
      <c r="X851" s="14"/>
      <c r="Y851" s="14"/>
      <c r="Z851" s="14"/>
      <c r="AA851" s="14"/>
      <c r="AB851" s="14"/>
    </row>
    <row r="852">
      <c r="A852" s="7"/>
      <c r="B852" s="11"/>
      <c r="C852" s="9"/>
      <c r="D852" s="22"/>
      <c r="E852" s="11"/>
      <c r="F852" s="11"/>
      <c r="G852" s="11"/>
      <c r="H852" s="79"/>
      <c r="I852" s="14"/>
      <c r="J852" s="14"/>
      <c r="K852" s="14"/>
      <c r="L852" s="14"/>
      <c r="M852" s="14"/>
      <c r="N852" s="14"/>
      <c r="O852" s="14"/>
      <c r="P852" s="14"/>
      <c r="Q852" s="14"/>
      <c r="R852" s="14"/>
      <c r="S852" s="14"/>
      <c r="T852" s="14"/>
      <c r="U852" s="14"/>
      <c r="V852" s="14"/>
      <c r="W852" s="14"/>
      <c r="X852" s="14"/>
      <c r="Y852" s="14"/>
      <c r="Z852" s="14"/>
      <c r="AA852" s="14"/>
      <c r="AB852" s="14"/>
    </row>
    <row r="853">
      <c r="A853" s="7"/>
      <c r="B853" s="11"/>
      <c r="C853" s="9"/>
      <c r="D853" s="22"/>
      <c r="E853" s="11"/>
      <c r="F853" s="11"/>
      <c r="G853" s="11"/>
      <c r="H853" s="79"/>
      <c r="I853" s="14"/>
      <c r="J853" s="14"/>
      <c r="K853" s="14"/>
      <c r="L853" s="14"/>
      <c r="M853" s="14"/>
      <c r="N853" s="14"/>
      <c r="O853" s="14"/>
      <c r="P853" s="14"/>
      <c r="Q853" s="14"/>
      <c r="R853" s="14"/>
      <c r="S853" s="14"/>
      <c r="T853" s="14"/>
      <c r="U853" s="14"/>
      <c r="V853" s="14"/>
      <c r="W853" s="14"/>
      <c r="X853" s="14"/>
      <c r="Y853" s="14"/>
      <c r="Z853" s="14"/>
      <c r="AA853" s="14"/>
      <c r="AB853" s="14"/>
    </row>
    <row r="854">
      <c r="A854" s="7"/>
      <c r="B854" s="11"/>
      <c r="C854" s="9"/>
      <c r="D854" s="22"/>
      <c r="E854" s="11"/>
      <c r="F854" s="11"/>
      <c r="G854" s="11"/>
      <c r="H854" s="79"/>
      <c r="I854" s="14"/>
      <c r="J854" s="14"/>
      <c r="K854" s="14"/>
      <c r="L854" s="14"/>
      <c r="M854" s="14"/>
      <c r="N854" s="14"/>
      <c r="O854" s="14"/>
      <c r="P854" s="14"/>
      <c r="Q854" s="14"/>
      <c r="R854" s="14"/>
      <c r="S854" s="14"/>
      <c r="T854" s="14"/>
      <c r="U854" s="14"/>
      <c r="V854" s="14"/>
      <c r="W854" s="14"/>
      <c r="X854" s="14"/>
      <c r="Y854" s="14"/>
      <c r="Z854" s="14"/>
      <c r="AA854" s="14"/>
      <c r="AB854" s="14"/>
    </row>
    <row r="855">
      <c r="A855" s="7"/>
      <c r="B855" s="11"/>
      <c r="C855" s="9"/>
      <c r="D855" s="22"/>
      <c r="E855" s="11"/>
      <c r="F855" s="11"/>
      <c r="G855" s="11"/>
      <c r="H855" s="79"/>
      <c r="I855" s="14"/>
      <c r="J855" s="14"/>
      <c r="K855" s="14"/>
      <c r="L855" s="14"/>
      <c r="M855" s="14"/>
      <c r="N855" s="14"/>
      <c r="O855" s="14"/>
      <c r="P855" s="14"/>
      <c r="Q855" s="14"/>
      <c r="R855" s="14"/>
      <c r="S855" s="14"/>
      <c r="T855" s="14"/>
      <c r="U855" s="14"/>
      <c r="V855" s="14"/>
      <c r="W855" s="14"/>
      <c r="X855" s="14"/>
      <c r="Y855" s="14"/>
      <c r="Z855" s="14"/>
      <c r="AA855" s="14"/>
      <c r="AB855" s="14"/>
    </row>
    <row r="856">
      <c r="A856" s="7"/>
      <c r="B856" s="11"/>
      <c r="C856" s="9"/>
      <c r="D856" s="22"/>
      <c r="E856" s="11"/>
      <c r="F856" s="11"/>
      <c r="G856" s="11"/>
      <c r="H856" s="79"/>
      <c r="I856" s="14"/>
      <c r="J856" s="14"/>
      <c r="K856" s="14"/>
      <c r="L856" s="14"/>
      <c r="M856" s="14"/>
      <c r="N856" s="14"/>
      <c r="O856" s="14"/>
      <c r="P856" s="14"/>
      <c r="Q856" s="14"/>
      <c r="R856" s="14"/>
      <c r="S856" s="14"/>
      <c r="T856" s="14"/>
      <c r="U856" s="14"/>
      <c r="V856" s="14"/>
      <c r="W856" s="14"/>
      <c r="X856" s="14"/>
      <c r="Y856" s="14"/>
      <c r="Z856" s="14"/>
      <c r="AA856" s="14"/>
      <c r="AB856" s="14"/>
    </row>
    <row r="857">
      <c r="A857" s="7"/>
      <c r="B857" s="11"/>
      <c r="C857" s="9"/>
      <c r="D857" s="22"/>
      <c r="E857" s="11"/>
      <c r="F857" s="11"/>
      <c r="G857" s="11"/>
      <c r="H857" s="79"/>
      <c r="I857" s="14"/>
      <c r="J857" s="14"/>
      <c r="K857" s="14"/>
      <c r="L857" s="14"/>
      <c r="M857" s="14"/>
      <c r="N857" s="14"/>
      <c r="O857" s="14"/>
      <c r="P857" s="14"/>
      <c r="Q857" s="14"/>
      <c r="R857" s="14"/>
      <c r="S857" s="14"/>
      <c r="T857" s="14"/>
      <c r="U857" s="14"/>
      <c r="V857" s="14"/>
      <c r="W857" s="14"/>
      <c r="X857" s="14"/>
      <c r="Y857" s="14"/>
      <c r="Z857" s="14"/>
      <c r="AA857" s="14"/>
      <c r="AB857" s="14"/>
    </row>
    <row r="858">
      <c r="A858" s="7"/>
      <c r="B858" s="11"/>
      <c r="C858" s="9"/>
      <c r="D858" s="22"/>
      <c r="E858" s="11"/>
      <c r="F858" s="11"/>
      <c r="G858" s="11"/>
      <c r="H858" s="79"/>
      <c r="I858" s="14"/>
      <c r="J858" s="14"/>
      <c r="K858" s="14"/>
      <c r="L858" s="14"/>
      <c r="M858" s="14"/>
      <c r="N858" s="14"/>
      <c r="O858" s="14"/>
      <c r="P858" s="14"/>
      <c r="Q858" s="14"/>
      <c r="R858" s="14"/>
      <c r="S858" s="14"/>
      <c r="T858" s="14"/>
      <c r="U858" s="14"/>
      <c r="V858" s="14"/>
      <c r="W858" s="14"/>
      <c r="X858" s="14"/>
      <c r="Y858" s="14"/>
      <c r="Z858" s="14"/>
      <c r="AA858" s="14"/>
      <c r="AB858" s="14"/>
    </row>
    <row r="859">
      <c r="A859" s="7"/>
      <c r="B859" s="11"/>
      <c r="C859" s="9"/>
      <c r="D859" s="22"/>
      <c r="E859" s="11"/>
      <c r="F859" s="11"/>
      <c r="G859" s="11"/>
      <c r="H859" s="79"/>
      <c r="I859" s="14"/>
      <c r="J859" s="14"/>
      <c r="K859" s="14"/>
      <c r="L859" s="14"/>
      <c r="M859" s="14"/>
      <c r="N859" s="14"/>
      <c r="O859" s="14"/>
      <c r="P859" s="14"/>
      <c r="Q859" s="14"/>
      <c r="R859" s="14"/>
      <c r="S859" s="14"/>
      <c r="T859" s="14"/>
      <c r="U859" s="14"/>
      <c r="V859" s="14"/>
      <c r="W859" s="14"/>
      <c r="X859" s="14"/>
      <c r="Y859" s="14"/>
      <c r="Z859" s="14"/>
      <c r="AA859" s="14"/>
      <c r="AB859" s="14"/>
    </row>
    <row r="860">
      <c r="A860" s="7"/>
      <c r="B860" s="11"/>
      <c r="C860" s="9"/>
      <c r="D860" s="22"/>
      <c r="E860" s="11"/>
      <c r="F860" s="11"/>
      <c r="G860" s="11"/>
      <c r="H860" s="79"/>
      <c r="I860" s="14"/>
      <c r="J860" s="14"/>
      <c r="K860" s="14"/>
      <c r="L860" s="14"/>
      <c r="M860" s="14"/>
      <c r="N860" s="14"/>
      <c r="O860" s="14"/>
      <c r="P860" s="14"/>
      <c r="Q860" s="14"/>
      <c r="R860" s="14"/>
      <c r="S860" s="14"/>
      <c r="T860" s="14"/>
      <c r="U860" s="14"/>
      <c r="V860" s="14"/>
      <c r="W860" s="14"/>
      <c r="X860" s="14"/>
      <c r="Y860" s="14"/>
      <c r="Z860" s="14"/>
      <c r="AA860" s="14"/>
      <c r="AB860" s="14"/>
    </row>
    <row r="861">
      <c r="A861" s="7"/>
      <c r="B861" s="11"/>
      <c r="C861" s="9"/>
      <c r="D861" s="22"/>
      <c r="E861" s="11"/>
      <c r="F861" s="11"/>
      <c r="G861" s="11"/>
      <c r="H861" s="79"/>
      <c r="I861" s="14"/>
      <c r="J861" s="14"/>
      <c r="K861" s="14"/>
      <c r="L861" s="14"/>
      <c r="M861" s="14"/>
      <c r="N861" s="14"/>
      <c r="O861" s="14"/>
      <c r="P861" s="14"/>
      <c r="Q861" s="14"/>
      <c r="R861" s="14"/>
      <c r="S861" s="14"/>
      <c r="T861" s="14"/>
      <c r="U861" s="14"/>
      <c r="V861" s="14"/>
      <c r="W861" s="14"/>
      <c r="X861" s="14"/>
      <c r="Y861" s="14"/>
      <c r="Z861" s="14"/>
      <c r="AA861" s="14"/>
      <c r="AB861" s="14"/>
    </row>
    <row r="862">
      <c r="A862" s="7"/>
      <c r="B862" s="11"/>
      <c r="C862" s="9"/>
      <c r="D862" s="22"/>
      <c r="E862" s="11"/>
      <c r="F862" s="11"/>
      <c r="G862" s="11"/>
      <c r="H862" s="79"/>
      <c r="I862" s="14"/>
      <c r="J862" s="14"/>
      <c r="K862" s="14"/>
      <c r="L862" s="14"/>
      <c r="M862" s="14"/>
      <c r="N862" s="14"/>
      <c r="O862" s="14"/>
      <c r="P862" s="14"/>
      <c r="Q862" s="14"/>
      <c r="R862" s="14"/>
      <c r="S862" s="14"/>
      <c r="T862" s="14"/>
      <c r="U862" s="14"/>
      <c r="V862" s="14"/>
      <c r="W862" s="14"/>
      <c r="X862" s="14"/>
      <c r="Y862" s="14"/>
      <c r="Z862" s="14"/>
      <c r="AA862" s="14"/>
      <c r="AB862" s="14"/>
    </row>
    <row r="863">
      <c r="A863" s="7"/>
      <c r="B863" s="11"/>
      <c r="C863" s="9"/>
      <c r="D863" s="22"/>
      <c r="E863" s="11"/>
      <c r="F863" s="11"/>
      <c r="G863" s="11"/>
      <c r="H863" s="79"/>
      <c r="I863" s="14"/>
      <c r="J863" s="14"/>
      <c r="K863" s="14"/>
      <c r="L863" s="14"/>
      <c r="M863" s="14"/>
      <c r="N863" s="14"/>
      <c r="O863" s="14"/>
      <c r="P863" s="14"/>
      <c r="Q863" s="14"/>
      <c r="R863" s="14"/>
      <c r="S863" s="14"/>
      <c r="T863" s="14"/>
      <c r="U863" s="14"/>
      <c r="V863" s="14"/>
      <c r="W863" s="14"/>
      <c r="X863" s="14"/>
      <c r="Y863" s="14"/>
      <c r="Z863" s="14"/>
      <c r="AA863" s="14"/>
      <c r="AB863" s="14"/>
    </row>
    <row r="864">
      <c r="A864" s="7"/>
      <c r="B864" s="11"/>
      <c r="C864" s="9"/>
      <c r="D864" s="22"/>
      <c r="E864" s="11"/>
      <c r="F864" s="11"/>
      <c r="G864" s="11"/>
      <c r="H864" s="79"/>
      <c r="I864" s="14"/>
      <c r="J864" s="14"/>
      <c r="K864" s="14"/>
      <c r="L864" s="14"/>
      <c r="M864" s="14"/>
      <c r="N864" s="14"/>
      <c r="O864" s="14"/>
      <c r="P864" s="14"/>
      <c r="Q864" s="14"/>
      <c r="R864" s="14"/>
      <c r="S864" s="14"/>
      <c r="T864" s="14"/>
      <c r="U864" s="14"/>
      <c r="V864" s="14"/>
      <c r="W864" s="14"/>
      <c r="X864" s="14"/>
      <c r="Y864" s="14"/>
      <c r="Z864" s="14"/>
      <c r="AA864" s="14"/>
      <c r="AB864" s="14"/>
    </row>
    <row r="865">
      <c r="A865" s="7"/>
      <c r="B865" s="11"/>
      <c r="C865" s="9"/>
      <c r="D865" s="22"/>
      <c r="E865" s="11"/>
      <c r="F865" s="11"/>
      <c r="G865" s="11"/>
      <c r="H865" s="79"/>
      <c r="I865" s="14"/>
      <c r="J865" s="14"/>
      <c r="K865" s="14"/>
      <c r="L865" s="14"/>
      <c r="M865" s="14"/>
      <c r="N865" s="14"/>
      <c r="O865" s="14"/>
      <c r="P865" s="14"/>
      <c r="Q865" s="14"/>
      <c r="R865" s="14"/>
      <c r="S865" s="14"/>
      <c r="T865" s="14"/>
      <c r="U865" s="14"/>
      <c r="V865" s="14"/>
      <c r="W865" s="14"/>
      <c r="X865" s="14"/>
      <c r="Y865" s="14"/>
      <c r="Z865" s="14"/>
      <c r="AA865" s="14"/>
      <c r="AB865" s="14"/>
    </row>
    <row r="866">
      <c r="A866" s="7"/>
      <c r="B866" s="11"/>
      <c r="C866" s="9"/>
      <c r="D866" s="22"/>
      <c r="E866" s="11"/>
      <c r="F866" s="11"/>
      <c r="G866" s="11"/>
      <c r="H866" s="79"/>
      <c r="I866" s="14"/>
      <c r="J866" s="14"/>
      <c r="K866" s="14"/>
      <c r="L866" s="14"/>
      <c r="M866" s="14"/>
      <c r="N866" s="14"/>
      <c r="O866" s="14"/>
      <c r="P866" s="14"/>
      <c r="Q866" s="14"/>
      <c r="R866" s="14"/>
      <c r="S866" s="14"/>
      <c r="T866" s="14"/>
      <c r="U866" s="14"/>
      <c r="V866" s="14"/>
      <c r="W866" s="14"/>
      <c r="X866" s="14"/>
      <c r="Y866" s="14"/>
      <c r="Z866" s="14"/>
      <c r="AA866" s="14"/>
      <c r="AB866" s="14"/>
    </row>
    <row r="867">
      <c r="A867" s="7"/>
      <c r="B867" s="11"/>
      <c r="C867" s="9"/>
      <c r="D867" s="22"/>
      <c r="E867" s="11"/>
      <c r="F867" s="11"/>
      <c r="G867" s="11"/>
      <c r="H867" s="79"/>
      <c r="I867" s="14"/>
      <c r="J867" s="14"/>
      <c r="K867" s="14"/>
      <c r="L867" s="14"/>
      <c r="M867" s="14"/>
      <c r="N867" s="14"/>
      <c r="O867" s="14"/>
      <c r="P867" s="14"/>
      <c r="Q867" s="14"/>
      <c r="R867" s="14"/>
      <c r="S867" s="14"/>
      <c r="T867" s="14"/>
      <c r="U867" s="14"/>
      <c r="V867" s="14"/>
      <c r="W867" s="14"/>
      <c r="X867" s="14"/>
      <c r="Y867" s="14"/>
      <c r="Z867" s="14"/>
      <c r="AA867" s="14"/>
      <c r="AB867" s="14"/>
    </row>
    <row r="868">
      <c r="A868" s="7"/>
      <c r="B868" s="11"/>
      <c r="C868" s="9"/>
      <c r="D868" s="22"/>
      <c r="E868" s="11"/>
      <c r="F868" s="11"/>
      <c r="G868" s="11"/>
      <c r="H868" s="79"/>
      <c r="I868" s="14"/>
      <c r="J868" s="14"/>
      <c r="K868" s="14"/>
      <c r="L868" s="14"/>
      <c r="M868" s="14"/>
      <c r="N868" s="14"/>
      <c r="O868" s="14"/>
      <c r="P868" s="14"/>
      <c r="Q868" s="14"/>
      <c r="R868" s="14"/>
      <c r="S868" s="14"/>
      <c r="T868" s="14"/>
      <c r="U868" s="14"/>
      <c r="V868" s="14"/>
      <c r="W868" s="14"/>
      <c r="X868" s="14"/>
      <c r="Y868" s="14"/>
      <c r="Z868" s="14"/>
      <c r="AA868" s="14"/>
      <c r="AB868" s="14"/>
    </row>
    <row r="869">
      <c r="A869" s="7"/>
      <c r="B869" s="11"/>
      <c r="C869" s="9"/>
      <c r="D869" s="22"/>
      <c r="E869" s="11"/>
      <c r="F869" s="11"/>
      <c r="G869" s="11"/>
      <c r="H869" s="79"/>
      <c r="I869" s="14"/>
      <c r="J869" s="14"/>
      <c r="K869" s="14"/>
      <c r="L869" s="14"/>
      <c r="M869" s="14"/>
      <c r="N869" s="14"/>
      <c r="O869" s="14"/>
      <c r="P869" s="14"/>
      <c r="Q869" s="14"/>
      <c r="R869" s="14"/>
      <c r="S869" s="14"/>
      <c r="T869" s="14"/>
      <c r="U869" s="14"/>
      <c r="V869" s="14"/>
      <c r="W869" s="14"/>
      <c r="X869" s="14"/>
      <c r="Y869" s="14"/>
      <c r="Z869" s="14"/>
      <c r="AA869" s="14"/>
      <c r="AB869" s="14"/>
    </row>
    <row r="870">
      <c r="A870" s="7"/>
      <c r="B870" s="11"/>
      <c r="C870" s="9"/>
      <c r="D870" s="22"/>
      <c r="E870" s="11"/>
      <c r="F870" s="11"/>
      <c r="G870" s="11"/>
      <c r="H870" s="79"/>
      <c r="I870" s="14"/>
      <c r="J870" s="14"/>
      <c r="K870" s="14"/>
      <c r="L870" s="14"/>
      <c r="M870" s="14"/>
      <c r="N870" s="14"/>
      <c r="O870" s="14"/>
      <c r="P870" s="14"/>
      <c r="Q870" s="14"/>
      <c r="R870" s="14"/>
      <c r="S870" s="14"/>
      <c r="T870" s="14"/>
      <c r="U870" s="14"/>
      <c r="V870" s="14"/>
      <c r="W870" s="14"/>
      <c r="X870" s="14"/>
      <c r="Y870" s="14"/>
      <c r="Z870" s="14"/>
      <c r="AA870" s="14"/>
      <c r="AB870" s="14"/>
    </row>
    <row r="871">
      <c r="A871" s="7"/>
      <c r="B871" s="11"/>
      <c r="C871" s="9"/>
      <c r="D871" s="22"/>
      <c r="E871" s="11"/>
      <c r="F871" s="11"/>
      <c r="G871" s="11"/>
      <c r="H871" s="79"/>
      <c r="I871" s="14"/>
      <c r="J871" s="14"/>
      <c r="K871" s="14"/>
      <c r="L871" s="14"/>
      <c r="M871" s="14"/>
      <c r="N871" s="14"/>
      <c r="O871" s="14"/>
      <c r="P871" s="14"/>
      <c r="Q871" s="14"/>
      <c r="R871" s="14"/>
      <c r="S871" s="14"/>
      <c r="T871" s="14"/>
      <c r="U871" s="14"/>
      <c r="V871" s="14"/>
      <c r="W871" s="14"/>
      <c r="X871" s="14"/>
      <c r="Y871" s="14"/>
      <c r="Z871" s="14"/>
      <c r="AA871" s="14"/>
      <c r="AB871" s="14"/>
    </row>
    <row r="872">
      <c r="A872" s="7"/>
      <c r="B872" s="11"/>
      <c r="C872" s="9"/>
      <c r="D872" s="22"/>
      <c r="E872" s="11"/>
      <c r="F872" s="11"/>
      <c r="G872" s="11"/>
      <c r="H872" s="79"/>
      <c r="I872" s="14"/>
      <c r="J872" s="14"/>
      <c r="K872" s="14"/>
      <c r="L872" s="14"/>
      <c r="M872" s="14"/>
      <c r="N872" s="14"/>
      <c r="O872" s="14"/>
      <c r="P872" s="14"/>
      <c r="Q872" s="14"/>
      <c r="R872" s="14"/>
      <c r="S872" s="14"/>
      <c r="T872" s="14"/>
      <c r="U872" s="14"/>
      <c r="V872" s="14"/>
      <c r="W872" s="14"/>
      <c r="X872" s="14"/>
      <c r="Y872" s="14"/>
      <c r="Z872" s="14"/>
      <c r="AA872" s="14"/>
      <c r="AB872" s="14"/>
    </row>
    <row r="873">
      <c r="A873" s="7"/>
      <c r="B873" s="11"/>
      <c r="C873" s="9"/>
      <c r="D873" s="22"/>
      <c r="E873" s="11"/>
      <c r="F873" s="11"/>
      <c r="G873" s="11"/>
      <c r="H873" s="79"/>
      <c r="I873" s="14"/>
      <c r="J873" s="14"/>
      <c r="K873" s="14"/>
      <c r="L873" s="14"/>
      <c r="M873" s="14"/>
      <c r="N873" s="14"/>
      <c r="O873" s="14"/>
      <c r="P873" s="14"/>
      <c r="Q873" s="14"/>
      <c r="R873" s="14"/>
      <c r="S873" s="14"/>
      <c r="T873" s="14"/>
      <c r="U873" s="14"/>
      <c r="V873" s="14"/>
      <c r="W873" s="14"/>
      <c r="X873" s="14"/>
      <c r="Y873" s="14"/>
      <c r="Z873" s="14"/>
      <c r="AA873" s="14"/>
      <c r="AB873" s="14"/>
    </row>
    <row r="874">
      <c r="A874" s="7"/>
      <c r="B874" s="11"/>
      <c r="C874" s="9"/>
      <c r="D874" s="22"/>
      <c r="E874" s="11"/>
      <c r="F874" s="11"/>
      <c r="G874" s="11"/>
      <c r="H874" s="79"/>
      <c r="I874" s="14"/>
      <c r="J874" s="14"/>
      <c r="K874" s="14"/>
      <c r="L874" s="14"/>
      <c r="M874" s="14"/>
      <c r="N874" s="14"/>
      <c r="O874" s="14"/>
      <c r="P874" s="14"/>
      <c r="Q874" s="14"/>
      <c r="R874" s="14"/>
      <c r="S874" s="14"/>
      <c r="T874" s="14"/>
      <c r="U874" s="14"/>
      <c r="V874" s="14"/>
      <c r="W874" s="14"/>
      <c r="X874" s="14"/>
      <c r="Y874" s="14"/>
      <c r="Z874" s="14"/>
      <c r="AA874" s="14"/>
      <c r="AB874" s="14"/>
    </row>
    <row r="875">
      <c r="A875" s="7"/>
      <c r="B875" s="11"/>
      <c r="C875" s="9"/>
      <c r="D875" s="22"/>
      <c r="E875" s="11"/>
      <c r="F875" s="11"/>
      <c r="G875" s="11"/>
      <c r="H875" s="79"/>
      <c r="I875" s="14"/>
      <c r="J875" s="14"/>
      <c r="K875" s="14"/>
      <c r="L875" s="14"/>
      <c r="M875" s="14"/>
      <c r="N875" s="14"/>
      <c r="O875" s="14"/>
      <c r="P875" s="14"/>
      <c r="Q875" s="14"/>
      <c r="R875" s="14"/>
      <c r="S875" s="14"/>
      <c r="T875" s="14"/>
      <c r="U875" s="14"/>
      <c r="V875" s="14"/>
      <c r="W875" s="14"/>
      <c r="X875" s="14"/>
      <c r="Y875" s="14"/>
      <c r="Z875" s="14"/>
      <c r="AA875" s="14"/>
      <c r="AB875" s="14"/>
    </row>
    <row r="876">
      <c r="A876" s="7"/>
      <c r="B876" s="11"/>
      <c r="C876" s="9"/>
      <c r="D876" s="22"/>
      <c r="E876" s="11"/>
      <c r="F876" s="11"/>
      <c r="G876" s="11"/>
      <c r="H876" s="79"/>
      <c r="I876" s="14"/>
      <c r="J876" s="14"/>
      <c r="K876" s="14"/>
      <c r="L876" s="14"/>
      <c r="M876" s="14"/>
      <c r="N876" s="14"/>
      <c r="O876" s="14"/>
      <c r="P876" s="14"/>
      <c r="Q876" s="14"/>
      <c r="R876" s="14"/>
      <c r="S876" s="14"/>
      <c r="T876" s="14"/>
      <c r="U876" s="14"/>
      <c r="V876" s="14"/>
      <c r="W876" s="14"/>
      <c r="X876" s="14"/>
      <c r="Y876" s="14"/>
      <c r="Z876" s="14"/>
      <c r="AA876" s="14"/>
      <c r="AB876" s="14"/>
    </row>
    <row r="877">
      <c r="A877" s="7"/>
      <c r="B877" s="11"/>
      <c r="C877" s="9"/>
      <c r="D877" s="22"/>
      <c r="E877" s="11"/>
      <c r="F877" s="11"/>
      <c r="G877" s="11"/>
      <c r="H877" s="79"/>
      <c r="I877" s="14"/>
      <c r="J877" s="14"/>
      <c r="K877" s="14"/>
      <c r="L877" s="14"/>
      <c r="M877" s="14"/>
      <c r="N877" s="14"/>
      <c r="O877" s="14"/>
      <c r="P877" s="14"/>
      <c r="Q877" s="14"/>
      <c r="R877" s="14"/>
      <c r="S877" s="14"/>
      <c r="T877" s="14"/>
      <c r="U877" s="14"/>
      <c r="V877" s="14"/>
      <c r="W877" s="14"/>
      <c r="X877" s="14"/>
      <c r="Y877" s="14"/>
      <c r="Z877" s="14"/>
      <c r="AA877" s="14"/>
      <c r="AB877" s="14"/>
    </row>
    <row r="878">
      <c r="A878" s="7"/>
      <c r="B878" s="11"/>
      <c r="C878" s="9"/>
      <c r="D878" s="22"/>
      <c r="E878" s="11"/>
      <c r="F878" s="11"/>
      <c r="G878" s="11"/>
      <c r="H878" s="79"/>
      <c r="I878" s="14"/>
      <c r="J878" s="14"/>
      <c r="K878" s="14"/>
      <c r="L878" s="14"/>
      <c r="M878" s="14"/>
      <c r="N878" s="14"/>
      <c r="O878" s="14"/>
      <c r="P878" s="14"/>
      <c r="Q878" s="14"/>
      <c r="R878" s="14"/>
      <c r="S878" s="14"/>
      <c r="T878" s="14"/>
      <c r="U878" s="14"/>
      <c r="V878" s="14"/>
      <c r="W878" s="14"/>
      <c r="X878" s="14"/>
      <c r="Y878" s="14"/>
      <c r="Z878" s="14"/>
      <c r="AA878" s="14"/>
      <c r="AB878" s="14"/>
    </row>
    <row r="879">
      <c r="A879" s="7"/>
      <c r="B879" s="11"/>
      <c r="C879" s="9"/>
      <c r="D879" s="22"/>
      <c r="E879" s="11"/>
      <c r="F879" s="11"/>
      <c r="G879" s="11"/>
      <c r="H879" s="79"/>
      <c r="I879" s="14"/>
      <c r="J879" s="14"/>
      <c r="K879" s="14"/>
      <c r="L879" s="14"/>
      <c r="M879" s="14"/>
      <c r="N879" s="14"/>
      <c r="O879" s="14"/>
      <c r="P879" s="14"/>
      <c r="Q879" s="14"/>
      <c r="R879" s="14"/>
      <c r="S879" s="14"/>
      <c r="T879" s="14"/>
      <c r="U879" s="14"/>
      <c r="V879" s="14"/>
      <c r="W879" s="14"/>
      <c r="X879" s="14"/>
      <c r="Y879" s="14"/>
      <c r="Z879" s="14"/>
      <c r="AA879" s="14"/>
      <c r="AB879" s="14"/>
    </row>
    <row r="880">
      <c r="A880" s="7"/>
      <c r="B880" s="11"/>
      <c r="C880" s="9"/>
      <c r="D880" s="22"/>
      <c r="E880" s="11"/>
      <c r="F880" s="11"/>
      <c r="G880" s="11"/>
      <c r="H880" s="79"/>
      <c r="I880" s="14"/>
      <c r="J880" s="14"/>
      <c r="K880" s="14"/>
      <c r="L880" s="14"/>
      <c r="M880" s="14"/>
      <c r="N880" s="14"/>
      <c r="O880" s="14"/>
      <c r="P880" s="14"/>
      <c r="Q880" s="14"/>
      <c r="R880" s="14"/>
      <c r="S880" s="14"/>
      <c r="T880" s="14"/>
      <c r="U880" s="14"/>
      <c r="V880" s="14"/>
      <c r="W880" s="14"/>
      <c r="X880" s="14"/>
      <c r="Y880" s="14"/>
      <c r="Z880" s="14"/>
      <c r="AA880" s="14"/>
      <c r="AB880" s="14"/>
    </row>
    <row r="881">
      <c r="A881" s="7"/>
      <c r="B881" s="11"/>
      <c r="C881" s="9"/>
      <c r="D881" s="22"/>
      <c r="E881" s="11"/>
      <c r="F881" s="11"/>
      <c r="G881" s="11"/>
      <c r="H881" s="79"/>
      <c r="I881" s="14"/>
      <c r="J881" s="14"/>
      <c r="K881" s="14"/>
      <c r="L881" s="14"/>
      <c r="M881" s="14"/>
      <c r="N881" s="14"/>
      <c r="O881" s="14"/>
      <c r="P881" s="14"/>
      <c r="Q881" s="14"/>
      <c r="R881" s="14"/>
      <c r="S881" s="14"/>
      <c r="T881" s="14"/>
      <c r="U881" s="14"/>
      <c r="V881" s="14"/>
      <c r="W881" s="14"/>
      <c r="X881" s="14"/>
      <c r="Y881" s="14"/>
      <c r="Z881" s="14"/>
      <c r="AA881" s="14"/>
      <c r="AB881" s="14"/>
    </row>
    <row r="882">
      <c r="A882" s="7"/>
      <c r="B882" s="11"/>
      <c r="C882" s="9"/>
      <c r="D882" s="22"/>
      <c r="E882" s="11"/>
      <c r="F882" s="11"/>
      <c r="G882" s="11"/>
      <c r="H882" s="79"/>
      <c r="I882" s="14"/>
      <c r="J882" s="14"/>
      <c r="K882" s="14"/>
      <c r="L882" s="14"/>
      <c r="M882" s="14"/>
      <c r="N882" s="14"/>
      <c r="O882" s="14"/>
      <c r="P882" s="14"/>
      <c r="Q882" s="14"/>
      <c r="R882" s="14"/>
      <c r="S882" s="14"/>
      <c r="T882" s="14"/>
      <c r="U882" s="14"/>
      <c r="V882" s="14"/>
      <c r="W882" s="14"/>
      <c r="X882" s="14"/>
      <c r="Y882" s="14"/>
      <c r="Z882" s="14"/>
      <c r="AA882" s="14"/>
      <c r="AB882" s="14"/>
    </row>
    <row r="883">
      <c r="A883" s="7"/>
      <c r="B883" s="11"/>
      <c r="C883" s="9"/>
      <c r="D883" s="22"/>
      <c r="E883" s="11"/>
      <c r="F883" s="11"/>
      <c r="G883" s="11"/>
      <c r="H883" s="79"/>
      <c r="I883" s="14"/>
      <c r="J883" s="14"/>
      <c r="K883" s="14"/>
      <c r="L883" s="14"/>
      <c r="M883" s="14"/>
      <c r="N883" s="14"/>
      <c r="O883" s="14"/>
      <c r="P883" s="14"/>
      <c r="Q883" s="14"/>
      <c r="R883" s="14"/>
      <c r="S883" s="14"/>
      <c r="T883" s="14"/>
      <c r="U883" s="14"/>
      <c r="V883" s="14"/>
      <c r="W883" s="14"/>
      <c r="X883" s="14"/>
      <c r="Y883" s="14"/>
      <c r="Z883" s="14"/>
      <c r="AA883" s="14"/>
      <c r="AB883" s="14"/>
    </row>
    <row r="884">
      <c r="A884" s="7"/>
      <c r="B884" s="11"/>
      <c r="C884" s="9"/>
      <c r="D884" s="22"/>
      <c r="E884" s="11"/>
      <c r="F884" s="11"/>
      <c r="G884" s="11"/>
      <c r="H884" s="79"/>
      <c r="I884" s="14"/>
      <c r="J884" s="14"/>
      <c r="K884" s="14"/>
      <c r="L884" s="14"/>
      <c r="M884" s="14"/>
      <c r="N884" s="14"/>
      <c r="O884" s="14"/>
      <c r="P884" s="14"/>
      <c r="Q884" s="14"/>
      <c r="R884" s="14"/>
      <c r="S884" s="14"/>
      <c r="T884" s="14"/>
      <c r="U884" s="14"/>
      <c r="V884" s="14"/>
      <c r="W884" s="14"/>
      <c r="X884" s="14"/>
      <c r="Y884" s="14"/>
      <c r="Z884" s="14"/>
      <c r="AA884" s="14"/>
      <c r="AB884" s="14"/>
    </row>
    <row r="885">
      <c r="A885" s="7"/>
      <c r="B885" s="11"/>
      <c r="C885" s="9"/>
      <c r="D885" s="22"/>
      <c r="E885" s="11"/>
      <c r="F885" s="11"/>
      <c r="G885" s="11"/>
      <c r="H885" s="79"/>
      <c r="I885" s="14"/>
      <c r="J885" s="14"/>
      <c r="K885" s="14"/>
      <c r="L885" s="14"/>
      <c r="M885" s="14"/>
      <c r="N885" s="14"/>
      <c r="O885" s="14"/>
      <c r="P885" s="14"/>
      <c r="Q885" s="14"/>
      <c r="R885" s="14"/>
      <c r="S885" s="14"/>
      <c r="T885" s="14"/>
      <c r="U885" s="14"/>
      <c r="V885" s="14"/>
      <c r="W885" s="14"/>
      <c r="X885" s="14"/>
      <c r="Y885" s="14"/>
      <c r="Z885" s="14"/>
      <c r="AA885" s="14"/>
      <c r="AB885" s="14"/>
    </row>
    <row r="886">
      <c r="A886" s="7"/>
      <c r="B886" s="11"/>
      <c r="C886" s="9"/>
      <c r="D886" s="22"/>
      <c r="E886" s="11"/>
      <c r="F886" s="11"/>
      <c r="G886" s="11"/>
      <c r="H886" s="79"/>
      <c r="I886" s="14"/>
      <c r="J886" s="14"/>
      <c r="K886" s="14"/>
      <c r="L886" s="14"/>
      <c r="M886" s="14"/>
      <c r="N886" s="14"/>
      <c r="O886" s="14"/>
      <c r="P886" s="14"/>
      <c r="Q886" s="14"/>
      <c r="R886" s="14"/>
      <c r="S886" s="14"/>
      <c r="T886" s="14"/>
      <c r="U886" s="14"/>
      <c r="V886" s="14"/>
      <c r="W886" s="14"/>
      <c r="X886" s="14"/>
      <c r="Y886" s="14"/>
      <c r="Z886" s="14"/>
      <c r="AA886" s="14"/>
      <c r="AB886" s="14"/>
    </row>
    <row r="887">
      <c r="A887" s="7"/>
      <c r="B887" s="11"/>
      <c r="C887" s="9"/>
      <c r="D887" s="22"/>
      <c r="E887" s="11"/>
      <c r="F887" s="11"/>
      <c r="G887" s="11"/>
      <c r="H887" s="79"/>
      <c r="I887" s="14"/>
      <c r="J887" s="14"/>
      <c r="K887" s="14"/>
      <c r="L887" s="14"/>
      <c r="M887" s="14"/>
      <c r="N887" s="14"/>
      <c r="O887" s="14"/>
      <c r="P887" s="14"/>
      <c r="Q887" s="14"/>
      <c r="R887" s="14"/>
      <c r="S887" s="14"/>
      <c r="T887" s="14"/>
      <c r="U887" s="14"/>
      <c r="V887" s="14"/>
      <c r="W887" s="14"/>
      <c r="X887" s="14"/>
      <c r="Y887" s="14"/>
      <c r="Z887" s="14"/>
      <c r="AA887" s="14"/>
      <c r="AB887" s="14"/>
    </row>
    <row r="888">
      <c r="A888" s="7"/>
      <c r="B888" s="11"/>
      <c r="C888" s="9"/>
      <c r="D888" s="22"/>
      <c r="E888" s="11"/>
      <c r="F888" s="11"/>
      <c r="G888" s="11"/>
      <c r="H888" s="79"/>
      <c r="I888" s="14"/>
      <c r="J888" s="14"/>
      <c r="K888" s="14"/>
      <c r="L888" s="14"/>
      <c r="M888" s="14"/>
      <c r="N888" s="14"/>
      <c r="O888" s="14"/>
      <c r="P888" s="14"/>
      <c r="Q888" s="14"/>
      <c r="R888" s="14"/>
      <c r="S888" s="14"/>
      <c r="T888" s="14"/>
      <c r="U888" s="14"/>
      <c r="V888" s="14"/>
      <c r="W888" s="14"/>
      <c r="X888" s="14"/>
      <c r="Y888" s="14"/>
      <c r="Z888" s="14"/>
      <c r="AA888" s="14"/>
      <c r="AB888" s="14"/>
    </row>
    <row r="889">
      <c r="A889" s="7"/>
      <c r="B889" s="11"/>
      <c r="C889" s="9"/>
      <c r="D889" s="22"/>
      <c r="E889" s="11"/>
      <c r="F889" s="11"/>
      <c r="G889" s="11"/>
      <c r="H889" s="79"/>
      <c r="I889" s="14"/>
      <c r="J889" s="14"/>
      <c r="K889" s="14"/>
      <c r="L889" s="14"/>
      <c r="M889" s="14"/>
      <c r="N889" s="14"/>
      <c r="O889" s="14"/>
      <c r="P889" s="14"/>
      <c r="Q889" s="14"/>
      <c r="R889" s="14"/>
      <c r="S889" s="14"/>
      <c r="T889" s="14"/>
      <c r="U889" s="14"/>
      <c r="V889" s="14"/>
      <c r="W889" s="14"/>
      <c r="X889" s="14"/>
      <c r="Y889" s="14"/>
      <c r="Z889" s="14"/>
      <c r="AA889" s="14"/>
      <c r="AB889" s="14"/>
    </row>
    <row r="890">
      <c r="A890" s="7"/>
      <c r="B890" s="11"/>
      <c r="C890" s="9"/>
      <c r="D890" s="22"/>
      <c r="E890" s="11"/>
      <c r="F890" s="11"/>
      <c r="G890" s="11"/>
      <c r="H890" s="79"/>
      <c r="I890" s="14"/>
      <c r="J890" s="14"/>
      <c r="K890" s="14"/>
      <c r="L890" s="14"/>
      <c r="M890" s="14"/>
      <c r="N890" s="14"/>
      <c r="O890" s="14"/>
      <c r="P890" s="14"/>
      <c r="Q890" s="14"/>
      <c r="R890" s="14"/>
      <c r="S890" s="14"/>
      <c r="T890" s="14"/>
      <c r="U890" s="14"/>
      <c r="V890" s="14"/>
      <c r="W890" s="14"/>
      <c r="X890" s="14"/>
      <c r="Y890" s="14"/>
      <c r="Z890" s="14"/>
      <c r="AA890" s="14"/>
      <c r="AB890" s="14"/>
    </row>
    <row r="891">
      <c r="A891" s="7"/>
      <c r="B891" s="11"/>
      <c r="C891" s="9"/>
      <c r="D891" s="22"/>
      <c r="E891" s="11"/>
      <c r="F891" s="11"/>
      <c r="G891" s="11"/>
      <c r="H891" s="79"/>
      <c r="I891" s="14"/>
      <c r="J891" s="14"/>
      <c r="K891" s="14"/>
      <c r="L891" s="14"/>
      <c r="M891" s="14"/>
      <c r="N891" s="14"/>
      <c r="O891" s="14"/>
      <c r="P891" s="14"/>
      <c r="Q891" s="14"/>
      <c r="R891" s="14"/>
      <c r="S891" s="14"/>
      <c r="T891" s="14"/>
      <c r="U891" s="14"/>
      <c r="V891" s="14"/>
      <c r="W891" s="14"/>
      <c r="X891" s="14"/>
      <c r="Y891" s="14"/>
      <c r="Z891" s="14"/>
      <c r="AA891" s="14"/>
      <c r="AB891" s="14"/>
    </row>
    <row r="892">
      <c r="A892" s="7"/>
      <c r="B892" s="11"/>
      <c r="C892" s="9"/>
      <c r="D892" s="22"/>
      <c r="E892" s="11"/>
      <c r="F892" s="11"/>
      <c r="G892" s="11"/>
      <c r="H892" s="79"/>
      <c r="I892" s="14"/>
      <c r="J892" s="14"/>
      <c r="K892" s="14"/>
      <c r="L892" s="14"/>
      <c r="M892" s="14"/>
      <c r="N892" s="14"/>
      <c r="O892" s="14"/>
      <c r="P892" s="14"/>
      <c r="Q892" s="14"/>
      <c r="R892" s="14"/>
      <c r="S892" s="14"/>
      <c r="T892" s="14"/>
      <c r="U892" s="14"/>
      <c r="V892" s="14"/>
      <c r="W892" s="14"/>
      <c r="X892" s="14"/>
      <c r="Y892" s="14"/>
      <c r="Z892" s="14"/>
      <c r="AA892" s="14"/>
      <c r="AB892" s="14"/>
    </row>
    <row r="893">
      <c r="A893" s="7"/>
      <c r="B893" s="11"/>
      <c r="C893" s="9"/>
      <c r="D893" s="22"/>
      <c r="E893" s="11"/>
      <c r="F893" s="11"/>
      <c r="G893" s="11"/>
      <c r="H893" s="79"/>
      <c r="I893" s="14"/>
      <c r="J893" s="14"/>
      <c r="K893" s="14"/>
      <c r="L893" s="14"/>
      <c r="M893" s="14"/>
      <c r="N893" s="14"/>
      <c r="O893" s="14"/>
      <c r="P893" s="14"/>
      <c r="Q893" s="14"/>
      <c r="R893" s="14"/>
      <c r="S893" s="14"/>
      <c r="T893" s="14"/>
      <c r="U893" s="14"/>
      <c r="V893" s="14"/>
      <c r="W893" s="14"/>
      <c r="X893" s="14"/>
      <c r="Y893" s="14"/>
      <c r="Z893" s="14"/>
      <c r="AA893" s="14"/>
      <c r="AB893" s="14"/>
    </row>
    <row r="894">
      <c r="A894" s="7"/>
      <c r="B894" s="11"/>
      <c r="C894" s="9"/>
      <c r="D894" s="22"/>
      <c r="E894" s="11"/>
      <c r="F894" s="11"/>
      <c r="G894" s="11"/>
      <c r="H894" s="79"/>
      <c r="I894" s="14"/>
      <c r="J894" s="14"/>
      <c r="K894" s="14"/>
      <c r="L894" s="14"/>
      <c r="M894" s="14"/>
      <c r="N894" s="14"/>
      <c r="O894" s="14"/>
      <c r="P894" s="14"/>
      <c r="Q894" s="14"/>
      <c r="R894" s="14"/>
      <c r="S894" s="14"/>
      <c r="T894" s="14"/>
      <c r="U894" s="14"/>
      <c r="V894" s="14"/>
      <c r="W894" s="14"/>
      <c r="X894" s="14"/>
      <c r="Y894" s="14"/>
      <c r="Z894" s="14"/>
      <c r="AA894" s="14"/>
      <c r="AB894" s="14"/>
    </row>
    <row r="895">
      <c r="A895" s="7"/>
      <c r="B895" s="11"/>
      <c r="C895" s="9"/>
      <c r="D895" s="22"/>
      <c r="E895" s="11"/>
      <c r="F895" s="11"/>
      <c r="G895" s="11"/>
      <c r="H895" s="79"/>
      <c r="I895" s="14"/>
      <c r="J895" s="14"/>
      <c r="K895" s="14"/>
      <c r="L895" s="14"/>
      <c r="M895" s="14"/>
      <c r="N895" s="14"/>
      <c r="O895" s="14"/>
      <c r="P895" s="14"/>
      <c r="Q895" s="14"/>
      <c r="R895" s="14"/>
      <c r="S895" s="14"/>
      <c r="T895" s="14"/>
      <c r="U895" s="14"/>
      <c r="V895" s="14"/>
      <c r="W895" s="14"/>
      <c r="X895" s="14"/>
      <c r="Y895" s="14"/>
      <c r="Z895" s="14"/>
      <c r="AA895" s="14"/>
      <c r="AB895" s="14"/>
    </row>
    <row r="896">
      <c r="A896" s="7"/>
      <c r="B896" s="11"/>
      <c r="C896" s="9"/>
      <c r="D896" s="22"/>
      <c r="E896" s="11"/>
      <c r="F896" s="11"/>
      <c r="G896" s="11"/>
      <c r="H896" s="79"/>
      <c r="I896" s="14"/>
      <c r="J896" s="14"/>
      <c r="K896" s="14"/>
      <c r="L896" s="14"/>
      <c r="M896" s="14"/>
      <c r="N896" s="14"/>
      <c r="O896" s="14"/>
      <c r="P896" s="14"/>
      <c r="Q896" s="14"/>
      <c r="R896" s="14"/>
      <c r="S896" s="14"/>
      <c r="T896" s="14"/>
      <c r="U896" s="14"/>
      <c r="V896" s="14"/>
      <c r="W896" s="14"/>
      <c r="X896" s="14"/>
      <c r="Y896" s="14"/>
      <c r="Z896" s="14"/>
      <c r="AA896" s="14"/>
      <c r="AB896" s="14"/>
    </row>
    <row r="897">
      <c r="A897" s="7"/>
      <c r="B897" s="11"/>
      <c r="C897" s="9"/>
      <c r="D897" s="22"/>
      <c r="E897" s="11"/>
      <c r="F897" s="11"/>
      <c r="G897" s="11"/>
      <c r="H897" s="79"/>
      <c r="I897" s="14"/>
      <c r="J897" s="14"/>
      <c r="K897" s="14"/>
      <c r="L897" s="14"/>
      <c r="M897" s="14"/>
      <c r="N897" s="14"/>
      <c r="O897" s="14"/>
      <c r="P897" s="14"/>
      <c r="Q897" s="14"/>
      <c r="R897" s="14"/>
      <c r="S897" s="14"/>
      <c r="T897" s="14"/>
      <c r="U897" s="14"/>
      <c r="V897" s="14"/>
      <c r="W897" s="14"/>
      <c r="X897" s="14"/>
      <c r="Y897" s="14"/>
      <c r="Z897" s="14"/>
      <c r="AA897" s="14"/>
      <c r="AB897" s="14"/>
    </row>
    <row r="898">
      <c r="A898" s="7"/>
      <c r="B898" s="11"/>
      <c r="C898" s="9"/>
      <c r="D898" s="22"/>
      <c r="E898" s="11"/>
      <c r="F898" s="11"/>
      <c r="G898" s="11"/>
      <c r="H898" s="79"/>
      <c r="I898" s="14"/>
      <c r="J898" s="14"/>
      <c r="K898" s="14"/>
      <c r="L898" s="14"/>
      <c r="M898" s="14"/>
      <c r="N898" s="14"/>
      <c r="O898" s="14"/>
      <c r="P898" s="14"/>
      <c r="Q898" s="14"/>
      <c r="R898" s="14"/>
      <c r="S898" s="14"/>
      <c r="T898" s="14"/>
      <c r="U898" s="14"/>
      <c r="V898" s="14"/>
      <c r="W898" s="14"/>
      <c r="X898" s="14"/>
      <c r="Y898" s="14"/>
      <c r="Z898" s="14"/>
      <c r="AA898" s="14"/>
      <c r="AB898" s="14"/>
    </row>
    <row r="899">
      <c r="A899" s="7"/>
      <c r="B899" s="11"/>
      <c r="C899" s="9"/>
      <c r="D899" s="22"/>
      <c r="E899" s="11"/>
      <c r="F899" s="11"/>
      <c r="G899" s="11"/>
      <c r="H899" s="79"/>
      <c r="I899" s="14"/>
      <c r="J899" s="14"/>
      <c r="K899" s="14"/>
      <c r="L899" s="14"/>
      <c r="M899" s="14"/>
      <c r="N899" s="14"/>
      <c r="O899" s="14"/>
      <c r="P899" s="14"/>
      <c r="Q899" s="14"/>
      <c r="R899" s="14"/>
      <c r="S899" s="14"/>
      <c r="T899" s="14"/>
      <c r="U899" s="14"/>
      <c r="V899" s="14"/>
      <c r="W899" s="14"/>
      <c r="X899" s="14"/>
      <c r="Y899" s="14"/>
      <c r="Z899" s="14"/>
      <c r="AA899" s="14"/>
      <c r="AB899" s="14"/>
    </row>
    <row r="900">
      <c r="A900" s="7"/>
      <c r="B900" s="11"/>
      <c r="C900" s="9"/>
      <c r="D900" s="22"/>
      <c r="E900" s="11"/>
      <c r="F900" s="11"/>
      <c r="G900" s="11"/>
      <c r="H900" s="79"/>
      <c r="I900" s="14"/>
      <c r="J900" s="14"/>
      <c r="K900" s="14"/>
      <c r="L900" s="14"/>
      <c r="M900" s="14"/>
      <c r="N900" s="14"/>
      <c r="O900" s="14"/>
      <c r="P900" s="14"/>
      <c r="Q900" s="14"/>
      <c r="R900" s="14"/>
      <c r="S900" s="14"/>
      <c r="T900" s="14"/>
      <c r="U900" s="14"/>
      <c r="V900" s="14"/>
      <c r="W900" s="14"/>
      <c r="X900" s="14"/>
      <c r="Y900" s="14"/>
      <c r="Z900" s="14"/>
      <c r="AA900" s="14"/>
      <c r="AB900" s="14"/>
    </row>
    <row r="901">
      <c r="A901" s="7"/>
      <c r="B901" s="11"/>
      <c r="C901" s="9"/>
      <c r="D901" s="22"/>
      <c r="E901" s="11"/>
      <c r="F901" s="11"/>
      <c r="G901" s="11"/>
      <c r="H901" s="79"/>
      <c r="I901" s="14"/>
      <c r="J901" s="14"/>
      <c r="K901" s="14"/>
      <c r="L901" s="14"/>
      <c r="M901" s="14"/>
      <c r="N901" s="14"/>
      <c r="O901" s="14"/>
      <c r="P901" s="14"/>
      <c r="Q901" s="14"/>
      <c r="R901" s="14"/>
      <c r="S901" s="14"/>
      <c r="T901" s="14"/>
      <c r="U901" s="14"/>
      <c r="V901" s="14"/>
      <c r="W901" s="14"/>
      <c r="X901" s="14"/>
      <c r="Y901" s="14"/>
      <c r="Z901" s="14"/>
      <c r="AA901" s="14"/>
      <c r="AB901" s="14"/>
    </row>
    <row r="902">
      <c r="A902" s="7"/>
      <c r="B902" s="11"/>
      <c r="C902" s="9"/>
      <c r="D902" s="22"/>
      <c r="E902" s="11"/>
      <c r="F902" s="11"/>
      <c r="G902" s="11"/>
      <c r="H902" s="79"/>
      <c r="I902" s="14"/>
      <c r="J902" s="14"/>
      <c r="K902" s="14"/>
      <c r="L902" s="14"/>
      <c r="M902" s="14"/>
      <c r="N902" s="14"/>
      <c r="O902" s="14"/>
      <c r="P902" s="14"/>
      <c r="Q902" s="14"/>
      <c r="R902" s="14"/>
      <c r="S902" s="14"/>
      <c r="T902" s="14"/>
      <c r="U902" s="14"/>
      <c r="V902" s="14"/>
      <c r="W902" s="14"/>
      <c r="X902" s="14"/>
      <c r="Y902" s="14"/>
      <c r="Z902" s="14"/>
      <c r="AA902" s="14"/>
      <c r="AB902" s="14"/>
    </row>
    <row r="903">
      <c r="A903" s="7"/>
      <c r="B903" s="11"/>
      <c r="C903" s="9"/>
      <c r="D903" s="22"/>
      <c r="E903" s="11"/>
      <c r="F903" s="11"/>
      <c r="G903" s="11"/>
      <c r="H903" s="79"/>
      <c r="I903" s="14"/>
      <c r="J903" s="14"/>
      <c r="K903" s="14"/>
      <c r="L903" s="14"/>
      <c r="M903" s="14"/>
      <c r="N903" s="14"/>
      <c r="O903" s="14"/>
      <c r="P903" s="14"/>
      <c r="Q903" s="14"/>
      <c r="R903" s="14"/>
      <c r="S903" s="14"/>
      <c r="T903" s="14"/>
      <c r="U903" s="14"/>
      <c r="V903" s="14"/>
      <c r="W903" s="14"/>
      <c r="X903" s="14"/>
      <c r="Y903" s="14"/>
      <c r="Z903" s="14"/>
      <c r="AA903" s="14"/>
      <c r="AB903" s="14"/>
    </row>
    <row r="904">
      <c r="A904" s="7"/>
      <c r="B904" s="11"/>
      <c r="C904" s="9"/>
      <c r="D904" s="22"/>
      <c r="E904" s="11"/>
      <c r="F904" s="11"/>
      <c r="G904" s="11"/>
      <c r="H904" s="79"/>
      <c r="I904" s="14"/>
      <c r="J904" s="14"/>
      <c r="K904" s="14"/>
      <c r="L904" s="14"/>
      <c r="M904" s="14"/>
      <c r="N904" s="14"/>
      <c r="O904" s="14"/>
      <c r="P904" s="14"/>
      <c r="Q904" s="14"/>
      <c r="R904" s="14"/>
      <c r="S904" s="14"/>
      <c r="T904" s="14"/>
      <c r="U904" s="14"/>
      <c r="V904" s="14"/>
      <c r="W904" s="14"/>
      <c r="X904" s="14"/>
      <c r="Y904" s="14"/>
      <c r="Z904" s="14"/>
      <c r="AA904" s="14"/>
      <c r="AB904" s="14"/>
    </row>
    <row r="905">
      <c r="A905" s="7"/>
      <c r="B905" s="11"/>
      <c r="C905" s="9"/>
      <c r="D905" s="22"/>
      <c r="E905" s="11"/>
      <c r="F905" s="11"/>
      <c r="G905" s="11"/>
      <c r="H905" s="79"/>
      <c r="I905" s="14"/>
      <c r="J905" s="14"/>
      <c r="K905" s="14"/>
      <c r="L905" s="14"/>
      <c r="M905" s="14"/>
      <c r="N905" s="14"/>
      <c r="O905" s="14"/>
      <c r="P905" s="14"/>
      <c r="Q905" s="14"/>
      <c r="R905" s="14"/>
      <c r="S905" s="14"/>
      <c r="T905" s="14"/>
      <c r="U905" s="14"/>
      <c r="V905" s="14"/>
      <c r="W905" s="14"/>
      <c r="X905" s="14"/>
      <c r="Y905" s="14"/>
      <c r="Z905" s="14"/>
      <c r="AA905" s="14"/>
      <c r="AB905" s="14"/>
    </row>
    <row r="906">
      <c r="A906" s="7"/>
      <c r="B906" s="11"/>
      <c r="C906" s="9"/>
      <c r="D906" s="22"/>
      <c r="E906" s="11"/>
      <c r="F906" s="11"/>
      <c r="G906" s="11"/>
      <c r="H906" s="79"/>
      <c r="I906" s="14"/>
      <c r="J906" s="14"/>
      <c r="K906" s="14"/>
      <c r="L906" s="14"/>
      <c r="M906" s="14"/>
      <c r="N906" s="14"/>
      <c r="O906" s="14"/>
      <c r="P906" s="14"/>
      <c r="Q906" s="14"/>
      <c r="R906" s="14"/>
      <c r="S906" s="14"/>
      <c r="T906" s="14"/>
      <c r="U906" s="14"/>
      <c r="V906" s="14"/>
      <c r="W906" s="14"/>
      <c r="X906" s="14"/>
      <c r="Y906" s="14"/>
      <c r="Z906" s="14"/>
      <c r="AA906" s="14"/>
      <c r="AB906" s="14"/>
    </row>
    <row r="907">
      <c r="A907" s="7"/>
      <c r="B907" s="11"/>
      <c r="C907" s="9"/>
      <c r="D907" s="22"/>
      <c r="E907" s="11"/>
      <c r="F907" s="11"/>
      <c r="G907" s="11"/>
      <c r="H907" s="79"/>
      <c r="I907" s="14"/>
      <c r="J907" s="14"/>
      <c r="K907" s="14"/>
      <c r="L907" s="14"/>
      <c r="M907" s="14"/>
      <c r="N907" s="14"/>
      <c r="O907" s="14"/>
      <c r="P907" s="14"/>
      <c r="Q907" s="14"/>
      <c r="R907" s="14"/>
      <c r="S907" s="14"/>
      <c r="T907" s="14"/>
      <c r="U907" s="14"/>
      <c r="V907" s="14"/>
      <c r="W907" s="14"/>
      <c r="X907" s="14"/>
      <c r="Y907" s="14"/>
      <c r="Z907" s="14"/>
      <c r="AA907" s="14"/>
      <c r="AB907" s="14"/>
    </row>
    <row r="908">
      <c r="A908" s="7"/>
      <c r="B908" s="11"/>
      <c r="C908" s="9"/>
      <c r="D908" s="22"/>
      <c r="E908" s="11"/>
      <c r="F908" s="11"/>
      <c r="G908" s="11"/>
      <c r="H908" s="79"/>
      <c r="I908" s="14"/>
      <c r="J908" s="14"/>
      <c r="K908" s="14"/>
      <c r="L908" s="14"/>
      <c r="M908" s="14"/>
      <c r="N908" s="14"/>
      <c r="O908" s="14"/>
      <c r="P908" s="14"/>
      <c r="Q908" s="14"/>
      <c r="R908" s="14"/>
      <c r="S908" s="14"/>
      <c r="T908" s="14"/>
      <c r="U908" s="14"/>
      <c r="V908" s="14"/>
      <c r="W908" s="14"/>
      <c r="X908" s="14"/>
      <c r="Y908" s="14"/>
      <c r="Z908" s="14"/>
      <c r="AA908" s="14"/>
      <c r="AB908" s="14"/>
    </row>
    <row r="909">
      <c r="A909" s="7"/>
      <c r="B909" s="11"/>
      <c r="C909" s="9"/>
      <c r="D909" s="22"/>
      <c r="E909" s="11"/>
      <c r="F909" s="11"/>
      <c r="G909" s="11"/>
      <c r="H909" s="79"/>
      <c r="I909" s="14"/>
      <c r="J909" s="14"/>
      <c r="K909" s="14"/>
      <c r="L909" s="14"/>
      <c r="M909" s="14"/>
      <c r="N909" s="14"/>
      <c r="O909" s="14"/>
      <c r="P909" s="14"/>
      <c r="Q909" s="14"/>
      <c r="R909" s="14"/>
      <c r="S909" s="14"/>
      <c r="T909" s="14"/>
      <c r="U909" s="14"/>
      <c r="V909" s="14"/>
      <c r="W909" s="14"/>
      <c r="X909" s="14"/>
      <c r="Y909" s="14"/>
      <c r="Z909" s="14"/>
      <c r="AA909" s="14"/>
      <c r="AB909" s="14"/>
    </row>
    <row r="910">
      <c r="A910" s="7"/>
      <c r="B910" s="11"/>
      <c r="C910" s="9"/>
      <c r="D910" s="22"/>
      <c r="E910" s="11"/>
      <c r="F910" s="11"/>
      <c r="G910" s="11"/>
      <c r="H910" s="79"/>
      <c r="I910" s="14"/>
      <c r="J910" s="14"/>
      <c r="K910" s="14"/>
      <c r="L910" s="14"/>
      <c r="M910" s="14"/>
      <c r="N910" s="14"/>
      <c r="O910" s="14"/>
      <c r="P910" s="14"/>
      <c r="Q910" s="14"/>
      <c r="R910" s="14"/>
      <c r="S910" s="14"/>
      <c r="T910" s="14"/>
      <c r="U910" s="14"/>
      <c r="V910" s="14"/>
      <c r="W910" s="14"/>
      <c r="X910" s="14"/>
      <c r="Y910" s="14"/>
      <c r="Z910" s="14"/>
      <c r="AA910" s="14"/>
      <c r="AB910" s="14"/>
    </row>
    <row r="911">
      <c r="A911" s="7"/>
      <c r="B911" s="11"/>
      <c r="C911" s="9"/>
      <c r="D911" s="22"/>
      <c r="E911" s="11"/>
      <c r="F911" s="11"/>
      <c r="G911" s="11"/>
      <c r="H911" s="79"/>
      <c r="I911" s="14"/>
      <c r="J911" s="14"/>
      <c r="K911" s="14"/>
      <c r="L911" s="14"/>
      <c r="M911" s="14"/>
      <c r="N911" s="14"/>
      <c r="O911" s="14"/>
      <c r="P911" s="14"/>
      <c r="Q911" s="14"/>
      <c r="R911" s="14"/>
      <c r="S911" s="14"/>
      <c r="T911" s="14"/>
      <c r="U911" s="14"/>
      <c r="V911" s="14"/>
      <c r="W911" s="14"/>
      <c r="X911" s="14"/>
      <c r="Y911" s="14"/>
      <c r="Z911" s="14"/>
      <c r="AA911" s="14"/>
      <c r="AB911" s="14"/>
    </row>
    <row r="912">
      <c r="A912" s="7"/>
      <c r="B912" s="11"/>
      <c r="C912" s="9"/>
      <c r="D912" s="22"/>
      <c r="E912" s="11"/>
      <c r="F912" s="11"/>
      <c r="G912" s="11"/>
      <c r="H912" s="79"/>
      <c r="I912" s="14"/>
      <c r="J912" s="14"/>
      <c r="K912" s="14"/>
      <c r="L912" s="14"/>
      <c r="M912" s="14"/>
      <c r="N912" s="14"/>
      <c r="O912" s="14"/>
      <c r="P912" s="14"/>
      <c r="Q912" s="14"/>
      <c r="R912" s="14"/>
      <c r="S912" s="14"/>
      <c r="T912" s="14"/>
      <c r="U912" s="14"/>
      <c r="V912" s="14"/>
      <c r="W912" s="14"/>
      <c r="X912" s="14"/>
      <c r="Y912" s="14"/>
      <c r="Z912" s="14"/>
      <c r="AA912" s="14"/>
      <c r="AB912" s="14"/>
    </row>
    <row r="913">
      <c r="A913" s="7"/>
      <c r="B913" s="11"/>
      <c r="C913" s="9"/>
      <c r="D913" s="22"/>
      <c r="E913" s="11"/>
      <c r="F913" s="11"/>
      <c r="G913" s="11"/>
      <c r="H913" s="79"/>
      <c r="I913" s="14"/>
      <c r="J913" s="14"/>
      <c r="K913" s="14"/>
      <c r="L913" s="14"/>
      <c r="M913" s="14"/>
      <c r="N913" s="14"/>
      <c r="O913" s="14"/>
      <c r="P913" s="14"/>
      <c r="Q913" s="14"/>
      <c r="R913" s="14"/>
      <c r="S913" s="14"/>
      <c r="T913" s="14"/>
      <c r="U913" s="14"/>
      <c r="V913" s="14"/>
      <c r="W913" s="14"/>
      <c r="X913" s="14"/>
      <c r="Y913" s="14"/>
      <c r="Z913" s="14"/>
      <c r="AA913" s="14"/>
      <c r="AB913" s="14"/>
    </row>
    <row r="914">
      <c r="A914" s="7"/>
      <c r="B914" s="11"/>
      <c r="C914" s="9"/>
      <c r="D914" s="22"/>
      <c r="E914" s="11"/>
      <c r="F914" s="11"/>
      <c r="G914" s="11"/>
      <c r="H914" s="79"/>
      <c r="I914" s="14"/>
      <c r="J914" s="14"/>
      <c r="K914" s="14"/>
      <c r="L914" s="14"/>
      <c r="M914" s="14"/>
      <c r="N914" s="14"/>
      <c r="O914" s="14"/>
      <c r="P914" s="14"/>
      <c r="Q914" s="14"/>
      <c r="R914" s="14"/>
      <c r="S914" s="14"/>
      <c r="T914" s="14"/>
      <c r="U914" s="14"/>
      <c r="V914" s="14"/>
      <c r="W914" s="14"/>
      <c r="X914" s="14"/>
      <c r="Y914" s="14"/>
      <c r="Z914" s="14"/>
      <c r="AA914" s="14"/>
      <c r="AB914" s="14"/>
    </row>
    <row r="915">
      <c r="A915" s="7"/>
      <c r="B915" s="11"/>
      <c r="C915" s="9"/>
      <c r="D915" s="22"/>
      <c r="E915" s="11"/>
      <c r="F915" s="11"/>
      <c r="G915" s="11"/>
      <c r="H915" s="79"/>
      <c r="I915" s="14"/>
      <c r="J915" s="14"/>
      <c r="K915" s="14"/>
      <c r="L915" s="14"/>
      <c r="M915" s="14"/>
      <c r="N915" s="14"/>
      <c r="O915" s="14"/>
      <c r="P915" s="14"/>
      <c r="Q915" s="14"/>
      <c r="R915" s="14"/>
      <c r="S915" s="14"/>
      <c r="T915" s="14"/>
      <c r="U915" s="14"/>
      <c r="V915" s="14"/>
      <c r="W915" s="14"/>
      <c r="X915" s="14"/>
      <c r="Y915" s="14"/>
      <c r="Z915" s="14"/>
      <c r="AA915" s="14"/>
      <c r="AB915" s="14"/>
    </row>
    <row r="916">
      <c r="A916" s="7"/>
      <c r="B916" s="11"/>
      <c r="C916" s="9"/>
      <c r="D916" s="22"/>
      <c r="E916" s="11"/>
      <c r="F916" s="11"/>
      <c r="G916" s="11"/>
      <c r="H916" s="79"/>
      <c r="I916" s="14"/>
      <c r="J916" s="14"/>
      <c r="K916" s="14"/>
      <c r="L916" s="14"/>
      <c r="M916" s="14"/>
      <c r="N916" s="14"/>
      <c r="O916" s="14"/>
      <c r="P916" s="14"/>
      <c r="Q916" s="14"/>
      <c r="R916" s="14"/>
      <c r="S916" s="14"/>
      <c r="T916" s="14"/>
      <c r="U916" s="14"/>
      <c r="V916" s="14"/>
      <c r="W916" s="14"/>
      <c r="X916" s="14"/>
      <c r="Y916" s="14"/>
      <c r="Z916" s="14"/>
      <c r="AA916" s="14"/>
      <c r="AB916" s="14"/>
    </row>
    <row r="917">
      <c r="A917" s="7"/>
      <c r="B917" s="11"/>
      <c r="C917" s="9"/>
      <c r="D917" s="22"/>
      <c r="E917" s="11"/>
      <c r="F917" s="11"/>
      <c r="G917" s="11"/>
      <c r="H917" s="79"/>
      <c r="I917" s="14"/>
      <c r="J917" s="14"/>
      <c r="K917" s="14"/>
      <c r="L917" s="14"/>
      <c r="M917" s="14"/>
      <c r="N917" s="14"/>
      <c r="O917" s="14"/>
      <c r="P917" s="14"/>
      <c r="Q917" s="14"/>
      <c r="R917" s="14"/>
      <c r="S917" s="14"/>
      <c r="T917" s="14"/>
      <c r="U917" s="14"/>
      <c r="V917" s="14"/>
      <c r="W917" s="14"/>
      <c r="X917" s="14"/>
      <c r="Y917" s="14"/>
      <c r="Z917" s="14"/>
      <c r="AA917" s="14"/>
      <c r="AB917" s="14"/>
    </row>
    <row r="918">
      <c r="A918" s="7"/>
      <c r="B918" s="11"/>
      <c r="C918" s="9"/>
      <c r="D918" s="22"/>
      <c r="E918" s="11"/>
      <c r="F918" s="11"/>
      <c r="G918" s="11"/>
      <c r="H918" s="79"/>
      <c r="I918" s="14"/>
      <c r="J918" s="14"/>
      <c r="K918" s="14"/>
      <c r="L918" s="14"/>
      <c r="M918" s="14"/>
      <c r="N918" s="14"/>
      <c r="O918" s="14"/>
      <c r="P918" s="14"/>
      <c r="Q918" s="14"/>
      <c r="R918" s="14"/>
      <c r="S918" s="14"/>
      <c r="T918" s="14"/>
      <c r="U918" s="14"/>
      <c r="V918" s="14"/>
      <c r="W918" s="14"/>
      <c r="X918" s="14"/>
      <c r="Y918" s="14"/>
      <c r="Z918" s="14"/>
      <c r="AA918" s="14"/>
      <c r="AB918" s="14"/>
    </row>
    <row r="919">
      <c r="A919" s="7"/>
      <c r="B919" s="11"/>
      <c r="C919" s="9"/>
      <c r="D919" s="22"/>
      <c r="E919" s="11"/>
      <c r="F919" s="11"/>
      <c r="G919" s="11"/>
      <c r="H919" s="79"/>
      <c r="I919" s="14"/>
      <c r="J919" s="14"/>
      <c r="K919" s="14"/>
      <c r="L919" s="14"/>
      <c r="M919" s="14"/>
      <c r="N919" s="14"/>
      <c r="O919" s="14"/>
      <c r="P919" s="14"/>
      <c r="Q919" s="14"/>
      <c r="R919" s="14"/>
      <c r="S919" s="14"/>
      <c r="T919" s="14"/>
      <c r="U919" s="14"/>
      <c r="V919" s="14"/>
      <c r="W919" s="14"/>
      <c r="X919" s="14"/>
      <c r="Y919" s="14"/>
      <c r="Z919" s="14"/>
      <c r="AA919" s="14"/>
      <c r="AB919" s="14"/>
    </row>
    <row r="920">
      <c r="A920" s="7"/>
      <c r="B920" s="11"/>
      <c r="C920" s="9"/>
      <c r="D920" s="22"/>
      <c r="E920" s="11"/>
      <c r="F920" s="11"/>
      <c r="G920" s="11"/>
      <c r="H920" s="79"/>
      <c r="I920" s="14"/>
      <c r="J920" s="14"/>
      <c r="K920" s="14"/>
      <c r="L920" s="14"/>
      <c r="M920" s="14"/>
      <c r="N920" s="14"/>
      <c r="O920" s="14"/>
      <c r="P920" s="14"/>
      <c r="Q920" s="14"/>
      <c r="R920" s="14"/>
      <c r="S920" s="14"/>
      <c r="T920" s="14"/>
      <c r="U920" s="14"/>
      <c r="V920" s="14"/>
      <c r="W920" s="14"/>
      <c r="X920" s="14"/>
      <c r="Y920" s="14"/>
      <c r="Z920" s="14"/>
      <c r="AA920" s="14"/>
      <c r="AB920" s="14"/>
    </row>
    <row r="921">
      <c r="A921" s="7"/>
      <c r="B921" s="11"/>
      <c r="C921" s="9"/>
      <c r="D921" s="22"/>
      <c r="E921" s="11"/>
      <c r="F921" s="11"/>
      <c r="G921" s="11"/>
      <c r="H921" s="79"/>
      <c r="I921" s="14"/>
      <c r="J921" s="14"/>
      <c r="K921" s="14"/>
      <c r="L921" s="14"/>
      <c r="M921" s="14"/>
      <c r="N921" s="14"/>
      <c r="O921" s="14"/>
      <c r="P921" s="14"/>
      <c r="Q921" s="14"/>
      <c r="R921" s="14"/>
      <c r="S921" s="14"/>
      <c r="T921" s="14"/>
      <c r="U921" s="14"/>
      <c r="V921" s="14"/>
      <c r="W921" s="14"/>
      <c r="X921" s="14"/>
      <c r="Y921" s="14"/>
      <c r="Z921" s="14"/>
      <c r="AA921" s="14"/>
      <c r="AB921" s="14"/>
    </row>
    <row r="922">
      <c r="A922" s="7"/>
      <c r="B922" s="11"/>
      <c r="C922" s="9"/>
      <c r="D922" s="22"/>
      <c r="E922" s="11"/>
      <c r="F922" s="11"/>
      <c r="G922" s="11"/>
      <c r="H922" s="79"/>
      <c r="I922" s="14"/>
      <c r="J922" s="14"/>
      <c r="K922" s="14"/>
      <c r="L922" s="14"/>
      <c r="M922" s="14"/>
      <c r="N922" s="14"/>
      <c r="O922" s="14"/>
      <c r="P922" s="14"/>
      <c r="Q922" s="14"/>
      <c r="R922" s="14"/>
      <c r="S922" s="14"/>
      <c r="T922" s="14"/>
      <c r="U922" s="14"/>
      <c r="V922" s="14"/>
      <c r="W922" s="14"/>
      <c r="X922" s="14"/>
      <c r="Y922" s="14"/>
      <c r="Z922" s="14"/>
      <c r="AA922" s="14"/>
      <c r="AB922" s="14"/>
    </row>
    <row r="923">
      <c r="A923" s="7"/>
      <c r="B923" s="11"/>
      <c r="C923" s="9"/>
      <c r="D923" s="22"/>
      <c r="E923" s="11"/>
      <c r="F923" s="11"/>
      <c r="G923" s="11"/>
      <c r="H923" s="79"/>
      <c r="I923" s="14"/>
      <c r="J923" s="14"/>
      <c r="K923" s="14"/>
      <c r="L923" s="14"/>
      <c r="M923" s="14"/>
      <c r="N923" s="14"/>
      <c r="O923" s="14"/>
      <c r="P923" s="14"/>
      <c r="Q923" s="14"/>
      <c r="R923" s="14"/>
      <c r="S923" s="14"/>
      <c r="T923" s="14"/>
      <c r="U923" s="14"/>
      <c r="V923" s="14"/>
      <c r="W923" s="14"/>
      <c r="X923" s="14"/>
      <c r="Y923" s="14"/>
      <c r="Z923" s="14"/>
      <c r="AA923" s="14"/>
      <c r="AB923" s="14"/>
    </row>
    <row r="924">
      <c r="A924" s="7"/>
      <c r="B924" s="11"/>
      <c r="C924" s="9"/>
      <c r="D924" s="22"/>
      <c r="E924" s="11"/>
      <c r="F924" s="11"/>
      <c r="G924" s="11"/>
      <c r="H924" s="79"/>
      <c r="I924" s="14"/>
      <c r="J924" s="14"/>
      <c r="K924" s="14"/>
      <c r="L924" s="14"/>
      <c r="M924" s="14"/>
      <c r="N924" s="14"/>
      <c r="O924" s="14"/>
      <c r="P924" s="14"/>
      <c r="Q924" s="14"/>
      <c r="R924" s="14"/>
      <c r="S924" s="14"/>
      <c r="T924" s="14"/>
      <c r="U924" s="14"/>
      <c r="V924" s="14"/>
      <c r="W924" s="14"/>
      <c r="X924" s="14"/>
      <c r="Y924" s="14"/>
      <c r="Z924" s="14"/>
      <c r="AA924" s="14"/>
      <c r="AB924" s="14"/>
    </row>
    <row r="925">
      <c r="A925" s="7"/>
      <c r="B925" s="11"/>
      <c r="C925" s="9"/>
      <c r="D925" s="22"/>
      <c r="E925" s="11"/>
      <c r="F925" s="11"/>
      <c r="G925" s="11"/>
      <c r="H925" s="79"/>
      <c r="I925" s="14"/>
      <c r="J925" s="14"/>
      <c r="K925" s="14"/>
      <c r="L925" s="14"/>
      <c r="M925" s="14"/>
      <c r="N925" s="14"/>
      <c r="O925" s="14"/>
      <c r="P925" s="14"/>
      <c r="Q925" s="14"/>
      <c r="R925" s="14"/>
      <c r="S925" s="14"/>
      <c r="T925" s="14"/>
      <c r="U925" s="14"/>
      <c r="V925" s="14"/>
      <c r="W925" s="14"/>
      <c r="X925" s="14"/>
      <c r="Y925" s="14"/>
      <c r="Z925" s="14"/>
      <c r="AA925" s="14"/>
      <c r="AB925" s="14"/>
    </row>
    <row r="926">
      <c r="A926" s="7"/>
      <c r="B926" s="11"/>
      <c r="C926" s="9"/>
      <c r="D926" s="22"/>
      <c r="E926" s="11"/>
      <c r="F926" s="11"/>
      <c r="G926" s="11"/>
      <c r="H926" s="79"/>
      <c r="I926" s="14"/>
      <c r="J926" s="14"/>
      <c r="K926" s="14"/>
      <c r="L926" s="14"/>
      <c r="M926" s="14"/>
      <c r="N926" s="14"/>
      <c r="O926" s="14"/>
      <c r="P926" s="14"/>
      <c r="Q926" s="14"/>
      <c r="R926" s="14"/>
      <c r="S926" s="14"/>
      <c r="T926" s="14"/>
      <c r="U926" s="14"/>
      <c r="V926" s="14"/>
      <c r="W926" s="14"/>
      <c r="X926" s="14"/>
      <c r="Y926" s="14"/>
      <c r="Z926" s="14"/>
      <c r="AA926" s="14"/>
      <c r="AB926" s="14"/>
    </row>
    <row r="927">
      <c r="A927" s="7"/>
      <c r="B927" s="11"/>
      <c r="C927" s="9"/>
      <c r="D927" s="22"/>
      <c r="E927" s="11"/>
      <c r="F927" s="11"/>
      <c r="G927" s="11"/>
      <c r="H927" s="79"/>
      <c r="I927" s="14"/>
      <c r="J927" s="14"/>
      <c r="K927" s="14"/>
      <c r="L927" s="14"/>
      <c r="M927" s="14"/>
      <c r="N927" s="14"/>
      <c r="O927" s="14"/>
      <c r="P927" s="14"/>
      <c r="Q927" s="14"/>
      <c r="R927" s="14"/>
      <c r="S927" s="14"/>
      <c r="T927" s="14"/>
      <c r="U927" s="14"/>
      <c r="V927" s="14"/>
      <c r="W927" s="14"/>
      <c r="X927" s="14"/>
      <c r="Y927" s="14"/>
      <c r="Z927" s="14"/>
      <c r="AA927" s="14"/>
      <c r="AB927" s="14"/>
    </row>
    <row r="928">
      <c r="A928" s="7"/>
      <c r="B928" s="11"/>
      <c r="C928" s="9"/>
      <c r="D928" s="22"/>
      <c r="E928" s="11"/>
      <c r="F928" s="11"/>
      <c r="G928" s="11"/>
      <c r="H928" s="79"/>
      <c r="I928" s="14"/>
      <c r="J928" s="14"/>
      <c r="K928" s="14"/>
      <c r="L928" s="14"/>
      <c r="M928" s="14"/>
      <c r="N928" s="14"/>
      <c r="O928" s="14"/>
      <c r="P928" s="14"/>
      <c r="Q928" s="14"/>
      <c r="R928" s="14"/>
      <c r="S928" s="14"/>
      <c r="T928" s="14"/>
      <c r="U928" s="14"/>
      <c r="V928" s="14"/>
      <c r="W928" s="14"/>
      <c r="X928" s="14"/>
      <c r="Y928" s="14"/>
      <c r="Z928" s="14"/>
      <c r="AA928" s="14"/>
      <c r="AB928" s="14"/>
    </row>
    <row r="929">
      <c r="A929" s="7"/>
      <c r="B929" s="11"/>
      <c r="C929" s="9"/>
      <c r="D929" s="22"/>
      <c r="E929" s="11"/>
      <c r="F929" s="11"/>
      <c r="G929" s="11"/>
      <c r="H929" s="79"/>
      <c r="I929" s="14"/>
      <c r="J929" s="14"/>
      <c r="K929" s="14"/>
      <c r="L929" s="14"/>
      <c r="M929" s="14"/>
      <c r="N929" s="14"/>
      <c r="O929" s="14"/>
      <c r="P929" s="14"/>
      <c r="Q929" s="14"/>
      <c r="R929" s="14"/>
      <c r="S929" s="14"/>
      <c r="T929" s="14"/>
      <c r="U929" s="14"/>
      <c r="V929" s="14"/>
      <c r="W929" s="14"/>
      <c r="X929" s="14"/>
      <c r="Y929" s="14"/>
      <c r="Z929" s="14"/>
      <c r="AA929" s="14"/>
      <c r="AB929" s="14"/>
    </row>
    <row r="930">
      <c r="A930" s="7"/>
      <c r="B930" s="11"/>
      <c r="C930" s="9"/>
      <c r="D930" s="22"/>
      <c r="E930" s="11"/>
      <c r="F930" s="11"/>
      <c r="G930" s="11"/>
      <c r="H930" s="79"/>
      <c r="I930" s="14"/>
      <c r="J930" s="14"/>
      <c r="K930" s="14"/>
      <c r="L930" s="14"/>
      <c r="M930" s="14"/>
      <c r="N930" s="14"/>
      <c r="O930" s="14"/>
      <c r="P930" s="14"/>
      <c r="Q930" s="14"/>
      <c r="R930" s="14"/>
      <c r="S930" s="14"/>
      <c r="T930" s="14"/>
      <c r="U930" s="14"/>
      <c r="V930" s="14"/>
      <c r="W930" s="14"/>
      <c r="X930" s="14"/>
      <c r="Y930" s="14"/>
      <c r="Z930" s="14"/>
      <c r="AA930" s="14"/>
      <c r="AB930" s="14"/>
    </row>
    <row r="931">
      <c r="A931" s="7"/>
      <c r="B931" s="11"/>
      <c r="C931" s="9"/>
      <c r="D931" s="22"/>
      <c r="E931" s="11"/>
      <c r="F931" s="11"/>
      <c r="G931" s="11"/>
      <c r="H931" s="79"/>
      <c r="I931" s="14"/>
      <c r="J931" s="14"/>
      <c r="K931" s="14"/>
      <c r="L931" s="14"/>
      <c r="M931" s="14"/>
      <c r="N931" s="14"/>
      <c r="O931" s="14"/>
      <c r="P931" s="14"/>
      <c r="Q931" s="14"/>
      <c r="R931" s="14"/>
      <c r="S931" s="14"/>
      <c r="T931" s="14"/>
      <c r="U931" s="14"/>
      <c r="V931" s="14"/>
      <c r="W931" s="14"/>
      <c r="X931" s="14"/>
      <c r="Y931" s="14"/>
      <c r="Z931" s="14"/>
      <c r="AA931" s="14"/>
      <c r="AB931" s="14"/>
    </row>
    <row r="932">
      <c r="A932" s="7"/>
      <c r="B932" s="11"/>
      <c r="C932" s="9"/>
      <c r="D932" s="22"/>
      <c r="E932" s="11"/>
      <c r="F932" s="11"/>
      <c r="G932" s="11"/>
      <c r="H932" s="79"/>
      <c r="I932" s="14"/>
      <c r="J932" s="14"/>
      <c r="K932" s="14"/>
      <c r="L932" s="14"/>
      <c r="M932" s="14"/>
      <c r="N932" s="14"/>
      <c r="O932" s="14"/>
      <c r="P932" s="14"/>
      <c r="Q932" s="14"/>
      <c r="R932" s="14"/>
      <c r="S932" s="14"/>
      <c r="T932" s="14"/>
      <c r="U932" s="14"/>
      <c r="V932" s="14"/>
      <c r="W932" s="14"/>
      <c r="X932" s="14"/>
      <c r="Y932" s="14"/>
      <c r="Z932" s="14"/>
      <c r="AA932" s="14"/>
      <c r="AB932" s="14"/>
    </row>
    <row r="933">
      <c r="A933" s="7"/>
      <c r="B933" s="11"/>
      <c r="C933" s="9"/>
      <c r="D933" s="22"/>
      <c r="E933" s="11"/>
      <c r="F933" s="11"/>
      <c r="G933" s="11"/>
      <c r="H933" s="79"/>
      <c r="I933" s="14"/>
      <c r="J933" s="14"/>
      <c r="K933" s="14"/>
      <c r="L933" s="14"/>
      <c r="M933" s="14"/>
      <c r="N933" s="14"/>
      <c r="O933" s="14"/>
      <c r="P933" s="14"/>
      <c r="Q933" s="14"/>
      <c r="R933" s="14"/>
      <c r="S933" s="14"/>
      <c r="T933" s="14"/>
      <c r="U933" s="14"/>
      <c r="V933" s="14"/>
      <c r="W933" s="14"/>
      <c r="X933" s="14"/>
      <c r="Y933" s="14"/>
      <c r="Z933" s="14"/>
      <c r="AA933" s="14"/>
      <c r="AB933" s="14"/>
    </row>
    <row r="934">
      <c r="A934" s="7"/>
      <c r="B934" s="11"/>
      <c r="C934" s="9"/>
      <c r="D934" s="22"/>
      <c r="E934" s="11"/>
      <c r="F934" s="11"/>
      <c r="G934" s="11"/>
      <c r="H934" s="79"/>
      <c r="I934" s="14"/>
      <c r="J934" s="14"/>
      <c r="K934" s="14"/>
      <c r="L934" s="14"/>
      <c r="M934" s="14"/>
      <c r="N934" s="14"/>
      <c r="O934" s="14"/>
      <c r="P934" s="14"/>
      <c r="Q934" s="14"/>
      <c r="R934" s="14"/>
      <c r="S934" s="14"/>
      <c r="T934" s="14"/>
      <c r="U934" s="14"/>
      <c r="V934" s="14"/>
      <c r="W934" s="14"/>
      <c r="X934" s="14"/>
      <c r="Y934" s="14"/>
      <c r="Z934" s="14"/>
      <c r="AA934" s="14"/>
      <c r="AB934" s="14"/>
    </row>
    <row r="935">
      <c r="A935" s="7"/>
      <c r="B935" s="11"/>
      <c r="C935" s="9"/>
      <c r="D935" s="22"/>
      <c r="E935" s="11"/>
      <c r="F935" s="11"/>
      <c r="G935" s="11"/>
      <c r="H935" s="79"/>
      <c r="I935" s="14"/>
      <c r="J935" s="14"/>
      <c r="K935" s="14"/>
      <c r="L935" s="14"/>
      <c r="M935" s="14"/>
      <c r="N935" s="14"/>
      <c r="O935" s="14"/>
      <c r="P935" s="14"/>
      <c r="Q935" s="14"/>
      <c r="R935" s="14"/>
      <c r="S935" s="14"/>
      <c r="T935" s="14"/>
      <c r="U935" s="14"/>
      <c r="V935" s="14"/>
      <c r="W935" s="14"/>
      <c r="X935" s="14"/>
      <c r="Y935" s="14"/>
      <c r="Z935" s="14"/>
      <c r="AA935" s="14"/>
      <c r="AB935" s="14"/>
    </row>
    <row r="936">
      <c r="A936" s="7"/>
      <c r="B936" s="11"/>
      <c r="C936" s="9"/>
      <c r="D936" s="22"/>
      <c r="E936" s="11"/>
      <c r="F936" s="11"/>
      <c r="G936" s="11"/>
      <c r="H936" s="79"/>
      <c r="I936" s="14"/>
      <c r="J936" s="14"/>
      <c r="K936" s="14"/>
      <c r="L936" s="14"/>
      <c r="M936" s="14"/>
      <c r="N936" s="14"/>
      <c r="O936" s="14"/>
      <c r="P936" s="14"/>
      <c r="Q936" s="14"/>
      <c r="R936" s="14"/>
      <c r="S936" s="14"/>
      <c r="T936" s="14"/>
      <c r="U936" s="14"/>
      <c r="V936" s="14"/>
      <c r="W936" s="14"/>
      <c r="X936" s="14"/>
      <c r="Y936" s="14"/>
      <c r="Z936" s="14"/>
      <c r="AA936" s="14"/>
      <c r="AB936" s="14"/>
    </row>
    <row r="937">
      <c r="A937" s="7"/>
      <c r="B937" s="11"/>
      <c r="C937" s="9"/>
      <c r="D937" s="22"/>
      <c r="E937" s="11"/>
      <c r="F937" s="11"/>
      <c r="G937" s="11"/>
      <c r="H937" s="79"/>
      <c r="I937" s="14"/>
      <c r="J937" s="14"/>
      <c r="K937" s="14"/>
      <c r="L937" s="14"/>
      <c r="M937" s="14"/>
      <c r="N937" s="14"/>
      <c r="O937" s="14"/>
      <c r="P937" s="14"/>
      <c r="Q937" s="14"/>
      <c r="R937" s="14"/>
      <c r="S937" s="14"/>
      <c r="T937" s="14"/>
      <c r="U937" s="14"/>
      <c r="V937" s="14"/>
      <c r="W937" s="14"/>
      <c r="X937" s="14"/>
      <c r="Y937" s="14"/>
      <c r="Z937" s="14"/>
      <c r="AA937" s="14"/>
      <c r="AB937" s="14"/>
    </row>
    <row r="938">
      <c r="A938" s="7"/>
      <c r="B938" s="11"/>
      <c r="C938" s="9"/>
      <c r="D938" s="22"/>
      <c r="E938" s="11"/>
      <c r="F938" s="11"/>
      <c r="G938" s="11"/>
      <c r="H938" s="79"/>
      <c r="I938" s="14"/>
      <c r="J938" s="14"/>
      <c r="K938" s="14"/>
      <c r="L938" s="14"/>
      <c r="M938" s="14"/>
      <c r="N938" s="14"/>
      <c r="O938" s="14"/>
      <c r="P938" s="14"/>
      <c r="Q938" s="14"/>
      <c r="R938" s="14"/>
      <c r="S938" s="14"/>
      <c r="T938" s="14"/>
      <c r="U938" s="14"/>
      <c r="V938" s="14"/>
      <c r="W938" s="14"/>
      <c r="X938" s="14"/>
      <c r="Y938" s="14"/>
      <c r="Z938" s="14"/>
      <c r="AA938" s="14"/>
      <c r="AB938" s="14"/>
    </row>
    <row r="939">
      <c r="A939" s="7"/>
      <c r="B939" s="11"/>
      <c r="C939" s="9"/>
      <c r="D939" s="22"/>
      <c r="E939" s="11"/>
      <c r="F939" s="11"/>
      <c r="G939" s="11"/>
      <c r="H939" s="79"/>
      <c r="I939" s="14"/>
      <c r="J939" s="14"/>
      <c r="K939" s="14"/>
      <c r="L939" s="14"/>
      <c r="M939" s="14"/>
      <c r="N939" s="14"/>
      <c r="O939" s="14"/>
      <c r="P939" s="14"/>
      <c r="Q939" s="14"/>
      <c r="R939" s="14"/>
      <c r="S939" s="14"/>
      <c r="T939" s="14"/>
      <c r="U939" s="14"/>
      <c r="V939" s="14"/>
      <c r="W939" s="14"/>
      <c r="X939" s="14"/>
      <c r="Y939" s="14"/>
      <c r="Z939" s="14"/>
      <c r="AA939" s="14"/>
      <c r="AB939" s="14"/>
    </row>
    <row r="940">
      <c r="A940" s="7"/>
      <c r="B940" s="11"/>
      <c r="C940" s="9"/>
      <c r="D940" s="22"/>
      <c r="E940" s="11"/>
      <c r="F940" s="11"/>
      <c r="G940" s="11"/>
      <c r="H940" s="79"/>
      <c r="I940" s="14"/>
      <c r="J940" s="14"/>
      <c r="K940" s="14"/>
      <c r="L940" s="14"/>
      <c r="M940" s="14"/>
      <c r="N940" s="14"/>
      <c r="O940" s="14"/>
      <c r="P940" s="14"/>
      <c r="Q940" s="14"/>
      <c r="R940" s="14"/>
      <c r="S940" s="14"/>
      <c r="T940" s="14"/>
      <c r="U940" s="14"/>
      <c r="V940" s="14"/>
      <c r="W940" s="14"/>
      <c r="X940" s="14"/>
      <c r="Y940" s="14"/>
      <c r="Z940" s="14"/>
      <c r="AA940" s="14"/>
      <c r="AB940" s="14"/>
    </row>
    <row r="941">
      <c r="A941" s="7"/>
      <c r="B941" s="11"/>
      <c r="C941" s="9"/>
      <c r="D941" s="22"/>
      <c r="E941" s="11"/>
      <c r="F941" s="11"/>
      <c r="G941" s="11"/>
      <c r="H941" s="79"/>
      <c r="I941" s="14"/>
      <c r="J941" s="14"/>
      <c r="K941" s="14"/>
      <c r="L941" s="14"/>
      <c r="M941" s="14"/>
      <c r="N941" s="14"/>
      <c r="O941" s="14"/>
      <c r="P941" s="14"/>
      <c r="Q941" s="14"/>
      <c r="R941" s="14"/>
      <c r="S941" s="14"/>
      <c r="T941" s="14"/>
      <c r="U941" s="14"/>
      <c r="V941" s="14"/>
      <c r="W941" s="14"/>
      <c r="X941" s="14"/>
      <c r="Y941" s="14"/>
      <c r="Z941" s="14"/>
      <c r="AA941" s="14"/>
      <c r="AB941" s="14"/>
    </row>
    <row r="942">
      <c r="A942" s="7"/>
      <c r="B942" s="11"/>
      <c r="C942" s="9"/>
      <c r="D942" s="22"/>
      <c r="E942" s="11"/>
      <c r="F942" s="11"/>
      <c r="G942" s="11"/>
      <c r="H942" s="79"/>
      <c r="I942" s="14"/>
      <c r="J942" s="14"/>
      <c r="K942" s="14"/>
      <c r="L942" s="14"/>
      <c r="M942" s="14"/>
      <c r="N942" s="14"/>
      <c r="O942" s="14"/>
      <c r="P942" s="14"/>
      <c r="Q942" s="14"/>
      <c r="R942" s="14"/>
      <c r="S942" s="14"/>
      <c r="T942" s="14"/>
      <c r="U942" s="14"/>
      <c r="V942" s="14"/>
      <c r="W942" s="14"/>
      <c r="X942" s="14"/>
      <c r="Y942" s="14"/>
      <c r="Z942" s="14"/>
      <c r="AA942" s="14"/>
      <c r="AB942" s="14"/>
    </row>
    <row r="943">
      <c r="A943" s="7"/>
      <c r="B943" s="11"/>
      <c r="C943" s="9"/>
      <c r="D943" s="22"/>
      <c r="E943" s="11"/>
      <c r="F943" s="11"/>
      <c r="G943" s="11"/>
      <c r="H943" s="79"/>
      <c r="I943" s="14"/>
      <c r="J943" s="14"/>
      <c r="K943" s="14"/>
      <c r="L943" s="14"/>
      <c r="M943" s="14"/>
      <c r="N943" s="14"/>
      <c r="O943" s="14"/>
      <c r="P943" s="14"/>
      <c r="Q943" s="14"/>
      <c r="R943" s="14"/>
      <c r="S943" s="14"/>
      <c r="T943" s="14"/>
      <c r="U943" s="14"/>
      <c r="V943" s="14"/>
      <c r="W943" s="14"/>
      <c r="X943" s="14"/>
      <c r="Y943" s="14"/>
      <c r="Z943" s="14"/>
      <c r="AA943" s="14"/>
      <c r="AB943" s="14"/>
    </row>
    <row r="944">
      <c r="A944" s="7"/>
      <c r="B944" s="11"/>
      <c r="C944" s="9"/>
      <c r="D944" s="22"/>
      <c r="E944" s="11"/>
      <c r="F944" s="11"/>
      <c r="G944" s="11"/>
      <c r="H944" s="79"/>
      <c r="I944" s="14"/>
      <c r="J944" s="14"/>
      <c r="K944" s="14"/>
      <c r="L944" s="14"/>
      <c r="M944" s="14"/>
      <c r="N944" s="14"/>
      <c r="O944" s="14"/>
      <c r="P944" s="14"/>
      <c r="Q944" s="14"/>
      <c r="R944" s="14"/>
      <c r="S944" s="14"/>
      <c r="T944" s="14"/>
      <c r="U944" s="14"/>
      <c r="V944" s="14"/>
      <c r="W944" s="14"/>
      <c r="X944" s="14"/>
      <c r="Y944" s="14"/>
      <c r="Z944" s="14"/>
      <c r="AA944" s="14"/>
      <c r="AB944" s="14"/>
    </row>
    <row r="945">
      <c r="A945" s="7"/>
      <c r="B945" s="11"/>
      <c r="C945" s="9"/>
      <c r="D945" s="22"/>
      <c r="E945" s="11"/>
      <c r="F945" s="11"/>
      <c r="G945" s="11"/>
      <c r="H945" s="79"/>
      <c r="I945" s="14"/>
      <c r="J945" s="14"/>
      <c r="K945" s="14"/>
      <c r="L945" s="14"/>
      <c r="M945" s="14"/>
      <c r="N945" s="14"/>
      <c r="O945" s="14"/>
      <c r="P945" s="14"/>
      <c r="Q945" s="14"/>
      <c r="R945" s="14"/>
      <c r="S945" s="14"/>
      <c r="T945" s="14"/>
      <c r="U945" s="14"/>
      <c r="V945" s="14"/>
      <c r="W945" s="14"/>
      <c r="X945" s="14"/>
      <c r="Y945" s="14"/>
      <c r="Z945" s="14"/>
      <c r="AA945" s="14"/>
      <c r="AB945" s="14"/>
    </row>
    <row r="946">
      <c r="A946" s="7"/>
      <c r="B946" s="11"/>
      <c r="C946" s="9"/>
      <c r="D946" s="22"/>
      <c r="E946" s="11"/>
      <c r="F946" s="11"/>
      <c r="G946" s="11"/>
      <c r="H946" s="79"/>
      <c r="I946" s="14"/>
      <c r="J946" s="14"/>
      <c r="K946" s="14"/>
      <c r="L946" s="14"/>
      <c r="M946" s="14"/>
      <c r="N946" s="14"/>
      <c r="O946" s="14"/>
      <c r="P946" s="14"/>
      <c r="Q946" s="14"/>
      <c r="R946" s="14"/>
      <c r="S946" s="14"/>
      <c r="T946" s="14"/>
      <c r="U946" s="14"/>
      <c r="V946" s="14"/>
      <c r="W946" s="14"/>
      <c r="X946" s="14"/>
      <c r="Y946" s="14"/>
      <c r="Z946" s="14"/>
      <c r="AA946" s="14"/>
      <c r="AB946" s="14"/>
    </row>
    <row r="947">
      <c r="A947" s="7"/>
      <c r="B947" s="11"/>
      <c r="C947" s="9"/>
      <c r="D947" s="22"/>
      <c r="E947" s="11"/>
      <c r="F947" s="11"/>
      <c r="G947" s="11"/>
      <c r="H947" s="79"/>
      <c r="I947" s="14"/>
      <c r="J947" s="14"/>
      <c r="K947" s="14"/>
      <c r="L947" s="14"/>
      <c r="M947" s="14"/>
      <c r="N947" s="14"/>
      <c r="O947" s="14"/>
      <c r="P947" s="14"/>
      <c r="Q947" s="14"/>
      <c r="R947" s="14"/>
      <c r="S947" s="14"/>
      <c r="T947" s="14"/>
      <c r="U947" s="14"/>
      <c r="V947" s="14"/>
      <c r="W947" s="14"/>
      <c r="X947" s="14"/>
      <c r="Y947" s="14"/>
      <c r="Z947" s="14"/>
      <c r="AA947" s="14"/>
      <c r="AB947" s="14"/>
    </row>
    <row r="948">
      <c r="A948" s="7"/>
      <c r="B948" s="11"/>
      <c r="C948" s="9"/>
      <c r="D948" s="22"/>
      <c r="E948" s="11"/>
      <c r="F948" s="11"/>
      <c r="G948" s="11"/>
      <c r="H948" s="79"/>
      <c r="I948" s="14"/>
      <c r="J948" s="14"/>
      <c r="K948" s="14"/>
      <c r="L948" s="14"/>
      <c r="M948" s="14"/>
      <c r="N948" s="14"/>
      <c r="O948" s="14"/>
      <c r="P948" s="14"/>
      <c r="Q948" s="14"/>
      <c r="R948" s="14"/>
      <c r="S948" s="14"/>
      <c r="T948" s="14"/>
      <c r="U948" s="14"/>
      <c r="V948" s="14"/>
      <c r="W948" s="14"/>
      <c r="X948" s="14"/>
      <c r="Y948" s="14"/>
      <c r="Z948" s="14"/>
      <c r="AA948" s="14"/>
      <c r="AB948" s="14"/>
    </row>
    <row r="949">
      <c r="A949" s="7"/>
      <c r="B949" s="11"/>
      <c r="C949" s="9"/>
      <c r="D949" s="22"/>
      <c r="E949" s="11"/>
      <c r="F949" s="11"/>
      <c r="G949" s="11"/>
      <c r="H949" s="79"/>
      <c r="I949" s="14"/>
      <c r="J949" s="14"/>
      <c r="K949" s="14"/>
      <c r="L949" s="14"/>
      <c r="M949" s="14"/>
      <c r="N949" s="14"/>
      <c r="O949" s="14"/>
      <c r="P949" s="14"/>
      <c r="Q949" s="14"/>
      <c r="R949" s="14"/>
      <c r="S949" s="14"/>
      <c r="T949" s="14"/>
      <c r="U949" s="14"/>
      <c r="V949" s="14"/>
      <c r="W949" s="14"/>
      <c r="X949" s="14"/>
      <c r="Y949" s="14"/>
      <c r="Z949" s="14"/>
      <c r="AA949" s="14"/>
      <c r="AB949" s="14"/>
    </row>
    <row r="950">
      <c r="A950" s="7"/>
      <c r="B950" s="11"/>
      <c r="C950" s="9"/>
      <c r="D950" s="22"/>
      <c r="E950" s="11"/>
      <c r="F950" s="11"/>
      <c r="G950" s="11"/>
      <c r="H950" s="79"/>
      <c r="I950" s="14"/>
      <c r="J950" s="14"/>
      <c r="K950" s="14"/>
      <c r="L950" s="14"/>
      <c r="M950" s="14"/>
      <c r="N950" s="14"/>
      <c r="O950" s="14"/>
      <c r="P950" s="14"/>
      <c r="Q950" s="14"/>
      <c r="R950" s="14"/>
      <c r="S950" s="14"/>
      <c r="T950" s="14"/>
      <c r="U950" s="14"/>
      <c r="V950" s="14"/>
      <c r="W950" s="14"/>
      <c r="X950" s="14"/>
      <c r="Y950" s="14"/>
      <c r="Z950" s="14"/>
      <c r="AA950" s="14"/>
      <c r="AB950" s="14"/>
    </row>
    <row r="951">
      <c r="A951" s="7"/>
      <c r="B951" s="11"/>
      <c r="C951" s="9"/>
      <c r="D951" s="22"/>
      <c r="E951" s="11"/>
      <c r="F951" s="11"/>
      <c r="G951" s="11"/>
      <c r="H951" s="79"/>
      <c r="I951" s="14"/>
      <c r="J951" s="14"/>
      <c r="K951" s="14"/>
      <c r="L951" s="14"/>
      <c r="M951" s="14"/>
      <c r="N951" s="14"/>
      <c r="O951" s="14"/>
      <c r="P951" s="14"/>
      <c r="Q951" s="14"/>
      <c r="R951" s="14"/>
      <c r="S951" s="14"/>
      <c r="T951" s="14"/>
      <c r="U951" s="14"/>
      <c r="V951" s="14"/>
      <c r="W951" s="14"/>
      <c r="X951" s="14"/>
      <c r="Y951" s="14"/>
      <c r="Z951" s="14"/>
      <c r="AA951" s="14"/>
      <c r="AB951" s="14"/>
    </row>
    <row r="952">
      <c r="A952" s="7"/>
      <c r="B952" s="11"/>
      <c r="C952" s="9"/>
      <c r="D952" s="22"/>
      <c r="E952" s="11"/>
      <c r="F952" s="11"/>
      <c r="G952" s="11"/>
      <c r="H952" s="79"/>
      <c r="I952" s="14"/>
      <c r="J952" s="14"/>
      <c r="K952" s="14"/>
      <c r="L952" s="14"/>
      <c r="M952" s="14"/>
      <c r="N952" s="14"/>
      <c r="O952" s="14"/>
      <c r="P952" s="14"/>
      <c r="Q952" s="14"/>
      <c r="R952" s="14"/>
      <c r="S952" s="14"/>
      <c r="T952" s="14"/>
      <c r="U952" s="14"/>
      <c r="V952" s="14"/>
      <c r="W952" s="14"/>
      <c r="X952" s="14"/>
      <c r="Y952" s="14"/>
      <c r="Z952" s="14"/>
      <c r="AA952" s="14"/>
      <c r="AB952" s="14"/>
    </row>
    <row r="953">
      <c r="A953" s="7"/>
      <c r="B953" s="11"/>
      <c r="C953" s="9"/>
      <c r="D953" s="22"/>
      <c r="E953" s="11"/>
      <c r="F953" s="11"/>
      <c r="G953" s="11"/>
      <c r="H953" s="79"/>
      <c r="I953" s="14"/>
      <c r="J953" s="14"/>
      <c r="K953" s="14"/>
      <c r="L953" s="14"/>
      <c r="M953" s="14"/>
      <c r="N953" s="14"/>
      <c r="O953" s="14"/>
      <c r="P953" s="14"/>
      <c r="Q953" s="14"/>
      <c r="R953" s="14"/>
      <c r="S953" s="14"/>
      <c r="T953" s="14"/>
      <c r="U953" s="14"/>
      <c r="V953" s="14"/>
      <c r="W953" s="14"/>
      <c r="X953" s="14"/>
      <c r="Y953" s="14"/>
      <c r="Z953" s="14"/>
      <c r="AA953" s="14"/>
      <c r="AB953" s="14"/>
    </row>
    <row r="954">
      <c r="A954" s="7"/>
      <c r="B954" s="11"/>
      <c r="C954" s="9"/>
      <c r="D954" s="22"/>
      <c r="E954" s="11"/>
      <c r="F954" s="11"/>
      <c r="G954" s="11"/>
      <c r="H954" s="79"/>
      <c r="I954" s="14"/>
      <c r="J954" s="14"/>
      <c r="K954" s="14"/>
      <c r="L954" s="14"/>
      <c r="M954" s="14"/>
      <c r="N954" s="14"/>
      <c r="O954" s="14"/>
      <c r="P954" s="14"/>
      <c r="Q954" s="14"/>
      <c r="R954" s="14"/>
      <c r="S954" s="14"/>
      <c r="T954" s="14"/>
      <c r="U954" s="14"/>
      <c r="V954" s="14"/>
      <c r="W954" s="14"/>
      <c r="X954" s="14"/>
      <c r="Y954" s="14"/>
      <c r="Z954" s="14"/>
      <c r="AA954" s="14"/>
      <c r="AB954" s="14"/>
    </row>
    <row r="955">
      <c r="A955" s="7"/>
      <c r="B955" s="11"/>
      <c r="C955" s="9"/>
      <c r="D955" s="22"/>
      <c r="E955" s="11"/>
      <c r="F955" s="11"/>
      <c r="G955" s="11"/>
      <c r="H955" s="79"/>
      <c r="I955" s="14"/>
      <c r="J955" s="14"/>
      <c r="K955" s="14"/>
      <c r="L955" s="14"/>
      <c r="M955" s="14"/>
      <c r="N955" s="14"/>
      <c r="O955" s="14"/>
      <c r="P955" s="14"/>
      <c r="Q955" s="14"/>
      <c r="R955" s="14"/>
      <c r="S955" s="14"/>
      <c r="T955" s="14"/>
      <c r="U955" s="14"/>
      <c r="V955" s="14"/>
      <c r="W955" s="14"/>
      <c r="X955" s="14"/>
      <c r="Y955" s="14"/>
      <c r="Z955" s="14"/>
      <c r="AA955" s="14"/>
      <c r="AB955" s="14"/>
    </row>
    <row r="956">
      <c r="A956" s="7"/>
      <c r="B956" s="11"/>
      <c r="C956" s="9"/>
      <c r="D956" s="22"/>
      <c r="E956" s="11"/>
      <c r="F956" s="11"/>
      <c r="G956" s="11"/>
      <c r="H956" s="79"/>
      <c r="I956" s="14"/>
      <c r="J956" s="14"/>
      <c r="K956" s="14"/>
      <c r="L956" s="14"/>
      <c r="M956" s="14"/>
      <c r="N956" s="14"/>
      <c r="O956" s="14"/>
      <c r="P956" s="14"/>
      <c r="Q956" s="14"/>
      <c r="R956" s="14"/>
      <c r="S956" s="14"/>
      <c r="T956" s="14"/>
      <c r="U956" s="14"/>
      <c r="V956" s="14"/>
      <c r="W956" s="14"/>
      <c r="X956" s="14"/>
      <c r="Y956" s="14"/>
      <c r="Z956" s="14"/>
      <c r="AA956" s="14"/>
      <c r="AB956" s="14"/>
    </row>
    <row r="957">
      <c r="A957" s="7"/>
      <c r="B957" s="11"/>
      <c r="C957" s="9"/>
      <c r="D957" s="22"/>
      <c r="E957" s="11"/>
      <c r="F957" s="11"/>
      <c r="G957" s="11"/>
      <c r="H957" s="79"/>
      <c r="I957" s="14"/>
      <c r="J957" s="14"/>
      <c r="K957" s="14"/>
      <c r="L957" s="14"/>
      <c r="M957" s="14"/>
      <c r="N957" s="14"/>
      <c r="O957" s="14"/>
      <c r="P957" s="14"/>
      <c r="Q957" s="14"/>
      <c r="R957" s="14"/>
      <c r="S957" s="14"/>
      <c r="T957" s="14"/>
      <c r="U957" s="14"/>
      <c r="V957" s="14"/>
      <c r="W957" s="14"/>
      <c r="X957" s="14"/>
      <c r="Y957" s="14"/>
      <c r="Z957" s="14"/>
      <c r="AA957" s="14"/>
      <c r="AB957" s="14"/>
    </row>
    <row r="958">
      <c r="A958" s="7"/>
      <c r="B958" s="11"/>
      <c r="C958" s="9"/>
      <c r="D958" s="22"/>
      <c r="E958" s="11"/>
      <c r="F958" s="11"/>
      <c r="G958" s="11"/>
      <c r="H958" s="79"/>
      <c r="I958" s="14"/>
      <c r="J958" s="14"/>
      <c r="K958" s="14"/>
      <c r="L958" s="14"/>
      <c r="M958" s="14"/>
      <c r="N958" s="14"/>
      <c r="O958" s="14"/>
      <c r="P958" s="14"/>
      <c r="Q958" s="14"/>
      <c r="R958" s="14"/>
      <c r="S958" s="14"/>
      <c r="T958" s="14"/>
      <c r="U958" s="14"/>
      <c r="V958" s="14"/>
      <c r="W958" s="14"/>
      <c r="X958" s="14"/>
      <c r="Y958" s="14"/>
      <c r="Z958" s="14"/>
      <c r="AA958" s="14"/>
      <c r="AB958" s="14"/>
    </row>
    <row r="959">
      <c r="A959" s="7"/>
      <c r="B959" s="11"/>
      <c r="C959" s="9"/>
      <c r="D959" s="22"/>
      <c r="E959" s="11"/>
      <c r="F959" s="11"/>
      <c r="G959" s="11"/>
      <c r="H959" s="79"/>
      <c r="I959" s="14"/>
      <c r="J959" s="14"/>
      <c r="K959" s="14"/>
      <c r="L959" s="14"/>
      <c r="M959" s="14"/>
      <c r="N959" s="14"/>
      <c r="O959" s="14"/>
      <c r="P959" s="14"/>
      <c r="Q959" s="14"/>
      <c r="R959" s="14"/>
      <c r="S959" s="14"/>
      <c r="T959" s="14"/>
      <c r="U959" s="14"/>
      <c r="V959" s="14"/>
      <c r="W959" s="14"/>
      <c r="X959" s="14"/>
      <c r="Y959" s="14"/>
      <c r="Z959" s="14"/>
      <c r="AA959" s="14"/>
      <c r="AB959" s="14"/>
    </row>
    <row r="960">
      <c r="A960" s="7"/>
      <c r="B960" s="11"/>
      <c r="C960" s="9"/>
      <c r="D960" s="22"/>
      <c r="E960" s="11"/>
      <c r="F960" s="11"/>
      <c r="G960" s="11"/>
      <c r="H960" s="79"/>
      <c r="I960" s="14"/>
      <c r="J960" s="14"/>
      <c r="K960" s="14"/>
      <c r="L960" s="14"/>
      <c r="M960" s="14"/>
      <c r="N960" s="14"/>
      <c r="O960" s="14"/>
      <c r="P960" s="14"/>
      <c r="Q960" s="14"/>
      <c r="R960" s="14"/>
      <c r="S960" s="14"/>
      <c r="T960" s="14"/>
      <c r="U960" s="14"/>
      <c r="V960" s="14"/>
      <c r="W960" s="14"/>
      <c r="X960" s="14"/>
      <c r="Y960" s="14"/>
      <c r="Z960" s="14"/>
      <c r="AA960" s="14"/>
      <c r="AB960" s="14"/>
    </row>
    <row r="961">
      <c r="A961" s="7"/>
      <c r="B961" s="11"/>
      <c r="C961" s="9"/>
      <c r="D961" s="22"/>
      <c r="E961" s="11"/>
      <c r="F961" s="11"/>
      <c r="G961" s="11"/>
      <c r="H961" s="79"/>
      <c r="I961" s="14"/>
      <c r="J961" s="14"/>
      <c r="K961" s="14"/>
      <c r="L961" s="14"/>
      <c r="M961" s="14"/>
      <c r="N961" s="14"/>
      <c r="O961" s="14"/>
      <c r="P961" s="14"/>
      <c r="Q961" s="14"/>
      <c r="R961" s="14"/>
      <c r="S961" s="14"/>
      <c r="T961" s="14"/>
      <c r="U961" s="14"/>
      <c r="V961" s="14"/>
      <c r="W961" s="14"/>
      <c r="X961" s="14"/>
      <c r="Y961" s="14"/>
      <c r="Z961" s="14"/>
      <c r="AA961" s="14"/>
      <c r="AB961" s="14"/>
    </row>
    <row r="962">
      <c r="A962" s="7"/>
      <c r="B962" s="11"/>
      <c r="C962" s="9"/>
      <c r="D962" s="22"/>
      <c r="E962" s="11"/>
      <c r="F962" s="11"/>
      <c r="G962" s="11"/>
      <c r="H962" s="79"/>
      <c r="I962" s="14"/>
      <c r="J962" s="14"/>
      <c r="K962" s="14"/>
      <c r="L962" s="14"/>
      <c r="M962" s="14"/>
      <c r="N962" s="14"/>
      <c r="O962" s="14"/>
      <c r="P962" s="14"/>
      <c r="Q962" s="14"/>
      <c r="R962" s="14"/>
      <c r="S962" s="14"/>
      <c r="T962" s="14"/>
      <c r="U962" s="14"/>
      <c r="V962" s="14"/>
      <c r="W962" s="14"/>
      <c r="X962" s="14"/>
      <c r="Y962" s="14"/>
      <c r="Z962" s="14"/>
      <c r="AA962" s="14"/>
      <c r="AB962" s="14"/>
    </row>
    <row r="963">
      <c r="A963" s="7"/>
      <c r="B963" s="11"/>
      <c r="C963" s="9"/>
      <c r="D963" s="22"/>
      <c r="E963" s="11"/>
      <c r="F963" s="11"/>
      <c r="G963" s="11"/>
      <c r="H963" s="79"/>
      <c r="I963" s="14"/>
      <c r="J963" s="14"/>
      <c r="K963" s="14"/>
      <c r="L963" s="14"/>
      <c r="M963" s="14"/>
      <c r="N963" s="14"/>
      <c r="O963" s="14"/>
      <c r="P963" s="14"/>
      <c r="Q963" s="14"/>
      <c r="R963" s="14"/>
      <c r="S963" s="14"/>
      <c r="T963" s="14"/>
      <c r="U963" s="14"/>
      <c r="V963" s="14"/>
      <c r="W963" s="14"/>
      <c r="X963" s="14"/>
      <c r="Y963" s="14"/>
      <c r="Z963" s="14"/>
      <c r="AA963" s="14"/>
      <c r="AB963" s="14"/>
    </row>
    <row r="964">
      <c r="A964" s="7"/>
      <c r="B964" s="11"/>
      <c r="C964" s="9"/>
      <c r="D964" s="22"/>
      <c r="E964" s="11"/>
      <c r="F964" s="11"/>
      <c r="G964" s="11"/>
      <c r="H964" s="79"/>
      <c r="I964" s="14"/>
      <c r="J964" s="14"/>
      <c r="K964" s="14"/>
      <c r="L964" s="14"/>
      <c r="M964" s="14"/>
      <c r="N964" s="14"/>
      <c r="O964" s="14"/>
      <c r="P964" s="14"/>
      <c r="Q964" s="14"/>
      <c r="R964" s="14"/>
      <c r="S964" s="14"/>
      <c r="T964" s="14"/>
      <c r="U964" s="14"/>
      <c r="V964" s="14"/>
      <c r="W964" s="14"/>
      <c r="X964" s="14"/>
      <c r="Y964" s="14"/>
      <c r="Z964" s="14"/>
      <c r="AA964" s="14"/>
      <c r="AB964" s="14"/>
    </row>
    <row r="965">
      <c r="A965" s="7"/>
      <c r="B965" s="11"/>
      <c r="C965" s="9"/>
      <c r="D965" s="22"/>
      <c r="E965" s="11"/>
      <c r="F965" s="11"/>
      <c r="G965" s="11"/>
      <c r="H965" s="79"/>
      <c r="I965" s="14"/>
      <c r="J965" s="14"/>
      <c r="K965" s="14"/>
      <c r="L965" s="14"/>
      <c r="M965" s="14"/>
      <c r="N965" s="14"/>
      <c r="O965" s="14"/>
      <c r="P965" s="14"/>
      <c r="Q965" s="14"/>
      <c r="R965" s="14"/>
      <c r="S965" s="14"/>
      <c r="T965" s="14"/>
      <c r="U965" s="14"/>
      <c r="V965" s="14"/>
      <c r="W965" s="14"/>
      <c r="X965" s="14"/>
      <c r="Y965" s="14"/>
      <c r="Z965" s="14"/>
      <c r="AA965" s="14"/>
      <c r="AB965" s="14"/>
    </row>
    <row r="966">
      <c r="A966" s="7"/>
      <c r="B966" s="11"/>
      <c r="C966" s="9"/>
      <c r="D966" s="22"/>
      <c r="E966" s="11"/>
      <c r="F966" s="11"/>
      <c r="G966" s="11"/>
      <c r="H966" s="79"/>
      <c r="I966" s="14"/>
      <c r="J966" s="14"/>
      <c r="K966" s="14"/>
      <c r="L966" s="14"/>
      <c r="M966" s="14"/>
      <c r="N966" s="14"/>
      <c r="O966" s="14"/>
      <c r="P966" s="14"/>
      <c r="Q966" s="14"/>
      <c r="R966" s="14"/>
      <c r="S966" s="14"/>
      <c r="T966" s="14"/>
      <c r="U966" s="14"/>
      <c r="V966" s="14"/>
      <c r="W966" s="14"/>
      <c r="X966" s="14"/>
      <c r="Y966" s="14"/>
      <c r="Z966" s="14"/>
      <c r="AA966" s="14"/>
      <c r="AB966" s="14"/>
    </row>
    <row r="967">
      <c r="A967" s="7"/>
      <c r="B967" s="11"/>
      <c r="C967" s="9"/>
      <c r="D967" s="22"/>
      <c r="E967" s="11"/>
      <c r="F967" s="11"/>
      <c r="G967" s="11"/>
      <c r="H967" s="79"/>
      <c r="I967" s="14"/>
      <c r="J967" s="14"/>
      <c r="K967" s="14"/>
      <c r="L967" s="14"/>
      <c r="M967" s="14"/>
      <c r="N967" s="14"/>
      <c r="O967" s="14"/>
      <c r="P967" s="14"/>
      <c r="Q967" s="14"/>
      <c r="R967" s="14"/>
      <c r="S967" s="14"/>
      <c r="T967" s="14"/>
      <c r="U967" s="14"/>
      <c r="V967" s="14"/>
      <c r="W967" s="14"/>
      <c r="X967" s="14"/>
      <c r="Y967" s="14"/>
      <c r="Z967" s="14"/>
      <c r="AA967" s="14"/>
      <c r="AB967" s="14"/>
    </row>
  </sheetData>
  <customSheetViews>
    <customSheetView guid="{D23C0694-A4ED-4EE0-B6B2-8F38E8723997}" filter="1" showAutoFilter="1">
      <autoFilter ref="$F$1:$F$967"/>
    </customSheetView>
    <customSheetView guid="{DB1AB913-1344-4317-9AA4-26472E835231}" filter="1" showAutoFilter="1">
      <autoFilter ref="$A$1:$AB$149">
        <sortState ref="A1:AB149">
          <sortCondition descending="1" sortBy="cellColor" ref="F1:F149" dxfId="3"/>
        </sortState>
      </autoFilter>
    </customSheetView>
    <customSheetView guid="{993D4EE8-5364-4779-AF39-87D9C36F3FA7}" filter="1" showAutoFilter="1">
      <autoFilter ref="$A$3:$AB$967"/>
    </customSheetView>
  </customSheetViews>
  <mergeCells count="1">
    <mergeCell ref="C1:E1"/>
  </mergeCells>
  <conditionalFormatting sqref="F17 F20:F25 F27:F45 F47:F79 F81:F967">
    <cfRule type="expression" dxfId="1" priority="1">
      <formula>#REF!="ВК стена"</formula>
    </cfRule>
  </conditionalFormatting>
  <conditionalFormatting sqref="F17 F20:F25 F27:F45 F47:F79 F81:F967">
    <cfRule type="expression" dxfId="1" priority="2">
      <formula>#REF!="ОК стена"</formula>
    </cfRule>
  </conditionalFormatting>
  <dataValidations>
    <dataValidation type="custom" allowBlank="1" showDropDown="1" sqref="A3:A967">
      <formula1>OR(NOT(ISERROR(DATEVALUE(A3))), AND(ISNUMBER(A3), LEFT(CELL("format", A3))="D"))</formula1>
    </dataValidation>
    <dataValidation type="list" allowBlank="1" sqref="C3:C967">
      <formula1>"позитив,негатив,нейтрал"</formula1>
    </dataValidation>
  </dataValidations>
  <hyperlinks>
    <hyperlink r:id="rId2" ref="D3"/>
    <hyperlink r:id="rId3" ref="D4"/>
    <hyperlink r:id="rId4" ref="G4"/>
    <hyperlink r:id="rId5" ref="D5"/>
    <hyperlink r:id="rId6" ref="G5"/>
    <hyperlink r:id="rId7" ref="D6"/>
    <hyperlink r:id="rId8" ref="G6"/>
    <hyperlink r:id="rId9" ref="D7"/>
    <hyperlink r:id="rId10" ref="G7"/>
    <hyperlink r:id="rId11" location="posts/30577230/" ref="D8"/>
    <hyperlink r:id="rId12" ref="G8"/>
    <hyperlink r:id="rId13" location="posts/30577230/" ref="D9"/>
    <hyperlink r:id="rId14" ref="G9"/>
    <hyperlink r:id="rId15" location="postid-14428" ref="D10"/>
    <hyperlink r:id="rId16" ref="G10"/>
    <hyperlink r:id="rId17" ref="D11"/>
    <hyperlink r:id="rId18" ref="B12"/>
    <hyperlink r:id="rId19" ref="D12"/>
    <hyperlink r:id="rId20" ref="G12"/>
    <hyperlink r:id="rId21" ref="D13"/>
    <hyperlink r:id="rId22" ref="G13"/>
    <hyperlink r:id="rId23" ref="D14"/>
    <hyperlink r:id="rId24" ref="G14"/>
    <hyperlink r:id="rId25" ref="D15"/>
    <hyperlink r:id="rId26" ref="D16"/>
    <hyperlink r:id="rId27" ref="G16"/>
    <hyperlink r:id="rId28" location="posts/30587319/" ref="D17"/>
    <hyperlink r:id="rId29" ref="G17"/>
    <hyperlink r:id="rId30" ref="D18"/>
    <hyperlink r:id="rId31" ref="G18"/>
    <hyperlink r:id="rId32" location="QuickReply" ref="D19"/>
    <hyperlink r:id="rId33" location="post7123393" ref="D20"/>
    <hyperlink r:id="rId34" ref="G20"/>
    <hyperlink r:id="rId35" ref="B21"/>
    <hyperlink r:id="rId36" ref="D21"/>
    <hyperlink r:id="rId37" ref="D22"/>
    <hyperlink r:id="rId38" ref="D23"/>
    <hyperlink r:id="rId39" ref="D24"/>
    <hyperlink r:id="rId40" ref="G24"/>
    <hyperlink r:id="rId41" ref="D25"/>
    <hyperlink r:id="rId42" ref="D26"/>
    <hyperlink r:id="rId43" ref="G26"/>
    <hyperlink r:id="rId44" ref="D27"/>
    <hyperlink r:id="rId45" ref="G27"/>
    <hyperlink r:id="rId46" ref="D28"/>
    <hyperlink r:id="rId47" ref="D29"/>
    <hyperlink r:id="rId48" ref="G29"/>
    <hyperlink r:id="rId49" ref="D30"/>
    <hyperlink r:id="rId50" ref="D31"/>
    <hyperlink r:id="rId51" ref="G31"/>
    <hyperlink r:id="rId52" ref="D32"/>
    <hyperlink r:id="rId53" ref="G32"/>
    <hyperlink r:id="rId54" ref="D33"/>
    <hyperlink r:id="rId55" location="post-30608475" ref="D34"/>
    <hyperlink r:id="rId56" ref="G34"/>
    <hyperlink r:id="rId57" ref="D35"/>
    <hyperlink r:id="rId58" ref="D36"/>
    <hyperlink r:id="rId59" ref="G36"/>
    <hyperlink r:id="rId60" ref="D37"/>
    <hyperlink r:id="rId61" location="entry117043207" ref="D38"/>
    <hyperlink r:id="rId62" ref="D39"/>
    <hyperlink r:id="rId63" ref="G39"/>
    <hyperlink r:id="rId64" ref="D40"/>
    <hyperlink r:id="rId65" ref="G40"/>
    <hyperlink r:id="rId66" ref="D41"/>
    <hyperlink r:id="rId67" ref="D42"/>
    <hyperlink r:id="rId68" ref="D43"/>
    <hyperlink r:id="rId69" ref="D44"/>
    <hyperlink r:id="rId70" ref="D45"/>
    <hyperlink r:id="rId71" ref="D46"/>
    <hyperlink r:id="rId72" ref="G46"/>
    <hyperlink r:id="rId73" ref="D47"/>
    <hyperlink r:id="rId74" ref="D48"/>
    <hyperlink r:id="rId75" ref="D49"/>
    <hyperlink r:id="rId76" ref="G49"/>
    <hyperlink r:id="rId77" ref="D50"/>
    <hyperlink r:id="rId78" ref="D51"/>
    <hyperlink r:id="rId79" ref="D52"/>
    <hyperlink r:id="rId80" ref="D53"/>
    <hyperlink r:id="rId81" ref="G53"/>
    <hyperlink r:id="rId82" ref="D54"/>
    <hyperlink r:id="rId83" location="p468067" ref="D55"/>
    <hyperlink r:id="rId84" ref="G55"/>
    <hyperlink r:id="rId85" ref="D56"/>
    <hyperlink r:id="rId86" ref="D57"/>
    <hyperlink r:id="rId87" ref="D58"/>
    <hyperlink r:id="rId88" ref="D59"/>
    <hyperlink r:id="rId89" ref="D60"/>
    <hyperlink r:id="rId90" ref="D61"/>
    <hyperlink r:id="rId91" ref="G61"/>
    <hyperlink r:id="rId92" ref="D62"/>
    <hyperlink r:id="rId93" ref="D63"/>
    <hyperlink r:id="rId94" ref="D64"/>
    <hyperlink r:id="rId95" ref="G64"/>
    <hyperlink r:id="rId96" ref="D65"/>
    <hyperlink r:id="rId97" ref="D66"/>
    <hyperlink r:id="rId98" ref="D67"/>
    <hyperlink r:id="rId99" ref="D68"/>
    <hyperlink r:id="rId100" ref="D69"/>
    <hyperlink r:id="rId101" ref="D70"/>
    <hyperlink r:id="rId102" ref="D71"/>
    <hyperlink r:id="rId103" ref="D72"/>
    <hyperlink r:id="rId104" ref="G72"/>
    <hyperlink r:id="rId105" location="posts/30629988/" ref="D73"/>
    <hyperlink r:id="rId106" ref="G73"/>
    <hyperlink r:id="rId107" ref="D74"/>
    <hyperlink r:id="rId108" ref="D75"/>
    <hyperlink r:id="rId109" ref="D76"/>
    <hyperlink r:id="rId110" ref="D77"/>
    <hyperlink r:id="rId111" ref="D78"/>
    <hyperlink r:id="rId112" ref="G78"/>
    <hyperlink r:id="rId113" ref="D79"/>
    <hyperlink r:id="rId114" ref="D80"/>
    <hyperlink r:id="rId115" ref="G80"/>
    <hyperlink r:id="rId116" ref="D81"/>
    <hyperlink r:id="rId117" ref="D82"/>
    <hyperlink r:id="rId118" ref="G82"/>
    <hyperlink r:id="rId119" ref="D83"/>
    <hyperlink r:id="rId120" location="posts/30639023/" ref="D84"/>
    <hyperlink r:id="rId121" ref="D85"/>
    <hyperlink r:id="rId122" location="posts/30641155/" ref="D86"/>
    <hyperlink r:id="rId123" ref="G86"/>
    <hyperlink r:id="rId124" ref="D87"/>
    <hyperlink r:id="rId125" ref="D88"/>
    <hyperlink r:id="rId126" ref="D89"/>
    <hyperlink r:id="rId127" ref="D90"/>
    <hyperlink r:id="rId128" ref="D91"/>
    <hyperlink r:id="rId129" ref="D92"/>
    <hyperlink r:id="rId130" ref="G92"/>
    <hyperlink r:id="rId131" ref="D93"/>
    <hyperlink r:id="rId132" ref="D94"/>
    <hyperlink r:id="rId133" ref="G94"/>
    <hyperlink r:id="rId134" ref="B95"/>
    <hyperlink r:id="rId135" location="posts/30649872/" ref="D95"/>
    <hyperlink r:id="rId136" ref="G95"/>
    <hyperlink r:id="rId137" ref="D96"/>
    <hyperlink r:id="rId138" ref="G96"/>
    <hyperlink r:id="rId139" ref="D97"/>
    <hyperlink r:id="rId140" ref="G97"/>
    <hyperlink r:id="rId141" ref="D98"/>
    <hyperlink r:id="rId142" ref="G98"/>
    <hyperlink r:id="rId143" ref="D99"/>
    <hyperlink r:id="rId144" ref="G99"/>
    <hyperlink r:id="rId145" ref="D100"/>
    <hyperlink r:id="rId146" ref="G100"/>
    <hyperlink r:id="rId147" ref="D101"/>
    <hyperlink r:id="rId148" ref="D102"/>
    <hyperlink r:id="rId149" location="entry117752795" ref="D103"/>
    <hyperlink r:id="rId150" ref="G103"/>
    <hyperlink r:id="rId151" location="entry117752795" ref="D104"/>
    <hyperlink r:id="rId152" ref="G104"/>
    <hyperlink r:id="rId153" ref="D105"/>
    <hyperlink r:id="rId154" ref="D106"/>
    <hyperlink r:id="rId155" ref="D107"/>
    <hyperlink r:id="rId156" ref="G107"/>
    <hyperlink r:id="rId157" ref="D108"/>
    <hyperlink r:id="rId158" ref="D109"/>
    <hyperlink r:id="rId159" ref="D110"/>
    <hyperlink r:id="rId160" ref="G110"/>
    <hyperlink r:id="rId161" ref="D111"/>
    <hyperlink r:id="rId162" ref="G111"/>
    <hyperlink r:id="rId163" ref="D112"/>
    <hyperlink r:id="rId164" ref="D113"/>
    <hyperlink r:id="rId165" ref="D114"/>
    <hyperlink r:id="rId166" ref="D115"/>
    <hyperlink r:id="rId167" ref="D116"/>
    <hyperlink r:id="rId168" ref="D117"/>
    <hyperlink r:id="rId169" ref="D118"/>
    <hyperlink r:id="rId170" ref="G118"/>
    <hyperlink r:id="rId171" ref="D119"/>
    <hyperlink r:id="rId172" ref="G119"/>
    <hyperlink r:id="rId173" ref="D120"/>
    <hyperlink r:id="rId174" ref="G120"/>
    <hyperlink r:id="rId175" ref="D121"/>
    <hyperlink r:id="rId176" ref="D122"/>
    <hyperlink r:id="rId177" ref="D123"/>
    <hyperlink r:id="rId178" ref="G123"/>
    <hyperlink r:id="rId179" ref="D124"/>
    <hyperlink r:id="rId180" ref="D125"/>
    <hyperlink r:id="rId181" ref="G125"/>
    <hyperlink r:id="rId182" location="comment_1367842924" ref="D126"/>
    <hyperlink r:id="rId183" ref="G126"/>
    <hyperlink r:id="rId184" ref="D127"/>
    <hyperlink r:id="rId185" ref="D128"/>
    <hyperlink r:id="rId186" ref="D129"/>
    <hyperlink r:id="rId187" ref="G129"/>
    <hyperlink r:id="rId188" ref="D130"/>
    <hyperlink r:id="rId189" ref="G130"/>
    <hyperlink r:id="rId190" ref="D131"/>
    <hyperlink r:id="rId191" ref="G131"/>
    <hyperlink r:id="rId192" ref="D132"/>
    <hyperlink r:id="rId193" ref="G132"/>
    <hyperlink r:id="rId194" ref="D133"/>
    <hyperlink r:id="rId195" ref="D134"/>
    <hyperlink r:id="rId196" ref="D135"/>
    <hyperlink r:id="rId197" ref="D136"/>
    <hyperlink r:id="rId198" ref="D137"/>
    <hyperlink r:id="rId199" ref="G137"/>
    <hyperlink r:id="rId200" ref="D138"/>
    <hyperlink r:id="rId201" ref="D139"/>
    <hyperlink r:id="rId202" ref="D140"/>
    <hyperlink r:id="rId203" location="posts/30677555/" ref="D141"/>
    <hyperlink r:id="rId204" location="a631047932283471191" ref="D142"/>
    <hyperlink r:id="rId205" ref="G142"/>
    <hyperlink r:id="rId206" ref="D143"/>
    <hyperlink r:id="rId207" ref="D144"/>
    <hyperlink r:id="rId208" ref="D145"/>
    <hyperlink r:id="rId209" ref="D146"/>
    <hyperlink r:id="rId210" ref="D147"/>
    <hyperlink r:id="rId211" ref="D148"/>
    <hyperlink r:id="rId212" ref="D149"/>
    <hyperlink r:id="rId213" ref="G149"/>
  </hyperlinks>
  <drawing r:id="rId214"/>
  <legacyDrawing r:id="rId215"/>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5.0"/>
    <col customWidth="1" min="2" max="2" width="75.38"/>
    <col customWidth="1" min="3" max="3" width="11.63"/>
    <col customWidth="1" min="4" max="4" width="12.38"/>
    <col customWidth="1" min="5" max="5" width="8.75"/>
    <col customWidth="1" min="6" max="6" width="59.88"/>
    <col customWidth="1" min="7" max="7" width="26.5"/>
    <col customWidth="1" min="8" max="8" width="22.75"/>
    <col customWidth="1" min="9" max="9" width="37.13"/>
  </cols>
  <sheetData>
    <row r="1">
      <c r="A1" s="56"/>
      <c r="B1" s="89" t="s">
        <v>7457</v>
      </c>
      <c r="C1" s="90" t="s">
        <v>7458</v>
      </c>
      <c r="F1" s="91" t="s">
        <v>7459</v>
      </c>
      <c r="G1" s="92" t="s">
        <v>7460</v>
      </c>
      <c r="H1" s="2"/>
      <c r="I1" s="5"/>
      <c r="J1" s="5"/>
      <c r="K1" s="5"/>
      <c r="L1" s="5"/>
      <c r="M1" s="5"/>
      <c r="N1" s="5"/>
      <c r="O1" s="5"/>
      <c r="P1" s="5"/>
      <c r="Q1" s="5"/>
      <c r="R1" s="5"/>
      <c r="S1" s="5"/>
      <c r="T1" s="5"/>
      <c r="U1" s="5"/>
      <c r="V1" s="5"/>
      <c r="W1" s="5"/>
      <c r="X1" s="5"/>
      <c r="Y1" s="5"/>
      <c r="Z1" s="5"/>
      <c r="AA1" s="5"/>
      <c r="AB1" s="5"/>
    </row>
    <row r="2">
      <c r="A2" s="56" t="s">
        <v>0</v>
      </c>
      <c r="B2" s="2" t="s">
        <v>1</v>
      </c>
      <c r="C2" s="2" t="s">
        <v>2</v>
      </c>
      <c r="D2" s="3" t="s">
        <v>3</v>
      </c>
      <c r="E2" s="2" t="s">
        <v>4</v>
      </c>
      <c r="F2" s="4" t="s">
        <v>5</v>
      </c>
      <c r="G2" s="2" t="s">
        <v>7</v>
      </c>
      <c r="H2" s="2" t="s">
        <v>6809</v>
      </c>
      <c r="I2" s="5"/>
      <c r="J2" s="5"/>
      <c r="K2" s="5"/>
      <c r="L2" s="5"/>
      <c r="M2" s="5"/>
      <c r="N2" s="5"/>
      <c r="O2" s="5"/>
      <c r="P2" s="5"/>
      <c r="Q2" s="5"/>
      <c r="R2" s="5"/>
      <c r="S2" s="5"/>
      <c r="T2" s="5"/>
      <c r="U2" s="5"/>
      <c r="V2" s="5"/>
      <c r="W2" s="5"/>
      <c r="X2" s="5"/>
      <c r="Y2" s="5"/>
      <c r="Z2" s="5"/>
      <c r="AA2" s="5"/>
      <c r="AB2" s="5"/>
    </row>
    <row r="3" ht="150.0" customHeight="1">
      <c r="A3" s="7">
        <v>44837.0</v>
      </c>
      <c r="B3" s="9" t="s">
        <v>9166</v>
      </c>
      <c r="C3" s="9" t="s">
        <v>14</v>
      </c>
      <c r="D3" s="24" t="s">
        <v>9167</v>
      </c>
      <c r="E3" s="9"/>
      <c r="F3" s="26" t="s">
        <v>7980</v>
      </c>
      <c r="G3" s="21" t="s">
        <v>9168</v>
      </c>
      <c r="H3" s="81">
        <v>1.0</v>
      </c>
      <c r="I3" s="14"/>
      <c r="J3" s="14"/>
      <c r="K3" s="14"/>
      <c r="L3" s="14"/>
      <c r="M3" s="14"/>
      <c r="N3" s="14"/>
      <c r="O3" s="14"/>
      <c r="P3" s="14"/>
      <c r="Q3" s="14"/>
      <c r="R3" s="14"/>
      <c r="S3" s="14"/>
      <c r="T3" s="14"/>
      <c r="U3" s="14"/>
      <c r="V3" s="14"/>
      <c r="W3" s="14"/>
      <c r="X3" s="14"/>
      <c r="Y3" s="14"/>
      <c r="Z3" s="14"/>
      <c r="AA3" s="14"/>
      <c r="AB3" s="14"/>
    </row>
    <row r="4" ht="150.0" customHeight="1">
      <c r="A4" s="7">
        <v>44838.0</v>
      </c>
      <c r="B4" s="131" t="s">
        <v>9169</v>
      </c>
      <c r="C4" s="9" t="s">
        <v>14</v>
      </c>
      <c r="D4" s="24" t="s">
        <v>8712</v>
      </c>
      <c r="E4" s="9"/>
      <c r="F4" s="16" t="s">
        <v>8713</v>
      </c>
      <c r="G4" s="21" t="s">
        <v>8714</v>
      </c>
      <c r="H4" s="81">
        <v>1.0</v>
      </c>
      <c r="I4" s="14"/>
      <c r="J4" s="14"/>
      <c r="K4" s="14"/>
      <c r="L4" s="14"/>
      <c r="M4" s="14"/>
      <c r="N4" s="14"/>
      <c r="O4" s="14"/>
      <c r="P4" s="14"/>
      <c r="Q4" s="14"/>
      <c r="R4" s="14"/>
      <c r="S4" s="14"/>
      <c r="T4" s="14"/>
      <c r="U4" s="14"/>
      <c r="V4" s="14"/>
      <c r="W4" s="14"/>
      <c r="X4" s="14"/>
      <c r="Y4" s="14"/>
      <c r="Z4" s="14"/>
      <c r="AA4" s="14"/>
      <c r="AB4" s="14"/>
    </row>
    <row r="5" ht="150.0" customHeight="1">
      <c r="A5" s="7">
        <v>44838.0</v>
      </c>
      <c r="B5" s="9" t="s">
        <v>8715</v>
      </c>
      <c r="C5" s="9" t="s">
        <v>14</v>
      </c>
      <c r="D5" s="24" t="s">
        <v>8716</v>
      </c>
      <c r="E5" s="9"/>
      <c r="F5" s="26" t="s">
        <v>7001</v>
      </c>
      <c r="G5" s="21" t="s">
        <v>8717</v>
      </c>
      <c r="H5" s="81">
        <v>1.0</v>
      </c>
      <c r="I5" s="14"/>
      <c r="J5" s="14"/>
      <c r="K5" s="14"/>
      <c r="L5" s="14"/>
      <c r="M5" s="14"/>
      <c r="N5" s="14"/>
      <c r="O5" s="14"/>
      <c r="P5" s="14"/>
      <c r="Q5" s="14"/>
      <c r="R5" s="14"/>
      <c r="S5" s="14"/>
      <c r="T5" s="14"/>
      <c r="U5" s="14"/>
      <c r="V5" s="14"/>
      <c r="W5" s="14"/>
      <c r="X5" s="14"/>
      <c r="Y5" s="14"/>
      <c r="Z5" s="14"/>
      <c r="AA5" s="14"/>
      <c r="AB5" s="14"/>
    </row>
    <row r="6" ht="150.0" customHeight="1">
      <c r="A6" s="7">
        <v>44839.0</v>
      </c>
      <c r="B6" s="9" t="s">
        <v>9170</v>
      </c>
      <c r="C6" s="9" t="s">
        <v>14</v>
      </c>
      <c r="D6" s="24" t="s">
        <v>9171</v>
      </c>
      <c r="E6" s="9"/>
      <c r="F6" s="16" t="s">
        <v>8727</v>
      </c>
      <c r="G6" s="128" t="s">
        <v>9172</v>
      </c>
      <c r="H6" s="81">
        <v>1.0</v>
      </c>
      <c r="I6" s="14"/>
      <c r="J6" s="14"/>
      <c r="K6" s="14"/>
      <c r="L6" s="14"/>
      <c r="M6" s="14"/>
      <c r="N6" s="14"/>
      <c r="O6" s="14"/>
      <c r="P6" s="14"/>
      <c r="Q6" s="14"/>
      <c r="R6" s="14"/>
      <c r="S6" s="14"/>
      <c r="T6" s="14"/>
      <c r="U6" s="14"/>
      <c r="V6" s="14"/>
      <c r="W6" s="14"/>
      <c r="X6" s="14"/>
      <c r="Y6" s="14"/>
      <c r="Z6" s="14"/>
      <c r="AA6" s="14"/>
      <c r="AB6" s="14"/>
    </row>
    <row r="7" ht="150.0" customHeight="1">
      <c r="A7" s="7">
        <v>44840.0</v>
      </c>
      <c r="B7" s="9" t="s">
        <v>8734</v>
      </c>
      <c r="C7" s="9" t="s">
        <v>14</v>
      </c>
      <c r="D7" s="24" t="s">
        <v>9173</v>
      </c>
      <c r="E7" s="9" t="s">
        <v>7560</v>
      </c>
      <c r="F7" s="26" t="s">
        <v>8736</v>
      </c>
      <c r="G7" s="21" t="s">
        <v>9174</v>
      </c>
      <c r="H7" s="81">
        <v>1.0</v>
      </c>
      <c r="I7" s="14"/>
      <c r="J7" s="14"/>
      <c r="K7" s="14"/>
      <c r="L7" s="14"/>
      <c r="M7" s="14"/>
      <c r="N7" s="14"/>
      <c r="O7" s="14"/>
      <c r="P7" s="14"/>
      <c r="Q7" s="14"/>
      <c r="R7" s="14"/>
      <c r="S7" s="14"/>
      <c r="T7" s="14"/>
      <c r="U7" s="14"/>
      <c r="V7" s="14"/>
      <c r="W7" s="14"/>
      <c r="X7" s="14"/>
      <c r="Y7" s="14"/>
      <c r="Z7" s="14"/>
      <c r="AA7" s="14"/>
      <c r="AB7" s="14"/>
    </row>
    <row r="8" ht="150.0" customHeight="1">
      <c r="A8" s="7">
        <v>44844.0</v>
      </c>
      <c r="B8" s="130" t="s">
        <v>9175</v>
      </c>
      <c r="C8" s="9" t="s">
        <v>14</v>
      </c>
      <c r="D8" s="24" t="s">
        <v>8765</v>
      </c>
      <c r="E8" s="9"/>
      <c r="F8" s="26" t="s">
        <v>8766</v>
      </c>
      <c r="G8" s="135" t="s">
        <v>8767</v>
      </c>
      <c r="H8" s="81">
        <v>1.0</v>
      </c>
      <c r="I8" s="14"/>
      <c r="J8" s="14"/>
      <c r="K8" s="14"/>
      <c r="L8" s="14"/>
      <c r="M8" s="14"/>
      <c r="N8" s="14"/>
      <c r="O8" s="14"/>
      <c r="P8" s="14"/>
      <c r="Q8" s="14"/>
      <c r="R8" s="14"/>
      <c r="S8" s="14"/>
      <c r="T8" s="14"/>
      <c r="U8" s="14"/>
      <c r="V8" s="14"/>
      <c r="W8" s="14"/>
      <c r="X8" s="14"/>
      <c r="Y8" s="14"/>
      <c r="Z8" s="14"/>
      <c r="AA8" s="14"/>
      <c r="AB8" s="14"/>
    </row>
    <row r="9" ht="150.0" customHeight="1">
      <c r="A9" s="7">
        <v>44851.0</v>
      </c>
      <c r="B9" s="130" t="s">
        <v>8880</v>
      </c>
      <c r="C9" s="9" t="s">
        <v>14</v>
      </c>
      <c r="D9" s="24" t="s">
        <v>8881</v>
      </c>
      <c r="E9" s="9" t="s">
        <v>8882</v>
      </c>
      <c r="F9" s="16" t="s">
        <v>8883</v>
      </c>
      <c r="G9" s="78" t="s">
        <v>8884</v>
      </c>
      <c r="H9" s="79"/>
      <c r="I9" s="14"/>
      <c r="J9" s="14"/>
      <c r="K9" s="14"/>
      <c r="L9" s="14"/>
      <c r="M9" s="14"/>
      <c r="N9" s="14"/>
      <c r="O9" s="14"/>
      <c r="P9" s="14"/>
      <c r="Q9" s="14"/>
      <c r="R9" s="14"/>
      <c r="S9" s="14"/>
      <c r="T9" s="14"/>
      <c r="U9" s="14"/>
      <c r="V9" s="14"/>
      <c r="W9" s="14"/>
      <c r="X9" s="14"/>
      <c r="Y9" s="14"/>
      <c r="Z9" s="14"/>
      <c r="AA9" s="14"/>
      <c r="AB9" s="14"/>
    </row>
    <row r="10" ht="150.0" customHeight="1">
      <c r="A10" s="7">
        <v>44854.0</v>
      </c>
      <c r="B10" s="8" t="s">
        <v>9176</v>
      </c>
      <c r="C10" s="9" t="s">
        <v>14</v>
      </c>
      <c r="D10" s="10" t="s">
        <v>8941</v>
      </c>
      <c r="E10" s="11"/>
      <c r="F10" s="143" t="s">
        <v>7980</v>
      </c>
      <c r="G10" s="78" t="s">
        <v>8942</v>
      </c>
      <c r="H10" s="79"/>
      <c r="I10" s="14"/>
      <c r="J10" s="14"/>
      <c r="K10" s="14"/>
      <c r="L10" s="14"/>
      <c r="M10" s="14"/>
      <c r="N10" s="14"/>
      <c r="O10" s="14"/>
      <c r="P10" s="14"/>
      <c r="Q10" s="14"/>
      <c r="R10" s="14"/>
      <c r="S10" s="14"/>
      <c r="T10" s="14"/>
      <c r="U10" s="14"/>
      <c r="V10" s="14"/>
      <c r="W10" s="14"/>
      <c r="X10" s="14"/>
      <c r="Y10" s="14"/>
      <c r="Z10" s="14"/>
      <c r="AA10" s="14"/>
      <c r="AB10" s="14"/>
    </row>
    <row r="11" ht="150.0" customHeight="1">
      <c r="A11" s="7">
        <v>44855.0</v>
      </c>
      <c r="B11" s="8" t="s">
        <v>9177</v>
      </c>
      <c r="C11" s="9" t="s">
        <v>14</v>
      </c>
      <c r="D11" s="15" t="s">
        <v>8947</v>
      </c>
      <c r="E11" s="8" t="s">
        <v>156</v>
      </c>
      <c r="F11" s="16" t="s">
        <v>8948</v>
      </c>
      <c r="G11" s="78" t="s">
        <v>8949</v>
      </c>
      <c r="H11" s="79"/>
      <c r="I11" s="14"/>
      <c r="J11" s="14"/>
      <c r="K11" s="14"/>
      <c r="L11" s="14"/>
      <c r="M11" s="14"/>
      <c r="N11" s="14"/>
      <c r="O11" s="14"/>
      <c r="P11" s="14"/>
      <c r="Q11" s="14"/>
      <c r="R11" s="14"/>
      <c r="S11" s="14"/>
      <c r="T11" s="14"/>
      <c r="U11" s="14"/>
      <c r="V11" s="14"/>
      <c r="W11" s="14"/>
      <c r="X11" s="14"/>
      <c r="Y11" s="14"/>
      <c r="Z11" s="14"/>
      <c r="AA11" s="14"/>
      <c r="AB11" s="14"/>
    </row>
    <row r="12">
      <c r="A12" s="7"/>
      <c r="B12" s="11"/>
      <c r="C12" s="9"/>
      <c r="D12" s="22"/>
      <c r="E12" s="11"/>
      <c r="F12" s="11"/>
      <c r="G12" s="11"/>
      <c r="H12" s="79"/>
      <c r="I12" s="14"/>
      <c r="J12" s="14"/>
      <c r="K12" s="14"/>
      <c r="L12" s="14"/>
      <c r="M12" s="14"/>
      <c r="N12" s="14"/>
      <c r="O12" s="14"/>
      <c r="P12" s="14"/>
      <c r="Q12" s="14"/>
      <c r="R12" s="14"/>
      <c r="S12" s="14"/>
      <c r="T12" s="14"/>
      <c r="U12" s="14"/>
      <c r="V12" s="14"/>
      <c r="W12" s="14"/>
      <c r="X12" s="14"/>
      <c r="Y12" s="14"/>
      <c r="Z12" s="14"/>
      <c r="AA12" s="14"/>
      <c r="AB12" s="14"/>
    </row>
    <row r="13">
      <c r="A13" s="7"/>
      <c r="B13" s="11"/>
      <c r="C13" s="9"/>
      <c r="D13" s="22"/>
      <c r="E13" s="11"/>
      <c r="F13" s="11"/>
      <c r="G13" s="11"/>
      <c r="H13" s="79"/>
      <c r="I13" s="14"/>
      <c r="J13" s="14"/>
      <c r="K13" s="14"/>
      <c r="L13" s="14"/>
      <c r="M13" s="14"/>
      <c r="N13" s="14"/>
      <c r="O13" s="14"/>
      <c r="P13" s="14"/>
      <c r="Q13" s="14"/>
      <c r="R13" s="14"/>
      <c r="S13" s="14"/>
      <c r="T13" s="14"/>
      <c r="U13" s="14"/>
      <c r="V13" s="14"/>
      <c r="W13" s="14"/>
      <c r="X13" s="14"/>
      <c r="Y13" s="14"/>
      <c r="Z13" s="14"/>
      <c r="AA13" s="14"/>
      <c r="AB13" s="14"/>
    </row>
    <row r="14">
      <c r="A14" s="7"/>
      <c r="B14" s="11"/>
      <c r="C14" s="9"/>
      <c r="D14" s="22"/>
      <c r="E14" s="11"/>
      <c r="F14" s="11"/>
      <c r="G14" s="11"/>
      <c r="H14" s="79"/>
      <c r="I14" s="14"/>
      <c r="J14" s="14"/>
      <c r="K14" s="14"/>
      <c r="L14" s="14"/>
      <c r="M14" s="14"/>
      <c r="N14" s="14"/>
      <c r="O14" s="14"/>
      <c r="P14" s="14"/>
      <c r="Q14" s="14"/>
      <c r="R14" s="14"/>
      <c r="S14" s="14"/>
      <c r="T14" s="14"/>
      <c r="U14" s="14"/>
      <c r="V14" s="14"/>
      <c r="W14" s="14"/>
      <c r="X14" s="14"/>
      <c r="Y14" s="14"/>
      <c r="Z14" s="14"/>
      <c r="AA14" s="14"/>
      <c r="AB14" s="14"/>
    </row>
    <row r="15">
      <c r="A15" s="7"/>
      <c r="B15" s="11"/>
      <c r="C15" s="9"/>
      <c r="D15" s="22"/>
      <c r="E15" s="11"/>
      <c r="F15" s="11"/>
      <c r="G15" s="11"/>
      <c r="H15" s="79"/>
      <c r="I15" s="14"/>
      <c r="J15" s="14"/>
      <c r="K15" s="14"/>
      <c r="L15" s="14"/>
      <c r="M15" s="14"/>
      <c r="N15" s="14"/>
      <c r="O15" s="14"/>
      <c r="P15" s="14"/>
      <c r="Q15" s="14"/>
      <c r="R15" s="14"/>
      <c r="S15" s="14"/>
      <c r="T15" s="14"/>
      <c r="U15" s="14"/>
      <c r="V15" s="14"/>
      <c r="W15" s="14"/>
      <c r="X15" s="14"/>
      <c r="Y15" s="14"/>
      <c r="Z15" s="14"/>
      <c r="AA15" s="14"/>
      <c r="AB15" s="14"/>
    </row>
    <row r="16">
      <c r="A16" s="7"/>
      <c r="B16" s="11"/>
      <c r="C16" s="9"/>
      <c r="D16" s="22"/>
      <c r="E16" s="11"/>
      <c r="F16" s="11"/>
      <c r="G16" s="11"/>
      <c r="H16" s="79"/>
      <c r="I16" s="14"/>
      <c r="J16" s="14"/>
      <c r="K16" s="14"/>
      <c r="L16" s="14"/>
      <c r="M16" s="14"/>
      <c r="N16" s="14"/>
      <c r="O16" s="14"/>
      <c r="P16" s="14"/>
      <c r="Q16" s="14"/>
      <c r="R16" s="14"/>
      <c r="S16" s="14"/>
      <c r="T16" s="14"/>
      <c r="U16" s="14"/>
      <c r="V16" s="14"/>
      <c r="W16" s="14"/>
      <c r="X16" s="14"/>
      <c r="Y16" s="14"/>
      <c r="Z16" s="14"/>
      <c r="AA16" s="14"/>
      <c r="AB16" s="14"/>
    </row>
    <row r="17">
      <c r="A17" s="7"/>
      <c r="B17" s="11"/>
      <c r="C17" s="9"/>
      <c r="D17" s="22"/>
      <c r="E17" s="11"/>
      <c r="F17" s="11"/>
      <c r="G17" s="11"/>
      <c r="H17" s="79"/>
      <c r="I17" s="14"/>
      <c r="J17" s="14"/>
      <c r="K17" s="14"/>
      <c r="L17" s="14"/>
      <c r="M17" s="14"/>
      <c r="N17" s="14"/>
      <c r="O17" s="14"/>
      <c r="P17" s="14"/>
      <c r="Q17" s="14"/>
      <c r="R17" s="14"/>
      <c r="S17" s="14"/>
      <c r="T17" s="14"/>
      <c r="U17" s="14"/>
      <c r="V17" s="14"/>
      <c r="W17" s="14"/>
      <c r="X17" s="14"/>
      <c r="Y17" s="14"/>
      <c r="Z17" s="14"/>
      <c r="AA17" s="14"/>
      <c r="AB17" s="14"/>
    </row>
    <row r="18">
      <c r="A18" s="7"/>
      <c r="B18" s="11"/>
      <c r="C18" s="9"/>
      <c r="D18" s="22"/>
      <c r="E18" s="11"/>
      <c r="F18" s="11"/>
      <c r="G18" s="11"/>
      <c r="H18" s="79"/>
      <c r="I18" s="14"/>
      <c r="J18" s="14"/>
      <c r="K18" s="14"/>
      <c r="L18" s="14"/>
      <c r="M18" s="14"/>
      <c r="N18" s="14"/>
      <c r="O18" s="14"/>
      <c r="P18" s="14"/>
      <c r="Q18" s="14"/>
      <c r="R18" s="14"/>
      <c r="S18" s="14"/>
      <c r="T18" s="14"/>
      <c r="U18" s="14"/>
      <c r="V18" s="14"/>
      <c r="W18" s="14"/>
      <c r="X18" s="14"/>
      <c r="Y18" s="14"/>
      <c r="Z18" s="14"/>
      <c r="AA18" s="14"/>
      <c r="AB18" s="14"/>
    </row>
    <row r="19">
      <c r="A19" s="7"/>
      <c r="B19" s="11"/>
      <c r="C19" s="9"/>
      <c r="D19" s="22"/>
      <c r="E19" s="11"/>
      <c r="F19" s="11"/>
      <c r="G19" s="11"/>
      <c r="H19" s="79"/>
      <c r="I19" s="14"/>
      <c r="J19" s="14"/>
      <c r="K19" s="14"/>
      <c r="L19" s="14"/>
      <c r="M19" s="14"/>
      <c r="N19" s="14"/>
      <c r="O19" s="14"/>
      <c r="P19" s="14"/>
      <c r="Q19" s="14"/>
      <c r="R19" s="14"/>
      <c r="S19" s="14"/>
      <c r="T19" s="14"/>
      <c r="U19" s="14"/>
      <c r="V19" s="14"/>
      <c r="W19" s="14"/>
      <c r="X19" s="14"/>
      <c r="Y19" s="14"/>
      <c r="Z19" s="14"/>
      <c r="AA19" s="14"/>
      <c r="AB19" s="14"/>
    </row>
    <row r="20">
      <c r="A20" s="7"/>
      <c r="B20" s="11"/>
      <c r="C20" s="9"/>
      <c r="D20" s="22"/>
      <c r="E20" s="11"/>
      <c r="F20" s="11"/>
      <c r="G20" s="11"/>
      <c r="H20" s="79"/>
      <c r="I20" s="14"/>
      <c r="J20" s="14"/>
      <c r="K20" s="14"/>
      <c r="L20" s="14"/>
      <c r="M20" s="14"/>
      <c r="N20" s="14"/>
      <c r="O20" s="14"/>
      <c r="P20" s="14"/>
      <c r="Q20" s="14"/>
      <c r="R20" s="14"/>
      <c r="S20" s="14"/>
      <c r="T20" s="14"/>
      <c r="U20" s="14"/>
      <c r="V20" s="14"/>
      <c r="W20" s="14"/>
      <c r="X20" s="14"/>
      <c r="Y20" s="14"/>
      <c r="Z20" s="14"/>
      <c r="AA20" s="14"/>
      <c r="AB20" s="14"/>
    </row>
    <row r="21">
      <c r="A21" s="7"/>
      <c r="B21" s="11"/>
      <c r="C21" s="9"/>
      <c r="D21" s="22"/>
      <c r="E21" s="11"/>
      <c r="F21" s="11"/>
      <c r="G21" s="11"/>
      <c r="H21" s="79"/>
      <c r="I21" s="14"/>
      <c r="J21" s="14"/>
      <c r="K21" s="14"/>
      <c r="L21" s="14"/>
      <c r="M21" s="14"/>
      <c r="N21" s="14"/>
      <c r="O21" s="14"/>
      <c r="P21" s="14"/>
      <c r="Q21" s="14"/>
      <c r="R21" s="14"/>
      <c r="S21" s="14"/>
      <c r="T21" s="14"/>
      <c r="U21" s="14"/>
      <c r="V21" s="14"/>
      <c r="W21" s="14"/>
      <c r="X21" s="14"/>
      <c r="Y21" s="14"/>
      <c r="Z21" s="14"/>
      <c r="AA21" s="14"/>
      <c r="AB21" s="14"/>
    </row>
    <row r="22">
      <c r="A22" s="7"/>
      <c r="B22" s="11"/>
      <c r="C22" s="9"/>
      <c r="D22" s="22"/>
      <c r="E22" s="11"/>
      <c r="F22" s="11"/>
      <c r="G22" s="11"/>
      <c r="H22" s="79"/>
      <c r="I22" s="14"/>
      <c r="J22" s="14"/>
      <c r="K22" s="14"/>
      <c r="L22" s="14"/>
      <c r="M22" s="14"/>
      <c r="N22" s="14"/>
      <c r="O22" s="14"/>
      <c r="P22" s="14"/>
      <c r="Q22" s="14"/>
      <c r="R22" s="14"/>
      <c r="S22" s="14"/>
      <c r="T22" s="14"/>
      <c r="U22" s="14"/>
      <c r="V22" s="14"/>
      <c r="W22" s="14"/>
      <c r="X22" s="14"/>
      <c r="Y22" s="14"/>
      <c r="Z22" s="14"/>
      <c r="AA22" s="14"/>
      <c r="AB22" s="14"/>
    </row>
    <row r="23">
      <c r="A23" s="7"/>
      <c r="B23" s="11"/>
      <c r="C23" s="9"/>
      <c r="D23" s="22"/>
      <c r="E23" s="11"/>
      <c r="F23" s="11"/>
      <c r="G23" s="11"/>
      <c r="H23" s="79"/>
      <c r="I23" s="14"/>
      <c r="J23" s="14"/>
      <c r="K23" s="14"/>
      <c r="L23" s="14"/>
      <c r="M23" s="14"/>
      <c r="N23" s="14"/>
      <c r="O23" s="14"/>
      <c r="P23" s="14"/>
      <c r="Q23" s="14"/>
      <c r="R23" s="14"/>
      <c r="S23" s="14"/>
      <c r="T23" s="14"/>
      <c r="U23" s="14"/>
      <c r="V23" s="14"/>
      <c r="W23" s="14"/>
      <c r="X23" s="14"/>
      <c r="Y23" s="14"/>
      <c r="Z23" s="14"/>
      <c r="AA23" s="14"/>
      <c r="AB23" s="14"/>
    </row>
    <row r="24">
      <c r="A24" s="7"/>
      <c r="B24" s="11"/>
      <c r="C24" s="9"/>
      <c r="D24" s="22"/>
      <c r="E24" s="11"/>
      <c r="F24" s="11"/>
      <c r="G24" s="11"/>
      <c r="H24" s="79"/>
      <c r="I24" s="14"/>
      <c r="J24" s="14"/>
      <c r="K24" s="14"/>
      <c r="L24" s="14"/>
      <c r="M24" s="14"/>
      <c r="N24" s="14"/>
      <c r="O24" s="14"/>
      <c r="P24" s="14"/>
      <c r="Q24" s="14"/>
      <c r="R24" s="14"/>
      <c r="S24" s="14"/>
      <c r="T24" s="14"/>
      <c r="U24" s="14"/>
      <c r="V24" s="14"/>
      <c r="W24" s="14"/>
      <c r="X24" s="14"/>
      <c r="Y24" s="14"/>
      <c r="Z24" s="14"/>
      <c r="AA24" s="14"/>
      <c r="AB24" s="14"/>
    </row>
    <row r="25">
      <c r="A25" s="7"/>
      <c r="B25" s="11"/>
      <c r="C25" s="9"/>
      <c r="D25" s="22"/>
      <c r="E25" s="11"/>
      <c r="F25" s="11"/>
      <c r="G25" s="11"/>
      <c r="H25" s="79"/>
      <c r="I25" s="14"/>
      <c r="J25" s="14"/>
      <c r="K25" s="14"/>
      <c r="L25" s="14"/>
      <c r="M25" s="14"/>
      <c r="N25" s="14"/>
      <c r="O25" s="14"/>
      <c r="P25" s="14"/>
      <c r="Q25" s="14"/>
      <c r="R25" s="14"/>
      <c r="S25" s="14"/>
      <c r="T25" s="14"/>
      <c r="U25" s="14"/>
      <c r="V25" s="14"/>
      <c r="W25" s="14"/>
      <c r="X25" s="14"/>
      <c r="Y25" s="14"/>
      <c r="Z25" s="14"/>
      <c r="AA25" s="14"/>
      <c r="AB25" s="14"/>
    </row>
    <row r="26">
      <c r="A26" s="7"/>
      <c r="B26" s="11"/>
      <c r="C26" s="9"/>
      <c r="D26" s="22"/>
      <c r="E26" s="11"/>
      <c r="F26" s="11"/>
      <c r="G26" s="11"/>
      <c r="H26" s="79"/>
      <c r="I26" s="14"/>
      <c r="J26" s="14"/>
      <c r="K26" s="14"/>
      <c r="L26" s="14"/>
      <c r="M26" s="14"/>
      <c r="N26" s="14"/>
      <c r="O26" s="14"/>
      <c r="P26" s="14"/>
      <c r="Q26" s="14"/>
      <c r="R26" s="14"/>
      <c r="S26" s="14"/>
      <c r="T26" s="14"/>
      <c r="U26" s="14"/>
      <c r="V26" s="14"/>
      <c r="W26" s="14"/>
      <c r="X26" s="14"/>
      <c r="Y26" s="14"/>
      <c r="Z26" s="14"/>
      <c r="AA26" s="14"/>
      <c r="AB26" s="14"/>
    </row>
    <row r="27">
      <c r="A27" s="7"/>
      <c r="B27" s="11"/>
      <c r="C27" s="9"/>
      <c r="D27" s="22"/>
      <c r="E27" s="11"/>
      <c r="F27" s="11"/>
      <c r="G27" s="11"/>
      <c r="H27" s="79"/>
      <c r="I27" s="14"/>
      <c r="J27" s="14"/>
      <c r="K27" s="14"/>
      <c r="L27" s="14"/>
      <c r="M27" s="14"/>
      <c r="N27" s="14"/>
      <c r="O27" s="14"/>
      <c r="P27" s="14"/>
      <c r="Q27" s="14"/>
      <c r="R27" s="14"/>
      <c r="S27" s="14"/>
      <c r="T27" s="14"/>
      <c r="U27" s="14"/>
      <c r="V27" s="14"/>
      <c r="W27" s="14"/>
      <c r="X27" s="14"/>
      <c r="Y27" s="14"/>
      <c r="Z27" s="14"/>
      <c r="AA27" s="14"/>
      <c r="AB27" s="14"/>
    </row>
    <row r="28">
      <c r="A28" s="7"/>
      <c r="B28" s="11"/>
      <c r="C28" s="9"/>
      <c r="D28" s="22"/>
      <c r="E28" s="11"/>
      <c r="F28" s="11"/>
      <c r="G28" s="11"/>
      <c r="H28" s="79"/>
      <c r="I28" s="14"/>
      <c r="J28" s="14"/>
      <c r="K28" s="14"/>
      <c r="L28" s="14"/>
      <c r="M28" s="14"/>
      <c r="N28" s="14"/>
      <c r="O28" s="14"/>
      <c r="P28" s="14"/>
      <c r="Q28" s="14"/>
      <c r="R28" s="14"/>
      <c r="S28" s="14"/>
      <c r="T28" s="14"/>
      <c r="U28" s="14"/>
      <c r="V28" s="14"/>
      <c r="W28" s="14"/>
      <c r="X28" s="14"/>
      <c r="Y28" s="14"/>
      <c r="Z28" s="14"/>
      <c r="AA28" s="14"/>
      <c r="AB28" s="14"/>
    </row>
    <row r="29">
      <c r="A29" s="7"/>
      <c r="B29" s="11"/>
      <c r="C29" s="9"/>
      <c r="D29" s="22"/>
      <c r="E29" s="11"/>
      <c r="F29" s="11"/>
      <c r="G29" s="11"/>
      <c r="H29" s="79"/>
      <c r="I29" s="14"/>
      <c r="J29" s="14"/>
      <c r="K29" s="14"/>
      <c r="L29" s="14"/>
      <c r="M29" s="14"/>
      <c r="N29" s="14"/>
      <c r="O29" s="14"/>
      <c r="P29" s="14"/>
      <c r="Q29" s="14"/>
      <c r="R29" s="14"/>
      <c r="S29" s="14"/>
      <c r="T29" s="14"/>
      <c r="U29" s="14"/>
      <c r="V29" s="14"/>
      <c r="W29" s="14"/>
      <c r="X29" s="14"/>
      <c r="Y29" s="14"/>
      <c r="Z29" s="14"/>
      <c r="AA29" s="14"/>
      <c r="AB29" s="14"/>
    </row>
    <row r="30">
      <c r="A30" s="7"/>
      <c r="B30" s="11"/>
      <c r="C30" s="9"/>
      <c r="D30" s="22"/>
      <c r="E30" s="11"/>
      <c r="F30" s="11"/>
      <c r="G30" s="11"/>
      <c r="H30" s="79"/>
      <c r="I30" s="14"/>
      <c r="J30" s="14"/>
      <c r="K30" s="14"/>
      <c r="L30" s="14"/>
      <c r="M30" s="14"/>
      <c r="N30" s="14"/>
      <c r="O30" s="14"/>
      <c r="P30" s="14"/>
      <c r="Q30" s="14"/>
      <c r="R30" s="14"/>
      <c r="S30" s="14"/>
      <c r="T30" s="14"/>
      <c r="U30" s="14"/>
      <c r="V30" s="14"/>
      <c r="W30" s="14"/>
      <c r="X30" s="14"/>
      <c r="Y30" s="14"/>
      <c r="Z30" s="14"/>
      <c r="AA30" s="14"/>
      <c r="AB30" s="14"/>
    </row>
    <row r="31">
      <c r="A31" s="7"/>
      <c r="B31" s="11"/>
      <c r="C31" s="9"/>
      <c r="D31" s="22"/>
      <c r="E31" s="11"/>
      <c r="F31" s="11"/>
      <c r="G31" s="11"/>
      <c r="H31" s="79"/>
      <c r="I31" s="14"/>
      <c r="J31" s="14"/>
      <c r="K31" s="14"/>
      <c r="L31" s="14"/>
      <c r="M31" s="14"/>
      <c r="N31" s="14"/>
      <c r="O31" s="14"/>
      <c r="P31" s="14"/>
      <c r="Q31" s="14"/>
      <c r="R31" s="14"/>
      <c r="S31" s="14"/>
      <c r="T31" s="14"/>
      <c r="U31" s="14"/>
      <c r="V31" s="14"/>
      <c r="W31" s="14"/>
      <c r="X31" s="14"/>
      <c r="Y31" s="14"/>
      <c r="Z31" s="14"/>
      <c r="AA31" s="14"/>
      <c r="AB31" s="14"/>
    </row>
    <row r="32">
      <c r="A32" s="7"/>
      <c r="B32" s="11"/>
      <c r="C32" s="9"/>
      <c r="D32" s="22"/>
      <c r="E32" s="11"/>
      <c r="F32" s="11"/>
      <c r="G32" s="11"/>
      <c r="H32" s="79"/>
      <c r="I32" s="14"/>
      <c r="J32" s="14"/>
      <c r="K32" s="14"/>
      <c r="L32" s="14"/>
      <c r="M32" s="14"/>
      <c r="N32" s="14"/>
      <c r="O32" s="14"/>
      <c r="P32" s="14"/>
      <c r="Q32" s="14"/>
      <c r="R32" s="14"/>
      <c r="S32" s="14"/>
      <c r="T32" s="14"/>
      <c r="U32" s="14"/>
      <c r="V32" s="14"/>
      <c r="W32" s="14"/>
      <c r="X32" s="14"/>
      <c r="Y32" s="14"/>
      <c r="Z32" s="14"/>
      <c r="AA32" s="14"/>
      <c r="AB32" s="14"/>
    </row>
    <row r="33">
      <c r="A33" s="7"/>
      <c r="B33" s="11"/>
      <c r="C33" s="9"/>
      <c r="D33" s="22"/>
      <c r="E33" s="11"/>
      <c r="F33" s="11"/>
      <c r="G33" s="11"/>
      <c r="H33" s="79"/>
      <c r="I33" s="14"/>
      <c r="J33" s="14"/>
      <c r="K33" s="14"/>
      <c r="L33" s="14"/>
      <c r="M33" s="14"/>
      <c r="N33" s="14"/>
      <c r="O33" s="14"/>
      <c r="P33" s="14"/>
      <c r="Q33" s="14"/>
      <c r="R33" s="14"/>
      <c r="S33" s="14"/>
      <c r="T33" s="14"/>
      <c r="U33" s="14"/>
      <c r="V33" s="14"/>
      <c r="W33" s="14"/>
      <c r="X33" s="14"/>
      <c r="Y33" s="14"/>
      <c r="Z33" s="14"/>
      <c r="AA33" s="14"/>
      <c r="AB33" s="14"/>
    </row>
    <row r="34">
      <c r="A34" s="7"/>
      <c r="B34" s="11"/>
      <c r="C34" s="9"/>
      <c r="D34" s="22"/>
      <c r="E34" s="11"/>
      <c r="F34" s="11"/>
      <c r="G34" s="11"/>
      <c r="H34" s="79"/>
      <c r="I34" s="14"/>
      <c r="J34" s="14"/>
      <c r="K34" s="14"/>
      <c r="L34" s="14"/>
      <c r="M34" s="14"/>
      <c r="N34" s="14"/>
      <c r="O34" s="14"/>
      <c r="P34" s="14"/>
      <c r="Q34" s="14"/>
      <c r="R34" s="14"/>
      <c r="S34" s="14"/>
      <c r="T34" s="14"/>
      <c r="U34" s="14"/>
      <c r="V34" s="14"/>
      <c r="W34" s="14"/>
      <c r="X34" s="14"/>
      <c r="Y34" s="14"/>
      <c r="Z34" s="14"/>
      <c r="AA34" s="14"/>
      <c r="AB34" s="14"/>
    </row>
    <row r="35">
      <c r="A35" s="7"/>
      <c r="B35" s="11"/>
      <c r="C35" s="9"/>
      <c r="D35" s="22"/>
      <c r="E35" s="11"/>
      <c r="F35" s="11"/>
      <c r="G35" s="11"/>
      <c r="H35" s="79"/>
      <c r="I35" s="14"/>
      <c r="J35" s="14"/>
      <c r="K35" s="14"/>
      <c r="L35" s="14"/>
      <c r="M35" s="14"/>
      <c r="N35" s="14"/>
      <c r="O35" s="14"/>
      <c r="P35" s="14"/>
      <c r="Q35" s="14"/>
      <c r="R35" s="14"/>
      <c r="S35" s="14"/>
      <c r="T35" s="14"/>
      <c r="U35" s="14"/>
      <c r="V35" s="14"/>
      <c r="W35" s="14"/>
      <c r="X35" s="14"/>
      <c r="Y35" s="14"/>
      <c r="Z35" s="14"/>
      <c r="AA35" s="14"/>
      <c r="AB35" s="14"/>
    </row>
    <row r="36">
      <c r="A36" s="7"/>
      <c r="B36" s="11"/>
      <c r="C36" s="9"/>
      <c r="D36" s="22"/>
      <c r="E36" s="11"/>
      <c r="F36" s="11"/>
      <c r="G36" s="11"/>
      <c r="H36" s="79"/>
      <c r="I36" s="14"/>
      <c r="J36" s="14"/>
      <c r="K36" s="14"/>
      <c r="L36" s="14"/>
      <c r="M36" s="14"/>
      <c r="N36" s="14"/>
      <c r="O36" s="14"/>
      <c r="P36" s="14"/>
      <c r="Q36" s="14"/>
      <c r="R36" s="14"/>
      <c r="S36" s="14"/>
      <c r="T36" s="14"/>
      <c r="U36" s="14"/>
      <c r="V36" s="14"/>
      <c r="W36" s="14"/>
      <c r="X36" s="14"/>
      <c r="Y36" s="14"/>
      <c r="Z36" s="14"/>
      <c r="AA36" s="14"/>
      <c r="AB36" s="14"/>
    </row>
    <row r="37">
      <c r="A37" s="7"/>
      <c r="B37" s="11"/>
      <c r="C37" s="9"/>
      <c r="D37" s="22"/>
      <c r="E37" s="11"/>
      <c r="F37" s="11"/>
      <c r="G37" s="11"/>
      <c r="H37" s="79"/>
      <c r="I37" s="14"/>
      <c r="J37" s="14"/>
      <c r="K37" s="14"/>
      <c r="L37" s="14"/>
      <c r="M37" s="14"/>
      <c r="N37" s="14"/>
      <c r="O37" s="14"/>
      <c r="P37" s="14"/>
      <c r="Q37" s="14"/>
      <c r="R37" s="14"/>
      <c r="S37" s="14"/>
      <c r="T37" s="14"/>
      <c r="U37" s="14"/>
      <c r="V37" s="14"/>
      <c r="W37" s="14"/>
      <c r="X37" s="14"/>
      <c r="Y37" s="14"/>
      <c r="Z37" s="14"/>
      <c r="AA37" s="14"/>
      <c r="AB37" s="14"/>
    </row>
    <row r="38">
      <c r="A38" s="7"/>
      <c r="B38" s="11"/>
      <c r="C38" s="9"/>
      <c r="D38" s="22"/>
      <c r="E38" s="11"/>
      <c r="F38" s="11"/>
      <c r="G38" s="11"/>
      <c r="H38" s="79"/>
      <c r="I38" s="14"/>
      <c r="J38" s="14"/>
      <c r="K38" s="14"/>
      <c r="L38" s="14"/>
      <c r="M38" s="14"/>
      <c r="N38" s="14"/>
      <c r="O38" s="14"/>
      <c r="P38" s="14"/>
      <c r="Q38" s="14"/>
      <c r="R38" s="14"/>
      <c r="S38" s="14"/>
      <c r="T38" s="14"/>
      <c r="U38" s="14"/>
      <c r="V38" s="14"/>
      <c r="W38" s="14"/>
      <c r="X38" s="14"/>
      <c r="Y38" s="14"/>
      <c r="Z38" s="14"/>
      <c r="AA38" s="14"/>
      <c r="AB38" s="14"/>
    </row>
    <row r="39">
      <c r="A39" s="7"/>
      <c r="B39" s="11"/>
      <c r="C39" s="9"/>
      <c r="D39" s="22"/>
      <c r="E39" s="11"/>
      <c r="F39" s="11"/>
      <c r="G39" s="11"/>
      <c r="H39" s="79"/>
      <c r="I39" s="14"/>
      <c r="J39" s="14"/>
      <c r="K39" s="14"/>
      <c r="L39" s="14"/>
      <c r="M39" s="14"/>
      <c r="N39" s="14"/>
      <c r="O39" s="14"/>
      <c r="P39" s="14"/>
      <c r="Q39" s="14"/>
      <c r="R39" s="14"/>
      <c r="S39" s="14"/>
      <c r="T39" s="14"/>
      <c r="U39" s="14"/>
      <c r="V39" s="14"/>
      <c r="W39" s="14"/>
      <c r="X39" s="14"/>
      <c r="Y39" s="14"/>
      <c r="Z39" s="14"/>
      <c r="AA39" s="14"/>
      <c r="AB39" s="14"/>
    </row>
    <row r="40">
      <c r="A40" s="7"/>
      <c r="B40" s="11"/>
      <c r="C40" s="9"/>
      <c r="D40" s="22"/>
      <c r="E40" s="11"/>
      <c r="F40" s="11"/>
      <c r="G40" s="11"/>
      <c r="H40" s="79"/>
      <c r="I40" s="14"/>
      <c r="J40" s="14"/>
      <c r="K40" s="14"/>
      <c r="L40" s="14"/>
      <c r="M40" s="14"/>
      <c r="N40" s="14"/>
      <c r="O40" s="14"/>
      <c r="P40" s="14"/>
      <c r="Q40" s="14"/>
      <c r="R40" s="14"/>
      <c r="S40" s="14"/>
      <c r="T40" s="14"/>
      <c r="U40" s="14"/>
      <c r="V40" s="14"/>
      <c r="W40" s="14"/>
      <c r="X40" s="14"/>
      <c r="Y40" s="14"/>
      <c r="Z40" s="14"/>
      <c r="AA40" s="14"/>
      <c r="AB40" s="14"/>
    </row>
    <row r="41">
      <c r="A41" s="7"/>
      <c r="B41" s="11"/>
      <c r="C41" s="9"/>
      <c r="D41" s="22"/>
      <c r="E41" s="11"/>
      <c r="F41" s="11"/>
      <c r="G41" s="11"/>
      <c r="H41" s="79"/>
      <c r="I41" s="14"/>
      <c r="J41" s="14"/>
      <c r="K41" s="14"/>
      <c r="L41" s="14"/>
      <c r="M41" s="14"/>
      <c r="N41" s="14"/>
      <c r="O41" s="14"/>
      <c r="P41" s="14"/>
      <c r="Q41" s="14"/>
      <c r="R41" s="14"/>
      <c r="S41" s="14"/>
      <c r="T41" s="14"/>
      <c r="U41" s="14"/>
      <c r="V41" s="14"/>
      <c r="W41" s="14"/>
      <c r="X41" s="14"/>
      <c r="Y41" s="14"/>
      <c r="Z41" s="14"/>
      <c r="AA41" s="14"/>
      <c r="AB41" s="14"/>
    </row>
    <row r="42">
      <c r="A42" s="7"/>
      <c r="B42" s="11"/>
      <c r="C42" s="9"/>
      <c r="D42" s="22"/>
      <c r="E42" s="11"/>
      <c r="F42" s="11"/>
      <c r="G42" s="11"/>
      <c r="H42" s="79"/>
      <c r="I42" s="14"/>
      <c r="J42" s="14"/>
      <c r="K42" s="14"/>
      <c r="L42" s="14"/>
      <c r="M42" s="14"/>
      <c r="N42" s="14"/>
      <c r="O42" s="14"/>
      <c r="P42" s="14"/>
      <c r="Q42" s="14"/>
      <c r="R42" s="14"/>
      <c r="S42" s="14"/>
      <c r="T42" s="14"/>
      <c r="U42" s="14"/>
      <c r="V42" s="14"/>
      <c r="W42" s="14"/>
      <c r="X42" s="14"/>
      <c r="Y42" s="14"/>
      <c r="Z42" s="14"/>
      <c r="AA42" s="14"/>
      <c r="AB42" s="14"/>
    </row>
    <row r="43">
      <c r="A43" s="7"/>
      <c r="B43" s="11"/>
      <c r="C43" s="9"/>
      <c r="D43" s="22"/>
      <c r="E43" s="11"/>
      <c r="F43" s="11"/>
      <c r="G43" s="11"/>
      <c r="H43" s="79"/>
      <c r="I43" s="14"/>
      <c r="J43" s="14"/>
      <c r="K43" s="14"/>
      <c r="L43" s="14"/>
      <c r="M43" s="14"/>
      <c r="N43" s="14"/>
      <c r="O43" s="14"/>
      <c r="P43" s="14"/>
      <c r="Q43" s="14"/>
      <c r="R43" s="14"/>
      <c r="S43" s="14"/>
      <c r="T43" s="14"/>
      <c r="U43" s="14"/>
      <c r="V43" s="14"/>
      <c r="W43" s="14"/>
      <c r="X43" s="14"/>
      <c r="Y43" s="14"/>
      <c r="Z43" s="14"/>
      <c r="AA43" s="14"/>
      <c r="AB43" s="14"/>
    </row>
    <row r="44">
      <c r="A44" s="7"/>
      <c r="B44" s="11"/>
      <c r="C44" s="9"/>
      <c r="D44" s="22"/>
      <c r="E44" s="11"/>
      <c r="F44" s="11"/>
      <c r="G44" s="11"/>
      <c r="H44" s="79"/>
      <c r="I44" s="14"/>
      <c r="J44" s="14"/>
      <c r="K44" s="14"/>
      <c r="L44" s="14"/>
      <c r="M44" s="14"/>
      <c r="N44" s="14"/>
      <c r="O44" s="14"/>
      <c r="P44" s="14"/>
      <c r="Q44" s="14"/>
      <c r="R44" s="14"/>
      <c r="S44" s="14"/>
      <c r="T44" s="14"/>
      <c r="U44" s="14"/>
      <c r="V44" s="14"/>
      <c r="W44" s="14"/>
      <c r="X44" s="14"/>
      <c r="Y44" s="14"/>
      <c r="Z44" s="14"/>
      <c r="AA44" s="14"/>
      <c r="AB44" s="14"/>
    </row>
    <row r="45">
      <c r="A45" s="7"/>
      <c r="B45" s="11"/>
      <c r="C45" s="9"/>
      <c r="D45" s="22"/>
      <c r="E45" s="11"/>
      <c r="F45" s="11"/>
      <c r="G45" s="11"/>
      <c r="H45" s="79"/>
      <c r="I45" s="14"/>
      <c r="J45" s="14"/>
      <c r="K45" s="14"/>
      <c r="L45" s="14"/>
      <c r="M45" s="14"/>
      <c r="N45" s="14"/>
      <c r="O45" s="14"/>
      <c r="P45" s="14"/>
      <c r="Q45" s="14"/>
      <c r="R45" s="14"/>
      <c r="S45" s="14"/>
      <c r="T45" s="14"/>
      <c r="U45" s="14"/>
      <c r="V45" s="14"/>
      <c r="W45" s="14"/>
      <c r="X45" s="14"/>
      <c r="Y45" s="14"/>
      <c r="Z45" s="14"/>
      <c r="AA45" s="14"/>
      <c r="AB45" s="14"/>
    </row>
    <row r="46">
      <c r="A46" s="7"/>
      <c r="B46" s="11"/>
      <c r="C46" s="9"/>
      <c r="D46" s="22"/>
      <c r="E46" s="11"/>
      <c r="F46" s="11"/>
      <c r="G46" s="11"/>
      <c r="H46" s="79"/>
      <c r="I46" s="14"/>
      <c r="J46" s="14"/>
      <c r="K46" s="14"/>
      <c r="L46" s="14"/>
      <c r="M46" s="14"/>
      <c r="N46" s="14"/>
      <c r="O46" s="14"/>
      <c r="P46" s="14"/>
      <c r="Q46" s="14"/>
      <c r="R46" s="14"/>
      <c r="S46" s="14"/>
      <c r="T46" s="14"/>
      <c r="U46" s="14"/>
      <c r="V46" s="14"/>
      <c r="W46" s="14"/>
      <c r="X46" s="14"/>
      <c r="Y46" s="14"/>
      <c r="Z46" s="14"/>
      <c r="AA46" s="14"/>
      <c r="AB46" s="14"/>
    </row>
    <row r="47">
      <c r="A47" s="7"/>
      <c r="B47" s="11"/>
      <c r="C47" s="9"/>
      <c r="D47" s="22"/>
      <c r="E47" s="11"/>
      <c r="F47" s="11"/>
      <c r="G47" s="11"/>
      <c r="H47" s="79"/>
      <c r="I47" s="14"/>
      <c r="J47" s="14"/>
      <c r="K47" s="14"/>
      <c r="L47" s="14"/>
      <c r="M47" s="14"/>
      <c r="N47" s="14"/>
      <c r="O47" s="14"/>
      <c r="P47" s="14"/>
      <c r="Q47" s="14"/>
      <c r="R47" s="14"/>
      <c r="S47" s="14"/>
      <c r="T47" s="14"/>
      <c r="U47" s="14"/>
      <c r="V47" s="14"/>
      <c r="W47" s="14"/>
      <c r="X47" s="14"/>
      <c r="Y47" s="14"/>
      <c r="Z47" s="14"/>
      <c r="AA47" s="14"/>
      <c r="AB47" s="14"/>
    </row>
    <row r="48">
      <c r="A48" s="7"/>
      <c r="B48" s="11"/>
      <c r="C48" s="9"/>
      <c r="D48" s="22"/>
      <c r="E48" s="11"/>
      <c r="F48" s="11"/>
      <c r="G48" s="11"/>
      <c r="H48" s="79"/>
      <c r="I48" s="14"/>
      <c r="J48" s="14"/>
      <c r="K48" s="14"/>
      <c r="L48" s="14"/>
      <c r="M48" s="14"/>
      <c r="N48" s="14"/>
      <c r="O48" s="14"/>
      <c r="P48" s="14"/>
      <c r="Q48" s="14"/>
      <c r="R48" s="14"/>
      <c r="S48" s="14"/>
      <c r="T48" s="14"/>
      <c r="U48" s="14"/>
      <c r="V48" s="14"/>
      <c r="W48" s="14"/>
      <c r="X48" s="14"/>
      <c r="Y48" s="14"/>
      <c r="Z48" s="14"/>
      <c r="AA48" s="14"/>
      <c r="AB48" s="14"/>
    </row>
    <row r="49">
      <c r="A49" s="7"/>
      <c r="B49" s="11"/>
      <c r="C49" s="9"/>
      <c r="D49" s="22"/>
      <c r="E49" s="11"/>
      <c r="F49" s="11"/>
      <c r="G49" s="11"/>
      <c r="H49" s="79"/>
      <c r="I49" s="14"/>
      <c r="J49" s="14"/>
      <c r="K49" s="14"/>
      <c r="L49" s="14"/>
      <c r="M49" s="14"/>
      <c r="N49" s="14"/>
      <c r="O49" s="14"/>
      <c r="P49" s="14"/>
      <c r="Q49" s="14"/>
      <c r="R49" s="14"/>
      <c r="S49" s="14"/>
      <c r="T49" s="14"/>
      <c r="U49" s="14"/>
      <c r="V49" s="14"/>
      <c r="W49" s="14"/>
      <c r="X49" s="14"/>
      <c r="Y49" s="14"/>
      <c r="Z49" s="14"/>
      <c r="AA49" s="14"/>
      <c r="AB49" s="14"/>
    </row>
    <row r="50">
      <c r="A50" s="7"/>
      <c r="B50" s="11"/>
      <c r="C50" s="9"/>
      <c r="D50" s="22"/>
      <c r="E50" s="11"/>
      <c r="F50" s="11"/>
      <c r="G50" s="11"/>
      <c r="H50" s="79"/>
      <c r="I50" s="14"/>
      <c r="J50" s="14"/>
      <c r="K50" s="14"/>
      <c r="L50" s="14"/>
      <c r="M50" s="14"/>
      <c r="N50" s="14"/>
      <c r="O50" s="14"/>
      <c r="P50" s="14"/>
      <c r="Q50" s="14"/>
      <c r="R50" s="14"/>
      <c r="S50" s="14"/>
      <c r="T50" s="14"/>
      <c r="U50" s="14"/>
      <c r="V50" s="14"/>
      <c r="W50" s="14"/>
      <c r="X50" s="14"/>
      <c r="Y50" s="14"/>
      <c r="Z50" s="14"/>
      <c r="AA50" s="14"/>
      <c r="AB50" s="14"/>
    </row>
    <row r="51">
      <c r="A51" s="7"/>
      <c r="B51" s="11"/>
      <c r="C51" s="9"/>
      <c r="D51" s="22"/>
      <c r="E51" s="11"/>
      <c r="F51" s="11"/>
      <c r="G51" s="11"/>
      <c r="H51" s="79"/>
      <c r="I51" s="14"/>
      <c r="J51" s="14"/>
      <c r="K51" s="14"/>
      <c r="L51" s="14"/>
      <c r="M51" s="14"/>
      <c r="N51" s="14"/>
      <c r="O51" s="14"/>
      <c r="P51" s="14"/>
      <c r="Q51" s="14"/>
      <c r="R51" s="14"/>
      <c r="S51" s="14"/>
      <c r="T51" s="14"/>
      <c r="U51" s="14"/>
      <c r="V51" s="14"/>
      <c r="W51" s="14"/>
      <c r="X51" s="14"/>
      <c r="Y51" s="14"/>
      <c r="Z51" s="14"/>
      <c r="AA51" s="14"/>
      <c r="AB51" s="14"/>
    </row>
    <row r="52">
      <c r="A52" s="7"/>
      <c r="B52" s="11"/>
      <c r="C52" s="9"/>
      <c r="D52" s="22"/>
      <c r="E52" s="11"/>
      <c r="F52" s="11"/>
      <c r="G52" s="11"/>
      <c r="H52" s="79"/>
      <c r="I52" s="14"/>
      <c r="J52" s="14"/>
      <c r="K52" s="14"/>
      <c r="L52" s="14"/>
      <c r="M52" s="14"/>
      <c r="N52" s="14"/>
      <c r="O52" s="14"/>
      <c r="P52" s="14"/>
      <c r="Q52" s="14"/>
      <c r="R52" s="14"/>
      <c r="S52" s="14"/>
      <c r="T52" s="14"/>
      <c r="U52" s="14"/>
      <c r="V52" s="14"/>
      <c r="W52" s="14"/>
      <c r="X52" s="14"/>
      <c r="Y52" s="14"/>
      <c r="Z52" s="14"/>
      <c r="AA52" s="14"/>
      <c r="AB52" s="14"/>
    </row>
    <row r="53">
      <c r="A53" s="7"/>
      <c r="B53" s="11"/>
      <c r="C53" s="9"/>
      <c r="D53" s="22"/>
      <c r="E53" s="11"/>
      <c r="F53" s="11"/>
      <c r="G53" s="11"/>
      <c r="H53" s="79"/>
      <c r="I53" s="14"/>
      <c r="J53" s="14"/>
      <c r="K53" s="14"/>
      <c r="L53" s="14"/>
      <c r="M53" s="14"/>
      <c r="N53" s="14"/>
      <c r="O53" s="14"/>
      <c r="P53" s="14"/>
      <c r="Q53" s="14"/>
      <c r="R53" s="14"/>
      <c r="S53" s="14"/>
      <c r="T53" s="14"/>
      <c r="U53" s="14"/>
      <c r="V53" s="14"/>
      <c r="W53" s="14"/>
      <c r="X53" s="14"/>
      <c r="Y53" s="14"/>
      <c r="Z53" s="14"/>
      <c r="AA53" s="14"/>
      <c r="AB53" s="14"/>
    </row>
    <row r="54">
      <c r="A54" s="7"/>
      <c r="B54" s="11"/>
      <c r="C54" s="9"/>
      <c r="D54" s="22"/>
      <c r="E54" s="11"/>
      <c r="F54" s="11"/>
      <c r="G54" s="11"/>
      <c r="H54" s="79"/>
      <c r="I54" s="14"/>
      <c r="J54" s="14"/>
      <c r="K54" s="14"/>
      <c r="L54" s="14"/>
      <c r="M54" s="14"/>
      <c r="N54" s="14"/>
      <c r="O54" s="14"/>
      <c r="P54" s="14"/>
      <c r="Q54" s="14"/>
      <c r="R54" s="14"/>
      <c r="S54" s="14"/>
      <c r="T54" s="14"/>
      <c r="U54" s="14"/>
      <c r="V54" s="14"/>
      <c r="W54" s="14"/>
      <c r="X54" s="14"/>
      <c r="Y54" s="14"/>
      <c r="Z54" s="14"/>
      <c r="AA54" s="14"/>
      <c r="AB54" s="14"/>
    </row>
    <row r="55">
      <c r="A55" s="7"/>
      <c r="B55" s="11"/>
      <c r="C55" s="9"/>
      <c r="D55" s="22"/>
      <c r="E55" s="11"/>
      <c r="F55" s="11"/>
      <c r="G55" s="11"/>
      <c r="H55" s="79"/>
      <c r="I55" s="14"/>
      <c r="J55" s="14"/>
      <c r="K55" s="14"/>
      <c r="L55" s="14"/>
      <c r="M55" s="14"/>
      <c r="N55" s="14"/>
      <c r="O55" s="14"/>
      <c r="P55" s="14"/>
      <c r="Q55" s="14"/>
      <c r="R55" s="14"/>
      <c r="S55" s="14"/>
      <c r="T55" s="14"/>
      <c r="U55" s="14"/>
      <c r="V55" s="14"/>
      <c r="W55" s="14"/>
      <c r="X55" s="14"/>
      <c r="Y55" s="14"/>
      <c r="Z55" s="14"/>
      <c r="AA55" s="14"/>
      <c r="AB55" s="14"/>
    </row>
    <row r="56">
      <c r="A56" s="7"/>
      <c r="B56" s="11"/>
      <c r="C56" s="9"/>
      <c r="D56" s="22"/>
      <c r="E56" s="11"/>
      <c r="F56" s="11"/>
      <c r="G56" s="11"/>
      <c r="H56" s="79"/>
      <c r="I56" s="14"/>
      <c r="J56" s="14"/>
      <c r="K56" s="14"/>
      <c r="L56" s="14"/>
      <c r="M56" s="14"/>
      <c r="N56" s="14"/>
      <c r="O56" s="14"/>
      <c r="P56" s="14"/>
      <c r="Q56" s="14"/>
      <c r="R56" s="14"/>
      <c r="S56" s="14"/>
      <c r="T56" s="14"/>
      <c r="U56" s="14"/>
      <c r="V56" s="14"/>
      <c r="W56" s="14"/>
      <c r="X56" s="14"/>
      <c r="Y56" s="14"/>
      <c r="Z56" s="14"/>
      <c r="AA56" s="14"/>
      <c r="AB56" s="14"/>
    </row>
    <row r="57">
      <c r="A57" s="7"/>
      <c r="B57" s="11"/>
      <c r="C57" s="9"/>
      <c r="D57" s="22"/>
      <c r="E57" s="11"/>
      <c r="F57" s="11"/>
      <c r="G57" s="11"/>
      <c r="H57" s="79"/>
      <c r="I57" s="14"/>
      <c r="J57" s="14"/>
      <c r="K57" s="14"/>
      <c r="L57" s="14"/>
      <c r="M57" s="14"/>
      <c r="N57" s="14"/>
      <c r="O57" s="14"/>
      <c r="P57" s="14"/>
      <c r="Q57" s="14"/>
      <c r="R57" s="14"/>
      <c r="S57" s="14"/>
      <c r="T57" s="14"/>
      <c r="U57" s="14"/>
      <c r="V57" s="14"/>
      <c r="W57" s="14"/>
      <c r="X57" s="14"/>
      <c r="Y57" s="14"/>
      <c r="Z57" s="14"/>
      <c r="AA57" s="14"/>
      <c r="AB57" s="14"/>
    </row>
    <row r="58">
      <c r="A58" s="7"/>
      <c r="B58" s="11"/>
      <c r="C58" s="9"/>
      <c r="D58" s="22"/>
      <c r="E58" s="11"/>
      <c r="F58" s="11"/>
      <c r="G58" s="11"/>
      <c r="H58" s="79"/>
      <c r="I58" s="14"/>
      <c r="J58" s="14"/>
      <c r="K58" s="14"/>
      <c r="L58" s="14"/>
      <c r="M58" s="14"/>
      <c r="N58" s="14"/>
      <c r="O58" s="14"/>
      <c r="P58" s="14"/>
      <c r="Q58" s="14"/>
      <c r="R58" s="14"/>
      <c r="S58" s="14"/>
      <c r="T58" s="14"/>
      <c r="U58" s="14"/>
      <c r="V58" s="14"/>
      <c r="W58" s="14"/>
      <c r="X58" s="14"/>
      <c r="Y58" s="14"/>
      <c r="Z58" s="14"/>
      <c r="AA58" s="14"/>
      <c r="AB58" s="14"/>
    </row>
    <row r="59">
      <c r="A59" s="7"/>
      <c r="B59" s="11"/>
      <c r="C59" s="9"/>
      <c r="D59" s="22"/>
      <c r="E59" s="11"/>
      <c r="F59" s="11"/>
      <c r="G59" s="11"/>
      <c r="H59" s="79"/>
      <c r="I59" s="14"/>
      <c r="J59" s="14"/>
      <c r="K59" s="14"/>
      <c r="L59" s="14"/>
      <c r="M59" s="14"/>
      <c r="N59" s="14"/>
      <c r="O59" s="14"/>
      <c r="P59" s="14"/>
      <c r="Q59" s="14"/>
      <c r="R59" s="14"/>
      <c r="S59" s="14"/>
      <c r="T59" s="14"/>
      <c r="U59" s="14"/>
      <c r="V59" s="14"/>
      <c r="W59" s="14"/>
      <c r="X59" s="14"/>
      <c r="Y59" s="14"/>
      <c r="Z59" s="14"/>
      <c r="AA59" s="14"/>
      <c r="AB59" s="14"/>
    </row>
    <row r="60">
      <c r="A60" s="7"/>
      <c r="B60" s="11"/>
      <c r="C60" s="9"/>
      <c r="D60" s="22"/>
      <c r="E60" s="11"/>
      <c r="F60" s="11"/>
      <c r="G60" s="11"/>
      <c r="H60" s="79"/>
      <c r="I60" s="14"/>
      <c r="J60" s="14"/>
      <c r="K60" s="14"/>
      <c r="L60" s="14"/>
      <c r="M60" s="14"/>
      <c r="N60" s="14"/>
      <c r="O60" s="14"/>
      <c r="P60" s="14"/>
      <c r="Q60" s="14"/>
      <c r="R60" s="14"/>
      <c r="S60" s="14"/>
      <c r="T60" s="14"/>
      <c r="U60" s="14"/>
      <c r="V60" s="14"/>
      <c r="W60" s="14"/>
      <c r="X60" s="14"/>
      <c r="Y60" s="14"/>
      <c r="Z60" s="14"/>
      <c r="AA60" s="14"/>
      <c r="AB60" s="14"/>
    </row>
    <row r="61">
      <c r="A61" s="7"/>
      <c r="B61" s="11"/>
      <c r="C61" s="9"/>
      <c r="D61" s="22"/>
      <c r="E61" s="11"/>
      <c r="F61" s="11"/>
      <c r="G61" s="11"/>
      <c r="H61" s="79"/>
      <c r="I61" s="14"/>
      <c r="J61" s="14"/>
      <c r="K61" s="14"/>
      <c r="L61" s="14"/>
      <c r="M61" s="14"/>
      <c r="N61" s="14"/>
      <c r="O61" s="14"/>
      <c r="P61" s="14"/>
      <c r="Q61" s="14"/>
      <c r="R61" s="14"/>
      <c r="S61" s="14"/>
      <c r="T61" s="14"/>
      <c r="U61" s="14"/>
      <c r="V61" s="14"/>
      <c r="W61" s="14"/>
      <c r="X61" s="14"/>
      <c r="Y61" s="14"/>
      <c r="Z61" s="14"/>
      <c r="AA61" s="14"/>
      <c r="AB61" s="14"/>
    </row>
    <row r="62">
      <c r="A62" s="7"/>
      <c r="B62" s="11"/>
      <c r="C62" s="9"/>
      <c r="D62" s="22"/>
      <c r="E62" s="11"/>
      <c r="F62" s="11"/>
      <c r="G62" s="11"/>
      <c r="H62" s="79"/>
      <c r="I62" s="14"/>
      <c r="J62" s="14"/>
      <c r="K62" s="14"/>
      <c r="L62" s="14"/>
      <c r="M62" s="14"/>
      <c r="N62" s="14"/>
      <c r="O62" s="14"/>
      <c r="P62" s="14"/>
      <c r="Q62" s="14"/>
      <c r="R62" s="14"/>
      <c r="S62" s="14"/>
      <c r="T62" s="14"/>
      <c r="U62" s="14"/>
      <c r="V62" s="14"/>
      <c r="W62" s="14"/>
      <c r="X62" s="14"/>
      <c r="Y62" s="14"/>
      <c r="Z62" s="14"/>
      <c r="AA62" s="14"/>
      <c r="AB62" s="14"/>
    </row>
    <row r="63">
      <c r="A63" s="7"/>
      <c r="B63" s="11"/>
      <c r="C63" s="9"/>
      <c r="D63" s="22"/>
      <c r="E63" s="11"/>
      <c r="F63" s="11"/>
      <c r="G63" s="11"/>
      <c r="H63" s="79"/>
      <c r="I63" s="14"/>
      <c r="J63" s="14"/>
      <c r="K63" s="14"/>
      <c r="L63" s="14"/>
      <c r="M63" s="14"/>
      <c r="N63" s="14"/>
      <c r="O63" s="14"/>
      <c r="P63" s="14"/>
      <c r="Q63" s="14"/>
      <c r="R63" s="14"/>
      <c r="S63" s="14"/>
      <c r="T63" s="14"/>
      <c r="U63" s="14"/>
      <c r="V63" s="14"/>
      <c r="W63" s="14"/>
      <c r="X63" s="14"/>
      <c r="Y63" s="14"/>
      <c r="Z63" s="14"/>
      <c r="AA63" s="14"/>
      <c r="AB63" s="14"/>
    </row>
    <row r="64">
      <c r="A64" s="7"/>
      <c r="B64" s="11"/>
      <c r="C64" s="9"/>
      <c r="D64" s="22"/>
      <c r="E64" s="11"/>
      <c r="F64" s="11"/>
      <c r="G64" s="11"/>
      <c r="H64" s="79"/>
      <c r="I64" s="14"/>
      <c r="J64" s="14"/>
      <c r="K64" s="14"/>
      <c r="L64" s="14"/>
      <c r="M64" s="14"/>
      <c r="N64" s="14"/>
      <c r="O64" s="14"/>
      <c r="P64" s="14"/>
      <c r="Q64" s="14"/>
      <c r="R64" s="14"/>
      <c r="S64" s="14"/>
      <c r="T64" s="14"/>
      <c r="U64" s="14"/>
      <c r="V64" s="14"/>
      <c r="W64" s="14"/>
      <c r="X64" s="14"/>
      <c r="Y64" s="14"/>
      <c r="Z64" s="14"/>
      <c r="AA64" s="14"/>
      <c r="AB64" s="14"/>
    </row>
    <row r="65">
      <c r="A65" s="7"/>
      <c r="B65" s="11"/>
      <c r="C65" s="9"/>
      <c r="D65" s="22"/>
      <c r="E65" s="11"/>
      <c r="F65" s="11"/>
      <c r="G65" s="11"/>
      <c r="H65" s="79"/>
      <c r="I65" s="14"/>
      <c r="J65" s="14"/>
      <c r="K65" s="14"/>
      <c r="L65" s="14"/>
      <c r="M65" s="14"/>
      <c r="N65" s="14"/>
      <c r="O65" s="14"/>
      <c r="P65" s="14"/>
      <c r="Q65" s="14"/>
      <c r="R65" s="14"/>
      <c r="S65" s="14"/>
      <c r="T65" s="14"/>
      <c r="U65" s="14"/>
      <c r="V65" s="14"/>
      <c r="W65" s="14"/>
      <c r="X65" s="14"/>
      <c r="Y65" s="14"/>
      <c r="Z65" s="14"/>
      <c r="AA65" s="14"/>
      <c r="AB65" s="14"/>
    </row>
    <row r="66">
      <c r="A66" s="7"/>
      <c r="B66" s="11"/>
      <c r="C66" s="9"/>
      <c r="D66" s="22"/>
      <c r="E66" s="11"/>
      <c r="F66" s="11"/>
      <c r="G66" s="11"/>
      <c r="H66" s="79"/>
      <c r="I66" s="14"/>
      <c r="J66" s="14"/>
      <c r="K66" s="14"/>
      <c r="L66" s="14"/>
      <c r="M66" s="14"/>
      <c r="N66" s="14"/>
      <c r="O66" s="14"/>
      <c r="P66" s="14"/>
      <c r="Q66" s="14"/>
      <c r="R66" s="14"/>
      <c r="S66" s="14"/>
      <c r="T66" s="14"/>
      <c r="U66" s="14"/>
      <c r="V66" s="14"/>
      <c r="W66" s="14"/>
      <c r="X66" s="14"/>
      <c r="Y66" s="14"/>
      <c r="Z66" s="14"/>
      <c r="AA66" s="14"/>
      <c r="AB66" s="14"/>
    </row>
    <row r="67">
      <c r="A67" s="7"/>
      <c r="B67" s="11"/>
      <c r="C67" s="9"/>
      <c r="D67" s="22"/>
      <c r="E67" s="11"/>
      <c r="F67" s="11"/>
      <c r="G67" s="11"/>
      <c r="H67" s="79"/>
      <c r="I67" s="14"/>
      <c r="J67" s="14"/>
      <c r="K67" s="14"/>
      <c r="L67" s="14"/>
      <c r="M67" s="14"/>
      <c r="N67" s="14"/>
      <c r="O67" s="14"/>
      <c r="P67" s="14"/>
      <c r="Q67" s="14"/>
      <c r="R67" s="14"/>
      <c r="S67" s="14"/>
      <c r="T67" s="14"/>
      <c r="U67" s="14"/>
      <c r="V67" s="14"/>
      <c r="W67" s="14"/>
      <c r="X67" s="14"/>
      <c r="Y67" s="14"/>
      <c r="Z67" s="14"/>
      <c r="AA67" s="14"/>
      <c r="AB67" s="14"/>
    </row>
    <row r="68">
      <c r="A68" s="7"/>
      <c r="B68" s="11"/>
      <c r="C68" s="9"/>
      <c r="D68" s="22"/>
      <c r="E68" s="11"/>
      <c r="F68" s="11"/>
      <c r="G68" s="11"/>
      <c r="H68" s="79"/>
      <c r="I68" s="14"/>
      <c r="J68" s="14"/>
      <c r="K68" s="14"/>
      <c r="L68" s="14"/>
      <c r="M68" s="14"/>
      <c r="N68" s="14"/>
      <c r="O68" s="14"/>
      <c r="P68" s="14"/>
      <c r="Q68" s="14"/>
      <c r="R68" s="14"/>
      <c r="S68" s="14"/>
      <c r="T68" s="14"/>
      <c r="U68" s="14"/>
      <c r="V68" s="14"/>
      <c r="W68" s="14"/>
      <c r="X68" s="14"/>
      <c r="Y68" s="14"/>
      <c r="Z68" s="14"/>
      <c r="AA68" s="14"/>
      <c r="AB68" s="14"/>
    </row>
    <row r="69">
      <c r="A69" s="7"/>
      <c r="B69" s="11"/>
      <c r="C69" s="9"/>
      <c r="D69" s="22"/>
      <c r="E69" s="11"/>
      <c r="F69" s="11"/>
      <c r="G69" s="11"/>
      <c r="H69" s="79"/>
      <c r="I69" s="14"/>
      <c r="J69" s="14"/>
      <c r="K69" s="14"/>
      <c r="L69" s="14"/>
      <c r="M69" s="14"/>
      <c r="N69" s="14"/>
      <c r="O69" s="14"/>
      <c r="P69" s="14"/>
      <c r="Q69" s="14"/>
      <c r="R69" s="14"/>
      <c r="S69" s="14"/>
      <c r="T69" s="14"/>
      <c r="U69" s="14"/>
      <c r="V69" s="14"/>
      <c r="W69" s="14"/>
      <c r="X69" s="14"/>
      <c r="Y69" s="14"/>
      <c r="Z69" s="14"/>
      <c r="AA69" s="14"/>
      <c r="AB69" s="14"/>
    </row>
    <row r="70">
      <c r="A70" s="7"/>
      <c r="B70" s="11"/>
      <c r="C70" s="9"/>
      <c r="D70" s="22"/>
      <c r="E70" s="11"/>
      <c r="F70" s="11"/>
      <c r="G70" s="11"/>
      <c r="H70" s="79"/>
      <c r="I70" s="14"/>
      <c r="J70" s="14"/>
      <c r="K70" s="14"/>
      <c r="L70" s="14"/>
      <c r="M70" s="14"/>
      <c r="N70" s="14"/>
      <c r="O70" s="14"/>
      <c r="P70" s="14"/>
      <c r="Q70" s="14"/>
      <c r="R70" s="14"/>
      <c r="S70" s="14"/>
      <c r="T70" s="14"/>
      <c r="U70" s="14"/>
      <c r="V70" s="14"/>
      <c r="W70" s="14"/>
      <c r="X70" s="14"/>
      <c r="Y70" s="14"/>
      <c r="Z70" s="14"/>
      <c r="AA70" s="14"/>
      <c r="AB70" s="14"/>
    </row>
    <row r="71">
      <c r="A71" s="7"/>
      <c r="B71" s="11"/>
      <c r="C71" s="9"/>
      <c r="D71" s="22"/>
      <c r="E71" s="11"/>
      <c r="F71" s="11"/>
      <c r="G71" s="11"/>
      <c r="H71" s="79"/>
      <c r="I71" s="14"/>
      <c r="J71" s="14"/>
      <c r="K71" s="14"/>
      <c r="L71" s="14"/>
      <c r="M71" s="14"/>
      <c r="N71" s="14"/>
      <c r="O71" s="14"/>
      <c r="P71" s="14"/>
      <c r="Q71" s="14"/>
      <c r="R71" s="14"/>
      <c r="S71" s="14"/>
      <c r="T71" s="14"/>
      <c r="U71" s="14"/>
      <c r="V71" s="14"/>
      <c r="W71" s="14"/>
      <c r="X71" s="14"/>
      <c r="Y71" s="14"/>
      <c r="Z71" s="14"/>
      <c r="AA71" s="14"/>
      <c r="AB71" s="14"/>
    </row>
    <row r="72">
      <c r="A72" s="7"/>
      <c r="B72" s="11"/>
      <c r="C72" s="9"/>
      <c r="D72" s="22"/>
      <c r="E72" s="11"/>
      <c r="F72" s="11"/>
      <c r="G72" s="11"/>
      <c r="H72" s="79"/>
      <c r="I72" s="14"/>
      <c r="J72" s="14"/>
      <c r="K72" s="14"/>
      <c r="L72" s="14"/>
      <c r="M72" s="14"/>
      <c r="N72" s="14"/>
      <c r="O72" s="14"/>
      <c r="P72" s="14"/>
      <c r="Q72" s="14"/>
      <c r="R72" s="14"/>
      <c r="S72" s="14"/>
      <c r="T72" s="14"/>
      <c r="U72" s="14"/>
      <c r="V72" s="14"/>
      <c r="W72" s="14"/>
      <c r="X72" s="14"/>
      <c r="Y72" s="14"/>
      <c r="Z72" s="14"/>
      <c r="AA72" s="14"/>
      <c r="AB72" s="14"/>
    </row>
    <row r="73">
      <c r="A73" s="7"/>
      <c r="B73" s="11"/>
      <c r="C73" s="9"/>
      <c r="D73" s="22"/>
      <c r="E73" s="11"/>
      <c r="F73" s="11"/>
      <c r="G73" s="11"/>
      <c r="H73" s="79"/>
      <c r="I73" s="14"/>
      <c r="J73" s="14"/>
      <c r="K73" s="14"/>
      <c r="L73" s="14"/>
      <c r="M73" s="14"/>
      <c r="N73" s="14"/>
      <c r="O73" s="14"/>
      <c r="P73" s="14"/>
      <c r="Q73" s="14"/>
      <c r="R73" s="14"/>
      <c r="S73" s="14"/>
      <c r="T73" s="14"/>
      <c r="U73" s="14"/>
      <c r="V73" s="14"/>
      <c r="W73" s="14"/>
      <c r="X73" s="14"/>
      <c r="Y73" s="14"/>
      <c r="Z73" s="14"/>
      <c r="AA73" s="14"/>
      <c r="AB73" s="14"/>
    </row>
    <row r="74">
      <c r="A74" s="7"/>
      <c r="B74" s="11"/>
      <c r="C74" s="9"/>
      <c r="D74" s="22"/>
      <c r="E74" s="11"/>
      <c r="F74" s="11"/>
      <c r="G74" s="11"/>
      <c r="H74" s="79"/>
      <c r="I74" s="14"/>
      <c r="J74" s="14"/>
      <c r="K74" s="14"/>
      <c r="L74" s="14"/>
      <c r="M74" s="14"/>
      <c r="N74" s="14"/>
      <c r="O74" s="14"/>
      <c r="P74" s="14"/>
      <c r="Q74" s="14"/>
      <c r="R74" s="14"/>
      <c r="S74" s="14"/>
      <c r="T74" s="14"/>
      <c r="U74" s="14"/>
      <c r="V74" s="14"/>
      <c r="W74" s="14"/>
      <c r="X74" s="14"/>
      <c r="Y74" s="14"/>
      <c r="Z74" s="14"/>
      <c r="AA74" s="14"/>
      <c r="AB74" s="14"/>
    </row>
    <row r="75">
      <c r="A75" s="7"/>
      <c r="B75" s="11"/>
      <c r="C75" s="9"/>
      <c r="D75" s="22"/>
      <c r="E75" s="11"/>
      <c r="F75" s="11"/>
      <c r="G75" s="11"/>
      <c r="H75" s="79"/>
      <c r="I75" s="14"/>
      <c r="J75" s="14"/>
      <c r="K75" s="14"/>
      <c r="L75" s="14"/>
      <c r="M75" s="14"/>
      <c r="N75" s="14"/>
      <c r="O75" s="14"/>
      <c r="P75" s="14"/>
      <c r="Q75" s="14"/>
      <c r="R75" s="14"/>
      <c r="S75" s="14"/>
      <c r="T75" s="14"/>
      <c r="U75" s="14"/>
      <c r="V75" s="14"/>
      <c r="W75" s="14"/>
      <c r="X75" s="14"/>
      <c r="Y75" s="14"/>
      <c r="Z75" s="14"/>
      <c r="AA75" s="14"/>
      <c r="AB75" s="14"/>
    </row>
    <row r="76">
      <c r="A76" s="7"/>
      <c r="B76" s="11"/>
      <c r="C76" s="9"/>
      <c r="D76" s="22"/>
      <c r="E76" s="11"/>
      <c r="F76" s="11"/>
      <c r="G76" s="11"/>
      <c r="H76" s="79"/>
      <c r="I76" s="14"/>
      <c r="J76" s="14"/>
      <c r="K76" s="14"/>
      <c r="L76" s="14"/>
      <c r="M76" s="14"/>
      <c r="N76" s="14"/>
      <c r="O76" s="14"/>
      <c r="P76" s="14"/>
      <c r="Q76" s="14"/>
      <c r="R76" s="14"/>
      <c r="S76" s="14"/>
      <c r="T76" s="14"/>
      <c r="U76" s="14"/>
      <c r="V76" s="14"/>
      <c r="W76" s="14"/>
      <c r="X76" s="14"/>
      <c r="Y76" s="14"/>
      <c r="Z76" s="14"/>
      <c r="AA76" s="14"/>
      <c r="AB76" s="14"/>
    </row>
    <row r="77">
      <c r="A77" s="7"/>
      <c r="B77" s="11"/>
      <c r="C77" s="9"/>
      <c r="D77" s="22"/>
      <c r="E77" s="11"/>
      <c r="F77" s="11"/>
      <c r="G77" s="11"/>
      <c r="H77" s="79"/>
      <c r="I77" s="14"/>
      <c r="J77" s="14"/>
      <c r="K77" s="14"/>
      <c r="L77" s="14"/>
      <c r="M77" s="14"/>
      <c r="N77" s="14"/>
      <c r="O77" s="14"/>
      <c r="P77" s="14"/>
      <c r="Q77" s="14"/>
      <c r="R77" s="14"/>
      <c r="S77" s="14"/>
      <c r="T77" s="14"/>
      <c r="U77" s="14"/>
      <c r="V77" s="14"/>
      <c r="W77" s="14"/>
      <c r="X77" s="14"/>
      <c r="Y77" s="14"/>
      <c r="Z77" s="14"/>
      <c r="AA77" s="14"/>
      <c r="AB77" s="14"/>
    </row>
    <row r="78">
      <c r="A78" s="7"/>
      <c r="B78" s="11"/>
      <c r="C78" s="9"/>
      <c r="D78" s="22"/>
      <c r="E78" s="11"/>
      <c r="F78" s="11"/>
      <c r="G78" s="11"/>
      <c r="H78" s="79"/>
      <c r="I78" s="14"/>
      <c r="J78" s="14"/>
      <c r="K78" s="14"/>
      <c r="L78" s="14"/>
      <c r="M78" s="14"/>
      <c r="N78" s="14"/>
      <c r="O78" s="14"/>
      <c r="P78" s="14"/>
      <c r="Q78" s="14"/>
      <c r="R78" s="14"/>
      <c r="S78" s="14"/>
      <c r="T78" s="14"/>
      <c r="U78" s="14"/>
      <c r="V78" s="14"/>
      <c r="W78" s="14"/>
      <c r="X78" s="14"/>
      <c r="Y78" s="14"/>
      <c r="Z78" s="14"/>
      <c r="AA78" s="14"/>
      <c r="AB78" s="14"/>
    </row>
    <row r="79">
      <c r="A79" s="7"/>
      <c r="B79" s="11"/>
      <c r="C79" s="9"/>
      <c r="D79" s="22"/>
      <c r="E79" s="11"/>
      <c r="F79" s="11"/>
      <c r="G79" s="11"/>
      <c r="H79" s="79"/>
      <c r="I79" s="14"/>
      <c r="J79" s="14"/>
      <c r="K79" s="14"/>
      <c r="L79" s="14"/>
      <c r="M79" s="14"/>
      <c r="N79" s="14"/>
      <c r="O79" s="14"/>
      <c r="P79" s="14"/>
      <c r="Q79" s="14"/>
      <c r="R79" s="14"/>
      <c r="S79" s="14"/>
      <c r="T79" s="14"/>
      <c r="U79" s="14"/>
      <c r="V79" s="14"/>
      <c r="W79" s="14"/>
      <c r="X79" s="14"/>
      <c r="Y79" s="14"/>
      <c r="Z79" s="14"/>
      <c r="AA79" s="14"/>
      <c r="AB79" s="14"/>
    </row>
    <row r="80">
      <c r="A80" s="7"/>
      <c r="B80" s="11"/>
      <c r="C80" s="9"/>
      <c r="D80" s="22"/>
      <c r="E80" s="11"/>
      <c r="F80" s="11"/>
      <c r="G80" s="11"/>
      <c r="H80" s="79"/>
      <c r="I80" s="14"/>
      <c r="J80" s="14"/>
      <c r="K80" s="14"/>
      <c r="L80" s="14"/>
      <c r="M80" s="14"/>
      <c r="N80" s="14"/>
      <c r="O80" s="14"/>
      <c r="P80" s="14"/>
      <c r="Q80" s="14"/>
      <c r="R80" s="14"/>
      <c r="S80" s="14"/>
      <c r="T80" s="14"/>
      <c r="U80" s="14"/>
      <c r="V80" s="14"/>
      <c r="W80" s="14"/>
      <c r="X80" s="14"/>
      <c r="Y80" s="14"/>
      <c r="Z80" s="14"/>
      <c r="AA80" s="14"/>
      <c r="AB80" s="14"/>
    </row>
    <row r="81">
      <c r="A81" s="7"/>
      <c r="B81" s="11"/>
      <c r="C81" s="9"/>
      <c r="D81" s="22"/>
      <c r="E81" s="11"/>
      <c r="F81" s="11"/>
      <c r="G81" s="11"/>
      <c r="H81" s="79"/>
      <c r="I81" s="14"/>
      <c r="J81" s="14"/>
      <c r="K81" s="14"/>
      <c r="L81" s="14"/>
      <c r="M81" s="14"/>
      <c r="N81" s="14"/>
      <c r="O81" s="14"/>
      <c r="P81" s="14"/>
      <c r="Q81" s="14"/>
      <c r="R81" s="14"/>
      <c r="S81" s="14"/>
      <c r="T81" s="14"/>
      <c r="U81" s="14"/>
      <c r="V81" s="14"/>
      <c r="W81" s="14"/>
      <c r="X81" s="14"/>
      <c r="Y81" s="14"/>
      <c r="Z81" s="14"/>
      <c r="AA81" s="14"/>
      <c r="AB81" s="14"/>
    </row>
    <row r="82">
      <c r="A82" s="7"/>
      <c r="B82" s="11"/>
      <c r="C82" s="9"/>
      <c r="D82" s="22"/>
      <c r="E82" s="11"/>
      <c r="F82" s="11"/>
      <c r="G82" s="11"/>
      <c r="H82" s="79"/>
      <c r="I82" s="14"/>
      <c r="J82" s="14"/>
      <c r="K82" s="14"/>
      <c r="L82" s="14"/>
      <c r="M82" s="14"/>
      <c r="N82" s="14"/>
      <c r="O82" s="14"/>
      <c r="P82" s="14"/>
      <c r="Q82" s="14"/>
      <c r="R82" s="14"/>
      <c r="S82" s="14"/>
      <c r="T82" s="14"/>
      <c r="U82" s="14"/>
      <c r="V82" s="14"/>
      <c r="W82" s="14"/>
      <c r="X82" s="14"/>
      <c r="Y82" s="14"/>
      <c r="Z82" s="14"/>
      <c r="AA82" s="14"/>
      <c r="AB82" s="14"/>
    </row>
    <row r="83">
      <c r="A83" s="7"/>
      <c r="B83" s="11"/>
      <c r="C83" s="9"/>
      <c r="D83" s="22"/>
      <c r="E83" s="11"/>
      <c r="F83" s="11"/>
      <c r="G83" s="11"/>
      <c r="H83" s="79"/>
      <c r="I83" s="14"/>
      <c r="J83" s="14"/>
      <c r="K83" s="14"/>
      <c r="L83" s="14"/>
      <c r="M83" s="14"/>
      <c r="N83" s="14"/>
      <c r="O83" s="14"/>
      <c r="P83" s="14"/>
      <c r="Q83" s="14"/>
      <c r="R83" s="14"/>
      <c r="S83" s="14"/>
      <c r="T83" s="14"/>
      <c r="U83" s="14"/>
      <c r="V83" s="14"/>
      <c r="W83" s="14"/>
      <c r="X83" s="14"/>
      <c r="Y83" s="14"/>
      <c r="Z83" s="14"/>
      <c r="AA83" s="14"/>
      <c r="AB83" s="14"/>
    </row>
    <row r="84">
      <c r="A84" s="7"/>
      <c r="B84" s="11"/>
      <c r="C84" s="9"/>
      <c r="D84" s="22"/>
      <c r="E84" s="11"/>
      <c r="F84" s="11"/>
      <c r="G84" s="11"/>
      <c r="H84" s="79"/>
      <c r="I84" s="14"/>
      <c r="J84" s="14"/>
      <c r="K84" s="14"/>
      <c r="L84" s="14"/>
      <c r="M84" s="14"/>
      <c r="N84" s="14"/>
      <c r="O84" s="14"/>
      <c r="P84" s="14"/>
      <c r="Q84" s="14"/>
      <c r="R84" s="14"/>
      <c r="S84" s="14"/>
      <c r="T84" s="14"/>
      <c r="U84" s="14"/>
      <c r="V84" s="14"/>
      <c r="W84" s="14"/>
      <c r="X84" s="14"/>
      <c r="Y84" s="14"/>
      <c r="Z84" s="14"/>
      <c r="AA84" s="14"/>
      <c r="AB84" s="14"/>
    </row>
    <row r="85">
      <c r="A85" s="7"/>
      <c r="B85" s="11"/>
      <c r="C85" s="9"/>
      <c r="D85" s="22"/>
      <c r="E85" s="11"/>
      <c r="F85" s="11"/>
      <c r="G85" s="11"/>
      <c r="H85" s="79"/>
      <c r="I85" s="14"/>
      <c r="J85" s="14"/>
      <c r="K85" s="14"/>
      <c r="L85" s="14"/>
      <c r="M85" s="14"/>
      <c r="N85" s="14"/>
      <c r="O85" s="14"/>
      <c r="P85" s="14"/>
      <c r="Q85" s="14"/>
      <c r="R85" s="14"/>
      <c r="S85" s="14"/>
      <c r="T85" s="14"/>
      <c r="U85" s="14"/>
      <c r="V85" s="14"/>
      <c r="W85" s="14"/>
      <c r="X85" s="14"/>
      <c r="Y85" s="14"/>
      <c r="Z85" s="14"/>
      <c r="AA85" s="14"/>
      <c r="AB85" s="14"/>
    </row>
    <row r="86">
      <c r="A86" s="7"/>
      <c r="B86" s="11"/>
      <c r="C86" s="9"/>
      <c r="D86" s="22"/>
      <c r="E86" s="11"/>
      <c r="F86" s="11"/>
      <c r="G86" s="11"/>
      <c r="H86" s="79"/>
      <c r="I86" s="14"/>
      <c r="J86" s="14"/>
      <c r="K86" s="14"/>
      <c r="L86" s="14"/>
      <c r="M86" s="14"/>
      <c r="N86" s="14"/>
      <c r="O86" s="14"/>
      <c r="P86" s="14"/>
      <c r="Q86" s="14"/>
      <c r="R86" s="14"/>
      <c r="S86" s="14"/>
      <c r="T86" s="14"/>
      <c r="U86" s="14"/>
      <c r="V86" s="14"/>
      <c r="W86" s="14"/>
      <c r="X86" s="14"/>
      <c r="Y86" s="14"/>
      <c r="Z86" s="14"/>
      <c r="AA86" s="14"/>
      <c r="AB86" s="14"/>
    </row>
    <row r="87">
      <c r="A87" s="7"/>
      <c r="B87" s="11"/>
      <c r="C87" s="9"/>
      <c r="D87" s="22"/>
      <c r="E87" s="11"/>
      <c r="F87" s="11"/>
      <c r="G87" s="11"/>
      <c r="H87" s="79"/>
      <c r="I87" s="14"/>
      <c r="J87" s="14"/>
      <c r="K87" s="14"/>
      <c r="L87" s="14"/>
      <c r="M87" s="14"/>
      <c r="N87" s="14"/>
      <c r="O87" s="14"/>
      <c r="P87" s="14"/>
      <c r="Q87" s="14"/>
      <c r="R87" s="14"/>
      <c r="S87" s="14"/>
      <c r="T87" s="14"/>
      <c r="U87" s="14"/>
      <c r="V87" s="14"/>
      <c r="W87" s="14"/>
      <c r="X87" s="14"/>
      <c r="Y87" s="14"/>
      <c r="Z87" s="14"/>
      <c r="AA87" s="14"/>
      <c r="AB87" s="14"/>
    </row>
    <row r="88">
      <c r="A88" s="7"/>
      <c r="B88" s="11"/>
      <c r="C88" s="9"/>
      <c r="D88" s="22"/>
      <c r="E88" s="11"/>
      <c r="F88" s="11"/>
      <c r="G88" s="11"/>
      <c r="H88" s="79"/>
      <c r="I88" s="14"/>
      <c r="J88" s="14"/>
      <c r="K88" s="14"/>
      <c r="L88" s="14"/>
      <c r="M88" s="14"/>
      <c r="N88" s="14"/>
      <c r="O88" s="14"/>
      <c r="P88" s="14"/>
      <c r="Q88" s="14"/>
      <c r="R88" s="14"/>
      <c r="S88" s="14"/>
      <c r="T88" s="14"/>
      <c r="U88" s="14"/>
      <c r="V88" s="14"/>
      <c r="W88" s="14"/>
      <c r="X88" s="14"/>
      <c r="Y88" s="14"/>
      <c r="Z88" s="14"/>
      <c r="AA88" s="14"/>
      <c r="AB88" s="14"/>
    </row>
    <row r="89">
      <c r="A89" s="7"/>
      <c r="B89" s="11"/>
      <c r="C89" s="9"/>
      <c r="D89" s="22"/>
      <c r="E89" s="11"/>
      <c r="F89" s="11"/>
      <c r="G89" s="11"/>
      <c r="H89" s="79"/>
      <c r="I89" s="14"/>
      <c r="J89" s="14"/>
      <c r="K89" s="14"/>
      <c r="L89" s="14"/>
      <c r="M89" s="14"/>
      <c r="N89" s="14"/>
      <c r="O89" s="14"/>
      <c r="P89" s="14"/>
      <c r="Q89" s="14"/>
      <c r="R89" s="14"/>
      <c r="S89" s="14"/>
      <c r="T89" s="14"/>
      <c r="U89" s="14"/>
      <c r="V89" s="14"/>
      <c r="W89" s="14"/>
      <c r="X89" s="14"/>
      <c r="Y89" s="14"/>
      <c r="Z89" s="14"/>
      <c r="AA89" s="14"/>
      <c r="AB89" s="14"/>
    </row>
    <row r="90">
      <c r="A90" s="7"/>
      <c r="B90" s="11"/>
      <c r="C90" s="9"/>
      <c r="D90" s="22"/>
      <c r="E90" s="11"/>
      <c r="F90" s="11"/>
      <c r="G90" s="11"/>
      <c r="H90" s="79"/>
      <c r="I90" s="14"/>
      <c r="J90" s="14"/>
      <c r="K90" s="14"/>
      <c r="L90" s="14"/>
      <c r="M90" s="14"/>
      <c r="N90" s="14"/>
      <c r="O90" s="14"/>
      <c r="P90" s="14"/>
      <c r="Q90" s="14"/>
      <c r="R90" s="14"/>
      <c r="S90" s="14"/>
      <c r="T90" s="14"/>
      <c r="U90" s="14"/>
      <c r="V90" s="14"/>
      <c r="W90" s="14"/>
      <c r="X90" s="14"/>
      <c r="Y90" s="14"/>
      <c r="Z90" s="14"/>
      <c r="AA90" s="14"/>
      <c r="AB90" s="14"/>
    </row>
    <row r="91">
      <c r="A91" s="7"/>
      <c r="B91" s="11"/>
      <c r="C91" s="9"/>
      <c r="D91" s="22"/>
      <c r="E91" s="11"/>
      <c r="F91" s="11"/>
      <c r="G91" s="11"/>
      <c r="H91" s="79"/>
      <c r="I91" s="14"/>
      <c r="J91" s="14"/>
      <c r="K91" s="14"/>
      <c r="L91" s="14"/>
      <c r="M91" s="14"/>
      <c r="N91" s="14"/>
      <c r="O91" s="14"/>
      <c r="P91" s="14"/>
      <c r="Q91" s="14"/>
      <c r="R91" s="14"/>
      <c r="S91" s="14"/>
      <c r="T91" s="14"/>
      <c r="U91" s="14"/>
      <c r="V91" s="14"/>
      <c r="W91" s="14"/>
      <c r="X91" s="14"/>
      <c r="Y91" s="14"/>
      <c r="Z91" s="14"/>
      <c r="AA91" s="14"/>
      <c r="AB91" s="14"/>
    </row>
    <row r="92">
      <c r="A92" s="7"/>
      <c r="B92" s="11"/>
      <c r="C92" s="9"/>
      <c r="D92" s="22"/>
      <c r="E92" s="11"/>
      <c r="F92" s="11"/>
      <c r="G92" s="11"/>
      <c r="H92" s="79"/>
      <c r="I92" s="14"/>
      <c r="J92" s="14"/>
      <c r="K92" s="14"/>
      <c r="L92" s="14"/>
      <c r="M92" s="14"/>
      <c r="N92" s="14"/>
      <c r="O92" s="14"/>
      <c r="P92" s="14"/>
      <c r="Q92" s="14"/>
      <c r="R92" s="14"/>
      <c r="S92" s="14"/>
      <c r="T92" s="14"/>
      <c r="U92" s="14"/>
      <c r="V92" s="14"/>
      <c r="W92" s="14"/>
      <c r="X92" s="14"/>
      <c r="Y92" s="14"/>
      <c r="Z92" s="14"/>
      <c r="AA92" s="14"/>
      <c r="AB92" s="14"/>
    </row>
    <row r="93">
      <c r="A93" s="7"/>
      <c r="B93" s="11"/>
      <c r="C93" s="9"/>
      <c r="D93" s="22"/>
      <c r="E93" s="11"/>
      <c r="F93" s="11"/>
      <c r="G93" s="11"/>
      <c r="H93" s="79"/>
      <c r="I93" s="14"/>
      <c r="J93" s="14"/>
      <c r="K93" s="14"/>
      <c r="L93" s="14"/>
      <c r="M93" s="14"/>
      <c r="N93" s="14"/>
      <c r="O93" s="14"/>
      <c r="P93" s="14"/>
      <c r="Q93" s="14"/>
      <c r="R93" s="14"/>
      <c r="S93" s="14"/>
      <c r="T93" s="14"/>
      <c r="U93" s="14"/>
      <c r="V93" s="14"/>
      <c r="W93" s="14"/>
      <c r="X93" s="14"/>
      <c r="Y93" s="14"/>
      <c r="Z93" s="14"/>
      <c r="AA93" s="14"/>
      <c r="AB93" s="14"/>
    </row>
    <row r="94">
      <c r="A94" s="7"/>
      <c r="B94" s="11"/>
      <c r="C94" s="9"/>
      <c r="D94" s="22"/>
      <c r="E94" s="11"/>
      <c r="F94" s="11"/>
      <c r="G94" s="11"/>
      <c r="H94" s="79"/>
      <c r="I94" s="14"/>
      <c r="J94" s="14"/>
      <c r="K94" s="14"/>
      <c r="L94" s="14"/>
      <c r="M94" s="14"/>
      <c r="N94" s="14"/>
      <c r="O94" s="14"/>
      <c r="P94" s="14"/>
      <c r="Q94" s="14"/>
      <c r="R94" s="14"/>
      <c r="S94" s="14"/>
      <c r="T94" s="14"/>
      <c r="U94" s="14"/>
      <c r="V94" s="14"/>
      <c r="W94" s="14"/>
      <c r="X94" s="14"/>
      <c r="Y94" s="14"/>
      <c r="Z94" s="14"/>
      <c r="AA94" s="14"/>
      <c r="AB94" s="14"/>
    </row>
    <row r="95">
      <c r="A95" s="7"/>
      <c r="B95" s="11"/>
      <c r="C95" s="9"/>
      <c r="D95" s="22"/>
      <c r="E95" s="11"/>
      <c r="F95" s="11"/>
      <c r="G95" s="11"/>
      <c r="H95" s="79"/>
      <c r="I95" s="14"/>
      <c r="J95" s="14"/>
      <c r="K95" s="14"/>
      <c r="L95" s="14"/>
      <c r="M95" s="14"/>
      <c r="N95" s="14"/>
      <c r="O95" s="14"/>
      <c r="P95" s="14"/>
      <c r="Q95" s="14"/>
      <c r="R95" s="14"/>
      <c r="S95" s="14"/>
      <c r="T95" s="14"/>
      <c r="U95" s="14"/>
      <c r="V95" s="14"/>
      <c r="W95" s="14"/>
      <c r="X95" s="14"/>
      <c r="Y95" s="14"/>
      <c r="Z95" s="14"/>
      <c r="AA95" s="14"/>
      <c r="AB95" s="14"/>
    </row>
    <row r="96">
      <c r="A96" s="7"/>
      <c r="B96" s="11"/>
      <c r="C96" s="9"/>
      <c r="D96" s="22"/>
      <c r="E96" s="11"/>
      <c r="F96" s="11"/>
      <c r="G96" s="11"/>
      <c r="H96" s="79"/>
      <c r="I96" s="14"/>
      <c r="J96" s="14"/>
      <c r="K96" s="14"/>
      <c r="L96" s="14"/>
      <c r="M96" s="14"/>
      <c r="N96" s="14"/>
      <c r="O96" s="14"/>
      <c r="P96" s="14"/>
      <c r="Q96" s="14"/>
      <c r="R96" s="14"/>
      <c r="S96" s="14"/>
      <c r="T96" s="14"/>
      <c r="U96" s="14"/>
      <c r="V96" s="14"/>
      <c r="W96" s="14"/>
      <c r="X96" s="14"/>
      <c r="Y96" s="14"/>
      <c r="Z96" s="14"/>
      <c r="AA96" s="14"/>
      <c r="AB96" s="14"/>
    </row>
    <row r="97">
      <c r="A97" s="7"/>
      <c r="B97" s="11"/>
      <c r="C97" s="9"/>
      <c r="D97" s="22"/>
      <c r="E97" s="11"/>
      <c r="F97" s="11"/>
      <c r="G97" s="11"/>
      <c r="H97" s="79"/>
      <c r="I97" s="14"/>
      <c r="J97" s="14"/>
      <c r="K97" s="14"/>
      <c r="L97" s="14"/>
      <c r="M97" s="14"/>
      <c r="N97" s="14"/>
      <c r="O97" s="14"/>
      <c r="P97" s="14"/>
      <c r="Q97" s="14"/>
      <c r="R97" s="14"/>
      <c r="S97" s="14"/>
      <c r="T97" s="14"/>
      <c r="U97" s="14"/>
      <c r="V97" s="14"/>
      <c r="W97" s="14"/>
      <c r="X97" s="14"/>
      <c r="Y97" s="14"/>
      <c r="Z97" s="14"/>
      <c r="AA97" s="14"/>
      <c r="AB97" s="14"/>
    </row>
    <row r="98">
      <c r="A98" s="7"/>
      <c r="B98" s="11"/>
      <c r="C98" s="9"/>
      <c r="D98" s="22"/>
      <c r="E98" s="11"/>
      <c r="F98" s="11"/>
      <c r="G98" s="11"/>
      <c r="H98" s="79"/>
      <c r="I98" s="14"/>
      <c r="J98" s="14"/>
      <c r="K98" s="14"/>
      <c r="L98" s="14"/>
      <c r="M98" s="14"/>
      <c r="N98" s="14"/>
      <c r="O98" s="14"/>
      <c r="P98" s="14"/>
      <c r="Q98" s="14"/>
      <c r="R98" s="14"/>
      <c r="S98" s="14"/>
      <c r="T98" s="14"/>
      <c r="U98" s="14"/>
      <c r="V98" s="14"/>
      <c r="W98" s="14"/>
      <c r="X98" s="14"/>
      <c r="Y98" s="14"/>
      <c r="Z98" s="14"/>
      <c r="AA98" s="14"/>
      <c r="AB98" s="14"/>
    </row>
    <row r="99">
      <c r="A99" s="7"/>
      <c r="B99" s="11"/>
      <c r="C99" s="9"/>
      <c r="D99" s="22"/>
      <c r="E99" s="11"/>
      <c r="F99" s="11"/>
      <c r="G99" s="11"/>
      <c r="H99" s="79"/>
      <c r="I99" s="14"/>
      <c r="J99" s="14"/>
      <c r="K99" s="14"/>
      <c r="L99" s="14"/>
      <c r="M99" s="14"/>
      <c r="N99" s="14"/>
      <c r="O99" s="14"/>
      <c r="P99" s="14"/>
      <c r="Q99" s="14"/>
      <c r="R99" s="14"/>
      <c r="S99" s="14"/>
      <c r="T99" s="14"/>
      <c r="U99" s="14"/>
      <c r="V99" s="14"/>
      <c r="W99" s="14"/>
      <c r="X99" s="14"/>
      <c r="Y99" s="14"/>
      <c r="Z99" s="14"/>
      <c r="AA99" s="14"/>
      <c r="AB99" s="14"/>
    </row>
    <row r="100">
      <c r="A100" s="7"/>
      <c r="B100" s="11"/>
      <c r="C100" s="9"/>
      <c r="D100" s="22"/>
      <c r="E100" s="11"/>
      <c r="F100" s="11"/>
      <c r="G100" s="11"/>
      <c r="H100" s="79"/>
      <c r="I100" s="14"/>
      <c r="J100" s="14"/>
      <c r="K100" s="14"/>
      <c r="L100" s="14"/>
      <c r="M100" s="14"/>
      <c r="N100" s="14"/>
      <c r="O100" s="14"/>
      <c r="P100" s="14"/>
      <c r="Q100" s="14"/>
      <c r="R100" s="14"/>
      <c r="S100" s="14"/>
      <c r="T100" s="14"/>
      <c r="U100" s="14"/>
      <c r="V100" s="14"/>
      <c r="W100" s="14"/>
      <c r="X100" s="14"/>
      <c r="Y100" s="14"/>
      <c r="Z100" s="14"/>
      <c r="AA100" s="14"/>
      <c r="AB100" s="14"/>
    </row>
    <row r="101">
      <c r="A101" s="7"/>
      <c r="B101" s="11"/>
      <c r="C101" s="9"/>
      <c r="D101" s="22"/>
      <c r="E101" s="11"/>
      <c r="F101" s="11"/>
      <c r="G101" s="11"/>
      <c r="H101" s="79"/>
      <c r="I101" s="14"/>
      <c r="J101" s="14"/>
      <c r="K101" s="14"/>
      <c r="L101" s="14"/>
      <c r="M101" s="14"/>
      <c r="N101" s="14"/>
      <c r="O101" s="14"/>
      <c r="P101" s="14"/>
      <c r="Q101" s="14"/>
      <c r="R101" s="14"/>
      <c r="S101" s="14"/>
      <c r="T101" s="14"/>
      <c r="U101" s="14"/>
      <c r="V101" s="14"/>
      <c r="W101" s="14"/>
      <c r="X101" s="14"/>
      <c r="Y101" s="14"/>
      <c r="Z101" s="14"/>
      <c r="AA101" s="14"/>
      <c r="AB101" s="14"/>
    </row>
    <row r="102">
      <c r="A102" s="7"/>
      <c r="B102" s="11"/>
      <c r="C102" s="9"/>
      <c r="D102" s="22"/>
      <c r="E102" s="11"/>
      <c r="F102" s="11"/>
      <c r="G102" s="11"/>
      <c r="H102" s="79"/>
      <c r="I102" s="14"/>
      <c r="J102" s="14"/>
      <c r="K102" s="14"/>
      <c r="L102" s="14"/>
      <c r="M102" s="14"/>
      <c r="N102" s="14"/>
      <c r="O102" s="14"/>
      <c r="P102" s="14"/>
      <c r="Q102" s="14"/>
      <c r="R102" s="14"/>
      <c r="S102" s="14"/>
      <c r="T102" s="14"/>
      <c r="U102" s="14"/>
      <c r="V102" s="14"/>
      <c r="W102" s="14"/>
      <c r="X102" s="14"/>
      <c r="Y102" s="14"/>
      <c r="Z102" s="14"/>
      <c r="AA102" s="14"/>
      <c r="AB102" s="14"/>
    </row>
    <row r="103">
      <c r="A103" s="7"/>
      <c r="B103" s="11"/>
      <c r="C103" s="9"/>
      <c r="D103" s="22"/>
      <c r="E103" s="11"/>
      <c r="F103" s="11"/>
      <c r="G103" s="11"/>
      <c r="H103" s="79"/>
      <c r="I103" s="14"/>
      <c r="J103" s="14"/>
      <c r="K103" s="14"/>
      <c r="L103" s="14"/>
      <c r="M103" s="14"/>
      <c r="N103" s="14"/>
      <c r="O103" s="14"/>
      <c r="P103" s="14"/>
      <c r="Q103" s="14"/>
      <c r="R103" s="14"/>
      <c r="S103" s="14"/>
      <c r="T103" s="14"/>
      <c r="U103" s="14"/>
      <c r="V103" s="14"/>
      <c r="W103" s="14"/>
      <c r="X103" s="14"/>
      <c r="Y103" s="14"/>
      <c r="Z103" s="14"/>
      <c r="AA103" s="14"/>
      <c r="AB103" s="14"/>
    </row>
    <row r="104">
      <c r="A104" s="7"/>
      <c r="B104" s="11"/>
      <c r="C104" s="9"/>
      <c r="D104" s="22"/>
      <c r="E104" s="11"/>
      <c r="F104" s="11"/>
      <c r="G104" s="11"/>
      <c r="H104" s="79"/>
      <c r="I104" s="14"/>
      <c r="J104" s="14"/>
      <c r="K104" s="14"/>
      <c r="L104" s="14"/>
      <c r="M104" s="14"/>
      <c r="N104" s="14"/>
      <c r="O104" s="14"/>
      <c r="P104" s="14"/>
      <c r="Q104" s="14"/>
      <c r="R104" s="14"/>
      <c r="S104" s="14"/>
      <c r="T104" s="14"/>
      <c r="U104" s="14"/>
      <c r="V104" s="14"/>
      <c r="W104" s="14"/>
      <c r="X104" s="14"/>
      <c r="Y104" s="14"/>
      <c r="Z104" s="14"/>
      <c r="AA104" s="14"/>
      <c r="AB104" s="14"/>
    </row>
    <row r="105">
      <c r="A105" s="7"/>
      <c r="B105" s="11"/>
      <c r="C105" s="9"/>
      <c r="D105" s="22"/>
      <c r="E105" s="11"/>
      <c r="F105" s="11"/>
      <c r="G105" s="11"/>
      <c r="H105" s="79"/>
      <c r="I105" s="14"/>
      <c r="J105" s="14"/>
      <c r="K105" s="14"/>
      <c r="L105" s="14"/>
      <c r="M105" s="14"/>
      <c r="N105" s="14"/>
      <c r="O105" s="14"/>
      <c r="P105" s="14"/>
      <c r="Q105" s="14"/>
      <c r="R105" s="14"/>
      <c r="S105" s="14"/>
      <c r="T105" s="14"/>
      <c r="U105" s="14"/>
      <c r="V105" s="14"/>
      <c r="W105" s="14"/>
      <c r="X105" s="14"/>
      <c r="Y105" s="14"/>
      <c r="Z105" s="14"/>
      <c r="AA105" s="14"/>
      <c r="AB105" s="14"/>
    </row>
    <row r="106">
      <c r="A106" s="7"/>
      <c r="B106" s="11"/>
      <c r="C106" s="9"/>
      <c r="D106" s="22"/>
      <c r="E106" s="11"/>
      <c r="F106" s="11"/>
      <c r="G106" s="11"/>
      <c r="H106" s="79"/>
      <c r="I106" s="14"/>
      <c r="J106" s="14"/>
      <c r="K106" s="14"/>
      <c r="L106" s="14"/>
      <c r="M106" s="14"/>
      <c r="N106" s="14"/>
      <c r="O106" s="14"/>
      <c r="P106" s="14"/>
      <c r="Q106" s="14"/>
      <c r="R106" s="14"/>
      <c r="S106" s="14"/>
      <c r="T106" s="14"/>
      <c r="U106" s="14"/>
      <c r="V106" s="14"/>
      <c r="W106" s="14"/>
      <c r="X106" s="14"/>
      <c r="Y106" s="14"/>
      <c r="Z106" s="14"/>
      <c r="AA106" s="14"/>
      <c r="AB106" s="14"/>
    </row>
    <row r="107">
      <c r="A107" s="7"/>
      <c r="B107" s="11"/>
      <c r="C107" s="9"/>
      <c r="D107" s="22"/>
      <c r="E107" s="11"/>
      <c r="F107" s="11"/>
      <c r="G107" s="11"/>
      <c r="H107" s="79"/>
      <c r="I107" s="14"/>
      <c r="J107" s="14"/>
      <c r="K107" s="14"/>
      <c r="L107" s="14"/>
      <c r="M107" s="14"/>
      <c r="N107" s="14"/>
      <c r="O107" s="14"/>
      <c r="P107" s="14"/>
      <c r="Q107" s="14"/>
      <c r="R107" s="14"/>
      <c r="S107" s="14"/>
      <c r="T107" s="14"/>
      <c r="U107" s="14"/>
      <c r="V107" s="14"/>
      <c r="W107" s="14"/>
      <c r="X107" s="14"/>
      <c r="Y107" s="14"/>
      <c r="Z107" s="14"/>
      <c r="AA107" s="14"/>
      <c r="AB107" s="14"/>
    </row>
    <row r="108">
      <c r="A108" s="7"/>
      <c r="B108" s="11"/>
      <c r="C108" s="9"/>
      <c r="D108" s="22"/>
      <c r="E108" s="11"/>
      <c r="F108" s="11"/>
      <c r="G108" s="11"/>
      <c r="H108" s="79"/>
      <c r="I108" s="14"/>
      <c r="J108" s="14"/>
      <c r="K108" s="14"/>
      <c r="L108" s="14"/>
      <c r="M108" s="14"/>
      <c r="N108" s="14"/>
      <c r="O108" s="14"/>
      <c r="P108" s="14"/>
      <c r="Q108" s="14"/>
      <c r="R108" s="14"/>
      <c r="S108" s="14"/>
      <c r="T108" s="14"/>
      <c r="U108" s="14"/>
      <c r="V108" s="14"/>
      <c r="W108" s="14"/>
      <c r="X108" s="14"/>
      <c r="Y108" s="14"/>
      <c r="Z108" s="14"/>
      <c r="AA108" s="14"/>
      <c r="AB108" s="14"/>
    </row>
    <row r="109">
      <c r="A109" s="7"/>
      <c r="B109" s="11"/>
      <c r="C109" s="9"/>
      <c r="D109" s="22"/>
      <c r="E109" s="11"/>
      <c r="F109" s="11"/>
      <c r="G109" s="11"/>
      <c r="H109" s="79"/>
      <c r="I109" s="14"/>
      <c r="J109" s="14"/>
      <c r="K109" s="14"/>
      <c r="L109" s="14"/>
      <c r="M109" s="14"/>
      <c r="N109" s="14"/>
      <c r="O109" s="14"/>
      <c r="P109" s="14"/>
      <c r="Q109" s="14"/>
      <c r="R109" s="14"/>
      <c r="S109" s="14"/>
      <c r="T109" s="14"/>
      <c r="U109" s="14"/>
      <c r="V109" s="14"/>
      <c r="W109" s="14"/>
      <c r="X109" s="14"/>
      <c r="Y109" s="14"/>
      <c r="Z109" s="14"/>
      <c r="AA109" s="14"/>
      <c r="AB109" s="14"/>
    </row>
    <row r="110">
      <c r="A110" s="7"/>
      <c r="B110" s="11"/>
      <c r="C110" s="9"/>
      <c r="D110" s="22"/>
      <c r="E110" s="11"/>
      <c r="F110" s="11"/>
      <c r="G110" s="11"/>
      <c r="H110" s="79"/>
      <c r="I110" s="14"/>
      <c r="J110" s="14"/>
      <c r="K110" s="14"/>
      <c r="L110" s="14"/>
      <c r="M110" s="14"/>
      <c r="N110" s="14"/>
      <c r="O110" s="14"/>
      <c r="P110" s="14"/>
      <c r="Q110" s="14"/>
      <c r="R110" s="14"/>
      <c r="S110" s="14"/>
      <c r="T110" s="14"/>
      <c r="U110" s="14"/>
      <c r="V110" s="14"/>
      <c r="W110" s="14"/>
      <c r="X110" s="14"/>
      <c r="Y110" s="14"/>
      <c r="Z110" s="14"/>
      <c r="AA110" s="14"/>
      <c r="AB110" s="14"/>
    </row>
    <row r="111">
      <c r="A111" s="7"/>
      <c r="B111" s="11"/>
      <c r="C111" s="9"/>
      <c r="D111" s="22"/>
      <c r="E111" s="11"/>
      <c r="F111" s="11"/>
      <c r="G111" s="11"/>
      <c r="H111" s="79"/>
      <c r="I111" s="14"/>
      <c r="J111" s="14"/>
      <c r="K111" s="14"/>
      <c r="L111" s="14"/>
      <c r="M111" s="14"/>
      <c r="N111" s="14"/>
      <c r="O111" s="14"/>
      <c r="P111" s="14"/>
      <c r="Q111" s="14"/>
      <c r="R111" s="14"/>
      <c r="S111" s="14"/>
      <c r="T111" s="14"/>
      <c r="U111" s="14"/>
      <c r="V111" s="14"/>
      <c r="W111" s="14"/>
      <c r="X111" s="14"/>
      <c r="Y111" s="14"/>
      <c r="Z111" s="14"/>
      <c r="AA111" s="14"/>
      <c r="AB111" s="14"/>
    </row>
    <row r="112">
      <c r="A112" s="7"/>
      <c r="B112" s="11"/>
      <c r="C112" s="9"/>
      <c r="D112" s="22"/>
      <c r="E112" s="11"/>
      <c r="F112" s="11"/>
      <c r="G112" s="11"/>
      <c r="H112" s="79"/>
      <c r="I112" s="14"/>
      <c r="J112" s="14"/>
      <c r="K112" s="14"/>
      <c r="L112" s="14"/>
      <c r="M112" s="14"/>
      <c r="N112" s="14"/>
      <c r="O112" s="14"/>
      <c r="P112" s="14"/>
      <c r="Q112" s="14"/>
      <c r="R112" s="14"/>
      <c r="S112" s="14"/>
      <c r="T112" s="14"/>
      <c r="U112" s="14"/>
      <c r="V112" s="14"/>
      <c r="W112" s="14"/>
      <c r="X112" s="14"/>
      <c r="Y112" s="14"/>
      <c r="Z112" s="14"/>
      <c r="AA112" s="14"/>
      <c r="AB112" s="14"/>
    </row>
    <row r="113">
      <c r="A113" s="7"/>
      <c r="B113" s="11"/>
      <c r="C113" s="9"/>
      <c r="D113" s="22"/>
      <c r="E113" s="11"/>
      <c r="F113" s="11"/>
      <c r="G113" s="11"/>
      <c r="H113" s="79"/>
      <c r="I113" s="14"/>
      <c r="J113" s="14"/>
      <c r="K113" s="14"/>
      <c r="L113" s="14"/>
      <c r="M113" s="14"/>
      <c r="N113" s="14"/>
      <c r="O113" s="14"/>
      <c r="P113" s="14"/>
      <c r="Q113" s="14"/>
      <c r="R113" s="14"/>
      <c r="S113" s="14"/>
      <c r="T113" s="14"/>
      <c r="U113" s="14"/>
      <c r="V113" s="14"/>
      <c r="W113" s="14"/>
      <c r="X113" s="14"/>
      <c r="Y113" s="14"/>
      <c r="Z113" s="14"/>
      <c r="AA113" s="14"/>
      <c r="AB113" s="14"/>
    </row>
    <row r="114">
      <c r="A114" s="7"/>
      <c r="B114" s="11"/>
      <c r="C114" s="9"/>
      <c r="D114" s="22"/>
      <c r="E114" s="11"/>
      <c r="F114" s="11"/>
      <c r="G114" s="11"/>
      <c r="H114" s="79"/>
      <c r="I114" s="14"/>
      <c r="J114" s="14"/>
      <c r="K114" s="14"/>
      <c r="L114" s="14"/>
      <c r="M114" s="14"/>
      <c r="N114" s="14"/>
      <c r="O114" s="14"/>
      <c r="P114" s="14"/>
      <c r="Q114" s="14"/>
      <c r="R114" s="14"/>
      <c r="S114" s="14"/>
      <c r="T114" s="14"/>
      <c r="U114" s="14"/>
      <c r="V114" s="14"/>
      <c r="W114" s="14"/>
      <c r="X114" s="14"/>
      <c r="Y114" s="14"/>
      <c r="Z114" s="14"/>
      <c r="AA114" s="14"/>
      <c r="AB114" s="14"/>
    </row>
    <row r="115">
      <c r="A115" s="7"/>
      <c r="B115" s="11"/>
      <c r="C115" s="9"/>
      <c r="D115" s="22"/>
      <c r="E115" s="11"/>
      <c r="F115" s="11"/>
      <c r="G115" s="11"/>
      <c r="H115" s="79"/>
      <c r="I115" s="14"/>
      <c r="J115" s="14"/>
      <c r="K115" s="14"/>
      <c r="L115" s="14"/>
      <c r="M115" s="14"/>
      <c r="N115" s="14"/>
      <c r="O115" s="14"/>
      <c r="P115" s="14"/>
      <c r="Q115" s="14"/>
      <c r="R115" s="14"/>
      <c r="S115" s="14"/>
      <c r="T115" s="14"/>
      <c r="U115" s="14"/>
      <c r="V115" s="14"/>
      <c r="W115" s="14"/>
      <c r="X115" s="14"/>
      <c r="Y115" s="14"/>
      <c r="Z115" s="14"/>
      <c r="AA115" s="14"/>
      <c r="AB115" s="14"/>
    </row>
    <row r="116">
      <c r="A116" s="7"/>
      <c r="B116" s="11"/>
      <c r="C116" s="9"/>
      <c r="D116" s="22"/>
      <c r="E116" s="11"/>
      <c r="F116" s="11"/>
      <c r="G116" s="11"/>
      <c r="H116" s="79"/>
      <c r="I116" s="14"/>
      <c r="J116" s="14"/>
      <c r="K116" s="14"/>
      <c r="L116" s="14"/>
      <c r="M116" s="14"/>
      <c r="N116" s="14"/>
      <c r="O116" s="14"/>
      <c r="P116" s="14"/>
      <c r="Q116" s="14"/>
      <c r="R116" s="14"/>
      <c r="S116" s="14"/>
      <c r="T116" s="14"/>
      <c r="U116" s="14"/>
      <c r="V116" s="14"/>
      <c r="W116" s="14"/>
      <c r="X116" s="14"/>
      <c r="Y116" s="14"/>
      <c r="Z116" s="14"/>
      <c r="AA116" s="14"/>
      <c r="AB116" s="14"/>
    </row>
    <row r="117">
      <c r="A117" s="7"/>
      <c r="B117" s="11"/>
      <c r="C117" s="9"/>
      <c r="D117" s="22"/>
      <c r="E117" s="11"/>
      <c r="F117" s="11"/>
      <c r="G117" s="11"/>
      <c r="H117" s="79"/>
      <c r="I117" s="14"/>
      <c r="J117" s="14"/>
      <c r="K117" s="14"/>
      <c r="L117" s="14"/>
      <c r="M117" s="14"/>
      <c r="N117" s="14"/>
      <c r="O117" s="14"/>
      <c r="P117" s="14"/>
      <c r="Q117" s="14"/>
      <c r="R117" s="14"/>
      <c r="S117" s="14"/>
      <c r="T117" s="14"/>
      <c r="U117" s="14"/>
      <c r="V117" s="14"/>
      <c r="W117" s="14"/>
      <c r="X117" s="14"/>
      <c r="Y117" s="14"/>
      <c r="Z117" s="14"/>
      <c r="AA117" s="14"/>
      <c r="AB117" s="14"/>
    </row>
    <row r="118">
      <c r="A118" s="7"/>
      <c r="B118" s="11"/>
      <c r="C118" s="9"/>
      <c r="D118" s="22"/>
      <c r="E118" s="11"/>
      <c r="F118" s="11"/>
      <c r="G118" s="11"/>
      <c r="H118" s="79"/>
      <c r="I118" s="14"/>
      <c r="J118" s="14"/>
      <c r="K118" s="14"/>
      <c r="L118" s="14"/>
      <c r="M118" s="14"/>
      <c r="N118" s="14"/>
      <c r="O118" s="14"/>
      <c r="P118" s="14"/>
      <c r="Q118" s="14"/>
      <c r="R118" s="14"/>
      <c r="S118" s="14"/>
      <c r="T118" s="14"/>
      <c r="U118" s="14"/>
      <c r="V118" s="14"/>
      <c r="W118" s="14"/>
      <c r="X118" s="14"/>
      <c r="Y118" s="14"/>
      <c r="Z118" s="14"/>
      <c r="AA118" s="14"/>
      <c r="AB118" s="14"/>
    </row>
    <row r="119">
      <c r="A119" s="7"/>
      <c r="B119" s="11"/>
      <c r="C119" s="9"/>
      <c r="D119" s="22"/>
      <c r="E119" s="11"/>
      <c r="F119" s="11"/>
      <c r="G119" s="11"/>
      <c r="H119" s="79"/>
      <c r="I119" s="14"/>
      <c r="J119" s="14"/>
      <c r="K119" s="14"/>
      <c r="L119" s="14"/>
      <c r="M119" s="14"/>
      <c r="N119" s="14"/>
      <c r="O119" s="14"/>
      <c r="P119" s="14"/>
      <c r="Q119" s="14"/>
      <c r="R119" s="14"/>
      <c r="S119" s="14"/>
      <c r="T119" s="14"/>
      <c r="U119" s="14"/>
      <c r="V119" s="14"/>
      <c r="W119" s="14"/>
      <c r="X119" s="14"/>
      <c r="Y119" s="14"/>
      <c r="Z119" s="14"/>
      <c r="AA119" s="14"/>
      <c r="AB119" s="14"/>
    </row>
    <row r="120">
      <c r="A120" s="7"/>
      <c r="B120" s="11"/>
      <c r="C120" s="9"/>
      <c r="D120" s="22"/>
      <c r="E120" s="11"/>
      <c r="F120" s="11"/>
      <c r="G120" s="11"/>
      <c r="H120" s="79"/>
      <c r="I120" s="14"/>
      <c r="J120" s="14"/>
      <c r="K120" s="14"/>
      <c r="L120" s="14"/>
      <c r="M120" s="14"/>
      <c r="N120" s="14"/>
      <c r="O120" s="14"/>
      <c r="P120" s="14"/>
      <c r="Q120" s="14"/>
      <c r="R120" s="14"/>
      <c r="S120" s="14"/>
      <c r="T120" s="14"/>
      <c r="U120" s="14"/>
      <c r="V120" s="14"/>
      <c r="W120" s="14"/>
      <c r="X120" s="14"/>
      <c r="Y120" s="14"/>
      <c r="Z120" s="14"/>
      <c r="AA120" s="14"/>
      <c r="AB120" s="14"/>
    </row>
    <row r="121">
      <c r="A121" s="7"/>
      <c r="B121" s="11"/>
      <c r="C121" s="9"/>
      <c r="D121" s="22"/>
      <c r="E121" s="11"/>
      <c r="F121" s="11"/>
      <c r="G121" s="11"/>
      <c r="H121" s="79"/>
      <c r="I121" s="14"/>
      <c r="J121" s="14"/>
      <c r="K121" s="14"/>
      <c r="L121" s="14"/>
      <c r="M121" s="14"/>
      <c r="N121" s="14"/>
      <c r="O121" s="14"/>
      <c r="P121" s="14"/>
      <c r="Q121" s="14"/>
      <c r="R121" s="14"/>
      <c r="S121" s="14"/>
      <c r="T121" s="14"/>
      <c r="U121" s="14"/>
      <c r="V121" s="14"/>
      <c r="W121" s="14"/>
      <c r="X121" s="14"/>
      <c r="Y121" s="14"/>
      <c r="Z121" s="14"/>
      <c r="AA121" s="14"/>
      <c r="AB121" s="14"/>
    </row>
    <row r="122">
      <c r="A122" s="7"/>
      <c r="B122" s="11"/>
      <c r="C122" s="9"/>
      <c r="D122" s="22"/>
      <c r="E122" s="11"/>
      <c r="F122" s="11"/>
      <c r="G122" s="11"/>
      <c r="H122" s="79"/>
      <c r="I122" s="14"/>
      <c r="J122" s="14"/>
      <c r="K122" s="14"/>
      <c r="L122" s="14"/>
      <c r="M122" s="14"/>
      <c r="N122" s="14"/>
      <c r="O122" s="14"/>
      <c r="P122" s="14"/>
      <c r="Q122" s="14"/>
      <c r="R122" s="14"/>
      <c r="S122" s="14"/>
      <c r="T122" s="14"/>
      <c r="U122" s="14"/>
      <c r="V122" s="14"/>
      <c r="W122" s="14"/>
      <c r="X122" s="14"/>
      <c r="Y122" s="14"/>
      <c r="Z122" s="14"/>
      <c r="AA122" s="14"/>
      <c r="AB122" s="14"/>
    </row>
    <row r="123">
      <c r="A123" s="7"/>
      <c r="B123" s="11"/>
      <c r="C123" s="9"/>
      <c r="D123" s="22"/>
      <c r="E123" s="11"/>
      <c r="F123" s="11"/>
      <c r="G123" s="11"/>
      <c r="H123" s="79"/>
      <c r="I123" s="14"/>
      <c r="J123" s="14"/>
      <c r="K123" s="14"/>
      <c r="L123" s="14"/>
      <c r="M123" s="14"/>
      <c r="N123" s="14"/>
      <c r="O123" s="14"/>
      <c r="P123" s="14"/>
      <c r="Q123" s="14"/>
      <c r="R123" s="14"/>
      <c r="S123" s="14"/>
      <c r="T123" s="14"/>
      <c r="U123" s="14"/>
      <c r="V123" s="14"/>
      <c r="W123" s="14"/>
      <c r="X123" s="14"/>
      <c r="Y123" s="14"/>
      <c r="Z123" s="14"/>
      <c r="AA123" s="14"/>
      <c r="AB123" s="14"/>
    </row>
    <row r="124">
      <c r="A124" s="7"/>
      <c r="B124" s="11"/>
      <c r="C124" s="9"/>
      <c r="D124" s="22"/>
      <c r="E124" s="11"/>
      <c r="F124" s="11"/>
      <c r="G124" s="11"/>
      <c r="H124" s="79"/>
      <c r="I124" s="14"/>
      <c r="J124" s="14"/>
      <c r="K124" s="14"/>
      <c r="L124" s="14"/>
      <c r="M124" s="14"/>
      <c r="N124" s="14"/>
      <c r="O124" s="14"/>
      <c r="P124" s="14"/>
      <c r="Q124" s="14"/>
      <c r="R124" s="14"/>
      <c r="S124" s="14"/>
      <c r="T124" s="14"/>
      <c r="U124" s="14"/>
      <c r="V124" s="14"/>
      <c r="W124" s="14"/>
      <c r="X124" s="14"/>
      <c r="Y124" s="14"/>
      <c r="Z124" s="14"/>
      <c r="AA124" s="14"/>
      <c r="AB124" s="14"/>
    </row>
    <row r="125">
      <c r="A125" s="7"/>
      <c r="B125" s="11"/>
      <c r="C125" s="9"/>
      <c r="D125" s="22"/>
      <c r="E125" s="11"/>
      <c r="F125" s="11"/>
      <c r="G125" s="11"/>
      <c r="H125" s="79"/>
      <c r="I125" s="14"/>
      <c r="J125" s="14"/>
      <c r="K125" s="14"/>
      <c r="L125" s="14"/>
      <c r="M125" s="14"/>
      <c r="N125" s="14"/>
      <c r="O125" s="14"/>
      <c r="P125" s="14"/>
      <c r="Q125" s="14"/>
      <c r="R125" s="14"/>
      <c r="S125" s="14"/>
      <c r="T125" s="14"/>
      <c r="U125" s="14"/>
      <c r="V125" s="14"/>
      <c r="W125" s="14"/>
      <c r="X125" s="14"/>
      <c r="Y125" s="14"/>
      <c r="Z125" s="14"/>
      <c r="AA125" s="14"/>
      <c r="AB125" s="14"/>
    </row>
    <row r="126">
      <c r="A126" s="7"/>
      <c r="B126" s="11"/>
      <c r="C126" s="9"/>
      <c r="D126" s="22"/>
      <c r="E126" s="11"/>
      <c r="F126" s="11"/>
      <c r="G126" s="11"/>
      <c r="H126" s="79"/>
      <c r="I126" s="14"/>
      <c r="J126" s="14"/>
      <c r="K126" s="14"/>
      <c r="L126" s="14"/>
      <c r="M126" s="14"/>
      <c r="N126" s="14"/>
      <c r="O126" s="14"/>
      <c r="P126" s="14"/>
      <c r="Q126" s="14"/>
      <c r="R126" s="14"/>
      <c r="S126" s="14"/>
      <c r="T126" s="14"/>
      <c r="U126" s="14"/>
      <c r="V126" s="14"/>
      <c r="W126" s="14"/>
      <c r="X126" s="14"/>
      <c r="Y126" s="14"/>
      <c r="Z126" s="14"/>
      <c r="AA126" s="14"/>
      <c r="AB126" s="14"/>
    </row>
    <row r="127">
      <c r="A127" s="7"/>
      <c r="B127" s="11"/>
      <c r="C127" s="9"/>
      <c r="D127" s="22"/>
      <c r="E127" s="11"/>
      <c r="F127" s="11"/>
      <c r="G127" s="11"/>
      <c r="H127" s="79"/>
      <c r="I127" s="14"/>
      <c r="J127" s="14"/>
      <c r="K127" s="14"/>
      <c r="L127" s="14"/>
      <c r="M127" s="14"/>
      <c r="N127" s="14"/>
      <c r="O127" s="14"/>
      <c r="P127" s="14"/>
      <c r="Q127" s="14"/>
      <c r="R127" s="14"/>
      <c r="S127" s="14"/>
      <c r="T127" s="14"/>
      <c r="U127" s="14"/>
      <c r="V127" s="14"/>
      <c r="W127" s="14"/>
      <c r="X127" s="14"/>
      <c r="Y127" s="14"/>
      <c r="Z127" s="14"/>
      <c r="AA127" s="14"/>
      <c r="AB127" s="14"/>
    </row>
    <row r="128">
      <c r="A128" s="7"/>
      <c r="B128" s="11"/>
      <c r="C128" s="9"/>
      <c r="D128" s="22"/>
      <c r="E128" s="11"/>
      <c r="F128" s="11"/>
      <c r="G128" s="11"/>
      <c r="H128" s="79"/>
      <c r="I128" s="14"/>
      <c r="J128" s="14"/>
      <c r="K128" s="14"/>
      <c r="L128" s="14"/>
      <c r="M128" s="14"/>
      <c r="N128" s="14"/>
      <c r="O128" s="14"/>
      <c r="P128" s="14"/>
      <c r="Q128" s="14"/>
      <c r="R128" s="14"/>
      <c r="S128" s="14"/>
      <c r="T128" s="14"/>
      <c r="U128" s="14"/>
      <c r="V128" s="14"/>
      <c r="W128" s="14"/>
      <c r="X128" s="14"/>
      <c r="Y128" s="14"/>
      <c r="Z128" s="14"/>
      <c r="AA128" s="14"/>
      <c r="AB128" s="14"/>
    </row>
    <row r="129">
      <c r="A129" s="7"/>
      <c r="B129" s="11"/>
      <c r="C129" s="9"/>
      <c r="D129" s="22"/>
      <c r="E129" s="11"/>
      <c r="F129" s="11"/>
      <c r="G129" s="11"/>
      <c r="H129" s="79"/>
      <c r="I129" s="14"/>
      <c r="J129" s="14"/>
      <c r="K129" s="14"/>
      <c r="L129" s="14"/>
      <c r="M129" s="14"/>
      <c r="N129" s="14"/>
      <c r="O129" s="14"/>
      <c r="P129" s="14"/>
      <c r="Q129" s="14"/>
      <c r="R129" s="14"/>
      <c r="S129" s="14"/>
      <c r="T129" s="14"/>
      <c r="U129" s="14"/>
      <c r="V129" s="14"/>
      <c r="W129" s="14"/>
      <c r="X129" s="14"/>
      <c r="Y129" s="14"/>
      <c r="Z129" s="14"/>
      <c r="AA129" s="14"/>
      <c r="AB129" s="14"/>
    </row>
    <row r="130">
      <c r="A130" s="7"/>
      <c r="B130" s="11"/>
      <c r="C130" s="9"/>
      <c r="D130" s="22"/>
      <c r="E130" s="11"/>
      <c r="F130" s="11"/>
      <c r="G130" s="11"/>
      <c r="H130" s="79"/>
      <c r="I130" s="14"/>
      <c r="J130" s="14"/>
      <c r="K130" s="14"/>
      <c r="L130" s="14"/>
      <c r="M130" s="14"/>
      <c r="N130" s="14"/>
      <c r="O130" s="14"/>
      <c r="P130" s="14"/>
      <c r="Q130" s="14"/>
      <c r="R130" s="14"/>
      <c r="S130" s="14"/>
      <c r="T130" s="14"/>
      <c r="U130" s="14"/>
      <c r="V130" s="14"/>
      <c r="W130" s="14"/>
      <c r="X130" s="14"/>
      <c r="Y130" s="14"/>
      <c r="Z130" s="14"/>
      <c r="AA130" s="14"/>
      <c r="AB130" s="14"/>
    </row>
    <row r="131">
      <c r="A131" s="7"/>
      <c r="B131" s="11"/>
      <c r="C131" s="9"/>
      <c r="D131" s="22"/>
      <c r="E131" s="11"/>
      <c r="F131" s="11"/>
      <c r="G131" s="11"/>
      <c r="H131" s="79"/>
      <c r="I131" s="14"/>
      <c r="J131" s="14"/>
      <c r="K131" s="14"/>
      <c r="L131" s="14"/>
      <c r="M131" s="14"/>
      <c r="N131" s="14"/>
      <c r="O131" s="14"/>
      <c r="P131" s="14"/>
      <c r="Q131" s="14"/>
      <c r="R131" s="14"/>
      <c r="S131" s="14"/>
      <c r="T131" s="14"/>
      <c r="U131" s="14"/>
      <c r="V131" s="14"/>
      <c r="W131" s="14"/>
      <c r="X131" s="14"/>
      <c r="Y131" s="14"/>
      <c r="Z131" s="14"/>
      <c r="AA131" s="14"/>
      <c r="AB131" s="14"/>
    </row>
    <row r="132">
      <c r="A132" s="7"/>
      <c r="B132" s="11"/>
      <c r="C132" s="9"/>
      <c r="D132" s="22"/>
      <c r="E132" s="11"/>
      <c r="F132" s="11"/>
      <c r="G132" s="11"/>
      <c r="H132" s="79"/>
      <c r="I132" s="14"/>
      <c r="J132" s="14"/>
      <c r="K132" s="14"/>
      <c r="L132" s="14"/>
      <c r="M132" s="14"/>
      <c r="N132" s="14"/>
      <c r="O132" s="14"/>
      <c r="P132" s="14"/>
      <c r="Q132" s="14"/>
      <c r="R132" s="14"/>
      <c r="S132" s="14"/>
      <c r="T132" s="14"/>
      <c r="U132" s="14"/>
      <c r="V132" s="14"/>
      <c r="W132" s="14"/>
      <c r="X132" s="14"/>
      <c r="Y132" s="14"/>
      <c r="Z132" s="14"/>
      <c r="AA132" s="14"/>
      <c r="AB132" s="14"/>
    </row>
    <row r="133">
      <c r="A133" s="7"/>
      <c r="B133" s="11"/>
      <c r="C133" s="9"/>
      <c r="D133" s="22"/>
      <c r="E133" s="11"/>
      <c r="F133" s="11"/>
      <c r="G133" s="11"/>
      <c r="H133" s="79"/>
      <c r="I133" s="14"/>
      <c r="J133" s="14"/>
      <c r="K133" s="14"/>
      <c r="L133" s="14"/>
      <c r="M133" s="14"/>
      <c r="N133" s="14"/>
      <c r="O133" s="14"/>
      <c r="P133" s="14"/>
      <c r="Q133" s="14"/>
      <c r="R133" s="14"/>
      <c r="S133" s="14"/>
      <c r="T133" s="14"/>
      <c r="U133" s="14"/>
      <c r="V133" s="14"/>
      <c r="W133" s="14"/>
      <c r="X133" s="14"/>
      <c r="Y133" s="14"/>
      <c r="Z133" s="14"/>
      <c r="AA133" s="14"/>
      <c r="AB133" s="14"/>
    </row>
    <row r="134">
      <c r="A134" s="7"/>
      <c r="B134" s="11"/>
      <c r="C134" s="9"/>
      <c r="D134" s="22"/>
      <c r="E134" s="11"/>
      <c r="F134" s="11"/>
      <c r="G134" s="11"/>
      <c r="H134" s="79"/>
      <c r="I134" s="14"/>
      <c r="J134" s="14"/>
      <c r="K134" s="14"/>
      <c r="L134" s="14"/>
      <c r="M134" s="14"/>
      <c r="N134" s="14"/>
      <c r="O134" s="14"/>
      <c r="P134" s="14"/>
      <c r="Q134" s="14"/>
      <c r="R134" s="14"/>
      <c r="S134" s="14"/>
      <c r="T134" s="14"/>
      <c r="U134" s="14"/>
      <c r="V134" s="14"/>
      <c r="W134" s="14"/>
      <c r="X134" s="14"/>
      <c r="Y134" s="14"/>
      <c r="Z134" s="14"/>
      <c r="AA134" s="14"/>
      <c r="AB134" s="14"/>
    </row>
    <row r="135">
      <c r="A135" s="7"/>
      <c r="B135" s="11"/>
      <c r="C135" s="9"/>
      <c r="D135" s="22"/>
      <c r="E135" s="11"/>
      <c r="F135" s="11"/>
      <c r="G135" s="11"/>
      <c r="H135" s="79"/>
      <c r="I135" s="14"/>
      <c r="J135" s="14"/>
      <c r="K135" s="14"/>
      <c r="L135" s="14"/>
      <c r="M135" s="14"/>
      <c r="N135" s="14"/>
      <c r="O135" s="14"/>
      <c r="P135" s="14"/>
      <c r="Q135" s="14"/>
      <c r="R135" s="14"/>
      <c r="S135" s="14"/>
      <c r="T135" s="14"/>
      <c r="U135" s="14"/>
      <c r="V135" s="14"/>
      <c r="W135" s="14"/>
      <c r="X135" s="14"/>
      <c r="Y135" s="14"/>
      <c r="Z135" s="14"/>
      <c r="AA135" s="14"/>
      <c r="AB135" s="14"/>
    </row>
    <row r="136">
      <c r="A136" s="7"/>
      <c r="B136" s="11"/>
      <c r="C136" s="9"/>
      <c r="D136" s="22"/>
      <c r="E136" s="11"/>
      <c r="F136" s="11"/>
      <c r="G136" s="11"/>
      <c r="H136" s="79"/>
      <c r="I136" s="14"/>
      <c r="J136" s="14"/>
      <c r="K136" s="14"/>
      <c r="L136" s="14"/>
      <c r="M136" s="14"/>
      <c r="N136" s="14"/>
      <c r="O136" s="14"/>
      <c r="P136" s="14"/>
      <c r="Q136" s="14"/>
      <c r="R136" s="14"/>
      <c r="S136" s="14"/>
      <c r="T136" s="14"/>
      <c r="U136" s="14"/>
      <c r="V136" s="14"/>
      <c r="W136" s="14"/>
      <c r="X136" s="14"/>
      <c r="Y136" s="14"/>
      <c r="Z136" s="14"/>
      <c r="AA136" s="14"/>
      <c r="AB136" s="14"/>
    </row>
    <row r="137">
      <c r="A137" s="7"/>
      <c r="B137" s="11"/>
      <c r="C137" s="9"/>
      <c r="D137" s="22"/>
      <c r="E137" s="11"/>
      <c r="F137" s="11"/>
      <c r="G137" s="11"/>
      <c r="H137" s="79"/>
      <c r="I137" s="14"/>
      <c r="J137" s="14"/>
      <c r="K137" s="14"/>
      <c r="L137" s="14"/>
      <c r="M137" s="14"/>
      <c r="N137" s="14"/>
      <c r="O137" s="14"/>
      <c r="P137" s="14"/>
      <c r="Q137" s="14"/>
      <c r="R137" s="14"/>
      <c r="S137" s="14"/>
      <c r="T137" s="14"/>
      <c r="U137" s="14"/>
      <c r="V137" s="14"/>
      <c r="W137" s="14"/>
      <c r="X137" s="14"/>
      <c r="Y137" s="14"/>
      <c r="Z137" s="14"/>
      <c r="AA137" s="14"/>
      <c r="AB137" s="14"/>
    </row>
    <row r="138">
      <c r="A138" s="7"/>
      <c r="B138" s="11"/>
      <c r="C138" s="9"/>
      <c r="D138" s="22"/>
      <c r="E138" s="11"/>
      <c r="F138" s="11"/>
      <c r="G138" s="11"/>
      <c r="H138" s="79"/>
      <c r="I138" s="14"/>
      <c r="J138" s="14"/>
      <c r="K138" s="14"/>
      <c r="L138" s="14"/>
      <c r="M138" s="14"/>
      <c r="N138" s="14"/>
      <c r="O138" s="14"/>
      <c r="P138" s="14"/>
      <c r="Q138" s="14"/>
      <c r="R138" s="14"/>
      <c r="S138" s="14"/>
      <c r="T138" s="14"/>
      <c r="U138" s="14"/>
      <c r="V138" s="14"/>
      <c r="W138" s="14"/>
      <c r="X138" s="14"/>
      <c r="Y138" s="14"/>
      <c r="Z138" s="14"/>
      <c r="AA138" s="14"/>
      <c r="AB138" s="14"/>
    </row>
    <row r="139">
      <c r="A139" s="7"/>
      <c r="B139" s="11"/>
      <c r="C139" s="9"/>
      <c r="D139" s="22"/>
      <c r="E139" s="11"/>
      <c r="F139" s="11"/>
      <c r="G139" s="11"/>
      <c r="H139" s="79"/>
      <c r="I139" s="14"/>
      <c r="J139" s="14"/>
      <c r="K139" s="14"/>
      <c r="L139" s="14"/>
      <c r="M139" s="14"/>
      <c r="N139" s="14"/>
      <c r="O139" s="14"/>
      <c r="P139" s="14"/>
      <c r="Q139" s="14"/>
      <c r="R139" s="14"/>
      <c r="S139" s="14"/>
      <c r="T139" s="14"/>
      <c r="U139" s="14"/>
      <c r="V139" s="14"/>
      <c r="W139" s="14"/>
      <c r="X139" s="14"/>
      <c r="Y139" s="14"/>
      <c r="Z139" s="14"/>
      <c r="AA139" s="14"/>
      <c r="AB139" s="14"/>
    </row>
    <row r="140">
      <c r="A140" s="7"/>
      <c r="B140" s="11"/>
      <c r="C140" s="9"/>
      <c r="D140" s="22"/>
      <c r="E140" s="11"/>
      <c r="F140" s="11"/>
      <c r="G140" s="11"/>
      <c r="H140" s="79"/>
      <c r="I140" s="14"/>
      <c r="J140" s="14"/>
      <c r="K140" s="14"/>
      <c r="L140" s="14"/>
      <c r="M140" s="14"/>
      <c r="N140" s="14"/>
      <c r="O140" s="14"/>
      <c r="P140" s="14"/>
      <c r="Q140" s="14"/>
      <c r="R140" s="14"/>
      <c r="S140" s="14"/>
      <c r="T140" s="14"/>
      <c r="U140" s="14"/>
      <c r="V140" s="14"/>
      <c r="W140" s="14"/>
      <c r="X140" s="14"/>
      <c r="Y140" s="14"/>
      <c r="Z140" s="14"/>
      <c r="AA140" s="14"/>
      <c r="AB140" s="14"/>
    </row>
    <row r="141">
      <c r="A141" s="7"/>
      <c r="B141" s="11"/>
      <c r="C141" s="9"/>
      <c r="D141" s="22"/>
      <c r="E141" s="11"/>
      <c r="F141" s="11"/>
      <c r="G141" s="11"/>
      <c r="H141" s="79"/>
      <c r="I141" s="14"/>
      <c r="J141" s="14"/>
      <c r="K141" s="14"/>
      <c r="L141" s="14"/>
      <c r="M141" s="14"/>
      <c r="N141" s="14"/>
      <c r="O141" s="14"/>
      <c r="P141" s="14"/>
      <c r="Q141" s="14"/>
      <c r="R141" s="14"/>
      <c r="S141" s="14"/>
      <c r="T141" s="14"/>
      <c r="U141" s="14"/>
      <c r="V141" s="14"/>
      <c r="W141" s="14"/>
      <c r="X141" s="14"/>
      <c r="Y141" s="14"/>
      <c r="Z141" s="14"/>
      <c r="AA141" s="14"/>
      <c r="AB141" s="14"/>
    </row>
    <row r="142">
      <c r="A142" s="7"/>
      <c r="B142" s="11"/>
      <c r="C142" s="9"/>
      <c r="D142" s="22"/>
      <c r="E142" s="11"/>
      <c r="F142" s="11"/>
      <c r="G142" s="11"/>
      <c r="H142" s="79"/>
      <c r="I142" s="14"/>
      <c r="J142" s="14"/>
      <c r="K142" s="14"/>
      <c r="L142" s="14"/>
      <c r="M142" s="14"/>
      <c r="N142" s="14"/>
      <c r="O142" s="14"/>
      <c r="P142" s="14"/>
      <c r="Q142" s="14"/>
      <c r="R142" s="14"/>
      <c r="S142" s="14"/>
      <c r="T142" s="14"/>
      <c r="U142" s="14"/>
      <c r="V142" s="14"/>
      <c r="W142" s="14"/>
      <c r="X142" s="14"/>
      <c r="Y142" s="14"/>
      <c r="Z142" s="14"/>
      <c r="AA142" s="14"/>
      <c r="AB142" s="14"/>
    </row>
    <row r="143">
      <c r="A143" s="7"/>
      <c r="B143" s="11"/>
      <c r="C143" s="9"/>
      <c r="D143" s="22"/>
      <c r="E143" s="11"/>
      <c r="F143" s="11"/>
      <c r="G143" s="11"/>
      <c r="H143" s="79"/>
      <c r="I143" s="14"/>
      <c r="J143" s="14"/>
      <c r="K143" s="14"/>
      <c r="L143" s="14"/>
      <c r="M143" s="14"/>
      <c r="N143" s="14"/>
      <c r="O143" s="14"/>
      <c r="P143" s="14"/>
      <c r="Q143" s="14"/>
      <c r="R143" s="14"/>
      <c r="S143" s="14"/>
      <c r="T143" s="14"/>
      <c r="U143" s="14"/>
      <c r="V143" s="14"/>
      <c r="W143" s="14"/>
      <c r="X143" s="14"/>
      <c r="Y143" s="14"/>
      <c r="Z143" s="14"/>
      <c r="AA143" s="14"/>
      <c r="AB143" s="14"/>
    </row>
    <row r="144">
      <c r="A144" s="7"/>
      <c r="B144" s="11"/>
      <c r="C144" s="9"/>
      <c r="D144" s="22"/>
      <c r="E144" s="11"/>
      <c r="F144" s="11"/>
      <c r="G144" s="11"/>
      <c r="H144" s="79"/>
      <c r="I144" s="14"/>
      <c r="J144" s="14"/>
      <c r="K144" s="14"/>
      <c r="L144" s="14"/>
      <c r="M144" s="14"/>
      <c r="N144" s="14"/>
      <c r="O144" s="14"/>
      <c r="P144" s="14"/>
      <c r="Q144" s="14"/>
      <c r="R144" s="14"/>
      <c r="S144" s="14"/>
      <c r="T144" s="14"/>
      <c r="U144" s="14"/>
      <c r="V144" s="14"/>
      <c r="W144" s="14"/>
      <c r="X144" s="14"/>
      <c r="Y144" s="14"/>
      <c r="Z144" s="14"/>
      <c r="AA144" s="14"/>
      <c r="AB144" s="14"/>
    </row>
    <row r="145">
      <c r="A145" s="7"/>
      <c r="B145" s="11"/>
      <c r="C145" s="9"/>
      <c r="D145" s="22"/>
      <c r="E145" s="11"/>
      <c r="F145" s="11"/>
      <c r="G145" s="11"/>
      <c r="H145" s="79"/>
      <c r="I145" s="14"/>
      <c r="J145" s="14"/>
      <c r="K145" s="14"/>
      <c r="L145" s="14"/>
      <c r="M145" s="14"/>
      <c r="N145" s="14"/>
      <c r="O145" s="14"/>
      <c r="P145" s="14"/>
      <c r="Q145" s="14"/>
      <c r="R145" s="14"/>
      <c r="S145" s="14"/>
      <c r="T145" s="14"/>
      <c r="U145" s="14"/>
      <c r="V145" s="14"/>
      <c r="W145" s="14"/>
      <c r="X145" s="14"/>
      <c r="Y145" s="14"/>
      <c r="Z145" s="14"/>
      <c r="AA145" s="14"/>
      <c r="AB145" s="14"/>
    </row>
    <row r="146">
      <c r="A146" s="7"/>
      <c r="B146" s="11"/>
      <c r="C146" s="9"/>
      <c r="D146" s="22"/>
      <c r="E146" s="11"/>
      <c r="F146" s="11"/>
      <c r="G146" s="11"/>
      <c r="H146" s="79"/>
      <c r="I146" s="14"/>
      <c r="J146" s="14"/>
      <c r="K146" s="14"/>
      <c r="L146" s="14"/>
      <c r="M146" s="14"/>
      <c r="N146" s="14"/>
      <c r="O146" s="14"/>
      <c r="P146" s="14"/>
      <c r="Q146" s="14"/>
      <c r="R146" s="14"/>
      <c r="S146" s="14"/>
      <c r="T146" s="14"/>
      <c r="U146" s="14"/>
      <c r="V146" s="14"/>
      <c r="W146" s="14"/>
      <c r="X146" s="14"/>
      <c r="Y146" s="14"/>
      <c r="Z146" s="14"/>
      <c r="AA146" s="14"/>
      <c r="AB146" s="14"/>
    </row>
    <row r="147">
      <c r="A147" s="7"/>
      <c r="B147" s="11"/>
      <c r="C147" s="9"/>
      <c r="D147" s="22"/>
      <c r="E147" s="11"/>
      <c r="F147" s="11"/>
      <c r="G147" s="11"/>
      <c r="H147" s="79"/>
      <c r="I147" s="14"/>
      <c r="J147" s="14"/>
      <c r="K147" s="14"/>
      <c r="L147" s="14"/>
      <c r="M147" s="14"/>
      <c r="N147" s="14"/>
      <c r="O147" s="14"/>
      <c r="P147" s="14"/>
      <c r="Q147" s="14"/>
      <c r="R147" s="14"/>
      <c r="S147" s="14"/>
      <c r="T147" s="14"/>
      <c r="U147" s="14"/>
      <c r="V147" s="14"/>
      <c r="W147" s="14"/>
      <c r="X147" s="14"/>
      <c r="Y147" s="14"/>
      <c r="Z147" s="14"/>
      <c r="AA147" s="14"/>
      <c r="AB147" s="14"/>
    </row>
    <row r="148">
      <c r="A148" s="7"/>
      <c r="B148" s="11"/>
      <c r="C148" s="9"/>
      <c r="D148" s="22"/>
      <c r="E148" s="11"/>
      <c r="F148" s="11"/>
      <c r="G148" s="11"/>
      <c r="H148" s="79"/>
      <c r="I148" s="14"/>
      <c r="J148" s="14"/>
      <c r="K148" s="14"/>
      <c r="L148" s="14"/>
      <c r="M148" s="14"/>
      <c r="N148" s="14"/>
      <c r="O148" s="14"/>
      <c r="P148" s="14"/>
      <c r="Q148" s="14"/>
      <c r="R148" s="14"/>
      <c r="S148" s="14"/>
      <c r="T148" s="14"/>
      <c r="U148" s="14"/>
      <c r="V148" s="14"/>
      <c r="W148" s="14"/>
      <c r="X148" s="14"/>
      <c r="Y148" s="14"/>
      <c r="Z148" s="14"/>
      <c r="AA148" s="14"/>
      <c r="AB148" s="14"/>
    </row>
    <row r="149">
      <c r="A149" s="7"/>
      <c r="B149" s="11"/>
      <c r="C149" s="9"/>
      <c r="D149" s="22"/>
      <c r="E149" s="11"/>
      <c r="F149" s="11"/>
      <c r="G149" s="11"/>
      <c r="H149" s="79"/>
      <c r="I149" s="14"/>
      <c r="J149" s="14"/>
      <c r="K149" s="14"/>
      <c r="L149" s="14"/>
      <c r="M149" s="14"/>
      <c r="N149" s="14"/>
      <c r="O149" s="14"/>
      <c r="P149" s="14"/>
      <c r="Q149" s="14"/>
      <c r="R149" s="14"/>
      <c r="S149" s="14"/>
      <c r="T149" s="14"/>
      <c r="U149" s="14"/>
      <c r="V149" s="14"/>
      <c r="W149" s="14"/>
      <c r="X149" s="14"/>
      <c r="Y149" s="14"/>
      <c r="Z149" s="14"/>
      <c r="AA149" s="14"/>
      <c r="AB149" s="14"/>
    </row>
    <row r="150">
      <c r="A150" s="7"/>
      <c r="B150" s="11"/>
      <c r="C150" s="9"/>
      <c r="D150" s="22"/>
      <c r="E150" s="11"/>
      <c r="F150" s="11"/>
      <c r="G150" s="11"/>
      <c r="H150" s="79"/>
      <c r="I150" s="14"/>
      <c r="J150" s="14"/>
      <c r="K150" s="14"/>
      <c r="L150" s="14"/>
      <c r="M150" s="14"/>
      <c r="N150" s="14"/>
      <c r="O150" s="14"/>
      <c r="P150" s="14"/>
      <c r="Q150" s="14"/>
      <c r="R150" s="14"/>
      <c r="S150" s="14"/>
      <c r="T150" s="14"/>
      <c r="U150" s="14"/>
      <c r="V150" s="14"/>
      <c r="W150" s="14"/>
      <c r="X150" s="14"/>
      <c r="Y150" s="14"/>
      <c r="Z150" s="14"/>
      <c r="AA150" s="14"/>
      <c r="AB150" s="14"/>
    </row>
    <row r="151">
      <c r="A151" s="7"/>
      <c r="B151" s="11"/>
      <c r="C151" s="9"/>
      <c r="D151" s="22"/>
      <c r="E151" s="11"/>
      <c r="F151" s="11"/>
      <c r="G151" s="11"/>
      <c r="H151" s="79"/>
      <c r="I151" s="14"/>
      <c r="J151" s="14"/>
      <c r="K151" s="14"/>
      <c r="L151" s="14"/>
      <c r="M151" s="14"/>
      <c r="N151" s="14"/>
      <c r="O151" s="14"/>
      <c r="P151" s="14"/>
      <c r="Q151" s="14"/>
      <c r="R151" s="14"/>
      <c r="S151" s="14"/>
      <c r="T151" s="14"/>
      <c r="U151" s="14"/>
      <c r="V151" s="14"/>
      <c r="W151" s="14"/>
      <c r="X151" s="14"/>
      <c r="Y151" s="14"/>
      <c r="Z151" s="14"/>
      <c r="AA151" s="14"/>
      <c r="AB151" s="14"/>
    </row>
    <row r="152">
      <c r="A152" s="7"/>
      <c r="B152" s="11"/>
      <c r="C152" s="9"/>
      <c r="D152" s="22"/>
      <c r="E152" s="11"/>
      <c r="F152" s="11"/>
      <c r="G152" s="11"/>
      <c r="H152" s="79"/>
      <c r="I152" s="14"/>
      <c r="J152" s="14"/>
      <c r="K152" s="14"/>
      <c r="L152" s="14"/>
      <c r="M152" s="14"/>
      <c r="N152" s="14"/>
      <c r="O152" s="14"/>
      <c r="P152" s="14"/>
      <c r="Q152" s="14"/>
      <c r="R152" s="14"/>
      <c r="S152" s="14"/>
      <c r="T152" s="14"/>
      <c r="U152" s="14"/>
      <c r="V152" s="14"/>
      <c r="W152" s="14"/>
      <c r="X152" s="14"/>
      <c r="Y152" s="14"/>
      <c r="Z152" s="14"/>
      <c r="AA152" s="14"/>
      <c r="AB152" s="14"/>
    </row>
    <row r="153">
      <c r="A153" s="7"/>
      <c r="B153" s="11"/>
      <c r="C153" s="9"/>
      <c r="D153" s="22"/>
      <c r="E153" s="11"/>
      <c r="F153" s="11"/>
      <c r="G153" s="11"/>
      <c r="H153" s="79"/>
      <c r="I153" s="14"/>
      <c r="J153" s="14"/>
      <c r="K153" s="14"/>
      <c r="L153" s="14"/>
      <c r="M153" s="14"/>
      <c r="N153" s="14"/>
      <c r="O153" s="14"/>
      <c r="P153" s="14"/>
      <c r="Q153" s="14"/>
      <c r="R153" s="14"/>
      <c r="S153" s="14"/>
      <c r="T153" s="14"/>
      <c r="U153" s="14"/>
      <c r="V153" s="14"/>
      <c r="W153" s="14"/>
      <c r="X153" s="14"/>
      <c r="Y153" s="14"/>
      <c r="Z153" s="14"/>
      <c r="AA153" s="14"/>
      <c r="AB153" s="14"/>
    </row>
    <row r="154">
      <c r="A154" s="7"/>
      <c r="B154" s="11"/>
      <c r="C154" s="9"/>
      <c r="D154" s="22"/>
      <c r="E154" s="11"/>
      <c r="F154" s="11"/>
      <c r="G154" s="11"/>
      <c r="H154" s="79"/>
      <c r="I154" s="14"/>
      <c r="J154" s="14"/>
      <c r="K154" s="14"/>
      <c r="L154" s="14"/>
      <c r="M154" s="14"/>
      <c r="N154" s="14"/>
      <c r="O154" s="14"/>
      <c r="P154" s="14"/>
      <c r="Q154" s="14"/>
      <c r="R154" s="14"/>
      <c r="S154" s="14"/>
      <c r="T154" s="14"/>
      <c r="U154" s="14"/>
      <c r="V154" s="14"/>
      <c r="W154" s="14"/>
      <c r="X154" s="14"/>
      <c r="Y154" s="14"/>
      <c r="Z154" s="14"/>
      <c r="AA154" s="14"/>
      <c r="AB154" s="14"/>
    </row>
    <row r="155">
      <c r="A155" s="7"/>
      <c r="B155" s="11"/>
      <c r="C155" s="9"/>
      <c r="D155" s="22"/>
      <c r="E155" s="11"/>
      <c r="F155" s="11"/>
      <c r="G155" s="11"/>
      <c r="H155" s="79"/>
      <c r="I155" s="14"/>
      <c r="J155" s="14"/>
      <c r="K155" s="14"/>
      <c r="L155" s="14"/>
      <c r="M155" s="14"/>
      <c r="N155" s="14"/>
      <c r="O155" s="14"/>
      <c r="P155" s="14"/>
      <c r="Q155" s="14"/>
      <c r="R155" s="14"/>
      <c r="S155" s="14"/>
      <c r="T155" s="14"/>
      <c r="U155" s="14"/>
      <c r="V155" s="14"/>
      <c r="W155" s="14"/>
      <c r="X155" s="14"/>
      <c r="Y155" s="14"/>
      <c r="Z155" s="14"/>
      <c r="AA155" s="14"/>
      <c r="AB155" s="14"/>
    </row>
    <row r="156">
      <c r="A156" s="7"/>
      <c r="B156" s="11"/>
      <c r="C156" s="9"/>
      <c r="D156" s="22"/>
      <c r="E156" s="11"/>
      <c r="F156" s="11"/>
      <c r="G156" s="11"/>
      <c r="H156" s="79"/>
      <c r="I156" s="14"/>
      <c r="J156" s="14"/>
      <c r="K156" s="14"/>
      <c r="L156" s="14"/>
      <c r="M156" s="14"/>
      <c r="N156" s="14"/>
      <c r="O156" s="14"/>
      <c r="P156" s="14"/>
      <c r="Q156" s="14"/>
      <c r="R156" s="14"/>
      <c r="S156" s="14"/>
      <c r="T156" s="14"/>
      <c r="U156" s="14"/>
      <c r="V156" s="14"/>
      <c r="W156" s="14"/>
      <c r="X156" s="14"/>
      <c r="Y156" s="14"/>
      <c r="Z156" s="14"/>
      <c r="AA156" s="14"/>
      <c r="AB156" s="14"/>
    </row>
    <row r="157">
      <c r="A157" s="7"/>
      <c r="B157" s="11"/>
      <c r="C157" s="9"/>
      <c r="D157" s="22"/>
      <c r="E157" s="11"/>
      <c r="F157" s="11"/>
      <c r="G157" s="11"/>
      <c r="H157" s="79"/>
      <c r="I157" s="14"/>
      <c r="J157" s="14"/>
      <c r="K157" s="14"/>
      <c r="L157" s="14"/>
      <c r="M157" s="14"/>
      <c r="N157" s="14"/>
      <c r="O157" s="14"/>
      <c r="P157" s="14"/>
      <c r="Q157" s="14"/>
      <c r="R157" s="14"/>
      <c r="S157" s="14"/>
      <c r="T157" s="14"/>
      <c r="U157" s="14"/>
      <c r="V157" s="14"/>
      <c r="W157" s="14"/>
      <c r="X157" s="14"/>
      <c r="Y157" s="14"/>
      <c r="Z157" s="14"/>
      <c r="AA157" s="14"/>
      <c r="AB157" s="14"/>
    </row>
    <row r="158">
      <c r="A158" s="7"/>
      <c r="B158" s="11"/>
      <c r="C158" s="9"/>
      <c r="D158" s="22"/>
      <c r="E158" s="11"/>
      <c r="F158" s="11"/>
      <c r="G158" s="11"/>
      <c r="H158" s="79"/>
      <c r="I158" s="14"/>
      <c r="J158" s="14"/>
      <c r="K158" s="14"/>
      <c r="L158" s="14"/>
      <c r="M158" s="14"/>
      <c r="N158" s="14"/>
      <c r="O158" s="14"/>
      <c r="P158" s="14"/>
      <c r="Q158" s="14"/>
      <c r="R158" s="14"/>
      <c r="S158" s="14"/>
      <c r="T158" s="14"/>
      <c r="U158" s="14"/>
      <c r="V158" s="14"/>
      <c r="W158" s="14"/>
      <c r="X158" s="14"/>
      <c r="Y158" s="14"/>
      <c r="Z158" s="14"/>
      <c r="AA158" s="14"/>
      <c r="AB158" s="14"/>
    </row>
    <row r="159">
      <c r="A159" s="7"/>
      <c r="B159" s="11"/>
      <c r="C159" s="9"/>
      <c r="D159" s="22"/>
      <c r="E159" s="11"/>
      <c r="F159" s="11"/>
      <c r="G159" s="11"/>
      <c r="H159" s="79"/>
      <c r="I159" s="14"/>
      <c r="J159" s="14"/>
      <c r="K159" s="14"/>
      <c r="L159" s="14"/>
      <c r="M159" s="14"/>
      <c r="N159" s="14"/>
      <c r="O159" s="14"/>
      <c r="P159" s="14"/>
      <c r="Q159" s="14"/>
      <c r="R159" s="14"/>
      <c r="S159" s="14"/>
      <c r="T159" s="14"/>
      <c r="U159" s="14"/>
      <c r="V159" s="14"/>
      <c r="W159" s="14"/>
      <c r="X159" s="14"/>
      <c r="Y159" s="14"/>
      <c r="Z159" s="14"/>
      <c r="AA159" s="14"/>
      <c r="AB159" s="14"/>
    </row>
    <row r="160">
      <c r="A160" s="7"/>
      <c r="B160" s="11"/>
      <c r="C160" s="9"/>
      <c r="D160" s="22"/>
      <c r="E160" s="11"/>
      <c r="F160" s="11"/>
      <c r="G160" s="11"/>
      <c r="H160" s="79"/>
      <c r="I160" s="14"/>
      <c r="J160" s="14"/>
      <c r="K160" s="14"/>
      <c r="L160" s="14"/>
      <c r="M160" s="14"/>
      <c r="N160" s="14"/>
      <c r="O160" s="14"/>
      <c r="P160" s="14"/>
      <c r="Q160" s="14"/>
      <c r="R160" s="14"/>
      <c r="S160" s="14"/>
      <c r="T160" s="14"/>
      <c r="U160" s="14"/>
      <c r="V160" s="14"/>
      <c r="W160" s="14"/>
      <c r="X160" s="14"/>
      <c r="Y160" s="14"/>
      <c r="Z160" s="14"/>
      <c r="AA160" s="14"/>
      <c r="AB160" s="14"/>
    </row>
    <row r="161">
      <c r="A161" s="7"/>
      <c r="B161" s="11"/>
      <c r="C161" s="9"/>
      <c r="D161" s="22"/>
      <c r="E161" s="11"/>
      <c r="F161" s="11"/>
      <c r="G161" s="11"/>
      <c r="H161" s="79"/>
      <c r="I161" s="14"/>
      <c r="J161" s="14"/>
      <c r="K161" s="14"/>
      <c r="L161" s="14"/>
      <c r="M161" s="14"/>
      <c r="N161" s="14"/>
      <c r="O161" s="14"/>
      <c r="P161" s="14"/>
      <c r="Q161" s="14"/>
      <c r="R161" s="14"/>
      <c r="S161" s="14"/>
      <c r="T161" s="14"/>
      <c r="U161" s="14"/>
      <c r="V161" s="14"/>
      <c r="W161" s="14"/>
      <c r="X161" s="14"/>
      <c r="Y161" s="14"/>
      <c r="Z161" s="14"/>
      <c r="AA161" s="14"/>
      <c r="AB161" s="14"/>
    </row>
    <row r="162">
      <c r="A162" s="7"/>
      <c r="B162" s="11"/>
      <c r="C162" s="9"/>
      <c r="D162" s="22"/>
      <c r="E162" s="11"/>
      <c r="F162" s="11"/>
      <c r="G162" s="11"/>
      <c r="H162" s="79"/>
      <c r="I162" s="14"/>
      <c r="J162" s="14"/>
      <c r="K162" s="14"/>
      <c r="L162" s="14"/>
      <c r="M162" s="14"/>
      <c r="N162" s="14"/>
      <c r="O162" s="14"/>
      <c r="P162" s="14"/>
      <c r="Q162" s="14"/>
      <c r="R162" s="14"/>
      <c r="S162" s="14"/>
      <c r="T162" s="14"/>
      <c r="U162" s="14"/>
      <c r="V162" s="14"/>
      <c r="W162" s="14"/>
      <c r="X162" s="14"/>
      <c r="Y162" s="14"/>
      <c r="Z162" s="14"/>
      <c r="AA162" s="14"/>
      <c r="AB162" s="14"/>
    </row>
    <row r="163">
      <c r="A163" s="7"/>
      <c r="B163" s="11"/>
      <c r="C163" s="9"/>
      <c r="D163" s="22"/>
      <c r="E163" s="11"/>
      <c r="F163" s="11"/>
      <c r="G163" s="11"/>
      <c r="H163" s="79"/>
      <c r="I163" s="14"/>
      <c r="J163" s="14"/>
      <c r="K163" s="14"/>
      <c r="L163" s="14"/>
      <c r="M163" s="14"/>
      <c r="N163" s="14"/>
      <c r="O163" s="14"/>
      <c r="P163" s="14"/>
      <c r="Q163" s="14"/>
      <c r="R163" s="14"/>
      <c r="S163" s="14"/>
      <c r="T163" s="14"/>
      <c r="U163" s="14"/>
      <c r="V163" s="14"/>
      <c r="W163" s="14"/>
      <c r="X163" s="14"/>
      <c r="Y163" s="14"/>
      <c r="Z163" s="14"/>
      <c r="AA163" s="14"/>
      <c r="AB163" s="14"/>
    </row>
    <row r="164">
      <c r="A164" s="7"/>
      <c r="B164" s="11"/>
      <c r="C164" s="9"/>
      <c r="D164" s="22"/>
      <c r="E164" s="11"/>
      <c r="F164" s="11"/>
      <c r="G164" s="11"/>
      <c r="H164" s="79"/>
      <c r="I164" s="14"/>
      <c r="J164" s="14"/>
      <c r="K164" s="14"/>
      <c r="L164" s="14"/>
      <c r="M164" s="14"/>
      <c r="N164" s="14"/>
      <c r="O164" s="14"/>
      <c r="P164" s="14"/>
      <c r="Q164" s="14"/>
      <c r="R164" s="14"/>
      <c r="S164" s="14"/>
      <c r="T164" s="14"/>
      <c r="U164" s="14"/>
      <c r="V164" s="14"/>
      <c r="W164" s="14"/>
      <c r="X164" s="14"/>
      <c r="Y164" s="14"/>
      <c r="Z164" s="14"/>
      <c r="AA164" s="14"/>
      <c r="AB164" s="14"/>
    </row>
    <row r="165">
      <c r="A165" s="7"/>
      <c r="B165" s="11"/>
      <c r="C165" s="9"/>
      <c r="D165" s="22"/>
      <c r="E165" s="11"/>
      <c r="F165" s="11"/>
      <c r="G165" s="11"/>
      <c r="H165" s="79"/>
      <c r="I165" s="14"/>
      <c r="J165" s="14"/>
      <c r="K165" s="14"/>
      <c r="L165" s="14"/>
      <c r="M165" s="14"/>
      <c r="N165" s="14"/>
      <c r="O165" s="14"/>
      <c r="P165" s="14"/>
      <c r="Q165" s="14"/>
      <c r="R165" s="14"/>
      <c r="S165" s="14"/>
      <c r="T165" s="14"/>
      <c r="U165" s="14"/>
      <c r="V165" s="14"/>
      <c r="W165" s="14"/>
      <c r="X165" s="14"/>
      <c r="Y165" s="14"/>
      <c r="Z165" s="14"/>
      <c r="AA165" s="14"/>
      <c r="AB165" s="14"/>
    </row>
    <row r="166">
      <c r="A166" s="7"/>
      <c r="B166" s="11"/>
      <c r="C166" s="9"/>
      <c r="D166" s="22"/>
      <c r="E166" s="11"/>
      <c r="F166" s="11"/>
      <c r="G166" s="11"/>
      <c r="H166" s="79"/>
      <c r="I166" s="14"/>
      <c r="J166" s="14"/>
      <c r="K166" s="14"/>
      <c r="L166" s="14"/>
      <c r="M166" s="14"/>
      <c r="N166" s="14"/>
      <c r="O166" s="14"/>
      <c r="P166" s="14"/>
      <c r="Q166" s="14"/>
      <c r="R166" s="14"/>
      <c r="S166" s="14"/>
      <c r="T166" s="14"/>
      <c r="U166" s="14"/>
      <c r="V166" s="14"/>
      <c r="W166" s="14"/>
      <c r="X166" s="14"/>
      <c r="Y166" s="14"/>
      <c r="Z166" s="14"/>
      <c r="AA166" s="14"/>
      <c r="AB166" s="14"/>
    </row>
    <row r="167">
      <c r="A167" s="7"/>
      <c r="B167" s="11"/>
      <c r="C167" s="9"/>
      <c r="D167" s="22"/>
      <c r="E167" s="11"/>
      <c r="F167" s="11"/>
      <c r="G167" s="11"/>
      <c r="H167" s="79"/>
      <c r="I167" s="14"/>
      <c r="J167" s="14"/>
      <c r="K167" s="14"/>
      <c r="L167" s="14"/>
      <c r="M167" s="14"/>
      <c r="N167" s="14"/>
      <c r="O167" s="14"/>
      <c r="P167" s="14"/>
      <c r="Q167" s="14"/>
      <c r="R167" s="14"/>
      <c r="S167" s="14"/>
      <c r="T167" s="14"/>
      <c r="U167" s="14"/>
      <c r="V167" s="14"/>
      <c r="W167" s="14"/>
      <c r="X167" s="14"/>
      <c r="Y167" s="14"/>
      <c r="Z167" s="14"/>
      <c r="AA167" s="14"/>
      <c r="AB167" s="14"/>
    </row>
    <row r="168">
      <c r="A168" s="7"/>
      <c r="B168" s="11"/>
      <c r="C168" s="9"/>
      <c r="D168" s="22"/>
      <c r="E168" s="11"/>
      <c r="F168" s="11"/>
      <c r="G168" s="11"/>
      <c r="H168" s="79"/>
      <c r="I168" s="14"/>
      <c r="J168" s="14"/>
      <c r="K168" s="14"/>
      <c r="L168" s="14"/>
      <c r="M168" s="14"/>
      <c r="N168" s="14"/>
      <c r="O168" s="14"/>
      <c r="P168" s="14"/>
      <c r="Q168" s="14"/>
      <c r="R168" s="14"/>
      <c r="S168" s="14"/>
      <c r="T168" s="14"/>
      <c r="U168" s="14"/>
      <c r="V168" s="14"/>
      <c r="W168" s="14"/>
      <c r="X168" s="14"/>
      <c r="Y168" s="14"/>
      <c r="Z168" s="14"/>
      <c r="AA168" s="14"/>
      <c r="AB168" s="14"/>
    </row>
    <row r="169">
      <c r="A169" s="7"/>
      <c r="B169" s="11"/>
      <c r="C169" s="9"/>
      <c r="D169" s="22"/>
      <c r="E169" s="11"/>
      <c r="F169" s="11"/>
      <c r="G169" s="11"/>
      <c r="H169" s="79"/>
      <c r="I169" s="14"/>
      <c r="J169" s="14"/>
      <c r="K169" s="14"/>
      <c r="L169" s="14"/>
      <c r="M169" s="14"/>
      <c r="N169" s="14"/>
      <c r="O169" s="14"/>
      <c r="P169" s="14"/>
      <c r="Q169" s="14"/>
      <c r="R169" s="14"/>
      <c r="S169" s="14"/>
      <c r="T169" s="14"/>
      <c r="U169" s="14"/>
      <c r="V169" s="14"/>
      <c r="W169" s="14"/>
      <c r="X169" s="14"/>
      <c r="Y169" s="14"/>
      <c r="Z169" s="14"/>
      <c r="AA169" s="14"/>
      <c r="AB169" s="14"/>
    </row>
    <row r="170">
      <c r="A170" s="7"/>
      <c r="B170" s="11"/>
      <c r="C170" s="9"/>
      <c r="D170" s="22"/>
      <c r="E170" s="11"/>
      <c r="F170" s="11"/>
      <c r="G170" s="11"/>
      <c r="H170" s="79"/>
      <c r="I170" s="14"/>
      <c r="J170" s="14"/>
      <c r="K170" s="14"/>
      <c r="L170" s="14"/>
      <c r="M170" s="14"/>
      <c r="N170" s="14"/>
      <c r="O170" s="14"/>
      <c r="P170" s="14"/>
      <c r="Q170" s="14"/>
      <c r="R170" s="14"/>
      <c r="S170" s="14"/>
      <c r="T170" s="14"/>
      <c r="U170" s="14"/>
      <c r="V170" s="14"/>
      <c r="W170" s="14"/>
      <c r="X170" s="14"/>
      <c r="Y170" s="14"/>
      <c r="Z170" s="14"/>
      <c r="AA170" s="14"/>
      <c r="AB170" s="14"/>
    </row>
    <row r="171">
      <c r="A171" s="7"/>
      <c r="B171" s="11"/>
      <c r="C171" s="9"/>
      <c r="D171" s="22"/>
      <c r="E171" s="11"/>
      <c r="F171" s="11"/>
      <c r="G171" s="11"/>
      <c r="H171" s="79"/>
      <c r="I171" s="14"/>
      <c r="J171" s="14"/>
      <c r="K171" s="14"/>
      <c r="L171" s="14"/>
      <c r="M171" s="14"/>
      <c r="N171" s="14"/>
      <c r="O171" s="14"/>
      <c r="P171" s="14"/>
      <c r="Q171" s="14"/>
      <c r="R171" s="14"/>
      <c r="S171" s="14"/>
      <c r="T171" s="14"/>
      <c r="U171" s="14"/>
      <c r="V171" s="14"/>
      <c r="W171" s="14"/>
      <c r="X171" s="14"/>
      <c r="Y171" s="14"/>
      <c r="Z171" s="14"/>
      <c r="AA171" s="14"/>
      <c r="AB171" s="14"/>
    </row>
    <row r="172">
      <c r="A172" s="7"/>
      <c r="B172" s="11"/>
      <c r="C172" s="9"/>
      <c r="D172" s="22"/>
      <c r="E172" s="11"/>
      <c r="F172" s="11"/>
      <c r="G172" s="11"/>
      <c r="H172" s="79"/>
      <c r="I172" s="14"/>
      <c r="J172" s="14"/>
      <c r="K172" s="14"/>
      <c r="L172" s="14"/>
      <c r="M172" s="14"/>
      <c r="N172" s="14"/>
      <c r="O172" s="14"/>
      <c r="P172" s="14"/>
      <c r="Q172" s="14"/>
      <c r="R172" s="14"/>
      <c r="S172" s="14"/>
      <c r="T172" s="14"/>
      <c r="U172" s="14"/>
      <c r="V172" s="14"/>
      <c r="W172" s="14"/>
      <c r="X172" s="14"/>
      <c r="Y172" s="14"/>
      <c r="Z172" s="14"/>
      <c r="AA172" s="14"/>
      <c r="AB172" s="14"/>
    </row>
    <row r="173">
      <c r="A173" s="7"/>
      <c r="B173" s="11"/>
      <c r="C173" s="9"/>
      <c r="D173" s="22"/>
      <c r="E173" s="11"/>
      <c r="F173" s="11"/>
      <c r="G173" s="11"/>
      <c r="H173" s="79"/>
      <c r="I173" s="14"/>
      <c r="J173" s="14"/>
      <c r="K173" s="14"/>
      <c r="L173" s="14"/>
      <c r="M173" s="14"/>
      <c r="N173" s="14"/>
      <c r="O173" s="14"/>
      <c r="P173" s="14"/>
      <c r="Q173" s="14"/>
      <c r="R173" s="14"/>
      <c r="S173" s="14"/>
      <c r="T173" s="14"/>
      <c r="U173" s="14"/>
      <c r="V173" s="14"/>
      <c r="W173" s="14"/>
      <c r="X173" s="14"/>
      <c r="Y173" s="14"/>
      <c r="Z173" s="14"/>
      <c r="AA173" s="14"/>
      <c r="AB173" s="14"/>
    </row>
    <row r="174">
      <c r="A174" s="7"/>
      <c r="B174" s="11"/>
      <c r="C174" s="9"/>
      <c r="D174" s="22"/>
      <c r="E174" s="11"/>
      <c r="F174" s="11"/>
      <c r="G174" s="11"/>
      <c r="H174" s="79"/>
      <c r="I174" s="14"/>
      <c r="J174" s="14"/>
      <c r="K174" s="14"/>
      <c r="L174" s="14"/>
      <c r="M174" s="14"/>
      <c r="N174" s="14"/>
      <c r="O174" s="14"/>
      <c r="P174" s="14"/>
      <c r="Q174" s="14"/>
      <c r="R174" s="14"/>
      <c r="S174" s="14"/>
      <c r="T174" s="14"/>
      <c r="U174" s="14"/>
      <c r="V174" s="14"/>
      <c r="W174" s="14"/>
      <c r="X174" s="14"/>
      <c r="Y174" s="14"/>
      <c r="Z174" s="14"/>
      <c r="AA174" s="14"/>
      <c r="AB174" s="14"/>
    </row>
    <row r="175">
      <c r="A175" s="7"/>
      <c r="B175" s="11"/>
      <c r="C175" s="9"/>
      <c r="D175" s="22"/>
      <c r="E175" s="11"/>
      <c r="F175" s="11"/>
      <c r="G175" s="11"/>
      <c r="H175" s="79"/>
      <c r="I175" s="14"/>
      <c r="J175" s="14"/>
      <c r="K175" s="14"/>
      <c r="L175" s="14"/>
      <c r="M175" s="14"/>
      <c r="N175" s="14"/>
      <c r="O175" s="14"/>
      <c r="P175" s="14"/>
      <c r="Q175" s="14"/>
      <c r="R175" s="14"/>
      <c r="S175" s="14"/>
      <c r="T175" s="14"/>
      <c r="U175" s="14"/>
      <c r="V175" s="14"/>
      <c r="W175" s="14"/>
      <c r="X175" s="14"/>
      <c r="Y175" s="14"/>
      <c r="Z175" s="14"/>
      <c r="AA175" s="14"/>
      <c r="AB175" s="14"/>
    </row>
    <row r="176">
      <c r="A176" s="7"/>
      <c r="B176" s="11"/>
      <c r="C176" s="9"/>
      <c r="D176" s="22"/>
      <c r="E176" s="11"/>
      <c r="F176" s="11"/>
      <c r="G176" s="11"/>
      <c r="H176" s="79"/>
      <c r="I176" s="14"/>
      <c r="J176" s="14"/>
      <c r="K176" s="14"/>
      <c r="L176" s="14"/>
      <c r="M176" s="14"/>
      <c r="N176" s="14"/>
      <c r="O176" s="14"/>
      <c r="P176" s="14"/>
      <c r="Q176" s="14"/>
      <c r="R176" s="14"/>
      <c r="S176" s="14"/>
      <c r="T176" s="14"/>
      <c r="U176" s="14"/>
      <c r="V176" s="14"/>
      <c r="W176" s="14"/>
      <c r="X176" s="14"/>
      <c r="Y176" s="14"/>
      <c r="Z176" s="14"/>
      <c r="AA176" s="14"/>
      <c r="AB176" s="14"/>
    </row>
    <row r="177">
      <c r="A177" s="7"/>
      <c r="B177" s="11"/>
      <c r="C177" s="9"/>
      <c r="D177" s="22"/>
      <c r="E177" s="11"/>
      <c r="F177" s="11"/>
      <c r="G177" s="11"/>
      <c r="H177" s="79"/>
      <c r="I177" s="14"/>
      <c r="J177" s="14"/>
      <c r="K177" s="14"/>
      <c r="L177" s="14"/>
      <c r="M177" s="14"/>
      <c r="N177" s="14"/>
      <c r="O177" s="14"/>
      <c r="P177" s="14"/>
      <c r="Q177" s="14"/>
      <c r="R177" s="14"/>
      <c r="S177" s="14"/>
      <c r="T177" s="14"/>
      <c r="U177" s="14"/>
      <c r="V177" s="14"/>
      <c r="W177" s="14"/>
      <c r="X177" s="14"/>
      <c r="Y177" s="14"/>
      <c r="Z177" s="14"/>
      <c r="AA177" s="14"/>
      <c r="AB177" s="14"/>
    </row>
    <row r="178">
      <c r="A178" s="7"/>
      <c r="B178" s="11"/>
      <c r="C178" s="9"/>
      <c r="D178" s="22"/>
      <c r="E178" s="11"/>
      <c r="F178" s="11"/>
      <c r="G178" s="11"/>
      <c r="H178" s="79"/>
      <c r="I178" s="14"/>
      <c r="J178" s="14"/>
      <c r="K178" s="14"/>
      <c r="L178" s="14"/>
      <c r="M178" s="14"/>
      <c r="N178" s="14"/>
      <c r="O178" s="14"/>
      <c r="P178" s="14"/>
      <c r="Q178" s="14"/>
      <c r="R178" s="14"/>
      <c r="S178" s="14"/>
      <c r="T178" s="14"/>
      <c r="U178" s="14"/>
      <c r="V178" s="14"/>
      <c r="W178" s="14"/>
      <c r="X178" s="14"/>
      <c r="Y178" s="14"/>
      <c r="Z178" s="14"/>
      <c r="AA178" s="14"/>
      <c r="AB178" s="14"/>
    </row>
    <row r="179">
      <c r="A179" s="7"/>
      <c r="B179" s="11"/>
      <c r="C179" s="9"/>
      <c r="D179" s="22"/>
      <c r="E179" s="11"/>
      <c r="F179" s="11"/>
      <c r="G179" s="11"/>
      <c r="H179" s="79"/>
      <c r="I179" s="14"/>
      <c r="J179" s="14"/>
      <c r="K179" s="14"/>
      <c r="L179" s="14"/>
      <c r="M179" s="14"/>
      <c r="N179" s="14"/>
      <c r="O179" s="14"/>
      <c r="P179" s="14"/>
      <c r="Q179" s="14"/>
      <c r="R179" s="14"/>
      <c r="S179" s="14"/>
      <c r="T179" s="14"/>
      <c r="U179" s="14"/>
      <c r="V179" s="14"/>
      <c r="W179" s="14"/>
      <c r="X179" s="14"/>
      <c r="Y179" s="14"/>
      <c r="Z179" s="14"/>
      <c r="AA179" s="14"/>
      <c r="AB179" s="14"/>
    </row>
    <row r="180">
      <c r="A180" s="7"/>
      <c r="B180" s="11"/>
      <c r="C180" s="9"/>
      <c r="D180" s="22"/>
      <c r="E180" s="11"/>
      <c r="F180" s="11"/>
      <c r="G180" s="11"/>
      <c r="H180" s="79"/>
      <c r="I180" s="14"/>
      <c r="J180" s="14"/>
      <c r="K180" s="14"/>
      <c r="L180" s="14"/>
      <c r="M180" s="14"/>
      <c r="N180" s="14"/>
      <c r="O180" s="14"/>
      <c r="P180" s="14"/>
      <c r="Q180" s="14"/>
      <c r="R180" s="14"/>
      <c r="S180" s="14"/>
      <c r="T180" s="14"/>
      <c r="U180" s="14"/>
      <c r="V180" s="14"/>
      <c r="W180" s="14"/>
      <c r="X180" s="14"/>
      <c r="Y180" s="14"/>
      <c r="Z180" s="14"/>
      <c r="AA180" s="14"/>
      <c r="AB180" s="14"/>
    </row>
    <row r="181">
      <c r="A181" s="7"/>
      <c r="B181" s="11"/>
      <c r="C181" s="9"/>
      <c r="D181" s="22"/>
      <c r="E181" s="11"/>
      <c r="F181" s="11"/>
      <c r="G181" s="11"/>
      <c r="H181" s="79"/>
      <c r="I181" s="14"/>
      <c r="J181" s="14"/>
      <c r="K181" s="14"/>
      <c r="L181" s="14"/>
      <c r="M181" s="14"/>
      <c r="N181" s="14"/>
      <c r="O181" s="14"/>
      <c r="P181" s="14"/>
      <c r="Q181" s="14"/>
      <c r="R181" s="14"/>
      <c r="S181" s="14"/>
      <c r="T181" s="14"/>
      <c r="U181" s="14"/>
      <c r="V181" s="14"/>
      <c r="W181" s="14"/>
      <c r="X181" s="14"/>
      <c r="Y181" s="14"/>
      <c r="Z181" s="14"/>
      <c r="AA181" s="14"/>
      <c r="AB181" s="14"/>
    </row>
    <row r="182">
      <c r="A182" s="7"/>
      <c r="B182" s="11"/>
      <c r="C182" s="9"/>
      <c r="D182" s="22"/>
      <c r="E182" s="11"/>
      <c r="F182" s="11"/>
      <c r="G182" s="11"/>
      <c r="H182" s="79"/>
      <c r="I182" s="14"/>
      <c r="J182" s="14"/>
      <c r="K182" s="14"/>
      <c r="L182" s="14"/>
      <c r="M182" s="14"/>
      <c r="N182" s="14"/>
      <c r="O182" s="14"/>
      <c r="P182" s="14"/>
      <c r="Q182" s="14"/>
      <c r="R182" s="14"/>
      <c r="S182" s="14"/>
      <c r="T182" s="14"/>
      <c r="U182" s="14"/>
      <c r="V182" s="14"/>
      <c r="W182" s="14"/>
      <c r="X182" s="14"/>
      <c r="Y182" s="14"/>
      <c r="Z182" s="14"/>
      <c r="AA182" s="14"/>
      <c r="AB182" s="14"/>
    </row>
    <row r="183">
      <c r="A183" s="7"/>
      <c r="B183" s="11"/>
      <c r="C183" s="9"/>
      <c r="D183" s="22"/>
      <c r="E183" s="11"/>
      <c r="F183" s="11"/>
      <c r="G183" s="11"/>
      <c r="H183" s="79"/>
      <c r="I183" s="14"/>
      <c r="J183" s="14"/>
      <c r="K183" s="14"/>
      <c r="L183" s="14"/>
      <c r="M183" s="14"/>
      <c r="N183" s="14"/>
      <c r="O183" s="14"/>
      <c r="P183" s="14"/>
      <c r="Q183" s="14"/>
      <c r="R183" s="14"/>
      <c r="S183" s="14"/>
      <c r="T183" s="14"/>
      <c r="U183" s="14"/>
      <c r="V183" s="14"/>
      <c r="W183" s="14"/>
      <c r="X183" s="14"/>
      <c r="Y183" s="14"/>
      <c r="Z183" s="14"/>
      <c r="AA183" s="14"/>
      <c r="AB183" s="14"/>
    </row>
    <row r="184">
      <c r="A184" s="7"/>
      <c r="B184" s="11"/>
      <c r="C184" s="9"/>
      <c r="D184" s="22"/>
      <c r="E184" s="11"/>
      <c r="F184" s="11"/>
      <c r="G184" s="11"/>
      <c r="H184" s="79"/>
      <c r="I184" s="14"/>
      <c r="J184" s="14"/>
      <c r="K184" s="14"/>
      <c r="L184" s="14"/>
      <c r="M184" s="14"/>
      <c r="N184" s="14"/>
      <c r="O184" s="14"/>
      <c r="P184" s="14"/>
      <c r="Q184" s="14"/>
      <c r="R184" s="14"/>
      <c r="S184" s="14"/>
      <c r="T184" s="14"/>
      <c r="U184" s="14"/>
      <c r="V184" s="14"/>
      <c r="W184" s="14"/>
      <c r="X184" s="14"/>
      <c r="Y184" s="14"/>
      <c r="Z184" s="14"/>
      <c r="AA184" s="14"/>
      <c r="AB184" s="14"/>
    </row>
    <row r="185">
      <c r="A185" s="7"/>
      <c r="B185" s="11"/>
      <c r="C185" s="9"/>
      <c r="D185" s="22"/>
      <c r="E185" s="11"/>
      <c r="F185" s="11"/>
      <c r="G185" s="11"/>
      <c r="H185" s="79"/>
      <c r="I185" s="14"/>
      <c r="J185" s="14"/>
      <c r="K185" s="14"/>
      <c r="L185" s="14"/>
      <c r="M185" s="14"/>
      <c r="N185" s="14"/>
      <c r="O185" s="14"/>
      <c r="P185" s="14"/>
      <c r="Q185" s="14"/>
      <c r="R185" s="14"/>
      <c r="S185" s="14"/>
      <c r="T185" s="14"/>
      <c r="U185" s="14"/>
      <c r="V185" s="14"/>
      <c r="W185" s="14"/>
      <c r="X185" s="14"/>
      <c r="Y185" s="14"/>
      <c r="Z185" s="14"/>
      <c r="AA185" s="14"/>
      <c r="AB185" s="14"/>
    </row>
    <row r="186">
      <c r="A186" s="7"/>
      <c r="B186" s="11"/>
      <c r="C186" s="9"/>
      <c r="D186" s="22"/>
      <c r="E186" s="11"/>
      <c r="F186" s="11"/>
      <c r="G186" s="11"/>
      <c r="H186" s="79"/>
      <c r="I186" s="14"/>
      <c r="J186" s="14"/>
      <c r="K186" s="14"/>
      <c r="L186" s="14"/>
      <c r="M186" s="14"/>
      <c r="N186" s="14"/>
      <c r="O186" s="14"/>
      <c r="P186" s="14"/>
      <c r="Q186" s="14"/>
      <c r="R186" s="14"/>
      <c r="S186" s="14"/>
      <c r="T186" s="14"/>
      <c r="U186" s="14"/>
      <c r="V186" s="14"/>
      <c r="W186" s="14"/>
      <c r="X186" s="14"/>
      <c r="Y186" s="14"/>
      <c r="Z186" s="14"/>
      <c r="AA186" s="14"/>
      <c r="AB186" s="14"/>
    </row>
    <row r="187">
      <c r="A187" s="7"/>
      <c r="B187" s="11"/>
      <c r="C187" s="9"/>
      <c r="D187" s="22"/>
      <c r="E187" s="11"/>
      <c r="F187" s="11"/>
      <c r="G187" s="11"/>
      <c r="H187" s="79"/>
      <c r="I187" s="14"/>
      <c r="J187" s="14"/>
      <c r="K187" s="14"/>
      <c r="L187" s="14"/>
      <c r="M187" s="14"/>
      <c r="N187" s="14"/>
      <c r="O187" s="14"/>
      <c r="P187" s="14"/>
      <c r="Q187" s="14"/>
      <c r="R187" s="14"/>
      <c r="S187" s="14"/>
      <c r="T187" s="14"/>
      <c r="U187" s="14"/>
      <c r="V187" s="14"/>
      <c r="W187" s="14"/>
      <c r="X187" s="14"/>
      <c r="Y187" s="14"/>
      <c r="Z187" s="14"/>
      <c r="AA187" s="14"/>
      <c r="AB187" s="14"/>
    </row>
    <row r="188">
      <c r="A188" s="7"/>
      <c r="B188" s="11"/>
      <c r="C188" s="9"/>
      <c r="D188" s="22"/>
      <c r="E188" s="11"/>
      <c r="F188" s="11"/>
      <c r="G188" s="11"/>
      <c r="H188" s="79"/>
      <c r="I188" s="14"/>
      <c r="J188" s="14"/>
      <c r="K188" s="14"/>
      <c r="L188" s="14"/>
      <c r="M188" s="14"/>
      <c r="N188" s="14"/>
      <c r="O188" s="14"/>
      <c r="P188" s="14"/>
      <c r="Q188" s="14"/>
      <c r="R188" s="14"/>
      <c r="S188" s="14"/>
      <c r="T188" s="14"/>
      <c r="U188" s="14"/>
      <c r="V188" s="14"/>
      <c r="W188" s="14"/>
      <c r="X188" s="14"/>
      <c r="Y188" s="14"/>
      <c r="Z188" s="14"/>
      <c r="AA188" s="14"/>
      <c r="AB188" s="14"/>
    </row>
    <row r="189">
      <c r="A189" s="7"/>
      <c r="B189" s="11"/>
      <c r="C189" s="9"/>
      <c r="D189" s="22"/>
      <c r="E189" s="11"/>
      <c r="F189" s="11"/>
      <c r="G189" s="11"/>
      <c r="H189" s="79"/>
      <c r="I189" s="14"/>
      <c r="J189" s="14"/>
      <c r="K189" s="14"/>
      <c r="L189" s="14"/>
      <c r="M189" s="14"/>
      <c r="N189" s="14"/>
      <c r="O189" s="14"/>
      <c r="P189" s="14"/>
      <c r="Q189" s="14"/>
      <c r="R189" s="14"/>
      <c r="S189" s="14"/>
      <c r="T189" s="14"/>
      <c r="U189" s="14"/>
      <c r="V189" s="14"/>
      <c r="W189" s="14"/>
      <c r="X189" s="14"/>
      <c r="Y189" s="14"/>
      <c r="Z189" s="14"/>
      <c r="AA189" s="14"/>
      <c r="AB189" s="14"/>
    </row>
    <row r="190">
      <c r="A190" s="7"/>
      <c r="B190" s="11"/>
      <c r="C190" s="9"/>
      <c r="D190" s="22"/>
      <c r="E190" s="11"/>
      <c r="F190" s="11"/>
      <c r="G190" s="11"/>
      <c r="H190" s="79"/>
      <c r="I190" s="14"/>
      <c r="J190" s="14"/>
      <c r="K190" s="14"/>
      <c r="L190" s="14"/>
      <c r="M190" s="14"/>
      <c r="N190" s="14"/>
      <c r="O190" s="14"/>
      <c r="P190" s="14"/>
      <c r="Q190" s="14"/>
      <c r="R190" s="14"/>
      <c r="S190" s="14"/>
      <c r="T190" s="14"/>
      <c r="U190" s="14"/>
      <c r="V190" s="14"/>
      <c r="W190" s="14"/>
      <c r="X190" s="14"/>
      <c r="Y190" s="14"/>
      <c r="Z190" s="14"/>
      <c r="AA190" s="14"/>
      <c r="AB190" s="14"/>
    </row>
    <row r="191">
      <c r="A191" s="7"/>
      <c r="B191" s="11"/>
      <c r="C191" s="9"/>
      <c r="D191" s="22"/>
      <c r="E191" s="11"/>
      <c r="F191" s="11"/>
      <c r="G191" s="11"/>
      <c r="H191" s="79"/>
      <c r="I191" s="14"/>
      <c r="J191" s="14"/>
      <c r="K191" s="14"/>
      <c r="L191" s="14"/>
      <c r="M191" s="14"/>
      <c r="N191" s="14"/>
      <c r="O191" s="14"/>
      <c r="P191" s="14"/>
      <c r="Q191" s="14"/>
      <c r="R191" s="14"/>
      <c r="S191" s="14"/>
      <c r="T191" s="14"/>
      <c r="U191" s="14"/>
      <c r="V191" s="14"/>
      <c r="W191" s="14"/>
      <c r="X191" s="14"/>
      <c r="Y191" s="14"/>
      <c r="Z191" s="14"/>
      <c r="AA191" s="14"/>
      <c r="AB191" s="14"/>
    </row>
    <row r="192">
      <c r="A192" s="7"/>
      <c r="B192" s="11"/>
      <c r="C192" s="9"/>
      <c r="D192" s="22"/>
      <c r="E192" s="11"/>
      <c r="F192" s="11"/>
      <c r="G192" s="11"/>
      <c r="H192" s="79"/>
      <c r="I192" s="14"/>
      <c r="J192" s="14"/>
      <c r="K192" s="14"/>
      <c r="L192" s="14"/>
      <c r="M192" s="14"/>
      <c r="N192" s="14"/>
      <c r="O192" s="14"/>
      <c r="P192" s="14"/>
      <c r="Q192" s="14"/>
      <c r="R192" s="14"/>
      <c r="S192" s="14"/>
      <c r="T192" s="14"/>
      <c r="U192" s="14"/>
      <c r="V192" s="14"/>
      <c r="W192" s="14"/>
      <c r="X192" s="14"/>
      <c r="Y192" s="14"/>
      <c r="Z192" s="14"/>
      <c r="AA192" s="14"/>
      <c r="AB192" s="14"/>
    </row>
    <row r="193">
      <c r="A193" s="7"/>
      <c r="B193" s="11"/>
      <c r="C193" s="9"/>
      <c r="D193" s="22"/>
      <c r="E193" s="11"/>
      <c r="F193" s="11"/>
      <c r="G193" s="11"/>
      <c r="H193" s="79"/>
      <c r="I193" s="14"/>
      <c r="J193" s="14"/>
      <c r="K193" s="14"/>
      <c r="L193" s="14"/>
      <c r="M193" s="14"/>
      <c r="N193" s="14"/>
      <c r="O193" s="14"/>
      <c r="P193" s="14"/>
      <c r="Q193" s="14"/>
      <c r="R193" s="14"/>
      <c r="S193" s="14"/>
      <c r="T193" s="14"/>
      <c r="U193" s="14"/>
      <c r="V193" s="14"/>
      <c r="W193" s="14"/>
      <c r="X193" s="14"/>
      <c r="Y193" s="14"/>
      <c r="Z193" s="14"/>
      <c r="AA193" s="14"/>
      <c r="AB193" s="14"/>
    </row>
    <row r="194">
      <c r="A194" s="7"/>
      <c r="B194" s="11"/>
      <c r="C194" s="9"/>
      <c r="D194" s="22"/>
      <c r="E194" s="11"/>
      <c r="F194" s="11"/>
      <c r="G194" s="11"/>
      <c r="H194" s="79"/>
      <c r="I194" s="14"/>
      <c r="J194" s="14"/>
      <c r="K194" s="14"/>
      <c r="L194" s="14"/>
      <c r="M194" s="14"/>
      <c r="N194" s="14"/>
      <c r="O194" s="14"/>
      <c r="P194" s="14"/>
      <c r="Q194" s="14"/>
      <c r="R194" s="14"/>
      <c r="S194" s="14"/>
      <c r="T194" s="14"/>
      <c r="U194" s="14"/>
      <c r="V194" s="14"/>
      <c r="W194" s="14"/>
      <c r="X194" s="14"/>
      <c r="Y194" s="14"/>
      <c r="Z194" s="14"/>
      <c r="AA194" s="14"/>
      <c r="AB194" s="14"/>
    </row>
    <row r="195">
      <c r="A195" s="7"/>
      <c r="B195" s="11"/>
      <c r="C195" s="9"/>
      <c r="D195" s="22"/>
      <c r="E195" s="11"/>
      <c r="F195" s="11"/>
      <c r="G195" s="11"/>
      <c r="H195" s="79"/>
      <c r="I195" s="14"/>
      <c r="J195" s="14"/>
      <c r="K195" s="14"/>
      <c r="L195" s="14"/>
      <c r="M195" s="14"/>
      <c r="N195" s="14"/>
      <c r="O195" s="14"/>
      <c r="P195" s="14"/>
      <c r="Q195" s="14"/>
      <c r="R195" s="14"/>
      <c r="S195" s="14"/>
      <c r="T195" s="14"/>
      <c r="U195" s="14"/>
      <c r="V195" s="14"/>
      <c r="W195" s="14"/>
      <c r="X195" s="14"/>
      <c r="Y195" s="14"/>
      <c r="Z195" s="14"/>
      <c r="AA195" s="14"/>
      <c r="AB195" s="14"/>
    </row>
    <row r="196">
      <c r="A196" s="7"/>
      <c r="B196" s="11"/>
      <c r="C196" s="9"/>
      <c r="D196" s="22"/>
      <c r="E196" s="11"/>
      <c r="F196" s="11"/>
      <c r="G196" s="11"/>
      <c r="H196" s="79"/>
      <c r="I196" s="14"/>
      <c r="J196" s="14"/>
      <c r="K196" s="14"/>
      <c r="L196" s="14"/>
      <c r="M196" s="14"/>
      <c r="N196" s="14"/>
      <c r="O196" s="14"/>
      <c r="P196" s="14"/>
      <c r="Q196" s="14"/>
      <c r="R196" s="14"/>
      <c r="S196" s="14"/>
      <c r="T196" s="14"/>
      <c r="U196" s="14"/>
      <c r="V196" s="14"/>
      <c r="W196" s="14"/>
      <c r="X196" s="14"/>
      <c r="Y196" s="14"/>
      <c r="Z196" s="14"/>
      <c r="AA196" s="14"/>
      <c r="AB196" s="14"/>
    </row>
    <row r="197">
      <c r="A197" s="7"/>
      <c r="B197" s="11"/>
      <c r="C197" s="9"/>
      <c r="D197" s="22"/>
      <c r="E197" s="11"/>
      <c r="F197" s="11"/>
      <c r="G197" s="11"/>
      <c r="H197" s="79"/>
      <c r="I197" s="14"/>
      <c r="J197" s="14"/>
      <c r="K197" s="14"/>
      <c r="L197" s="14"/>
      <c r="M197" s="14"/>
      <c r="N197" s="14"/>
      <c r="O197" s="14"/>
      <c r="P197" s="14"/>
      <c r="Q197" s="14"/>
      <c r="R197" s="14"/>
      <c r="S197" s="14"/>
      <c r="T197" s="14"/>
      <c r="U197" s="14"/>
      <c r="V197" s="14"/>
      <c r="W197" s="14"/>
      <c r="X197" s="14"/>
      <c r="Y197" s="14"/>
      <c r="Z197" s="14"/>
      <c r="AA197" s="14"/>
      <c r="AB197" s="14"/>
    </row>
    <row r="198">
      <c r="A198" s="7"/>
      <c r="B198" s="11"/>
      <c r="C198" s="9"/>
      <c r="D198" s="22"/>
      <c r="E198" s="11"/>
      <c r="F198" s="11"/>
      <c r="G198" s="11"/>
      <c r="H198" s="79"/>
      <c r="I198" s="14"/>
      <c r="J198" s="14"/>
      <c r="K198" s="14"/>
      <c r="L198" s="14"/>
      <c r="M198" s="14"/>
      <c r="N198" s="14"/>
      <c r="O198" s="14"/>
      <c r="P198" s="14"/>
      <c r="Q198" s="14"/>
      <c r="R198" s="14"/>
      <c r="S198" s="14"/>
      <c r="T198" s="14"/>
      <c r="U198" s="14"/>
      <c r="V198" s="14"/>
      <c r="W198" s="14"/>
      <c r="X198" s="14"/>
      <c r="Y198" s="14"/>
      <c r="Z198" s="14"/>
      <c r="AA198" s="14"/>
      <c r="AB198" s="14"/>
    </row>
    <row r="199">
      <c r="A199" s="7"/>
      <c r="B199" s="11"/>
      <c r="C199" s="9"/>
      <c r="D199" s="22"/>
      <c r="E199" s="11"/>
      <c r="F199" s="11"/>
      <c r="G199" s="11"/>
      <c r="H199" s="79"/>
      <c r="I199" s="14"/>
      <c r="J199" s="14"/>
      <c r="K199" s="14"/>
      <c r="L199" s="14"/>
      <c r="M199" s="14"/>
      <c r="N199" s="14"/>
      <c r="O199" s="14"/>
      <c r="P199" s="14"/>
      <c r="Q199" s="14"/>
      <c r="R199" s="14"/>
      <c r="S199" s="14"/>
      <c r="T199" s="14"/>
      <c r="U199" s="14"/>
      <c r="V199" s="14"/>
      <c r="W199" s="14"/>
      <c r="X199" s="14"/>
      <c r="Y199" s="14"/>
      <c r="Z199" s="14"/>
      <c r="AA199" s="14"/>
      <c r="AB199" s="14"/>
    </row>
    <row r="200">
      <c r="A200" s="7"/>
      <c r="B200" s="11"/>
      <c r="C200" s="9"/>
      <c r="D200" s="22"/>
      <c r="E200" s="11"/>
      <c r="F200" s="11"/>
      <c r="G200" s="11"/>
      <c r="H200" s="79"/>
      <c r="I200" s="14"/>
      <c r="J200" s="14"/>
      <c r="K200" s="14"/>
      <c r="L200" s="14"/>
      <c r="M200" s="14"/>
      <c r="N200" s="14"/>
      <c r="O200" s="14"/>
      <c r="P200" s="14"/>
      <c r="Q200" s="14"/>
      <c r="R200" s="14"/>
      <c r="S200" s="14"/>
      <c r="T200" s="14"/>
      <c r="U200" s="14"/>
      <c r="V200" s="14"/>
      <c r="W200" s="14"/>
      <c r="X200" s="14"/>
      <c r="Y200" s="14"/>
      <c r="Z200" s="14"/>
      <c r="AA200" s="14"/>
      <c r="AB200" s="14"/>
    </row>
    <row r="201">
      <c r="A201" s="7"/>
      <c r="B201" s="11"/>
      <c r="C201" s="9"/>
      <c r="D201" s="22"/>
      <c r="E201" s="11"/>
      <c r="F201" s="11"/>
      <c r="G201" s="11"/>
      <c r="H201" s="79"/>
      <c r="I201" s="14"/>
      <c r="J201" s="14"/>
      <c r="K201" s="14"/>
      <c r="L201" s="14"/>
      <c r="M201" s="14"/>
      <c r="N201" s="14"/>
      <c r="O201" s="14"/>
      <c r="P201" s="14"/>
      <c r="Q201" s="14"/>
      <c r="R201" s="14"/>
      <c r="S201" s="14"/>
      <c r="T201" s="14"/>
      <c r="U201" s="14"/>
      <c r="V201" s="14"/>
      <c r="W201" s="14"/>
      <c r="X201" s="14"/>
      <c r="Y201" s="14"/>
      <c r="Z201" s="14"/>
      <c r="AA201" s="14"/>
      <c r="AB201" s="14"/>
    </row>
    <row r="202">
      <c r="A202" s="7"/>
      <c r="B202" s="11"/>
      <c r="C202" s="9"/>
      <c r="D202" s="22"/>
      <c r="E202" s="11"/>
      <c r="F202" s="11"/>
      <c r="G202" s="11"/>
      <c r="H202" s="79"/>
      <c r="I202" s="14"/>
      <c r="J202" s="14"/>
      <c r="K202" s="14"/>
      <c r="L202" s="14"/>
      <c r="M202" s="14"/>
      <c r="N202" s="14"/>
      <c r="O202" s="14"/>
      <c r="P202" s="14"/>
      <c r="Q202" s="14"/>
      <c r="R202" s="14"/>
      <c r="S202" s="14"/>
      <c r="T202" s="14"/>
      <c r="U202" s="14"/>
      <c r="V202" s="14"/>
      <c r="W202" s="14"/>
      <c r="X202" s="14"/>
      <c r="Y202" s="14"/>
      <c r="Z202" s="14"/>
      <c r="AA202" s="14"/>
      <c r="AB202" s="14"/>
    </row>
    <row r="203">
      <c r="A203" s="7"/>
      <c r="B203" s="11"/>
      <c r="C203" s="9"/>
      <c r="D203" s="22"/>
      <c r="E203" s="11"/>
      <c r="F203" s="11"/>
      <c r="G203" s="11"/>
      <c r="H203" s="79"/>
      <c r="I203" s="14"/>
      <c r="J203" s="14"/>
      <c r="K203" s="14"/>
      <c r="L203" s="14"/>
      <c r="M203" s="14"/>
      <c r="N203" s="14"/>
      <c r="O203" s="14"/>
      <c r="P203" s="14"/>
      <c r="Q203" s="14"/>
      <c r="R203" s="14"/>
      <c r="S203" s="14"/>
      <c r="T203" s="14"/>
      <c r="U203" s="14"/>
      <c r="V203" s="14"/>
      <c r="W203" s="14"/>
      <c r="X203" s="14"/>
      <c r="Y203" s="14"/>
      <c r="Z203" s="14"/>
      <c r="AA203" s="14"/>
      <c r="AB203" s="14"/>
    </row>
    <row r="204">
      <c r="A204" s="7"/>
      <c r="B204" s="11"/>
      <c r="C204" s="9"/>
      <c r="D204" s="22"/>
      <c r="E204" s="11"/>
      <c r="F204" s="11"/>
      <c r="G204" s="11"/>
      <c r="H204" s="79"/>
      <c r="I204" s="14"/>
      <c r="J204" s="14"/>
      <c r="K204" s="14"/>
      <c r="L204" s="14"/>
      <c r="M204" s="14"/>
      <c r="N204" s="14"/>
      <c r="O204" s="14"/>
      <c r="P204" s="14"/>
      <c r="Q204" s="14"/>
      <c r="R204" s="14"/>
      <c r="S204" s="14"/>
      <c r="T204" s="14"/>
      <c r="U204" s="14"/>
      <c r="V204" s="14"/>
      <c r="W204" s="14"/>
      <c r="X204" s="14"/>
      <c r="Y204" s="14"/>
      <c r="Z204" s="14"/>
      <c r="AA204" s="14"/>
      <c r="AB204" s="14"/>
    </row>
    <row r="205">
      <c r="A205" s="7"/>
      <c r="B205" s="11"/>
      <c r="C205" s="9"/>
      <c r="D205" s="22"/>
      <c r="E205" s="11"/>
      <c r="F205" s="11"/>
      <c r="G205" s="11"/>
      <c r="H205" s="79"/>
      <c r="I205" s="14"/>
      <c r="J205" s="14"/>
      <c r="K205" s="14"/>
      <c r="L205" s="14"/>
      <c r="M205" s="14"/>
      <c r="N205" s="14"/>
      <c r="O205" s="14"/>
      <c r="P205" s="14"/>
      <c r="Q205" s="14"/>
      <c r="R205" s="14"/>
      <c r="S205" s="14"/>
      <c r="T205" s="14"/>
      <c r="U205" s="14"/>
      <c r="V205" s="14"/>
      <c r="W205" s="14"/>
      <c r="X205" s="14"/>
      <c r="Y205" s="14"/>
      <c r="Z205" s="14"/>
      <c r="AA205" s="14"/>
      <c r="AB205" s="14"/>
    </row>
    <row r="206">
      <c r="A206" s="7"/>
      <c r="B206" s="11"/>
      <c r="C206" s="9"/>
      <c r="D206" s="22"/>
      <c r="E206" s="11"/>
      <c r="F206" s="11"/>
      <c r="G206" s="11"/>
      <c r="H206" s="79"/>
      <c r="I206" s="14"/>
      <c r="J206" s="14"/>
      <c r="K206" s="14"/>
      <c r="L206" s="14"/>
      <c r="M206" s="14"/>
      <c r="N206" s="14"/>
      <c r="O206" s="14"/>
      <c r="P206" s="14"/>
      <c r="Q206" s="14"/>
      <c r="R206" s="14"/>
      <c r="S206" s="14"/>
      <c r="T206" s="14"/>
      <c r="U206" s="14"/>
      <c r="V206" s="14"/>
      <c r="W206" s="14"/>
      <c r="X206" s="14"/>
      <c r="Y206" s="14"/>
      <c r="Z206" s="14"/>
      <c r="AA206" s="14"/>
      <c r="AB206" s="14"/>
    </row>
    <row r="207">
      <c r="A207" s="7"/>
      <c r="B207" s="11"/>
      <c r="C207" s="9"/>
      <c r="D207" s="22"/>
      <c r="E207" s="11"/>
      <c r="F207" s="11"/>
      <c r="G207" s="11"/>
      <c r="H207" s="79"/>
      <c r="I207" s="14"/>
      <c r="J207" s="14"/>
      <c r="K207" s="14"/>
      <c r="L207" s="14"/>
      <c r="M207" s="14"/>
      <c r="N207" s="14"/>
      <c r="O207" s="14"/>
      <c r="P207" s="14"/>
      <c r="Q207" s="14"/>
      <c r="R207" s="14"/>
      <c r="S207" s="14"/>
      <c r="T207" s="14"/>
      <c r="U207" s="14"/>
      <c r="V207" s="14"/>
      <c r="W207" s="14"/>
      <c r="X207" s="14"/>
      <c r="Y207" s="14"/>
      <c r="Z207" s="14"/>
      <c r="AA207" s="14"/>
      <c r="AB207" s="14"/>
    </row>
    <row r="208">
      <c r="A208" s="7"/>
      <c r="B208" s="11"/>
      <c r="C208" s="9"/>
      <c r="D208" s="22"/>
      <c r="E208" s="11"/>
      <c r="F208" s="11"/>
      <c r="G208" s="11"/>
      <c r="H208" s="79"/>
      <c r="I208" s="14"/>
      <c r="J208" s="14"/>
      <c r="K208" s="14"/>
      <c r="L208" s="14"/>
      <c r="M208" s="14"/>
      <c r="N208" s="14"/>
      <c r="O208" s="14"/>
      <c r="P208" s="14"/>
      <c r="Q208" s="14"/>
      <c r="R208" s="14"/>
      <c r="S208" s="14"/>
      <c r="T208" s="14"/>
      <c r="U208" s="14"/>
      <c r="V208" s="14"/>
      <c r="W208" s="14"/>
      <c r="X208" s="14"/>
      <c r="Y208" s="14"/>
      <c r="Z208" s="14"/>
      <c r="AA208" s="14"/>
      <c r="AB208" s="14"/>
    </row>
    <row r="209">
      <c r="A209" s="7"/>
      <c r="B209" s="11"/>
      <c r="C209" s="9"/>
      <c r="D209" s="22"/>
      <c r="E209" s="11"/>
      <c r="F209" s="11"/>
      <c r="G209" s="11"/>
      <c r="H209" s="79"/>
      <c r="I209" s="14"/>
      <c r="J209" s="14"/>
      <c r="K209" s="14"/>
      <c r="L209" s="14"/>
      <c r="M209" s="14"/>
      <c r="N209" s="14"/>
      <c r="O209" s="14"/>
      <c r="P209" s="14"/>
      <c r="Q209" s="14"/>
      <c r="R209" s="14"/>
      <c r="S209" s="14"/>
      <c r="T209" s="14"/>
      <c r="U209" s="14"/>
      <c r="V209" s="14"/>
      <c r="W209" s="14"/>
      <c r="X209" s="14"/>
      <c r="Y209" s="14"/>
      <c r="Z209" s="14"/>
      <c r="AA209" s="14"/>
      <c r="AB209" s="14"/>
    </row>
    <row r="210">
      <c r="A210" s="7"/>
      <c r="B210" s="11"/>
      <c r="C210" s="9"/>
      <c r="D210" s="22"/>
      <c r="E210" s="11"/>
      <c r="F210" s="11"/>
      <c r="G210" s="11"/>
      <c r="H210" s="79"/>
      <c r="I210" s="14"/>
      <c r="J210" s="14"/>
      <c r="K210" s="14"/>
      <c r="L210" s="14"/>
      <c r="M210" s="14"/>
      <c r="N210" s="14"/>
      <c r="O210" s="14"/>
      <c r="P210" s="14"/>
      <c r="Q210" s="14"/>
      <c r="R210" s="14"/>
      <c r="S210" s="14"/>
      <c r="T210" s="14"/>
      <c r="U210" s="14"/>
      <c r="V210" s="14"/>
      <c r="W210" s="14"/>
      <c r="X210" s="14"/>
      <c r="Y210" s="14"/>
      <c r="Z210" s="14"/>
      <c r="AA210" s="14"/>
      <c r="AB210" s="14"/>
    </row>
    <row r="211">
      <c r="A211" s="7"/>
      <c r="B211" s="11"/>
      <c r="C211" s="9"/>
      <c r="D211" s="22"/>
      <c r="E211" s="11"/>
      <c r="F211" s="11"/>
      <c r="G211" s="11"/>
      <c r="H211" s="79"/>
      <c r="I211" s="14"/>
      <c r="J211" s="14"/>
      <c r="K211" s="14"/>
      <c r="L211" s="14"/>
      <c r="M211" s="14"/>
      <c r="N211" s="14"/>
      <c r="O211" s="14"/>
      <c r="P211" s="14"/>
      <c r="Q211" s="14"/>
      <c r="R211" s="14"/>
      <c r="S211" s="14"/>
      <c r="T211" s="14"/>
      <c r="U211" s="14"/>
      <c r="V211" s="14"/>
      <c r="W211" s="14"/>
      <c r="X211" s="14"/>
      <c r="Y211" s="14"/>
      <c r="Z211" s="14"/>
      <c r="AA211" s="14"/>
      <c r="AB211" s="14"/>
    </row>
    <row r="212">
      <c r="A212" s="7"/>
      <c r="B212" s="11"/>
      <c r="C212" s="9"/>
      <c r="D212" s="22"/>
      <c r="E212" s="11"/>
      <c r="F212" s="11"/>
      <c r="G212" s="11"/>
      <c r="H212" s="79"/>
      <c r="I212" s="14"/>
      <c r="J212" s="14"/>
      <c r="K212" s="14"/>
      <c r="L212" s="14"/>
      <c r="M212" s="14"/>
      <c r="N212" s="14"/>
      <c r="O212" s="14"/>
      <c r="P212" s="14"/>
      <c r="Q212" s="14"/>
      <c r="R212" s="14"/>
      <c r="S212" s="14"/>
      <c r="T212" s="14"/>
      <c r="U212" s="14"/>
      <c r="V212" s="14"/>
      <c r="W212" s="14"/>
      <c r="X212" s="14"/>
      <c r="Y212" s="14"/>
      <c r="Z212" s="14"/>
      <c r="AA212" s="14"/>
      <c r="AB212" s="14"/>
    </row>
    <row r="213">
      <c r="A213" s="7"/>
      <c r="B213" s="11"/>
      <c r="C213" s="9"/>
      <c r="D213" s="22"/>
      <c r="E213" s="11"/>
      <c r="F213" s="11"/>
      <c r="G213" s="11"/>
      <c r="H213" s="79"/>
      <c r="I213" s="14"/>
      <c r="J213" s="14"/>
      <c r="K213" s="14"/>
      <c r="L213" s="14"/>
      <c r="M213" s="14"/>
      <c r="N213" s="14"/>
      <c r="O213" s="14"/>
      <c r="P213" s="14"/>
      <c r="Q213" s="14"/>
      <c r="R213" s="14"/>
      <c r="S213" s="14"/>
      <c r="T213" s="14"/>
      <c r="U213" s="14"/>
      <c r="V213" s="14"/>
      <c r="W213" s="14"/>
      <c r="X213" s="14"/>
      <c r="Y213" s="14"/>
      <c r="Z213" s="14"/>
      <c r="AA213" s="14"/>
      <c r="AB213" s="14"/>
    </row>
    <row r="214">
      <c r="A214" s="7"/>
      <c r="B214" s="11"/>
      <c r="C214" s="9"/>
      <c r="D214" s="22"/>
      <c r="E214" s="11"/>
      <c r="F214" s="11"/>
      <c r="G214" s="11"/>
      <c r="H214" s="79"/>
      <c r="I214" s="14"/>
      <c r="J214" s="14"/>
      <c r="K214" s="14"/>
      <c r="L214" s="14"/>
      <c r="M214" s="14"/>
      <c r="N214" s="14"/>
      <c r="O214" s="14"/>
      <c r="P214" s="14"/>
      <c r="Q214" s="14"/>
      <c r="R214" s="14"/>
      <c r="S214" s="14"/>
      <c r="T214" s="14"/>
      <c r="U214" s="14"/>
      <c r="V214" s="14"/>
      <c r="W214" s="14"/>
      <c r="X214" s="14"/>
      <c r="Y214" s="14"/>
      <c r="Z214" s="14"/>
      <c r="AA214" s="14"/>
      <c r="AB214" s="14"/>
    </row>
    <row r="215">
      <c r="A215" s="7"/>
      <c r="B215" s="11"/>
      <c r="C215" s="9"/>
      <c r="D215" s="22"/>
      <c r="E215" s="11"/>
      <c r="F215" s="11"/>
      <c r="G215" s="11"/>
      <c r="H215" s="79"/>
      <c r="I215" s="14"/>
      <c r="J215" s="14"/>
      <c r="K215" s="14"/>
      <c r="L215" s="14"/>
      <c r="M215" s="14"/>
      <c r="N215" s="14"/>
      <c r="O215" s="14"/>
      <c r="P215" s="14"/>
      <c r="Q215" s="14"/>
      <c r="R215" s="14"/>
      <c r="S215" s="14"/>
      <c r="T215" s="14"/>
      <c r="U215" s="14"/>
      <c r="V215" s="14"/>
      <c r="W215" s="14"/>
      <c r="X215" s="14"/>
      <c r="Y215" s="14"/>
      <c r="Z215" s="14"/>
      <c r="AA215" s="14"/>
      <c r="AB215" s="14"/>
    </row>
    <row r="216">
      <c r="A216" s="7"/>
      <c r="B216" s="11"/>
      <c r="C216" s="9"/>
      <c r="D216" s="22"/>
      <c r="E216" s="11"/>
      <c r="F216" s="11"/>
      <c r="G216" s="11"/>
      <c r="H216" s="79"/>
      <c r="I216" s="14"/>
      <c r="J216" s="14"/>
      <c r="K216" s="14"/>
      <c r="L216" s="14"/>
      <c r="M216" s="14"/>
      <c r="N216" s="14"/>
      <c r="O216" s="14"/>
      <c r="P216" s="14"/>
      <c r="Q216" s="14"/>
      <c r="R216" s="14"/>
      <c r="S216" s="14"/>
      <c r="T216" s="14"/>
      <c r="U216" s="14"/>
      <c r="V216" s="14"/>
      <c r="W216" s="14"/>
      <c r="X216" s="14"/>
      <c r="Y216" s="14"/>
      <c r="Z216" s="14"/>
      <c r="AA216" s="14"/>
      <c r="AB216" s="14"/>
    </row>
    <row r="217">
      <c r="A217" s="7"/>
      <c r="B217" s="11"/>
      <c r="C217" s="9"/>
      <c r="D217" s="22"/>
      <c r="E217" s="11"/>
      <c r="F217" s="11"/>
      <c r="G217" s="11"/>
      <c r="H217" s="79"/>
      <c r="I217" s="14"/>
      <c r="J217" s="14"/>
      <c r="K217" s="14"/>
      <c r="L217" s="14"/>
      <c r="M217" s="14"/>
      <c r="N217" s="14"/>
      <c r="O217" s="14"/>
      <c r="P217" s="14"/>
      <c r="Q217" s="14"/>
      <c r="R217" s="14"/>
      <c r="S217" s="14"/>
      <c r="T217" s="14"/>
      <c r="U217" s="14"/>
      <c r="V217" s="14"/>
      <c r="W217" s="14"/>
      <c r="X217" s="14"/>
      <c r="Y217" s="14"/>
      <c r="Z217" s="14"/>
      <c r="AA217" s="14"/>
      <c r="AB217" s="14"/>
    </row>
    <row r="218">
      <c r="A218" s="7"/>
      <c r="B218" s="11"/>
      <c r="C218" s="9"/>
      <c r="D218" s="22"/>
      <c r="E218" s="11"/>
      <c r="F218" s="11"/>
      <c r="G218" s="11"/>
      <c r="H218" s="79"/>
      <c r="I218" s="14"/>
      <c r="J218" s="14"/>
      <c r="K218" s="14"/>
      <c r="L218" s="14"/>
      <c r="M218" s="14"/>
      <c r="N218" s="14"/>
      <c r="O218" s="14"/>
      <c r="P218" s="14"/>
      <c r="Q218" s="14"/>
      <c r="R218" s="14"/>
      <c r="S218" s="14"/>
      <c r="T218" s="14"/>
      <c r="U218" s="14"/>
      <c r="V218" s="14"/>
      <c r="W218" s="14"/>
      <c r="X218" s="14"/>
      <c r="Y218" s="14"/>
      <c r="Z218" s="14"/>
      <c r="AA218" s="14"/>
      <c r="AB218" s="14"/>
    </row>
    <row r="219">
      <c r="A219" s="7"/>
      <c r="B219" s="11"/>
      <c r="C219" s="9"/>
      <c r="D219" s="22"/>
      <c r="E219" s="11"/>
      <c r="F219" s="11"/>
      <c r="G219" s="11"/>
      <c r="H219" s="79"/>
      <c r="I219" s="14"/>
      <c r="J219" s="14"/>
      <c r="K219" s="14"/>
      <c r="L219" s="14"/>
      <c r="M219" s="14"/>
      <c r="N219" s="14"/>
      <c r="O219" s="14"/>
      <c r="P219" s="14"/>
      <c r="Q219" s="14"/>
      <c r="R219" s="14"/>
      <c r="S219" s="14"/>
      <c r="T219" s="14"/>
      <c r="U219" s="14"/>
      <c r="V219" s="14"/>
      <c r="W219" s="14"/>
      <c r="X219" s="14"/>
      <c r="Y219" s="14"/>
      <c r="Z219" s="14"/>
      <c r="AA219" s="14"/>
      <c r="AB219" s="14"/>
    </row>
    <row r="220">
      <c r="A220" s="7"/>
      <c r="B220" s="11"/>
      <c r="C220" s="9"/>
      <c r="D220" s="22"/>
      <c r="E220" s="11"/>
      <c r="F220" s="11"/>
      <c r="G220" s="11"/>
      <c r="H220" s="79"/>
      <c r="I220" s="14"/>
      <c r="J220" s="14"/>
      <c r="K220" s="14"/>
      <c r="L220" s="14"/>
      <c r="M220" s="14"/>
      <c r="N220" s="14"/>
      <c r="O220" s="14"/>
      <c r="P220" s="14"/>
      <c r="Q220" s="14"/>
      <c r="R220" s="14"/>
      <c r="S220" s="14"/>
      <c r="T220" s="14"/>
      <c r="U220" s="14"/>
      <c r="V220" s="14"/>
      <c r="W220" s="14"/>
      <c r="X220" s="14"/>
      <c r="Y220" s="14"/>
      <c r="Z220" s="14"/>
      <c r="AA220" s="14"/>
      <c r="AB220" s="14"/>
    </row>
    <row r="221">
      <c r="A221" s="7"/>
      <c r="B221" s="11"/>
      <c r="C221" s="9"/>
      <c r="D221" s="22"/>
      <c r="E221" s="11"/>
      <c r="F221" s="11"/>
      <c r="G221" s="11"/>
      <c r="H221" s="79"/>
      <c r="I221" s="14"/>
      <c r="J221" s="14"/>
      <c r="K221" s="14"/>
      <c r="L221" s="14"/>
      <c r="M221" s="14"/>
      <c r="N221" s="14"/>
      <c r="O221" s="14"/>
      <c r="P221" s="14"/>
      <c r="Q221" s="14"/>
      <c r="R221" s="14"/>
      <c r="S221" s="14"/>
      <c r="T221" s="14"/>
      <c r="U221" s="14"/>
      <c r="V221" s="14"/>
      <c r="W221" s="14"/>
      <c r="X221" s="14"/>
      <c r="Y221" s="14"/>
      <c r="Z221" s="14"/>
      <c r="AA221" s="14"/>
      <c r="AB221" s="14"/>
    </row>
    <row r="222">
      <c r="A222" s="7"/>
      <c r="B222" s="11"/>
      <c r="C222" s="9"/>
      <c r="D222" s="22"/>
      <c r="E222" s="11"/>
      <c r="F222" s="11"/>
      <c r="G222" s="11"/>
      <c r="H222" s="79"/>
      <c r="I222" s="14"/>
      <c r="J222" s="14"/>
      <c r="K222" s="14"/>
      <c r="L222" s="14"/>
      <c r="M222" s="14"/>
      <c r="N222" s="14"/>
      <c r="O222" s="14"/>
      <c r="P222" s="14"/>
      <c r="Q222" s="14"/>
      <c r="R222" s="14"/>
      <c r="S222" s="14"/>
      <c r="T222" s="14"/>
      <c r="U222" s="14"/>
      <c r="V222" s="14"/>
      <c r="W222" s="14"/>
      <c r="X222" s="14"/>
      <c r="Y222" s="14"/>
      <c r="Z222" s="14"/>
      <c r="AA222" s="14"/>
      <c r="AB222" s="14"/>
    </row>
    <row r="223">
      <c r="A223" s="7"/>
      <c r="B223" s="11"/>
      <c r="C223" s="9"/>
      <c r="D223" s="22"/>
      <c r="E223" s="11"/>
      <c r="F223" s="11"/>
      <c r="G223" s="11"/>
      <c r="H223" s="79"/>
      <c r="I223" s="14"/>
      <c r="J223" s="14"/>
      <c r="K223" s="14"/>
      <c r="L223" s="14"/>
      <c r="M223" s="14"/>
      <c r="N223" s="14"/>
      <c r="O223" s="14"/>
      <c r="P223" s="14"/>
      <c r="Q223" s="14"/>
      <c r="R223" s="14"/>
      <c r="S223" s="14"/>
      <c r="T223" s="14"/>
      <c r="U223" s="14"/>
      <c r="V223" s="14"/>
      <c r="W223" s="14"/>
      <c r="X223" s="14"/>
      <c r="Y223" s="14"/>
      <c r="Z223" s="14"/>
      <c r="AA223" s="14"/>
      <c r="AB223" s="14"/>
    </row>
    <row r="224">
      <c r="A224" s="7"/>
      <c r="B224" s="11"/>
      <c r="C224" s="9"/>
      <c r="D224" s="22"/>
      <c r="E224" s="11"/>
      <c r="F224" s="11"/>
      <c r="G224" s="11"/>
      <c r="H224" s="79"/>
      <c r="I224" s="14"/>
      <c r="J224" s="14"/>
      <c r="K224" s="14"/>
      <c r="L224" s="14"/>
      <c r="M224" s="14"/>
      <c r="N224" s="14"/>
      <c r="O224" s="14"/>
      <c r="P224" s="14"/>
      <c r="Q224" s="14"/>
      <c r="R224" s="14"/>
      <c r="S224" s="14"/>
      <c r="T224" s="14"/>
      <c r="U224" s="14"/>
      <c r="V224" s="14"/>
      <c r="W224" s="14"/>
      <c r="X224" s="14"/>
      <c r="Y224" s="14"/>
      <c r="Z224" s="14"/>
      <c r="AA224" s="14"/>
      <c r="AB224" s="14"/>
    </row>
    <row r="225">
      <c r="A225" s="7"/>
      <c r="B225" s="11"/>
      <c r="C225" s="9"/>
      <c r="D225" s="22"/>
      <c r="E225" s="11"/>
      <c r="F225" s="11"/>
      <c r="G225" s="11"/>
      <c r="H225" s="79"/>
      <c r="I225" s="14"/>
      <c r="J225" s="14"/>
      <c r="K225" s="14"/>
      <c r="L225" s="14"/>
      <c r="M225" s="14"/>
      <c r="N225" s="14"/>
      <c r="O225" s="14"/>
      <c r="P225" s="14"/>
      <c r="Q225" s="14"/>
      <c r="R225" s="14"/>
      <c r="S225" s="14"/>
      <c r="T225" s="14"/>
      <c r="U225" s="14"/>
      <c r="V225" s="14"/>
      <c r="W225" s="14"/>
      <c r="X225" s="14"/>
      <c r="Y225" s="14"/>
      <c r="Z225" s="14"/>
      <c r="AA225" s="14"/>
      <c r="AB225" s="14"/>
    </row>
    <row r="226">
      <c r="A226" s="7"/>
      <c r="B226" s="11"/>
      <c r="C226" s="9"/>
      <c r="D226" s="22"/>
      <c r="E226" s="11"/>
      <c r="F226" s="11"/>
      <c r="G226" s="11"/>
      <c r="H226" s="79"/>
      <c r="I226" s="14"/>
      <c r="J226" s="14"/>
      <c r="K226" s="14"/>
      <c r="L226" s="14"/>
      <c r="M226" s="14"/>
      <c r="N226" s="14"/>
      <c r="O226" s="14"/>
      <c r="P226" s="14"/>
      <c r="Q226" s="14"/>
      <c r="R226" s="14"/>
      <c r="S226" s="14"/>
      <c r="T226" s="14"/>
      <c r="U226" s="14"/>
      <c r="V226" s="14"/>
      <c r="W226" s="14"/>
      <c r="X226" s="14"/>
      <c r="Y226" s="14"/>
      <c r="Z226" s="14"/>
      <c r="AA226" s="14"/>
      <c r="AB226" s="14"/>
    </row>
    <row r="227">
      <c r="A227" s="7"/>
      <c r="B227" s="11"/>
      <c r="C227" s="9"/>
      <c r="D227" s="22"/>
      <c r="E227" s="11"/>
      <c r="F227" s="11"/>
      <c r="G227" s="11"/>
      <c r="H227" s="79"/>
      <c r="I227" s="14"/>
      <c r="J227" s="14"/>
      <c r="K227" s="14"/>
      <c r="L227" s="14"/>
      <c r="M227" s="14"/>
      <c r="N227" s="14"/>
      <c r="O227" s="14"/>
      <c r="P227" s="14"/>
      <c r="Q227" s="14"/>
      <c r="R227" s="14"/>
      <c r="S227" s="14"/>
      <c r="T227" s="14"/>
      <c r="U227" s="14"/>
      <c r="V227" s="14"/>
      <c r="W227" s="14"/>
      <c r="X227" s="14"/>
      <c r="Y227" s="14"/>
      <c r="Z227" s="14"/>
      <c r="AA227" s="14"/>
      <c r="AB227" s="14"/>
    </row>
    <row r="228">
      <c r="A228" s="7"/>
      <c r="B228" s="11"/>
      <c r="C228" s="9"/>
      <c r="D228" s="22"/>
      <c r="E228" s="11"/>
      <c r="F228" s="11"/>
      <c r="G228" s="11"/>
      <c r="H228" s="79"/>
      <c r="I228" s="14"/>
      <c r="J228" s="14"/>
      <c r="K228" s="14"/>
      <c r="L228" s="14"/>
      <c r="M228" s="14"/>
      <c r="N228" s="14"/>
      <c r="O228" s="14"/>
      <c r="P228" s="14"/>
      <c r="Q228" s="14"/>
      <c r="R228" s="14"/>
      <c r="S228" s="14"/>
      <c r="T228" s="14"/>
      <c r="U228" s="14"/>
      <c r="V228" s="14"/>
      <c r="W228" s="14"/>
      <c r="X228" s="14"/>
      <c r="Y228" s="14"/>
      <c r="Z228" s="14"/>
      <c r="AA228" s="14"/>
      <c r="AB228" s="14"/>
    </row>
    <row r="229">
      <c r="A229" s="7"/>
      <c r="B229" s="11"/>
      <c r="C229" s="9"/>
      <c r="D229" s="22"/>
      <c r="E229" s="11"/>
      <c r="F229" s="11"/>
      <c r="G229" s="11"/>
      <c r="H229" s="79"/>
      <c r="I229" s="14"/>
      <c r="J229" s="14"/>
      <c r="K229" s="14"/>
      <c r="L229" s="14"/>
      <c r="M229" s="14"/>
      <c r="N229" s="14"/>
      <c r="O229" s="14"/>
      <c r="P229" s="14"/>
      <c r="Q229" s="14"/>
      <c r="R229" s="14"/>
      <c r="S229" s="14"/>
      <c r="T229" s="14"/>
      <c r="U229" s="14"/>
      <c r="V229" s="14"/>
      <c r="W229" s="14"/>
      <c r="X229" s="14"/>
      <c r="Y229" s="14"/>
      <c r="Z229" s="14"/>
      <c r="AA229" s="14"/>
      <c r="AB229" s="14"/>
    </row>
    <row r="230">
      <c r="A230" s="7"/>
      <c r="B230" s="11"/>
      <c r="C230" s="9"/>
      <c r="D230" s="22"/>
      <c r="E230" s="11"/>
      <c r="F230" s="11"/>
      <c r="G230" s="11"/>
      <c r="H230" s="79"/>
      <c r="I230" s="14"/>
      <c r="J230" s="14"/>
      <c r="K230" s="14"/>
      <c r="L230" s="14"/>
      <c r="M230" s="14"/>
      <c r="N230" s="14"/>
      <c r="O230" s="14"/>
      <c r="P230" s="14"/>
      <c r="Q230" s="14"/>
      <c r="R230" s="14"/>
      <c r="S230" s="14"/>
      <c r="T230" s="14"/>
      <c r="U230" s="14"/>
      <c r="V230" s="14"/>
      <c r="W230" s="14"/>
      <c r="X230" s="14"/>
      <c r="Y230" s="14"/>
      <c r="Z230" s="14"/>
      <c r="AA230" s="14"/>
      <c r="AB230" s="14"/>
    </row>
    <row r="231">
      <c r="A231" s="7"/>
      <c r="B231" s="11"/>
      <c r="C231" s="9"/>
      <c r="D231" s="22"/>
      <c r="E231" s="11"/>
      <c r="F231" s="11"/>
      <c r="G231" s="11"/>
      <c r="H231" s="79"/>
      <c r="I231" s="14"/>
      <c r="J231" s="14"/>
      <c r="K231" s="14"/>
      <c r="L231" s="14"/>
      <c r="M231" s="14"/>
      <c r="N231" s="14"/>
      <c r="O231" s="14"/>
      <c r="P231" s="14"/>
      <c r="Q231" s="14"/>
      <c r="R231" s="14"/>
      <c r="S231" s="14"/>
      <c r="T231" s="14"/>
      <c r="U231" s="14"/>
      <c r="V231" s="14"/>
      <c r="W231" s="14"/>
      <c r="X231" s="14"/>
      <c r="Y231" s="14"/>
      <c r="Z231" s="14"/>
      <c r="AA231" s="14"/>
      <c r="AB231" s="14"/>
    </row>
    <row r="232">
      <c r="A232" s="7"/>
      <c r="B232" s="11"/>
      <c r="C232" s="9"/>
      <c r="D232" s="22"/>
      <c r="E232" s="11"/>
      <c r="F232" s="11"/>
      <c r="G232" s="11"/>
      <c r="H232" s="79"/>
      <c r="I232" s="14"/>
      <c r="J232" s="14"/>
      <c r="K232" s="14"/>
      <c r="L232" s="14"/>
      <c r="M232" s="14"/>
      <c r="N232" s="14"/>
      <c r="O232" s="14"/>
      <c r="P232" s="14"/>
      <c r="Q232" s="14"/>
      <c r="R232" s="14"/>
      <c r="S232" s="14"/>
      <c r="T232" s="14"/>
      <c r="U232" s="14"/>
      <c r="V232" s="14"/>
      <c r="W232" s="14"/>
      <c r="X232" s="14"/>
      <c r="Y232" s="14"/>
      <c r="Z232" s="14"/>
      <c r="AA232" s="14"/>
      <c r="AB232" s="14"/>
    </row>
    <row r="233">
      <c r="A233" s="7"/>
      <c r="B233" s="11"/>
      <c r="C233" s="9"/>
      <c r="D233" s="22"/>
      <c r="E233" s="11"/>
      <c r="F233" s="11"/>
      <c r="G233" s="11"/>
      <c r="H233" s="79"/>
      <c r="I233" s="14"/>
      <c r="J233" s="14"/>
      <c r="K233" s="14"/>
      <c r="L233" s="14"/>
      <c r="M233" s="14"/>
      <c r="N233" s="14"/>
      <c r="O233" s="14"/>
      <c r="P233" s="14"/>
      <c r="Q233" s="14"/>
      <c r="R233" s="14"/>
      <c r="S233" s="14"/>
      <c r="T233" s="14"/>
      <c r="U233" s="14"/>
      <c r="V233" s="14"/>
      <c r="W233" s="14"/>
      <c r="X233" s="14"/>
      <c r="Y233" s="14"/>
      <c r="Z233" s="14"/>
      <c r="AA233" s="14"/>
      <c r="AB233" s="14"/>
    </row>
    <row r="234">
      <c r="A234" s="7"/>
      <c r="B234" s="11"/>
      <c r="C234" s="9"/>
      <c r="D234" s="22"/>
      <c r="E234" s="11"/>
      <c r="F234" s="11"/>
      <c r="G234" s="11"/>
      <c r="H234" s="79"/>
      <c r="I234" s="14"/>
      <c r="J234" s="14"/>
      <c r="K234" s="14"/>
      <c r="L234" s="14"/>
      <c r="M234" s="14"/>
      <c r="N234" s="14"/>
      <c r="O234" s="14"/>
      <c r="P234" s="14"/>
      <c r="Q234" s="14"/>
      <c r="R234" s="14"/>
      <c r="S234" s="14"/>
      <c r="T234" s="14"/>
      <c r="U234" s="14"/>
      <c r="V234" s="14"/>
      <c r="W234" s="14"/>
      <c r="X234" s="14"/>
      <c r="Y234" s="14"/>
      <c r="Z234" s="14"/>
      <c r="AA234" s="14"/>
      <c r="AB234" s="14"/>
    </row>
    <row r="235">
      <c r="A235" s="7"/>
      <c r="B235" s="11"/>
      <c r="C235" s="9"/>
      <c r="D235" s="22"/>
      <c r="E235" s="11"/>
      <c r="F235" s="11"/>
      <c r="G235" s="11"/>
      <c r="H235" s="79"/>
      <c r="I235" s="14"/>
      <c r="J235" s="14"/>
      <c r="K235" s="14"/>
      <c r="L235" s="14"/>
      <c r="M235" s="14"/>
      <c r="N235" s="14"/>
      <c r="O235" s="14"/>
      <c r="P235" s="14"/>
      <c r="Q235" s="14"/>
      <c r="R235" s="14"/>
      <c r="S235" s="14"/>
      <c r="T235" s="14"/>
      <c r="U235" s="14"/>
      <c r="V235" s="14"/>
      <c r="W235" s="14"/>
      <c r="X235" s="14"/>
      <c r="Y235" s="14"/>
      <c r="Z235" s="14"/>
      <c r="AA235" s="14"/>
      <c r="AB235" s="14"/>
    </row>
    <row r="236">
      <c r="A236" s="7"/>
      <c r="B236" s="11"/>
      <c r="C236" s="9"/>
      <c r="D236" s="22"/>
      <c r="E236" s="11"/>
      <c r="F236" s="11"/>
      <c r="G236" s="11"/>
      <c r="H236" s="79"/>
      <c r="I236" s="14"/>
      <c r="J236" s="14"/>
      <c r="K236" s="14"/>
      <c r="L236" s="14"/>
      <c r="M236" s="14"/>
      <c r="N236" s="14"/>
      <c r="O236" s="14"/>
      <c r="P236" s="14"/>
      <c r="Q236" s="14"/>
      <c r="R236" s="14"/>
      <c r="S236" s="14"/>
      <c r="T236" s="14"/>
      <c r="U236" s="14"/>
      <c r="V236" s="14"/>
      <c r="W236" s="14"/>
      <c r="X236" s="14"/>
      <c r="Y236" s="14"/>
      <c r="Z236" s="14"/>
      <c r="AA236" s="14"/>
      <c r="AB236" s="14"/>
    </row>
    <row r="237">
      <c r="A237" s="7"/>
      <c r="B237" s="11"/>
      <c r="C237" s="9"/>
      <c r="D237" s="22"/>
      <c r="E237" s="11"/>
      <c r="F237" s="11"/>
      <c r="G237" s="11"/>
      <c r="H237" s="79"/>
      <c r="I237" s="14"/>
      <c r="J237" s="14"/>
      <c r="K237" s="14"/>
      <c r="L237" s="14"/>
      <c r="M237" s="14"/>
      <c r="N237" s="14"/>
      <c r="O237" s="14"/>
      <c r="P237" s="14"/>
      <c r="Q237" s="14"/>
      <c r="R237" s="14"/>
      <c r="S237" s="14"/>
      <c r="T237" s="14"/>
      <c r="U237" s="14"/>
      <c r="V237" s="14"/>
      <c r="W237" s="14"/>
      <c r="X237" s="14"/>
      <c r="Y237" s="14"/>
      <c r="Z237" s="14"/>
      <c r="AA237" s="14"/>
      <c r="AB237" s="14"/>
    </row>
    <row r="238">
      <c r="A238" s="7"/>
      <c r="B238" s="11"/>
      <c r="C238" s="9"/>
      <c r="D238" s="22"/>
      <c r="E238" s="11"/>
      <c r="F238" s="11"/>
      <c r="G238" s="11"/>
      <c r="H238" s="79"/>
      <c r="I238" s="14"/>
      <c r="J238" s="14"/>
      <c r="K238" s="14"/>
      <c r="L238" s="14"/>
      <c r="M238" s="14"/>
      <c r="N238" s="14"/>
      <c r="O238" s="14"/>
      <c r="P238" s="14"/>
      <c r="Q238" s="14"/>
      <c r="R238" s="14"/>
      <c r="S238" s="14"/>
      <c r="T238" s="14"/>
      <c r="U238" s="14"/>
      <c r="V238" s="14"/>
      <c r="W238" s="14"/>
      <c r="X238" s="14"/>
      <c r="Y238" s="14"/>
      <c r="Z238" s="14"/>
      <c r="AA238" s="14"/>
      <c r="AB238" s="14"/>
    </row>
    <row r="239">
      <c r="A239" s="7"/>
      <c r="B239" s="11"/>
      <c r="C239" s="9"/>
      <c r="D239" s="22"/>
      <c r="E239" s="11"/>
      <c r="F239" s="11"/>
      <c r="G239" s="11"/>
      <c r="H239" s="79"/>
      <c r="I239" s="14"/>
      <c r="J239" s="14"/>
      <c r="K239" s="14"/>
      <c r="L239" s="14"/>
      <c r="M239" s="14"/>
      <c r="N239" s="14"/>
      <c r="O239" s="14"/>
      <c r="P239" s="14"/>
      <c r="Q239" s="14"/>
      <c r="R239" s="14"/>
      <c r="S239" s="14"/>
      <c r="T239" s="14"/>
      <c r="U239" s="14"/>
      <c r="V239" s="14"/>
      <c r="W239" s="14"/>
      <c r="X239" s="14"/>
      <c r="Y239" s="14"/>
      <c r="Z239" s="14"/>
      <c r="AA239" s="14"/>
      <c r="AB239" s="14"/>
    </row>
    <row r="240">
      <c r="A240" s="7"/>
      <c r="B240" s="11"/>
      <c r="C240" s="9"/>
      <c r="D240" s="22"/>
      <c r="E240" s="11"/>
      <c r="F240" s="11"/>
      <c r="G240" s="11"/>
      <c r="H240" s="79"/>
      <c r="I240" s="14"/>
      <c r="J240" s="14"/>
      <c r="K240" s="14"/>
      <c r="L240" s="14"/>
      <c r="M240" s="14"/>
      <c r="N240" s="14"/>
      <c r="O240" s="14"/>
      <c r="P240" s="14"/>
      <c r="Q240" s="14"/>
      <c r="R240" s="14"/>
      <c r="S240" s="14"/>
      <c r="T240" s="14"/>
      <c r="U240" s="14"/>
      <c r="V240" s="14"/>
      <c r="W240" s="14"/>
      <c r="X240" s="14"/>
      <c r="Y240" s="14"/>
      <c r="Z240" s="14"/>
      <c r="AA240" s="14"/>
      <c r="AB240" s="14"/>
    </row>
    <row r="241">
      <c r="A241" s="7"/>
      <c r="B241" s="11"/>
      <c r="C241" s="9"/>
      <c r="D241" s="22"/>
      <c r="E241" s="11"/>
      <c r="F241" s="11"/>
      <c r="G241" s="11"/>
      <c r="H241" s="79"/>
      <c r="I241" s="14"/>
      <c r="J241" s="14"/>
      <c r="K241" s="14"/>
      <c r="L241" s="14"/>
      <c r="M241" s="14"/>
      <c r="N241" s="14"/>
      <c r="O241" s="14"/>
      <c r="P241" s="14"/>
      <c r="Q241" s="14"/>
      <c r="R241" s="14"/>
      <c r="S241" s="14"/>
      <c r="T241" s="14"/>
      <c r="U241" s="14"/>
      <c r="V241" s="14"/>
      <c r="W241" s="14"/>
      <c r="X241" s="14"/>
      <c r="Y241" s="14"/>
      <c r="Z241" s="14"/>
      <c r="AA241" s="14"/>
      <c r="AB241" s="14"/>
    </row>
    <row r="242">
      <c r="A242" s="7"/>
      <c r="B242" s="11"/>
      <c r="C242" s="9"/>
      <c r="D242" s="22"/>
      <c r="E242" s="11"/>
      <c r="F242" s="11"/>
      <c r="G242" s="11"/>
      <c r="H242" s="79"/>
      <c r="I242" s="14"/>
      <c r="J242" s="14"/>
      <c r="K242" s="14"/>
      <c r="L242" s="14"/>
      <c r="M242" s="14"/>
      <c r="N242" s="14"/>
      <c r="O242" s="14"/>
      <c r="P242" s="14"/>
      <c r="Q242" s="14"/>
      <c r="R242" s="14"/>
      <c r="S242" s="14"/>
      <c r="T242" s="14"/>
      <c r="U242" s="14"/>
      <c r="V242" s="14"/>
      <c r="W242" s="14"/>
      <c r="X242" s="14"/>
      <c r="Y242" s="14"/>
      <c r="Z242" s="14"/>
      <c r="AA242" s="14"/>
      <c r="AB242" s="14"/>
    </row>
    <row r="243">
      <c r="A243" s="7"/>
      <c r="B243" s="11"/>
      <c r="C243" s="9"/>
      <c r="D243" s="22"/>
      <c r="E243" s="11"/>
      <c r="F243" s="11"/>
      <c r="G243" s="11"/>
      <c r="H243" s="79"/>
      <c r="I243" s="14"/>
      <c r="J243" s="14"/>
      <c r="K243" s="14"/>
      <c r="L243" s="14"/>
      <c r="M243" s="14"/>
      <c r="N243" s="14"/>
      <c r="O243" s="14"/>
      <c r="P243" s="14"/>
      <c r="Q243" s="14"/>
      <c r="R243" s="14"/>
      <c r="S243" s="14"/>
      <c r="T243" s="14"/>
      <c r="U243" s="14"/>
      <c r="V243" s="14"/>
      <c r="W243" s="14"/>
      <c r="X243" s="14"/>
      <c r="Y243" s="14"/>
      <c r="Z243" s="14"/>
      <c r="AA243" s="14"/>
      <c r="AB243" s="14"/>
    </row>
    <row r="244">
      <c r="A244" s="7"/>
      <c r="B244" s="11"/>
      <c r="C244" s="9"/>
      <c r="D244" s="22"/>
      <c r="E244" s="11"/>
      <c r="F244" s="11"/>
      <c r="G244" s="11"/>
      <c r="H244" s="79"/>
      <c r="I244" s="14"/>
      <c r="J244" s="14"/>
      <c r="K244" s="14"/>
      <c r="L244" s="14"/>
      <c r="M244" s="14"/>
      <c r="N244" s="14"/>
      <c r="O244" s="14"/>
      <c r="P244" s="14"/>
      <c r="Q244" s="14"/>
      <c r="R244" s="14"/>
      <c r="S244" s="14"/>
      <c r="T244" s="14"/>
      <c r="U244" s="14"/>
      <c r="V244" s="14"/>
      <c r="W244" s="14"/>
      <c r="X244" s="14"/>
      <c r="Y244" s="14"/>
      <c r="Z244" s="14"/>
      <c r="AA244" s="14"/>
      <c r="AB244" s="14"/>
    </row>
    <row r="245">
      <c r="A245" s="7"/>
      <c r="B245" s="11"/>
      <c r="C245" s="9"/>
      <c r="D245" s="22"/>
      <c r="E245" s="11"/>
      <c r="F245" s="11"/>
      <c r="G245" s="11"/>
      <c r="H245" s="79"/>
      <c r="I245" s="14"/>
      <c r="J245" s="14"/>
      <c r="K245" s="14"/>
      <c r="L245" s="14"/>
      <c r="M245" s="14"/>
      <c r="N245" s="14"/>
      <c r="O245" s="14"/>
      <c r="P245" s="14"/>
      <c r="Q245" s="14"/>
      <c r="R245" s="14"/>
      <c r="S245" s="14"/>
      <c r="T245" s="14"/>
      <c r="U245" s="14"/>
      <c r="V245" s="14"/>
      <c r="W245" s="14"/>
      <c r="X245" s="14"/>
      <c r="Y245" s="14"/>
      <c r="Z245" s="14"/>
      <c r="AA245" s="14"/>
      <c r="AB245" s="14"/>
    </row>
    <row r="246">
      <c r="A246" s="7"/>
      <c r="B246" s="11"/>
      <c r="C246" s="9"/>
      <c r="D246" s="22"/>
      <c r="E246" s="11"/>
      <c r="F246" s="11"/>
      <c r="G246" s="11"/>
      <c r="H246" s="79"/>
      <c r="I246" s="14"/>
      <c r="J246" s="14"/>
      <c r="K246" s="14"/>
      <c r="L246" s="14"/>
      <c r="M246" s="14"/>
      <c r="N246" s="14"/>
      <c r="O246" s="14"/>
      <c r="P246" s="14"/>
      <c r="Q246" s="14"/>
      <c r="R246" s="14"/>
      <c r="S246" s="14"/>
      <c r="T246" s="14"/>
      <c r="U246" s="14"/>
      <c r="V246" s="14"/>
      <c r="W246" s="14"/>
      <c r="X246" s="14"/>
      <c r="Y246" s="14"/>
      <c r="Z246" s="14"/>
      <c r="AA246" s="14"/>
      <c r="AB246" s="14"/>
    </row>
    <row r="247">
      <c r="A247" s="7"/>
      <c r="B247" s="11"/>
      <c r="C247" s="9"/>
      <c r="D247" s="22"/>
      <c r="E247" s="11"/>
      <c r="F247" s="11"/>
      <c r="G247" s="11"/>
      <c r="H247" s="79"/>
      <c r="I247" s="14"/>
      <c r="J247" s="14"/>
      <c r="K247" s="14"/>
      <c r="L247" s="14"/>
      <c r="M247" s="14"/>
      <c r="N247" s="14"/>
      <c r="O247" s="14"/>
      <c r="P247" s="14"/>
      <c r="Q247" s="14"/>
      <c r="R247" s="14"/>
      <c r="S247" s="14"/>
      <c r="T247" s="14"/>
      <c r="U247" s="14"/>
      <c r="V247" s="14"/>
      <c r="W247" s="14"/>
      <c r="X247" s="14"/>
      <c r="Y247" s="14"/>
      <c r="Z247" s="14"/>
      <c r="AA247" s="14"/>
      <c r="AB247" s="14"/>
    </row>
    <row r="248">
      <c r="A248" s="7"/>
      <c r="B248" s="11"/>
      <c r="C248" s="9"/>
      <c r="D248" s="22"/>
      <c r="E248" s="11"/>
      <c r="F248" s="11"/>
      <c r="G248" s="11"/>
      <c r="H248" s="79"/>
      <c r="I248" s="14"/>
      <c r="J248" s="14"/>
      <c r="K248" s="14"/>
      <c r="L248" s="14"/>
      <c r="M248" s="14"/>
      <c r="N248" s="14"/>
      <c r="O248" s="14"/>
      <c r="P248" s="14"/>
      <c r="Q248" s="14"/>
      <c r="R248" s="14"/>
      <c r="S248" s="14"/>
      <c r="T248" s="14"/>
      <c r="U248" s="14"/>
      <c r="V248" s="14"/>
      <c r="W248" s="14"/>
      <c r="X248" s="14"/>
      <c r="Y248" s="14"/>
      <c r="Z248" s="14"/>
      <c r="AA248" s="14"/>
      <c r="AB248" s="14"/>
    </row>
    <row r="249">
      <c r="A249" s="7"/>
      <c r="B249" s="11"/>
      <c r="C249" s="9"/>
      <c r="D249" s="22"/>
      <c r="E249" s="11"/>
      <c r="F249" s="11"/>
      <c r="G249" s="11"/>
      <c r="H249" s="79"/>
      <c r="I249" s="14"/>
      <c r="J249" s="14"/>
      <c r="K249" s="14"/>
      <c r="L249" s="14"/>
      <c r="M249" s="14"/>
      <c r="N249" s="14"/>
      <c r="O249" s="14"/>
      <c r="P249" s="14"/>
      <c r="Q249" s="14"/>
      <c r="R249" s="14"/>
      <c r="S249" s="14"/>
      <c r="T249" s="14"/>
      <c r="U249" s="14"/>
      <c r="V249" s="14"/>
      <c r="W249" s="14"/>
      <c r="X249" s="14"/>
      <c r="Y249" s="14"/>
      <c r="Z249" s="14"/>
      <c r="AA249" s="14"/>
      <c r="AB249" s="14"/>
    </row>
    <row r="250">
      <c r="A250" s="7"/>
      <c r="B250" s="11"/>
      <c r="C250" s="9"/>
      <c r="D250" s="22"/>
      <c r="E250" s="11"/>
      <c r="F250" s="11"/>
      <c r="G250" s="11"/>
      <c r="H250" s="79"/>
      <c r="I250" s="14"/>
      <c r="J250" s="14"/>
      <c r="K250" s="14"/>
      <c r="L250" s="14"/>
      <c r="M250" s="14"/>
      <c r="N250" s="14"/>
      <c r="O250" s="14"/>
      <c r="P250" s="14"/>
      <c r="Q250" s="14"/>
      <c r="R250" s="14"/>
      <c r="S250" s="14"/>
      <c r="T250" s="14"/>
      <c r="U250" s="14"/>
      <c r="V250" s="14"/>
      <c r="W250" s="14"/>
      <c r="X250" s="14"/>
      <c r="Y250" s="14"/>
      <c r="Z250" s="14"/>
      <c r="AA250" s="14"/>
      <c r="AB250" s="14"/>
    </row>
    <row r="251">
      <c r="A251" s="7"/>
      <c r="B251" s="11"/>
      <c r="C251" s="9"/>
      <c r="D251" s="22"/>
      <c r="E251" s="11"/>
      <c r="F251" s="11"/>
      <c r="G251" s="11"/>
      <c r="H251" s="79"/>
      <c r="I251" s="14"/>
      <c r="J251" s="14"/>
      <c r="K251" s="14"/>
      <c r="L251" s="14"/>
      <c r="M251" s="14"/>
      <c r="N251" s="14"/>
      <c r="O251" s="14"/>
      <c r="P251" s="14"/>
      <c r="Q251" s="14"/>
      <c r="R251" s="14"/>
      <c r="S251" s="14"/>
      <c r="T251" s="14"/>
      <c r="U251" s="14"/>
      <c r="V251" s="14"/>
      <c r="W251" s="14"/>
      <c r="X251" s="14"/>
      <c r="Y251" s="14"/>
      <c r="Z251" s="14"/>
      <c r="AA251" s="14"/>
      <c r="AB251" s="14"/>
    </row>
    <row r="252">
      <c r="A252" s="7"/>
      <c r="B252" s="11"/>
      <c r="C252" s="9"/>
      <c r="D252" s="22"/>
      <c r="E252" s="11"/>
      <c r="F252" s="11"/>
      <c r="G252" s="11"/>
      <c r="H252" s="79"/>
      <c r="I252" s="14"/>
      <c r="J252" s="14"/>
      <c r="K252" s="14"/>
      <c r="L252" s="14"/>
      <c r="M252" s="14"/>
      <c r="N252" s="14"/>
      <c r="O252" s="14"/>
      <c r="P252" s="14"/>
      <c r="Q252" s="14"/>
      <c r="R252" s="14"/>
      <c r="S252" s="14"/>
      <c r="T252" s="14"/>
      <c r="U252" s="14"/>
      <c r="V252" s="14"/>
      <c r="W252" s="14"/>
      <c r="X252" s="14"/>
      <c r="Y252" s="14"/>
      <c r="Z252" s="14"/>
      <c r="AA252" s="14"/>
      <c r="AB252" s="14"/>
    </row>
    <row r="253">
      <c r="A253" s="7"/>
      <c r="B253" s="11"/>
      <c r="C253" s="9"/>
      <c r="D253" s="22"/>
      <c r="E253" s="11"/>
      <c r="F253" s="11"/>
      <c r="G253" s="11"/>
      <c r="H253" s="79"/>
      <c r="I253" s="14"/>
      <c r="J253" s="14"/>
      <c r="K253" s="14"/>
      <c r="L253" s="14"/>
      <c r="M253" s="14"/>
      <c r="N253" s="14"/>
      <c r="O253" s="14"/>
      <c r="P253" s="14"/>
      <c r="Q253" s="14"/>
      <c r="R253" s="14"/>
      <c r="S253" s="14"/>
      <c r="T253" s="14"/>
      <c r="U253" s="14"/>
      <c r="V253" s="14"/>
      <c r="W253" s="14"/>
      <c r="X253" s="14"/>
      <c r="Y253" s="14"/>
      <c r="Z253" s="14"/>
      <c r="AA253" s="14"/>
      <c r="AB253" s="14"/>
    </row>
    <row r="254">
      <c r="A254" s="7"/>
      <c r="B254" s="11"/>
      <c r="C254" s="9"/>
      <c r="D254" s="22"/>
      <c r="E254" s="11"/>
      <c r="F254" s="11"/>
      <c r="G254" s="11"/>
      <c r="H254" s="79"/>
      <c r="I254" s="14"/>
      <c r="J254" s="14"/>
      <c r="K254" s="14"/>
      <c r="L254" s="14"/>
      <c r="M254" s="14"/>
      <c r="N254" s="14"/>
      <c r="O254" s="14"/>
      <c r="P254" s="14"/>
      <c r="Q254" s="14"/>
      <c r="R254" s="14"/>
      <c r="S254" s="14"/>
      <c r="T254" s="14"/>
      <c r="U254" s="14"/>
      <c r="V254" s="14"/>
      <c r="W254" s="14"/>
      <c r="X254" s="14"/>
      <c r="Y254" s="14"/>
      <c r="Z254" s="14"/>
      <c r="AA254" s="14"/>
      <c r="AB254" s="14"/>
    </row>
    <row r="255">
      <c r="A255" s="7"/>
      <c r="B255" s="11"/>
      <c r="C255" s="9"/>
      <c r="D255" s="22"/>
      <c r="E255" s="11"/>
      <c r="F255" s="11"/>
      <c r="G255" s="11"/>
      <c r="H255" s="79"/>
      <c r="I255" s="14"/>
      <c r="J255" s="14"/>
      <c r="K255" s="14"/>
      <c r="L255" s="14"/>
      <c r="M255" s="14"/>
      <c r="N255" s="14"/>
      <c r="O255" s="14"/>
      <c r="P255" s="14"/>
      <c r="Q255" s="14"/>
      <c r="R255" s="14"/>
      <c r="S255" s="14"/>
      <c r="T255" s="14"/>
      <c r="U255" s="14"/>
      <c r="V255" s="14"/>
      <c r="W255" s="14"/>
      <c r="X255" s="14"/>
      <c r="Y255" s="14"/>
      <c r="Z255" s="14"/>
      <c r="AA255" s="14"/>
      <c r="AB255" s="14"/>
    </row>
    <row r="256">
      <c r="A256" s="7"/>
      <c r="B256" s="11"/>
      <c r="C256" s="9"/>
      <c r="D256" s="22"/>
      <c r="E256" s="11"/>
      <c r="F256" s="11"/>
      <c r="G256" s="11"/>
      <c r="H256" s="79"/>
      <c r="I256" s="14"/>
      <c r="J256" s="14"/>
      <c r="K256" s="14"/>
      <c r="L256" s="14"/>
      <c r="M256" s="14"/>
      <c r="N256" s="14"/>
      <c r="O256" s="14"/>
      <c r="P256" s="14"/>
      <c r="Q256" s="14"/>
      <c r="R256" s="14"/>
      <c r="S256" s="14"/>
      <c r="T256" s="14"/>
      <c r="U256" s="14"/>
      <c r="V256" s="14"/>
      <c r="W256" s="14"/>
      <c r="X256" s="14"/>
      <c r="Y256" s="14"/>
      <c r="Z256" s="14"/>
      <c r="AA256" s="14"/>
      <c r="AB256" s="14"/>
    </row>
    <row r="257">
      <c r="A257" s="7"/>
      <c r="B257" s="11"/>
      <c r="C257" s="9"/>
      <c r="D257" s="22"/>
      <c r="E257" s="11"/>
      <c r="F257" s="11"/>
      <c r="G257" s="11"/>
      <c r="H257" s="79"/>
      <c r="I257" s="14"/>
      <c r="J257" s="14"/>
      <c r="K257" s="14"/>
      <c r="L257" s="14"/>
      <c r="M257" s="14"/>
      <c r="N257" s="14"/>
      <c r="O257" s="14"/>
      <c r="P257" s="14"/>
      <c r="Q257" s="14"/>
      <c r="R257" s="14"/>
      <c r="S257" s="14"/>
      <c r="T257" s="14"/>
      <c r="U257" s="14"/>
      <c r="V257" s="14"/>
      <c r="W257" s="14"/>
      <c r="X257" s="14"/>
      <c r="Y257" s="14"/>
      <c r="Z257" s="14"/>
      <c r="AA257" s="14"/>
      <c r="AB257" s="14"/>
    </row>
    <row r="258">
      <c r="A258" s="7"/>
      <c r="B258" s="11"/>
      <c r="C258" s="9"/>
      <c r="D258" s="22"/>
      <c r="E258" s="11"/>
      <c r="F258" s="11"/>
      <c r="G258" s="11"/>
      <c r="H258" s="79"/>
      <c r="I258" s="14"/>
      <c r="J258" s="14"/>
      <c r="K258" s="14"/>
      <c r="L258" s="14"/>
      <c r="M258" s="14"/>
      <c r="N258" s="14"/>
      <c r="O258" s="14"/>
      <c r="P258" s="14"/>
      <c r="Q258" s="14"/>
      <c r="R258" s="14"/>
      <c r="S258" s="14"/>
      <c r="T258" s="14"/>
      <c r="U258" s="14"/>
      <c r="V258" s="14"/>
      <c r="W258" s="14"/>
      <c r="X258" s="14"/>
      <c r="Y258" s="14"/>
      <c r="Z258" s="14"/>
      <c r="AA258" s="14"/>
      <c r="AB258" s="14"/>
    </row>
    <row r="259">
      <c r="A259" s="7"/>
      <c r="B259" s="11"/>
      <c r="C259" s="9"/>
      <c r="D259" s="22"/>
      <c r="E259" s="11"/>
      <c r="F259" s="11"/>
      <c r="G259" s="11"/>
      <c r="H259" s="79"/>
      <c r="I259" s="14"/>
      <c r="J259" s="14"/>
      <c r="K259" s="14"/>
      <c r="L259" s="14"/>
      <c r="M259" s="14"/>
      <c r="N259" s="14"/>
      <c r="O259" s="14"/>
      <c r="P259" s="14"/>
      <c r="Q259" s="14"/>
      <c r="R259" s="14"/>
      <c r="S259" s="14"/>
      <c r="T259" s="14"/>
      <c r="U259" s="14"/>
      <c r="V259" s="14"/>
      <c r="W259" s="14"/>
      <c r="X259" s="14"/>
      <c r="Y259" s="14"/>
      <c r="Z259" s="14"/>
      <c r="AA259" s="14"/>
      <c r="AB259" s="14"/>
    </row>
    <row r="260">
      <c r="A260" s="7"/>
      <c r="B260" s="11"/>
      <c r="C260" s="9"/>
      <c r="D260" s="22"/>
      <c r="E260" s="11"/>
      <c r="F260" s="11"/>
      <c r="G260" s="11"/>
      <c r="H260" s="79"/>
      <c r="I260" s="14"/>
      <c r="J260" s="14"/>
      <c r="K260" s="14"/>
      <c r="L260" s="14"/>
      <c r="M260" s="14"/>
      <c r="N260" s="14"/>
      <c r="O260" s="14"/>
      <c r="P260" s="14"/>
      <c r="Q260" s="14"/>
      <c r="R260" s="14"/>
      <c r="S260" s="14"/>
      <c r="T260" s="14"/>
      <c r="U260" s="14"/>
      <c r="V260" s="14"/>
      <c r="W260" s="14"/>
      <c r="X260" s="14"/>
      <c r="Y260" s="14"/>
      <c r="Z260" s="14"/>
      <c r="AA260" s="14"/>
      <c r="AB260" s="14"/>
    </row>
    <row r="261">
      <c r="A261" s="7"/>
      <c r="B261" s="11"/>
      <c r="C261" s="9"/>
      <c r="D261" s="22"/>
      <c r="E261" s="11"/>
      <c r="F261" s="11"/>
      <c r="G261" s="11"/>
      <c r="H261" s="79"/>
      <c r="I261" s="14"/>
      <c r="J261" s="14"/>
      <c r="K261" s="14"/>
      <c r="L261" s="14"/>
      <c r="M261" s="14"/>
      <c r="N261" s="14"/>
      <c r="O261" s="14"/>
      <c r="P261" s="14"/>
      <c r="Q261" s="14"/>
      <c r="R261" s="14"/>
      <c r="S261" s="14"/>
      <c r="T261" s="14"/>
      <c r="U261" s="14"/>
      <c r="V261" s="14"/>
      <c r="W261" s="14"/>
      <c r="X261" s="14"/>
      <c r="Y261" s="14"/>
      <c r="Z261" s="14"/>
      <c r="AA261" s="14"/>
      <c r="AB261" s="14"/>
    </row>
    <row r="262">
      <c r="A262" s="7"/>
      <c r="B262" s="11"/>
      <c r="C262" s="9"/>
      <c r="D262" s="22"/>
      <c r="E262" s="11"/>
      <c r="F262" s="11"/>
      <c r="G262" s="11"/>
      <c r="H262" s="79"/>
      <c r="I262" s="14"/>
      <c r="J262" s="14"/>
      <c r="K262" s="14"/>
      <c r="L262" s="14"/>
      <c r="M262" s="14"/>
      <c r="N262" s="14"/>
      <c r="O262" s="14"/>
      <c r="P262" s="14"/>
      <c r="Q262" s="14"/>
      <c r="R262" s="14"/>
      <c r="S262" s="14"/>
      <c r="T262" s="14"/>
      <c r="U262" s="14"/>
      <c r="V262" s="14"/>
      <c r="W262" s="14"/>
      <c r="X262" s="14"/>
      <c r="Y262" s="14"/>
      <c r="Z262" s="14"/>
      <c r="AA262" s="14"/>
      <c r="AB262" s="14"/>
    </row>
    <row r="263">
      <c r="A263" s="7"/>
      <c r="B263" s="11"/>
      <c r="C263" s="9"/>
      <c r="D263" s="22"/>
      <c r="E263" s="11"/>
      <c r="F263" s="11"/>
      <c r="G263" s="11"/>
      <c r="H263" s="79"/>
      <c r="I263" s="14"/>
      <c r="J263" s="14"/>
      <c r="K263" s="14"/>
      <c r="L263" s="14"/>
      <c r="M263" s="14"/>
      <c r="N263" s="14"/>
      <c r="O263" s="14"/>
      <c r="P263" s="14"/>
      <c r="Q263" s="14"/>
      <c r="R263" s="14"/>
      <c r="S263" s="14"/>
      <c r="T263" s="14"/>
      <c r="U263" s="14"/>
      <c r="V263" s="14"/>
      <c r="W263" s="14"/>
      <c r="X263" s="14"/>
      <c r="Y263" s="14"/>
      <c r="Z263" s="14"/>
      <c r="AA263" s="14"/>
      <c r="AB263" s="14"/>
    </row>
    <row r="264">
      <c r="A264" s="7"/>
      <c r="B264" s="11"/>
      <c r="C264" s="9"/>
      <c r="D264" s="22"/>
      <c r="E264" s="11"/>
      <c r="F264" s="11"/>
      <c r="G264" s="11"/>
      <c r="H264" s="79"/>
      <c r="I264" s="14"/>
      <c r="J264" s="14"/>
      <c r="K264" s="14"/>
      <c r="L264" s="14"/>
      <c r="M264" s="14"/>
      <c r="N264" s="14"/>
      <c r="O264" s="14"/>
      <c r="P264" s="14"/>
      <c r="Q264" s="14"/>
      <c r="R264" s="14"/>
      <c r="S264" s="14"/>
      <c r="T264" s="14"/>
      <c r="U264" s="14"/>
      <c r="V264" s="14"/>
      <c r="W264" s="14"/>
      <c r="X264" s="14"/>
      <c r="Y264" s="14"/>
      <c r="Z264" s="14"/>
      <c r="AA264" s="14"/>
      <c r="AB264" s="14"/>
    </row>
    <row r="265">
      <c r="A265" s="7"/>
      <c r="B265" s="11"/>
      <c r="C265" s="9"/>
      <c r="D265" s="22"/>
      <c r="E265" s="11"/>
      <c r="F265" s="11"/>
      <c r="G265" s="11"/>
      <c r="H265" s="79"/>
      <c r="I265" s="14"/>
      <c r="J265" s="14"/>
      <c r="K265" s="14"/>
      <c r="L265" s="14"/>
      <c r="M265" s="14"/>
      <c r="N265" s="14"/>
      <c r="O265" s="14"/>
      <c r="P265" s="14"/>
      <c r="Q265" s="14"/>
      <c r="R265" s="14"/>
      <c r="S265" s="14"/>
      <c r="T265" s="14"/>
      <c r="U265" s="14"/>
      <c r="V265" s="14"/>
      <c r="W265" s="14"/>
      <c r="X265" s="14"/>
      <c r="Y265" s="14"/>
      <c r="Z265" s="14"/>
      <c r="AA265" s="14"/>
      <c r="AB265" s="14"/>
    </row>
    <row r="266">
      <c r="A266" s="7"/>
      <c r="B266" s="11"/>
      <c r="C266" s="9"/>
      <c r="D266" s="22"/>
      <c r="E266" s="11"/>
      <c r="F266" s="11"/>
      <c r="G266" s="11"/>
      <c r="H266" s="79"/>
      <c r="I266" s="14"/>
      <c r="J266" s="14"/>
      <c r="K266" s="14"/>
      <c r="L266" s="14"/>
      <c r="M266" s="14"/>
      <c r="N266" s="14"/>
      <c r="O266" s="14"/>
      <c r="P266" s="14"/>
      <c r="Q266" s="14"/>
      <c r="R266" s="14"/>
      <c r="S266" s="14"/>
      <c r="T266" s="14"/>
      <c r="U266" s="14"/>
      <c r="V266" s="14"/>
      <c r="W266" s="14"/>
      <c r="X266" s="14"/>
      <c r="Y266" s="14"/>
      <c r="Z266" s="14"/>
      <c r="AA266" s="14"/>
      <c r="AB266" s="14"/>
    </row>
    <row r="267">
      <c r="A267" s="7"/>
      <c r="B267" s="11"/>
      <c r="C267" s="9"/>
      <c r="D267" s="22"/>
      <c r="E267" s="11"/>
      <c r="F267" s="11"/>
      <c r="G267" s="11"/>
      <c r="H267" s="79"/>
      <c r="I267" s="14"/>
      <c r="J267" s="14"/>
      <c r="K267" s="14"/>
      <c r="L267" s="14"/>
      <c r="M267" s="14"/>
      <c r="N267" s="14"/>
      <c r="O267" s="14"/>
      <c r="P267" s="14"/>
      <c r="Q267" s="14"/>
      <c r="R267" s="14"/>
      <c r="S267" s="14"/>
      <c r="T267" s="14"/>
      <c r="U267" s="14"/>
      <c r="V267" s="14"/>
      <c r="W267" s="14"/>
      <c r="X267" s="14"/>
      <c r="Y267" s="14"/>
      <c r="Z267" s="14"/>
      <c r="AA267" s="14"/>
      <c r="AB267" s="14"/>
    </row>
    <row r="268">
      <c r="A268" s="7"/>
      <c r="B268" s="11"/>
      <c r="C268" s="9"/>
      <c r="D268" s="22"/>
      <c r="E268" s="11"/>
      <c r="F268" s="11"/>
      <c r="G268" s="11"/>
      <c r="H268" s="79"/>
      <c r="I268" s="14"/>
      <c r="J268" s="14"/>
      <c r="K268" s="14"/>
      <c r="L268" s="14"/>
      <c r="M268" s="14"/>
      <c r="N268" s="14"/>
      <c r="O268" s="14"/>
      <c r="P268" s="14"/>
      <c r="Q268" s="14"/>
      <c r="R268" s="14"/>
      <c r="S268" s="14"/>
      <c r="T268" s="14"/>
      <c r="U268" s="14"/>
      <c r="V268" s="14"/>
      <c r="W268" s="14"/>
      <c r="X268" s="14"/>
      <c r="Y268" s="14"/>
      <c r="Z268" s="14"/>
      <c r="AA268" s="14"/>
      <c r="AB268" s="14"/>
    </row>
    <row r="269">
      <c r="A269" s="7"/>
      <c r="B269" s="11"/>
      <c r="C269" s="9"/>
      <c r="D269" s="22"/>
      <c r="E269" s="11"/>
      <c r="F269" s="11"/>
      <c r="G269" s="11"/>
      <c r="H269" s="79"/>
      <c r="I269" s="14"/>
      <c r="J269" s="14"/>
      <c r="K269" s="14"/>
      <c r="L269" s="14"/>
      <c r="M269" s="14"/>
      <c r="N269" s="14"/>
      <c r="O269" s="14"/>
      <c r="P269" s="14"/>
      <c r="Q269" s="14"/>
      <c r="R269" s="14"/>
      <c r="S269" s="14"/>
      <c r="T269" s="14"/>
      <c r="U269" s="14"/>
      <c r="V269" s="14"/>
      <c r="W269" s="14"/>
      <c r="X269" s="14"/>
      <c r="Y269" s="14"/>
      <c r="Z269" s="14"/>
      <c r="AA269" s="14"/>
      <c r="AB269" s="14"/>
    </row>
    <row r="270">
      <c r="A270" s="7"/>
      <c r="B270" s="11"/>
      <c r="C270" s="9"/>
      <c r="D270" s="22"/>
      <c r="E270" s="11"/>
      <c r="F270" s="11"/>
      <c r="G270" s="11"/>
      <c r="H270" s="79"/>
      <c r="I270" s="14"/>
      <c r="J270" s="14"/>
      <c r="K270" s="14"/>
      <c r="L270" s="14"/>
      <c r="M270" s="14"/>
      <c r="N270" s="14"/>
      <c r="O270" s="14"/>
      <c r="P270" s="14"/>
      <c r="Q270" s="14"/>
      <c r="R270" s="14"/>
      <c r="S270" s="14"/>
      <c r="T270" s="14"/>
      <c r="U270" s="14"/>
      <c r="V270" s="14"/>
      <c r="W270" s="14"/>
      <c r="X270" s="14"/>
      <c r="Y270" s="14"/>
      <c r="Z270" s="14"/>
      <c r="AA270" s="14"/>
      <c r="AB270" s="14"/>
    </row>
    <row r="271">
      <c r="A271" s="7"/>
      <c r="B271" s="11"/>
      <c r="C271" s="9"/>
      <c r="D271" s="22"/>
      <c r="E271" s="11"/>
      <c r="F271" s="11"/>
      <c r="G271" s="11"/>
      <c r="H271" s="79"/>
      <c r="I271" s="14"/>
      <c r="J271" s="14"/>
      <c r="K271" s="14"/>
      <c r="L271" s="14"/>
      <c r="M271" s="14"/>
      <c r="N271" s="14"/>
      <c r="O271" s="14"/>
      <c r="P271" s="14"/>
      <c r="Q271" s="14"/>
      <c r="R271" s="14"/>
      <c r="S271" s="14"/>
      <c r="T271" s="14"/>
      <c r="U271" s="14"/>
      <c r="V271" s="14"/>
      <c r="W271" s="14"/>
      <c r="X271" s="14"/>
      <c r="Y271" s="14"/>
      <c r="Z271" s="14"/>
      <c r="AA271" s="14"/>
      <c r="AB271" s="14"/>
    </row>
    <row r="272">
      <c r="A272" s="7"/>
      <c r="B272" s="11"/>
      <c r="C272" s="9"/>
      <c r="D272" s="22"/>
      <c r="E272" s="11"/>
      <c r="F272" s="11"/>
      <c r="G272" s="11"/>
      <c r="H272" s="79"/>
      <c r="I272" s="14"/>
      <c r="J272" s="14"/>
      <c r="K272" s="14"/>
      <c r="L272" s="14"/>
      <c r="M272" s="14"/>
      <c r="N272" s="14"/>
      <c r="O272" s="14"/>
      <c r="P272" s="14"/>
      <c r="Q272" s="14"/>
      <c r="R272" s="14"/>
      <c r="S272" s="14"/>
      <c r="T272" s="14"/>
      <c r="U272" s="14"/>
      <c r="V272" s="14"/>
      <c r="W272" s="14"/>
      <c r="X272" s="14"/>
      <c r="Y272" s="14"/>
      <c r="Z272" s="14"/>
      <c r="AA272" s="14"/>
      <c r="AB272" s="14"/>
    </row>
    <row r="273">
      <c r="A273" s="7"/>
      <c r="B273" s="11"/>
      <c r="C273" s="9"/>
      <c r="D273" s="22"/>
      <c r="E273" s="11"/>
      <c r="F273" s="11"/>
      <c r="G273" s="11"/>
      <c r="H273" s="79"/>
      <c r="I273" s="14"/>
      <c r="J273" s="14"/>
      <c r="K273" s="14"/>
      <c r="L273" s="14"/>
      <c r="M273" s="14"/>
      <c r="N273" s="14"/>
      <c r="O273" s="14"/>
      <c r="P273" s="14"/>
      <c r="Q273" s="14"/>
      <c r="R273" s="14"/>
      <c r="S273" s="14"/>
      <c r="T273" s="14"/>
      <c r="U273" s="14"/>
      <c r="V273" s="14"/>
      <c r="W273" s="14"/>
      <c r="X273" s="14"/>
      <c r="Y273" s="14"/>
      <c r="Z273" s="14"/>
      <c r="AA273" s="14"/>
      <c r="AB273" s="14"/>
    </row>
    <row r="274">
      <c r="A274" s="7"/>
      <c r="B274" s="11"/>
      <c r="C274" s="9"/>
      <c r="D274" s="22"/>
      <c r="E274" s="11"/>
      <c r="F274" s="11"/>
      <c r="G274" s="11"/>
      <c r="H274" s="79"/>
      <c r="I274" s="14"/>
      <c r="J274" s="14"/>
      <c r="K274" s="14"/>
      <c r="L274" s="14"/>
      <c r="M274" s="14"/>
      <c r="N274" s="14"/>
      <c r="O274" s="14"/>
      <c r="P274" s="14"/>
      <c r="Q274" s="14"/>
      <c r="R274" s="14"/>
      <c r="S274" s="14"/>
      <c r="T274" s="14"/>
      <c r="U274" s="14"/>
      <c r="V274" s="14"/>
      <c r="W274" s="14"/>
      <c r="X274" s="14"/>
      <c r="Y274" s="14"/>
      <c r="Z274" s="14"/>
      <c r="AA274" s="14"/>
      <c r="AB274" s="14"/>
    </row>
    <row r="275">
      <c r="A275" s="7"/>
      <c r="B275" s="11"/>
      <c r="C275" s="9"/>
      <c r="D275" s="22"/>
      <c r="E275" s="11"/>
      <c r="F275" s="11"/>
      <c r="G275" s="11"/>
      <c r="H275" s="79"/>
      <c r="I275" s="14"/>
      <c r="J275" s="14"/>
      <c r="K275" s="14"/>
      <c r="L275" s="14"/>
      <c r="M275" s="14"/>
      <c r="N275" s="14"/>
      <c r="O275" s="14"/>
      <c r="P275" s="14"/>
      <c r="Q275" s="14"/>
      <c r="R275" s="14"/>
      <c r="S275" s="14"/>
      <c r="T275" s="14"/>
      <c r="U275" s="14"/>
      <c r="V275" s="14"/>
      <c r="W275" s="14"/>
      <c r="X275" s="14"/>
      <c r="Y275" s="14"/>
      <c r="Z275" s="14"/>
      <c r="AA275" s="14"/>
      <c r="AB275" s="14"/>
    </row>
    <row r="276">
      <c r="A276" s="7"/>
      <c r="B276" s="11"/>
      <c r="C276" s="9"/>
      <c r="D276" s="22"/>
      <c r="E276" s="11"/>
      <c r="F276" s="11"/>
      <c r="G276" s="11"/>
      <c r="H276" s="79"/>
      <c r="I276" s="14"/>
      <c r="J276" s="14"/>
      <c r="K276" s="14"/>
      <c r="L276" s="14"/>
      <c r="M276" s="14"/>
      <c r="N276" s="14"/>
      <c r="O276" s="14"/>
      <c r="P276" s="14"/>
      <c r="Q276" s="14"/>
      <c r="R276" s="14"/>
      <c r="S276" s="14"/>
      <c r="T276" s="14"/>
      <c r="U276" s="14"/>
      <c r="V276" s="14"/>
      <c r="W276" s="14"/>
      <c r="X276" s="14"/>
      <c r="Y276" s="14"/>
      <c r="Z276" s="14"/>
      <c r="AA276" s="14"/>
      <c r="AB276" s="14"/>
    </row>
    <row r="277">
      <c r="A277" s="7"/>
      <c r="B277" s="11"/>
      <c r="C277" s="9"/>
      <c r="D277" s="22"/>
      <c r="E277" s="11"/>
      <c r="F277" s="11"/>
      <c r="G277" s="11"/>
      <c r="H277" s="79"/>
      <c r="I277" s="14"/>
      <c r="J277" s="14"/>
      <c r="K277" s="14"/>
      <c r="L277" s="14"/>
      <c r="M277" s="14"/>
      <c r="N277" s="14"/>
      <c r="O277" s="14"/>
      <c r="P277" s="14"/>
      <c r="Q277" s="14"/>
      <c r="R277" s="14"/>
      <c r="S277" s="14"/>
      <c r="T277" s="14"/>
      <c r="U277" s="14"/>
      <c r="V277" s="14"/>
      <c r="W277" s="14"/>
      <c r="X277" s="14"/>
      <c r="Y277" s="14"/>
      <c r="Z277" s="14"/>
      <c r="AA277" s="14"/>
      <c r="AB277" s="14"/>
    </row>
    <row r="278">
      <c r="A278" s="7"/>
      <c r="B278" s="11"/>
      <c r="C278" s="9"/>
      <c r="D278" s="22"/>
      <c r="E278" s="11"/>
      <c r="F278" s="11"/>
      <c r="G278" s="11"/>
      <c r="H278" s="79"/>
      <c r="I278" s="14"/>
      <c r="J278" s="14"/>
      <c r="K278" s="14"/>
      <c r="L278" s="14"/>
      <c r="M278" s="14"/>
      <c r="N278" s="14"/>
      <c r="O278" s="14"/>
      <c r="P278" s="14"/>
      <c r="Q278" s="14"/>
      <c r="R278" s="14"/>
      <c r="S278" s="14"/>
      <c r="T278" s="14"/>
      <c r="U278" s="14"/>
      <c r="V278" s="14"/>
      <c r="W278" s="14"/>
      <c r="X278" s="14"/>
      <c r="Y278" s="14"/>
      <c r="Z278" s="14"/>
      <c r="AA278" s="14"/>
      <c r="AB278" s="14"/>
    </row>
    <row r="279">
      <c r="A279" s="7"/>
      <c r="B279" s="11"/>
      <c r="C279" s="9"/>
      <c r="D279" s="22"/>
      <c r="E279" s="11"/>
      <c r="F279" s="11"/>
      <c r="G279" s="11"/>
      <c r="H279" s="79"/>
      <c r="I279" s="14"/>
      <c r="J279" s="14"/>
      <c r="K279" s="14"/>
      <c r="L279" s="14"/>
      <c r="M279" s="14"/>
      <c r="N279" s="14"/>
      <c r="O279" s="14"/>
      <c r="P279" s="14"/>
      <c r="Q279" s="14"/>
      <c r="R279" s="14"/>
      <c r="S279" s="14"/>
      <c r="T279" s="14"/>
      <c r="U279" s="14"/>
      <c r="V279" s="14"/>
      <c r="W279" s="14"/>
      <c r="X279" s="14"/>
      <c r="Y279" s="14"/>
      <c r="Z279" s="14"/>
      <c r="AA279" s="14"/>
      <c r="AB279" s="14"/>
    </row>
    <row r="280">
      <c r="A280" s="7"/>
      <c r="B280" s="11"/>
      <c r="C280" s="9"/>
      <c r="D280" s="22"/>
      <c r="E280" s="11"/>
      <c r="F280" s="11"/>
      <c r="G280" s="11"/>
      <c r="H280" s="79"/>
      <c r="I280" s="14"/>
      <c r="J280" s="14"/>
      <c r="K280" s="14"/>
      <c r="L280" s="14"/>
      <c r="M280" s="14"/>
      <c r="N280" s="14"/>
      <c r="O280" s="14"/>
      <c r="P280" s="14"/>
      <c r="Q280" s="14"/>
      <c r="R280" s="14"/>
      <c r="S280" s="14"/>
      <c r="T280" s="14"/>
      <c r="U280" s="14"/>
      <c r="V280" s="14"/>
      <c r="W280" s="14"/>
      <c r="X280" s="14"/>
      <c r="Y280" s="14"/>
      <c r="Z280" s="14"/>
      <c r="AA280" s="14"/>
      <c r="AB280" s="14"/>
    </row>
    <row r="281">
      <c r="A281" s="7"/>
      <c r="B281" s="11"/>
      <c r="C281" s="9"/>
      <c r="D281" s="22"/>
      <c r="E281" s="11"/>
      <c r="F281" s="11"/>
      <c r="G281" s="11"/>
      <c r="H281" s="79"/>
      <c r="I281" s="14"/>
      <c r="J281" s="14"/>
      <c r="K281" s="14"/>
      <c r="L281" s="14"/>
      <c r="M281" s="14"/>
      <c r="N281" s="14"/>
      <c r="O281" s="14"/>
      <c r="P281" s="14"/>
      <c r="Q281" s="14"/>
      <c r="R281" s="14"/>
      <c r="S281" s="14"/>
      <c r="T281" s="14"/>
      <c r="U281" s="14"/>
      <c r="V281" s="14"/>
      <c r="W281" s="14"/>
      <c r="X281" s="14"/>
      <c r="Y281" s="14"/>
      <c r="Z281" s="14"/>
      <c r="AA281" s="14"/>
      <c r="AB281" s="14"/>
    </row>
    <row r="282">
      <c r="A282" s="7"/>
      <c r="B282" s="11"/>
      <c r="C282" s="9"/>
      <c r="D282" s="22"/>
      <c r="E282" s="11"/>
      <c r="F282" s="11"/>
      <c r="G282" s="11"/>
      <c r="H282" s="79"/>
      <c r="I282" s="14"/>
      <c r="J282" s="14"/>
      <c r="K282" s="14"/>
      <c r="L282" s="14"/>
      <c r="M282" s="14"/>
      <c r="N282" s="14"/>
      <c r="O282" s="14"/>
      <c r="P282" s="14"/>
      <c r="Q282" s="14"/>
      <c r="R282" s="14"/>
      <c r="S282" s="14"/>
      <c r="T282" s="14"/>
      <c r="U282" s="14"/>
      <c r="V282" s="14"/>
      <c r="W282" s="14"/>
      <c r="X282" s="14"/>
      <c r="Y282" s="14"/>
      <c r="Z282" s="14"/>
      <c r="AA282" s="14"/>
      <c r="AB282" s="14"/>
    </row>
    <row r="283">
      <c r="A283" s="7"/>
      <c r="B283" s="11"/>
      <c r="C283" s="9"/>
      <c r="D283" s="22"/>
      <c r="E283" s="11"/>
      <c r="F283" s="11"/>
      <c r="G283" s="11"/>
      <c r="H283" s="79"/>
      <c r="I283" s="14"/>
      <c r="J283" s="14"/>
      <c r="K283" s="14"/>
      <c r="L283" s="14"/>
      <c r="M283" s="14"/>
      <c r="N283" s="14"/>
      <c r="O283" s="14"/>
      <c r="P283" s="14"/>
      <c r="Q283" s="14"/>
      <c r="R283" s="14"/>
      <c r="S283" s="14"/>
      <c r="T283" s="14"/>
      <c r="U283" s="14"/>
      <c r="V283" s="14"/>
      <c r="W283" s="14"/>
      <c r="X283" s="14"/>
      <c r="Y283" s="14"/>
      <c r="Z283" s="14"/>
      <c r="AA283" s="14"/>
      <c r="AB283" s="14"/>
    </row>
    <row r="284">
      <c r="A284" s="7"/>
      <c r="B284" s="11"/>
      <c r="C284" s="9"/>
      <c r="D284" s="22"/>
      <c r="E284" s="11"/>
      <c r="F284" s="11"/>
      <c r="G284" s="11"/>
      <c r="H284" s="79"/>
      <c r="I284" s="14"/>
      <c r="J284" s="14"/>
      <c r="K284" s="14"/>
      <c r="L284" s="14"/>
      <c r="M284" s="14"/>
      <c r="N284" s="14"/>
      <c r="O284" s="14"/>
      <c r="P284" s="14"/>
      <c r="Q284" s="14"/>
      <c r="R284" s="14"/>
      <c r="S284" s="14"/>
      <c r="T284" s="14"/>
      <c r="U284" s="14"/>
      <c r="V284" s="14"/>
      <c r="W284" s="14"/>
      <c r="X284" s="14"/>
      <c r="Y284" s="14"/>
      <c r="Z284" s="14"/>
      <c r="AA284" s="14"/>
      <c r="AB284" s="14"/>
    </row>
    <row r="285">
      <c r="A285" s="7"/>
      <c r="B285" s="11"/>
      <c r="C285" s="9"/>
      <c r="D285" s="22"/>
      <c r="E285" s="11"/>
      <c r="F285" s="11"/>
      <c r="G285" s="11"/>
      <c r="H285" s="79"/>
      <c r="I285" s="14"/>
      <c r="J285" s="14"/>
      <c r="K285" s="14"/>
      <c r="L285" s="14"/>
      <c r="M285" s="14"/>
      <c r="N285" s="14"/>
      <c r="O285" s="14"/>
      <c r="P285" s="14"/>
      <c r="Q285" s="14"/>
      <c r="R285" s="14"/>
      <c r="S285" s="14"/>
      <c r="T285" s="14"/>
      <c r="U285" s="14"/>
      <c r="V285" s="14"/>
      <c r="W285" s="14"/>
      <c r="X285" s="14"/>
      <c r="Y285" s="14"/>
      <c r="Z285" s="14"/>
      <c r="AA285" s="14"/>
      <c r="AB285" s="14"/>
    </row>
    <row r="286">
      <c r="A286" s="7"/>
      <c r="B286" s="11"/>
      <c r="C286" s="9"/>
      <c r="D286" s="22"/>
      <c r="E286" s="11"/>
      <c r="F286" s="11"/>
      <c r="G286" s="11"/>
      <c r="H286" s="79"/>
      <c r="I286" s="14"/>
      <c r="J286" s="14"/>
      <c r="K286" s="14"/>
      <c r="L286" s="14"/>
      <c r="M286" s="14"/>
      <c r="N286" s="14"/>
      <c r="O286" s="14"/>
      <c r="P286" s="14"/>
      <c r="Q286" s="14"/>
      <c r="R286" s="14"/>
      <c r="S286" s="14"/>
      <c r="T286" s="14"/>
      <c r="U286" s="14"/>
      <c r="V286" s="14"/>
      <c r="W286" s="14"/>
      <c r="X286" s="14"/>
      <c r="Y286" s="14"/>
      <c r="Z286" s="14"/>
      <c r="AA286" s="14"/>
      <c r="AB286" s="14"/>
    </row>
    <row r="287">
      <c r="A287" s="7"/>
      <c r="B287" s="11"/>
      <c r="C287" s="9"/>
      <c r="D287" s="22"/>
      <c r="E287" s="11"/>
      <c r="F287" s="11"/>
      <c r="G287" s="11"/>
      <c r="H287" s="79"/>
      <c r="I287" s="14"/>
      <c r="J287" s="14"/>
      <c r="K287" s="14"/>
      <c r="L287" s="14"/>
      <c r="M287" s="14"/>
      <c r="N287" s="14"/>
      <c r="O287" s="14"/>
      <c r="P287" s="14"/>
      <c r="Q287" s="14"/>
      <c r="R287" s="14"/>
      <c r="S287" s="14"/>
      <c r="T287" s="14"/>
      <c r="U287" s="14"/>
      <c r="V287" s="14"/>
      <c r="W287" s="14"/>
      <c r="X287" s="14"/>
      <c r="Y287" s="14"/>
      <c r="Z287" s="14"/>
      <c r="AA287" s="14"/>
      <c r="AB287" s="14"/>
    </row>
    <row r="288">
      <c r="A288" s="7"/>
      <c r="B288" s="11"/>
      <c r="C288" s="9"/>
      <c r="D288" s="22"/>
      <c r="E288" s="11"/>
      <c r="F288" s="11"/>
      <c r="G288" s="11"/>
      <c r="H288" s="79"/>
      <c r="I288" s="14"/>
      <c r="J288" s="14"/>
      <c r="K288" s="14"/>
      <c r="L288" s="14"/>
      <c r="M288" s="14"/>
      <c r="N288" s="14"/>
      <c r="O288" s="14"/>
      <c r="P288" s="14"/>
      <c r="Q288" s="14"/>
      <c r="R288" s="14"/>
      <c r="S288" s="14"/>
      <c r="T288" s="14"/>
      <c r="U288" s="14"/>
      <c r="V288" s="14"/>
      <c r="W288" s="14"/>
      <c r="X288" s="14"/>
      <c r="Y288" s="14"/>
      <c r="Z288" s="14"/>
      <c r="AA288" s="14"/>
      <c r="AB288" s="14"/>
    </row>
    <row r="289">
      <c r="A289" s="7"/>
      <c r="B289" s="11"/>
      <c r="C289" s="9"/>
      <c r="D289" s="22"/>
      <c r="E289" s="11"/>
      <c r="F289" s="11"/>
      <c r="G289" s="11"/>
      <c r="H289" s="79"/>
      <c r="I289" s="14"/>
      <c r="J289" s="14"/>
      <c r="K289" s="14"/>
      <c r="L289" s="14"/>
      <c r="M289" s="14"/>
      <c r="N289" s="14"/>
      <c r="O289" s="14"/>
      <c r="P289" s="14"/>
      <c r="Q289" s="14"/>
      <c r="R289" s="14"/>
      <c r="S289" s="14"/>
      <c r="T289" s="14"/>
      <c r="U289" s="14"/>
      <c r="V289" s="14"/>
      <c r="W289" s="14"/>
      <c r="X289" s="14"/>
      <c r="Y289" s="14"/>
      <c r="Z289" s="14"/>
      <c r="AA289" s="14"/>
      <c r="AB289" s="14"/>
    </row>
    <row r="290">
      <c r="A290" s="7"/>
      <c r="B290" s="11"/>
      <c r="C290" s="9"/>
      <c r="D290" s="22"/>
      <c r="E290" s="11"/>
      <c r="F290" s="11"/>
      <c r="G290" s="11"/>
      <c r="H290" s="79"/>
      <c r="I290" s="14"/>
      <c r="J290" s="14"/>
      <c r="K290" s="14"/>
      <c r="L290" s="14"/>
      <c r="M290" s="14"/>
      <c r="N290" s="14"/>
      <c r="O290" s="14"/>
      <c r="P290" s="14"/>
      <c r="Q290" s="14"/>
      <c r="R290" s="14"/>
      <c r="S290" s="14"/>
      <c r="T290" s="14"/>
      <c r="U290" s="14"/>
      <c r="V290" s="14"/>
      <c r="W290" s="14"/>
      <c r="X290" s="14"/>
      <c r="Y290" s="14"/>
      <c r="Z290" s="14"/>
      <c r="AA290" s="14"/>
      <c r="AB290" s="14"/>
    </row>
    <row r="291">
      <c r="A291" s="7"/>
      <c r="B291" s="11"/>
      <c r="C291" s="9"/>
      <c r="D291" s="22"/>
      <c r="E291" s="11"/>
      <c r="F291" s="11"/>
      <c r="G291" s="11"/>
      <c r="H291" s="79"/>
      <c r="I291" s="14"/>
      <c r="J291" s="14"/>
      <c r="K291" s="14"/>
      <c r="L291" s="14"/>
      <c r="M291" s="14"/>
      <c r="N291" s="14"/>
      <c r="O291" s="14"/>
      <c r="P291" s="14"/>
      <c r="Q291" s="14"/>
      <c r="R291" s="14"/>
      <c r="S291" s="14"/>
      <c r="T291" s="14"/>
      <c r="U291" s="14"/>
      <c r="V291" s="14"/>
      <c r="W291" s="14"/>
      <c r="X291" s="14"/>
      <c r="Y291" s="14"/>
      <c r="Z291" s="14"/>
      <c r="AA291" s="14"/>
      <c r="AB291" s="14"/>
    </row>
    <row r="292">
      <c r="A292" s="7"/>
      <c r="B292" s="11"/>
      <c r="C292" s="9"/>
      <c r="D292" s="22"/>
      <c r="E292" s="11"/>
      <c r="F292" s="11"/>
      <c r="G292" s="11"/>
      <c r="H292" s="79"/>
      <c r="I292" s="14"/>
      <c r="J292" s="14"/>
      <c r="K292" s="14"/>
      <c r="L292" s="14"/>
      <c r="M292" s="14"/>
      <c r="N292" s="14"/>
      <c r="O292" s="14"/>
      <c r="P292" s="14"/>
      <c r="Q292" s="14"/>
      <c r="R292" s="14"/>
      <c r="S292" s="14"/>
      <c r="T292" s="14"/>
      <c r="U292" s="14"/>
      <c r="V292" s="14"/>
      <c r="W292" s="14"/>
      <c r="X292" s="14"/>
      <c r="Y292" s="14"/>
      <c r="Z292" s="14"/>
      <c r="AA292" s="14"/>
      <c r="AB292" s="14"/>
    </row>
    <row r="293">
      <c r="A293" s="7"/>
      <c r="B293" s="11"/>
      <c r="C293" s="9"/>
      <c r="D293" s="22"/>
      <c r="E293" s="11"/>
      <c r="F293" s="11"/>
      <c r="G293" s="11"/>
      <c r="H293" s="79"/>
      <c r="I293" s="14"/>
      <c r="J293" s="14"/>
      <c r="K293" s="14"/>
      <c r="L293" s="14"/>
      <c r="M293" s="14"/>
      <c r="N293" s="14"/>
      <c r="O293" s="14"/>
      <c r="P293" s="14"/>
      <c r="Q293" s="14"/>
      <c r="R293" s="14"/>
      <c r="S293" s="14"/>
      <c r="T293" s="14"/>
      <c r="U293" s="14"/>
      <c r="V293" s="14"/>
      <c r="W293" s="14"/>
      <c r="X293" s="14"/>
      <c r="Y293" s="14"/>
      <c r="Z293" s="14"/>
      <c r="AA293" s="14"/>
      <c r="AB293" s="14"/>
    </row>
    <row r="294">
      <c r="A294" s="7"/>
      <c r="B294" s="11"/>
      <c r="C294" s="9"/>
      <c r="D294" s="22"/>
      <c r="E294" s="11"/>
      <c r="F294" s="11"/>
      <c r="G294" s="11"/>
      <c r="H294" s="79"/>
      <c r="I294" s="14"/>
      <c r="J294" s="14"/>
      <c r="K294" s="14"/>
      <c r="L294" s="14"/>
      <c r="M294" s="14"/>
      <c r="N294" s="14"/>
      <c r="O294" s="14"/>
      <c r="P294" s="14"/>
      <c r="Q294" s="14"/>
      <c r="R294" s="14"/>
      <c r="S294" s="14"/>
      <c r="T294" s="14"/>
      <c r="U294" s="14"/>
      <c r="V294" s="14"/>
      <c r="W294" s="14"/>
      <c r="X294" s="14"/>
      <c r="Y294" s="14"/>
      <c r="Z294" s="14"/>
      <c r="AA294" s="14"/>
      <c r="AB294" s="14"/>
    </row>
    <row r="295">
      <c r="A295" s="7"/>
      <c r="B295" s="11"/>
      <c r="C295" s="9"/>
      <c r="D295" s="22"/>
      <c r="E295" s="11"/>
      <c r="F295" s="11"/>
      <c r="G295" s="11"/>
      <c r="H295" s="79"/>
      <c r="I295" s="14"/>
      <c r="J295" s="14"/>
      <c r="K295" s="14"/>
      <c r="L295" s="14"/>
      <c r="M295" s="14"/>
      <c r="N295" s="14"/>
      <c r="O295" s="14"/>
      <c r="P295" s="14"/>
      <c r="Q295" s="14"/>
      <c r="R295" s="14"/>
      <c r="S295" s="14"/>
      <c r="T295" s="14"/>
      <c r="U295" s="14"/>
      <c r="V295" s="14"/>
      <c r="W295" s="14"/>
      <c r="X295" s="14"/>
      <c r="Y295" s="14"/>
      <c r="Z295" s="14"/>
      <c r="AA295" s="14"/>
      <c r="AB295" s="14"/>
    </row>
    <row r="296">
      <c r="A296" s="7"/>
      <c r="B296" s="11"/>
      <c r="C296" s="9"/>
      <c r="D296" s="22"/>
      <c r="E296" s="11"/>
      <c r="F296" s="11"/>
      <c r="G296" s="11"/>
      <c r="H296" s="79"/>
      <c r="I296" s="14"/>
      <c r="J296" s="14"/>
      <c r="K296" s="14"/>
      <c r="L296" s="14"/>
      <c r="M296" s="14"/>
      <c r="N296" s="14"/>
      <c r="O296" s="14"/>
      <c r="P296" s="14"/>
      <c r="Q296" s="14"/>
      <c r="R296" s="14"/>
      <c r="S296" s="14"/>
      <c r="T296" s="14"/>
      <c r="U296" s="14"/>
      <c r="V296" s="14"/>
      <c r="W296" s="14"/>
      <c r="X296" s="14"/>
      <c r="Y296" s="14"/>
      <c r="Z296" s="14"/>
      <c r="AA296" s="14"/>
      <c r="AB296" s="14"/>
    </row>
    <row r="297">
      <c r="A297" s="7"/>
      <c r="B297" s="11"/>
      <c r="C297" s="9"/>
      <c r="D297" s="22"/>
      <c r="E297" s="11"/>
      <c r="F297" s="11"/>
      <c r="G297" s="11"/>
      <c r="H297" s="79"/>
      <c r="I297" s="14"/>
      <c r="J297" s="14"/>
      <c r="K297" s="14"/>
      <c r="L297" s="14"/>
      <c r="M297" s="14"/>
      <c r="N297" s="14"/>
      <c r="O297" s="14"/>
      <c r="P297" s="14"/>
      <c r="Q297" s="14"/>
      <c r="R297" s="14"/>
      <c r="S297" s="14"/>
      <c r="T297" s="14"/>
      <c r="U297" s="14"/>
      <c r="V297" s="14"/>
      <c r="W297" s="14"/>
      <c r="X297" s="14"/>
      <c r="Y297" s="14"/>
      <c r="Z297" s="14"/>
      <c r="AA297" s="14"/>
      <c r="AB297" s="14"/>
    </row>
    <row r="298">
      <c r="A298" s="7"/>
      <c r="B298" s="11"/>
      <c r="C298" s="9"/>
      <c r="D298" s="22"/>
      <c r="E298" s="11"/>
      <c r="F298" s="11"/>
      <c r="G298" s="11"/>
      <c r="H298" s="79"/>
      <c r="I298" s="14"/>
      <c r="J298" s="14"/>
      <c r="K298" s="14"/>
      <c r="L298" s="14"/>
      <c r="M298" s="14"/>
      <c r="N298" s="14"/>
      <c r="O298" s="14"/>
      <c r="P298" s="14"/>
      <c r="Q298" s="14"/>
      <c r="R298" s="14"/>
      <c r="S298" s="14"/>
      <c r="T298" s="14"/>
      <c r="U298" s="14"/>
      <c r="V298" s="14"/>
      <c r="W298" s="14"/>
      <c r="X298" s="14"/>
      <c r="Y298" s="14"/>
      <c r="Z298" s="14"/>
      <c r="AA298" s="14"/>
      <c r="AB298" s="14"/>
    </row>
    <row r="299">
      <c r="A299" s="7"/>
      <c r="B299" s="11"/>
      <c r="C299" s="9"/>
      <c r="D299" s="22"/>
      <c r="E299" s="11"/>
      <c r="F299" s="11"/>
      <c r="G299" s="11"/>
      <c r="H299" s="79"/>
      <c r="I299" s="14"/>
      <c r="J299" s="14"/>
      <c r="K299" s="14"/>
      <c r="L299" s="14"/>
      <c r="M299" s="14"/>
      <c r="N299" s="14"/>
      <c r="O299" s="14"/>
      <c r="P299" s="14"/>
      <c r="Q299" s="14"/>
      <c r="R299" s="14"/>
      <c r="S299" s="14"/>
      <c r="T299" s="14"/>
      <c r="U299" s="14"/>
      <c r="V299" s="14"/>
      <c r="W299" s="14"/>
      <c r="X299" s="14"/>
      <c r="Y299" s="14"/>
      <c r="Z299" s="14"/>
      <c r="AA299" s="14"/>
      <c r="AB299" s="14"/>
    </row>
    <row r="300">
      <c r="A300" s="7"/>
      <c r="B300" s="11"/>
      <c r="C300" s="9"/>
      <c r="D300" s="22"/>
      <c r="E300" s="11"/>
      <c r="F300" s="11"/>
      <c r="G300" s="11"/>
      <c r="H300" s="79"/>
      <c r="I300" s="14"/>
      <c r="J300" s="14"/>
      <c r="K300" s="14"/>
      <c r="L300" s="14"/>
      <c r="M300" s="14"/>
      <c r="N300" s="14"/>
      <c r="O300" s="14"/>
      <c r="P300" s="14"/>
      <c r="Q300" s="14"/>
      <c r="R300" s="14"/>
      <c r="S300" s="14"/>
      <c r="T300" s="14"/>
      <c r="U300" s="14"/>
      <c r="V300" s="14"/>
      <c r="W300" s="14"/>
      <c r="X300" s="14"/>
      <c r="Y300" s="14"/>
      <c r="Z300" s="14"/>
      <c r="AA300" s="14"/>
      <c r="AB300" s="14"/>
    </row>
    <row r="301">
      <c r="A301" s="7"/>
      <c r="B301" s="11"/>
      <c r="C301" s="9"/>
      <c r="D301" s="22"/>
      <c r="E301" s="11"/>
      <c r="F301" s="11"/>
      <c r="G301" s="11"/>
      <c r="H301" s="79"/>
      <c r="I301" s="14"/>
      <c r="J301" s="14"/>
      <c r="K301" s="14"/>
      <c r="L301" s="14"/>
      <c r="M301" s="14"/>
      <c r="N301" s="14"/>
      <c r="O301" s="14"/>
      <c r="P301" s="14"/>
      <c r="Q301" s="14"/>
      <c r="R301" s="14"/>
      <c r="S301" s="14"/>
      <c r="T301" s="14"/>
      <c r="U301" s="14"/>
      <c r="V301" s="14"/>
      <c r="W301" s="14"/>
      <c r="X301" s="14"/>
      <c r="Y301" s="14"/>
      <c r="Z301" s="14"/>
      <c r="AA301" s="14"/>
      <c r="AB301" s="14"/>
    </row>
    <row r="302">
      <c r="A302" s="7"/>
      <c r="B302" s="11"/>
      <c r="C302" s="9"/>
      <c r="D302" s="22"/>
      <c r="E302" s="11"/>
      <c r="F302" s="11"/>
      <c r="G302" s="11"/>
      <c r="H302" s="79"/>
      <c r="I302" s="14"/>
      <c r="J302" s="14"/>
      <c r="K302" s="14"/>
      <c r="L302" s="14"/>
      <c r="M302" s="14"/>
      <c r="N302" s="14"/>
      <c r="O302" s="14"/>
      <c r="P302" s="14"/>
      <c r="Q302" s="14"/>
      <c r="R302" s="14"/>
      <c r="S302" s="14"/>
      <c r="T302" s="14"/>
      <c r="U302" s="14"/>
      <c r="V302" s="14"/>
      <c r="W302" s="14"/>
      <c r="X302" s="14"/>
      <c r="Y302" s="14"/>
      <c r="Z302" s="14"/>
      <c r="AA302" s="14"/>
      <c r="AB302" s="14"/>
    </row>
    <row r="303">
      <c r="A303" s="7"/>
      <c r="B303" s="11"/>
      <c r="C303" s="9"/>
      <c r="D303" s="22"/>
      <c r="E303" s="11"/>
      <c r="F303" s="11"/>
      <c r="G303" s="11"/>
      <c r="H303" s="79"/>
      <c r="I303" s="14"/>
      <c r="J303" s="14"/>
      <c r="K303" s="14"/>
      <c r="L303" s="14"/>
      <c r="M303" s="14"/>
      <c r="N303" s="14"/>
      <c r="O303" s="14"/>
      <c r="P303" s="14"/>
      <c r="Q303" s="14"/>
      <c r="R303" s="14"/>
      <c r="S303" s="14"/>
      <c r="T303" s="14"/>
      <c r="U303" s="14"/>
      <c r="V303" s="14"/>
      <c r="W303" s="14"/>
      <c r="X303" s="14"/>
      <c r="Y303" s="14"/>
      <c r="Z303" s="14"/>
      <c r="AA303" s="14"/>
      <c r="AB303" s="14"/>
    </row>
    <row r="304">
      <c r="A304" s="7"/>
      <c r="B304" s="11"/>
      <c r="C304" s="9"/>
      <c r="D304" s="22"/>
      <c r="E304" s="11"/>
      <c r="F304" s="11"/>
      <c r="G304" s="11"/>
      <c r="H304" s="79"/>
      <c r="I304" s="14"/>
      <c r="J304" s="14"/>
      <c r="K304" s="14"/>
      <c r="L304" s="14"/>
      <c r="M304" s="14"/>
      <c r="N304" s="14"/>
      <c r="O304" s="14"/>
      <c r="P304" s="14"/>
      <c r="Q304" s="14"/>
      <c r="R304" s="14"/>
      <c r="S304" s="14"/>
      <c r="T304" s="14"/>
      <c r="U304" s="14"/>
      <c r="V304" s="14"/>
      <c r="W304" s="14"/>
      <c r="X304" s="14"/>
      <c r="Y304" s="14"/>
      <c r="Z304" s="14"/>
      <c r="AA304" s="14"/>
      <c r="AB304" s="14"/>
    </row>
    <row r="305">
      <c r="A305" s="7"/>
      <c r="B305" s="11"/>
      <c r="C305" s="9"/>
      <c r="D305" s="22"/>
      <c r="E305" s="11"/>
      <c r="F305" s="11"/>
      <c r="G305" s="11"/>
      <c r="H305" s="79"/>
      <c r="I305" s="14"/>
      <c r="J305" s="14"/>
      <c r="K305" s="14"/>
      <c r="L305" s="14"/>
      <c r="M305" s="14"/>
      <c r="N305" s="14"/>
      <c r="O305" s="14"/>
      <c r="P305" s="14"/>
      <c r="Q305" s="14"/>
      <c r="R305" s="14"/>
      <c r="S305" s="14"/>
      <c r="T305" s="14"/>
      <c r="U305" s="14"/>
      <c r="V305" s="14"/>
      <c r="W305" s="14"/>
      <c r="X305" s="14"/>
      <c r="Y305" s="14"/>
      <c r="Z305" s="14"/>
      <c r="AA305" s="14"/>
      <c r="AB305" s="14"/>
    </row>
    <row r="306">
      <c r="A306" s="7"/>
      <c r="B306" s="11"/>
      <c r="C306" s="9"/>
      <c r="D306" s="22"/>
      <c r="E306" s="11"/>
      <c r="F306" s="11"/>
      <c r="G306" s="11"/>
      <c r="H306" s="79"/>
      <c r="I306" s="14"/>
      <c r="J306" s="14"/>
      <c r="K306" s="14"/>
      <c r="L306" s="14"/>
      <c r="M306" s="14"/>
      <c r="N306" s="14"/>
      <c r="O306" s="14"/>
      <c r="P306" s="14"/>
      <c r="Q306" s="14"/>
      <c r="R306" s="14"/>
      <c r="S306" s="14"/>
      <c r="T306" s="14"/>
      <c r="U306" s="14"/>
      <c r="V306" s="14"/>
      <c r="W306" s="14"/>
      <c r="X306" s="14"/>
      <c r="Y306" s="14"/>
      <c r="Z306" s="14"/>
      <c r="AA306" s="14"/>
      <c r="AB306" s="14"/>
    </row>
    <row r="307">
      <c r="A307" s="7"/>
      <c r="B307" s="11"/>
      <c r="C307" s="9"/>
      <c r="D307" s="22"/>
      <c r="E307" s="11"/>
      <c r="F307" s="11"/>
      <c r="G307" s="11"/>
      <c r="H307" s="79"/>
      <c r="I307" s="14"/>
      <c r="J307" s="14"/>
      <c r="K307" s="14"/>
      <c r="L307" s="14"/>
      <c r="M307" s="14"/>
      <c r="N307" s="14"/>
      <c r="O307" s="14"/>
      <c r="P307" s="14"/>
      <c r="Q307" s="14"/>
      <c r="R307" s="14"/>
      <c r="S307" s="14"/>
      <c r="T307" s="14"/>
      <c r="U307" s="14"/>
      <c r="V307" s="14"/>
      <c r="W307" s="14"/>
      <c r="X307" s="14"/>
      <c r="Y307" s="14"/>
      <c r="Z307" s="14"/>
      <c r="AA307" s="14"/>
      <c r="AB307" s="14"/>
    </row>
    <row r="308">
      <c r="A308" s="7"/>
      <c r="B308" s="11"/>
      <c r="C308" s="9"/>
      <c r="D308" s="22"/>
      <c r="E308" s="11"/>
      <c r="F308" s="11"/>
      <c r="G308" s="11"/>
      <c r="H308" s="79"/>
      <c r="I308" s="14"/>
      <c r="J308" s="14"/>
      <c r="K308" s="14"/>
      <c r="L308" s="14"/>
      <c r="M308" s="14"/>
      <c r="N308" s="14"/>
      <c r="O308" s="14"/>
      <c r="P308" s="14"/>
      <c r="Q308" s="14"/>
      <c r="R308" s="14"/>
      <c r="S308" s="14"/>
      <c r="T308" s="14"/>
      <c r="U308" s="14"/>
      <c r="V308" s="14"/>
      <c r="W308" s="14"/>
      <c r="X308" s="14"/>
      <c r="Y308" s="14"/>
      <c r="Z308" s="14"/>
      <c r="AA308" s="14"/>
      <c r="AB308" s="14"/>
    </row>
    <row r="309">
      <c r="A309" s="7"/>
      <c r="B309" s="11"/>
      <c r="C309" s="9"/>
      <c r="D309" s="22"/>
      <c r="E309" s="11"/>
      <c r="F309" s="11"/>
      <c r="G309" s="11"/>
      <c r="H309" s="79"/>
      <c r="I309" s="14"/>
      <c r="J309" s="14"/>
      <c r="K309" s="14"/>
      <c r="L309" s="14"/>
      <c r="M309" s="14"/>
      <c r="N309" s="14"/>
      <c r="O309" s="14"/>
      <c r="P309" s="14"/>
      <c r="Q309" s="14"/>
      <c r="R309" s="14"/>
      <c r="S309" s="14"/>
      <c r="T309" s="14"/>
      <c r="U309" s="14"/>
      <c r="V309" s="14"/>
      <c r="W309" s="14"/>
      <c r="X309" s="14"/>
      <c r="Y309" s="14"/>
      <c r="Z309" s="14"/>
      <c r="AA309" s="14"/>
      <c r="AB309" s="14"/>
    </row>
    <row r="310">
      <c r="A310" s="7"/>
      <c r="B310" s="11"/>
      <c r="C310" s="9"/>
      <c r="D310" s="22"/>
      <c r="E310" s="11"/>
      <c r="F310" s="11"/>
      <c r="G310" s="11"/>
      <c r="H310" s="79"/>
      <c r="I310" s="14"/>
      <c r="J310" s="14"/>
      <c r="K310" s="14"/>
      <c r="L310" s="14"/>
      <c r="M310" s="14"/>
      <c r="N310" s="14"/>
      <c r="O310" s="14"/>
      <c r="P310" s="14"/>
      <c r="Q310" s="14"/>
      <c r="R310" s="14"/>
      <c r="S310" s="14"/>
      <c r="T310" s="14"/>
      <c r="U310" s="14"/>
      <c r="V310" s="14"/>
      <c r="W310" s="14"/>
      <c r="X310" s="14"/>
      <c r="Y310" s="14"/>
      <c r="Z310" s="14"/>
      <c r="AA310" s="14"/>
      <c r="AB310" s="14"/>
    </row>
    <row r="311">
      <c r="A311" s="7"/>
      <c r="B311" s="11"/>
      <c r="C311" s="9"/>
      <c r="D311" s="22"/>
      <c r="E311" s="11"/>
      <c r="F311" s="11"/>
      <c r="G311" s="11"/>
      <c r="H311" s="79"/>
      <c r="I311" s="14"/>
      <c r="J311" s="14"/>
      <c r="K311" s="14"/>
      <c r="L311" s="14"/>
      <c r="M311" s="14"/>
      <c r="N311" s="14"/>
      <c r="O311" s="14"/>
      <c r="P311" s="14"/>
      <c r="Q311" s="14"/>
      <c r="R311" s="14"/>
      <c r="S311" s="14"/>
      <c r="T311" s="14"/>
      <c r="U311" s="14"/>
      <c r="V311" s="14"/>
      <c r="W311" s="14"/>
      <c r="X311" s="14"/>
      <c r="Y311" s="14"/>
      <c r="Z311" s="14"/>
      <c r="AA311" s="14"/>
      <c r="AB311" s="14"/>
    </row>
    <row r="312">
      <c r="A312" s="7"/>
      <c r="B312" s="11"/>
      <c r="C312" s="9"/>
      <c r="D312" s="22"/>
      <c r="E312" s="11"/>
      <c r="F312" s="11"/>
      <c r="G312" s="11"/>
      <c r="H312" s="79"/>
      <c r="I312" s="14"/>
      <c r="J312" s="14"/>
      <c r="K312" s="14"/>
      <c r="L312" s="14"/>
      <c r="M312" s="14"/>
      <c r="N312" s="14"/>
      <c r="O312" s="14"/>
      <c r="P312" s="14"/>
      <c r="Q312" s="14"/>
      <c r="R312" s="14"/>
      <c r="S312" s="14"/>
      <c r="T312" s="14"/>
      <c r="U312" s="14"/>
      <c r="V312" s="14"/>
      <c r="W312" s="14"/>
      <c r="X312" s="14"/>
      <c r="Y312" s="14"/>
      <c r="Z312" s="14"/>
      <c r="AA312" s="14"/>
      <c r="AB312" s="14"/>
    </row>
    <row r="313">
      <c r="A313" s="7"/>
      <c r="B313" s="11"/>
      <c r="C313" s="9"/>
      <c r="D313" s="22"/>
      <c r="E313" s="11"/>
      <c r="F313" s="11"/>
      <c r="G313" s="11"/>
      <c r="H313" s="79"/>
      <c r="I313" s="14"/>
      <c r="J313" s="14"/>
      <c r="K313" s="14"/>
      <c r="L313" s="14"/>
      <c r="M313" s="14"/>
      <c r="N313" s="14"/>
      <c r="O313" s="14"/>
      <c r="P313" s="14"/>
      <c r="Q313" s="14"/>
      <c r="R313" s="14"/>
      <c r="S313" s="14"/>
      <c r="T313" s="14"/>
      <c r="U313" s="14"/>
      <c r="V313" s="14"/>
      <c r="W313" s="14"/>
      <c r="X313" s="14"/>
      <c r="Y313" s="14"/>
      <c r="Z313" s="14"/>
      <c r="AA313" s="14"/>
      <c r="AB313" s="14"/>
    </row>
    <row r="314">
      <c r="A314" s="7"/>
      <c r="B314" s="11"/>
      <c r="C314" s="9"/>
      <c r="D314" s="22"/>
      <c r="E314" s="11"/>
      <c r="F314" s="11"/>
      <c r="G314" s="11"/>
      <c r="H314" s="79"/>
      <c r="I314" s="14"/>
      <c r="J314" s="14"/>
      <c r="K314" s="14"/>
      <c r="L314" s="14"/>
      <c r="M314" s="14"/>
      <c r="N314" s="14"/>
      <c r="O314" s="14"/>
      <c r="P314" s="14"/>
      <c r="Q314" s="14"/>
      <c r="R314" s="14"/>
      <c r="S314" s="14"/>
      <c r="T314" s="14"/>
      <c r="U314" s="14"/>
      <c r="V314" s="14"/>
      <c r="W314" s="14"/>
      <c r="X314" s="14"/>
      <c r="Y314" s="14"/>
      <c r="Z314" s="14"/>
      <c r="AA314" s="14"/>
      <c r="AB314" s="14"/>
    </row>
    <row r="315">
      <c r="A315" s="7"/>
      <c r="B315" s="11"/>
      <c r="C315" s="9"/>
      <c r="D315" s="22"/>
      <c r="E315" s="11"/>
      <c r="F315" s="11"/>
      <c r="G315" s="11"/>
      <c r="H315" s="79"/>
      <c r="I315" s="14"/>
      <c r="J315" s="14"/>
      <c r="K315" s="14"/>
      <c r="L315" s="14"/>
      <c r="M315" s="14"/>
      <c r="N315" s="14"/>
      <c r="O315" s="14"/>
      <c r="P315" s="14"/>
      <c r="Q315" s="14"/>
      <c r="R315" s="14"/>
      <c r="S315" s="14"/>
      <c r="T315" s="14"/>
      <c r="U315" s="14"/>
      <c r="V315" s="14"/>
      <c r="W315" s="14"/>
      <c r="X315" s="14"/>
      <c r="Y315" s="14"/>
      <c r="Z315" s="14"/>
      <c r="AA315" s="14"/>
      <c r="AB315" s="14"/>
    </row>
    <row r="316">
      <c r="A316" s="7"/>
      <c r="B316" s="11"/>
      <c r="C316" s="9"/>
      <c r="D316" s="22"/>
      <c r="E316" s="11"/>
      <c r="F316" s="11"/>
      <c r="G316" s="11"/>
      <c r="H316" s="79"/>
      <c r="I316" s="14"/>
      <c r="J316" s="14"/>
      <c r="K316" s="14"/>
      <c r="L316" s="14"/>
      <c r="M316" s="14"/>
      <c r="N316" s="14"/>
      <c r="O316" s="14"/>
      <c r="P316" s="14"/>
      <c r="Q316" s="14"/>
      <c r="R316" s="14"/>
      <c r="S316" s="14"/>
      <c r="T316" s="14"/>
      <c r="U316" s="14"/>
      <c r="V316" s="14"/>
      <c r="W316" s="14"/>
      <c r="X316" s="14"/>
      <c r="Y316" s="14"/>
      <c r="Z316" s="14"/>
      <c r="AA316" s="14"/>
      <c r="AB316" s="14"/>
    </row>
    <row r="317">
      <c r="A317" s="7"/>
      <c r="B317" s="11"/>
      <c r="C317" s="9"/>
      <c r="D317" s="22"/>
      <c r="E317" s="11"/>
      <c r="F317" s="11"/>
      <c r="G317" s="11"/>
      <c r="H317" s="79"/>
      <c r="I317" s="14"/>
      <c r="J317" s="14"/>
      <c r="K317" s="14"/>
      <c r="L317" s="14"/>
      <c r="M317" s="14"/>
      <c r="N317" s="14"/>
      <c r="O317" s="14"/>
      <c r="P317" s="14"/>
      <c r="Q317" s="14"/>
      <c r="R317" s="14"/>
      <c r="S317" s="14"/>
      <c r="T317" s="14"/>
      <c r="U317" s="14"/>
      <c r="V317" s="14"/>
      <c r="W317" s="14"/>
      <c r="X317" s="14"/>
      <c r="Y317" s="14"/>
      <c r="Z317" s="14"/>
      <c r="AA317" s="14"/>
      <c r="AB317" s="14"/>
    </row>
    <row r="318">
      <c r="A318" s="7"/>
      <c r="B318" s="11"/>
      <c r="C318" s="9"/>
      <c r="D318" s="22"/>
      <c r="E318" s="11"/>
      <c r="F318" s="11"/>
      <c r="G318" s="11"/>
      <c r="H318" s="79"/>
      <c r="I318" s="14"/>
      <c r="J318" s="14"/>
      <c r="K318" s="14"/>
      <c r="L318" s="14"/>
      <c r="M318" s="14"/>
      <c r="N318" s="14"/>
      <c r="O318" s="14"/>
      <c r="P318" s="14"/>
      <c r="Q318" s="14"/>
      <c r="R318" s="14"/>
      <c r="S318" s="14"/>
      <c r="T318" s="14"/>
      <c r="U318" s="14"/>
      <c r="V318" s="14"/>
      <c r="W318" s="14"/>
      <c r="X318" s="14"/>
      <c r="Y318" s="14"/>
      <c r="Z318" s="14"/>
      <c r="AA318" s="14"/>
      <c r="AB318" s="14"/>
    </row>
    <row r="319">
      <c r="A319" s="7"/>
      <c r="B319" s="11"/>
      <c r="C319" s="9"/>
      <c r="D319" s="22"/>
      <c r="E319" s="11"/>
      <c r="F319" s="11"/>
      <c r="G319" s="11"/>
      <c r="H319" s="79"/>
      <c r="I319" s="14"/>
      <c r="J319" s="14"/>
      <c r="K319" s="14"/>
      <c r="L319" s="14"/>
      <c r="M319" s="14"/>
      <c r="N319" s="14"/>
      <c r="O319" s="14"/>
      <c r="P319" s="14"/>
      <c r="Q319" s="14"/>
      <c r="R319" s="14"/>
      <c r="S319" s="14"/>
      <c r="T319" s="14"/>
      <c r="U319" s="14"/>
      <c r="V319" s="14"/>
      <c r="W319" s="14"/>
      <c r="X319" s="14"/>
      <c r="Y319" s="14"/>
      <c r="Z319" s="14"/>
      <c r="AA319" s="14"/>
      <c r="AB319" s="14"/>
    </row>
    <row r="320">
      <c r="A320" s="7"/>
      <c r="B320" s="11"/>
      <c r="C320" s="9"/>
      <c r="D320" s="22"/>
      <c r="E320" s="11"/>
      <c r="F320" s="11"/>
      <c r="G320" s="11"/>
      <c r="H320" s="79"/>
      <c r="I320" s="14"/>
      <c r="J320" s="14"/>
      <c r="K320" s="14"/>
      <c r="L320" s="14"/>
      <c r="M320" s="14"/>
      <c r="N320" s="14"/>
      <c r="O320" s="14"/>
      <c r="P320" s="14"/>
      <c r="Q320" s="14"/>
      <c r="R320" s="14"/>
      <c r="S320" s="14"/>
      <c r="T320" s="14"/>
      <c r="U320" s="14"/>
      <c r="V320" s="14"/>
      <c r="W320" s="14"/>
      <c r="X320" s="14"/>
      <c r="Y320" s="14"/>
      <c r="Z320" s="14"/>
      <c r="AA320" s="14"/>
      <c r="AB320" s="14"/>
    </row>
    <row r="321">
      <c r="A321" s="7"/>
      <c r="B321" s="11"/>
      <c r="C321" s="9"/>
      <c r="D321" s="22"/>
      <c r="E321" s="11"/>
      <c r="F321" s="11"/>
      <c r="G321" s="11"/>
      <c r="H321" s="79"/>
      <c r="I321" s="14"/>
      <c r="J321" s="14"/>
      <c r="K321" s="14"/>
      <c r="L321" s="14"/>
      <c r="M321" s="14"/>
      <c r="N321" s="14"/>
      <c r="O321" s="14"/>
      <c r="P321" s="14"/>
      <c r="Q321" s="14"/>
      <c r="R321" s="14"/>
      <c r="S321" s="14"/>
      <c r="T321" s="14"/>
      <c r="U321" s="14"/>
      <c r="V321" s="14"/>
      <c r="W321" s="14"/>
      <c r="X321" s="14"/>
      <c r="Y321" s="14"/>
      <c r="Z321" s="14"/>
      <c r="AA321" s="14"/>
      <c r="AB321" s="14"/>
    </row>
    <row r="322">
      <c r="A322" s="7"/>
      <c r="B322" s="11"/>
      <c r="C322" s="9"/>
      <c r="D322" s="22"/>
      <c r="E322" s="11"/>
      <c r="F322" s="11"/>
      <c r="G322" s="11"/>
      <c r="H322" s="79"/>
      <c r="I322" s="14"/>
      <c r="J322" s="14"/>
      <c r="K322" s="14"/>
      <c r="L322" s="14"/>
      <c r="M322" s="14"/>
      <c r="N322" s="14"/>
      <c r="O322" s="14"/>
      <c r="P322" s="14"/>
      <c r="Q322" s="14"/>
      <c r="R322" s="14"/>
      <c r="S322" s="14"/>
      <c r="T322" s="14"/>
      <c r="U322" s="14"/>
      <c r="V322" s="14"/>
      <c r="W322" s="14"/>
      <c r="X322" s="14"/>
      <c r="Y322" s="14"/>
      <c r="Z322" s="14"/>
      <c r="AA322" s="14"/>
      <c r="AB322" s="14"/>
    </row>
    <row r="323">
      <c r="A323" s="7"/>
      <c r="B323" s="11"/>
      <c r="C323" s="9"/>
      <c r="D323" s="22"/>
      <c r="E323" s="11"/>
      <c r="F323" s="11"/>
      <c r="G323" s="11"/>
      <c r="H323" s="79"/>
      <c r="I323" s="14"/>
      <c r="J323" s="14"/>
      <c r="K323" s="14"/>
      <c r="L323" s="14"/>
      <c r="M323" s="14"/>
      <c r="N323" s="14"/>
      <c r="O323" s="14"/>
      <c r="P323" s="14"/>
      <c r="Q323" s="14"/>
      <c r="R323" s="14"/>
      <c r="S323" s="14"/>
      <c r="T323" s="14"/>
      <c r="U323" s="14"/>
      <c r="V323" s="14"/>
      <c r="W323" s="14"/>
      <c r="X323" s="14"/>
      <c r="Y323" s="14"/>
      <c r="Z323" s="14"/>
      <c r="AA323" s="14"/>
      <c r="AB323" s="14"/>
    </row>
    <row r="324">
      <c r="A324" s="7"/>
      <c r="B324" s="11"/>
      <c r="C324" s="9"/>
      <c r="D324" s="22"/>
      <c r="E324" s="11"/>
      <c r="F324" s="11"/>
      <c r="G324" s="11"/>
      <c r="H324" s="79"/>
      <c r="I324" s="14"/>
      <c r="J324" s="14"/>
      <c r="K324" s="14"/>
      <c r="L324" s="14"/>
      <c r="M324" s="14"/>
      <c r="N324" s="14"/>
      <c r="O324" s="14"/>
      <c r="P324" s="14"/>
      <c r="Q324" s="14"/>
      <c r="R324" s="14"/>
      <c r="S324" s="14"/>
      <c r="T324" s="14"/>
      <c r="U324" s="14"/>
      <c r="V324" s="14"/>
      <c r="W324" s="14"/>
      <c r="X324" s="14"/>
      <c r="Y324" s="14"/>
      <c r="Z324" s="14"/>
      <c r="AA324" s="14"/>
      <c r="AB324" s="14"/>
    </row>
    <row r="325">
      <c r="A325" s="7"/>
      <c r="B325" s="11"/>
      <c r="C325" s="9"/>
      <c r="D325" s="22"/>
      <c r="E325" s="11"/>
      <c r="F325" s="11"/>
      <c r="G325" s="11"/>
      <c r="H325" s="79"/>
      <c r="I325" s="14"/>
      <c r="J325" s="14"/>
      <c r="K325" s="14"/>
      <c r="L325" s="14"/>
      <c r="M325" s="14"/>
      <c r="N325" s="14"/>
      <c r="O325" s="14"/>
      <c r="P325" s="14"/>
      <c r="Q325" s="14"/>
      <c r="R325" s="14"/>
      <c r="S325" s="14"/>
      <c r="T325" s="14"/>
      <c r="U325" s="14"/>
      <c r="V325" s="14"/>
      <c r="W325" s="14"/>
      <c r="X325" s="14"/>
      <c r="Y325" s="14"/>
      <c r="Z325" s="14"/>
      <c r="AA325" s="14"/>
      <c r="AB325" s="14"/>
    </row>
    <row r="326">
      <c r="A326" s="7"/>
      <c r="B326" s="11"/>
      <c r="C326" s="9"/>
      <c r="D326" s="22"/>
      <c r="E326" s="11"/>
      <c r="F326" s="11"/>
      <c r="G326" s="11"/>
      <c r="H326" s="79"/>
      <c r="I326" s="14"/>
      <c r="J326" s="14"/>
      <c r="K326" s="14"/>
      <c r="L326" s="14"/>
      <c r="M326" s="14"/>
      <c r="N326" s="14"/>
      <c r="O326" s="14"/>
      <c r="P326" s="14"/>
      <c r="Q326" s="14"/>
      <c r="R326" s="14"/>
      <c r="S326" s="14"/>
      <c r="T326" s="14"/>
      <c r="U326" s="14"/>
      <c r="V326" s="14"/>
      <c r="W326" s="14"/>
      <c r="X326" s="14"/>
      <c r="Y326" s="14"/>
      <c r="Z326" s="14"/>
      <c r="AA326" s="14"/>
      <c r="AB326" s="14"/>
    </row>
    <row r="327">
      <c r="A327" s="7"/>
      <c r="B327" s="11"/>
      <c r="C327" s="9"/>
      <c r="D327" s="22"/>
      <c r="E327" s="11"/>
      <c r="F327" s="11"/>
      <c r="G327" s="11"/>
      <c r="H327" s="79"/>
      <c r="I327" s="14"/>
      <c r="J327" s="14"/>
      <c r="K327" s="14"/>
      <c r="L327" s="14"/>
      <c r="M327" s="14"/>
      <c r="N327" s="14"/>
      <c r="O327" s="14"/>
      <c r="P327" s="14"/>
      <c r="Q327" s="14"/>
      <c r="R327" s="14"/>
      <c r="S327" s="14"/>
      <c r="T327" s="14"/>
      <c r="U327" s="14"/>
      <c r="V327" s="14"/>
      <c r="W327" s="14"/>
      <c r="X327" s="14"/>
      <c r="Y327" s="14"/>
      <c r="Z327" s="14"/>
      <c r="AA327" s="14"/>
      <c r="AB327" s="14"/>
    </row>
    <row r="328">
      <c r="A328" s="7"/>
      <c r="B328" s="11"/>
      <c r="C328" s="9"/>
      <c r="D328" s="22"/>
      <c r="E328" s="11"/>
      <c r="F328" s="11"/>
      <c r="G328" s="11"/>
      <c r="H328" s="79"/>
      <c r="I328" s="14"/>
      <c r="J328" s="14"/>
      <c r="K328" s="14"/>
      <c r="L328" s="14"/>
      <c r="M328" s="14"/>
      <c r="N328" s="14"/>
      <c r="O328" s="14"/>
      <c r="P328" s="14"/>
      <c r="Q328" s="14"/>
      <c r="R328" s="14"/>
      <c r="S328" s="14"/>
      <c r="T328" s="14"/>
      <c r="U328" s="14"/>
      <c r="V328" s="14"/>
      <c r="W328" s="14"/>
      <c r="X328" s="14"/>
      <c r="Y328" s="14"/>
      <c r="Z328" s="14"/>
      <c r="AA328" s="14"/>
      <c r="AB328" s="14"/>
    </row>
    <row r="329">
      <c r="A329" s="7"/>
      <c r="B329" s="11"/>
      <c r="C329" s="9"/>
      <c r="D329" s="22"/>
      <c r="E329" s="11"/>
      <c r="F329" s="11"/>
      <c r="G329" s="11"/>
      <c r="H329" s="79"/>
      <c r="I329" s="14"/>
      <c r="J329" s="14"/>
      <c r="K329" s="14"/>
      <c r="L329" s="14"/>
      <c r="M329" s="14"/>
      <c r="N329" s="14"/>
      <c r="O329" s="14"/>
      <c r="P329" s="14"/>
      <c r="Q329" s="14"/>
      <c r="R329" s="14"/>
      <c r="S329" s="14"/>
      <c r="T329" s="14"/>
      <c r="U329" s="14"/>
      <c r="V329" s="14"/>
      <c r="W329" s="14"/>
      <c r="X329" s="14"/>
      <c r="Y329" s="14"/>
      <c r="Z329" s="14"/>
      <c r="AA329" s="14"/>
      <c r="AB329" s="14"/>
    </row>
    <row r="330">
      <c r="A330" s="7"/>
      <c r="B330" s="11"/>
      <c r="C330" s="9"/>
      <c r="D330" s="22"/>
      <c r="E330" s="11"/>
      <c r="F330" s="11"/>
      <c r="G330" s="11"/>
      <c r="H330" s="79"/>
      <c r="I330" s="14"/>
      <c r="J330" s="14"/>
      <c r="K330" s="14"/>
      <c r="L330" s="14"/>
      <c r="M330" s="14"/>
      <c r="N330" s="14"/>
      <c r="O330" s="14"/>
      <c r="P330" s="14"/>
      <c r="Q330" s="14"/>
      <c r="R330" s="14"/>
      <c r="S330" s="14"/>
      <c r="T330" s="14"/>
      <c r="U330" s="14"/>
      <c r="V330" s="14"/>
      <c r="W330" s="14"/>
      <c r="X330" s="14"/>
      <c r="Y330" s="14"/>
      <c r="Z330" s="14"/>
      <c r="AA330" s="14"/>
      <c r="AB330" s="14"/>
    </row>
    <row r="331">
      <c r="A331" s="7"/>
      <c r="B331" s="11"/>
      <c r="C331" s="9"/>
      <c r="D331" s="22"/>
      <c r="E331" s="11"/>
      <c r="F331" s="11"/>
      <c r="G331" s="11"/>
      <c r="H331" s="79"/>
      <c r="I331" s="14"/>
      <c r="J331" s="14"/>
      <c r="K331" s="14"/>
      <c r="L331" s="14"/>
      <c r="M331" s="14"/>
      <c r="N331" s="14"/>
      <c r="O331" s="14"/>
      <c r="P331" s="14"/>
      <c r="Q331" s="14"/>
      <c r="R331" s="14"/>
      <c r="S331" s="14"/>
      <c r="T331" s="14"/>
      <c r="U331" s="14"/>
      <c r="V331" s="14"/>
      <c r="W331" s="14"/>
      <c r="X331" s="14"/>
      <c r="Y331" s="14"/>
      <c r="Z331" s="14"/>
      <c r="AA331" s="14"/>
      <c r="AB331" s="14"/>
    </row>
    <row r="332">
      <c r="A332" s="7"/>
      <c r="B332" s="11"/>
      <c r="C332" s="9"/>
      <c r="D332" s="22"/>
      <c r="E332" s="11"/>
      <c r="F332" s="11"/>
      <c r="G332" s="11"/>
      <c r="H332" s="79"/>
      <c r="I332" s="14"/>
      <c r="J332" s="14"/>
      <c r="K332" s="14"/>
      <c r="L332" s="14"/>
      <c r="M332" s="14"/>
      <c r="N332" s="14"/>
      <c r="O332" s="14"/>
      <c r="P332" s="14"/>
      <c r="Q332" s="14"/>
      <c r="R332" s="14"/>
      <c r="S332" s="14"/>
      <c r="T332" s="14"/>
      <c r="U332" s="14"/>
      <c r="V332" s="14"/>
      <c r="W332" s="14"/>
      <c r="X332" s="14"/>
      <c r="Y332" s="14"/>
      <c r="Z332" s="14"/>
      <c r="AA332" s="14"/>
      <c r="AB332" s="14"/>
    </row>
    <row r="333">
      <c r="A333" s="7"/>
      <c r="B333" s="11"/>
      <c r="C333" s="9"/>
      <c r="D333" s="22"/>
      <c r="E333" s="11"/>
      <c r="F333" s="11"/>
      <c r="G333" s="11"/>
      <c r="H333" s="79"/>
      <c r="I333" s="14"/>
      <c r="J333" s="14"/>
      <c r="K333" s="14"/>
      <c r="L333" s="14"/>
      <c r="M333" s="14"/>
      <c r="N333" s="14"/>
      <c r="O333" s="14"/>
      <c r="P333" s="14"/>
      <c r="Q333" s="14"/>
      <c r="R333" s="14"/>
      <c r="S333" s="14"/>
      <c r="T333" s="14"/>
      <c r="U333" s="14"/>
      <c r="V333" s="14"/>
      <c r="W333" s="14"/>
      <c r="X333" s="14"/>
      <c r="Y333" s="14"/>
      <c r="Z333" s="14"/>
      <c r="AA333" s="14"/>
      <c r="AB333" s="14"/>
    </row>
    <row r="334">
      <c r="A334" s="7"/>
      <c r="B334" s="11"/>
      <c r="C334" s="9"/>
      <c r="D334" s="22"/>
      <c r="E334" s="11"/>
      <c r="F334" s="11"/>
      <c r="G334" s="11"/>
      <c r="H334" s="79"/>
      <c r="I334" s="14"/>
      <c r="J334" s="14"/>
      <c r="K334" s="14"/>
      <c r="L334" s="14"/>
      <c r="M334" s="14"/>
      <c r="N334" s="14"/>
      <c r="O334" s="14"/>
      <c r="P334" s="14"/>
      <c r="Q334" s="14"/>
      <c r="R334" s="14"/>
      <c r="S334" s="14"/>
      <c r="T334" s="14"/>
      <c r="U334" s="14"/>
      <c r="V334" s="14"/>
      <c r="W334" s="14"/>
      <c r="X334" s="14"/>
      <c r="Y334" s="14"/>
      <c r="Z334" s="14"/>
      <c r="AA334" s="14"/>
      <c r="AB334" s="14"/>
    </row>
    <row r="335">
      <c r="A335" s="7"/>
      <c r="B335" s="11"/>
      <c r="C335" s="9"/>
      <c r="D335" s="22"/>
      <c r="E335" s="11"/>
      <c r="F335" s="11"/>
      <c r="G335" s="11"/>
      <c r="H335" s="79"/>
      <c r="I335" s="14"/>
      <c r="J335" s="14"/>
      <c r="K335" s="14"/>
      <c r="L335" s="14"/>
      <c r="M335" s="14"/>
      <c r="N335" s="14"/>
      <c r="O335" s="14"/>
      <c r="P335" s="14"/>
      <c r="Q335" s="14"/>
      <c r="R335" s="14"/>
      <c r="S335" s="14"/>
      <c r="T335" s="14"/>
      <c r="U335" s="14"/>
      <c r="V335" s="14"/>
      <c r="W335" s="14"/>
      <c r="X335" s="14"/>
      <c r="Y335" s="14"/>
      <c r="Z335" s="14"/>
      <c r="AA335" s="14"/>
      <c r="AB335" s="14"/>
    </row>
    <row r="336">
      <c r="A336" s="7"/>
      <c r="B336" s="11"/>
      <c r="C336" s="9"/>
      <c r="D336" s="22"/>
      <c r="E336" s="11"/>
      <c r="F336" s="11"/>
      <c r="G336" s="11"/>
      <c r="H336" s="79"/>
      <c r="I336" s="14"/>
      <c r="J336" s="14"/>
      <c r="K336" s="14"/>
      <c r="L336" s="14"/>
      <c r="M336" s="14"/>
      <c r="N336" s="14"/>
      <c r="O336" s="14"/>
      <c r="P336" s="14"/>
      <c r="Q336" s="14"/>
      <c r="R336" s="14"/>
      <c r="S336" s="14"/>
      <c r="T336" s="14"/>
      <c r="U336" s="14"/>
      <c r="V336" s="14"/>
      <c r="W336" s="14"/>
      <c r="X336" s="14"/>
      <c r="Y336" s="14"/>
      <c r="Z336" s="14"/>
      <c r="AA336" s="14"/>
      <c r="AB336" s="14"/>
    </row>
    <row r="337">
      <c r="A337" s="7"/>
      <c r="B337" s="11"/>
      <c r="C337" s="9"/>
      <c r="D337" s="22"/>
      <c r="E337" s="11"/>
      <c r="F337" s="11"/>
      <c r="G337" s="11"/>
      <c r="H337" s="79"/>
      <c r="I337" s="14"/>
      <c r="J337" s="14"/>
      <c r="K337" s="14"/>
      <c r="L337" s="14"/>
      <c r="M337" s="14"/>
      <c r="N337" s="14"/>
      <c r="O337" s="14"/>
      <c r="P337" s="14"/>
      <c r="Q337" s="14"/>
      <c r="R337" s="14"/>
      <c r="S337" s="14"/>
      <c r="T337" s="14"/>
      <c r="U337" s="14"/>
      <c r="V337" s="14"/>
      <c r="W337" s="14"/>
      <c r="X337" s="14"/>
      <c r="Y337" s="14"/>
      <c r="Z337" s="14"/>
      <c r="AA337" s="14"/>
      <c r="AB337" s="14"/>
    </row>
    <row r="338">
      <c r="A338" s="7"/>
      <c r="B338" s="11"/>
      <c r="C338" s="9"/>
      <c r="D338" s="22"/>
      <c r="E338" s="11"/>
      <c r="F338" s="11"/>
      <c r="G338" s="11"/>
      <c r="H338" s="79"/>
      <c r="I338" s="14"/>
      <c r="J338" s="14"/>
      <c r="K338" s="14"/>
      <c r="L338" s="14"/>
      <c r="M338" s="14"/>
      <c r="N338" s="14"/>
      <c r="O338" s="14"/>
      <c r="P338" s="14"/>
      <c r="Q338" s="14"/>
      <c r="R338" s="14"/>
      <c r="S338" s="14"/>
      <c r="T338" s="14"/>
      <c r="U338" s="14"/>
      <c r="V338" s="14"/>
      <c r="W338" s="14"/>
      <c r="X338" s="14"/>
      <c r="Y338" s="14"/>
      <c r="Z338" s="14"/>
      <c r="AA338" s="14"/>
      <c r="AB338" s="14"/>
    </row>
    <row r="339">
      <c r="A339" s="7"/>
      <c r="B339" s="11"/>
      <c r="C339" s="9"/>
      <c r="D339" s="22"/>
      <c r="E339" s="11"/>
      <c r="F339" s="11"/>
      <c r="G339" s="11"/>
      <c r="H339" s="79"/>
      <c r="I339" s="14"/>
      <c r="J339" s="14"/>
      <c r="K339" s="14"/>
      <c r="L339" s="14"/>
      <c r="M339" s="14"/>
      <c r="N339" s="14"/>
      <c r="O339" s="14"/>
      <c r="P339" s="14"/>
      <c r="Q339" s="14"/>
      <c r="R339" s="14"/>
      <c r="S339" s="14"/>
      <c r="T339" s="14"/>
      <c r="U339" s="14"/>
      <c r="V339" s="14"/>
      <c r="W339" s="14"/>
      <c r="X339" s="14"/>
      <c r="Y339" s="14"/>
      <c r="Z339" s="14"/>
      <c r="AA339" s="14"/>
      <c r="AB339" s="14"/>
    </row>
    <row r="340">
      <c r="A340" s="7"/>
      <c r="B340" s="11"/>
      <c r="C340" s="9"/>
      <c r="D340" s="22"/>
      <c r="E340" s="11"/>
      <c r="F340" s="11"/>
      <c r="G340" s="11"/>
      <c r="H340" s="79"/>
      <c r="I340" s="14"/>
      <c r="J340" s="14"/>
      <c r="K340" s="14"/>
      <c r="L340" s="14"/>
      <c r="M340" s="14"/>
      <c r="N340" s="14"/>
      <c r="O340" s="14"/>
      <c r="P340" s="14"/>
      <c r="Q340" s="14"/>
      <c r="R340" s="14"/>
      <c r="S340" s="14"/>
      <c r="T340" s="14"/>
      <c r="U340" s="14"/>
      <c r="V340" s="14"/>
      <c r="W340" s="14"/>
      <c r="X340" s="14"/>
      <c r="Y340" s="14"/>
      <c r="Z340" s="14"/>
      <c r="AA340" s="14"/>
      <c r="AB340" s="14"/>
    </row>
    <row r="341">
      <c r="A341" s="7"/>
      <c r="B341" s="11"/>
      <c r="C341" s="9"/>
      <c r="D341" s="22"/>
      <c r="E341" s="11"/>
      <c r="F341" s="11"/>
      <c r="G341" s="11"/>
      <c r="H341" s="79"/>
      <c r="I341" s="14"/>
      <c r="J341" s="14"/>
      <c r="K341" s="14"/>
      <c r="L341" s="14"/>
      <c r="M341" s="14"/>
      <c r="N341" s="14"/>
      <c r="O341" s="14"/>
      <c r="P341" s="14"/>
      <c r="Q341" s="14"/>
      <c r="R341" s="14"/>
      <c r="S341" s="14"/>
      <c r="T341" s="14"/>
      <c r="U341" s="14"/>
      <c r="V341" s="14"/>
      <c r="W341" s="14"/>
      <c r="X341" s="14"/>
      <c r="Y341" s="14"/>
      <c r="Z341" s="14"/>
      <c r="AA341" s="14"/>
      <c r="AB341" s="14"/>
    </row>
    <row r="342">
      <c r="A342" s="7"/>
      <c r="B342" s="11"/>
      <c r="C342" s="9"/>
      <c r="D342" s="22"/>
      <c r="E342" s="11"/>
      <c r="F342" s="11"/>
      <c r="G342" s="11"/>
      <c r="H342" s="79"/>
      <c r="I342" s="14"/>
      <c r="J342" s="14"/>
      <c r="K342" s="14"/>
      <c r="L342" s="14"/>
      <c r="M342" s="14"/>
      <c r="N342" s="14"/>
      <c r="O342" s="14"/>
      <c r="P342" s="14"/>
      <c r="Q342" s="14"/>
      <c r="R342" s="14"/>
      <c r="S342" s="14"/>
      <c r="T342" s="14"/>
      <c r="U342" s="14"/>
      <c r="V342" s="14"/>
      <c r="W342" s="14"/>
      <c r="X342" s="14"/>
      <c r="Y342" s="14"/>
      <c r="Z342" s="14"/>
      <c r="AA342" s="14"/>
      <c r="AB342" s="14"/>
    </row>
    <row r="343">
      <c r="A343" s="7"/>
      <c r="B343" s="11"/>
      <c r="C343" s="9"/>
      <c r="D343" s="22"/>
      <c r="E343" s="11"/>
      <c r="F343" s="11"/>
      <c r="G343" s="11"/>
      <c r="H343" s="79"/>
      <c r="I343" s="14"/>
      <c r="J343" s="14"/>
      <c r="K343" s="14"/>
      <c r="L343" s="14"/>
      <c r="M343" s="14"/>
      <c r="N343" s="14"/>
      <c r="O343" s="14"/>
      <c r="P343" s="14"/>
      <c r="Q343" s="14"/>
      <c r="R343" s="14"/>
      <c r="S343" s="14"/>
      <c r="T343" s="14"/>
      <c r="U343" s="14"/>
      <c r="V343" s="14"/>
      <c r="W343" s="14"/>
      <c r="X343" s="14"/>
      <c r="Y343" s="14"/>
      <c r="Z343" s="14"/>
      <c r="AA343" s="14"/>
      <c r="AB343" s="14"/>
    </row>
    <row r="344">
      <c r="A344" s="7"/>
      <c r="B344" s="11"/>
      <c r="C344" s="9"/>
      <c r="D344" s="22"/>
      <c r="E344" s="11"/>
      <c r="F344" s="11"/>
      <c r="G344" s="11"/>
      <c r="H344" s="79"/>
      <c r="I344" s="14"/>
      <c r="J344" s="14"/>
      <c r="K344" s="14"/>
      <c r="L344" s="14"/>
      <c r="M344" s="14"/>
      <c r="N344" s="14"/>
      <c r="O344" s="14"/>
      <c r="P344" s="14"/>
      <c r="Q344" s="14"/>
      <c r="R344" s="14"/>
      <c r="S344" s="14"/>
      <c r="T344" s="14"/>
      <c r="U344" s="14"/>
      <c r="V344" s="14"/>
      <c r="W344" s="14"/>
      <c r="X344" s="14"/>
      <c r="Y344" s="14"/>
      <c r="Z344" s="14"/>
      <c r="AA344" s="14"/>
      <c r="AB344" s="14"/>
    </row>
    <row r="345">
      <c r="A345" s="7"/>
      <c r="B345" s="11"/>
      <c r="C345" s="9"/>
      <c r="D345" s="22"/>
      <c r="E345" s="11"/>
      <c r="F345" s="11"/>
      <c r="G345" s="11"/>
      <c r="H345" s="79"/>
      <c r="I345" s="14"/>
      <c r="J345" s="14"/>
      <c r="K345" s="14"/>
      <c r="L345" s="14"/>
      <c r="M345" s="14"/>
      <c r="N345" s="14"/>
      <c r="O345" s="14"/>
      <c r="P345" s="14"/>
      <c r="Q345" s="14"/>
      <c r="R345" s="14"/>
      <c r="S345" s="14"/>
      <c r="T345" s="14"/>
      <c r="U345" s="14"/>
      <c r="V345" s="14"/>
      <c r="W345" s="14"/>
      <c r="X345" s="14"/>
      <c r="Y345" s="14"/>
      <c r="Z345" s="14"/>
      <c r="AA345" s="14"/>
      <c r="AB345" s="14"/>
    </row>
    <row r="346">
      <c r="A346" s="7"/>
      <c r="B346" s="11"/>
      <c r="C346" s="9"/>
      <c r="D346" s="22"/>
      <c r="E346" s="11"/>
      <c r="F346" s="11"/>
      <c r="G346" s="11"/>
      <c r="H346" s="79"/>
      <c r="I346" s="14"/>
      <c r="J346" s="14"/>
      <c r="K346" s="14"/>
      <c r="L346" s="14"/>
      <c r="M346" s="14"/>
      <c r="N346" s="14"/>
      <c r="O346" s="14"/>
      <c r="P346" s="14"/>
      <c r="Q346" s="14"/>
      <c r="R346" s="14"/>
      <c r="S346" s="14"/>
      <c r="T346" s="14"/>
      <c r="U346" s="14"/>
      <c r="V346" s="14"/>
      <c r="W346" s="14"/>
      <c r="X346" s="14"/>
      <c r="Y346" s="14"/>
      <c r="Z346" s="14"/>
      <c r="AA346" s="14"/>
      <c r="AB346" s="14"/>
    </row>
    <row r="347">
      <c r="A347" s="7"/>
      <c r="B347" s="11"/>
      <c r="C347" s="9"/>
      <c r="D347" s="22"/>
      <c r="E347" s="11"/>
      <c r="F347" s="11"/>
      <c r="G347" s="11"/>
      <c r="H347" s="79"/>
      <c r="I347" s="14"/>
      <c r="J347" s="14"/>
      <c r="K347" s="14"/>
      <c r="L347" s="14"/>
      <c r="M347" s="14"/>
      <c r="N347" s="14"/>
      <c r="O347" s="14"/>
      <c r="P347" s="14"/>
      <c r="Q347" s="14"/>
      <c r="R347" s="14"/>
      <c r="S347" s="14"/>
      <c r="T347" s="14"/>
      <c r="U347" s="14"/>
      <c r="V347" s="14"/>
      <c r="W347" s="14"/>
      <c r="X347" s="14"/>
      <c r="Y347" s="14"/>
      <c r="Z347" s="14"/>
      <c r="AA347" s="14"/>
      <c r="AB347" s="14"/>
    </row>
    <row r="348">
      <c r="A348" s="7"/>
      <c r="B348" s="11"/>
      <c r="C348" s="9"/>
      <c r="D348" s="22"/>
      <c r="E348" s="11"/>
      <c r="F348" s="11"/>
      <c r="G348" s="11"/>
      <c r="H348" s="79"/>
      <c r="I348" s="14"/>
      <c r="J348" s="14"/>
      <c r="K348" s="14"/>
      <c r="L348" s="14"/>
      <c r="M348" s="14"/>
      <c r="N348" s="14"/>
      <c r="O348" s="14"/>
      <c r="P348" s="14"/>
      <c r="Q348" s="14"/>
      <c r="R348" s="14"/>
      <c r="S348" s="14"/>
      <c r="T348" s="14"/>
      <c r="U348" s="14"/>
      <c r="V348" s="14"/>
      <c r="W348" s="14"/>
      <c r="X348" s="14"/>
      <c r="Y348" s="14"/>
      <c r="Z348" s="14"/>
      <c r="AA348" s="14"/>
      <c r="AB348" s="14"/>
    </row>
    <row r="349">
      <c r="A349" s="7"/>
      <c r="B349" s="11"/>
      <c r="C349" s="9"/>
      <c r="D349" s="22"/>
      <c r="E349" s="11"/>
      <c r="F349" s="11"/>
      <c r="G349" s="11"/>
      <c r="H349" s="79"/>
      <c r="I349" s="14"/>
      <c r="J349" s="14"/>
      <c r="K349" s="14"/>
      <c r="L349" s="14"/>
      <c r="M349" s="14"/>
      <c r="N349" s="14"/>
      <c r="O349" s="14"/>
      <c r="P349" s="14"/>
      <c r="Q349" s="14"/>
      <c r="R349" s="14"/>
      <c r="S349" s="14"/>
      <c r="T349" s="14"/>
      <c r="U349" s="14"/>
      <c r="V349" s="14"/>
      <c r="W349" s="14"/>
      <c r="X349" s="14"/>
      <c r="Y349" s="14"/>
      <c r="Z349" s="14"/>
      <c r="AA349" s="14"/>
      <c r="AB349" s="14"/>
    </row>
    <row r="350">
      <c r="A350" s="7"/>
      <c r="B350" s="11"/>
      <c r="C350" s="9"/>
      <c r="D350" s="22"/>
      <c r="E350" s="11"/>
      <c r="F350" s="11"/>
      <c r="G350" s="11"/>
      <c r="H350" s="79"/>
      <c r="I350" s="14"/>
      <c r="J350" s="14"/>
      <c r="K350" s="14"/>
      <c r="L350" s="14"/>
      <c r="M350" s="14"/>
      <c r="N350" s="14"/>
      <c r="O350" s="14"/>
      <c r="P350" s="14"/>
      <c r="Q350" s="14"/>
      <c r="R350" s="14"/>
      <c r="S350" s="14"/>
      <c r="T350" s="14"/>
      <c r="U350" s="14"/>
      <c r="V350" s="14"/>
      <c r="W350" s="14"/>
      <c r="X350" s="14"/>
      <c r="Y350" s="14"/>
      <c r="Z350" s="14"/>
      <c r="AA350" s="14"/>
      <c r="AB350" s="14"/>
    </row>
    <row r="351">
      <c r="A351" s="7"/>
      <c r="B351" s="11"/>
      <c r="C351" s="9"/>
      <c r="D351" s="22"/>
      <c r="E351" s="11"/>
      <c r="F351" s="11"/>
      <c r="G351" s="11"/>
      <c r="H351" s="79"/>
      <c r="I351" s="14"/>
      <c r="J351" s="14"/>
      <c r="K351" s="14"/>
      <c r="L351" s="14"/>
      <c r="M351" s="14"/>
      <c r="N351" s="14"/>
      <c r="O351" s="14"/>
      <c r="P351" s="14"/>
      <c r="Q351" s="14"/>
      <c r="R351" s="14"/>
      <c r="S351" s="14"/>
      <c r="T351" s="14"/>
      <c r="U351" s="14"/>
      <c r="V351" s="14"/>
      <c r="W351" s="14"/>
      <c r="X351" s="14"/>
      <c r="Y351" s="14"/>
      <c r="Z351" s="14"/>
      <c r="AA351" s="14"/>
      <c r="AB351" s="14"/>
    </row>
    <row r="352">
      <c r="A352" s="7"/>
      <c r="B352" s="11"/>
      <c r="C352" s="9"/>
      <c r="D352" s="22"/>
      <c r="E352" s="11"/>
      <c r="F352" s="11"/>
      <c r="G352" s="11"/>
      <c r="H352" s="79"/>
      <c r="I352" s="14"/>
      <c r="J352" s="14"/>
      <c r="K352" s="14"/>
      <c r="L352" s="14"/>
      <c r="M352" s="14"/>
      <c r="N352" s="14"/>
      <c r="O352" s="14"/>
      <c r="P352" s="14"/>
      <c r="Q352" s="14"/>
      <c r="R352" s="14"/>
      <c r="S352" s="14"/>
      <c r="T352" s="14"/>
      <c r="U352" s="14"/>
      <c r="V352" s="14"/>
      <c r="W352" s="14"/>
      <c r="X352" s="14"/>
      <c r="Y352" s="14"/>
      <c r="Z352" s="14"/>
      <c r="AA352" s="14"/>
      <c r="AB352" s="14"/>
    </row>
    <row r="353">
      <c r="A353" s="7"/>
      <c r="B353" s="11"/>
      <c r="C353" s="9"/>
      <c r="D353" s="22"/>
      <c r="E353" s="11"/>
      <c r="F353" s="11"/>
      <c r="G353" s="11"/>
      <c r="H353" s="79"/>
      <c r="I353" s="14"/>
      <c r="J353" s="14"/>
      <c r="K353" s="14"/>
      <c r="L353" s="14"/>
      <c r="M353" s="14"/>
      <c r="N353" s="14"/>
      <c r="O353" s="14"/>
      <c r="P353" s="14"/>
      <c r="Q353" s="14"/>
      <c r="R353" s="14"/>
      <c r="S353" s="14"/>
      <c r="T353" s="14"/>
      <c r="U353" s="14"/>
      <c r="V353" s="14"/>
      <c r="W353" s="14"/>
      <c r="X353" s="14"/>
      <c r="Y353" s="14"/>
      <c r="Z353" s="14"/>
      <c r="AA353" s="14"/>
      <c r="AB353" s="14"/>
    </row>
    <row r="354">
      <c r="A354" s="7"/>
      <c r="B354" s="11"/>
      <c r="C354" s="9"/>
      <c r="D354" s="22"/>
      <c r="E354" s="11"/>
      <c r="F354" s="11"/>
      <c r="G354" s="11"/>
      <c r="H354" s="79"/>
      <c r="I354" s="14"/>
      <c r="J354" s="14"/>
      <c r="K354" s="14"/>
      <c r="L354" s="14"/>
      <c r="M354" s="14"/>
      <c r="N354" s="14"/>
      <c r="O354" s="14"/>
      <c r="P354" s="14"/>
      <c r="Q354" s="14"/>
      <c r="R354" s="14"/>
      <c r="S354" s="14"/>
      <c r="T354" s="14"/>
      <c r="U354" s="14"/>
      <c r="V354" s="14"/>
      <c r="W354" s="14"/>
      <c r="X354" s="14"/>
      <c r="Y354" s="14"/>
      <c r="Z354" s="14"/>
      <c r="AA354" s="14"/>
      <c r="AB354" s="14"/>
    </row>
    <row r="355">
      <c r="A355" s="7"/>
      <c r="B355" s="11"/>
      <c r="C355" s="9"/>
      <c r="D355" s="22"/>
      <c r="E355" s="11"/>
      <c r="F355" s="11"/>
      <c r="G355" s="11"/>
      <c r="H355" s="79"/>
      <c r="I355" s="14"/>
      <c r="J355" s="14"/>
      <c r="K355" s="14"/>
      <c r="L355" s="14"/>
      <c r="M355" s="14"/>
      <c r="N355" s="14"/>
      <c r="O355" s="14"/>
      <c r="P355" s="14"/>
      <c r="Q355" s="14"/>
      <c r="R355" s="14"/>
      <c r="S355" s="14"/>
      <c r="T355" s="14"/>
      <c r="U355" s="14"/>
      <c r="V355" s="14"/>
      <c r="W355" s="14"/>
      <c r="X355" s="14"/>
      <c r="Y355" s="14"/>
      <c r="Z355" s="14"/>
      <c r="AA355" s="14"/>
      <c r="AB355" s="14"/>
    </row>
    <row r="356">
      <c r="A356" s="7"/>
      <c r="B356" s="11"/>
      <c r="C356" s="9"/>
      <c r="D356" s="22"/>
      <c r="E356" s="11"/>
      <c r="F356" s="11"/>
      <c r="G356" s="11"/>
      <c r="H356" s="79"/>
      <c r="I356" s="14"/>
      <c r="J356" s="14"/>
      <c r="K356" s="14"/>
      <c r="L356" s="14"/>
      <c r="M356" s="14"/>
      <c r="N356" s="14"/>
      <c r="O356" s="14"/>
      <c r="P356" s="14"/>
      <c r="Q356" s="14"/>
      <c r="R356" s="14"/>
      <c r="S356" s="14"/>
      <c r="T356" s="14"/>
      <c r="U356" s="14"/>
      <c r="V356" s="14"/>
      <c r="W356" s="14"/>
      <c r="X356" s="14"/>
      <c r="Y356" s="14"/>
      <c r="Z356" s="14"/>
      <c r="AA356" s="14"/>
      <c r="AB356" s="14"/>
    </row>
    <row r="357">
      <c r="A357" s="7"/>
      <c r="B357" s="11"/>
      <c r="C357" s="9"/>
      <c r="D357" s="22"/>
      <c r="E357" s="11"/>
      <c r="F357" s="11"/>
      <c r="G357" s="11"/>
      <c r="H357" s="79"/>
      <c r="I357" s="14"/>
      <c r="J357" s="14"/>
      <c r="K357" s="14"/>
      <c r="L357" s="14"/>
      <c r="M357" s="14"/>
      <c r="N357" s="14"/>
      <c r="O357" s="14"/>
      <c r="P357" s="14"/>
      <c r="Q357" s="14"/>
      <c r="R357" s="14"/>
      <c r="S357" s="14"/>
      <c r="T357" s="14"/>
      <c r="U357" s="14"/>
      <c r="V357" s="14"/>
      <c r="W357" s="14"/>
      <c r="X357" s="14"/>
      <c r="Y357" s="14"/>
      <c r="Z357" s="14"/>
      <c r="AA357" s="14"/>
      <c r="AB357" s="14"/>
    </row>
    <row r="358">
      <c r="A358" s="7"/>
      <c r="B358" s="11"/>
      <c r="C358" s="9"/>
      <c r="D358" s="22"/>
      <c r="E358" s="11"/>
      <c r="F358" s="11"/>
      <c r="G358" s="11"/>
      <c r="H358" s="79"/>
      <c r="I358" s="14"/>
      <c r="J358" s="14"/>
      <c r="K358" s="14"/>
      <c r="L358" s="14"/>
      <c r="M358" s="14"/>
      <c r="N358" s="14"/>
      <c r="O358" s="14"/>
      <c r="P358" s="14"/>
      <c r="Q358" s="14"/>
      <c r="R358" s="14"/>
      <c r="S358" s="14"/>
      <c r="T358" s="14"/>
      <c r="U358" s="14"/>
      <c r="V358" s="14"/>
      <c r="W358" s="14"/>
      <c r="X358" s="14"/>
      <c r="Y358" s="14"/>
      <c r="Z358" s="14"/>
      <c r="AA358" s="14"/>
      <c r="AB358" s="14"/>
    </row>
    <row r="359">
      <c r="A359" s="7"/>
      <c r="B359" s="11"/>
      <c r="C359" s="9"/>
      <c r="D359" s="22"/>
      <c r="E359" s="11"/>
      <c r="F359" s="11"/>
      <c r="G359" s="11"/>
      <c r="H359" s="79"/>
      <c r="I359" s="14"/>
      <c r="J359" s="14"/>
      <c r="K359" s="14"/>
      <c r="L359" s="14"/>
      <c r="M359" s="14"/>
      <c r="N359" s="14"/>
      <c r="O359" s="14"/>
      <c r="P359" s="14"/>
      <c r="Q359" s="14"/>
      <c r="R359" s="14"/>
      <c r="S359" s="14"/>
      <c r="T359" s="14"/>
      <c r="U359" s="14"/>
      <c r="V359" s="14"/>
      <c r="W359" s="14"/>
      <c r="X359" s="14"/>
      <c r="Y359" s="14"/>
      <c r="Z359" s="14"/>
      <c r="AA359" s="14"/>
      <c r="AB359" s="14"/>
    </row>
    <row r="360">
      <c r="A360" s="7"/>
      <c r="B360" s="11"/>
      <c r="C360" s="9"/>
      <c r="D360" s="22"/>
      <c r="E360" s="11"/>
      <c r="F360" s="11"/>
      <c r="G360" s="11"/>
      <c r="H360" s="79"/>
      <c r="I360" s="14"/>
      <c r="J360" s="14"/>
      <c r="K360" s="14"/>
      <c r="L360" s="14"/>
      <c r="M360" s="14"/>
      <c r="N360" s="14"/>
      <c r="O360" s="14"/>
      <c r="P360" s="14"/>
      <c r="Q360" s="14"/>
      <c r="R360" s="14"/>
      <c r="S360" s="14"/>
      <c r="T360" s="14"/>
      <c r="U360" s="14"/>
      <c r="V360" s="14"/>
      <c r="W360" s="14"/>
      <c r="X360" s="14"/>
      <c r="Y360" s="14"/>
      <c r="Z360" s="14"/>
      <c r="AA360" s="14"/>
      <c r="AB360" s="14"/>
    </row>
    <row r="361">
      <c r="A361" s="7"/>
      <c r="B361" s="11"/>
      <c r="C361" s="9"/>
      <c r="D361" s="22"/>
      <c r="E361" s="11"/>
      <c r="F361" s="11"/>
      <c r="G361" s="11"/>
      <c r="H361" s="79"/>
      <c r="I361" s="14"/>
      <c r="J361" s="14"/>
      <c r="K361" s="14"/>
      <c r="L361" s="14"/>
      <c r="M361" s="14"/>
      <c r="N361" s="14"/>
      <c r="O361" s="14"/>
      <c r="P361" s="14"/>
      <c r="Q361" s="14"/>
      <c r="R361" s="14"/>
      <c r="S361" s="14"/>
      <c r="T361" s="14"/>
      <c r="U361" s="14"/>
      <c r="V361" s="14"/>
      <c r="W361" s="14"/>
      <c r="X361" s="14"/>
      <c r="Y361" s="14"/>
      <c r="Z361" s="14"/>
      <c r="AA361" s="14"/>
      <c r="AB361" s="14"/>
    </row>
    <row r="362">
      <c r="A362" s="7"/>
      <c r="B362" s="11"/>
      <c r="C362" s="9"/>
      <c r="D362" s="22"/>
      <c r="E362" s="11"/>
      <c r="F362" s="11"/>
      <c r="G362" s="11"/>
      <c r="H362" s="79"/>
      <c r="I362" s="14"/>
      <c r="J362" s="14"/>
      <c r="K362" s="14"/>
      <c r="L362" s="14"/>
      <c r="M362" s="14"/>
      <c r="N362" s="14"/>
      <c r="O362" s="14"/>
      <c r="P362" s="14"/>
      <c r="Q362" s="14"/>
      <c r="R362" s="14"/>
      <c r="S362" s="14"/>
      <c r="T362" s="14"/>
      <c r="U362" s="14"/>
      <c r="V362" s="14"/>
      <c r="W362" s="14"/>
      <c r="X362" s="14"/>
      <c r="Y362" s="14"/>
      <c r="Z362" s="14"/>
      <c r="AA362" s="14"/>
      <c r="AB362" s="14"/>
    </row>
    <row r="363">
      <c r="A363" s="7"/>
      <c r="B363" s="11"/>
      <c r="C363" s="9"/>
      <c r="D363" s="22"/>
      <c r="E363" s="11"/>
      <c r="F363" s="11"/>
      <c r="G363" s="11"/>
      <c r="H363" s="79"/>
      <c r="I363" s="14"/>
      <c r="J363" s="14"/>
      <c r="K363" s="14"/>
      <c r="L363" s="14"/>
      <c r="M363" s="14"/>
      <c r="N363" s="14"/>
      <c r="O363" s="14"/>
      <c r="P363" s="14"/>
      <c r="Q363" s="14"/>
      <c r="R363" s="14"/>
      <c r="S363" s="14"/>
      <c r="T363" s="14"/>
      <c r="U363" s="14"/>
      <c r="V363" s="14"/>
      <c r="W363" s="14"/>
      <c r="X363" s="14"/>
      <c r="Y363" s="14"/>
      <c r="Z363" s="14"/>
      <c r="AA363" s="14"/>
      <c r="AB363" s="14"/>
    </row>
    <row r="364">
      <c r="A364" s="7"/>
      <c r="B364" s="11"/>
      <c r="C364" s="9"/>
      <c r="D364" s="22"/>
      <c r="E364" s="11"/>
      <c r="F364" s="11"/>
      <c r="G364" s="11"/>
      <c r="H364" s="79"/>
      <c r="I364" s="14"/>
      <c r="J364" s="14"/>
      <c r="K364" s="14"/>
      <c r="L364" s="14"/>
      <c r="M364" s="14"/>
      <c r="N364" s="14"/>
      <c r="O364" s="14"/>
      <c r="P364" s="14"/>
      <c r="Q364" s="14"/>
      <c r="R364" s="14"/>
      <c r="S364" s="14"/>
      <c r="T364" s="14"/>
      <c r="U364" s="14"/>
      <c r="V364" s="14"/>
      <c r="W364" s="14"/>
      <c r="X364" s="14"/>
      <c r="Y364" s="14"/>
      <c r="Z364" s="14"/>
      <c r="AA364" s="14"/>
      <c r="AB364" s="14"/>
    </row>
    <row r="365">
      <c r="A365" s="7"/>
      <c r="B365" s="11"/>
      <c r="C365" s="9"/>
      <c r="D365" s="22"/>
      <c r="E365" s="11"/>
      <c r="F365" s="11"/>
      <c r="G365" s="11"/>
      <c r="H365" s="79"/>
      <c r="I365" s="14"/>
      <c r="J365" s="14"/>
      <c r="K365" s="14"/>
      <c r="L365" s="14"/>
      <c r="M365" s="14"/>
      <c r="N365" s="14"/>
      <c r="O365" s="14"/>
      <c r="P365" s="14"/>
      <c r="Q365" s="14"/>
      <c r="R365" s="14"/>
      <c r="S365" s="14"/>
      <c r="T365" s="14"/>
      <c r="U365" s="14"/>
      <c r="V365" s="14"/>
      <c r="W365" s="14"/>
      <c r="X365" s="14"/>
      <c r="Y365" s="14"/>
      <c r="Z365" s="14"/>
      <c r="AA365" s="14"/>
      <c r="AB365" s="14"/>
    </row>
    <row r="366">
      <c r="A366" s="7"/>
      <c r="B366" s="11"/>
      <c r="C366" s="9"/>
      <c r="D366" s="22"/>
      <c r="E366" s="11"/>
      <c r="F366" s="11"/>
      <c r="G366" s="11"/>
      <c r="H366" s="79"/>
      <c r="I366" s="14"/>
      <c r="J366" s="14"/>
      <c r="K366" s="14"/>
      <c r="L366" s="14"/>
      <c r="M366" s="14"/>
      <c r="N366" s="14"/>
      <c r="O366" s="14"/>
      <c r="P366" s="14"/>
      <c r="Q366" s="14"/>
      <c r="R366" s="14"/>
      <c r="S366" s="14"/>
      <c r="T366" s="14"/>
      <c r="U366" s="14"/>
      <c r="V366" s="14"/>
      <c r="W366" s="14"/>
      <c r="X366" s="14"/>
      <c r="Y366" s="14"/>
      <c r="Z366" s="14"/>
      <c r="AA366" s="14"/>
      <c r="AB366" s="14"/>
    </row>
    <row r="367">
      <c r="A367" s="7"/>
      <c r="B367" s="11"/>
      <c r="C367" s="9"/>
      <c r="D367" s="22"/>
      <c r="E367" s="11"/>
      <c r="F367" s="11"/>
      <c r="G367" s="11"/>
      <c r="H367" s="79"/>
      <c r="I367" s="14"/>
      <c r="J367" s="14"/>
      <c r="K367" s="14"/>
      <c r="L367" s="14"/>
      <c r="M367" s="14"/>
      <c r="N367" s="14"/>
      <c r="O367" s="14"/>
      <c r="P367" s="14"/>
      <c r="Q367" s="14"/>
      <c r="R367" s="14"/>
      <c r="S367" s="14"/>
      <c r="T367" s="14"/>
      <c r="U367" s="14"/>
      <c r="V367" s="14"/>
      <c r="W367" s="14"/>
      <c r="X367" s="14"/>
      <c r="Y367" s="14"/>
      <c r="Z367" s="14"/>
      <c r="AA367" s="14"/>
      <c r="AB367" s="14"/>
    </row>
    <row r="368">
      <c r="A368" s="7"/>
      <c r="B368" s="11"/>
      <c r="C368" s="9"/>
      <c r="D368" s="22"/>
      <c r="E368" s="11"/>
      <c r="F368" s="11"/>
      <c r="G368" s="11"/>
      <c r="H368" s="79"/>
      <c r="I368" s="14"/>
      <c r="J368" s="14"/>
      <c r="K368" s="14"/>
      <c r="L368" s="14"/>
      <c r="M368" s="14"/>
      <c r="N368" s="14"/>
      <c r="O368" s="14"/>
      <c r="P368" s="14"/>
      <c r="Q368" s="14"/>
      <c r="R368" s="14"/>
      <c r="S368" s="14"/>
      <c r="T368" s="14"/>
      <c r="U368" s="14"/>
      <c r="V368" s="14"/>
      <c r="W368" s="14"/>
      <c r="X368" s="14"/>
      <c r="Y368" s="14"/>
      <c r="Z368" s="14"/>
      <c r="AA368" s="14"/>
      <c r="AB368" s="14"/>
    </row>
    <row r="369">
      <c r="A369" s="7"/>
      <c r="B369" s="11"/>
      <c r="C369" s="9"/>
      <c r="D369" s="22"/>
      <c r="E369" s="11"/>
      <c r="F369" s="11"/>
      <c r="G369" s="11"/>
      <c r="H369" s="79"/>
      <c r="I369" s="14"/>
      <c r="J369" s="14"/>
      <c r="K369" s="14"/>
      <c r="L369" s="14"/>
      <c r="M369" s="14"/>
      <c r="N369" s="14"/>
      <c r="O369" s="14"/>
      <c r="P369" s="14"/>
      <c r="Q369" s="14"/>
      <c r="R369" s="14"/>
      <c r="S369" s="14"/>
      <c r="T369" s="14"/>
      <c r="U369" s="14"/>
      <c r="V369" s="14"/>
      <c r="W369" s="14"/>
      <c r="X369" s="14"/>
      <c r="Y369" s="14"/>
      <c r="Z369" s="14"/>
      <c r="AA369" s="14"/>
      <c r="AB369" s="14"/>
    </row>
    <row r="370">
      <c r="A370" s="7"/>
      <c r="B370" s="11"/>
      <c r="C370" s="9"/>
      <c r="D370" s="22"/>
      <c r="E370" s="11"/>
      <c r="F370" s="11"/>
      <c r="G370" s="11"/>
      <c r="H370" s="79"/>
      <c r="I370" s="14"/>
      <c r="J370" s="14"/>
      <c r="K370" s="14"/>
      <c r="L370" s="14"/>
      <c r="M370" s="14"/>
      <c r="N370" s="14"/>
      <c r="O370" s="14"/>
      <c r="P370" s="14"/>
      <c r="Q370" s="14"/>
      <c r="R370" s="14"/>
      <c r="S370" s="14"/>
      <c r="T370" s="14"/>
      <c r="U370" s="14"/>
      <c r="V370" s="14"/>
      <c r="W370" s="14"/>
      <c r="X370" s="14"/>
      <c r="Y370" s="14"/>
      <c r="Z370" s="14"/>
      <c r="AA370" s="14"/>
      <c r="AB370" s="14"/>
    </row>
    <row r="371">
      <c r="A371" s="7"/>
      <c r="B371" s="11"/>
      <c r="C371" s="9"/>
      <c r="D371" s="22"/>
      <c r="E371" s="11"/>
      <c r="F371" s="11"/>
      <c r="G371" s="11"/>
      <c r="H371" s="79"/>
      <c r="I371" s="14"/>
      <c r="J371" s="14"/>
      <c r="K371" s="14"/>
      <c r="L371" s="14"/>
      <c r="M371" s="14"/>
      <c r="N371" s="14"/>
      <c r="O371" s="14"/>
      <c r="P371" s="14"/>
      <c r="Q371" s="14"/>
      <c r="R371" s="14"/>
      <c r="S371" s="14"/>
      <c r="T371" s="14"/>
      <c r="U371" s="14"/>
      <c r="V371" s="14"/>
      <c r="W371" s="14"/>
      <c r="X371" s="14"/>
      <c r="Y371" s="14"/>
      <c r="Z371" s="14"/>
      <c r="AA371" s="14"/>
      <c r="AB371" s="14"/>
    </row>
    <row r="372">
      <c r="A372" s="7"/>
      <c r="B372" s="11"/>
      <c r="C372" s="9"/>
      <c r="D372" s="22"/>
      <c r="E372" s="11"/>
      <c r="F372" s="11"/>
      <c r="G372" s="11"/>
      <c r="H372" s="79"/>
      <c r="I372" s="14"/>
      <c r="J372" s="14"/>
      <c r="K372" s="14"/>
      <c r="L372" s="14"/>
      <c r="M372" s="14"/>
      <c r="N372" s="14"/>
      <c r="O372" s="14"/>
      <c r="P372" s="14"/>
      <c r="Q372" s="14"/>
      <c r="R372" s="14"/>
      <c r="S372" s="14"/>
      <c r="T372" s="14"/>
      <c r="U372" s="14"/>
      <c r="V372" s="14"/>
      <c r="W372" s="14"/>
      <c r="X372" s="14"/>
      <c r="Y372" s="14"/>
      <c r="Z372" s="14"/>
      <c r="AA372" s="14"/>
      <c r="AB372" s="14"/>
    </row>
    <row r="373">
      <c r="A373" s="7"/>
      <c r="B373" s="11"/>
      <c r="C373" s="9"/>
      <c r="D373" s="22"/>
      <c r="E373" s="11"/>
      <c r="F373" s="11"/>
      <c r="G373" s="11"/>
      <c r="H373" s="79"/>
      <c r="I373" s="14"/>
      <c r="J373" s="14"/>
      <c r="K373" s="14"/>
      <c r="L373" s="14"/>
      <c r="M373" s="14"/>
      <c r="N373" s="14"/>
      <c r="O373" s="14"/>
      <c r="P373" s="14"/>
      <c r="Q373" s="14"/>
      <c r="R373" s="14"/>
      <c r="S373" s="14"/>
      <c r="T373" s="14"/>
      <c r="U373" s="14"/>
      <c r="V373" s="14"/>
      <c r="W373" s="14"/>
      <c r="X373" s="14"/>
      <c r="Y373" s="14"/>
      <c r="Z373" s="14"/>
      <c r="AA373" s="14"/>
      <c r="AB373" s="14"/>
    </row>
    <row r="374">
      <c r="A374" s="7"/>
      <c r="B374" s="11"/>
      <c r="C374" s="9"/>
      <c r="D374" s="22"/>
      <c r="E374" s="11"/>
      <c r="F374" s="11"/>
      <c r="G374" s="11"/>
      <c r="H374" s="79"/>
      <c r="I374" s="14"/>
      <c r="J374" s="14"/>
      <c r="K374" s="14"/>
      <c r="L374" s="14"/>
      <c r="M374" s="14"/>
      <c r="N374" s="14"/>
      <c r="O374" s="14"/>
      <c r="P374" s="14"/>
      <c r="Q374" s="14"/>
      <c r="R374" s="14"/>
      <c r="S374" s="14"/>
      <c r="T374" s="14"/>
      <c r="U374" s="14"/>
      <c r="V374" s="14"/>
      <c r="W374" s="14"/>
      <c r="X374" s="14"/>
      <c r="Y374" s="14"/>
      <c r="Z374" s="14"/>
      <c r="AA374" s="14"/>
      <c r="AB374" s="14"/>
    </row>
    <row r="375">
      <c r="A375" s="7"/>
      <c r="B375" s="11"/>
      <c r="C375" s="9"/>
      <c r="D375" s="22"/>
      <c r="E375" s="11"/>
      <c r="F375" s="11"/>
      <c r="G375" s="11"/>
      <c r="H375" s="79"/>
      <c r="I375" s="14"/>
      <c r="J375" s="14"/>
      <c r="K375" s="14"/>
      <c r="L375" s="14"/>
      <c r="M375" s="14"/>
      <c r="N375" s="14"/>
      <c r="O375" s="14"/>
      <c r="P375" s="14"/>
      <c r="Q375" s="14"/>
      <c r="R375" s="14"/>
      <c r="S375" s="14"/>
      <c r="T375" s="14"/>
      <c r="U375" s="14"/>
      <c r="V375" s="14"/>
      <c r="W375" s="14"/>
      <c r="X375" s="14"/>
      <c r="Y375" s="14"/>
      <c r="Z375" s="14"/>
      <c r="AA375" s="14"/>
      <c r="AB375" s="14"/>
    </row>
    <row r="376">
      <c r="A376" s="7"/>
      <c r="B376" s="11"/>
      <c r="C376" s="9"/>
      <c r="D376" s="22"/>
      <c r="E376" s="11"/>
      <c r="F376" s="11"/>
      <c r="G376" s="11"/>
      <c r="H376" s="79"/>
      <c r="I376" s="14"/>
      <c r="J376" s="14"/>
      <c r="K376" s="14"/>
      <c r="L376" s="14"/>
      <c r="M376" s="14"/>
      <c r="N376" s="14"/>
      <c r="O376" s="14"/>
      <c r="P376" s="14"/>
      <c r="Q376" s="14"/>
      <c r="R376" s="14"/>
      <c r="S376" s="14"/>
      <c r="T376" s="14"/>
      <c r="U376" s="14"/>
      <c r="V376" s="14"/>
      <c r="W376" s="14"/>
      <c r="X376" s="14"/>
      <c r="Y376" s="14"/>
      <c r="Z376" s="14"/>
      <c r="AA376" s="14"/>
      <c r="AB376" s="14"/>
    </row>
    <row r="377">
      <c r="A377" s="7"/>
      <c r="B377" s="11"/>
      <c r="C377" s="9"/>
      <c r="D377" s="22"/>
      <c r="E377" s="11"/>
      <c r="F377" s="11"/>
      <c r="G377" s="11"/>
      <c r="H377" s="79"/>
      <c r="I377" s="14"/>
      <c r="J377" s="14"/>
      <c r="K377" s="14"/>
      <c r="L377" s="14"/>
      <c r="M377" s="14"/>
      <c r="N377" s="14"/>
      <c r="O377" s="14"/>
      <c r="P377" s="14"/>
      <c r="Q377" s="14"/>
      <c r="R377" s="14"/>
      <c r="S377" s="14"/>
      <c r="T377" s="14"/>
      <c r="U377" s="14"/>
      <c r="V377" s="14"/>
      <c r="W377" s="14"/>
      <c r="X377" s="14"/>
      <c r="Y377" s="14"/>
      <c r="Z377" s="14"/>
      <c r="AA377" s="14"/>
      <c r="AB377" s="14"/>
    </row>
    <row r="378">
      <c r="A378" s="7"/>
      <c r="B378" s="11"/>
      <c r="C378" s="9"/>
      <c r="D378" s="22"/>
      <c r="E378" s="11"/>
      <c r="F378" s="11"/>
      <c r="G378" s="11"/>
      <c r="H378" s="79"/>
      <c r="I378" s="14"/>
      <c r="J378" s="14"/>
      <c r="K378" s="14"/>
      <c r="L378" s="14"/>
      <c r="M378" s="14"/>
      <c r="N378" s="14"/>
      <c r="O378" s="14"/>
      <c r="P378" s="14"/>
      <c r="Q378" s="14"/>
      <c r="R378" s="14"/>
      <c r="S378" s="14"/>
      <c r="T378" s="14"/>
      <c r="U378" s="14"/>
      <c r="V378" s="14"/>
      <c r="W378" s="14"/>
      <c r="X378" s="14"/>
      <c r="Y378" s="14"/>
      <c r="Z378" s="14"/>
      <c r="AA378" s="14"/>
      <c r="AB378" s="14"/>
    </row>
    <row r="379">
      <c r="A379" s="7"/>
      <c r="B379" s="11"/>
      <c r="C379" s="9"/>
      <c r="D379" s="22"/>
      <c r="E379" s="11"/>
      <c r="F379" s="11"/>
      <c r="G379" s="11"/>
      <c r="H379" s="79"/>
      <c r="I379" s="14"/>
      <c r="J379" s="14"/>
      <c r="K379" s="14"/>
      <c r="L379" s="14"/>
      <c r="M379" s="14"/>
      <c r="N379" s="14"/>
      <c r="O379" s="14"/>
      <c r="P379" s="14"/>
      <c r="Q379" s="14"/>
      <c r="R379" s="14"/>
      <c r="S379" s="14"/>
      <c r="T379" s="14"/>
      <c r="U379" s="14"/>
      <c r="V379" s="14"/>
      <c r="W379" s="14"/>
      <c r="X379" s="14"/>
      <c r="Y379" s="14"/>
      <c r="Z379" s="14"/>
      <c r="AA379" s="14"/>
      <c r="AB379" s="14"/>
    </row>
    <row r="380">
      <c r="A380" s="7"/>
      <c r="B380" s="11"/>
      <c r="C380" s="9"/>
      <c r="D380" s="22"/>
      <c r="E380" s="11"/>
      <c r="F380" s="11"/>
      <c r="G380" s="11"/>
      <c r="H380" s="79"/>
      <c r="I380" s="14"/>
      <c r="J380" s="14"/>
      <c r="K380" s="14"/>
      <c r="L380" s="14"/>
      <c r="M380" s="14"/>
      <c r="N380" s="14"/>
      <c r="O380" s="14"/>
      <c r="P380" s="14"/>
      <c r="Q380" s="14"/>
      <c r="R380" s="14"/>
      <c r="S380" s="14"/>
      <c r="T380" s="14"/>
      <c r="U380" s="14"/>
      <c r="V380" s="14"/>
      <c r="W380" s="14"/>
      <c r="X380" s="14"/>
      <c r="Y380" s="14"/>
      <c r="Z380" s="14"/>
      <c r="AA380" s="14"/>
      <c r="AB380" s="14"/>
    </row>
    <row r="381">
      <c r="A381" s="7"/>
      <c r="B381" s="11"/>
      <c r="C381" s="9"/>
      <c r="D381" s="22"/>
      <c r="E381" s="11"/>
      <c r="F381" s="11"/>
      <c r="G381" s="11"/>
      <c r="H381" s="79"/>
      <c r="I381" s="14"/>
      <c r="J381" s="14"/>
      <c r="K381" s="14"/>
      <c r="L381" s="14"/>
      <c r="M381" s="14"/>
      <c r="N381" s="14"/>
      <c r="O381" s="14"/>
      <c r="P381" s="14"/>
      <c r="Q381" s="14"/>
      <c r="R381" s="14"/>
      <c r="S381" s="14"/>
      <c r="T381" s="14"/>
      <c r="U381" s="14"/>
      <c r="V381" s="14"/>
      <c r="W381" s="14"/>
      <c r="X381" s="14"/>
      <c r="Y381" s="14"/>
      <c r="Z381" s="14"/>
      <c r="AA381" s="14"/>
      <c r="AB381" s="14"/>
    </row>
    <row r="382">
      <c r="A382" s="7"/>
      <c r="B382" s="11"/>
      <c r="C382" s="9"/>
      <c r="D382" s="22"/>
      <c r="E382" s="11"/>
      <c r="F382" s="11"/>
      <c r="G382" s="11"/>
      <c r="H382" s="79"/>
      <c r="I382" s="14"/>
      <c r="J382" s="14"/>
      <c r="K382" s="14"/>
      <c r="L382" s="14"/>
      <c r="M382" s="14"/>
      <c r="N382" s="14"/>
      <c r="O382" s="14"/>
      <c r="P382" s="14"/>
      <c r="Q382" s="14"/>
      <c r="R382" s="14"/>
      <c r="S382" s="14"/>
      <c r="T382" s="14"/>
      <c r="U382" s="14"/>
      <c r="V382" s="14"/>
      <c r="W382" s="14"/>
      <c r="X382" s="14"/>
      <c r="Y382" s="14"/>
      <c r="Z382" s="14"/>
      <c r="AA382" s="14"/>
      <c r="AB382" s="14"/>
    </row>
    <row r="383">
      <c r="A383" s="7"/>
      <c r="B383" s="11"/>
      <c r="C383" s="9"/>
      <c r="D383" s="22"/>
      <c r="E383" s="11"/>
      <c r="F383" s="11"/>
      <c r="G383" s="11"/>
      <c r="H383" s="79"/>
      <c r="I383" s="14"/>
      <c r="J383" s="14"/>
      <c r="K383" s="14"/>
      <c r="L383" s="14"/>
      <c r="M383" s="14"/>
      <c r="N383" s="14"/>
      <c r="O383" s="14"/>
      <c r="P383" s="14"/>
      <c r="Q383" s="14"/>
      <c r="R383" s="14"/>
      <c r="S383" s="14"/>
      <c r="T383" s="14"/>
      <c r="U383" s="14"/>
      <c r="V383" s="14"/>
      <c r="W383" s="14"/>
      <c r="X383" s="14"/>
      <c r="Y383" s="14"/>
      <c r="Z383" s="14"/>
      <c r="AA383" s="14"/>
      <c r="AB383" s="14"/>
    </row>
    <row r="384">
      <c r="A384" s="7"/>
      <c r="B384" s="11"/>
      <c r="C384" s="9"/>
      <c r="D384" s="22"/>
      <c r="E384" s="11"/>
      <c r="F384" s="11"/>
      <c r="G384" s="11"/>
      <c r="H384" s="79"/>
      <c r="I384" s="14"/>
      <c r="J384" s="14"/>
      <c r="K384" s="14"/>
      <c r="L384" s="14"/>
      <c r="M384" s="14"/>
      <c r="N384" s="14"/>
      <c r="O384" s="14"/>
      <c r="P384" s="14"/>
      <c r="Q384" s="14"/>
      <c r="R384" s="14"/>
      <c r="S384" s="14"/>
      <c r="T384" s="14"/>
      <c r="U384" s="14"/>
      <c r="V384" s="14"/>
      <c r="W384" s="14"/>
      <c r="X384" s="14"/>
      <c r="Y384" s="14"/>
      <c r="Z384" s="14"/>
      <c r="AA384" s="14"/>
      <c r="AB384" s="14"/>
    </row>
    <row r="385">
      <c r="A385" s="7"/>
      <c r="B385" s="11"/>
      <c r="C385" s="9"/>
      <c r="D385" s="22"/>
      <c r="E385" s="11"/>
      <c r="F385" s="11"/>
      <c r="G385" s="11"/>
      <c r="H385" s="79"/>
      <c r="I385" s="14"/>
      <c r="J385" s="14"/>
      <c r="K385" s="14"/>
      <c r="L385" s="14"/>
      <c r="M385" s="14"/>
      <c r="N385" s="14"/>
      <c r="O385" s="14"/>
      <c r="P385" s="14"/>
      <c r="Q385" s="14"/>
      <c r="R385" s="14"/>
      <c r="S385" s="14"/>
      <c r="T385" s="14"/>
      <c r="U385" s="14"/>
      <c r="V385" s="14"/>
      <c r="W385" s="14"/>
      <c r="X385" s="14"/>
      <c r="Y385" s="14"/>
      <c r="Z385" s="14"/>
      <c r="AA385" s="14"/>
      <c r="AB385" s="14"/>
    </row>
    <row r="386">
      <c r="A386" s="7"/>
      <c r="B386" s="11"/>
      <c r="C386" s="9"/>
      <c r="D386" s="22"/>
      <c r="E386" s="11"/>
      <c r="F386" s="11"/>
      <c r="G386" s="11"/>
      <c r="H386" s="79"/>
      <c r="I386" s="14"/>
      <c r="J386" s="14"/>
      <c r="K386" s="14"/>
      <c r="L386" s="14"/>
      <c r="M386" s="14"/>
      <c r="N386" s="14"/>
      <c r="O386" s="14"/>
      <c r="P386" s="14"/>
      <c r="Q386" s="14"/>
      <c r="R386" s="14"/>
      <c r="S386" s="14"/>
      <c r="T386" s="14"/>
      <c r="U386" s="14"/>
      <c r="V386" s="14"/>
      <c r="W386" s="14"/>
      <c r="X386" s="14"/>
      <c r="Y386" s="14"/>
      <c r="Z386" s="14"/>
      <c r="AA386" s="14"/>
      <c r="AB386" s="14"/>
    </row>
    <row r="387">
      <c r="A387" s="7"/>
      <c r="B387" s="11"/>
      <c r="C387" s="9"/>
      <c r="D387" s="22"/>
      <c r="E387" s="11"/>
      <c r="F387" s="11"/>
      <c r="G387" s="11"/>
      <c r="H387" s="79"/>
      <c r="I387" s="14"/>
      <c r="J387" s="14"/>
      <c r="K387" s="14"/>
      <c r="L387" s="14"/>
      <c r="M387" s="14"/>
      <c r="N387" s="14"/>
      <c r="O387" s="14"/>
      <c r="P387" s="14"/>
      <c r="Q387" s="14"/>
      <c r="R387" s="14"/>
      <c r="S387" s="14"/>
      <c r="T387" s="14"/>
      <c r="U387" s="14"/>
      <c r="V387" s="14"/>
      <c r="W387" s="14"/>
      <c r="X387" s="14"/>
      <c r="Y387" s="14"/>
      <c r="Z387" s="14"/>
      <c r="AA387" s="14"/>
      <c r="AB387" s="14"/>
    </row>
    <row r="388">
      <c r="A388" s="7"/>
      <c r="B388" s="11"/>
      <c r="C388" s="9"/>
      <c r="D388" s="22"/>
      <c r="E388" s="11"/>
      <c r="F388" s="11"/>
      <c r="G388" s="11"/>
      <c r="H388" s="79"/>
      <c r="I388" s="14"/>
      <c r="J388" s="14"/>
      <c r="K388" s="14"/>
      <c r="L388" s="14"/>
      <c r="M388" s="14"/>
      <c r="N388" s="14"/>
      <c r="O388" s="14"/>
      <c r="P388" s="14"/>
      <c r="Q388" s="14"/>
      <c r="R388" s="14"/>
      <c r="S388" s="14"/>
      <c r="T388" s="14"/>
      <c r="U388" s="14"/>
      <c r="V388" s="14"/>
      <c r="W388" s="14"/>
      <c r="X388" s="14"/>
      <c r="Y388" s="14"/>
      <c r="Z388" s="14"/>
      <c r="AA388" s="14"/>
      <c r="AB388" s="14"/>
    </row>
    <row r="389">
      <c r="A389" s="7"/>
      <c r="B389" s="11"/>
      <c r="C389" s="9"/>
      <c r="D389" s="22"/>
      <c r="E389" s="11"/>
      <c r="F389" s="11"/>
      <c r="G389" s="11"/>
      <c r="H389" s="79"/>
      <c r="I389" s="14"/>
      <c r="J389" s="14"/>
      <c r="K389" s="14"/>
      <c r="L389" s="14"/>
      <c r="M389" s="14"/>
      <c r="N389" s="14"/>
      <c r="O389" s="14"/>
      <c r="P389" s="14"/>
      <c r="Q389" s="14"/>
      <c r="R389" s="14"/>
      <c r="S389" s="14"/>
      <c r="T389" s="14"/>
      <c r="U389" s="14"/>
      <c r="V389" s="14"/>
      <c r="W389" s="14"/>
      <c r="X389" s="14"/>
      <c r="Y389" s="14"/>
      <c r="Z389" s="14"/>
      <c r="AA389" s="14"/>
      <c r="AB389" s="14"/>
    </row>
    <row r="390">
      <c r="A390" s="7"/>
      <c r="B390" s="11"/>
      <c r="C390" s="9"/>
      <c r="D390" s="22"/>
      <c r="E390" s="11"/>
      <c r="F390" s="11"/>
      <c r="G390" s="11"/>
      <c r="H390" s="79"/>
      <c r="I390" s="14"/>
      <c r="J390" s="14"/>
      <c r="K390" s="14"/>
      <c r="L390" s="14"/>
      <c r="M390" s="14"/>
      <c r="N390" s="14"/>
      <c r="O390" s="14"/>
      <c r="P390" s="14"/>
      <c r="Q390" s="14"/>
      <c r="R390" s="14"/>
      <c r="S390" s="14"/>
      <c r="T390" s="14"/>
      <c r="U390" s="14"/>
      <c r="V390" s="14"/>
      <c r="W390" s="14"/>
      <c r="X390" s="14"/>
      <c r="Y390" s="14"/>
      <c r="Z390" s="14"/>
      <c r="AA390" s="14"/>
      <c r="AB390" s="14"/>
    </row>
    <row r="391">
      <c r="A391" s="7"/>
      <c r="B391" s="11"/>
      <c r="C391" s="9"/>
      <c r="D391" s="22"/>
      <c r="E391" s="11"/>
      <c r="F391" s="11"/>
      <c r="G391" s="11"/>
      <c r="H391" s="79"/>
      <c r="I391" s="14"/>
      <c r="J391" s="14"/>
      <c r="K391" s="14"/>
      <c r="L391" s="14"/>
      <c r="M391" s="14"/>
      <c r="N391" s="14"/>
      <c r="O391" s="14"/>
      <c r="P391" s="14"/>
      <c r="Q391" s="14"/>
      <c r="R391" s="14"/>
      <c r="S391" s="14"/>
      <c r="T391" s="14"/>
      <c r="U391" s="14"/>
      <c r="V391" s="14"/>
      <c r="W391" s="14"/>
      <c r="X391" s="14"/>
      <c r="Y391" s="14"/>
      <c r="Z391" s="14"/>
      <c r="AA391" s="14"/>
      <c r="AB391" s="14"/>
    </row>
    <row r="392">
      <c r="A392" s="7"/>
      <c r="B392" s="11"/>
      <c r="C392" s="9"/>
      <c r="D392" s="22"/>
      <c r="E392" s="11"/>
      <c r="F392" s="11"/>
      <c r="G392" s="11"/>
      <c r="H392" s="79"/>
      <c r="I392" s="14"/>
      <c r="J392" s="14"/>
      <c r="K392" s="14"/>
      <c r="L392" s="14"/>
      <c r="M392" s="14"/>
      <c r="N392" s="14"/>
      <c r="O392" s="14"/>
      <c r="P392" s="14"/>
      <c r="Q392" s="14"/>
      <c r="R392" s="14"/>
      <c r="S392" s="14"/>
      <c r="T392" s="14"/>
      <c r="U392" s="14"/>
      <c r="V392" s="14"/>
      <c r="W392" s="14"/>
      <c r="X392" s="14"/>
      <c r="Y392" s="14"/>
      <c r="Z392" s="14"/>
      <c r="AA392" s="14"/>
      <c r="AB392" s="14"/>
    </row>
    <row r="393">
      <c r="A393" s="7"/>
      <c r="B393" s="11"/>
      <c r="C393" s="9"/>
      <c r="D393" s="22"/>
      <c r="E393" s="11"/>
      <c r="F393" s="11"/>
      <c r="G393" s="11"/>
      <c r="H393" s="79"/>
      <c r="I393" s="14"/>
      <c r="J393" s="14"/>
      <c r="K393" s="14"/>
      <c r="L393" s="14"/>
      <c r="M393" s="14"/>
      <c r="N393" s="14"/>
      <c r="O393" s="14"/>
      <c r="P393" s="14"/>
      <c r="Q393" s="14"/>
      <c r="R393" s="14"/>
      <c r="S393" s="14"/>
      <c r="T393" s="14"/>
      <c r="U393" s="14"/>
      <c r="V393" s="14"/>
      <c r="W393" s="14"/>
      <c r="X393" s="14"/>
      <c r="Y393" s="14"/>
      <c r="Z393" s="14"/>
      <c r="AA393" s="14"/>
      <c r="AB393" s="14"/>
    </row>
    <row r="394">
      <c r="A394" s="7"/>
      <c r="B394" s="11"/>
      <c r="C394" s="9"/>
      <c r="D394" s="22"/>
      <c r="E394" s="11"/>
      <c r="F394" s="11"/>
      <c r="G394" s="11"/>
      <c r="H394" s="79"/>
      <c r="I394" s="14"/>
      <c r="J394" s="14"/>
      <c r="K394" s="14"/>
      <c r="L394" s="14"/>
      <c r="M394" s="14"/>
      <c r="N394" s="14"/>
      <c r="O394" s="14"/>
      <c r="P394" s="14"/>
      <c r="Q394" s="14"/>
      <c r="R394" s="14"/>
      <c r="S394" s="14"/>
      <c r="T394" s="14"/>
      <c r="U394" s="14"/>
      <c r="V394" s="14"/>
      <c r="W394" s="14"/>
      <c r="X394" s="14"/>
      <c r="Y394" s="14"/>
      <c r="Z394" s="14"/>
      <c r="AA394" s="14"/>
      <c r="AB394" s="14"/>
    </row>
    <row r="395">
      <c r="A395" s="7"/>
      <c r="B395" s="11"/>
      <c r="C395" s="9"/>
      <c r="D395" s="22"/>
      <c r="E395" s="11"/>
      <c r="F395" s="11"/>
      <c r="G395" s="11"/>
      <c r="H395" s="79"/>
      <c r="I395" s="14"/>
      <c r="J395" s="14"/>
      <c r="K395" s="14"/>
      <c r="L395" s="14"/>
      <c r="M395" s="14"/>
      <c r="N395" s="14"/>
      <c r="O395" s="14"/>
      <c r="P395" s="14"/>
      <c r="Q395" s="14"/>
      <c r="R395" s="14"/>
      <c r="S395" s="14"/>
      <c r="T395" s="14"/>
      <c r="U395" s="14"/>
      <c r="V395" s="14"/>
      <c r="W395" s="14"/>
      <c r="X395" s="14"/>
      <c r="Y395" s="14"/>
      <c r="Z395" s="14"/>
      <c r="AA395" s="14"/>
      <c r="AB395" s="14"/>
    </row>
    <row r="396">
      <c r="A396" s="7"/>
      <c r="B396" s="11"/>
      <c r="C396" s="9"/>
      <c r="D396" s="22"/>
      <c r="E396" s="11"/>
      <c r="F396" s="11"/>
      <c r="G396" s="11"/>
      <c r="H396" s="79"/>
      <c r="I396" s="14"/>
      <c r="J396" s="14"/>
      <c r="K396" s="14"/>
      <c r="L396" s="14"/>
      <c r="M396" s="14"/>
      <c r="N396" s="14"/>
      <c r="O396" s="14"/>
      <c r="P396" s="14"/>
      <c r="Q396" s="14"/>
      <c r="R396" s="14"/>
      <c r="S396" s="14"/>
      <c r="T396" s="14"/>
      <c r="U396" s="14"/>
      <c r="V396" s="14"/>
      <c r="W396" s="14"/>
      <c r="X396" s="14"/>
      <c r="Y396" s="14"/>
      <c r="Z396" s="14"/>
      <c r="AA396" s="14"/>
      <c r="AB396" s="14"/>
    </row>
    <row r="397">
      <c r="A397" s="7"/>
      <c r="B397" s="11"/>
      <c r="C397" s="9"/>
      <c r="D397" s="22"/>
      <c r="E397" s="11"/>
      <c r="F397" s="11"/>
      <c r="G397" s="11"/>
      <c r="H397" s="79"/>
      <c r="I397" s="14"/>
      <c r="J397" s="14"/>
      <c r="K397" s="14"/>
      <c r="L397" s="14"/>
      <c r="M397" s="14"/>
      <c r="N397" s="14"/>
      <c r="O397" s="14"/>
      <c r="P397" s="14"/>
      <c r="Q397" s="14"/>
      <c r="R397" s="14"/>
      <c r="S397" s="14"/>
      <c r="T397" s="14"/>
      <c r="U397" s="14"/>
      <c r="V397" s="14"/>
      <c r="W397" s="14"/>
      <c r="X397" s="14"/>
      <c r="Y397" s="14"/>
      <c r="Z397" s="14"/>
      <c r="AA397" s="14"/>
      <c r="AB397" s="14"/>
    </row>
    <row r="398">
      <c r="A398" s="7"/>
      <c r="B398" s="11"/>
      <c r="C398" s="9"/>
      <c r="D398" s="22"/>
      <c r="E398" s="11"/>
      <c r="F398" s="11"/>
      <c r="G398" s="11"/>
      <c r="H398" s="79"/>
      <c r="I398" s="14"/>
      <c r="J398" s="14"/>
      <c r="K398" s="14"/>
      <c r="L398" s="14"/>
      <c r="M398" s="14"/>
      <c r="N398" s="14"/>
      <c r="O398" s="14"/>
      <c r="P398" s="14"/>
      <c r="Q398" s="14"/>
      <c r="R398" s="14"/>
      <c r="S398" s="14"/>
      <c r="T398" s="14"/>
      <c r="U398" s="14"/>
      <c r="V398" s="14"/>
      <c r="W398" s="14"/>
      <c r="X398" s="14"/>
      <c r="Y398" s="14"/>
      <c r="Z398" s="14"/>
      <c r="AA398" s="14"/>
      <c r="AB398" s="14"/>
    </row>
    <row r="399">
      <c r="A399" s="7"/>
      <c r="B399" s="11"/>
      <c r="C399" s="9"/>
      <c r="D399" s="22"/>
      <c r="E399" s="11"/>
      <c r="F399" s="11"/>
      <c r="G399" s="11"/>
      <c r="H399" s="79"/>
      <c r="I399" s="14"/>
      <c r="J399" s="14"/>
      <c r="K399" s="14"/>
      <c r="L399" s="14"/>
      <c r="M399" s="14"/>
      <c r="N399" s="14"/>
      <c r="O399" s="14"/>
      <c r="P399" s="14"/>
      <c r="Q399" s="14"/>
      <c r="R399" s="14"/>
      <c r="S399" s="14"/>
      <c r="T399" s="14"/>
      <c r="U399" s="14"/>
      <c r="V399" s="14"/>
      <c r="W399" s="14"/>
      <c r="X399" s="14"/>
      <c r="Y399" s="14"/>
      <c r="Z399" s="14"/>
      <c r="AA399" s="14"/>
      <c r="AB399" s="14"/>
    </row>
    <row r="400">
      <c r="A400" s="7"/>
      <c r="B400" s="11"/>
      <c r="C400" s="9"/>
      <c r="D400" s="22"/>
      <c r="E400" s="11"/>
      <c r="F400" s="11"/>
      <c r="G400" s="11"/>
      <c r="H400" s="79"/>
      <c r="I400" s="14"/>
      <c r="J400" s="14"/>
      <c r="K400" s="14"/>
      <c r="L400" s="14"/>
      <c r="M400" s="14"/>
      <c r="N400" s="14"/>
      <c r="O400" s="14"/>
      <c r="P400" s="14"/>
      <c r="Q400" s="14"/>
      <c r="R400" s="14"/>
      <c r="S400" s="14"/>
      <c r="T400" s="14"/>
      <c r="U400" s="14"/>
      <c r="V400" s="14"/>
      <c r="W400" s="14"/>
      <c r="X400" s="14"/>
      <c r="Y400" s="14"/>
      <c r="Z400" s="14"/>
      <c r="AA400" s="14"/>
      <c r="AB400" s="14"/>
    </row>
    <row r="401">
      <c r="A401" s="7"/>
      <c r="B401" s="11"/>
      <c r="C401" s="9"/>
      <c r="D401" s="22"/>
      <c r="E401" s="11"/>
      <c r="F401" s="11"/>
      <c r="G401" s="11"/>
      <c r="H401" s="79"/>
      <c r="I401" s="14"/>
      <c r="J401" s="14"/>
      <c r="K401" s="14"/>
      <c r="L401" s="14"/>
      <c r="M401" s="14"/>
      <c r="N401" s="14"/>
      <c r="O401" s="14"/>
      <c r="P401" s="14"/>
      <c r="Q401" s="14"/>
      <c r="R401" s="14"/>
      <c r="S401" s="14"/>
      <c r="T401" s="14"/>
      <c r="U401" s="14"/>
      <c r="V401" s="14"/>
      <c r="W401" s="14"/>
      <c r="X401" s="14"/>
      <c r="Y401" s="14"/>
      <c r="Z401" s="14"/>
      <c r="AA401" s="14"/>
      <c r="AB401" s="14"/>
    </row>
    <row r="402">
      <c r="A402" s="7"/>
      <c r="B402" s="11"/>
      <c r="C402" s="9"/>
      <c r="D402" s="22"/>
      <c r="E402" s="11"/>
      <c r="F402" s="11"/>
      <c r="G402" s="11"/>
      <c r="H402" s="79"/>
      <c r="I402" s="14"/>
      <c r="J402" s="14"/>
      <c r="K402" s="14"/>
      <c r="L402" s="14"/>
      <c r="M402" s="14"/>
      <c r="N402" s="14"/>
      <c r="O402" s="14"/>
      <c r="P402" s="14"/>
      <c r="Q402" s="14"/>
      <c r="R402" s="14"/>
      <c r="S402" s="14"/>
      <c r="T402" s="14"/>
      <c r="U402" s="14"/>
      <c r="V402" s="14"/>
      <c r="W402" s="14"/>
      <c r="X402" s="14"/>
      <c r="Y402" s="14"/>
      <c r="Z402" s="14"/>
      <c r="AA402" s="14"/>
      <c r="AB402" s="14"/>
    </row>
    <row r="403">
      <c r="A403" s="7"/>
      <c r="B403" s="11"/>
      <c r="C403" s="9"/>
      <c r="D403" s="22"/>
      <c r="E403" s="11"/>
      <c r="F403" s="11"/>
      <c r="G403" s="11"/>
      <c r="H403" s="79"/>
      <c r="I403" s="14"/>
      <c r="J403" s="14"/>
      <c r="K403" s="14"/>
      <c r="L403" s="14"/>
      <c r="M403" s="14"/>
      <c r="N403" s="14"/>
      <c r="O403" s="14"/>
      <c r="P403" s="14"/>
      <c r="Q403" s="14"/>
      <c r="R403" s="14"/>
      <c r="S403" s="14"/>
      <c r="T403" s="14"/>
      <c r="U403" s="14"/>
      <c r="V403" s="14"/>
      <c r="W403" s="14"/>
      <c r="X403" s="14"/>
      <c r="Y403" s="14"/>
      <c r="Z403" s="14"/>
      <c r="AA403" s="14"/>
      <c r="AB403" s="14"/>
    </row>
    <row r="404">
      <c r="A404" s="7"/>
      <c r="B404" s="11"/>
      <c r="C404" s="9"/>
      <c r="D404" s="22"/>
      <c r="E404" s="11"/>
      <c r="F404" s="11"/>
      <c r="G404" s="11"/>
      <c r="H404" s="79"/>
      <c r="I404" s="14"/>
      <c r="J404" s="14"/>
      <c r="K404" s="14"/>
      <c r="L404" s="14"/>
      <c r="M404" s="14"/>
      <c r="N404" s="14"/>
      <c r="O404" s="14"/>
      <c r="P404" s="14"/>
      <c r="Q404" s="14"/>
      <c r="R404" s="14"/>
      <c r="S404" s="14"/>
      <c r="T404" s="14"/>
      <c r="U404" s="14"/>
      <c r="V404" s="14"/>
      <c r="W404" s="14"/>
      <c r="X404" s="14"/>
      <c r="Y404" s="14"/>
      <c r="Z404" s="14"/>
      <c r="AA404" s="14"/>
      <c r="AB404" s="14"/>
    </row>
    <row r="405">
      <c r="A405" s="7"/>
      <c r="B405" s="11"/>
      <c r="C405" s="9"/>
      <c r="D405" s="22"/>
      <c r="E405" s="11"/>
      <c r="F405" s="11"/>
      <c r="G405" s="11"/>
      <c r="H405" s="79"/>
      <c r="I405" s="14"/>
      <c r="J405" s="14"/>
      <c r="K405" s="14"/>
      <c r="L405" s="14"/>
      <c r="M405" s="14"/>
      <c r="N405" s="14"/>
      <c r="O405" s="14"/>
      <c r="P405" s="14"/>
      <c r="Q405" s="14"/>
      <c r="R405" s="14"/>
      <c r="S405" s="14"/>
      <c r="T405" s="14"/>
      <c r="U405" s="14"/>
      <c r="V405" s="14"/>
      <c r="W405" s="14"/>
      <c r="X405" s="14"/>
      <c r="Y405" s="14"/>
      <c r="Z405" s="14"/>
      <c r="AA405" s="14"/>
      <c r="AB405" s="14"/>
    </row>
    <row r="406">
      <c r="A406" s="7"/>
      <c r="B406" s="11"/>
      <c r="C406" s="9"/>
      <c r="D406" s="22"/>
      <c r="E406" s="11"/>
      <c r="F406" s="11"/>
      <c r="G406" s="11"/>
      <c r="H406" s="79"/>
      <c r="I406" s="14"/>
      <c r="J406" s="14"/>
      <c r="K406" s="14"/>
      <c r="L406" s="14"/>
      <c r="M406" s="14"/>
      <c r="N406" s="14"/>
      <c r="O406" s="14"/>
      <c r="P406" s="14"/>
      <c r="Q406" s="14"/>
      <c r="R406" s="14"/>
      <c r="S406" s="14"/>
      <c r="T406" s="14"/>
      <c r="U406" s="14"/>
      <c r="V406" s="14"/>
      <c r="W406" s="14"/>
      <c r="X406" s="14"/>
      <c r="Y406" s="14"/>
      <c r="Z406" s="14"/>
      <c r="AA406" s="14"/>
      <c r="AB406" s="14"/>
    </row>
    <row r="407">
      <c r="A407" s="7"/>
      <c r="B407" s="11"/>
      <c r="C407" s="9"/>
      <c r="D407" s="22"/>
      <c r="E407" s="11"/>
      <c r="F407" s="11"/>
      <c r="G407" s="11"/>
      <c r="H407" s="79"/>
      <c r="I407" s="14"/>
      <c r="J407" s="14"/>
      <c r="K407" s="14"/>
      <c r="L407" s="14"/>
      <c r="M407" s="14"/>
      <c r="N407" s="14"/>
      <c r="O407" s="14"/>
      <c r="P407" s="14"/>
      <c r="Q407" s="14"/>
      <c r="R407" s="14"/>
      <c r="S407" s="14"/>
      <c r="T407" s="14"/>
      <c r="U407" s="14"/>
      <c r="V407" s="14"/>
      <c r="W407" s="14"/>
      <c r="X407" s="14"/>
      <c r="Y407" s="14"/>
      <c r="Z407" s="14"/>
      <c r="AA407" s="14"/>
      <c r="AB407" s="14"/>
    </row>
    <row r="408">
      <c r="A408" s="7"/>
      <c r="B408" s="11"/>
      <c r="C408" s="9"/>
      <c r="D408" s="22"/>
      <c r="E408" s="11"/>
      <c r="F408" s="11"/>
      <c r="G408" s="11"/>
      <c r="H408" s="79"/>
      <c r="I408" s="14"/>
      <c r="J408" s="14"/>
      <c r="K408" s="14"/>
      <c r="L408" s="14"/>
      <c r="M408" s="14"/>
      <c r="N408" s="14"/>
      <c r="O408" s="14"/>
      <c r="P408" s="14"/>
      <c r="Q408" s="14"/>
      <c r="R408" s="14"/>
      <c r="S408" s="14"/>
      <c r="T408" s="14"/>
      <c r="U408" s="14"/>
      <c r="V408" s="14"/>
      <c r="W408" s="14"/>
      <c r="X408" s="14"/>
      <c r="Y408" s="14"/>
      <c r="Z408" s="14"/>
      <c r="AA408" s="14"/>
      <c r="AB408" s="14"/>
    </row>
    <row r="409">
      <c r="A409" s="7"/>
      <c r="B409" s="11"/>
      <c r="C409" s="9"/>
      <c r="D409" s="22"/>
      <c r="E409" s="11"/>
      <c r="F409" s="11"/>
      <c r="G409" s="11"/>
      <c r="H409" s="79"/>
      <c r="I409" s="14"/>
      <c r="J409" s="14"/>
      <c r="K409" s="14"/>
      <c r="L409" s="14"/>
      <c r="M409" s="14"/>
      <c r="N409" s="14"/>
      <c r="O409" s="14"/>
      <c r="P409" s="14"/>
      <c r="Q409" s="14"/>
      <c r="R409" s="14"/>
      <c r="S409" s="14"/>
      <c r="T409" s="14"/>
      <c r="U409" s="14"/>
      <c r="V409" s="14"/>
      <c r="W409" s="14"/>
      <c r="X409" s="14"/>
      <c r="Y409" s="14"/>
      <c r="Z409" s="14"/>
      <c r="AA409" s="14"/>
      <c r="AB409" s="14"/>
    </row>
    <row r="410">
      <c r="A410" s="7"/>
      <c r="B410" s="11"/>
      <c r="C410" s="9"/>
      <c r="D410" s="22"/>
      <c r="E410" s="11"/>
      <c r="F410" s="11"/>
      <c r="G410" s="11"/>
      <c r="H410" s="79"/>
      <c r="I410" s="14"/>
      <c r="J410" s="14"/>
      <c r="K410" s="14"/>
      <c r="L410" s="14"/>
      <c r="M410" s="14"/>
      <c r="N410" s="14"/>
      <c r="O410" s="14"/>
      <c r="P410" s="14"/>
      <c r="Q410" s="14"/>
      <c r="R410" s="14"/>
      <c r="S410" s="14"/>
      <c r="T410" s="14"/>
      <c r="U410" s="14"/>
      <c r="V410" s="14"/>
      <c r="W410" s="14"/>
      <c r="X410" s="14"/>
      <c r="Y410" s="14"/>
      <c r="Z410" s="14"/>
      <c r="AA410" s="14"/>
      <c r="AB410" s="14"/>
    </row>
    <row r="411">
      <c r="A411" s="7"/>
      <c r="B411" s="11"/>
      <c r="C411" s="9"/>
      <c r="D411" s="22"/>
      <c r="E411" s="11"/>
      <c r="F411" s="11"/>
      <c r="G411" s="11"/>
      <c r="H411" s="79"/>
      <c r="I411" s="14"/>
      <c r="J411" s="14"/>
      <c r="K411" s="14"/>
      <c r="L411" s="14"/>
      <c r="M411" s="14"/>
      <c r="N411" s="14"/>
      <c r="O411" s="14"/>
      <c r="P411" s="14"/>
      <c r="Q411" s="14"/>
      <c r="R411" s="14"/>
      <c r="S411" s="14"/>
      <c r="T411" s="14"/>
      <c r="U411" s="14"/>
      <c r="V411" s="14"/>
      <c r="W411" s="14"/>
      <c r="X411" s="14"/>
      <c r="Y411" s="14"/>
      <c r="Z411" s="14"/>
      <c r="AA411" s="14"/>
      <c r="AB411" s="14"/>
    </row>
    <row r="412">
      <c r="A412" s="7"/>
      <c r="B412" s="11"/>
      <c r="C412" s="9"/>
      <c r="D412" s="22"/>
      <c r="E412" s="11"/>
      <c r="F412" s="11"/>
      <c r="G412" s="11"/>
      <c r="H412" s="79"/>
      <c r="I412" s="14"/>
      <c r="J412" s="14"/>
      <c r="K412" s="14"/>
      <c r="L412" s="14"/>
      <c r="M412" s="14"/>
      <c r="N412" s="14"/>
      <c r="O412" s="14"/>
      <c r="P412" s="14"/>
      <c r="Q412" s="14"/>
      <c r="R412" s="14"/>
      <c r="S412" s="14"/>
      <c r="T412" s="14"/>
      <c r="U412" s="14"/>
      <c r="V412" s="14"/>
      <c r="W412" s="14"/>
      <c r="X412" s="14"/>
      <c r="Y412" s="14"/>
      <c r="Z412" s="14"/>
      <c r="AA412" s="14"/>
      <c r="AB412" s="14"/>
    </row>
    <row r="413">
      <c r="A413" s="7"/>
      <c r="B413" s="11"/>
      <c r="C413" s="9"/>
      <c r="D413" s="22"/>
      <c r="E413" s="11"/>
      <c r="F413" s="11"/>
      <c r="G413" s="11"/>
      <c r="H413" s="79"/>
      <c r="I413" s="14"/>
      <c r="J413" s="14"/>
      <c r="K413" s="14"/>
      <c r="L413" s="14"/>
      <c r="M413" s="14"/>
      <c r="N413" s="14"/>
      <c r="O413" s="14"/>
      <c r="P413" s="14"/>
      <c r="Q413" s="14"/>
      <c r="R413" s="14"/>
      <c r="S413" s="14"/>
      <c r="T413" s="14"/>
      <c r="U413" s="14"/>
      <c r="V413" s="14"/>
      <c r="W413" s="14"/>
      <c r="X413" s="14"/>
      <c r="Y413" s="14"/>
      <c r="Z413" s="14"/>
      <c r="AA413" s="14"/>
      <c r="AB413" s="14"/>
    </row>
    <row r="414">
      <c r="A414" s="7"/>
      <c r="B414" s="11"/>
      <c r="C414" s="9"/>
      <c r="D414" s="22"/>
      <c r="E414" s="11"/>
      <c r="F414" s="11"/>
      <c r="G414" s="11"/>
      <c r="H414" s="79"/>
      <c r="I414" s="14"/>
      <c r="J414" s="14"/>
      <c r="K414" s="14"/>
      <c r="L414" s="14"/>
      <c r="M414" s="14"/>
      <c r="N414" s="14"/>
      <c r="O414" s="14"/>
      <c r="P414" s="14"/>
      <c r="Q414" s="14"/>
      <c r="R414" s="14"/>
      <c r="S414" s="14"/>
      <c r="T414" s="14"/>
      <c r="U414" s="14"/>
      <c r="V414" s="14"/>
      <c r="W414" s="14"/>
      <c r="X414" s="14"/>
      <c r="Y414" s="14"/>
      <c r="Z414" s="14"/>
      <c r="AA414" s="14"/>
      <c r="AB414" s="14"/>
    </row>
    <row r="415">
      <c r="A415" s="7"/>
      <c r="B415" s="11"/>
      <c r="C415" s="9"/>
      <c r="D415" s="22"/>
      <c r="E415" s="11"/>
      <c r="F415" s="11"/>
      <c r="G415" s="11"/>
      <c r="H415" s="79"/>
      <c r="I415" s="14"/>
      <c r="J415" s="14"/>
      <c r="K415" s="14"/>
      <c r="L415" s="14"/>
      <c r="M415" s="14"/>
      <c r="N415" s="14"/>
      <c r="O415" s="14"/>
      <c r="P415" s="14"/>
      <c r="Q415" s="14"/>
      <c r="R415" s="14"/>
      <c r="S415" s="14"/>
      <c r="T415" s="14"/>
      <c r="U415" s="14"/>
      <c r="V415" s="14"/>
      <c r="W415" s="14"/>
      <c r="X415" s="14"/>
      <c r="Y415" s="14"/>
      <c r="Z415" s="14"/>
      <c r="AA415" s="14"/>
      <c r="AB415" s="14"/>
    </row>
    <row r="416">
      <c r="A416" s="7"/>
      <c r="B416" s="11"/>
      <c r="C416" s="9"/>
      <c r="D416" s="22"/>
      <c r="E416" s="11"/>
      <c r="F416" s="11"/>
      <c r="G416" s="11"/>
      <c r="H416" s="79"/>
      <c r="I416" s="14"/>
      <c r="J416" s="14"/>
      <c r="K416" s="14"/>
      <c r="L416" s="14"/>
      <c r="M416" s="14"/>
      <c r="N416" s="14"/>
      <c r="O416" s="14"/>
      <c r="P416" s="14"/>
      <c r="Q416" s="14"/>
      <c r="R416" s="14"/>
      <c r="S416" s="14"/>
      <c r="T416" s="14"/>
      <c r="U416" s="14"/>
      <c r="V416" s="14"/>
      <c r="W416" s="14"/>
      <c r="X416" s="14"/>
      <c r="Y416" s="14"/>
      <c r="Z416" s="14"/>
      <c r="AA416" s="14"/>
      <c r="AB416" s="14"/>
    </row>
    <row r="417">
      <c r="A417" s="7"/>
      <c r="B417" s="11"/>
      <c r="C417" s="9"/>
      <c r="D417" s="22"/>
      <c r="E417" s="11"/>
      <c r="F417" s="11"/>
      <c r="G417" s="11"/>
      <c r="H417" s="79"/>
      <c r="I417" s="14"/>
      <c r="J417" s="14"/>
      <c r="K417" s="14"/>
      <c r="L417" s="14"/>
      <c r="M417" s="14"/>
      <c r="N417" s="14"/>
      <c r="O417" s="14"/>
      <c r="P417" s="14"/>
      <c r="Q417" s="14"/>
      <c r="R417" s="14"/>
      <c r="S417" s="14"/>
      <c r="T417" s="14"/>
      <c r="U417" s="14"/>
      <c r="V417" s="14"/>
      <c r="W417" s="14"/>
      <c r="X417" s="14"/>
      <c r="Y417" s="14"/>
      <c r="Z417" s="14"/>
      <c r="AA417" s="14"/>
      <c r="AB417" s="14"/>
    </row>
    <row r="418">
      <c r="A418" s="7"/>
      <c r="B418" s="11"/>
      <c r="C418" s="9"/>
      <c r="D418" s="22"/>
      <c r="E418" s="11"/>
      <c r="F418" s="11"/>
      <c r="G418" s="11"/>
      <c r="H418" s="79"/>
      <c r="I418" s="14"/>
      <c r="J418" s="14"/>
      <c r="K418" s="14"/>
      <c r="L418" s="14"/>
      <c r="M418" s="14"/>
      <c r="N418" s="14"/>
      <c r="O418" s="14"/>
      <c r="P418" s="14"/>
      <c r="Q418" s="14"/>
      <c r="R418" s="14"/>
      <c r="S418" s="14"/>
      <c r="T418" s="14"/>
      <c r="U418" s="14"/>
      <c r="V418" s="14"/>
      <c r="W418" s="14"/>
      <c r="X418" s="14"/>
      <c r="Y418" s="14"/>
      <c r="Z418" s="14"/>
      <c r="AA418" s="14"/>
      <c r="AB418" s="14"/>
    </row>
    <row r="419">
      <c r="A419" s="7"/>
      <c r="B419" s="11"/>
      <c r="C419" s="9"/>
      <c r="D419" s="22"/>
      <c r="E419" s="11"/>
      <c r="F419" s="11"/>
      <c r="G419" s="11"/>
      <c r="H419" s="79"/>
      <c r="I419" s="14"/>
      <c r="J419" s="14"/>
      <c r="K419" s="14"/>
      <c r="L419" s="14"/>
      <c r="M419" s="14"/>
      <c r="N419" s="14"/>
      <c r="O419" s="14"/>
      <c r="P419" s="14"/>
      <c r="Q419" s="14"/>
      <c r="R419" s="14"/>
      <c r="S419" s="14"/>
      <c r="T419" s="14"/>
      <c r="U419" s="14"/>
      <c r="V419" s="14"/>
      <c r="W419" s="14"/>
      <c r="X419" s="14"/>
      <c r="Y419" s="14"/>
      <c r="Z419" s="14"/>
      <c r="AA419" s="14"/>
      <c r="AB419" s="14"/>
    </row>
    <row r="420">
      <c r="A420" s="7"/>
      <c r="B420" s="11"/>
      <c r="C420" s="9"/>
      <c r="D420" s="22"/>
      <c r="E420" s="11"/>
      <c r="F420" s="11"/>
      <c r="G420" s="11"/>
      <c r="H420" s="79"/>
      <c r="I420" s="14"/>
      <c r="J420" s="14"/>
      <c r="K420" s="14"/>
      <c r="L420" s="14"/>
      <c r="M420" s="14"/>
      <c r="N420" s="14"/>
      <c r="O420" s="14"/>
      <c r="P420" s="14"/>
      <c r="Q420" s="14"/>
      <c r="R420" s="14"/>
      <c r="S420" s="14"/>
      <c r="T420" s="14"/>
      <c r="U420" s="14"/>
      <c r="V420" s="14"/>
      <c r="W420" s="14"/>
      <c r="X420" s="14"/>
      <c r="Y420" s="14"/>
      <c r="Z420" s="14"/>
      <c r="AA420" s="14"/>
      <c r="AB420" s="14"/>
    </row>
    <row r="421">
      <c r="A421" s="7"/>
      <c r="B421" s="11"/>
      <c r="C421" s="9"/>
      <c r="D421" s="22"/>
      <c r="E421" s="11"/>
      <c r="F421" s="11"/>
      <c r="G421" s="11"/>
      <c r="H421" s="79"/>
      <c r="I421" s="14"/>
      <c r="J421" s="14"/>
      <c r="K421" s="14"/>
      <c r="L421" s="14"/>
      <c r="M421" s="14"/>
      <c r="N421" s="14"/>
      <c r="O421" s="14"/>
      <c r="P421" s="14"/>
      <c r="Q421" s="14"/>
      <c r="R421" s="14"/>
      <c r="S421" s="14"/>
      <c r="T421" s="14"/>
      <c r="U421" s="14"/>
      <c r="V421" s="14"/>
      <c r="W421" s="14"/>
      <c r="X421" s="14"/>
      <c r="Y421" s="14"/>
      <c r="Z421" s="14"/>
      <c r="AA421" s="14"/>
      <c r="AB421" s="14"/>
    </row>
    <row r="422">
      <c r="A422" s="7"/>
      <c r="B422" s="11"/>
      <c r="C422" s="9"/>
      <c r="D422" s="22"/>
      <c r="E422" s="11"/>
      <c r="F422" s="11"/>
      <c r="G422" s="11"/>
      <c r="H422" s="79"/>
      <c r="I422" s="14"/>
      <c r="J422" s="14"/>
      <c r="K422" s="14"/>
      <c r="L422" s="14"/>
      <c r="M422" s="14"/>
      <c r="N422" s="14"/>
      <c r="O422" s="14"/>
      <c r="P422" s="14"/>
      <c r="Q422" s="14"/>
      <c r="R422" s="14"/>
      <c r="S422" s="14"/>
      <c r="T422" s="14"/>
      <c r="U422" s="14"/>
      <c r="V422" s="14"/>
      <c r="W422" s="14"/>
      <c r="X422" s="14"/>
      <c r="Y422" s="14"/>
      <c r="Z422" s="14"/>
      <c r="AA422" s="14"/>
      <c r="AB422" s="14"/>
    </row>
    <row r="423">
      <c r="A423" s="7"/>
      <c r="B423" s="11"/>
      <c r="C423" s="9"/>
      <c r="D423" s="22"/>
      <c r="E423" s="11"/>
      <c r="F423" s="11"/>
      <c r="G423" s="11"/>
      <c r="H423" s="79"/>
      <c r="I423" s="14"/>
      <c r="J423" s="14"/>
      <c r="K423" s="14"/>
      <c r="L423" s="14"/>
      <c r="M423" s="14"/>
      <c r="N423" s="14"/>
      <c r="O423" s="14"/>
      <c r="P423" s="14"/>
      <c r="Q423" s="14"/>
      <c r="R423" s="14"/>
      <c r="S423" s="14"/>
      <c r="T423" s="14"/>
      <c r="U423" s="14"/>
      <c r="V423" s="14"/>
      <c r="W423" s="14"/>
      <c r="X423" s="14"/>
      <c r="Y423" s="14"/>
      <c r="Z423" s="14"/>
      <c r="AA423" s="14"/>
      <c r="AB423" s="14"/>
    </row>
    <row r="424">
      <c r="A424" s="7"/>
      <c r="B424" s="11"/>
      <c r="C424" s="9"/>
      <c r="D424" s="22"/>
      <c r="E424" s="11"/>
      <c r="F424" s="11"/>
      <c r="G424" s="11"/>
      <c r="H424" s="79"/>
      <c r="I424" s="14"/>
      <c r="J424" s="14"/>
      <c r="K424" s="14"/>
      <c r="L424" s="14"/>
      <c r="M424" s="14"/>
      <c r="N424" s="14"/>
      <c r="O424" s="14"/>
      <c r="P424" s="14"/>
      <c r="Q424" s="14"/>
      <c r="R424" s="14"/>
      <c r="S424" s="14"/>
      <c r="T424" s="14"/>
      <c r="U424" s="14"/>
      <c r="V424" s="14"/>
      <c r="W424" s="14"/>
      <c r="X424" s="14"/>
      <c r="Y424" s="14"/>
      <c r="Z424" s="14"/>
      <c r="AA424" s="14"/>
      <c r="AB424" s="14"/>
    </row>
    <row r="425">
      <c r="A425" s="7"/>
      <c r="B425" s="11"/>
      <c r="C425" s="9"/>
      <c r="D425" s="22"/>
      <c r="E425" s="11"/>
      <c r="F425" s="11"/>
      <c r="G425" s="11"/>
      <c r="H425" s="79"/>
      <c r="I425" s="14"/>
      <c r="J425" s="14"/>
      <c r="K425" s="14"/>
      <c r="L425" s="14"/>
      <c r="M425" s="14"/>
      <c r="N425" s="14"/>
      <c r="O425" s="14"/>
      <c r="P425" s="14"/>
      <c r="Q425" s="14"/>
      <c r="R425" s="14"/>
      <c r="S425" s="14"/>
      <c r="T425" s="14"/>
      <c r="U425" s="14"/>
      <c r="V425" s="14"/>
      <c r="W425" s="14"/>
      <c r="X425" s="14"/>
      <c r="Y425" s="14"/>
      <c r="Z425" s="14"/>
      <c r="AA425" s="14"/>
      <c r="AB425" s="14"/>
    </row>
    <row r="426">
      <c r="A426" s="7"/>
      <c r="B426" s="11"/>
      <c r="C426" s="9"/>
      <c r="D426" s="22"/>
      <c r="E426" s="11"/>
      <c r="F426" s="11"/>
      <c r="G426" s="11"/>
      <c r="H426" s="79"/>
      <c r="I426" s="14"/>
      <c r="J426" s="14"/>
      <c r="K426" s="14"/>
      <c r="L426" s="14"/>
      <c r="M426" s="14"/>
      <c r="N426" s="14"/>
      <c r="O426" s="14"/>
      <c r="P426" s="14"/>
      <c r="Q426" s="14"/>
      <c r="R426" s="14"/>
      <c r="S426" s="14"/>
      <c r="T426" s="14"/>
      <c r="U426" s="14"/>
      <c r="V426" s="14"/>
      <c r="W426" s="14"/>
      <c r="X426" s="14"/>
      <c r="Y426" s="14"/>
      <c r="Z426" s="14"/>
      <c r="AA426" s="14"/>
      <c r="AB426" s="14"/>
    </row>
    <row r="427">
      <c r="A427" s="7"/>
      <c r="B427" s="11"/>
      <c r="C427" s="9"/>
      <c r="D427" s="22"/>
      <c r="E427" s="11"/>
      <c r="F427" s="11"/>
      <c r="G427" s="11"/>
      <c r="H427" s="79"/>
      <c r="I427" s="14"/>
      <c r="J427" s="14"/>
      <c r="K427" s="14"/>
      <c r="L427" s="14"/>
      <c r="M427" s="14"/>
      <c r="N427" s="14"/>
      <c r="O427" s="14"/>
      <c r="P427" s="14"/>
      <c r="Q427" s="14"/>
      <c r="R427" s="14"/>
      <c r="S427" s="14"/>
      <c r="T427" s="14"/>
      <c r="U427" s="14"/>
      <c r="V427" s="14"/>
      <c r="W427" s="14"/>
      <c r="X427" s="14"/>
      <c r="Y427" s="14"/>
      <c r="Z427" s="14"/>
      <c r="AA427" s="14"/>
      <c r="AB427" s="14"/>
    </row>
    <row r="428">
      <c r="A428" s="7"/>
      <c r="B428" s="11"/>
      <c r="C428" s="9"/>
      <c r="D428" s="22"/>
      <c r="E428" s="11"/>
      <c r="F428" s="11"/>
      <c r="G428" s="11"/>
      <c r="H428" s="79"/>
      <c r="I428" s="14"/>
      <c r="J428" s="14"/>
      <c r="K428" s="14"/>
      <c r="L428" s="14"/>
      <c r="M428" s="14"/>
      <c r="N428" s="14"/>
      <c r="O428" s="14"/>
      <c r="P428" s="14"/>
      <c r="Q428" s="14"/>
      <c r="R428" s="14"/>
      <c r="S428" s="14"/>
      <c r="T428" s="14"/>
      <c r="U428" s="14"/>
      <c r="V428" s="14"/>
      <c r="W428" s="14"/>
      <c r="X428" s="14"/>
      <c r="Y428" s="14"/>
      <c r="Z428" s="14"/>
      <c r="AA428" s="14"/>
      <c r="AB428" s="14"/>
    </row>
    <row r="429">
      <c r="A429" s="7"/>
      <c r="B429" s="11"/>
      <c r="C429" s="9"/>
      <c r="D429" s="22"/>
      <c r="E429" s="11"/>
      <c r="F429" s="11"/>
      <c r="G429" s="11"/>
      <c r="H429" s="79"/>
      <c r="I429" s="14"/>
      <c r="J429" s="14"/>
      <c r="K429" s="14"/>
      <c r="L429" s="14"/>
      <c r="M429" s="14"/>
      <c r="N429" s="14"/>
      <c r="O429" s="14"/>
      <c r="P429" s="14"/>
      <c r="Q429" s="14"/>
      <c r="R429" s="14"/>
      <c r="S429" s="14"/>
      <c r="T429" s="14"/>
      <c r="U429" s="14"/>
      <c r="V429" s="14"/>
      <c r="W429" s="14"/>
      <c r="X429" s="14"/>
      <c r="Y429" s="14"/>
      <c r="Z429" s="14"/>
      <c r="AA429" s="14"/>
      <c r="AB429" s="14"/>
    </row>
    <row r="430">
      <c r="A430" s="7"/>
      <c r="B430" s="11"/>
      <c r="C430" s="9"/>
      <c r="D430" s="22"/>
      <c r="E430" s="11"/>
      <c r="F430" s="11"/>
      <c r="G430" s="11"/>
      <c r="H430" s="79"/>
      <c r="I430" s="14"/>
      <c r="J430" s="14"/>
      <c r="K430" s="14"/>
      <c r="L430" s="14"/>
      <c r="M430" s="14"/>
      <c r="N430" s="14"/>
      <c r="O430" s="14"/>
      <c r="P430" s="14"/>
      <c r="Q430" s="14"/>
      <c r="R430" s="14"/>
      <c r="S430" s="14"/>
      <c r="T430" s="14"/>
      <c r="U430" s="14"/>
      <c r="V430" s="14"/>
      <c r="W430" s="14"/>
      <c r="X430" s="14"/>
      <c r="Y430" s="14"/>
      <c r="Z430" s="14"/>
      <c r="AA430" s="14"/>
      <c r="AB430" s="14"/>
    </row>
    <row r="431">
      <c r="A431" s="7"/>
      <c r="B431" s="11"/>
      <c r="C431" s="9"/>
      <c r="D431" s="22"/>
      <c r="E431" s="11"/>
      <c r="F431" s="11"/>
      <c r="G431" s="11"/>
      <c r="H431" s="79"/>
      <c r="I431" s="14"/>
      <c r="J431" s="14"/>
      <c r="K431" s="14"/>
      <c r="L431" s="14"/>
      <c r="M431" s="14"/>
      <c r="N431" s="14"/>
      <c r="O431" s="14"/>
      <c r="P431" s="14"/>
      <c r="Q431" s="14"/>
      <c r="R431" s="14"/>
      <c r="S431" s="14"/>
      <c r="T431" s="14"/>
      <c r="U431" s="14"/>
      <c r="V431" s="14"/>
      <c r="W431" s="14"/>
      <c r="X431" s="14"/>
      <c r="Y431" s="14"/>
      <c r="Z431" s="14"/>
      <c r="AA431" s="14"/>
      <c r="AB431" s="14"/>
    </row>
    <row r="432">
      <c r="A432" s="7"/>
      <c r="B432" s="11"/>
      <c r="C432" s="9"/>
      <c r="D432" s="22"/>
      <c r="E432" s="11"/>
      <c r="F432" s="11"/>
      <c r="G432" s="11"/>
      <c r="H432" s="79"/>
      <c r="I432" s="14"/>
      <c r="J432" s="14"/>
      <c r="K432" s="14"/>
      <c r="L432" s="14"/>
      <c r="M432" s="14"/>
      <c r="N432" s="14"/>
      <c r="O432" s="14"/>
      <c r="P432" s="14"/>
      <c r="Q432" s="14"/>
      <c r="R432" s="14"/>
      <c r="S432" s="14"/>
      <c r="T432" s="14"/>
      <c r="U432" s="14"/>
      <c r="V432" s="14"/>
      <c r="W432" s="14"/>
      <c r="X432" s="14"/>
      <c r="Y432" s="14"/>
      <c r="Z432" s="14"/>
      <c r="AA432" s="14"/>
      <c r="AB432" s="14"/>
    </row>
    <row r="433">
      <c r="A433" s="7"/>
      <c r="B433" s="11"/>
      <c r="C433" s="9"/>
      <c r="D433" s="22"/>
      <c r="E433" s="11"/>
      <c r="F433" s="11"/>
      <c r="G433" s="11"/>
      <c r="H433" s="79"/>
      <c r="I433" s="14"/>
      <c r="J433" s="14"/>
      <c r="K433" s="14"/>
      <c r="L433" s="14"/>
      <c r="M433" s="14"/>
      <c r="N433" s="14"/>
      <c r="O433" s="14"/>
      <c r="P433" s="14"/>
      <c r="Q433" s="14"/>
      <c r="R433" s="14"/>
      <c r="S433" s="14"/>
      <c r="T433" s="14"/>
      <c r="U433" s="14"/>
      <c r="V433" s="14"/>
      <c r="W433" s="14"/>
      <c r="X433" s="14"/>
      <c r="Y433" s="14"/>
      <c r="Z433" s="14"/>
      <c r="AA433" s="14"/>
      <c r="AB433" s="14"/>
    </row>
    <row r="434">
      <c r="A434" s="7"/>
      <c r="B434" s="11"/>
      <c r="C434" s="9"/>
      <c r="D434" s="22"/>
      <c r="E434" s="11"/>
      <c r="F434" s="11"/>
      <c r="G434" s="11"/>
      <c r="H434" s="79"/>
      <c r="I434" s="14"/>
      <c r="J434" s="14"/>
      <c r="K434" s="14"/>
      <c r="L434" s="14"/>
      <c r="M434" s="14"/>
      <c r="N434" s="14"/>
      <c r="O434" s="14"/>
      <c r="P434" s="14"/>
      <c r="Q434" s="14"/>
      <c r="R434" s="14"/>
      <c r="S434" s="14"/>
      <c r="T434" s="14"/>
      <c r="U434" s="14"/>
      <c r="V434" s="14"/>
      <c r="W434" s="14"/>
      <c r="X434" s="14"/>
      <c r="Y434" s="14"/>
      <c r="Z434" s="14"/>
      <c r="AA434" s="14"/>
      <c r="AB434" s="14"/>
    </row>
    <row r="435">
      <c r="A435" s="7"/>
      <c r="B435" s="11"/>
      <c r="C435" s="9"/>
      <c r="D435" s="22"/>
      <c r="E435" s="11"/>
      <c r="F435" s="11"/>
      <c r="G435" s="11"/>
      <c r="H435" s="79"/>
      <c r="I435" s="14"/>
      <c r="J435" s="14"/>
      <c r="K435" s="14"/>
      <c r="L435" s="14"/>
      <c r="M435" s="14"/>
      <c r="N435" s="14"/>
      <c r="O435" s="14"/>
      <c r="P435" s="14"/>
      <c r="Q435" s="14"/>
      <c r="R435" s="14"/>
      <c r="S435" s="14"/>
      <c r="T435" s="14"/>
      <c r="U435" s="14"/>
      <c r="V435" s="14"/>
      <c r="W435" s="14"/>
      <c r="X435" s="14"/>
      <c r="Y435" s="14"/>
      <c r="Z435" s="14"/>
      <c r="AA435" s="14"/>
      <c r="AB435" s="14"/>
    </row>
    <row r="436">
      <c r="A436" s="7"/>
      <c r="B436" s="11"/>
      <c r="C436" s="9"/>
      <c r="D436" s="22"/>
      <c r="E436" s="11"/>
      <c r="F436" s="11"/>
      <c r="G436" s="11"/>
      <c r="H436" s="79"/>
      <c r="I436" s="14"/>
      <c r="J436" s="14"/>
      <c r="K436" s="14"/>
      <c r="L436" s="14"/>
      <c r="M436" s="14"/>
      <c r="N436" s="14"/>
      <c r="O436" s="14"/>
      <c r="P436" s="14"/>
      <c r="Q436" s="14"/>
      <c r="R436" s="14"/>
      <c r="S436" s="14"/>
      <c r="T436" s="14"/>
      <c r="U436" s="14"/>
      <c r="V436" s="14"/>
      <c r="W436" s="14"/>
      <c r="X436" s="14"/>
      <c r="Y436" s="14"/>
      <c r="Z436" s="14"/>
      <c r="AA436" s="14"/>
      <c r="AB436" s="14"/>
    </row>
    <row r="437">
      <c r="A437" s="7"/>
      <c r="B437" s="11"/>
      <c r="C437" s="9"/>
      <c r="D437" s="22"/>
      <c r="E437" s="11"/>
      <c r="F437" s="11"/>
      <c r="G437" s="11"/>
      <c r="H437" s="79"/>
      <c r="I437" s="14"/>
      <c r="J437" s="14"/>
      <c r="K437" s="14"/>
      <c r="L437" s="14"/>
      <c r="M437" s="14"/>
      <c r="N437" s="14"/>
      <c r="O437" s="14"/>
      <c r="P437" s="14"/>
      <c r="Q437" s="14"/>
      <c r="R437" s="14"/>
      <c r="S437" s="14"/>
      <c r="T437" s="14"/>
      <c r="U437" s="14"/>
      <c r="V437" s="14"/>
      <c r="W437" s="14"/>
      <c r="X437" s="14"/>
      <c r="Y437" s="14"/>
      <c r="Z437" s="14"/>
      <c r="AA437" s="14"/>
      <c r="AB437" s="14"/>
    </row>
    <row r="438">
      <c r="A438" s="7"/>
      <c r="B438" s="11"/>
      <c r="C438" s="9"/>
      <c r="D438" s="22"/>
      <c r="E438" s="11"/>
      <c r="F438" s="11"/>
      <c r="G438" s="11"/>
      <c r="H438" s="79"/>
      <c r="I438" s="14"/>
      <c r="J438" s="14"/>
      <c r="K438" s="14"/>
      <c r="L438" s="14"/>
      <c r="M438" s="14"/>
      <c r="N438" s="14"/>
      <c r="O438" s="14"/>
      <c r="P438" s="14"/>
      <c r="Q438" s="14"/>
      <c r="R438" s="14"/>
      <c r="S438" s="14"/>
      <c r="T438" s="14"/>
      <c r="U438" s="14"/>
      <c r="V438" s="14"/>
      <c r="W438" s="14"/>
      <c r="X438" s="14"/>
      <c r="Y438" s="14"/>
      <c r="Z438" s="14"/>
      <c r="AA438" s="14"/>
      <c r="AB438" s="14"/>
    </row>
    <row r="439">
      <c r="A439" s="7"/>
      <c r="B439" s="11"/>
      <c r="C439" s="9"/>
      <c r="D439" s="22"/>
      <c r="E439" s="11"/>
      <c r="F439" s="11"/>
      <c r="G439" s="11"/>
      <c r="H439" s="79"/>
      <c r="I439" s="14"/>
      <c r="J439" s="14"/>
      <c r="K439" s="14"/>
      <c r="L439" s="14"/>
      <c r="M439" s="14"/>
      <c r="N439" s="14"/>
      <c r="O439" s="14"/>
      <c r="P439" s="14"/>
      <c r="Q439" s="14"/>
      <c r="R439" s="14"/>
      <c r="S439" s="14"/>
      <c r="T439" s="14"/>
      <c r="U439" s="14"/>
      <c r="V439" s="14"/>
      <c r="W439" s="14"/>
      <c r="X439" s="14"/>
      <c r="Y439" s="14"/>
      <c r="Z439" s="14"/>
      <c r="AA439" s="14"/>
      <c r="AB439" s="14"/>
    </row>
    <row r="440">
      <c r="A440" s="7"/>
      <c r="B440" s="11"/>
      <c r="C440" s="9"/>
      <c r="D440" s="22"/>
      <c r="E440" s="11"/>
      <c r="F440" s="11"/>
      <c r="G440" s="11"/>
      <c r="H440" s="79"/>
      <c r="I440" s="14"/>
      <c r="J440" s="14"/>
      <c r="K440" s="14"/>
      <c r="L440" s="14"/>
      <c r="M440" s="14"/>
      <c r="N440" s="14"/>
      <c r="O440" s="14"/>
      <c r="P440" s="14"/>
      <c r="Q440" s="14"/>
      <c r="R440" s="14"/>
      <c r="S440" s="14"/>
      <c r="T440" s="14"/>
      <c r="U440" s="14"/>
      <c r="V440" s="14"/>
      <c r="W440" s="14"/>
      <c r="X440" s="14"/>
      <c r="Y440" s="14"/>
      <c r="Z440" s="14"/>
      <c r="AA440" s="14"/>
      <c r="AB440" s="14"/>
    </row>
    <row r="441">
      <c r="A441" s="7"/>
      <c r="B441" s="11"/>
      <c r="C441" s="9"/>
      <c r="D441" s="22"/>
      <c r="E441" s="11"/>
      <c r="F441" s="11"/>
      <c r="G441" s="11"/>
      <c r="H441" s="79"/>
      <c r="I441" s="14"/>
      <c r="J441" s="14"/>
      <c r="K441" s="14"/>
      <c r="L441" s="14"/>
      <c r="M441" s="14"/>
      <c r="N441" s="14"/>
      <c r="O441" s="14"/>
      <c r="P441" s="14"/>
      <c r="Q441" s="14"/>
      <c r="R441" s="14"/>
      <c r="S441" s="14"/>
      <c r="T441" s="14"/>
      <c r="U441" s="14"/>
      <c r="V441" s="14"/>
      <c r="W441" s="14"/>
      <c r="X441" s="14"/>
      <c r="Y441" s="14"/>
      <c r="Z441" s="14"/>
      <c r="AA441" s="14"/>
      <c r="AB441" s="14"/>
    </row>
    <row r="442">
      <c r="A442" s="7"/>
      <c r="B442" s="11"/>
      <c r="C442" s="9"/>
      <c r="D442" s="22"/>
      <c r="E442" s="11"/>
      <c r="F442" s="11"/>
      <c r="G442" s="11"/>
      <c r="H442" s="79"/>
      <c r="I442" s="14"/>
      <c r="J442" s="14"/>
      <c r="K442" s="14"/>
      <c r="L442" s="14"/>
      <c r="M442" s="14"/>
      <c r="N442" s="14"/>
      <c r="O442" s="14"/>
      <c r="P442" s="14"/>
      <c r="Q442" s="14"/>
      <c r="R442" s="14"/>
      <c r="S442" s="14"/>
      <c r="T442" s="14"/>
      <c r="U442" s="14"/>
      <c r="V442" s="14"/>
      <c r="W442" s="14"/>
      <c r="X442" s="14"/>
      <c r="Y442" s="14"/>
      <c r="Z442" s="14"/>
      <c r="AA442" s="14"/>
      <c r="AB442" s="14"/>
    </row>
    <row r="443">
      <c r="A443" s="7"/>
      <c r="B443" s="11"/>
      <c r="C443" s="9"/>
      <c r="D443" s="22"/>
      <c r="E443" s="11"/>
      <c r="F443" s="11"/>
      <c r="G443" s="11"/>
      <c r="H443" s="79"/>
      <c r="I443" s="14"/>
      <c r="J443" s="14"/>
      <c r="K443" s="14"/>
      <c r="L443" s="14"/>
      <c r="M443" s="14"/>
      <c r="N443" s="14"/>
      <c r="O443" s="14"/>
      <c r="P443" s="14"/>
      <c r="Q443" s="14"/>
      <c r="R443" s="14"/>
      <c r="S443" s="14"/>
      <c r="T443" s="14"/>
      <c r="U443" s="14"/>
      <c r="V443" s="14"/>
      <c r="W443" s="14"/>
      <c r="X443" s="14"/>
      <c r="Y443" s="14"/>
      <c r="Z443" s="14"/>
      <c r="AA443" s="14"/>
      <c r="AB443" s="14"/>
    </row>
    <row r="444">
      <c r="A444" s="7"/>
      <c r="B444" s="11"/>
      <c r="C444" s="9"/>
      <c r="D444" s="22"/>
      <c r="E444" s="11"/>
      <c r="F444" s="11"/>
      <c r="G444" s="11"/>
      <c r="H444" s="79"/>
      <c r="I444" s="14"/>
      <c r="J444" s="14"/>
      <c r="K444" s="14"/>
      <c r="L444" s="14"/>
      <c r="M444" s="14"/>
      <c r="N444" s="14"/>
      <c r="O444" s="14"/>
      <c r="P444" s="14"/>
      <c r="Q444" s="14"/>
      <c r="R444" s="14"/>
      <c r="S444" s="14"/>
      <c r="T444" s="14"/>
      <c r="U444" s="14"/>
      <c r="V444" s="14"/>
      <c r="W444" s="14"/>
      <c r="X444" s="14"/>
      <c r="Y444" s="14"/>
      <c r="Z444" s="14"/>
      <c r="AA444" s="14"/>
      <c r="AB444" s="14"/>
    </row>
    <row r="445">
      <c r="A445" s="7"/>
      <c r="B445" s="11"/>
      <c r="C445" s="9"/>
      <c r="D445" s="22"/>
      <c r="E445" s="11"/>
      <c r="F445" s="11"/>
      <c r="G445" s="11"/>
      <c r="H445" s="79"/>
      <c r="I445" s="14"/>
      <c r="J445" s="14"/>
      <c r="K445" s="14"/>
      <c r="L445" s="14"/>
      <c r="M445" s="14"/>
      <c r="N445" s="14"/>
      <c r="O445" s="14"/>
      <c r="P445" s="14"/>
      <c r="Q445" s="14"/>
      <c r="R445" s="14"/>
      <c r="S445" s="14"/>
      <c r="T445" s="14"/>
      <c r="U445" s="14"/>
      <c r="V445" s="14"/>
      <c r="W445" s="14"/>
      <c r="X445" s="14"/>
      <c r="Y445" s="14"/>
      <c r="Z445" s="14"/>
      <c r="AA445" s="14"/>
      <c r="AB445" s="14"/>
    </row>
    <row r="446">
      <c r="A446" s="7"/>
      <c r="B446" s="11"/>
      <c r="C446" s="9"/>
      <c r="D446" s="22"/>
      <c r="E446" s="11"/>
      <c r="F446" s="11"/>
      <c r="G446" s="11"/>
      <c r="H446" s="79"/>
      <c r="I446" s="14"/>
      <c r="J446" s="14"/>
      <c r="K446" s="14"/>
      <c r="L446" s="14"/>
      <c r="M446" s="14"/>
      <c r="N446" s="14"/>
      <c r="O446" s="14"/>
      <c r="P446" s="14"/>
      <c r="Q446" s="14"/>
      <c r="R446" s="14"/>
      <c r="S446" s="14"/>
      <c r="T446" s="14"/>
      <c r="U446" s="14"/>
      <c r="V446" s="14"/>
      <c r="W446" s="14"/>
      <c r="X446" s="14"/>
      <c r="Y446" s="14"/>
      <c r="Z446" s="14"/>
      <c r="AA446" s="14"/>
      <c r="AB446" s="14"/>
    </row>
    <row r="447">
      <c r="A447" s="7"/>
      <c r="B447" s="11"/>
      <c r="C447" s="9"/>
      <c r="D447" s="22"/>
      <c r="E447" s="11"/>
      <c r="F447" s="11"/>
      <c r="G447" s="11"/>
      <c r="H447" s="79"/>
      <c r="I447" s="14"/>
      <c r="J447" s="14"/>
      <c r="K447" s="14"/>
      <c r="L447" s="14"/>
      <c r="M447" s="14"/>
      <c r="N447" s="14"/>
      <c r="O447" s="14"/>
      <c r="P447" s="14"/>
      <c r="Q447" s="14"/>
      <c r="R447" s="14"/>
      <c r="S447" s="14"/>
      <c r="T447" s="14"/>
      <c r="U447" s="14"/>
      <c r="V447" s="14"/>
      <c r="W447" s="14"/>
      <c r="X447" s="14"/>
      <c r="Y447" s="14"/>
      <c r="Z447" s="14"/>
      <c r="AA447" s="14"/>
      <c r="AB447" s="14"/>
    </row>
    <row r="448">
      <c r="A448" s="7"/>
      <c r="B448" s="11"/>
      <c r="C448" s="9"/>
      <c r="D448" s="22"/>
      <c r="E448" s="11"/>
      <c r="F448" s="11"/>
      <c r="G448" s="11"/>
      <c r="H448" s="79"/>
      <c r="I448" s="14"/>
      <c r="J448" s="14"/>
      <c r="K448" s="14"/>
      <c r="L448" s="14"/>
      <c r="M448" s="14"/>
      <c r="N448" s="14"/>
      <c r="O448" s="14"/>
      <c r="P448" s="14"/>
      <c r="Q448" s="14"/>
      <c r="R448" s="14"/>
      <c r="S448" s="14"/>
      <c r="T448" s="14"/>
      <c r="U448" s="14"/>
      <c r="V448" s="14"/>
      <c r="W448" s="14"/>
      <c r="X448" s="14"/>
      <c r="Y448" s="14"/>
      <c r="Z448" s="14"/>
      <c r="AA448" s="14"/>
      <c r="AB448" s="14"/>
    </row>
    <row r="449">
      <c r="A449" s="7"/>
      <c r="B449" s="11"/>
      <c r="C449" s="9"/>
      <c r="D449" s="22"/>
      <c r="E449" s="11"/>
      <c r="F449" s="11"/>
      <c r="G449" s="11"/>
      <c r="H449" s="79"/>
      <c r="I449" s="14"/>
      <c r="J449" s="14"/>
      <c r="K449" s="14"/>
      <c r="L449" s="14"/>
      <c r="M449" s="14"/>
      <c r="N449" s="14"/>
      <c r="O449" s="14"/>
      <c r="P449" s="14"/>
      <c r="Q449" s="14"/>
      <c r="R449" s="14"/>
      <c r="S449" s="14"/>
      <c r="T449" s="14"/>
      <c r="U449" s="14"/>
      <c r="V449" s="14"/>
      <c r="W449" s="14"/>
      <c r="X449" s="14"/>
      <c r="Y449" s="14"/>
      <c r="Z449" s="14"/>
      <c r="AA449" s="14"/>
      <c r="AB449" s="14"/>
    </row>
    <row r="450">
      <c r="A450" s="7"/>
      <c r="B450" s="11"/>
      <c r="C450" s="9"/>
      <c r="D450" s="22"/>
      <c r="E450" s="11"/>
      <c r="F450" s="11"/>
      <c r="G450" s="11"/>
      <c r="H450" s="79"/>
      <c r="I450" s="14"/>
      <c r="J450" s="14"/>
      <c r="K450" s="14"/>
      <c r="L450" s="14"/>
      <c r="M450" s="14"/>
      <c r="N450" s="14"/>
      <c r="O450" s="14"/>
      <c r="P450" s="14"/>
      <c r="Q450" s="14"/>
      <c r="R450" s="14"/>
      <c r="S450" s="14"/>
      <c r="T450" s="14"/>
      <c r="U450" s="14"/>
      <c r="V450" s="14"/>
      <c r="W450" s="14"/>
      <c r="X450" s="14"/>
      <c r="Y450" s="14"/>
      <c r="Z450" s="14"/>
      <c r="AA450" s="14"/>
      <c r="AB450" s="14"/>
    </row>
    <row r="451">
      <c r="A451" s="7"/>
      <c r="B451" s="11"/>
      <c r="C451" s="9"/>
      <c r="D451" s="22"/>
      <c r="E451" s="11"/>
      <c r="F451" s="11"/>
      <c r="G451" s="11"/>
      <c r="H451" s="79"/>
      <c r="I451" s="14"/>
      <c r="J451" s="14"/>
      <c r="K451" s="14"/>
      <c r="L451" s="14"/>
      <c r="M451" s="14"/>
      <c r="N451" s="14"/>
      <c r="O451" s="14"/>
      <c r="P451" s="14"/>
      <c r="Q451" s="14"/>
      <c r="R451" s="14"/>
      <c r="S451" s="14"/>
      <c r="T451" s="14"/>
      <c r="U451" s="14"/>
      <c r="V451" s="14"/>
      <c r="W451" s="14"/>
      <c r="X451" s="14"/>
      <c r="Y451" s="14"/>
      <c r="Z451" s="14"/>
      <c r="AA451" s="14"/>
      <c r="AB451" s="14"/>
    </row>
    <row r="452">
      <c r="A452" s="7"/>
      <c r="B452" s="11"/>
      <c r="C452" s="9"/>
      <c r="D452" s="22"/>
      <c r="E452" s="11"/>
      <c r="F452" s="11"/>
      <c r="G452" s="11"/>
      <c r="H452" s="79"/>
      <c r="I452" s="14"/>
      <c r="J452" s="14"/>
      <c r="K452" s="14"/>
      <c r="L452" s="14"/>
      <c r="M452" s="14"/>
      <c r="N452" s="14"/>
      <c r="O452" s="14"/>
      <c r="P452" s="14"/>
      <c r="Q452" s="14"/>
      <c r="R452" s="14"/>
      <c r="S452" s="14"/>
      <c r="T452" s="14"/>
      <c r="U452" s="14"/>
      <c r="V452" s="14"/>
      <c r="W452" s="14"/>
      <c r="X452" s="14"/>
      <c r="Y452" s="14"/>
      <c r="Z452" s="14"/>
      <c r="AA452" s="14"/>
      <c r="AB452" s="14"/>
    </row>
    <row r="453">
      <c r="A453" s="7"/>
      <c r="B453" s="11"/>
      <c r="C453" s="9"/>
      <c r="D453" s="22"/>
      <c r="E453" s="11"/>
      <c r="F453" s="11"/>
      <c r="G453" s="11"/>
      <c r="H453" s="79"/>
      <c r="I453" s="14"/>
      <c r="J453" s="14"/>
      <c r="K453" s="14"/>
      <c r="L453" s="14"/>
      <c r="M453" s="14"/>
      <c r="N453" s="14"/>
      <c r="O453" s="14"/>
      <c r="P453" s="14"/>
      <c r="Q453" s="14"/>
      <c r="R453" s="14"/>
      <c r="S453" s="14"/>
      <c r="T453" s="14"/>
      <c r="U453" s="14"/>
      <c r="V453" s="14"/>
      <c r="W453" s="14"/>
      <c r="X453" s="14"/>
      <c r="Y453" s="14"/>
      <c r="Z453" s="14"/>
      <c r="AA453" s="14"/>
      <c r="AB453" s="14"/>
    </row>
    <row r="454">
      <c r="A454" s="7"/>
      <c r="B454" s="11"/>
      <c r="C454" s="9"/>
      <c r="D454" s="22"/>
      <c r="E454" s="11"/>
      <c r="F454" s="11"/>
      <c r="G454" s="11"/>
      <c r="H454" s="79"/>
      <c r="I454" s="14"/>
      <c r="J454" s="14"/>
      <c r="K454" s="14"/>
      <c r="L454" s="14"/>
      <c r="M454" s="14"/>
      <c r="N454" s="14"/>
      <c r="O454" s="14"/>
      <c r="P454" s="14"/>
      <c r="Q454" s="14"/>
      <c r="R454" s="14"/>
      <c r="S454" s="14"/>
      <c r="T454" s="14"/>
      <c r="U454" s="14"/>
      <c r="V454" s="14"/>
      <c r="W454" s="14"/>
      <c r="X454" s="14"/>
      <c r="Y454" s="14"/>
      <c r="Z454" s="14"/>
      <c r="AA454" s="14"/>
      <c r="AB454" s="14"/>
    </row>
    <row r="455">
      <c r="A455" s="7"/>
      <c r="B455" s="11"/>
      <c r="C455" s="9"/>
      <c r="D455" s="22"/>
      <c r="E455" s="11"/>
      <c r="F455" s="11"/>
      <c r="G455" s="11"/>
      <c r="H455" s="79"/>
      <c r="I455" s="14"/>
      <c r="J455" s="14"/>
      <c r="K455" s="14"/>
      <c r="L455" s="14"/>
      <c r="M455" s="14"/>
      <c r="N455" s="14"/>
      <c r="O455" s="14"/>
      <c r="P455" s="14"/>
      <c r="Q455" s="14"/>
      <c r="R455" s="14"/>
      <c r="S455" s="14"/>
      <c r="T455" s="14"/>
      <c r="U455" s="14"/>
      <c r="V455" s="14"/>
      <c r="W455" s="14"/>
      <c r="X455" s="14"/>
      <c r="Y455" s="14"/>
      <c r="Z455" s="14"/>
      <c r="AA455" s="14"/>
      <c r="AB455" s="14"/>
    </row>
    <row r="456">
      <c r="A456" s="7"/>
      <c r="B456" s="11"/>
      <c r="C456" s="9"/>
      <c r="D456" s="22"/>
      <c r="E456" s="11"/>
      <c r="F456" s="11"/>
      <c r="G456" s="11"/>
      <c r="H456" s="79"/>
      <c r="I456" s="14"/>
      <c r="J456" s="14"/>
      <c r="K456" s="14"/>
      <c r="L456" s="14"/>
      <c r="M456" s="14"/>
      <c r="N456" s="14"/>
      <c r="O456" s="14"/>
      <c r="P456" s="14"/>
      <c r="Q456" s="14"/>
      <c r="R456" s="14"/>
      <c r="S456" s="14"/>
      <c r="T456" s="14"/>
      <c r="U456" s="14"/>
      <c r="V456" s="14"/>
      <c r="W456" s="14"/>
      <c r="X456" s="14"/>
      <c r="Y456" s="14"/>
      <c r="Z456" s="14"/>
      <c r="AA456" s="14"/>
      <c r="AB456" s="14"/>
    </row>
    <row r="457">
      <c r="A457" s="7"/>
      <c r="B457" s="11"/>
      <c r="C457" s="9"/>
      <c r="D457" s="22"/>
      <c r="E457" s="11"/>
      <c r="F457" s="11"/>
      <c r="G457" s="11"/>
      <c r="H457" s="79"/>
      <c r="I457" s="14"/>
      <c r="J457" s="14"/>
      <c r="K457" s="14"/>
      <c r="L457" s="14"/>
      <c r="M457" s="14"/>
      <c r="N457" s="14"/>
      <c r="O457" s="14"/>
      <c r="P457" s="14"/>
      <c r="Q457" s="14"/>
      <c r="R457" s="14"/>
      <c r="S457" s="14"/>
      <c r="T457" s="14"/>
      <c r="U457" s="14"/>
      <c r="V457" s="14"/>
      <c r="W457" s="14"/>
      <c r="X457" s="14"/>
      <c r="Y457" s="14"/>
      <c r="Z457" s="14"/>
      <c r="AA457" s="14"/>
      <c r="AB457" s="14"/>
    </row>
    <row r="458">
      <c r="A458" s="7"/>
      <c r="B458" s="11"/>
      <c r="C458" s="9"/>
      <c r="D458" s="22"/>
      <c r="E458" s="11"/>
      <c r="F458" s="11"/>
      <c r="G458" s="11"/>
      <c r="H458" s="79"/>
      <c r="I458" s="14"/>
      <c r="J458" s="14"/>
      <c r="K458" s="14"/>
      <c r="L458" s="14"/>
      <c r="M458" s="14"/>
      <c r="N458" s="14"/>
      <c r="O458" s="14"/>
      <c r="P458" s="14"/>
      <c r="Q458" s="14"/>
      <c r="R458" s="14"/>
      <c r="S458" s="14"/>
      <c r="T458" s="14"/>
      <c r="U458" s="14"/>
      <c r="V458" s="14"/>
      <c r="W458" s="14"/>
      <c r="X458" s="14"/>
      <c r="Y458" s="14"/>
      <c r="Z458" s="14"/>
      <c r="AA458" s="14"/>
      <c r="AB458" s="14"/>
    </row>
    <row r="459">
      <c r="A459" s="7"/>
      <c r="B459" s="11"/>
      <c r="C459" s="9"/>
      <c r="D459" s="22"/>
      <c r="E459" s="11"/>
      <c r="F459" s="11"/>
      <c r="G459" s="11"/>
      <c r="H459" s="79"/>
      <c r="I459" s="14"/>
      <c r="J459" s="14"/>
      <c r="K459" s="14"/>
      <c r="L459" s="14"/>
      <c r="M459" s="14"/>
      <c r="N459" s="14"/>
      <c r="O459" s="14"/>
      <c r="P459" s="14"/>
      <c r="Q459" s="14"/>
      <c r="R459" s="14"/>
      <c r="S459" s="14"/>
      <c r="T459" s="14"/>
      <c r="U459" s="14"/>
      <c r="V459" s="14"/>
      <c r="W459" s="14"/>
      <c r="X459" s="14"/>
      <c r="Y459" s="14"/>
      <c r="Z459" s="14"/>
      <c r="AA459" s="14"/>
      <c r="AB459" s="14"/>
    </row>
    <row r="460">
      <c r="A460" s="7"/>
      <c r="B460" s="11"/>
      <c r="C460" s="9"/>
      <c r="D460" s="22"/>
      <c r="E460" s="11"/>
      <c r="F460" s="11"/>
      <c r="G460" s="11"/>
      <c r="H460" s="79"/>
      <c r="I460" s="14"/>
      <c r="J460" s="14"/>
      <c r="K460" s="14"/>
      <c r="L460" s="14"/>
      <c r="M460" s="14"/>
      <c r="N460" s="14"/>
      <c r="O460" s="14"/>
      <c r="P460" s="14"/>
      <c r="Q460" s="14"/>
      <c r="R460" s="14"/>
      <c r="S460" s="14"/>
      <c r="T460" s="14"/>
      <c r="U460" s="14"/>
      <c r="V460" s="14"/>
      <c r="W460" s="14"/>
      <c r="X460" s="14"/>
      <c r="Y460" s="14"/>
      <c r="Z460" s="14"/>
      <c r="AA460" s="14"/>
      <c r="AB460" s="14"/>
    </row>
    <row r="461">
      <c r="A461" s="7"/>
      <c r="B461" s="11"/>
      <c r="C461" s="9"/>
      <c r="D461" s="22"/>
      <c r="E461" s="11"/>
      <c r="F461" s="11"/>
      <c r="G461" s="11"/>
      <c r="H461" s="79"/>
      <c r="I461" s="14"/>
      <c r="J461" s="14"/>
      <c r="K461" s="14"/>
      <c r="L461" s="14"/>
      <c r="M461" s="14"/>
      <c r="N461" s="14"/>
      <c r="O461" s="14"/>
      <c r="P461" s="14"/>
      <c r="Q461" s="14"/>
      <c r="R461" s="14"/>
      <c r="S461" s="14"/>
      <c r="T461" s="14"/>
      <c r="U461" s="14"/>
      <c r="V461" s="14"/>
      <c r="W461" s="14"/>
      <c r="X461" s="14"/>
      <c r="Y461" s="14"/>
      <c r="Z461" s="14"/>
      <c r="AA461" s="14"/>
      <c r="AB461" s="14"/>
    </row>
    <row r="462">
      <c r="A462" s="7"/>
      <c r="B462" s="11"/>
      <c r="C462" s="9"/>
      <c r="D462" s="22"/>
      <c r="E462" s="11"/>
      <c r="F462" s="11"/>
      <c r="G462" s="11"/>
      <c r="H462" s="79"/>
      <c r="I462" s="14"/>
      <c r="J462" s="14"/>
      <c r="K462" s="14"/>
      <c r="L462" s="14"/>
      <c r="M462" s="14"/>
      <c r="N462" s="14"/>
      <c r="O462" s="14"/>
      <c r="P462" s="14"/>
      <c r="Q462" s="14"/>
      <c r="R462" s="14"/>
      <c r="S462" s="14"/>
      <c r="T462" s="14"/>
      <c r="U462" s="14"/>
      <c r="V462" s="14"/>
      <c r="W462" s="14"/>
      <c r="X462" s="14"/>
      <c r="Y462" s="14"/>
      <c r="Z462" s="14"/>
      <c r="AA462" s="14"/>
      <c r="AB462" s="14"/>
    </row>
    <row r="463">
      <c r="A463" s="7"/>
      <c r="B463" s="11"/>
      <c r="C463" s="9"/>
      <c r="D463" s="22"/>
      <c r="E463" s="11"/>
      <c r="F463" s="11"/>
      <c r="G463" s="11"/>
      <c r="H463" s="79"/>
      <c r="I463" s="14"/>
      <c r="J463" s="14"/>
      <c r="K463" s="14"/>
      <c r="L463" s="14"/>
      <c r="M463" s="14"/>
      <c r="N463" s="14"/>
      <c r="O463" s="14"/>
      <c r="P463" s="14"/>
      <c r="Q463" s="14"/>
      <c r="R463" s="14"/>
      <c r="S463" s="14"/>
      <c r="T463" s="14"/>
      <c r="U463" s="14"/>
      <c r="V463" s="14"/>
      <c r="W463" s="14"/>
      <c r="X463" s="14"/>
      <c r="Y463" s="14"/>
      <c r="Z463" s="14"/>
      <c r="AA463" s="14"/>
      <c r="AB463" s="14"/>
    </row>
    <row r="464">
      <c r="A464" s="7"/>
      <c r="B464" s="11"/>
      <c r="C464" s="9"/>
      <c r="D464" s="22"/>
      <c r="E464" s="11"/>
      <c r="F464" s="11"/>
      <c r="G464" s="11"/>
      <c r="H464" s="79"/>
      <c r="I464" s="14"/>
      <c r="J464" s="14"/>
      <c r="K464" s="14"/>
      <c r="L464" s="14"/>
      <c r="M464" s="14"/>
      <c r="N464" s="14"/>
      <c r="O464" s="14"/>
      <c r="P464" s="14"/>
      <c r="Q464" s="14"/>
      <c r="R464" s="14"/>
      <c r="S464" s="14"/>
      <c r="T464" s="14"/>
      <c r="U464" s="14"/>
      <c r="V464" s="14"/>
      <c r="W464" s="14"/>
      <c r="X464" s="14"/>
      <c r="Y464" s="14"/>
      <c r="Z464" s="14"/>
      <c r="AA464" s="14"/>
      <c r="AB464" s="14"/>
    </row>
    <row r="465">
      <c r="A465" s="7"/>
      <c r="B465" s="11"/>
      <c r="C465" s="9"/>
      <c r="D465" s="22"/>
      <c r="E465" s="11"/>
      <c r="F465" s="11"/>
      <c r="G465" s="11"/>
      <c r="H465" s="79"/>
      <c r="I465" s="14"/>
      <c r="J465" s="14"/>
      <c r="K465" s="14"/>
      <c r="L465" s="14"/>
      <c r="M465" s="14"/>
      <c r="N465" s="14"/>
      <c r="O465" s="14"/>
      <c r="P465" s="14"/>
      <c r="Q465" s="14"/>
      <c r="R465" s="14"/>
      <c r="S465" s="14"/>
      <c r="T465" s="14"/>
      <c r="U465" s="14"/>
      <c r="V465" s="14"/>
      <c r="W465" s="14"/>
      <c r="X465" s="14"/>
      <c r="Y465" s="14"/>
      <c r="Z465" s="14"/>
      <c r="AA465" s="14"/>
      <c r="AB465" s="14"/>
    </row>
    <row r="466">
      <c r="A466" s="7"/>
      <c r="B466" s="11"/>
      <c r="C466" s="9"/>
      <c r="D466" s="22"/>
      <c r="E466" s="11"/>
      <c r="F466" s="11"/>
      <c r="G466" s="11"/>
      <c r="H466" s="79"/>
      <c r="I466" s="14"/>
      <c r="J466" s="14"/>
      <c r="K466" s="14"/>
      <c r="L466" s="14"/>
      <c r="M466" s="14"/>
      <c r="N466" s="14"/>
      <c r="O466" s="14"/>
      <c r="P466" s="14"/>
      <c r="Q466" s="14"/>
      <c r="R466" s="14"/>
      <c r="S466" s="14"/>
      <c r="T466" s="14"/>
      <c r="U466" s="14"/>
      <c r="V466" s="14"/>
      <c r="W466" s="14"/>
      <c r="X466" s="14"/>
      <c r="Y466" s="14"/>
      <c r="Z466" s="14"/>
      <c r="AA466" s="14"/>
      <c r="AB466" s="14"/>
    </row>
    <row r="467">
      <c r="A467" s="7"/>
      <c r="B467" s="11"/>
      <c r="C467" s="9"/>
      <c r="D467" s="22"/>
      <c r="E467" s="11"/>
      <c r="F467" s="11"/>
      <c r="G467" s="11"/>
      <c r="H467" s="79"/>
      <c r="I467" s="14"/>
      <c r="J467" s="14"/>
      <c r="K467" s="14"/>
      <c r="L467" s="14"/>
      <c r="M467" s="14"/>
      <c r="N467" s="14"/>
      <c r="O467" s="14"/>
      <c r="P467" s="14"/>
      <c r="Q467" s="14"/>
      <c r="R467" s="14"/>
      <c r="S467" s="14"/>
      <c r="T467" s="14"/>
      <c r="U467" s="14"/>
      <c r="V467" s="14"/>
      <c r="W467" s="14"/>
      <c r="X467" s="14"/>
      <c r="Y467" s="14"/>
      <c r="Z467" s="14"/>
      <c r="AA467" s="14"/>
      <c r="AB467" s="14"/>
    </row>
    <row r="468">
      <c r="A468" s="7"/>
      <c r="B468" s="11"/>
      <c r="C468" s="9"/>
      <c r="D468" s="22"/>
      <c r="E468" s="11"/>
      <c r="F468" s="11"/>
      <c r="G468" s="11"/>
      <c r="H468" s="79"/>
      <c r="I468" s="14"/>
      <c r="J468" s="14"/>
      <c r="K468" s="14"/>
      <c r="L468" s="14"/>
      <c r="M468" s="14"/>
      <c r="N468" s="14"/>
      <c r="O468" s="14"/>
      <c r="P468" s="14"/>
      <c r="Q468" s="14"/>
      <c r="R468" s="14"/>
      <c r="S468" s="14"/>
      <c r="T468" s="14"/>
      <c r="U468" s="14"/>
      <c r="V468" s="14"/>
      <c r="W468" s="14"/>
      <c r="X468" s="14"/>
      <c r="Y468" s="14"/>
      <c r="Z468" s="14"/>
      <c r="AA468" s="14"/>
      <c r="AB468" s="14"/>
    </row>
    <row r="469">
      <c r="A469" s="7"/>
      <c r="B469" s="11"/>
      <c r="C469" s="9"/>
      <c r="D469" s="22"/>
      <c r="E469" s="11"/>
      <c r="F469" s="11"/>
      <c r="G469" s="11"/>
      <c r="H469" s="79"/>
      <c r="I469" s="14"/>
      <c r="J469" s="14"/>
      <c r="K469" s="14"/>
      <c r="L469" s="14"/>
      <c r="M469" s="14"/>
      <c r="N469" s="14"/>
      <c r="O469" s="14"/>
      <c r="P469" s="14"/>
      <c r="Q469" s="14"/>
      <c r="R469" s="14"/>
      <c r="S469" s="14"/>
      <c r="T469" s="14"/>
      <c r="U469" s="14"/>
      <c r="V469" s="14"/>
      <c r="W469" s="14"/>
      <c r="X469" s="14"/>
      <c r="Y469" s="14"/>
      <c r="Z469" s="14"/>
      <c r="AA469" s="14"/>
      <c r="AB469" s="14"/>
    </row>
    <row r="470">
      <c r="A470" s="7"/>
      <c r="B470" s="11"/>
      <c r="C470" s="9"/>
      <c r="D470" s="22"/>
      <c r="E470" s="11"/>
      <c r="F470" s="11"/>
      <c r="G470" s="11"/>
      <c r="H470" s="79"/>
      <c r="I470" s="14"/>
      <c r="J470" s="14"/>
      <c r="K470" s="14"/>
      <c r="L470" s="14"/>
      <c r="M470" s="14"/>
      <c r="N470" s="14"/>
      <c r="O470" s="14"/>
      <c r="P470" s="14"/>
      <c r="Q470" s="14"/>
      <c r="R470" s="14"/>
      <c r="S470" s="14"/>
      <c r="T470" s="14"/>
      <c r="U470" s="14"/>
      <c r="V470" s="14"/>
      <c r="W470" s="14"/>
      <c r="X470" s="14"/>
      <c r="Y470" s="14"/>
      <c r="Z470" s="14"/>
      <c r="AA470" s="14"/>
      <c r="AB470" s="14"/>
    </row>
    <row r="471">
      <c r="A471" s="7"/>
      <c r="B471" s="11"/>
      <c r="C471" s="9"/>
      <c r="D471" s="22"/>
      <c r="E471" s="11"/>
      <c r="F471" s="11"/>
      <c r="G471" s="11"/>
      <c r="H471" s="79"/>
      <c r="I471" s="14"/>
      <c r="J471" s="14"/>
      <c r="K471" s="14"/>
      <c r="L471" s="14"/>
      <c r="M471" s="14"/>
      <c r="N471" s="14"/>
      <c r="O471" s="14"/>
      <c r="P471" s="14"/>
      <c r="Q471" s="14"/>
      <c r="R471" s="14"/>
      <c r="S471" s="14"/>
      <c r="T471" s="14"/>
      <c r="U471" s="14"/>
      <c r="V471" s="14"/>
      <c r="W471" s="14"/>
      <c r="X471" s="14"/>
      <c r="Y471" s="14"/>
      <c r="Z471" s="14"/>
      <c r="AA471" s="14"/>
      <c r="AB471" s="14"/>
    </row>
    <row r="472">
      <c r="A472" s="7"/>
      <c r="B472" s="11"/>
      <c r="C472" s="9"/>
      <c r="D472" s="22"/>
      <c r="E472" s="11"/>
      <c r="F472" s="11"/>
      <c r="G472" s="11"/>
      <c r="H472" s="79"/>
      <c r="I472" s="14"/>
      <c r="J472" s="14"/>
      <c r="K472" s="14"/>
      <c r="L472" s="14"/>
      <c r="M472" s="14"/>
      <c r="N472" s="14"/>
      <c r="O472" s="14"/>
      <c r="P472" s="14"/>
      <c r="Q472" s="14"/>
      <c r="R472" s="14"/>
      <c r="S472" s="14"/>
      <c r="T472" s="14"/>
      <c r="U472" s="14"/>
      <c r="V472" s="14"/>
      <c r="W472" s="14"/>
      <c r="X472" s="14"/>
      <c r="Y472" s="14"/>
      <c r="Z472" s="14"/>
      <c r="AA472" s="14"/>
      <c r="AB472" s="14"/>
    </row>
    <row r="473">
      <c r="A473" s="7"/>
      <c r="B473" s="11"/>
      <c r="C473" s="9"/>
      <c r="D473" s="22"/>
      <c r="E473" s="11"/>
      <c r="F473" s="11"/>
      <c r="G473" s="11"/>
      <c r="H473" s="79"/>
      <c r="I473" s="14"/>
      <c r="J473" s="14"/>
      <c r="K473" s="14"/>
      <c r="L473" s="14"/>
      <c r="M473" s="14"/>
      <c r="N473" s="14"/>
      <c r="O473" s="14"/>
      <c r="P473" s="14"/>
      <c r="Q473" s="14"/>
      <c r="R473" s="14"/>
      <c r="S473" s="14"/>
      <c r="T473" s="14"/>
      <c r="U473" s="14"/>
      <c r="V473" s="14"/>
      <c r="W473" s="14"/>
      <c r="X473" s="14"/>
      <c r="Y473" s="14"/>
      <c r="Z473" s="14"/>
      <c r="AA473" s="14"/>
      <c r="AB473" s="14"/>
    </row>
    <row r="474">
      <c r="A474" s="7"/>
      <c r="B474" s="11"/>
      <c r="C474" s="9"/>
      <c r="D474" s="22"/>
      <c r="E474" s="11"/>
      <c r="F474" s="11"/>
      <c r="G474" s="11"/>
      <c r="H474" s="79"/>
      <c r="I474" s="14"/>
      <c r="J474" s="14"/>
      <c r="K474" s="14"/>
      <c r="L474" s="14"/>
      <c r="M474" s="14"/>
      <c r="N474" s="14"/>
      <c r="O474" s="14"/>
      <c r="P474" s="14"/>
      <c r="Q474" s="14"/>
      <c r="R474" s="14"/>
      <c r="S474" s="14"/>
      <c r="T474" s="14"/>
      <c r="U474" s="14"/>
      <c r="V474" s="14"/>
      <c r="W474" s="14"/>
      <c r="X474" s="14"/>
      <c r="Y474" s="14"/>
      <c r="Z474" s="14"/>
      <c r="AA474" s="14"/>
      <c r="AB474" s="14"/>
    </row>
    <row r="475">
      <c r="A475" s="7"/>
      <c r="B475" s="11"/>
      <c r="C475" s="9"/>
      <c r="D475" s="22"/>
      <c r="E475" s="11"/>
      <c r="F475" s="11"/>
      <c r="G475" s="11"/>
      <c r="H475" s="79"/>
      <c r="I475" s="14"/>
      <c r="J475" s="14"/>
      <c r="K475" s="14"/>
      <c r="L475" s="14"/>
      <c r="M475" s="14"/>
      <c r="N475" s="14"/>
      <c r="O475" s="14"/>
      <c r="P475" s="14"/>
      <c r="Q475" s="14"/>
      <c r="R475" s="14"/>
      <c r="S475" s="14"/>
      <c r="T475" s="14"/>
      <c r="U475" s="14"/>
      <c r="V475" s="14"/>
      <c r="W475" s="14"/>
      <c r="X475" s="14"/>
      <c r="Y475" s="14"/>
      <c r="Z475" s="14"/>
      <c r="AA475" s="14"/>
      <c r="AB475" s="14"/>
    </row>
    <row r="476">
      <c r="A476" s="7"/>
      <c r="B476" s="11"/>
      <c r="C476" s="9"/>
      <c r="D476" s="22"/>
      <c r="E476" s="11"/>
      <c r="F476" s="11"/>
      <c r="G476" s="11"/>
      <c r="H476" s="79"/>
      <c r="I476" s="14"/>
      <c r="J476" s="14"/>
      <c r="K476" s="14"/>
      <c r="L476" s="14"/>
      <c r="M476" s="14"/>
      <c r="N476" s="14"/>
      <c r="O476" s="14"/>
      <c r="P476" s="14"/>
      <c r="Q476" s="14"/>
      <c r="R476" s="14"/>
      <c r="S476" s="14"/>
      <c r="T476" s="14"/>
      <c r="U476" s="14"/>
      <c r="V476" s="14"/>
      <c r="W476" s="14"/>
      <c r="X476" s="14"/>
      <c r="Y476" s="14"/>
      <c r="Z476" s="14"/>
      <c r="AA476" s="14"/>
      <c r="AB476" s="14"/>
    </row>
    <row r="477">
      <c r="A477" s="7"/>
      <c r="B477" s="11"/>
      <c r="C477" s="9"/>
      <c r="D477" s="22"/>
      <c r="E477" s="11"/>
      <c r="F477" s="11"/>
      <c r="G477" s="11"/>
      <c r="H477" s="79"/>
      <c r="I477" s="14"/>
      <c r="J477" s="14"/>
      <c r="K477" s="14"/>
      <c r="L477" s="14"/>
      <c r="M477" s="14"/>
      <c r="N477" s="14"/>
      <c r="O477" s="14"/>
      <c r="P477" s="14"/>
      <c r="Q477" s="14"/>
      <c r="R477" s="14"/>
      <c r="S477" s="14"/>
      <c r="T477" s="14"/>
      <c r="U477" s="14"/>
      <c r="V477" s="14"/>
      <c r="W477" s="14"/>
      <c r="X477" s="14"/>
      <c r="Y477" s="14"/>
      <c r="Z477" s="14"/>
      <c r="AA477" s="14"/>
      <c r="AB477" s="14"/>
    </row>
    <row r="478">
      <c r="A478" s="7"/>
      <c r="B478" s="11"/>
      <c r="C478" s="9"/>
      <c r="D478" s="22"/>
      <c r="E478" s="11"/>
      <c r="F478" s="11"/>
      <c r="G478" s="11"/>
      <c r="H478" s="79"/>
      <c r="I478" s="14"/>
      <c r="J478" s="14"/>
      <c r="K478" s="14"/>
      <c r="L478" s="14"/>
      <c r="M478" s="14"/>
      <c r="N478" s="14"/>
      <c r="O478" s="14"/>
      <c r="P478" s="14"/>
      <c r="Q478" s="14"/>
      <c r="R478" s="14"/>
      <c r="S478" s="14"/>
      <c r="T478" s="14"/>
      <c r="U478" s="14"/>
      <c r="V478" s="14"/>
      <c r="W478" s="14"/>
      <c r="X478" s="14"/>
      <c r="Y478" s="14"/>
      <c r="Z478" s="14"/>
      <c r="AA478" s="14"/>
      <c r="AB478" s="14"/>
    </row>
    <row r="479">
      <c r="A479" s="7"/>
      <c r="B479" s="11"/>
      <c r="C479" s="9"/>
      <c r="D479" s="22"/>
      <c r="E479" s="11"/>
      <c r="F479" s="11"/>
      <c r="G479" s="11"/>
      <c r="H479" s="79"/>
      <c r="I479" s="14"/>
      <c r="J479" s="14"/>
      <c r="K479" s="14"/>
      <c r="L479" s="14"/>
      <c r="M479" s="14"/>
      <c r="N479" s="14"/>
      <c r="O479" s="14"/>
      <c r="P479" s="14"/>
      <c r="Q479" s="14"/>
      <c r="R479" s="14"/>
      <c r="S479" s="14"/>
      <c r="T479" s="14"/>
      <c r="U479" s="14"/>
      <c r="V479" s="14"/>
      <c r="W479" s="14"/>
      <c r="X479" s="14"/>
      <c r="Y479" s="14"/>
      <c r="Z479" s="14"/>
      <c r="AA479" s="14"/>
      <c r="AB479" s="14"/>
    </row>
    <row r="480">
      <c r="A480" s="7"/>
      <c r="B480" s="11"/>
      <c r="C480" s="9"/>
      <c r="D480" s="22"/>
      <c r="E480" s="11"/>
      <c r="F480" s="11"/>
      <c r="G480" s="11"/>
      <c r="H480" s="79"/>
      <c r="I480" s="14"/>
      <c r="J480" s="14"/>
      <c r="K480" s="14"/>
      <c r="L480" s="14"/>
      <c r="M480" s="14"/>
      <c r="N480" s="14"/>
      <c r="O480" s="14"/>
      <c r="P480" s="14"/>
      <c r="Q480" s="14"/>
      <c r="R480" s="14"/>
      <c r="S480" s="14"/>
      <c r="T480" s="14"/>
      <c r="U480" s="14"/>
      <c r="V480" s="14"/>
      <c r="W480" s="14"/>
      <c r="X480" s="14"/>
      <c r="Y480" s="14"/>
      <c r="Z480" s="14"/>
      <c r="AA480" s="14"/>
      <c r="AB480" s="14"/>
    </row>
    <row r="481">
      <c r="A481" s="7"/>
      <c r="B481" s="11"/>
      <c r="C481" s="9"/>
      <c r="D481" s="22"/>
      <c r="E481" s="11"/>
      <c r="F481" s="11"/>
      <c r="G481" s="11"/>
      <c r="H481" s="79"/>
      <c r="I481" s="14"/>
      <c r="J481" s="14"/>
      <c r="K481" s="14"/>
      <c r="L481" s="14"/>
      <c r="M481" s="14"/>
      <c r="N481" s="14"/>
      <c r="O481" s="14"/>
      <c r="P481" s="14"/>
      <c r="Q481" s="14"/>
      <c r="R481" s="14"/>
      <c r="S481" s="14"/>
      <c r="T481" s="14"/>
      <c r="U481" s="14"/>
      <c r="V481" s="14"/>
      <c r="W481" s="14"/>
      <c r="X481" s="14"/>
      <c r="Y481" s="14"/>
      <c r="Z481" s="14"/>
      <c r="AA481" s="14"/>
      <c r="AB481" s="14"/>
    </row>
    <row r="482">
      <c r="A482" s="7"/>
      <c r="B482" s="11"/>
      <c r="C482" s="9"/>
      <c r="D482" s="22"/>
      <c r="E482" s="11"/>
      <c r="F482" s="11"/>
      <c r="G482" s="11"/>
      <c r="H482" s="79"/>
      <c r="I482" s="14"/>
      <c r="J482" s="14"/>
      <c r="K482" s="14"/>
      <c r="L482" s="14"/>
      <c r="M482" s="14"/>
      <c r="N482" s="14"/>
      <c r="O482" s="14"/>
      <c r="P482" s="14"/>
      <c r="Q482" s="14"/>
      <c r="R482" s="14"/>
      <c r="S482" s="14"/>
      <c r="T482" s="14"/>
      <c r="U482" s="14"/>
      <c r="V482" s="14"/>
      <c r="W482" s="14"/>
      <c r="X482" s="14"/>
      <c r="Y482" s="14"/>
      <c r="Z482" s="14"/>
      <c r="AA482" s="14"/>
      <c r="AB482" s="14"/>
    </row>
    <row r="483">
      <c r="A483" s="7"/>
      <c r="B483" s="11"/>
      <c r="C483" s="9"/>
      <c r="D483" s="22"/>
      <c r="E483" s="11"/>
      <c r="F483" s="11"/>
      <c r="G483" s="11"/>
      <c r="H483" s="79"/>
      <c r="I483" s="14"/>
      <c r="J483" s="14"/>
      <c r="K483" s="14"/>
      <c r="L483" s="14"/>
      <c r="M483" s="14"/>
      <c r="N483" s="14"/>
      <c r="O483" s="14"/>
      <c r="P483" s="14"/>
      <c r="Q483" s="14"/>
      <c r="R483" s="14"/>
      <c r="S483" s="14"/>
      <c r="T483" s="14"/>
      <c r="U483" s="14"/>
      <c r="V483" s="14"/>
      <c r="W483" s="14"/>
      <c r="X483" s="14"/>
      <c r="Y483" s="14"/>
      <c r="Z483" s="14"/>
      <c r="AA483" s="14"/>
      <c r="AB483" s="14"/>
    </row>
    <row r="484">
      <c r="A484" s="7"/>
      <c r="B484" s="11"/>
      <c r="C484" s="9"/>
      <c r="D484" s="22"/>
      <c r="E484" s="11"/>
      <c r="F484" s="11"/>
      <c r="G484" s="11"/>
      <c r="H484" s="79"/>
      <c r="I484" s="14"/>
      <c r="J484" s="14"/>
      <c r="K484" s="14"/>
      <c r="L484" s="14"/>
      <c r="M484" s="14"/>
      <c r="N484" s="14"/>
      <c r="O484" s="14"/>
      <c r="P484" s="14"/>
      <c r="Q484" s="14"/>
      <c r="R484" s="14"/>
      <c r="S484" s="14"/>
      <c r="T484" s="14"/>
      <c r="U484" s="14"/>
      <c r="V484" s="14"/>
      <c r="W484" s="14"/>
      <c r="X484" s="14"/>
      <c r="Y484" s="14"/>
      <c r="Z484" s="14"/>
      <c r="AA484" s="14"/>
      <c r="AB484" s="14"/>
    </row>
    <row r="485">
      <c r="A485" s="7"/>
      <c r="B485" s="11"/>
      <c r="C485" s="9"/>
      <c r="D485" s="22"/>
      <c r="E485" s="11"/>
      <c r="F485" s="11"/>
      <c r="G485" s="11"/>
      <c r="H485" s="79"/>
      <c r="I485" s="14"/>
      <c r="J485" s="14"/>
      <c r="K485" s="14"/>
      <c r="L485" s="14"/>
      <c r="M485" s="14"/>
      <c r="N485" s="14"/>
      <c r="O485" s="14"/>
      <c r="P485" s="14"/>
      <c r="Q485" s="14"/>
      <c r="R485" s="14"/>
      <c r="S485" s="14"/>
      <c r="T485" s="14"/>
      <c r="U485" s="14"/>
      <c r="V485" s="14"/>
      <c r="W485" s="14"/>
      <c r="X485" s="14"/>
      <c r="Y485" s="14"/>
      <c r="Z485" s="14"/>
      <c r="AA485" s="14"/>
      <c r="AB485" s="14"/>
    </row>
    <row r="486">
      <c r="A486" s="7"/>
      <c r="B486" s="11"/>
      <c r="C486" s="9"/>
      <c r="D486" s="22"/>
      <c r="E486" s="11"/>
      <c r="F486" s="11"/>
      <c r="G486" s="11"/>
      <c r="H486" s="79"/>
      <c r="I486" s="14"/>
      <c r="J486" s="14"/>
      <c r="K486" s="14"/>
      <c r="L486" s="14"/>
      <c r="M486" s="14"/>
      <c r="N486" s="14"/>
      <c r="O486" s="14"/>
      <c r="P486" s="14"/>
      <c r="Q486" s="14"/>
      <c r="R486" s="14"/>
      <c r="S486" s="14"/>
      <c r="T486" s="14"/>
      <c r="U486" s="14"/>
      <c r="V486" s="14"/>
      <c r="W486" s="14"/>
      <c r="X486" s="14"/>
      <c r="Y486" s="14"/>
      <c r="Z486" s="14"/>
      <c r="AA486" s="14"/>
      <c r="AB486" s="14"/>
    </row>
    <row r="487">
      <c r="A487" s="7"/>
      <c r="B487" s="11"/>
      <c r="C487" s="9"/>
      <c r="D487" s="22"/>
      <c r="E487" s="11"/>
      <c r="F487" s="11"/>
      <c r="G487" s="11"/>
      <c r="H487" s="79"/>
      <c r="I487" s="14"/>
      <c r="J487" s="14"/>
      <c r="K487" s="14"/>
      <c r="L487" s="14"/>
      <c r="M487" s="14"/>
      <c r="N487" s="14"/>
      <c r="O487" s="14"/>
      <c r="P487" s="14"/>
      <c r="Q487" s="14"/>
      <c r="R487" s="14"/>
      <c r="S487" s="14"/>
      <c r="T487" s="14"/>
      <c r="U487" s="14"/>
      <c r="V487" s="14"/>
      <c r="W487" s="14"/>
      <c r="X487" s="14"/>
      <c r="Y487" s="14"/>
      <c r="Z487" s="14"/>
      <c r="AA487" s="14"/>
      <c r="AB487" s="14"/>
    </row>
    <row r="488">
      <c r="A488" s="7"/>
      <c r="B488" s="11"/>
      <c r="C488" s="9"/>
      <c r="D488" s="22"/>
      <c r="E488" s="11"/>
      <c r="F488" s="11"/>
      <c r="G488" s="11"/>
      <c r="H488" s="79"/>
      <c r="I488" s="14"/>
      <c r="J488" s="14"/>
      <c r="K488" s="14"/>
      <c r="L488" s="14"/>
      <c r="M488" s="14"/>
      <c r="N488" s="14"/>
      <c r="O488" s="14"/>
      <c r="P488" s="14"/>
      <c r="Q488" s="14"/>
      <c r="R488" s="14"/>
      <c r="S488" s="14"/>
      <c r="T488" s="14"/>
      <c r="U488" s="14"/>
      <c r="V488" s="14"/>
      <c r="W488" s="14"/>
      <c r="X488" s="14"/>
      <c r="Y488" s="14"/>
      <c r="Z488" s="14"/>
      <c r="AA488" s="14"/>
      <c r="AB488" s="14"/>
    </row>
    <row r="489">
      <c r="A489" s="7"/>
      <c r="B489" s="11"/>
      <c r="C489" s="9"/>
      <c r="D489" s="22"/>
      <c r="E489" s="11"/>
      <c r="F489" s="11"/>
      <c r="G489" s="11"/>
      <c r="H489" s="79"/>
      <c r="I489" s="14"/>
      <c r="J489" s="14"/>
      <c r="K489" s="14"/>
      <c r="L489" s="14"/>
      <c r="M489" s="14"/>
      <c r="N489" s="14"/>
      <c r="O489" s="14"/>
      <c r="P489" s="14"/>
      <c r="Q489" s="14"/>
      <c r="R489" s="14"/>
      <c r="S489" s="14"/>
      <c r="T489" s="14"/>
      <c r="U489" s="14"/>
      <c r="V489" s="14"/>
      <c r="W489" s="14"/>
      <c r="X489" s="14"/>
      <c r="Y489" s="14"/>
      <c r="Z489" s="14"/>
      <c r="AA489" s="14"/>
      <c r="AB489" s="14"/>
    </row>
    <row r="490">
      <c r="A490" s="7"/>
      <c r="B490" s="11"/>
      <c r="C490" s="9"/>
      <c r="D490" s="22"/>
      <c r="E490" s="11"/>
      <c r="F490" s="11"/>
      <c r="G490" s="11"/>
      <c r="H490" s="79"/>
      <c r="I490" s="14"/>
      <c r="J490" s="14"/>
      <c r="K490" s="14"/>
      <c r="L490" s="14"/>
      <c r="M490" s="14"/>
      <c r="N490" s="14"/>
      <c r="O490" s="14"/>
      <c r="P490" s="14"/>
      <c r="Q490" s="14"/>
      <c r="R490" s="14"/>
      <c r="S490" s="14"/>
      <c r="T490" s="14"/>
      <c r="U490" s="14"/>
      <c r="V490" s="14"/>
      <c r="W490" s="14"/>
      <c r="X490" s="14"/>
      <c r="Y490" s="14"/>
      <c r="Z490" s="14"/>
      <c r="AA490" s="14"/>
      <c r="AB490" s="14"/>
    </row>
    <row r="491">
      <c r="A491" s="7"/>
      <c r="B491" s="11"/>
      <c r="C491" s="9"/>
      <c r="D491" s="22"/>
      <c r="E491" s="11"/>
      <c r="F491" s="11"/>
      <c r="G491" s="11"/>
      <c r="H491" s="79"/>
      <c r="I491" s="14"/>
      <c r="J491" s="14"/>
      <c r="K491" s="14"/>
      <c r="L491" s="14"/>
      <c r="M491" s="14"/>
      <c r="N491" s="14"/>
      <c r="O491" s="14"/>
      <c r="P491" s="14"/>
      <c r="Q491" s="14"/>
      <c r="R491" s="14"/>
      <c r="S491" s="14"/>
      <c r="T491" s="14"/>
      <c r="U491" s="14"/>
      <c r="V491" s="14"/>
      <c r="W491" s="14"/>
      <c r="X491" s="14"/>
      <c r="Y491" s="14"/>
      <c r="Z491" s="14"/>
      <c r="AA491" s="14"/>
      <c r="AB491" s="14"/>
    </row>
    <row r="492">
      <c r="A492" s="7"/>
      <c r="B492" s="11"/>
      <c r="C492" s="9"/>
      <c r="D492" s="22"/>
      <c r="E492" s="11"/>
      <c r="F492" s="11"/>
      <c r="G492" s="11"/>
      <c r="H492" s="79"/>
      <c r="I492" s="14"/>
      <c r="J492" s="14"/>
      <c r="K492" s="14"/>
      <c r="L492" s="14"/>
      <c r="M492" s="14"/>
      <c r="N492" s="14"/>
      <c r="O492" s="14"/>
      <c r="P492" s="14"/>
      <c r="Q492" s="14"/>
      <c r="R492" s="14"/>
      <c r="S492" s="14"/>
      <c r="T492" s="14"/>
      <c r="U492" s="14"/>
      <c r="V492" s="14"/>
      <c r="W492" s="14"/>
      <c r="X492" s="14"/>
      <c r="Y492" s="14"/>
      <c r="Z492" s="14"/>
      <c r="AA492" s="14"/>
      <c r="AB492" s="14"/>
    </row>
    <row r="493">
      <c r="A493" s="7"/>
      <c r="B493" s="11"/>
      <c r="C493" s="9"/>
      <c r="D493" s="22"/>
      <c r="E493" s="11"/>
      <c r="F493" s="11"/>
      <c r="G493" s="11"/>
      <c r="H493" s="79"/>
      <c r="I493" s="14"/>
      <c r="J493" s="14"/>
      <c r="K493" s="14"/>
      <c r="L493" s="14"/>
      <c r="M493" s="14"/>
      <c r="N493" s="14"/>
      <c r="O493" s="14"/>
      <c r="P493" s="14"/>
      <c r="Q493" s="14"/>
      <c r="R493" s="14"/>
      <c r="S493" s="14"/>
      <c r="T493" s="14"/>
      <c r="U493" s="14"/>
      <c r="V493" s="14"/>
      <c r="W493" s="14"/>
      <c r="X493" s="14"/>
      <c r="Y493" s="14"/>
      <c r="Z493" s="14"/>
      <c r="AA493" s="14"/>
      <c r="AB493" s="14"/>
    </row>
    <row r="494">
      <c r="A494" s="7"/>
      <c r="B494" s="11"/>
      <c r="C494" s="9"/>
      <c r="D494" s="22"/>
      <c r="E494" s="11"/>
      <c r="F494" s="11"/>
      <c r="G494" s="11"/>
      <c r="H494" s="79"/>
      <c r="I494" s="14"/>
      <c r="J494" s="14"/>
      <c r="K494" s="14"/>
      <c r="L494" s="14"/>
      <c r="M494" s="14"/>
      <c r="N494" s="14"/>
      <c r="O494" s="14"/>
      <c r="P494" s="14"/>
      <c r="Q494" s="14"/>
      <c r="R494" s="14"/>
      <c r="S494" s="14"/>
      <c r="T494" s="14"/>
      <c r="U494" s="14"/>
      <c r="V494" s="14"/>
      <c r="W494" s="14"/>
      <c r="X494" s="14"/>
      <c r="Y494" s="14"/>
      <c r="Z494" s="14"/>
      <c r="AA494" s="14"/>
      <c r="AB494" s="14"/>
    </row>
    <row r="495">
      <c r="A495" s="7"/>
      <c r="B495" s="11"/>
      <c r="C495" s="9"/>
      <c r="D495" s="22"/>
      <c r="E495" s="11"/>
      <c r="F495" s="11"/>
      <c r="G495" s="11"/>
      <c r="H495" s="79"/>
      <c r="I495" s="14"/>
      <c r="J495" s="14"/>
      <c r="K495" s="14"/>
      <c r="L495" s="14"/>
      <c r="M495" s="14"/>
      <c r="N495" s="14"/>
      <c r="O495" s="14"/>
      <c r="P495" s="14"/>
      <c r="Q495" s="14"/>
      <c r="R495" s="14"/>
      <c r="S495" s="14"/>
      <c r="T495" s="14"/>
      <c r="U495" s="14"/>
      <c r="V495" s="14"/>
      <c r="W495" s="14"/>
      <c r="X495" s="14"/>
      <c r="Y495" s="14"/>
      <c r="Z495" s="14"/>
      <c r="AA495" s="14"/>
      <c r="AB495" s="14"/>
    </row>
    <row r="496">
      <c r="A496" s="7"/>
      <c r="B496" s="11"/>
      <c r="C496" s="9"/>
      <c r="D496" s="22"/>
      <c r="E496" s="11"/>
      <c r="F496" s="11"/>
      <c r="G496" s="11"/>
      <c r="H496" s="79"/>
      <c r="I496" s="14"/>
      <c r="J496" s="14"/>
      <c r="K496" s="14"/>
      <c r="L496" s="14"/>
      <c r="M496" s="14"/>
      <c r="N496" s="14"/>
      <c r="O496" s="14"/>
      <c r="P496" s="14"/>
      <c r="Q496" s="14"/>
      <c r="R496" s="14"/>
      <c r="S496" s="14"/>
      <c r="T496" s="14"/>
      <c r="U496" s="14"/>
      <c r="V496" s="14"/>
      <c r="W496" s="14"/>
      <c r="X496" s="14"/>
      <c r="Y496" s="14"/>
      <c r="Z496" s="14"/>
      <c r="AA496" s="14"/>
      <c r="AB496" s="14"/>
    </row>
    <row r="497">
      <c r="A497" s="7"/>
      <c r="B497" s="11"/>
      <c r="C497" s="9"/>
      <c r="D497" s="22"/>
      <c r="E497" s="11"/>
      <c r="F497" s="11"/>
      <c r="G497" s="11"/>
      <c r="H497" s="79"/>
      <c r="I497" s="14"/>
      <c r="J497" s="14"/>
      <c r="K497" s="14"/>
      <c r="L497" s="14"/>
      <c r="M497" s="14"/>
      <c r="N497" s="14"/>
      <c r="O497" s="14"/>
      <c r="P497" s="14"/>
      <c r="Q497" s="14"/>
      <c r="R497" s="14"/>
      <c r="S497" s="14"/>
      <c r="T497" s="14"/>
      <c r="U497" s="14"/>
      <c r="V497" s="14"/>
      <c r="W497" s="14"/>
      <c r="X497" s="14"/>
      <c r="Y497" s="14"/>
      <c r="Z497" s="14"/>
      <c r="AA497" s="14"/>
      <c r="AB497" s="14"/>
    </row>
    <row r="498">
      <c r="A498" s="7"/>
      <c r="B498" s="11"/>
      <c r="C498" s="9"/>
      <c r="D498" s="22"/>
      <c r="E498" s="11"/>
      <c r="F498" s="11"/>
      <c r="G498" s="11"/>
      <c r="H498" s="79"/>
      <c r="I498" s="14"/>
      <c r="J498" s="14"/>
      <c r="K498" s="14"/>
      <c r="L498" s="14"/>
      <c r="M498" s="14"/>
      <c r="N498" s="14"/>
      <c r="O498" s="14"/>
      <c r="P498" s="14"/>
      <c r="Q498" s="14"/>
      <c r="R498" s="14"/>
      <c r="S498" s="14"/>
      <c r="T498" s="14"/>
      <c r="U498" s="14"/>
      <c r="V498" s="14"/>
      <c r="W498" s="14"/>
      <c r="X498" s="14"/>
      <c r="Y498" s="14"/>
      <c r="Z498" s="14"/>
      <c r="AA498" s="14"/>
      <c r="AB498" s="14"/>
    </row>
    <row r="499">
      <c r="A499" s="7"/>
      <c r="B499" s="11"/>
      <c r="C499" s="9"/>
      <c r="D499" s="22"/>
      <c r="E499" s="11"/>
      <c r="F499" s="11"/>
      <c r="G499" s="11"/>
      <c r="H499" s="79"/>
      <c r="I499" s="14"/>
      <c r="J499" s="14"/>
      <c r="K499" s="14"/>
      <c r="L499" s="14"/>
      <c r="M499" s="14"/>
      <c r="N499" s="14"/>
      <c r="O499" s="14"/>
      <c r="P499" s="14"/>
      <c r="Q499" s="14"/>
      <c r="R499" s="14"/>
      <c r="S499" s="14"/>
      <c r="T499" s="14"/>
      <c r="U499" s="14"/>
      <c r="V499" s="14"/>
      <c r="W499" s="14"/>
      <c r="X499" s="14"/>
      <c r="Y499" s="14"/>
      <c r="Z499" s="14"/>
      <c r="AA499" s="14"/>
      <c r="AB499" s="14"/>
    </row>
    <row r="500">
      <c r="A500" s="7"/>
      <c r="B500" s="11"/>
      <c r="C500" s="9"/>
      <c r="D500" s="22"/>
      <c r="E500" s="11"/>
      <c r="F500" s="11"/>
      <c r="G500" s="11"/>
      <c r="H500" s="79"/>
      <c r="I500" s="14"/>
      <c r="J500" s="14"/>
      <c r="K500" s="14"/>
      <c r="L500" s="14"/>
      <c r="M500" s="14"/>
      <c r="N500" s="14"/>
      <c r="O500" s="14"/>
      <c r="P500" s="14"/>
      <c r="Q500" s="14"/>
      <c r="R500" s="14"/>
      <c r="S500" s="14"/>
      <c r="T500" s="14"/>
      <c r="U500" s="14"/>
      <c r="V500" s="14"/>
      <c r="W500" s="14"/>
      <c r="X500" s="14"/>
      <c r="Y500" s="14"/>
      <c r="Z500" s="14"/>
      <c r="AA500" s="14"/>
      <c r="AB500" s="14"/>
    </row>
    <row r="501">
      <c r="A501" s="7"/>
      <c r="B501" s="11"/>
      <c r="C501" s="9"/>
      <c r="D501" s="22"/>
      <c r="E501" s="11"/>
      <c r="F501" s="11"/>
      <c r="G501" s="11"/>
      <c r="H501" s="79"/>
      <c r="I501" s="14"/>
      <c r="J501" s="14"/>
      <c r="K501" s="14"/>
      <c r="L501" s="14"/>
      <c r="M501" s="14"/>
      <c r="N501" s="14"/>
      <c r="O501" s="14"/>
      <c r="P501" s="14"/>
      <c r="Q501" s="14"/>
      <c r="R501" s="14"/>
      <c r="S501" s="14"/>
      <c r="T501" s="14"/>
      <c r="U501" s="14"/>
      <c r="V501" s="14"/>
      <c r="W501" s="14"/>
      <c r="X501" s="14"/>
      <c r="Y501" s="14"/>
      <c r="Z501" s="14"/>
      <c r="AA501" s="14"/>
      <c r="AB501" s="14"/>
    </row>
    <row r="502">
      <c r="A502" s="7"/>
      <c r="B502" s="11"/>
      <c r="C502" s="9"/>
      <c r="D502" s="22"/>
      <c r="E502" s="11"/>
      <c r="F502" s="11"/>
      <c r="G502" s="11"/>
      <c r="H502" s="79"/>
      <c r="I502" s="14"/>
      <c r="J502" s="14"/>
      <c r="K502" s="14"/>
      <c r="L502" s="14"/>
      <c r="M502" s="14"/>
      <c r="N502" s="14"/>
      <c r="O502" s="14"/>
      <c r="P502" s="14"/>
      <c r="Q502" s="14"/>
      <c r="R502" s="14"/>
      <c r="S502" s="14"/>
      <c r="T502" s="14"/>
      <c r="U502" s="14"/>
      <c r="V502" s="14"/>
      <c r="W502" s="14"/>
      <c r="X502" s="14"/>
      <c r="Y502" s="14"/>
      <c r="Z502" s="14"/>
      <c r="AA502" s="14"/>
      <c r="AB502" s="14"/>
    </row>
    <row r="503">
      <c r="A503" s="7"/>
      <c r="B503" s="11"/>
      <c r="C503" s="9"/>
      <c r="D503" s="22"/>
      <c r="E503" s="11"/>
      <c r="F503" s="11"/>
      <c r="G503" s="11"/>
      <c r="H503" s="79"/>
      <c r="I503" s="14"/>
      <c r="J503" s="14"/>
      <c r="K503" s="14"/>
      <c r="L503" s="14"/>
      <c r="M503" s="14"/>
      <c r="N503" s="14"/>
      <c r="O503" s="14"/>
      <c r="P503" s="14"/>
      <c r="Q503" s="14"/>
      <c r="R503" s="14"/>
      <c r="S503" s="14"/>
      <c r="T503" s="14"/>
      <c r="U503" s="14"/>
      <c r="V503" s="14"/>
      <c r="W503" s="14"/>
      <c r="X503" s="14"/>
      <c r="Y503" s="14"/>
      <c r="Z503" s="14"/>
      <c r="AA503" s="14"/>
      <c r="AB503" s="14"/>
    </row>
    <row r="504">
      <c r="A504" s="7"/>
      <c r="B504" s="11"/>
      <c r="C504" s="9"/>
      <c r="D504" s="22"/>
      <c r="E504" s="11"/>
      <c r="F504" s="11"/>
      <c r="G504" s="11"/>
      <c r="H504" s="79"/>
      <c r="I504" s="14"/>
      <c r="J504" s="14"/>
      <c r="K504" s="14"/>
      <c r="L504" s="14"/>
      <c r="M504" s="14"/>
      <c r="N504" s="14"/>
      <c r="O504" s="14"/>
      <c r="P504" s="14"/>
      <c r="Q504" s="14"/>
      <c r="R504" s="14"/>
      <c r="S504" s="14"/>
      <c r="T504" s="14"/>
      <c r="U504" s="14"/>
      <c r="V504" s="14"/>
      <c r="W504" s="14"/>
      <c r="X504" s="14"/>
      <c r="Y504" s="14"/>
      <c r="Z504" s="14"/>
      <c r="AA504" s="14"/>
      <c r="AB504" s="14"/>
    </row>
    <row r="505">
      <c r="A505" s="7"/>
      <c r="B505" s="11"/>
      <c r="C505" s="9"/>
      <c r="D505" s="22"/>
      <c r="E505" s="11"/>
      <c r="F505" s="11"/>
      <c r="G505" s="11"/>
      <c r="H505" s="79"/>
      <c r="I505" s="14"/>
      <c r="J505" s="14"/>
      <c r="K505" s="14"/>
      <c r="L505" s="14"/>
      <c r="M505" s="14"/>
      <c r="N505" s="14"/>
      <c r="O505" s="14"/>
      <c r="P505" s="14"/>
      <c r="Q505" s="14"/>
      <c r="R505" s="14"/>
      <c r="S505" s="14"/>
      <c r="T505" s="14"/>
      <c r="U505" s="14"/>
      <c r="V505" s="14"/>
      <c r="W505" s="14"/>
      <c r="X505" s="14"/>
      <c r="Y505" s="14"/>
      <c r="Z505" s="14"/>
      <c r="AA505" s="14"/>
      <c r="AB505" s="14"/>
    </row>
    <row r="506">
      <c r="A506" s="7"/>
      <c r="B506" s="11"/>
      <c r="C506" s="9"/>
      <c r="D506" s="22"/>
      <c r="E506" s="11"/>
      <c r="F506" s="11"/>
      <c r="G506" s="11"/>
      <c r="H506" s="79"/>
      <c r="I506" s="14"/>
      <c r="J506" s="14"/>
      <c r="K506" s="14"/>
      <c r="L506" s="14"/>
      <c r="M506" s="14"/>
      <c r="N506" s="14"/>
      <c r="O506" s="14"/>
      <c r="P506" s="14"/>
      <c r="Q506" s="14"/>
      <c r="R506" s="14"/>
      <c r="S506" s="14"/>
      <c r="T506" s="14"/>
      <c r="U506" s="14"/>
      <c r="V506" s="14"/>
      <c r="W506" s="14"/>
      <c r="X506" s="14"/>
      <c r="Y506" s="14"/>
      <c r="Z506" s="14"/>
      <c r="AA506" s="14"/>
      <c r="AB506" s="14"/>
    </row>
    <row r="507">
      <c r="A507" s="7"/>
      <c r="B507" s="11"/>
      <c r="C507" s="9"/>
      <c r="D507" s="22"/>
      <c r="E507" s="11"/>
      <c r="F507" s="11"/>
      <c r="G507" s="11"/>
      <c r="H507" s="79"/>
      <c r="I507" s="14"/>
      <c r="J507" s="14"/>
      <c r="K507" s="14"/>
      <c r="L507" s="14"/>
      <c r="M507" s="14"/>
      <c r="N507" s="14"/>
      <c r="O507" s="14"/>
      <c r="P507" s="14"/>
      <c r="Q507" s="14"/>
      <c r="R507" s="14"/>
      <c r="S507" s="14"/>
      <c r="T507" s="14"/>
      <c r="U507" s="14"/>
      <c r="V507" s="14"/>
      <c r="W507" s="14"/>
      <c r="X507" s="14"/>
      <c r="Y507" s="14"/>
      <c r="Z507" s="14"/>
      <c r="AA507" s="14"/>
      <c r="AB507" s="14"/>
    </row>
    <row r="508">
      <c r="A508" s="7"/>
      <c r="B508" s="11"/>
      <c r="C508" s="9"/>
      <c r="D508" s="22"/>
      <c r="E508" s="11"/>
      <c r="F508" s="11"/>
      <c r="G508" s="11"/>
      <c r="H508" s="79"/>
      <c r="I508" s="14"/>
      <c r="J508" s="14"/>
      <c r="K508" s="14"/>
      <c r="L508" s="14"/>
      <c r="M508" s="14"/>
      <c r="N508" s="14"/>
      <c r="O508" s="14"/>
      <c r="P508" s="14"/>
      <c r="Q508" s="14"/>
      <c r="R508" s="14"/>
      <c r="S508" s="14"/>
      <c r="T508" s="14"/>
      <c r="U508" s="14"/>
      <c r="V508" s="14"/>
      <c r="W508" s="14"/>
      <c r="X508" s="14"/>
      <c r="Y508" s="14"/>
      <c r="Z508" s="14"/>
      <c r="AA508" s="14"/>
      <c r="AB508" s="14"/>
    </row>
    <row r="509">
      <c r="A509" s="7"/>
      <c r="B509" s="11"/>
      <c r="C509" s="9"/>
      <c r="D509" s="22"/>
      <c r="E509" s="11"/>
      <c r="F509" s="11"/>
      <c r="G509" s="11"/>
      <c r="H509" s="79"/>
      <c r="I509" s="14"/>
      <c r="J509" s="14"/>
      <c r="K509" s="14"/>
      <c r="L509" s="14"/>
      <c r="M509" s="14"/>
      <c r="N509" s="14"/>
      <c r="O509" s="14"/>
      <c r="P509" s="14"/>
      <c r="Q509" s="14"/>
      <c r="R509" s="14"/>
      <c r="S509" s="14"/>
      <c r="T509" s="14"/>
      <c r="U509" s="14"/>
      <c r="V509" s="14"/>
      <c r="W509" s="14"/>
      <c r="X509" s="14"/>
      <c r="Y509" s="14"/>
      <c r="Z509" s="14"/>
      <c r="AA509" s="14"/>
      <c r="AB509" s="14"/>
    </row>
    <row r="510">
      <c r="A510" s="7"/>
      <c r="B510" s="11"/>
      <c r="C510" s="9"/>
      <c r="D510" s="22"/>
      <c r="E510" s="11"/>
      <c r="F510" s="11"/>
      <c r="G510" s="11"/>
      <c r="H510" s="79"/>
      <c r="I510" s="14"/>
      <c r="J510" s="14"/>
      <c r="K510" s="14"/>
      <c r="L510" s="14"/>
      <c r="M510" s="14"/>
      <c r="N510" s="14"/>
      <c r="O510" s="14"/>
      <c r="P510" s="14"/>
      <c r="Q510" s="14"/>
      <c r="R510" s="14"/>
      <c r="S510" s="14"/>
      <c r="T510" s="14"/>
      <c r="U510" s="14"/>
      <c r="V510" s="14"/>
      <c r="W510" s="14"/>
      <c r="X510" s="14"/>
      <c r="Y510" s="14"/>
      <c r="Z510" s="14"/>
      <c r="AA510" s="14"/>
      <c r="AB510" s="14"/>
    </row>
    <row r="511">
      <c r="A511" s="7"/>
      <c r="B511" s="11"/>
      <c r="C511" s="9"/>
      <c r="D511" s="22"/>
      <c r="E511" s="11"/>
      <c r="F511" s="11"/>
      <c r="G511" s="11"/>
      <c r="H511" s="79"/>
      <c r="I511" s="14"/>
      <c r="J511" s="14"/>
      <c r="K511" s="14"/>
      <c r="L511" s="14"/>
      <c r="M511" s="14"/>
      <c r="N511" s="14"/>
      <c r="O511" s="14"/>
      <c r="P511" s="14"/>
      <c r="Q511" s="14"/>
      <c r="R511" s="14"/>
      <c r="S511" s="14"/>
      <c r="T511" s="14"/>
      <c r="U511" s="14"/>
      <c r="V511" s="14"/>
      <c r="W511" s="14"/>
      <c r="X511" s="14"/>
      <c r="Y511" s="14"/>
      <c r="Z511" s="14"/>
      <c r="AA511" s="14"/>
      <c r="AB511" s="14"/>
    </row>
    <row r="512">
      <c r="A512" s="7"/>
      <c r="B512" s="11"/>
      <c r="C512" s="9"/>
      <c r="D512" s="22"/>
      <c r="E512" s="11"/>
      <c r="F512" s="11"/>
      <c r="G512" s="11"/>
      <c r="H512" s="79"/>
      <c r="I512" s="14"/>
      <c r="J512" s="14"/>
      <c r="K512" s="14"/>
      <c r="L512" s="14"/>
      <c r="M512" s="14"/>
      <c r="N512" s="14"/>
      <c r="O512" s="14"/>
      <c r="P512" s="14"/>
      <c r="Q512" s="14"/>
      <c r="R512" s="14"/>
      <c r="S512" s="14"/>
      <c r="T512" s="14"/>
      <c r="U512" s="14"/>
      <c r="V512" s="14"/>
      <c r="W512" s="14"/>
      <c r="X512" s="14"/>
      <c r="Y512" s="14"/>
      <c r="Z512" s="14"/>
      <c r="AA512" s="14"/>
      <c r="AB512" s="14"/>
    </row>
    <row r="513">
      <c r="A513" s="7"/>
      <c r="B513" s="11"/>
      <c r="C513" s="9"/>
      <c r="D513" s="22"/>
      <c r="E513" s="11"/>
      <c r="F513" s="11"/>
      <c r="G513" s="11"/>
      <c r="H513" s="79"/>
      <c r="I513" s="14"/>
      <c r="J513" s="14"/>
      <c r="K513" s="14"/>
      <c r="L513" s="14"/>
      <c r="M513" s="14"/>
      <c r="N513" s="14"/>
      <c r="O513" s="14"/>
      <c r="P513" s="14"/>
      <c r="Q513" s="14"/>
      <c r="R513" s="14"/>
      <c r="S513" s="14"/>
      <c r="T513" s="14"/>
      <c r="U513" s="14"/>
      <c r="V513" s="14"/>
      <c r="W513" s="14"/>
      <c r="X513" s="14"/>
      <c r="Y513" s="14"/>
      <c r="Z513" s="14"/>
      <c r="AA513" s="14"/>
      <c r="AB513" s="14"/>
    </row>
    <row r="514">
      <c r="A514" s="7"/>
      <c r="B514" s="11"/>
      <c r="C514" s="9"/>
      <c r="D514" s="22"/>
      <c r="E514" s="11"/>
      <c r="F514" s="11"/>
      <c r="G514" s="11"/>
      <c r="H514" s="79"/>
      <c r="I514" s="14"/>
      <c r="J514" s="14"/>
      <c r="K514" s="14"/>
      <c r="L514" s="14"/>
      <c r="M514" s="14"/>
      <c r="N514" s="14"/>
      <c r="O514" s="14"/>
      <c r="P514" s="14"/>
      <c r="Q514" s="14"/>
      <c r="R514" s="14"/>
      <c r="S514" s="14"/>
      <c r="T514" s="14"/>
      <c r="U514" s="14"/>
      <c r="V514" s="14"/>
      <c r="W514" s="14"/>
      <c r="X514" s="14"/>
      <c r="Y514" s="14"/>
      <c r="Z514" s="14"/>
      <c r="AA514" s="14"/>
      <c r="AB514" s="14"/>
    </row>
    <row r="515">
      <c r="A515" s="7"/>
      <c r="B515" s="11"/>
      <c r="C515" s="9"/>
      <c r="D515" s="22"/>
      <c r="E515" s="11"/>
      <c r="F515" s="11"/>
      <c r="G515" s="11"/>
      <c r="H515" s="79"/>
      <c r="I515" s="14"/>
      <c r="J515" s="14"/>
      <c r="K515" s="14"/>
      <c r="L515" s="14"/>
      <c r="M515" s="14"/>
      <c r="N515" s="14"/>
      <c r="O515" s="14"/>
      <c r="P515" s="14"/>
      <c r="Q515" s="14"/>
      <c r="R515" s="14"/>
      <c r="S515" s="14"/>
      <c r="T515" s="14"/>
      <c r="U515" s="14"/>
      <c r="V515" s="14"/>
      <c r="W515" s="14"/>
      <c r="X515" s="14"/>
      <c r="Y515" s="14"/>
      <c r="Z515" s="14"/>
      <c r="AA515" s="14"/>
      <c r="AB515" s="14"/>
    </row>
    <row r="516">
      <c r="A516" s="7"/>
      <c r="B516" s="11"/>
      <c r="C516" s="9"/>
      <c r="D516" s="22"/>
      <c r="E516" s="11"/>
      <c r="F516" s="11"/>
      <c r="G516" s="11"/>
      <c r="H516" s="79"/>
      <c r="I516" s="14"/>
      <c r="J516" s="14"/>
      <c r="K516" s="14"/>
      <c r="L516" s="14"/>
      <c r="M516" s="14"/>
      <c r="N516" s="14"/>
      <c r="O516" s="14"/>
      <c r="P516" s="14"/>
      <c r="Q516" s="14"/>
      <c r="R516" s="14"/>
      <c r="S516" s="14"/>
      <c r="T516" s="14"/>
      <c r="U516" s="14"/>
      <c r="V516" s="14"/>
      <c r="W516" s="14"/>
      <c r="X516" s="14"/>
      <c r="Y516" s="14"/>
      <c r="Z516" s="14"/>
      <c r="AA516" s="14"/>
      <c r="AB516" s="14"/>
    </row>
    <row r="517">
      <c r="A517" s="7"/>
      <c r="B517" s="11"/>
      <c r="C517" s="9"/>
      <c r="D517" s="22"/>
      <c r="E517" s="11"/>
      <c r="F517" s="11"/>
      <c r="G517" s="11"/>
      <c r="H517" s="79"/>
      <c r="I517" s="14"/>
      <c r="J517" s="14"/>
      <c r="K517" s="14"/>
      <c r="L517" s="14"/>
      <c r="M517" s="14"/>
      <c r="N517" s="14"/>
      <c r="O517" s="14"/>
      <c r="P517" s="14"/>
      <c r="Q517" s="14"/>
      <c r="R517" s="14"/>
      <c r="S517" s="14"/>
      <c r="T517" s="14"/>
      <c r="U517" s="14"/>
      <c r="V517" s="14"/>
      <c r="W517" s="14"/>
      <c r="X517" s="14"/>
      <c r="Y517" s="14"/>
      <c r="Z517" s="14"/>
      <c r="AA517" s="14"/>
      <c r="AB517" s="14"/>
    </row>
    <row r="518">
      <c r="A518" s="7"/>
      <c r="B518" s="11"/>
      <c r="C518" s="9"/>
      <c r="D518" s="22"/>
      <c r="E518" s="11"/>
      <c r="F518" s="11"/>
      <c r="G518" s="11"/>
      <c r="H518" s="79"/>
      <c r="I518" s="14"/>
      <c r="J518" s="14"/>
      <c r="K518" s="14"/>
      <c r="L518" s="14"/>
      <c r="M518" s="14"/>
      <c r="N518" s="14"/>
      <c r="O518" s="14"/>
      <c r="P518" s="14"/>
      <c r="Q518" s="14"/>
      <c r="R518" s="14"/>
      <c r="S518" s="14"/>
      <c r="T518" s="14"/>
      <c r="U518" s="14"/>
      <c r="V518" s="14"/>
      <c r="W518" s="14"/>
      <c r="X518" s="14"/>
      <c r="Y518" s="14"/>
      <c r="Z518" s="14"/>
      <c r="AA518" s="14"/>
      <c r="AB518" s="14"/>
    </row>
    <row r="519">
      <c r="A519" s="7"/>
      <c r="B519" s="11"/>
      <c r="C519" s="9"/>
      <c r="D519" s="22"/>
      <c r="E519" s="11"/>
      <c r="F519" s="11"/>
      <c r="G519" s="11"/>
      <c r="H519" s="79"/>
      <c r="I519" s="14"/>
      <c r="J519" s="14"/>
      <c r="K519" s="14"/>
      <c r="L519" s="14"/>
      <c r="M519" s="14"/>
      <c r="N519" s="14"/>
      <c r="O519" s="14"/>
      <c r="P519" s="14"/>
      <c r="Q519" s="14"/>
      <c r="R519" s="14"/>
      <c r="S519" s="14"/>
      <c r="T519" s="14"/>
      <c r="U519" s="14"/>
      <c r="V519" s="14"/>
      <c r="W519" s="14"/>
      <c r="X519" s="14"/>
      <c r="Y519" s="14"/>
      <c r="Z519" s="14"/>
      <c r="AA519" s="14"/>
      <c r="AB519" s="14"/>
    </row>
    <row r="520">
      <c r="A520" s="7"/>
      <c r="B520" s="11"/>
      <c r="C520" s="9"/>
      <c r="D520" s="22"/>
      <c r="E520" s="11"/>
      <c r="F520" s="11"/>
      <c r="G520" s="11"/>
      <c r="H520" s="79"/>
      <c r="I520" s="14"/>
      <c r="J520" s="14"/>
      <c r="K520" s="14"/>
      <c r="L520" s="14"/>
      <c r="M520" s="14"/>
      <c r="N520" s="14"/>
      <c r="O520" s="14"/>
      <c r="P520" s="14"/>
      <c r="Q520" s="14"/>
      <c r="R520" s="14"/>
      <c r="S520" s="14"/>
      <c r="T520" s="14"/>
      <c r="U520" s="14"/>
      <c r="V520" s="14"/>
      <c r="W520" s="14"/>
      <c r="X520" s="14"/>
      <c r="Y520" s="14"/>
      <c r="Z520" s="14"/>
      <c r="AA520" s="14"/>
      <c r="AB520" s="14"/>
    </row>
    <row r="521">
      <c r="A521" s="7"/>
      <c r="B521" s="11"/>
      <c r="C521" s="9"/>
      <c r="D521" s="22"/>
      <c r="E521" s="11"/>
      <c r="F521" s="11"/>
      <c r="G521" s="11"/>
      <c r="H521" s="79"/>
      <c r="I521" s="14"/>
      <c r="J521" s="14"/>
      <c r="K521" s="14"/>
      <c r="L521" s="14"/>
      <c r="M521" s="14"/>
      <c r="N521" s="14"/>
      <c r="O521" s="14"/>
      <c r="P521" s="14"/>
      <c r="Q521" s="14"/>
      <c r="R521" s="14"/>
      <c r="S521" s="14"/>
      <c r="T521" s="14"/>
      <c r="U521" s="14"/>
      <c r="V521" s="14"/>
      <c r="W521" s="14"/>
      <c r="X521" s="14"/>
      <c r="Y521" s="14"/>
      <c r="Z521" s="14"/>
      <c r="AA521" s="14"/>
      <c r="AB521" s="14"/>
    </row>
    <row r="522">
      <c r="A522" s="7"/>
      <c r="B522" s="11"/>
      <c r="C522" s="9"/>
      <c r="D522" s="22"/>
      <c r="E522" s="11"/>
      <c r="F522" s="11"/>
      <c r="G522" s="11"/>
      <c r="H522" s="79"/>
      <c r="I522" s="14"/>
      <c r="J522" s="14"/>
      <c r="K522" s="14"/>
      <c r="L522" s="14"/>
      <c r="M522" s="14"/>
      <c r="N522" s="14"/>
      <c r="O522" s="14"/>
      <c r="P522" s="14"/>
      <c r="Q522" s="14"/>
      <c r="R522" s="14"/>
      <c r="S522" s="14"/>
      <c r="T522" s="14"/>
      <c r="U522" s="14"/>
      <c r="V522" s="14"/>
      <c r="W522" s="14"/>
      <c r="X522" s="14"/>
      <c r="Y522" s="14"/>
      <c r="Z522" s="14"/>
      <c r="AA522" s="14"/>
      <c r="AB522" s="14"/>
    </row>
    <row r="523">
      <c r="A523" s="7"/>
      <c r="B523" s="11"/>
      <c r="C523" s="9"/>
      <c r="D523" s="22"/>
      <c r="E523" s="11"/>
      <c r="F523" s="11"/>
      <c r="G523" s="11"/>
      <c r="H523" s="79"/>
      <c r="I523" s="14"/>
      <c r="J523" s="14"/>
      <c r="K523" s="14"/>
      <c r="L523" s="14"/>
      <c r="M523" s="14"/>
      <c r="N523" s="14"/>
      <c r="O523" s="14"/>
      <c r="P523" s="14"/>
      <c r="Q523" s="14"/>
      <c r="R523" s="14"/>
      <c r="S523" s="14"/>
      <c r="T523" s="14"/>
      <c r="U523" s="14"/>
      <c r="V523" s="14"/>
      <c r="W523" s="14"/>
      <c r="X523" s="14"/>
      <c r="Y523" s="14"/>
      <c r="Z523" s="14"/>
      <c r="AA523" s="14"/>
      <c r="AB523" s="14"/>
    </row>
    <row r="524">
      <c r="A524" s="7"/>
      <c r="B524" s="11"/>
      <c r="C524" s="9"/>
      <c r="D524" s="22"/>
      <c r="E524" s="11"/>
      <c r="F524" s="11"/>
      <c r="G524" s="11"/>
      <c r="H524" s="79"/>
      <c r="I524" s="14"/>
      <c r="J524" s="14"/>
      <c r="K524" s="14"/>
      <c r="L524" s="14"/>
      <c r="M524" s="14"/>
      <c r="N524" s="14"/>
      <c r="O524" s="14"/>
      <c r="P524" s="14"/>
      <c r="Q524" s="14"/>
      <c r="R524" s="14"/>
      <c r="S524" s="14"/>
      <c r="T524" s="14"/>
      <c r="U524" s="14"/>
      <c r="V524" s="14"/>
      <c r="W524" s="14"/>
      <c r="X524" s="14"/>
      <c r="Y524" s="14"/>
      <c r="Z524" s="14"/>
      <c r="AA524" s="14"/>
      <c r="AB524" s="14"/>
    </row>
    <row r="525">
      <c r="A525" s="7"/>
      <c r="B525" s="11"/>
      <c r="C525" s="9"/>
      <c r="D525" s="22"/>
      <c r="E525" s="11"/>
      <c r="F525" s="11"/>
      <c r="G525" s="11"/>
      <c r="H525" s="79"/>
      <c r="I525" s="14"/>
      <c r="J525" s="14"/>
      <c r="K525" s="14"/>
      <c r="L525" s="14"/>
      <c r="M525" s="14"/>
      <c r="N525" s="14"/>
      <c r="O525" s="14"/>
      <c r="P525" s="14"/>
      <c r="Q525" s="14"/>
      <c r="R525" s="14"/>
      <c r="S525" s="14"/>
      <c r="T525" s="14"/>
      <c r="U525" s="14"/>
      <c r="V525" s="14"/>
      <c r="W525" s="14"/>
      <c r="X525" s="14"/>
      <c r="Y525" s="14"/>
      <c r="Z525" s="14"/>
      <c r="AA525" s="14"/>
      <c r="AB525" s="14"/>
    </row>
    <row r="526">
      <c r="A526" s="7"/>
      <c r="B526" s="11"/>
      <c r="C526" s="9"/>
      <c r="D526" s="22"/>
      <c r="E526" s="11"/>
      <c r="F526" s="11"/>
      <c r="G526" s="11"/>
      <c r="H526" s="79"/>
      <c r="I526" s="14"/>
      <c r="J526" s="14"/>
      <c r="K526" s="14"/>
      <c r="L526" s="14"/>
      <c r="M526" s="14"/>
      <c r="N526" s="14"/>
      <c r="O526" s="14"/>
      <c r="P526" s="14"/>
      <c r="Q526" s="14"/>
      <c r="R526" s="14"/>
      <c r="S526" s="14"/>
      <c r="T526" s="14"/>
      <c r="U526" s="14"/>
      <c r="V526" s="14"/>
      <c r="W526" s="14"/>
      <c r="X526" s="14"/>
      <c r="Y526" s="14"/>
      <c r="Z526" s="14"/>
      <c r="AA526" s="14"/>
      <c r="AB526" s="14"/>
    </row>
    <row r="527">
      <c r="A527" s="7"/>
      <c r="B527" s="11"/>
      <c r="C527" s="9"/>
      <c r="D527" s="22"/>
      <c r="E527" s="11"/>
      <c r="F527" s="11"/>
      <c r="G527" s="11"/>
      <c r="H527" s="79"/>
      <c r="I527" s="14"/>
      <c r="J527" s="14"/>
      <c r="K527" s="14"/>
      <c r="L527" s="14"/>
      <c r="M527" s="14"/>
      <c r="N527" s="14"/>
      <c r="O527" s="14"/>
      <c r="P527" s="14"/>
      <c r="Q527" s="14"/>
      <c r="R527" s="14"/>
      <c r="S527" s="14"/>
      <c r="T527" s="14"/>
      <c r="U527" s="14"/>
      <c r="V527" s="14"/>
      <c r="W527" s="14"/>
      <c r="X527" s="14"/>
      <c r="Y527" s="14"/>
      <c r="Z527" s="14"/>
      <c r="AA527" s="14"/>
      <c r="AB527" s="14"/>
    </row>
    <row r="528">
      <c r="A528" s="7"/>
      <c r="B528" s="11"/>
      <c r="C528" s="9"/>
      <c r="D528" s="22"/>
      <c r="E528" s="11"/>
      <c r="F528" s="11"/>
      <c r="G528" s="11"/>
      <c r="H528" s="79"/>
      <c r="I528" s="14"/>
      <c r="J528" s="14"/>
      <c r="K528" s="14"/>
      <c r="L528" s="14"/>
      <c r="M528" s="14"/>
      <c r="N528" s="14"/>
      <c r="O528" s="14"/>
      <c r="P528" s="14"/>
      <c r="Q528" s="14"/>
      <c r="R528" s="14"/>
      <c r="S528" s="14"/>
      <c r="T528" s="14"/>
      <c r="U528" s="14"/>
      <c r="V528" s="14"/>
      <c r="W528" s="14"/>
      <c r="X528" s="14"/>
      <c r="Y528" s="14"/>
      <c r="Z528" s="14"/>
      <c r="AA528" s="14"/>
      <c r="AB528" s="14"/>
    </row>
    <row r="529">
      <c r="A529" s="7"/>
      <c r="B529" s="11"/>
      <c r="C529" s="9"/>
      <c r="D529" s="22"/>
      <c r="E529" s="11"/>
      <c r="F529" s="11"/>
      <c r="G529" s="11"/>
      <c r="H529" s="79"/>
      <c r="I529" s="14"/>
      <c r="J529" s="14"/>
      <c r="K529" s="14"/>
      <c r="L529" s="14"/>
      <c r="M529" s="14"/>
      <c r="N529" s="14"/>
      <c r="O529" s="14"/>
      <c r="P529" s="14"/>
      <c r="Q529" s="14"/>
      <c r="R529" s="14"/>
      <c r="S529" s="14"/>
      <c r="T529" s="14"/>
      <c r="U529" s="14"/>
      <c r="V529" s="14"/>
      <c r="W529" s="14"/>
      <c r="X529" s="14"/>
      <c r="Y529" s="14"/>
      <c r="Z529" s="14"/>
      <c r="AA529" s="14"/>
      <c r="AB529" s="14"/>
    </row>
    <row r="530">
      <c r="A530" s="7"/>
      <c r="B530" s="11"/>
      <c r="C530" s="9"/>
      <c r="D530" s="22"/>
      <c r="E530" s="11"/>
      <c r="F530" s="11"/>
      <c r="G530" s="11"/>
      <c r="H530" s="79"/>
      <c r="I530" s="14"/>
      <c r="J530" s="14"/>
      <c r="K530" s="14"/>
      <c r="L530" s="14"/>
      <c r="M530" s="14"/>
      <c r="N530" s="14"/>
      <c r="O530" s="14"/>
      <c r="P530" s="14"/>
      <c r="Q530" s="14"/>
      <c r="R530" s="14"/>
      <c r="S530" s="14"/>
      <c r="T530" s="14"/>
      <c r="U530" s="14"/>
      <c r="V530" s="14"/>
      <c r="W530" s="14"/>
      <c r="X530" s="14"/>
      <c r="Y530" s="14"/>
      <c r="Z530" s="14"/>
      <c r="AA530" s="14"/>
      <c r="AB530" s="14"/>
    </row>
    <row r="531">
      <c r="A531" s="7"/>
      <c r="B531" s="11"/>
      <c r="C531" s="9"/>
      <c r="D531" s="22"/>
      <c r="E531" s="11"/>
      <c r="F531" s="11"/>
      <c r="G531" s="11"/>
      <c r="H531" s="79"/>
      <c r="I531" s="14"/>
      <c r="J531" s="14"/>
      <c r="K531" s="14"/>
      <c r="L531" s="14"/>
      <c r="M531" s="14"/>
      <c r="N531" s="14"/>
      <c r="O531" s="14"/>
      <c r="P531" s="14"/>
      <c r="Q531" s="14"/>
      <c r="R531" s="14"/>
      <c r="S531" s="14"/>
      <c r="T531" s="14"/>
      <c r="U531" s="14"/>
      <c r="V531" s="14"/>
      <c r="W531" s="14"/>
      <c r="X531" s="14"/>
      <c r="Y531" s="14"/>
      <c r="Z531" s="14"/>
      <c r="AA531" s="14"/>
      <c r="AB531" s="14"/>
    </row>
    <row r="532">
      <c r="A532" s="7"/>
      <c r="B532" s="11"/>
      <c r="C532" s="9"/>
      <c r="D532" s="22"/>
      <c r="E532" s="11"/>
      <c r="F532" s="11"/>
      <c r="G532" s="11"/>
      <c r="H532" s="79"/>
      <c r="I532" s="14"/>
      <c r="J532" s="14"/>
      <c r="K532" s="14"/>
      <c r="L532" s="14"/>
      <c r="M532" s="14"/>
      <c r="N532" s="14"/>
      <c r="O532" s="14"/>
      <c r="P532" s="14"/>
      <c r="Q532" s="14"/>
      <c r="R532" s="14"/>
      <c r="S532" s="14"/>
      <c r="T532" s="14"/>
      <c r="U532" s="14"/>
      <c r="V532" s="14"/>
      <c r="W532" s="14"/>
      <c r="X532" s="14"/>
      <c r="Y532" s="14"/>
      <c r="Z532" s="14"/>
      <c r="AA532" s="14"/>
      <c r="AB532" s="14"/>
    </row>
    <row r="533">
      <c r="A533" s="7"/>
      <c r="B533" s="11"/>
      <c r="C533" s="9"/>
      <c r="D533" s="22"/>
      <c r="E533" s="11"/>
      <c r="F533" s="11"/>
      <c r="G533" s="11"/>
      <c r="H533" s="79"/>
      <c r="I533" s="14"/>
      <c r="J533" s="14"/>
      <c r="K533" s="14"/>
      <c r="L533" s="14"/>
      <c r="M533" s="14"/>
      <c r="N533" s="14"/>
      <c r="O533" s="14"/>
      <c r="P533" s="14"/>
      <c r="Q533" s="14"/>
      <c r="R533" s="14"/>
      <c r="S533" s="14"/>
      <c r="T533" s="14"/>
      <c r="U533" s="14"/>
      <c r="V533" s="14"/>
      <c r="W533" s="14"/>
      <c r="X533" s="14"/>
      <c r="Y533" s="14"/>
      <c r="Z533" s="14"/>
      <c r="AA533" s="14"/>
      <c r="AB533" s="14"/>
    </row>
    <row r="534">
      <c r="A534" s="7"/>
      <c r="B534" s="11"/>
      <c r="C534" s="9"/>
      <c r="D534" s="22"/>
      <c r="E534" s="11"/>
      <c r="F534" s="11"/>
      <c r="G534" s="11"/>
      <c r="H534" s="79"/>
      <c r="I534" s="14"/>
      <c r="J534" s="14"/>
      <c r="K534" s="14"/>
      <c r="L534" s="14"/>
      <c r="M534" s="14"/>
      <c r="N534" s="14"/>
      <c r="O534" s="14"/>
      <c r="P534" s="14"/>
      <c r="Q534" s="14"/>
      <c r="R534" s="14"/>
      <c r="S534" s="14"/>
      <c r="T534" s="14"/>
      <c r="U534" s="14"/>
      <c r="V534" s="14"/>
      <c r="W534" s="14"/>
      <c r="X534" s="14"/>
      <c r="Y534" s="14"/>
      <c r="Z534" s="14"/>
      <c r="AA534" s="14"/>
      <c r="AB534" s="14"/>
    </row>
    <row r="535">
      <c r="A535" s="7"/>
      <c r="B535" s="11"/>
      <c r="C535" s="9"/>
      <c r="D535" s="22"/>
      <c r="E535" s="11"/>
      <c r="F535" s="11"/>
      <c r="G535" s="11"/>
      <c r="H535" s="79"/>
      <c r="I535" s="14"/>
      <c r="J535" s="14"/>
      <c r="K535" s="14"/>
      <c r="L535" s="14"/>
      <c r="M535" s="14"/>
      <c r="N535" s="14"/>
      <c r="O535" s="14"/>
      <c r="P535" s="14"/>
      <c r="Q535" s="14"/>
      <c r="R535" s="14"/>
      <c r="S535" s="14"/>
      <c r="T535" s="14"/>
      <c r="U535" s="14"/>
      <c r="V535" s="14"/>
      <c r="W535" s="14"/>
      <c r="X535" s="14"/>
      <c r="Y535" s="14"/>
      <c r="Z535" s="14"/>
      <c r="AA535" s="14"/>
      <c r="AB535" s="14"/>
    </row>
    <row r="536">
      <c r="A536" s="7"/>
      <c r="B536" s="11"/>
      <c r="C536" s="9"/>
      <c r="D536" s="22"/>
      <c r="E536" s="11"/>
      <c r="F536" s="11"/>
      <c r="G536" s="11"/>
      <c r="H536" s="79"/>
      <c r="I536" s="14"/>
      <c r="J536" s="14"/>
      <c r="K536" s="14"/>
      <c r="L536" s="14"/>
      <c r="M536" s="14"/>
      <c r="N536" s="14"/>
      <c r="O536" s="14"/>
      <c r="P536" s="14"/>
      <c r="Q536" s="14"/>
      <c r="R536" s="14"/>
      <c r="S536" s="14"/>
      <c r="T536" s="14"/>
      <c r="U536" s="14"/>
      <c r="V536" s="14"/>
      <c r="W536" s="14"/>
      <c r="X536" s="14"/>
      <c r="Y536" s="14"/>
      <c r="Z536" s="14"/>
      <c r="AA536" s="14"/>
      <c r="AB536" s="14"/>
    </row>
    <row r="537">
      <c r="A537" s="7"/>
      <c r="B537" s="11"/>
      <c r="C537" s="9"/>
      <c r="D537" s="22"/>
      <c r="E537" s="11"/>
      <c r="F537" s="11"/>
      <c r="G537" s="11"/>
      <c r="H537" s="79"/>
      <c r="I537" s="14"/>
      <c r="J537" s="14"/>
      <c r="K537" s="14"/>
      <c r="L537" s="14"/>
      <c r="M537" s="14"/>
      <c r="N537" s="14"/>
      <c r="O537" s="14"/>
      <c r="P537" s="14"/>
      <c r="Q537" s="14"/>
      <c r="R537" s="14"/>
      <c r="S537" s="14"/>
      <c r="T537" s="14"/>
      <c r="U537" s="14"/>
      <c r="V537" s="14"/>
      <c r="W537" s="14"/>
      <c r="X537" s="14"/>
      <c r="Y537" s="14"/>
      <c r="Z537" s="14"/>
      <c r="AA537" s="14"/>
      <c r="AB537" s="14"/>
    </row>
    <row r="538">
      <c r="A538" s="7"/>
      <c r="B538" s="11"/>
      <c r="C538" s="9"/>
      <c r="D538" s="22"/>
      <c r="E538" s="11"/>
      <c r="F538" s="11"/>
      <c r="G538" s="11"/>
      <c r="H538" s="79"/>
      <c r="I538" s="14"/>
      <c r="J538" s="14"/>
      <c r="K538" s="14"/>
      <c r="L538" s="14"/>
      <c r="M538" s="14"/>
      <c r="N538" s="14"/>
      <c r="O538" s="14"/>
      <c r="P538" s="14"/>
      <c r="Q538" s="14"/>
      <c r="R538" s="14"/>
      <c r="S538" s="14"/>
      <c r="T538" s="14"/>
      <c r="U538" s="14"/>
      <c r="V538" s="14"/>
      <c r="W538" s="14"/>
      <c r="X538" s="14"/>
      <c r="Y538" s="14"/>
      <c r="Z538" s="14"/>
      <c r="AA538" s="14"/>
      <c r="AB538" s="14"/>
    </row>
    <row r="539">
      <c r="A539" s="7"/>
      <c r="B539" s="11"/>
      <c r="C539" s="9"/>
      <c r="D539" s="22"/>
      <c r="E539" s="11"/>
      <c r="F539" s="11"/>
      <c r="G539" s="11"/>
      <c r="H539" s="79"/>
      <c r="I539" s="14"/>
      <c r="J539" s="14"/>
      <c r="K539" s="14"/>
      <c r="L539" s="14"/>
      <c r="M539" s="14"/>
      <c r="N539" s="14"/>
      <c r="O539" s="14"/>
      <c r="P539" s="14"/>
      <c r="Q539" s="14"/>
      <c r="R539" s="14"/>
      <c r="S539" s="14"/>
      <c r="T539" s="14"/>
      <c r="U539" s="14"/>
      <c r="V539" s="14"/>
      <c r="W539" s="14"/>
      <c r="X539" s="14"/>
      <c r="Y539" s="14"/>
      <c r="Z539" s="14"/>
      <c r="AA539" s="14"/>
      <c r="AB539" s="14"/>
    </row>
    <row r="540">
      <c r="A540" s="7"/>
      <c r="B540" s="11"/>
      <c r="C540" s="9"/>
      <c r="D540" s="22"/>
      <c r="E540" s="11"/>
      <c r="F540" s="11"/>
      <c r="G540" s="11"/>
      <c r="H540" s="79"/>
      <c r="I540" s="14"/>
      <c r="J540" s="14"/>
      <c r="K540" s="14"/>
      <c r="L540" s="14"/>
      <c r="M540" s="14"/>
      <c r="N540" s="14"/>
      <c r="O540" s="14"/>
      <c r="P540" s="14"/>
      <c r="Q540" s="14"/>
      <c r="R540" s="14"/>
      <c r="S540" s="14"/>
      <c r="T540" s="14"/>
      <c r="U540" s="14"/>
      <c r="V540" s="14"/>
      <c r="W540" s="14"/>
      <c r="X540" s="14"/>
      <c r="Y540" s="14"/>
      <c r="Z540" s="14"/>
      <c r="AA540" s="14"/>
      <c r="AB540" s="14"/>
    </row>
    <row r="541">
      <c r="A541" s="7"/>
      <c r="B541" s="11"/>
      <c r="C541" s="9"/>
      <c r="D541" s="22"/>
      <c r="E541" s="11"/>
      <c r="F541" s="11"/>
      <c r="G541" s="11"/>
      <c r="H541" s="79"/>
      <c r="I541" s="14"/>
      <c r="J541" s="14"/>
      <c r="K541" s="14"/>
      <c r="L541" s="14"/>
      <c r="M541" s="14"/>
      <c r="N541" s="14"/>
      <c r="O541" s="14"/>
      <c r="P541" s="14"/>
      <c r="Q541" s="14"/>
      <c r="R541" s="14"/>
      <c r="S541" s="14"/>
      <c r="T541" s="14"/>
      <c r="U541" s="14"/>
      <c r="V541" s="14"/>
      <c r="W541" s="14"/>
      <c r="X541" s="14"/>
      <c r="Y541" s="14"/>
      <c r="Z541" s="14"/>
      <c r="AA541" s="14"/>
      <c r="AB541" s="14"/>
    </row>
    <row r="542">
      <c r="A542" s="7"/>
      <c r="B542" s="11"/>
      <c r="C542" s="9"/>
      <c r="D542" s="22"/>
      <c r="E542" s="11"/>
      <c r="F542" s="11"/>
      <c r="G542" s="11"/>
      <c r="H542" s="79"/>
      <c r="I542" s="14"/>
      <c r="J542" s="14"/>
      <c r="K542" s="14"/>
      <c r="L542" s="14"/>
      <c r="M542" s="14"/>
      <c r="N542" s="14"/>
      <c r="O542" s="14"/>
      <c r="P542" s="14"/>
      <c r="Q542" s="14"/>
      <c r="R542" s="14"/>
      <c r="S542" s="14"/>
      <c r="T542" s="14"/>
      <c r="U542" s="14"/>
      <c r="V542" s="14"/>
      <c r="W542" s="14"/>
      <c r="X542" s="14"/>
      <c r="Y542" s="14"/>
      <c r="Z542" s="14"/>
      <c r="AA542" s="14"/>
      <c r="AB542" s="14"/>
    </row>
    <row r="543">
      <c r="A543" s="7"/>
      <c r="B543" s="11"/>
      <c r="C543" s="9"/>
      <c r="D543" s="22"/>
      <c r="E543" s="11"/>
      <c r="F543" s="11"/>
      <c r="G543" s="11"/>
      <c r="H543" s="79"/>
      <c r="I543" s="14"/>
      <c r="J543" s="14"/>
      <c r="K543" s="14"/>
      <c r="L543" s="14"/>
      <c r="M543" s="14"/>
      <c r="N543" s="14"/>
      <c r="O543" s="14"/>
      <c r="P543" s="14"/>
      <c r="Q543" s="14"/>
      <c r="R543" s="14"/>
      <c r="S543" s="14"/>
      <c r="T543" s="14"/>
      <c r="U543" s="14"/>
      <c r="V543" s="14"/>
      <c r="W543" s="14"/>
      <c r="X543" s="14"/>
      <c r="Y543" s="14"/>
      <c r="Z543" s="14"/>
      <c r="AA543" s="14"/>
      <c r="AB543" s="14"/>
    </row>
    <row r="544">
      <c r="A544" s="7"/>
      <c r="B544" s="11"/>
      <c r="C544" s="9"/>
      <c r="D544" s="22"/>
      <c r="E544" s="11"/>
      <c r="F544" s="11"/>
      <c r="G544" s="11"/>
      <c r="H544" s="79"/>
      <c r="I544" s="14"/>
      <c r="J544" s="14"/>
      <c r="K544" s="14"/>
      <c r="L544" s="14"/>
      <c r="M544" s="14"/>
      <c r="N544" s="14"/>
      <c r="O544" s="14"/>
      <c r="P544" s="14"/>
      <c r="Q544" s="14"/>
      <c r="R544" s="14"/>
      <c r="S544" s="14"/>
      <c r="T544" s="14"/>
      <c r="U544" s="14"/>
      <c r="V544" s="14"/>
      <c r="W544" s="14"/>
      <c r="X544" s="14"/>
      <c r="Y544" s="14"/>
      <c r="Z544" s="14"/>
      <c r="AA544" s="14"/>
      <c r="AB544" s="14"/>
    </row>
    <row r="545">
      <c r="A545" s="7"/>
      <c r="B545" s="11"/>
      <c r="C545" s="9"/>
      <c r="D545" s="22"/>
      <c r="E545" s="11"/>
      <c r="F545" s="11"/>
      <c r="G545" s="11"/>
      <c r="H545" s="79"/>
      <c r="I545" s="14"/>
      <c r="J545" s="14"/>
      <c r="K545" s="14"/>
      <c r="L545" s="14"/>
      <c r="M545" s="14"/>
      <c r="N545" s="14"/>
      <c r="O545" s="14"/>
      <c r="P545" s="14"/>
      <c r="Q545" s="14"/>
      <c r="R545" s="14"/>
      <c r="S545" s="14"/>
      <c r="T545" s="14"/>
      <c r="U545" s="14"/>
      <c r="V545" s="14"/>
      <c r="W545" s="14"/>
      <c r="X545" s="14"/>
      <c r="Y545" s="14"/>
      <c r="Z545" s="14"/>
      <c r="AA545" s="14"/>
      <c r="AB545" s="14"/>
    </row>
    <row r="546">
      <c r="A546" s="7"/>
      <c r="B546" s="11"/>
      <c r="C546" s="9"/>
      <c r="D546" s="22"/>
      <c r="E546" s="11"/>
      <c r="F546" s="11"/>
      <c r="G546" s="11"/>
      <c r="H546" s="79"/>
      <c r="I546" s="14"/>
      <c r="J546" s="14"/>
      <c r="K546" s="14"/>
      <c r="L546" s="14"/>
      <c r="M546" s="14"/>
      <c r="N546" s="14"/>
      <c r="O546" s="14"/>
      <c r="P546" s="14"/>
      <c r="Q546" s="14"/>
      <c r="R546" s="14"/>
      <c r="S546" s="14"/>
      <c r="T546" s="14"/>
      <c r="U546" s="14"/>
      <c r="V546" s="14"/>
      <c r="W546" s="14"/>
      <c r="X546" s="14"/>
      <c r="Y546" s="14"/>
      <c r="Z546" s="14"/>
      <c r="AA546" s="14"/>
      <c r="AB546" s="14"/>
    </row>
    <row r="547">
      <c r="A547" s="7"/>
      <c r="B547" s="11"/>
      <c r="C547" s="9"/>
      <c r="D547" s="22"/>
      <c r="E547" s="11"/>
      <c r="F547" s="11"/>
      <c r="G547" s="11"/>
      <c r="H547" s="79"/>
      <c r="I547" s="14"/>
      <c r="J547" s="14"/>
      <c r="K547" s="14"/>
      <c r="L547" s="14"/>
      <c r="M547" s="14"/>
      <c r="N547" s="14"/>
      <c r="O547" s="14"/>
      <c r="P547" s="14"/>
      <c r="Q547" s="14"/>
      <c r="R547" s="14"/>
      <c r="S547" s="14"/>
      <c r="T547" s="14"/>
      <c r="U547" s="14"/>
      <c r="V547" s="14"/>
      <c r="W547" s="14"/>
      <c r="X547" s="14"/>
      <c r="Y547" s="14"/>
      <c r="Z547" s="14"/>
      <c r="AA547" s="14"/>
      <c r="AB547" s="14"/>
    </row>
    <row r="548">
      <c r="A548" s="7"/>
      <c r="B548" s="11"/>
      <c r="C548" s="9"/>
      <c r="D548" s="22"/>
      <c r="E548" s="11"/>
      <c r="F548" s="11"/>
      <c r="G548" s="11"/>
      <c r="H548" s="79"/>
      <c r="I548" s="14"/>
      <c r="J548" s="14"/>
      <c r="K548" s="14"/>
      <c r="L548" s="14"/>
      <c r="M548" s="14"/>
      <c r="N548" s="14"/>
      <c r="O548" s="14"/>
      <c r="P548" s="14"/>
      <c r="Q548" s="14"/>
      <c r="R548" s="14"/>
      <c r="S548" s="14"/>
      <c r="T548" s="14"/>
      <c r="U548" s="14"/>
      <c r="V548" s="14"/>
      <c r="W548" s="14"/>
      <c r="X548" s="14"/>
      <c r="Y548" s="14"/>
      <c r="Z548" s="14"/>
      <c r="AA548" s="14"/>
      <c r="AB548" s="14"/>
    </row>
    <row r="549">
      <c r="A549" s="7"/>
      <c r="B549" s="11"/>
      <c r="C549" s="9"/>
      <c r="D549" s="22"/>
      <c r="E549" s="11"/>
      <c r="F549" s="11"/>
      <c r="G549" s="11"/>
      <c r="H549" s="79"/>
      <c r="I549" s="14"/>
      <c r="J549" s="14"/>
      <c r="K549" s="14"/>
      <c r="L549" s="14"/>
      <c r="M549" s="14"/>
      <c r="N549" s="14"/>
      <c r="O549" s="14"/>
      <c r="P549" s="14"/>
      <c r="Q549" s="14"/>
      <c r="R549" s="14"/>
      <c r="S549" s="14"/>
      <c r="T549" s="14"/>
      <c r="U549" s="14"/>
      <c r="V549" s="14"/>
      <c r="W549" s="14"/>
      <c r="X549" s="14"/>
      <c r="Y549" s="14"/>
      <c r="Z549" s="14"/>
      <c r="AA549" s="14"/>
      <c r="AB549" s="14"/>
    </row>
    <row r="550">
      <c r="A550" s="7"/>
      <c r="B550" s="11"/>
      <c r="C550" s="9"/>
      <c r="D550" s="22"/>
      <c r="E550" s="11"/>
      <c r="F550" s="11"/>
      <c r="G550" s="11"/>
      <c r="H550" s="79"/>
      <c r="I550" s="14"/>
      <c r="J550" s="14"/>
      <c r="K550" s="14"/>
      <c r="L550" s="14"/>
      <c r="M550" s="14"/>
      <c r="N550" s="14"/>
      <c r="O550" s="14"/>
      <c r="P550" s="14"/>
      <c r="Q550" s="14"/>
      <c r="R550" s="14"/>
      <c r="S550" s="14"/>
      <c r="T550" s="14"/>
      <c r="U550" s="14"/>
      <c r="V550" s="14"/>
      <c r="W550" s="14"/>
      <c r="X550" s="14"/>
      <c r="Y550" s="14"/>
      <c r="Z550" s="14"/>
      <c r="AA550" s="14"/>
      <c r="AB550" s="14"/>
    </row>
    <row r="551">
      <c r="A551" s="7"/>
      <c r="B551" s="11"/>
      <c r="C551" s="9"/>
      <c r="D551" s="22"/>
      <c r="E551" s="11"/>
      <c r="F551" s="11"/>
      <c r="G551" s="11"/>
      <c r="H551" s="79"/>
      <c r="I551" s="14"/>
      <c r="J551" s="14"/>
      <c r="K551" s="14"/>
      <c r="L551" s="14"/>
      <c r="M551" s="14"/>
      <c r="N551" s="14"/>
      <c r="O551" s="14"/>
      <c r="P551" s="14"/>
      <c r="Q551" s="14"/>
      <c r="R551" s="14"/>
      <c r="S551" s="14"/>
      <c r="T551" s="14"/>
      <c r="U551" s="14"/>
      <c r="V551" s="14"/>
      <c r="W551" s="14"/>
      <c r="X551" s="14"/>
      <c r="Y551" s="14"/>
      <c r="Z551" s="14"/>
      <c r="AA551" s="14"/>
      <c r="AB551" s="14"/>
    </row>
    <row r="552">
      <c r="A552" s="7"/>
      <c r="B552" s="11"/>
      <c r="C552" s="9"/>
      <c r="D552" s="22"/>
      <c r="E552" s="11"/>
      <c r="F552" s="11"/>
      <c r="G552" s="11"/>
      <c r="H552" s="79"/>
      <c r="I552" s="14"/>
      <c r="J552" s="14"/>
      <c r="K552" s="14"/>
      <c r="L552" s="14"/>
      <c r="M552" s="14"/>
      <c r="N552" s="14"/>
      <c r="O552" s="14"/>
      <c r="P552" s="14"/>
      <c r="Q552" s="14"/>
      <c r="R552" s="14"/>
      <c r="S552" s="14"/>
      <c r="T552" s="14"/>
      <c r="U552" s="14"/>
      <c r="V552" s="14"/>
      <c r="W552" s="14"/>
      <c r="X552" s="14"/>
      <c r="Y552" s="14"/>
      <c r="Z552" s="14"/>
      <c r="AA552" s="14"/>
      <c r="AB552" s="14"/>
    </row>
    <row r="553">
      <c r="A553" s="7"/>
      <c r="B553" s="11"/>
      <c r="C553" s="9"/>
      <c r="D553" s="22"/>
      <c r="E553" s="11"/>
      <c r="F553" s="11"/>
      <c r="G553" s="11"/>
      <c r="H553" s="79"/>
      <c r="I553" s="14"/>
      <c r="J553" s="14"/>
      <c r="K553" s="14"/>
      <c r="L553" s="14"/>
      <c r="M553" s="14"/>
      <c r="N553" s="14"/>
      <c r="O553" s="14"/>
      <c r="P553" s="14"/>
      <c r="Q553" s="14"/>
      <c r="R553" s="14"/>
      <c r="S553" s="14"/>
      <c r="T553" s="14"/>
      <c r="U553" s="14"/>
      <c r="V553" s="14"/>
      <c r="W553" s="14"/>
      <c r="X553" s="14"/>
      <c r="Y553" s="14"/>
      <c r="Z553" s="14"/>
      <c r="AA553" s="14"/>
      <c r="AB553" s="14"/>
    </row>
    <row r="554">
      <c r="A554" s="7"/>
      <c r="B554" s="11"/>
      <c r="C554" s="9"/>
      <c r="D554" s="22"/>
      <c r="E554" s="11"/>
      <c r="F554" s="11"/>
      <c r="G554" s="11"/>
      <c r="H554" s="79"/>
      <c r="I554" s="14"/>
      <c r="J554" s="14"/>
      <c r="K554" s="14"/>
      <c r="L554" s="14"/>
      <c r="M554" s="14"/>
      <c r="N554" s="14"/>
      <c r="O554" s="14"/>
      <c r="P554" s="14"/>
      <c r="Q554" s="14"/>
      <c r="R554" s="14"/>
      <c r="S554" s="14"/>
      <c r="T554" s="14"/>
      <c r="U554" s="14"/>
      <c r="V554" s="14"/>
      <c r="W554" s="14"/>
      <c r="X554" s="14"/>
      <c r="Y554" s="14"/>
      <c r="Z554" s="14"/>
      <c r="AA554" s="14"/>
      <c r="AB554" s="14"/>
    </row>
    <row r="555">
      <c r="A555" s="7"/>
      <c r="B555" s="11"/>
      <c r="C555" s="9"/>
      <c r="D555" s="22"/>
      <c r="E555" s="11"/>
      <c r="F555" s="11"/>
      <c r="G555" s="11"/>
      <c r="H555" s="79"/>
      <c r="I555" s="14"/>
      <c r="J555" s="14"/>
      <c r="K555" s="14"/>
      <c r="L555" s="14"/>
      <c r="M555" s="14"/>
      <c r="N555" s="14"/>
      <c r="O555" s="14"/>
      <c r="P555" s="14"/>
      <c r="Q555" s="14"/>
      <c r="R555" s="14"/>
      <c r="S555" s="14"/>
      <c r="T555" s="14"/>
      <c r="U555" s="14"/>
      <c r="V555" s="14"/>
      <c r="W555" s="14"/>
      <c r="X555" s="14"/>
      <c r="Y555" s="14"/>
      <c r="Z555" s="14"/>
      <c r="AA555" s="14"/>
      <c r="AB555" s="14"/>
    </row>
    <row r="556">
      <c r="A556" s="7"/>
      <c r="B556" s="11"/>
      <c r="C556" s="9"/>
      <c r="D556" s="22"/>
      <c r="E556" s="11"/>
      <c r="F556" s="11"/>
      <c r="G556" s="11"/>
      <c r="H556" s="79"/>
      <c r="I556" s="14"/>
      <c r="J556" s="14"/>
      <c r="K556" s="14"/>
      <c r="L556" s="14"/>
      <c r="M556" s="14"/>
      <c r="N556" s="14"/>
      <c r="O556" s="14"/>
      <c r="P556" s="14"/>
      <c r="Q556" s="14"/>
      <c r="R556" s="14"/>
      <c r="S556" s="14"/>
      <c r="T556" s="14"/>
      <c r="U556" s="14"/>
      <c r="V556" s="14"/>
      <c r="W556" s="14"/>
      <c r="X556" s="14"/>
      <c r="Y556" s="14"/>
      <c r="Z556" s="14"/>
      <c r="AA556" s="14"/>
      <c r="AB556" s="14"/>
    </row>
    <row r="557">
      <c r="A557" s="7"/>
      <c r="B557" s="11"/>
      <c r="C557" s="9"/>
      <c r="D557" s="22"/>
      <c r="E557" s="11"/>
      <c r="F557" s="11"/>
      <c r="G557" s="11"/>
      <c r="H557" s="79"/>
      <c r="I557" s="14"/>
      <c r="J557" s="14"/>
      <c r="K557" s="14"/>
      <c r="L557" s="14"/>
      <c r="M557" s="14"/>
      <c r="N557" s="14"/>
      <c r="O557" s="14"/>
      <c r="P557" s="14"/>
      <c r="Q557" s="14"/>
      <c r="R557" s="14"/>
      <c r="S557" s="14"/>
      <c r="T557" s="14"/>
      <c r="U557" s="14"/>
      <c r="V557" s="14"/>
      <c r="W557" s="14"/>
      <c r="X557" s="14"/>
      <c r="Y557" s="14"/>
      <c r="Z557" s="14"/>
      <c r="AA557" s="14"/>
      <c r="AB557" s="14"/>
    </row>
    <row r="558">
      <c r="A558" s="7"/>
      <c r="B558" s="11"/>
      <c r="C558" s="9"/>
      <c r="D558" s="22"/>
      <c r="E558" s="11"/>
      <c r="F558" s="11"/>
      <c r="G558" s="11"/>
      <c r="H558" s="79"/>
      <c r="I558" s="14"/>
      <c r="J558" s="14"/>
      <c r="K558" s="14"/>
      <c r="L558" s="14"/>
      <c r="M558" s="14"/>
      <c r="N558" s="14"/>
      <c r="O558" s="14"/>
      <c r="P558" s="14"/>
      <c r="Q558" s="14"/>
      <c r="R558" s="14"/>
      <c r="S558" s="14"/>
      <c r="T558" s="14"/>
      <c r="U558" s="14"/>
      <c r="V558" s="14"/>
      <c r="W558" s="14"/>
      <c r="X558" s="14"/>
      <c r="Y558" s="14"/>
      <c r="Z558" s="14"/>
      <c r="AA558" s="14"/>
      <c r="AB558" s="14"/>
    </row>
    <row r="559">
      <c r="A559" s="7"/>
      <c r="B559" s="11"/>
      <c r="C559" s="9"/>
      <c r="D559" s="22"/>
      <c r="E559" s="11"/>
      <c r="F559" s="11"/>
      <c r="G559" s="11"/>
      <c r="H559" s="79"/>
      <c r="I559" s="14"/>
      <c r="J559" s="14"/>
      <c r="K559" s="14"/>
      <c r="L559" s="14"/>
      <c r="M559" s="14"/>
      <c r="N559" s="14"/>
      <c r="O559" s="14"/>
      <c r="P559" s="14"/>
      <c r="Q559" s="14"/>
      <c r="R559" s="14"/>
      <c r="S559" s="14"/>
      <c r="T559" s="14"/>
      <c r="U559" s="14"/>
      <c r="V559" s="14"/>
      <c r="W559" s="14"/>
      <c r="X559" s="14"/>
      <c r="Y559" s="14"/>
      <c r="Z559" s="14"/>
      <c r="AA559" s="14"/>
      <c r="AB559" s="14"/>
    </row>
    <row r="560">
      <c r="A560" s="7"/>
      <c r="B560" s="11"/>
      <c r="C560" s="9"/>
      <c r="D560" s="22"/>
      <c r="E560" s="11"/>
      <c r="F560" s="11"/>
      <c r="G560" s="11"/>
      <c r="H560" s="79"/>
      <c r="I560" s="14"/>
      <c r="J560" s="14"/>
      <c r="K560" s="14"/>
      <c r="L560" s="14"/>
      <c r="M560" s="14"/>
      <c r="N560" s="14"/>
      <c r="O560" s="14"/>
      <c r="P560" s="14"/>
      <c r="Q560" s="14"/>
      <c r="R560" s="14"/>
      <c r="S560" s="14"/>
      <c r="T560" s="14"/>
      <c r="U560" s="14"/>
      <c r="V560" s="14"/>
      <c r="W560" s="14"/>
      <c r="X560" s="14"/>
      <c r="Y560" s="14"/>
      <c r="Z560" s="14"/>
      <c r="AA560" s="14"/>
      <c r="AB560" s="14"/>
    </row>
    <row r="561">
      <c r="A561" s="7"/>
      <c r="B561" s="11"/>
      <c r="C561" s="9"/>
      <c r="D561" s="22"/>
      <c r="E561" s="11"/>
      <c r="F561" s="11"/>
      <c r="G561" s="11"/>
      <c r="H561" s="79"/>
      <c r="I561" s="14"/>
      <c r="J561" s="14"/>
      <c r="K561" s="14"/>
      <c r="L561" s="14"/>
      <c r="M561" s="14"/>
      <c r="N561" s="14"/>
      <c r="O561" s="14"/>
      <c r="P561" s="14"/>
      <c r="Q561" s="14"/>
      <c r="R561" s="14"/>
      <c r="S561" s="14"/>
      <c r="T561" s="14"/>
      <c r="U561" s="14"/>
      <c r="V561" s="14"/>
      <c r="W561" s="14"/>
      <c r="X561" s="14"/>
      <c r="Y561" s="14"/>
      <c r="Z561" s="14"/>
      <c r="AA561" s="14"/>
      <c r="AB561" s="14"/>
    </row>
    <row r="562">
      <c r="A562" s="7"/>
      <c r="B562" s="11"/>
      <c r="C562" s="9"/>
      <c r="D562" s="22"/>
      <c r="E562" s="11"/>
      <c r="F562" s="11"/>
      <c r="G562" s="11"/>
      <c r="H562" s="79"/>
      <c r="I562" s="14"/>
      <c r="J562" s="14"/>
      <c r="K562" s="14"/>
      <c r="L562" s="14"/>
      <c r="M562" s="14"/>
      <c r="N562" s="14"/>
      <c r="O562" s="14"/>
      <c r="P562" s="14"/>
      <c r="Q562" s="14"/>
      <c r="R562" s="14"/>
      <c r="S562" s="14"/>
      <c r="T562" s="14"/>
      <c r="U562" s="14"/>
      <c r="V562" s="14"/>
      <c r="W562" s="14"/>
      <c r="X562" s="14"/>
      <c r="Y562" s="14"/>
      <c r="Z562" s="14"/>
      <c r="AA562" s="14"/>
      <c r="AB562" s="14"/>
    </row>
    <row r="563">
      <c r="A563" s="7"/>
      <c r="B563" s="11"/>
      <c r="C563" s="9"/>
      <c r="D563" s="22"/>
      <c r="E563" s="11"/>
      <c r="F563" s="11"/>
      <c r="G563" s="11"/>
      <c r="H563" s="79"/>
      <c r="I563" s="14"/>
      <c r="J563" s="14"/>
      <c r="K563" s="14"/>
      <c r="L563" s="14"/>
      <c r="M563" s="14"/>
      <c r="N563" s="14"/>
      <c r="O563" s="14"/>
      <c r="P563" s="14"/>
      <c r="Q563" s="14"/>
      <c r="R563" s="14"/>
      <c r="S563" s="14"/>
      <c r="T563" s="14"/>
      <c r="U563" s="14"/>
      <c r="V563" s="14"/>
      <c r="W563" s="14"/>
      <c r="X563" s="14"/>
      <c r="Y563" s="14"/>
      <c r="Z563" s="14"/>
      <c r="AA563" s="14"/>
      <c r="AB563" s="14"/>
    </row>
    <row r="564">
      <c r="A564" s="7"/>
      <c r="B564" s="11"/>
      <c r="C564" s="9"/>
      <c r="D564" s="22"/>
      <c r="E564" s="11"/>
      <c r="F564" s="11"/>
      <c r="G564" s="11"/>
      <c r="H564" s="79"/>
      <c r="I564" s="14"/>
      <c r="J564" s="14"/>
      <c r="K564" s="14"/>
      <c r="L564" s="14"/>
      <c r="M564" s="14"/>
      <c r="N564" s="14"/>
      <c r="O564" s="14"/>
      <c r="P564" s="14"/>
      <c r="Q564" s="14"/>
      <c r="R564" s="14"/>
      <c r="S564" s="14"/>
      <c r="T564" s="14"/>
      <c r="U564" s="14"/>
      <c r="V564" s="14"/>
      <c r="W564" s="14"/>
      <c r="X564" s="14"/>
      <c r="Y564" s="14"/>
      <c r="Z564" s="14"/>
      <c r="AA564" s="14"/>
      <c r="AB564" s="14"/>
    </row>
    <row r="565">
      <c r="A565" s="7"/>
      <c r="B565" s="11"/>
      <c r="C565" s="9"/>
      <c r="D565" s="22"/>
      <c r="E565" s="11"/>
      <c r="F565" s="11"/>
      <c r="G565" s="11"/>
      <c r="H565" s="79"/>
      <c r="I565" s="14"/>
      <c r="J565" s="14"/>
      <c r="K565" s="14"/>
      <c r="L565" s="14"/>
      <c r="M565" s="14"/>
      <c r="N565" s="14"/>
      <c r="O565" s="14"/>
      <c r="P565" s="14"/>
      <c r="Q565" s="14"/>
      <c r="R565" s="14"/>
      <c r="S565" s="14"/>
      <c r="T565" s="14"/>
      <c r="U565" s="14"/>
      <c r="V565" s="14"/>
      <c r="W565" s="14"/>
      <c r="X565" s="14"/>
      <c r="Y565" s="14"/>
      <c r="Z565" s="14"/>
      <c r="AA565" s="14"/>
      <c r="AB565" s="14"/>
    </row>
    <row r="566">
      <c r="A566" s="7"/>
      <c r="B566" s="11"/>
      <c r="C566" s="9"/>
      <c r="D566" s="22"/>
      <c r="E566" s="11"/>
      <c r="F566" s="11"/>
      <c r="G566" s="11"/>
      <c r="H566" s="79"/>
      <c r="I566" s="14"/>
      <c r="J566" s="14"/>
      <c r="K566" s="14"/>
      <c r="L566" s="14"/>
      <c r="M566" s="14"/>
      <c r="N566" s="14"/>
      <c r="O566" s="14"/>
      <c r="P566" s="14"/>
      <c r="Q566" s="14"/>
      <c r="R566" s="14"/>
      <c r="S566" s="14"/>
      <c r="T566" s="14"/>
      <c r="U566" s="14"/>
      <c r="V566" s="14"/>
      <c r="W566" s="14"/>
      <c r="X566" s="14"/>
      <c r="Y566" s="14"/>
      <c r="Z566" s="14"/>
      <c r="AA566" s="14"/>
      <c r="AB566" s="14"/>
    </row>
    <row r="567">
      <c r="A567" s="7"/>
      <c r="B567" s="11"/>
      <c r="C567" s="9"/>
      <c r="D567" s="22"/>
      <c r="E567" s="11"/>
      <c r="F567" s="11"/>
      <c r="G567" s="11"/>
      <c r="H567" s="79"/>
      <c r="I567" s="14"/>
      <c r="J567" s="14"/>
      <c r="K567" s="14"/>
      <c r="L567" s="14"/>
      <c r="M567" s="14"/>
      <c r="N567" s="14"/>
      <c r="O567" s="14"/>
      <c r="P567" s="14"/>
      <c r="Q567" s="14"/>
      <c r="R567" s="14"/>
      <c r="S567" s="14"/>
      <c r="T567" s="14"/>
      <c r="U567" s="14"/>
      <c r="V567" s="14"/>
      <c r="W567" s="14"/>
      <c r="X567" s="14"/>
      <c r="Y567" s="14"/>
      <c r="Z567" s="14"/>
      <c r="AA567" s="14"/>
      <c r="AB567" s="14"/>
    </row>
    <row r="568">
      <c r="A568" s="7"/>
      <c r="B568" s="11"/>
      <c r="C568" s="9"/>
      <c r="D568" s="22"/>
      <c r="E568" s="11"/>
      <c r="F568" s="11"/>
      <c r="G568" s="11"/>
      <c r="H568" s="79"/>
      <c r="I568" s="14"/>
      <c r="J568" s="14"/>
      <c r="K568" s="14"/>
      <c r="L568" s="14"/>
      <c r="M568" s="14"/>
      <c r="N568" s="14"/>
      <c r="O568" s="14"/>
      <c r="P568" s="14"/>
      <c r="Q568" s="14"/>
      <c r="R568" s="14"/>
      <c r="S568" s="14"/>
      <c r="T568" s="14"/>
      <c r="U568" s="14"/>
      <c r="V568" s="14"/>
      <c r="W568" s="14"/>
      <c r="X568" s="14"/>
      <c r="Y568" s="14"/>
      <c r="Z568" s="14"/>
      <c r="AA568" s="14"/>
      <c r="AB568" s="14"/>
    </row>
    <row r="569">
      <c r="A569" s="7"/>
      <c r="B569" s="11"/>
      <c r="C569" s="9"/>
      <c r="D569" s="22"/>
      <c r="E569" s="11"/>
      <c r="F569" s="11"/>
      <c r="G569" s="11"/>
      <c r="H569" s="79"/>
      <c r="I569" s="14"/>
      <c r="J569" s="14"/>
      <c r="K569" s="14"/>
      <c r="L569" s="14"/>
      <c r="M569" s="14"/>
      <c r="N569" s="14"/>
      <c r="O569" s="14"/>
      <c r="P569" s="14"/>
      <c r="Q569" s="14"/>
      <c r="R569" s="14"/>
      <c r="S569" s="14"/>
      <c r="T569" s="14"/>
      <c r="U569" s="14"/>
      <c r="V569" s="14"/>
      <c r="W569" s="14"/>
      <c r="X569" s="14"/>
      <c r="Y569" s="14"/>
      <c r="Z569" s="14"/>
      <c r="AA569" s="14"/>
      <c r="AB569" s="14"/>
    </row>
    <row r="570">
      <c r="A570" s="7"/>
      <c r="B570" s="11"/>
      <c r="C570" s="9"/>
      <c r="D570" s="22"/>
      <c r="E570" s="11"/>
      <c r="F570" s="11"/>
      <c r="G570" s="11"/>
      <c r="H570" s="79"/>
      <c r="I570" s="14"/>
      <c r="J570" s="14"/>
      <c r="K570" s="14"/>
      <c r="L570" s="14"/>
      <c r="M570" s="14"/>
      <c r="N570" s="14"/>
      <c r="O570" s="14"/>
      <c r="P570" s="14"/>
      <c r="Q570" s="14"/>
      <c r="R570" s="14"/>
      <c r="S570" s="14"/>
      <c r="T570" s="14"/>
      <c r="U570" s="14"/>
      <c r="V570" s="14"/>
      <c r="W570" s="14"/>
      <c r="X570" s="14"/>
      <c r="Y570" s="14"/>
      <c r="Z570" s="14"/>
      <c r="AA570" s="14"/>
      <c r="AB570" s="14"/>
    </row>
    <row r="571">
      <c r="A571" s="7"/>
      <c r="B571" s="11"/>
      <c r="C571" s="9"/>
      <c r="D571" s="22"/>
      <c r="E571" s="11"/>
      <c r="F571" s="11"/>
      <c r="G571" s="11"/>
      <c r="H571" s="79"/>
      <c r="I571" s="14"/>
      <c r="J571" s="14"/>
      <c r="K571" s="14"/>
      <c r="L571" s="14"/>
      <c r="M571" s="14"/>
      <c r="N571" s="14"/>
      <c r="O571" s="14"/>
      <c r="P571" s="14"/>
      <c r="Q571" s="14"/>
      <c r="R571" s="14"/>
      <c r="S571" s="14"/>
      <c r="T571" s="14"/>
      <c r="U571" s="14"/>
      <c r="V571" s="14"/>
      <c r="W571" s="14"/>
      <c r="X571" s="14"/>
      <c r="Y571" s="14"/>
      <c r="Z571" s="14"/>
      <c r="AA571" s="14"/>
      <c r="AB571" s="14"/>
    </row>
    <row r="572">
      <c r="A572" s="7"/>
      <c r="B572" s="11"/>
      <c r="C572" s="9"/>
      <c r="D572" s="22"/>
      <c r="E572" s="11"/>
      <c r="F572" s="11"/>
      <c r="G572" s="11"/>
      <c r="H572" s="79"/>
      <c r="I572" s="14"/>
      <c r="J572" s="14"/>
      <c r="K572" s="14"/>
      <c r="L572" s="14"/>
      <c r="M572" s="14"/>
      <c r="N572" s="14"/>
      <c r="O572" s="14"/>
      <c r="P572" s="14"/>
      <c r="Q572" s="14"/>
      <c r="R572" s="14"/>
      <c r="S572" s="14"/>
      <c r="T572" s="14"/>
      <c r="U572" s="14"/>
      <c r="V572" s="14"/>
      <c r="W572" s="14"/>
      <c r="X572" s="14"/>
      <c r="Y572" s="14"/>
      <c r="Z572" s="14"/>
      <c r="AA572" s="14"/>
      <c r="AB572" s="14"/>
    </row>
    <row r="573">
      <c r="A573" s="7"/>
      <c r="B573" s="11"/>
      <c r="C573" s="9"/>
      <c r="D573" s="22"/>
      <c r="E573" s="11"/>
      <c r="F573" s="11"/>
      <c r="G573" s="11"/>
      <c r="H573" s="79"/>
      <c r="I573" s="14"/>
      <c r="J573" s="14"/>
      <c r="K573" s="14"/>
      <c r="L573" s="14"/>
      <c r="M573" s="14"/>
      <c r="N573" s="14"/>
      <c r="O573" s="14"/>
      <c r="P573" s="14"/>
      <c r="Q573" s="14"/>
      <c r="R573" s="14"/>
      <c r="S573" s="14"/>
      <c r="T573" s="14"/>
      <c r="U573" s="14"/>
      <c r="V573" s="14"/>
      <c r="W573" s="14"/>
      <c r="X573" s="14"/>
      <c r="Y573" s="14"/>
      <c r="Z573" s="14"/>
      <c r="AA573" s="14"/>
      <c r="AB573" s="14"/>
    </row>
    <row r="574">
      <c r="A574" s="7"/>
      <c r="B574" s="11"/>
      <c r="C574" s="9"/>
      <c r="D574" s="22"/>
      <c r="E574" s="11"/>
      <c r="F574" s="11"/>
      <c r="G574" s="11"/>
      <c r="H574" s="79"/>
      <c r="I574" s="14"/>
      <c r="J574" s="14"/>
      <c r="K574" s="14"/>
      <c r="L574" s="14"/>
      <c r="M574" s="14"/>
      <c r="N574" s="14"/>
      <c r="O574" s="14"/>
      <c r="P574" s="14"/>
      <c r="Q574" s="14"/>
      <c r="R574" s="14"/>
      <c r="S574" s="14"/>
      <c r="T574" s="14"/>
      <c r="U574" s="14"/>
      <c r="V574" s="14"/>
      <c r="W574" s="14"/>
      <c r="X574" s="14"/>
      <c r="Y574" s="14"/>
      <c r="Z574" s="14"/>
      <c r="AA574" s="14"/>
      <c r="AB574" s="14"/>
    </row>
    <row r="575">
      <c r="A575" s="7"/>
      <c r="B575" s="11"/>
      <c r="C575" s="9"/>
      <c r="D575" s="22"/>
      <c r="E575" s="11"/>
      <c r="F575" s="11"/>
      <c r="G575" s="11"/>
      <c r="H575" s="79"/>
      <c r="I575" s="14"/>
      <c r="J575" s="14"/>
      <c r="K575" s="14"/>
      <c r="L575" s="14"/>
      <c r="M575" s="14"/>
      <c r="N575" s="14"/>
      <c r="O575" s="14"/>
      <c r="P575" s="14"/>
      <c r="Q575" s="14"/>
      <c r="R575" s="14"/>
      <c r="S575" s="14"/>
      <c r="T575" s="14"/>
      <c r="U575" s="14"/>
      <c r="V575" s="14"/>
      <c r="W575" s="14"/>
      <c r="X575" s="14"/>
      <c r="Y575" s="14"/>
      <c r="Z575" s="14"/>
      <c r="AA575" s="14"/>
      <c r="AB575" s="14"/>
    </row>
    <row r="576">
      <c r="A576" s="7"/>
      <c r="B576" s="11"/>
      <c r="C576" s="9"/>
      <c r="D576" s="22"/>
      <c r="E576" s="11"/>
      <c r="F576" s="11"/>
      <c r="G576" s="11"/>
      <c r="H576" s="79"/>
      <c r="I576" s="14"/>
      <c r="J576" s="14"/>
      <c r="K576" s="14"/>
      <c r="L576" s="14"/>
      <c r="M576" s="14"/>
      <c r="N576" s="14"/>
      <c r="O576" s="14"/>
      <c r="P576" s="14"/>
      <c r="Q576" s="14"/>
      <c r="R576" s="14"/>
      <c r="S576" s="14"/>
      <c r="T576" s="14"/>
      <c r="U576" s="14"/>
      <c r="V576" s="14"/>
      <c r="W576" s="14"/>
      <c r="X576" s="14"/>
      <c r="Y576" s="14"/>
      <c r="Z576" s="14"/>
      <c r="AA576" s="14"/>
      <c r="AB576" s="14"/>
    </row>
    <row r="577">
      <c r="A577" s="7"/>
      <c r="B577" s="11"/>
      <c r="C577" s="9"/>
      <c r="D577" s="22"/>
      <c r="E577" s="11"/>
      <c r="F577" s="11"/>
      <c r="G577" s="11"/>
      <c r="H577" s="79"/>
      <c r="I577" s="14"/>
      <c r="J577" s="14"/>
      <c r="K577" s="14"/>
      <c r="L577" s="14"/>
      <c r="M577" s="14"/>
      <c r="N577" s="14"/>
      <c r="O577" s="14"/>
      <c r="P577" s="14"/>
      <c r="Q577" s="14"/>
      <c r="R577" s="14"/>
      <c r="S577" s="14"/>
      <c r="T577" s="14"/>
      <c r="U577" s="14"/>
      <c r="V577" s="14"/>
      <c r="W577" s="14"/>
      <c r="X577" s="14"/>
      <c r="Y577" s="14"/>
      <c r="Z577" s="14"/>
      <c r="AA577" s="14"/>
      <c r="AB577" s="14"/>
    </row>
    <row r="578">
      <c r="A578" s="7"/>
      <c r="B578" s="11"/>
      <c r="C578" s="9"/>
      <c r="D578" s="22"/>
      <c r="E578" s="11"/>
      <c r="F578" s="11"/>
      <c r="G578" s="11"/>
      <c r="H578" s="79"/>
      <c r="I578" s="14"/>
      <c r="J578" s="14"/>
      <c r="K578" s="14"/>
      <c r="L578" s="14"/>
      <c r="M578" s="14"/>
      <c r="N578" s="14"/>
      <c r="O578" s="14"/>
      <c r="P578" s="14"/>
      <c r="Q578" s="14"/>
      <c r="R578" s="14"/>
      <c r="S578" s="14"/>
      <c r="T578" s="14"/>
      <c r="U578" s="14"/>
      <c r="V578" s="14"/>
      <c r="W578" s="14"/>
      <c r="X578" s="14"/>
      <c r="Y578" s="14"/>
      <c r="Z578" s="14"/>
      <c r="AA578" s="14"/>
      <c r="AB578" s="14"/>
    </row>
    <row r="579">
      <c r="A579" s="7"/>
      <c r="B579" s="11"/>
      <c r="C579" s="9"/>
      <c r="D579" s="22"/>
      <c r="E579" s="11"/>
      <c r="F579" s="11"/>
      <c r="G579" s="11"/>
      <c r="H579" s="79"/>
      <c r="I579" s="14"/>
      <c r="J579" s="14"/>
      <c r="K579" s="14"/>
      <c r="L579" s="14"/>
      <c r="M579" s="14"/>
      <c r="N579" s="14"/>
      <c r="O579" s="14"/>
      <c r="P579" s="14"/>
      <c r="Q579" s="14"/>
      <c r="R579" s="14"/>
      <c r="S579" s="14"/>
      <c r="T579" s="14"/>
      <c r="U579" s="14"/>
      <c r="V579" s="14"/>
      <c r="W579" s="14"/>
      <c r="X579" s="14"/>
      <c r="Y579" s="14"/>
      <c r="Z579" s="14"/>
      <c r="AA579" s="14"/>
      <c r="AB579" s="14"/>
    </row>
    <row r="580">
      <c r="A580" s="7"/>
      <c r="B580" s="11"/>
      <c r="C580" s="9"/>
      <c r="D580" s="22"/>
      <c r="E580" s="11"/>
      <c r="F580" s="11"/>
      <c r="G580" s="11"/>
      <c r="H580" s="79"/>
      <c r="I580" s="14"/>
      <c r="J580" s="14"/>
      <c r="K580" s="14"/>
      <c r="L580" s="14"/>
      <c r="M580" s="14"/>
      <c r="N580" s="14"/>
      <c r="O580" s="14"/>
      <c r="P580" s="14"/>
      <c r="Q580" s="14"/>
      <c r="R580" s="14"/>
      <c r="S580" s="14"/>
      <c r="T580" s="14"/>
      <c r="U580" s="14"/>
      <c r="V580" s="14"/>
      <c r="W580" s="14"/>
      <c r="X580" s="14"/>
      <c r="Y580" s="14"/>
      <c r="Z580" s="14"/>
      <c r="AA580" s="14"/>
      <c r="AB580" s="14"/>
    </row>
    <row r="581">
      <c r="A581" s="7"/>
      <c r="B581" s="11"/>
      <c r="C581" s="9"/>
      <c r="D581" s="22"/>
      <c r="E581" s="11"/>
      <c r="F581" s="11"/>
      <c r="G581" s="11"/>
      <c r="H581" s="79"/>
      <c r="I581" s="14"/>
      <c r="J581" s="14"/>
      <c r="K581" s="14"/>
      <c r="L581" s="14"/>
      <c r="M581" s="14"/>
      <c r="N581" s="14"/>
      <c r="O581" s="14"/>
      <c r="P581" s="14"/>
      <c r="Q581" s="14"/>
      <c r="R581" s="14"/>
      <c r="S581" s="14"/>
      <c r="T581" s="14"/>
      <c r="U581" s="14"/>
      <c r="V581" s="14"/>
      <c r="W581" s="14"/>
      <c r="X581" s="14"/>
      <c r="Y581" s="14"/>
      <c r="Z581" s="14"/>
      <c r="AA581" s="14"/>
      <c r="AB581" s="14"/>
    </row>
    <row r="582">
      <c r="A582" s="7"/>
      <c r="B582" s="11"/>
      <c r="C582" s="9"/>
      <c r="D582" s="22"/>
      <c r="E582" s="11"/>
      <c r="F582" s="11"/>
      <c r="G582" s="11"/>
      <c r="H582" s="79"/>
      <c r="I582" s="14"/>
      <c r="J582" s="14"/>
      <c r="K582" s="14"/>
      <c r="L582" s="14"/>
      <c r="M582" s="14"/>
      <c r="N582" s="14"/>
      <c r="O582" s="14"/>
      <c r="P582" s="14"/>
      <c r="Q582" s="14"/>
      <c r="R582" s="14"/>
      <c r="S582" s="14"/>
      <c r="T582" s="14"/>
      <c r="U582" s="14"/>
      <c r="V582" s="14"/>
      <c r="W582" s="14"/>
      <c r="X582" s="14"/>
      <c r="Y582" s="14"/>
      <c r="Z582" s="14"/>
      <c r="AA582" s="14"/>
      <c r="AB582" s="14"/>
    </row>
    <row r="583">
      <c r="A583" s="7"/>
      <c r="B583" s="11"/>
      <c r="C583" s="9"/>
      <c r="D583" s="22"/>
      <c r="E583" s="11"/>
      <c r="F583" s="11"/>
      <c r="G583" s="11"/>
      <c r="H583" s="79"/>
      <c r="I583" s="14"/>
      <c r="J583" s="14"/>
      <c r="K583" s="14"/>
      <c r="L583" s="14"/>
      <c r="M583" s="14"/>
      <c r="N583" s="14"/>
      <c r="O583" s="14"/>
      <c r="P583" s="14"/>
      <c r="Q583" s="14"/>
      <c r="R583" s="14"/>
      <c r="S583" s="14"/>
      <c r="T583" s="14"/>
      <c r="U583" s="14"/>
      <c r="V583" s="14"/>
      <c r="W583" s="14"/>
      <c r="X583" s="14"/>
      <c r="Y583" s="14"/>
      <c r="Z583" s="14"/>
      <c r="AA583" s="14"/>
      <c r="AB583" s="14"/>
    </row>
    <row r="584">
      <c r="A584" s="7"/>
      <c r="B584" s="11"/>
      <c r="C584" s="9"/>
      <c r="D584" s="22"/>
      <c r="E584" s="11"/>
      <c r="F584" s="11"/>
      <c r="G584" s="11"/>
      <c r="H584" s="79"/>
      <c r="I584" s="14"/>
      <c r="J584" s="14"/>
      <c r="K584" s="14"/>
      <c r="L584" s="14"/>
      <c r="M584" s="14"/>
      <c r="N584" s="14"/>
      <c r="O584" s="14"/>
      <c r="P584" s="14"/>
      <c r="Q584" s="14"/>
      <c r="R584" s="14"/>
      <c r="S584" s="14"/>
      <c r="T584" s="14"/>
      <c r="U584" s="14"/>
      <c r="V584" s="14"/>
      <c r="W584" s="14"/>
      <c r="X584" s="14"/>
      <c r="Y584" s="14"/>
      <c r="Z584" s="14"/>
      <c r="AA584" s="14"/>
      <c r="AB584" s="14"/>
    </row>
    <row r="585">
      <c r="A585" s="7"/>
      <c r="B585" s="11"/>
      <c r="C585" s="9"/>
      <c r="D585" s="22"/>
      <c r="E585" s="11"/>
      <c r="F585" s="11"/>
      <c r="G585" s="11"/>
      <c r="H585" s="79"/>
      <c r="I585" s="14"/>
      <c r="J585" s="14"/>
      <c r="K585" s="14"/>
      <c r="L585" s="14"/>
      <c r="M585" s="14"/>
      <c r="N585" s="14"/>
      <c r="O585" s="14"/>
      <c r="P585" s="14"/>
      <c r="Q585" s="14"/>
      <c r="R585" s="14"/>
      <c r="S585" s="14"/>
      <c r="T585" s="14"/>
      <c r="U585" s="14"/>
      <c r="V585" s="14"/>
      <c r="W585" s="14"/>
      <c r="X585" s="14"/>
      <c r="Y585" s="14"/>
      <c r="Z585" s="14"/>
      <c r="AA585" s="14"/>
      <c r="AB585" s="14"/>
    </row>
    <row r="586">
      <c r="A586" s="7"/>
      <c r="B586" s="11"/>
      <c r="C586" s="9"/>
      <c r="D586" s="22"/>
      <c r="E586" s="11"/>
      <c r="F586" s="11"/>
      <c r="G586" s="11"/>
      <c r="H586" s="79"/>
      <c r="I586" s="14"/>
      <c r="J586" s="14"/>
      <c r="K586" s="14"/>
      <c r="L586" s="14"/>
      <c r="M586" s="14"/>
      <c r="N586" s="14"/>
      <c r="O586" s="14"/>
      <c r="P586" s="14"/>
      <c r="Q586" s="14"/>
      <c r="R586" s="14"/>
      <c r="S586" s="14"/>
      <c r="T586" s="14"/>
      <c r="U586" s="14"/>
      <c r="V586" s="14"/>
      <c r="W586" s="14"/>
      <c r="X586" s="14"/>
      <c r="Y586" s="14"/>
      <c r="Z586" s="14"/>
      <c r="AA586" s="14"/>
      <c r="AB586" s="14"/>
    </row>
    <row r="587">
      <c r="A587" s="7"/>
      <c r="B587" s="11"/>
      <c r="C587" s="9"/>
      <c r="D587" s="22"/>
      <c r="E587" s="11"/>
      <c r="F587" s="11"/>
      <c r="G587" s="11"/>
      <c r="H587" s="79"/>
      <c r="I587" s="14"/>
      <c r="J587" s="14"/>
      <c r="K587" s="14"/>
      <c r="L587" s="14"/>
      <c r="M587" s="14"/>
      <c r="N587" s="14"/>
      <c r="O587" s="14"/>
      <c r="P587" s="14"/>
      <c r="Q587" s="14"/>
      <c r="R587" s="14"/>
      <c r="S587" s="14"/>
      <c r="T587" s="14"/>
      <c r="U587" s="14"/>
      <c r="V587" s="14"/>
      <c r="W587" s="14"/>
      <c r="X587" s="14"/>
      <c r="Y587" s="14"/>
      <c r="Z587" s="14"/>
      <c r="AA587" s="14"/>
      <c r="AB587" s="14"/>
    </row>
    <row r="588">
      <c r="A588" s="7"/>
      <c r="B588" s="11"/>
      <c r="C588" s="9"/>
      <c r="D588" s="22"/>
      <c r="E588" s="11"/>
      <c r="F588" s="11"/>
      <c r="G588" s="11"/>
      <c r="H588" s="79"/>
      <c r="I588" s="14"/>
      <c r="J588" s="14"/>
      <c r="K588" s="14"/>
      <c r="L588" s="14"/>
      <c r="M588" s="14"/>
      <c r="N588" s="14"/>
      <c r="O588" s="14"/>
      <c r="P588" s="14"/>
      <c r="Q588" s="14"/>
      <c r="R588" s="14"/>
      <c r="S588" s="14"/>
      <c r="T588" s="14"/>
      <c r="U588" s="14"/>
      <c r="V588" s="14"/>
      <c r="W588" s="14"/>
      <c r="X588" s="14"/>
      <c r="Y588" s="14"/>
      <c r="Z588" s="14"/>
      <c r="AA588" s="14"/>
      <c r="AB588" s="14"/>
    </row>
    <row r="589">
      <c r="A589" s="7"/>
      <c r="B589" s="11"/>
      <c r="C589" s="9"/>
      <c r="D589" s="22"/>
      <c r="E589" s="11"/>
      <c r="F589" s="11"/>
      <c r="G589" s="11"/>
      <c r="H589" s="79"/>
      <c r="I589" s="14"/>
      <c r="J589" s="14"/>
      <c r="K589" s="14"/>
      <c r="L589" s="14"/>
      <c r="M589" s="14"/>
      <c r="N589" s="14"/>
      <c r="O589" s="14"/>
      <c r="P589" s="14"/>
      <c r="Q589" s="14"/>
      <c r="R589" s="14"/>
      <c r="S589" s="14"/>
      <c r="T589" s="14"/>
      <c r="U589" s="14"/>
      <c r="V589" s="14"/>
      <c r="W589" s="14"/>
      <c r="X589" s="14"/>
      <c r="Y589" s="14"/>
      <c r="Z589" s="14"/>
      <c r="AA589" s="14"/>
      <c r="AB589" s="14"/>
    </row>
    <row r="590">
      <c r="A590" s="7"/>
      <c r="B590" s="11"/>
      <c r="C590" s="9"/>
      <c r="D590" s="22"/>
      <c r="E590" s="11"/>
      <c r="F590" s="11"/>
      <c r="G590" s="11"/>
      <c r="H590" s="79"/>
      <c r="I590" s="14"/>
      <c r="J590" s="14"/>
      <c r="K590" s="14"/>
      <c r="L590" s="14"/>
      <c r="M590" s="14"/>
      <c r="N590" s="14"/>
      <c r="O590" s="14"/>
      <c r="P590" s="14"/>
      <c r="Q590" s="14"/>
      <c r="R590" s="14"/>
      <c r="S590" s="14"/>
      <c r="T590" s="14"/>
      <c r="U590" s="14"/>
      <c r="V590" s="14"/>
      <c r="W590" s="14"/>
      <c r="X590" s="14"/>
      <c r="Y590" s="14"/>
      <c r="Z590" s="14"/>
      <c r="AA590" s="14"/>
      <c r="AB590" s="14"/>
    </row>
    <row r="591">
      <c r="A591" s="7"/>
      <c r="B591" s="11"/>
      <c r="C591" s="9"/>
      <c r="D591" s="22"/>
      <c r="E591" s="11"/>
      <c r="F591" s="11"/>
      <c r="G591" s="11"/>
      <c r="H591" s="79"/>
      <c r="I591" s="14"/>
      <c r="J591" s="14"/>
      <c r="K591" s="14"/>
      <c r="L591" s="14"/>
      <c r="M591" s="14"/>
      <c r="N591" s="14"/>
      <c r="O591" s="14"/>
      <c r="P591" s="14"/>
      <c r="Q591" s="14"/>
      <c r="R591" s="14"/>
      <c r="S591" s="14"/>
      <c r="T591" s="14"/>
      <c r="U591" s="14"/>
      <c r="V591" s="14"/>
      <c r="W591" s="14"/>
      <c r="X591" s="14"/>
      <c r="Y591" s="14"/>
      <c r="Z591" s="14"/>
      <c r="AA591" s="14"/>
      <c r="AB591" s="14"/>
    </row>
    <row r="592">
      <c r="A592" s="7"/>
      <c r="B592" s="11"/>
      <c r="C592" s="9"/>
      <c r="D592" s="22"/>
      <c r="E592" s="11"/>
      <c r="F592" s="11"/>
      <c r="G592" s="11"/>
      <c r="H592" s="79"/>
      <c r="I592" s="14"/>
      <c r="J592" s="14"/>
      <c r="K592" s="14"/>
      <c r="L592" s="14"/>
      <c r="M592" s="14"/>
      <c r="N592" s="14"/>
      <c r="O592" s="14"/>
      <c r="P592" s="14"/>
      <c r="Q592" s="14"/>
      <c r="R592" s="14"/>
      <c r="S592" s="14"/>
      <c r="T592" s="14"/>
      <c r="U592" s="14"/>
      <c r="V592" s="14"/>
      <c r="W592" s="14"/>
      <c r="X592" s="14"/>
      <c r="Y592" s="14"/>
      <c r="Z592" s="14"/>
      <c r="AA592" s="14"/>
      <c r="AB592" s="14"/>
    </row>
    <row r="593">
      <c r="A593" s="7"/>
      <c r="B593" s="11"/>
      <c r="C593" s="9"/>
      <c r="D593" s="22"/>
      <c r="E593" s="11"/>
      <c r="F593" s="11"/>
      <c r="G593" s="11"/>
      <c r="H593" s="79"/>
      <c r="I593" s="14"/>
      <c r="J593" s="14"/>
      <c r="K593" s="14"/>
      <c r="L593" s="14"/>
      <c r="M593" s="14"/>
      <c r="N593" s="14"/>
      <c r="O593" s="14"/>
      <c r="P593" s="14"/>
      <c r="Q593" s="14"/>
      <c r="R593" s="14"/>
      <c r="S593" s="14"/>
      <c r="T593" s="14"/>
      <c r="U593" s="14"/>
      <c r="V593" s="14"/>
      <c r="W593" s="14"/>
      <c r="X593" s="14"/>
      <c r="Y593" s="14"/>
      <c r="Z593" s="14"/>
      <c r="AA593" s="14"/>
      <c r="AB593" s="14"/>
    </row>
    <row r="594">
      <c r="A594" s="7"/>
      <c r="B594" s="11"/>
      <c r="C594" s="9"/>
      <c r="D594" s="22"/>
      <c r="E594" s="11"/>
      <c r="F594" s="11"/>
      <c r="G594" s="11"/>
      <c r="H594" s="79"/>
      <c r="I594" s="14"/>
      <c r="J594" s="14"/>
      <c r="K594" s="14"/>
      <c r="L594" s="14"/>
      <c r="M594" s="14"/>
      <c r="N594" s="14"/>
      <c r="O594" s="14"/>
      <c r="P594" s="14"/>
      <c r="Q594" s="14"/>
      <c r="R594" s="14"/>
      <c r="S594" s="14"/>
      <c r="T594" s="14"/>
      <c r="U594" s="14"/>
      <c r="V594" s="14"/>
      <c r="W594" s="14"/>
      <c r="X594" s="14"/>
      <c r="Y594" s="14"/>
      <c r="Z594" s="14"/>
      <c r="AA594" s="14"/>
      <c r="AB594" s="14"/>
    </row>
    <row r="595">
      <c r="A595" s="7"/>
      <c r="B595" s="11"/>
      <c r="C595" s="9"/>
      <c r="D595" s="22"/>
      <c r="E595" s="11"/>
      <c r="F595" s="11"/>
      <c r="G595" s="11"/>
      <c r="H595" s="79"/>
      <c r="I595" s="14"/>
      <c r="J595" s="14"/>
      <c r="K595" s="14"/>
      <c r="L595" s="14"/>
      <c r="M595" s="14"/>
      <c r="N595" s="14"/>
      <c r="O595" s="14"/>
      <c r="P595" s="14"/>
      <c r="Q595" s="14"/>
      <c r="R595" s="14"/>
      <c r="S595" s="14"/>
      <c r="T595" s="14"/>
      <c r="U595" s="14"/>
      <c r="V595" s="14"/>
      <c r="W595" s="14"/>
      <c r="X595" s="14"/>
      <c r="Y595" s="14"/>
      <c r="Z595" s="14"/>
      <c r="AA595" s="14"/>
      <c r="AB595" s="14"/>
    </row>
    <row r="596">
      <c r="A596" s="7"/>
      <c r="B596" s="11"/>
      <c r="C596" s="9"/>
      <c r="D596" s="22"/>
      <c r="E596" s="11"/>
      <c r="F596" s="11"/>
      <c r="G596" s="11"/>
      <c r="H596" s="79"/>
      <c r="I596" s="14"/>
      <c r="J596" s="14"/>
      <c r="K596" s="14"/>
      <c r="L596" s="14"/>
      <c r="M596" s="14"/>
      <c r="N596" s="14"/>
      <c r="O596" s="14"/>
      <c r="P596" s="14"/>
      <c r="Q596" s="14"/>
      <c r="R596" s="14"/>
      <c r="S596" s="14"/>
      <c r="T596" s="14"/>
      <c r="U596" s="14"/>
      <c r="V596" s="14"/>
      <c r="W596" s="14"/>
      <c r="X596" s="14"/>
      <c r="Y596" s="14"/>
      <c r="Z596" s="14"/>
      <c r="AA596" s="14"/>
      <c r="AB596" s="14"/>
    </row>
    <row r="597">
      <c r="A597" s="7"/>
      <c r="B597" s="11"/>
      <c r="C597" s="9"/>
      <c r="D597" s="22"/>
      <c r="E597" s="11"/>
      <c r="F597" s="11"/>
      <c r="G597" s="11"/>
      <c r="H597" s="79"/>
      <c r="I597" s="14"/>
      <c r="J597" s="14"/>
      <c r="K597" s="14"/>
      <c r="L597" s="14"/>
      <c r="M597" s="14"/>
      <c r="N597" s="14"/>
      <c r="O597" s="14"/>
      <c r="P597" s="14"/>
      <c r="Q597" s="14"/>
      <c r="R597" s="14"/>
      <c r="S597" s="14"/>
      <c r="T597" s="14"/>
      <c r="U597" s="14"/>
      <c r="V597" s="14"/>
      <c r="W597" s="14"/>
      <c r="X597" s="14"/>
      <c r="Y597" s="14"/>
      <c r="Z597" s="14"/>
      <c r="AA597" s="14"/>
      <c r="AB597" s="14"/>
    </row>
    <row r="598">
      <c r="A598" s="7"/>
      <c r="B598" s="11"/>
      <c r="C598" s="9"/>
      <c r="D598" s="22"/>
      <c r="E598" s="11"/>
      <c r="F598" s="11"/>
      <c r="G598" s="11"/>
      <c r="H598" s="79"/>
      <c r="I598" s="14"/>
      <c r="J598" s="14"/>
      <c r="K598" s="14"/>
      <c r="L598" s="14"/>
      <c r="M598" s="14"/>
      <c r="N598" s="14"/>
      <c r="O598" s="14"/>
      <c r="P598" s="14"/>
      <c r="Q598" s="14"/>
      <c r="R598" s="14"/>
      <c r="S598" s="14"/>
      <c r="T598" s="14"/>
      <c r="U598" s="14"/>
      <c r="V598" s="14"/>
      <c r="W598" s="14"/>
      <c r="X598" s="14"/>
      <c r="Y598" s="14"/>
      <c r="Z598" s="14"/>
      <c r="AA598" s="14"/>
      <c r="AB598" s="14"/>
    </row>
    <row r="599">
      <c r="A599" s="7"/>
      <c r="B599" s="11"/>
      <c r="C599" s="9"/>
      <c r="D599" s="22"/>
      <c r="E599" s="11"/>
      <c r="F599" s="11"/>
      <c r="G599" s="11"/>
      <c r="H599" s="79"/>
      <c r="I599" s="14"/>
      <c r="J599" s="14"/>
      <c r="K599" s="14"/>
      <c r="L599" s="14"/>
      <c r="M599" s="14"/>
      <c r="N599" s="14"/>
      <c r="O599" s="14"/>
      <c r="P599" s="14"/>
      <c r="Q599" s="14"/>
      <c r="R599" s="14"/>
      <c r="S599" s="14"/>
      <c r="T599" s="14"/>
      <c r="U599" s="14"/>
      <c r="V599" s="14"/>
      <c r="W599" s="14"/>
      <c r="X599" s="14"/>
      <c r="Y599" s="14"/>
      <c r="Z599" s="14"/>
      <c r="AA599" s="14"/>
      <c r="AB599" s="14"/>
    </row>
    <row r="600">
      <c r="A600" s="7"/>
      <c r="B600" s="11"/>
      <c r="C600" s="9"/>
      <c r="D600" s="22"/>
      <c r="E600" s="11"/>
      <c r="F600" s="11"/>
      <c r="G600" s="11"/>
      <c r="H600" s="79"/>
      <c r="I600" s="14"/>
      <c r="J600" s="14"/>
      <c r="K600" s="14"/>
      <c r="L600" s="14"/>
      <c r="M600" s="14"/>
      <c r="N600" s="14"/>
      <c r="O600" s="14"/>
      <c r="P600" s="14"/>
      <c r="Q600" s="14"/>
      <c r="R600" s="14"/>
      <c r="S600" s="14"/>
      <c r="T600" s="14"/>
      <c r="U600" s="14"/>
      <c r="V600" s="14"/>
      <c r="W600" s="14"/>
      <c r="X600" s="14"/>
      <c r="Y600" s="14"/>
      <c r="Z600" s="14"/>
      <c r="AA600" s="14"/>
      <c r="AB600" s="14"/>
    </row>
    <row r="601">
      <c r="A601" s="7"/>
      <c r="B601" s="11"/>
      <c r="C601" s="9"/>
      <c r="D601" s="22"/>
      <c r="E601" s="11"/>
      <c r="F601" s="11"/>
      <c r="G601" s="11"/>
      <c r="H601" s="79"/>
      <c r="I601" s="14"/>
      <c r="J601" s="14"/>
      <c r="K601" s="14"/>
      <c r="L601" s="14"/>
      <c r="M601" s="14"/>
      <c r="N601" s="14"/>
      <c r="O601" s="14"/>
      <c r="P601" s="14"/>
      <c r="Q601" s="14"/>
      <c r="R601" s="14"/>
      <c r="S601" s="14"/>
      <c r="T601" s="14"/>
      <c r="U601" s="14"/>
      <c r="V601" s="14"/>
      <c r="W601" s="14"/>
      <c r="X601" s="14"/>
      <c r="Y601" s="14"/>
      <c r="Z601" s="14"/>
      <c r="AA601" s="14"/>
      <c r="AB601" s="14"/>
    </row>
    <row r="602">
      <c r="A602" s="7"/>
      <c r="B602" s="11"/>
      <c r="C602" s="9"/>
      <c r="D602" s="22"/>
      <c r="E602" s="11"/>
      <c r="F602" s="11"/>
      <c r="G602" s="11"/>
      <c r="H602" s="79"/>
      <c r="I602" s="14"/>
      <c r="J602" s="14"/>
      <c r="K602" s="14"/>
      <c r="L602" s="14"/>
      <c r="M602" s="14"/>
      <c r="N602" s="14"/>
      <c r="O602" s="14"/>
      <c r="P602" s="14"/>
      <c r="Q602" s="14"/>
      <c r="R602" s="14"/>
      <c r="S602" s="14"/>
      <c r="T602" s="14"/>
      <c r="U602" s="14"/>
      <c r="V602" s="14"/>
      <c r="W602" s="14"/>
      <c r="X602" s="14"/>
      <c r="Y602" s="14"/>
      <c r="Z602" s="14"/>
      <c r="AA602" s="14"/>
      <c r="AB602" s="14"/>
    </row>
    <row r="603">
      <c r="A603" s="7"/>
      <c r="B603" s="11"/>
      <c r="C603" s="9"/>
      <c r="D603" s="22"/>
      <c r="E603" s="11"/>
      <c r="F603" s="11"/>
      <c r="G603" s="11"/>
      <c r="H603" s="79"/>
      <c r="I603" s="14"/>
      <c r="J603" s="14"/>
      <c r="K603" s="14"/>
      <c r="L603" s="14"/>
      <c r="M603" s="14"/>
      <c r="N603" s="14"/>
      <c r="O603" s="14"/>
      <c r="P603" s="14"/>
      <c r="Q603" s="14"/>
      <c r="R603" s="14"/>
      <c r="S603" s="14"/>
      <c r="T603" s="14"/>
      <c r="U603" s="14"/>
      <c r="V603" s="14"/>
      <c r="W603" s="14"/>
      <c r="X603" s="14"/>
      <c r="Y603" s="14"/>
      <c r="Z603" s="14"/>
      <c r="AA603" s="14"/>
      <c r="AB603" s="14"/>
    </row>
    <row r="604">
      <c r="A604" s="7"/>
      <c r="B604" s="11"/>
      <c r="C604" s="9"/>
      <c r="D604" s="22"/>
      <c r="E604" s="11"/>
      <c r="F604" s="11"/>
      <c r="G604" s="11"/>
      <c r="H604" s="79"/>
      <c r="I604" s="14"/>
      <c r="J604" s="14"/>
      <c r="K604" s="14"/>
      <c r="L604" s="14"/>
      <c r="M604" s="14"/>
      <c r="N604" s="14"/>
      <c r="O604" s="14"/>
      <c r="P604" s="14"/>
      <c r="Q604" s="14"/>
      <c r="R604" s="14"/>
      <c r="S604" s="14"/>
      <c r="T604" s="14"/>
      <c r="U604" s="14"/>
      <c r="V604" s="14"/>
      <c r="W604" s="14"/>
      <c r="X604" s="14"/>
      <c r="Y604" s="14"/>
      <c r="Z604" s="14"/>
      <c r="AA604" s="14"/>
      <c r="AB604" s="14"/>
    </row>
    <row r="605">
      <c r="A605" s="7"/>
      <c r="B605" s="11"/>
      <c r="C605" s="9"/>
      <c r="D605" s="22"/>
      <c r="E605" s="11"/>
      <c r="F605" s="11"/>
      <c r="G605" s="11"/>
      <c r="H605" s="79"/>
      <c r="I605" s="14"/>
      <c r="J605" s="14"/>
      <c r="K605" s="14"/>
      <c r="L605" s="14"/>
      <c r="M605" s="14"/>
      <c r="N605" s="14"/>
      <c r="O605" s="14"/>
      <c r="P605" s="14"/>
      <c r="Q605" s="14"/>
      <c r="R605" s="14"/>
      <c r="S605" s="14"/>
      <c r="T605" s="14"/>
      <c r="U605" s="14"/>
      <c r="V605" s="14"/>
      <c r="W605" s="14"/>
      <c r="X605" s="14"/>
      <c r="Y605" s="14"/>
      <c r="Z605" s="14"/>
      <c r="AA605" s="14"/>
      <c r="AB605" s="14"/>
    </row>
    <row r="606">
      <c r="A606" s="7"/>
      <c r="B606" s="11"/>
      <c r="C606" s="9"/>
      <c r="D606" s="22"/>
      <c r="E606" s="11"/>
      <c r="F606" s="11"/>
      <c r="G606" s="11"/>
      <c r="H606" s="79"/>
      <c r="I606" s="14"/>
      <c r="J606" s="14"/>
      <c r="K606" s="14"/>
      <c r="L606" s="14"/>
      <c r="M606" s="14"/>
      <c r="N606" s="14"/>
      <c r="O606" s="14"/>
      <c r="P606" s="14"/>
      <c r="Q606" s="14"/>
      <c r="R606" s="14"/>
      <c r="S606" s="14"/>
      <c r="T606" s="14"/>
      <c r="U606" s="14"/>
      <c r="V606" s="14"/>
      <c r="W606" s="14"/>
      <c r="X606" s="14"/>
      <c r="Y606" s="14"/>
      <c r="Z606" s="14"/>
      <c r="AA606" s="14"/>
      <c r="AB606" s="14"/>
    </row>
    <row r="607">
      <c r="A607" s="7"/>
      <c r="B607" s="11"/>
      <c r="C607" s="9"/>
      <c r="D607" s="22"/>
      <c r="E607" s="11"/>
      <c r="F607" s="11"/>
      <c r="G607" s="11"/>
      <c r="H607" s="79"/>
      <c r="I607" s="14"/>
      <c r="J607" s="14"/>
      <c r="K607" s="14"/>
      <c r="L607" s="14"/>
      <c r="M607" s="14"/>
      <c r="N607" s="14"/>
      <c r="O607" s="14"/>
      <c r="P607" s="14"/>
      <c r="Q607" s="14"/>
      <c r="R607" s="14"/>
      <c r="S607" s="14"/>
      <c r="T607" s="14"/>
      <c r="U607" s="14"/>
      <c r="V607" s="14"/>
      <c r="W607" s="14"/>
      <c r="X607" s="14"/>
      <c r="Y607" s="14"/>
      <c r="Z607" s="14"/>
      <c r="AA607" s="14"/>
      <c r="AB607" s="14"/>
    </row>
    <row r="608">
      <c r="A608" s="7"/>
      <c r="B608" s="11"/>
      <c r="C608" s="9"/>
      <c r="D608" s="22"/>
      <c r="E608" s="11"/>
      <c r="F608" s="11"/>
      <c r="G608" s="11"/>
      <c r="H608" s="79"/>
      <c r="I608" s="14"/>
      <c r="J608" s="14"/>
      <c r="K608" s="14"/>
      <c r="L608" s="14"/>
      <c r="M608" s="14"/>
      <c r="N608" s="14"/>
      <c r="O608" s="14"/>
      <c r="P608" s="14"/>
      <c r="Q608" s="14"/>
      <c r="R608" s="14"/>
      <c r="S608" s="14"/>
      <c r="T608" s="14"/>
      <c r="U608" s="14"/>
      <c r="V608" s="14"/>
      <c r="W608" s="14"/>
      <c r="X608" s="14"/>
      <c r="Y608" s="14"/>
      <c r="Z608" s="14"/>
      <c r="AA608" s="14"/>
      <c r="AB608" s="14"/>
    </row>
    <row r="609">
      <c r="A609" s="7"/>
      <c r="B609" s="11"/>
      <c r="C609" s="9"/>
      <c r="D609" s="22"/>
      <c r="E609" s="11"/>
      <c r="F609" s="11"/>
      <c r="G609" s="11"/>
      <c r="H609" s="79"/>
      <c r="I609" s="14"/>
      <c r="J609" s="14"/>
      <c r="K609" s="14"/>
      <c r="L609" s="14"/>
      <c r="M609" s="14"/>
      <c r="N609" s="14"/>
      <c r="O609" s="14"/>
      <c r="P609" s="14"/>
      <c r="Q609" s="14"/>
      <c r="R609" s="14"/>
      <c r="S609" s="14"/>
      <c r="T609" s="14"/>
      <c r="U609" s="14"/>
      <c r="V609" s="14"/>
      <c r="W609" s="14"/>
      <c r="X609" s="14"/>
      <c r="Y609" s="14"/>
      <c r="Z609" s="14"/>
      <c r="AA609" s="14"/>
      <c r="AB609" s="14"/>
    </row>
    <row r="610">
      <c r="A610" s="7"/>
      <c r="B610" s="11"/>
      <c r="C610" s="9"/>
      <c r="D610" s="22"/>
      <c r="E610" s="11"/>
      <c r="F610" s="11"/>
      <c r="G610" s="11"/>
      <c r="H610" s="79"/>
      <c r="I610" s="14"/>
      <c r="J610" s="14"/>
      <c r="K610" s="14"/>
      <c r="L610" s="14"/>
      <c r="M610" s="14"/>
      <c r="N610" s="14"/>
      <c r="O610" s="14"/>
      <c r="P610" s="14"/>
      <c r="Q610" s="14"/>
      <c r="R610" s="14"/>
      <c r="S610" s="14"/>
      <c r="T610" s="14"/>
      <c r="U610" s="14"/>
      <c r="V610" s="14"/>
      <c r="W610" s="14"/>
      <c r="X610" s="14"/>
      <c r="Y610" s="14"/>
      <c r="Z610" s="14"/>
      <c r="AA610" s="14"/>
      <c r="AB610" s="14"/>
    </row>
    <row r="611">
      <c r="A611" s="7"/>
      <c r="B611" s="11"/>
      <c r="C611" s="9"/>
      <c r="D611" s="22"/>
      <c r="E611" s="11"/>
      <c r="F611" s="11"/>
      <c r="G611" s="11"/>
      <c r="H611" s="79"/>
      <c r="I611" s="14"/>
      <c r="J611" s="14"/>
      <c r="K611" s="14"/>
      <c r="L611" s="14"/>
      <c r="M611" s="14"/>
      <c r="N611" s="14"/>
      <c r="O611" s="14"/>
      <c r="P611" s="14"/>
      <c r="Q611" s="14"/>
      <c r="R611" s="14"/>
      <c r="S611" s="14"/>
      <c r="T611" s="14"/>
      <c r="U611" s="14"/>
      <c r="V611" s="14"/>
      <c r="W611" s="14"/>
      <c r="X611" s="14"/>
      <c r="Y611" s="14"/>
      <c r="Z611" s="14"/>
      <c r="AA611" s="14"/>
      <c r="AB611" s="14"/>
    </row>
    <row r="612">
      <c r="A612" s="7"/>
      <c r="B612" s="11"/>
      <c r="C612" s="9"/>
      <c r="D612" s="22"/>
      <c r="E612" s="11"/>
      <c r="F612" s="11"/>
      <c r="G612" s="11"/>
      <c r="H612" s="79"/>
      <c r="I612" s="14"/>
      <c r="J612" s="14"/>
      <c r="K612" s="14"/>
      <c r="L612" s="14"/>
      <c r="M612" s="14"/>
      <c r="N612" s="14"/>
      <c r="O612" s="14"/>
      <c r="P612" s="14"/>
      <c r="Q612" s="14"/>
      <c r="R612" s="14"/>
      <c r="S612" s="14"/>
      <c r="T612" s="14"/>
      <c r="U612" s="14"/>
      <c r="V612" s="14"/>
      <c r="W612" s="14"/>
      <c r="X612" s="14"/>
      <c r="Y612" s="14"/>
      <c r="Z612" s="14"/>
      <c r="AA612" s="14"/>
      <c r="AB612" s="14"/>
    </row>
    <row r="613">
      <c r="A613" s="7"/>
      <c r="B613" s="11"/>
      <c r="C613" s="9"/>
      <c r="D613" s="22"/>
      <c r="E613" s="11"/>
      <c r="F613" s="11"/>
      <c r="G613" s="11"/>
      <c r="H613" s="79"/>
      <c r="I613" s="14"/>
      <c r="J613" s="14"/>
      <c r="K613" s="14"/>
      <c r="L613" s="14"/>
      <c r="M613" s="14"/>
      <c r="N613" s="14"/>
      <c r="O613" s="14"/>
      <c r="P613" s="14"/>
      <c r="Q613" s="14"/>
      <c r="R613" s="14"/>
      <c r="S613" s="14"/>
      <c r="T613" s="14"/>
      <c r="U613" s="14"/>
      <c r="V613" s="14"/>
      <c r="W613" s="14"/>
      <c r="X613" s="14"/>
      <c r="Y613" s="14"/>
      <c r="Z613" s="14"/>
      <c r="AA613" s="14"/>
      <c r="AB613" s="14"/>
    </row>
    <row r="614">
      <c r="A614" s="7"/>
      <c r="B614" s="11"/>
      <c r="C614" s="9"/>
      <c r="D614" s="22"/>
      <c r="E614" s="11"/>
      <c r="F614" s="11"/>
      <c r="G614" s="11"/>
      <c r="H614" s="79"/>
      <c r="I614" s="14"/>
      <c r="J614" s="14"/>
      <c r="K614" s="14"/>
      <c r="L614" s="14"/>
      <c r="M614" s="14"/>
      <c r="N614" s="14"/>
      <c r="O614" s="14"/>
      <c r="P614" s="14"/>
      <c r="Q614" s="14"/>
      <c r="R614" s="14"/>
      <c r="S614" s="14"/>
      <c r="T614" s="14"/>
      <c r="U614" s="14"/>
      <c r="V614" s="14"/>
      <c r="W614" s="14"/>
      <c r="X614" s="14"/>
      <c r="Y614" s="14"/>
      <c r="Z614" s="14"/>
      <c r="AA614" s="14"/>
      <c r="AB614" s="14"/>
    </row>
    <row r="615">
      <c r="A615" s="7"/>
      <c r="B615" s="11"/>
      <c r="C615" s="9"/>
      <c r="D615" s="22"/>
      <c r="E615" s="11"/>
      <c r="F615" s="11"/>
      <c r="G615" s="11"/>
      <c r="H615" s="79"/>
      <c r="I615" s="14"/>
      <c r="J615" s="14"/>
      <c r="K615" s="14"/>
      <c r="L615" s="14"/>
      <c r="M615" s="14"/>
      <c r="N615" s="14"/>
      <c r="O615" s="14"/>
      <c r="P615" s="14"/>
      <c r="Q615" s="14"/>
      <c r="R615" s="14"/>
      <c r="S615" s="14"/>
      <c r="T615" s="14"/>
      <c r="U615" s="14"/>
      <c r="V615" s="14"/>
      <c r="W615" s="14"/>
      <c r="X615" s="14"/>
      <c r="Y615" s="14"/>
      <c r="Z615" s="14"/>
      <c r="AA615" s="14"/>
      <c r="AB615" s="14"/>
    </row>
    <row r="616">
      <c r="A616" s="7"/>
      <c r="B616" s="11"/>
      <c r="C616" s="9"/>
      <c r="D616" s="22"/>
      <c r="E616" s="11"/>
      <c r="F616" s="11"/>
      <c r="G616" s="11"/>
      <c r="H616" s="79"/>
      <c r="I616" s="14"/>
      <c r="J616" s="14"/>
      <c r="K616" s="14"/>
      <c r="L616" s="14"/>
      <c r="M616" s="14"/>
      <c r="N616" s="14"/>
      <c r="O616" s="14"/>
      <c r="P616" s="14"/>
      <c r="Q616" s="14"/>
      <c r="R616" s="14"/>
      <c r="S616" s="14"/>
      <c r="T616" s="14"/>
      <c r="U616" s="14"/>
      <c r="V616" s="14"/>
      <c r="W616" s="14"/>
      <c r="X616" s="14"/>
      <c r="Y616" s="14"/>
      <c r="Z616" s="14"/>
      <c r="AA616" s="14"/>
      <c r="AB616" s="14"/>
    </row>
    <row r="617">
      <c r="A617" s="7"/>
      <c r="B617" s="11"/>
      <c r="C617" s="9"/>
      <c r="D617" s="22"/>
      <c r="E617" s="11"/>
      <c r="F617" s="11"/>
      <c r="G617" s="11"/>
      <c r="H617" s="79"/>
      <c r="I617" s="14"/>
      <c r="J617" s="14"/>
      <c r="K617" s="14"/>
      <c r="L617" s="14"/>
      <c r="M617" s="14"/>
      <c r="N617" s="14"/>
      <c r="O617" s="14"/>
      <c r="P617" s="14"/>
      <c r="Q617" s="14"/>
      <c r="R617" s="14"/>
      <c r="S617" s="14"/>
      <c r="T617" s="14"/>
      <c r="U617" s="14"/>
      <c r="V617" s="14"/>
      <c r="W617" s="14"/>
      <c r="X617" s="14"/>
      <c r="Y617" s="14"/>
      <c r="Z617" s="14"/>
      <c r="AA617" s="14"/>
      <c r="AB617" s="14"/>
    </row>
    <row r="618">
      <c r="A618" s="7"/>
      <c r="B618" s="11"/>
      <c r="C618" s="9"/>
      <c r="D618" s="22"/>
      <c r="E618" s="11"/>
      <c r="F618" s="11"/>
      <c r="G618" s="11"/>
      <c r="H618" s="79"/>
      <c r="I618" s="14"/>
      <c r="J618" s="14"/>
      <c r="K618" s="14"/>
      <c r="L618" s="14"/>
      <c r="M618" s="14"/>
      <c r="N618" s="14"/>
      <c r="O618" s="14"/>
      <c r="P618" s="14"/>
      <c r="Q618" s="14"/>
      <c r="R618" s="14"/>
      <c r="S618" s="14"/>
      <c r="T618" s="14"/>
      <c r="U618" s="14"/>
      <c r="V618" s="14"/>
      <c r="W618" s="14"/>
      <c r="X618" s="14"/>
      <c r="Y618" s="14"/>
      <c r="Z618" s="14"/>
      <c r="AA618" s="14"/>
      <c r="AB618" s="14"/>
    </row>
    <row r="619">
      <c r="A619" s="7"/>
      <c r="B619" s="11"/>
      <c r="C619" s="9"/>
      <c r="D619" s="22"/>
      <c r="E619" s="11"/>
      <c r="F619" s="11"/>
      <c r="G619" s="11"/>
      <c r="H619" s="79"/>
      <c r="I619" s="14"/>
      <c r="J619" s="14"/>
      <c r="K619" s="14"/>
      <c r="L619" s="14"/>
      <c r="M619" s="14"/>
      <c r="N619" s="14"/>
      <c r="O619" s="14"/>
      <c r="P619" s="14"/>
      <c r="Q619" s="14"/>
      <c r="R619" s="14"/>
      <c r="S619" s="14"/>
      <c r="T619" s="14"/>
      <c r="U619" s="14"/>
      <c r="V619" s="14"/>
      <c r="W619" s="14"/>
      <c r="X619" s="14"/>
      <c r="Y619" s="14"/>
      <c r="Z619" s="14"/>
      <c r="AA619" s="14"/>
      <c r="AB619" s="14"/>
    </row>
    <row r="620">
      <c r="A620" s="7"/>
      <c r="B620" s="11"/>
      <c r="C620" s="9"/>
      <c r="D620" s="22"/>
      <c r="E620" s="11"/>
      <c r="F620" s="11"/>
      <c r="G620" s="11"/>
      <c r="H620" s="79"/>
      <c r="I620" s="14"/>
      <c r="J620" s="14"/>
      <c r="K620" s="14"/>
      <c r="L620" s="14"/>
      <c r="M620" s="14"/>
      <c r="N620" s="14"/>
      <c r="O620" s="14"/>
      <c r="P620" s="14"/>
      <c r="Q620" s="14"/>
      <c r="R620" s="14"/>
      <c r="S620" s="14"/>
      <c r="T620" s="14"/>
      <c r="U620" s="14"/>
      <c r="V620" s="14"/>
      <c r="W620" s="14"/>
      <c r="X620" s="14"/>
      <c r="Y620" s="14"/>
      <c r="Z620" s="14"/>
      <c r="AA620" s="14"/>
      <c r="AB620" s="14"/>
    </row>
    <row r="621">
      <c r="A621" s="7"/>
      <c r="B621" s="11"/>
      <c r="C621" s="9"/>
      <c r="D621" s="22"/>
      <c r="E621" s="11"/>
      <c r="F621" s="11"/>
      <c r="G621" s="11"/>
      <c r="H621" s="79"/>
      <c r="I621" s="14"/>
      <c r="J621" s="14"/>
      <c r="K621" s="14"/>
      <c r="L621" s="14"/>
      <c r="M621" s="14"/>
      <c r="N621" s="14"/>
      <c r="O621" s="14"/>
      <c r="P621" s="14"/>
      <c r="Q621" s="14"/>
      <c r="R621" s="14"/>
      <c r="S621" s="14"/>
      <c r="T621" s="14"/>
      <c r="U621" s="14"/>
      <c r="V621" s="14"/>
      <c r="W621" s="14"/>
      <c r="X621" s="14"/>
      <c r="Y621" s="14"/>
      <c r="Z621" s="14"/>
      <c r="AA621" s="14"/>
      <c r="AB621" s="14"/>
    </row>
    <row r="622">
      <c r="A622" s="7"/>
      <c r="B622" s="11"/>
      <c r="C622" s="9"/>
      <c r="D622" s="22"/>
      <c r="E622" s="11"/>
      <c r="F622" s="11"/>
      <c r="G622" s="11"/>
      <c r="H622" s="79"/>
      <c r="I622" s="14"/>
      <c r="J622" s="14"/>
      <c r="K622" s="14"/>
      <c r="L622" s="14"/>
      <c r="M622" s="14"/>
      <c r="N622" s="14"/>
      <c r="O622" s="14"/>
      <c r="P622" s="14"/>
      <c r="Q622" s="14"/>
      <c r="R622" s="14"/>
      <c r="S622" s="14"/>
      <c r="T622" s="14"/>
      <c r="U622" s="14"/>
      <c r="V622" s="14"/>
      <c r="W622" s="14"/>
      <c r="X622" s="14"/>
      <c r="Y622" s="14"/>
      <c r="Z622" s="14"/>
      <c r="AA622" s="14"/>
      <c r="AB622" s="14"/>
    </row>
    <row r="623">
      <c r="A623" s="7"/>
      <c r="B623" s="11"/>
      <c r="C623" s="9"/>
      <c r="D623" s="22"/>
      <c r="E623" s="11"/>
      <c r="F623" s="11"/>
      <c r="G623" s="11"/>
      <c r="H623" s="79"/>
      <c r="I623" s="14"/>
      <c r="J623" s="14"/>
      <c r="K623" s="14"/>
      <c r="L623" s="14"/>
      <c r="M623" s="14"/>
      <c r="N623" s="14"/>
      <c r="O623" s="14"/>
      <c r="P623" s="14"/>
      <c r="Q623" s="14"/>
      <c r="R623" s="14"/>
      <c r="S623" s="14"/>
      <c r="T623" s="14"/>
      <c r="U623" s="14"/>
      <c r="V623" s="14"/>
      <c r="W623" s="14"/>
      <c r="X623" s="14"/>
      <c r="Y623" s="14"/>
      <c r="Z623" s="14"/>
      <c r="AA623" s="14"/>
      <c r="AB623" s="14"/>
    </row>
    <row r="624">
      <c r="A624" s="7"/>
      <c r="B624" s="11"/>
      <c r="C624" s="9"/>
      <c r="D624" s="22"/>
      <c r="E624" s="11"/>
      <c r="F624" s="11"/>
      <c r="G624" s="11"/>
      <c r="H624" s="79"/>
      <c r="I624" s="14"/>
      <c r="J624" s="14"/>
      <c r="K624" s="14"/>
      <c r="L624" s="14"/>
      <c r="M624" s="14"/>
      <c r="N624" s="14"/>
      <c r="O624" s="14"/>
      <c r="P624" s="14"/>
      <c r="Q624" s="14"/>
      <c r="R624" s="14"/>
      <c r="S624" s="14"/>
      <c r="T624" s="14"/>
      <c r="U624" s="14"/>
      <c r="V624" s="14"/>
      <c r="W624" s="14"/>
      <c r="X624" s="14"/>
      <c r="Y624" s="14"/>
      <c r="Z624" s="14"/>
      <c r="AA624" s="14"/>
      <c r="AB624" s="14"/>
    </row>
    <row r="625">
      <c r="A625" s="7"/>
      <c r="B625" s="11"/>
      <c r="C625" s="9"/>
      <c r="D625" s="22"/>
      <c r="E625" s="11"/>
      <c r="F625" s="11"/>
      <c r="G625" s="11"/>
      <c r="H625" s="79"/>
      <c r="I625" s="14"/>
      <c r="J625" s="14"/>
      <c r="K625" s="14"/>
      <c r="L625" s="14"/>
      <c r="M625" s="14"/>
      <c r="N625" s="14"/>
      <c r="O625" s="14"/>
      <c r="P625" s="14"/>
      <c r="Q625" s="14"/>
      <c r="R625" s="14"/>
      <c r="S625" s="14"/>
      <c r="T625" s="14"/>
      <c r="U625" s="14"/>
      <c r="V625" s="14"/>
      <c r="W625" s="14"/>
      <c r="X625" s="14"/>
      <c r="Y625" s="14"/>
      <c r="Z625" s="14"/>
      <c r="AA625" s="14"/>
      <c r="AB625" s="14"/>
    </row>
    <row r="626">
      <c r="A626" s="7"/>
      <c r="B626" s="11"/>
      <c r="C626" s="9"/>
      <c r="D626" s="22"/>
      <c r="E626" s="11"/>
      <c r="F626" s="11"/>
      <c r="G626" s="11"/>
      <c r="H626" s="79"/>
      <c r="I626" s="14"/>
      <c r="J626" s="14"/>
      <c r="K626" s="14"/>
      <c r="L626" s="14"/>
      <c r="M626" s="14"/>
      <c r="N626" s="14"/>
      <c r="O626" s="14"/>
      <c r="P626" s="14"/>
      <c r="Q626" s="14"/>
      <c r="R626" s="14"/>
      <c r="S626" s="14"/>
      <c r="T626" s="14"/>
      <c r="U626" s="14"/>
      <c r="V626" s="14"/>
      <c r="W626" s="14"/>
      <c r="X626" s="14"/>
      <c r="Y626" s="14"/>
      <c r="Z626" s="14"/>
      <c r="AA626" s="14"/>
      <c r="AB626" s="14"/>
    </row>
    <row r="627">
      <c r="A627" s="7"/>
      <c r="B627" s="11"/>
      <c r="C627" s="9"/>
      <c r="D627" s="22"/>
      <c r="E627" s="11"/>
      <c r="F627" s="11"/>
      <c r="G627" s="11"/>
      <c r="H627" s="79"/>
      <c r="I627" s="14"/>
      <c r="J627" s="14"/>
      <c r="K627" s="14"/>
      <c r="L627" s="14"/>
      <c r="M627" s="14"/>
      <c r="N627" s="14"/>
      <c r="O627" s="14"/>
      <c r="P627" s="14"/>
      <c r="Q627" s="14"/>
      <c r="R627" s="14"/>
      <c r="S627" s="14"/>
      <c r="T627" s="14"/>
      <c r="U627" s="14"/>
      <c r="V627" s="14"/>
      <c r="W627" s="14"/>
      <c r="X627" s="14"/>
      <c r="Y627" s="14"/>
      <c r="Z627" s="14"/>
      <c r="AA627" s="14"/>
      <c r="AB627" s="14"/>
    </row>
    <row r="628">
      <c r="A628" s="7"/>
      <c r="B628" s="11"/>
      <c r="C628" s="9"/>
      <c r="D628" s="22"/>
      <c r="E628" s="11"/>
      <c r="F628" s="11"/>
      <c r="G628" s="11"/>
      <c r="H628" s="79"/>
      <c r="I628" s="14"/>
      <c r="J628" s="14"/>
      <c r="K628" s="14"/>
      <c r="L628" s="14"/>
      <c r="M628" s="14"/>
      <c r="N628" s="14"/>
      <c r="O628" s="14"/>
      <c r="P628" s="14"/>
      <c r="Q628" s="14"/>
      <c r="R628" s="14"/>
      <c r="S628" s="14"/>
      <c r="T628" s="14"/>
      <c r="U628" s="14"/>
      <c r="V628" s="14"/>
      <c r="W628" s="14"/>
      <c r="X628" s="14"/>
      <c r="Y628" s="14"/>
      <c r="Z628" s="14"/>
      <c r="AA628" s="14"/>
      <c r="AB628" s="14"/>
    </row>
    <row r="629">
      <c r="A629" s="7"/>
      <c r="B629" s="11"/>
      <c r="C629" s="9"/>
      <c r="D629" s="22"/>
      <c r="E629" s="11"/>
      <c r="F629" s="11"/>
      <c r="G629" s="11"/>
      <c r="H629" s="79"/>
      <c r="I629" s="14"/>
      <c r="J629" s="14"/>
      <c r="K629" s="14"/>
      <c r="L629" s="14"/>
      <c r="M629" s="14"/>
      <c r="N629" s="14"/>
      <c r="O629" s="14"/>
      <c r="P629" s="14"/>
      <c r="Q629" s="14"/>
      <c r="R629" s="14"/>
      <c r="S629" s="14"/>
      <c r="T629" s="14"/>
      <c r="U629" s="14"/>
      <c r="V629" s="14"/>
      <c r="W629" s="14"/>
      <c r="X629" s="14"/>
      <c r="Y629" s="14"/>
      <c r="Z629" s="14"/>
      <c r="AA629" s="14"/>
      <c r="AB629" s="14"/>
    </row>
    <row r="630">
      <c r="A630" s="7"/>
      <c r="B630" s="11"/>
      <c r="C630" s="9"/>
      <c r="D630" s="22"/>
      <c r="E630" s="11"/>
      <c r="F630" s="11"/>
      <c r="G630" s="11"/>
      <c r="H630" s="79"/>
      <c r="I630" s="14"/>
      <c r="J630" s="14"/>
      <c r="K630" s="14"/>
      <c r="L630" s="14"/>
      <c r="M630" s="14"/>
      <c r="N630" s="14"/>
      <c r="O630" s="14"/>
      <c r="P630" s="14"/>
      <c r="Q630" s="14"/>
      <c r="R630" s="14"/>
      <c r="S630" s="14"/>
      <c r="T630" s="14"/>
      <c r="U630" s="14"/>
      <c r="V630" s="14"/>
      <c r="W630" s="14"/>
      <c r="X630" s="14"/>
      <c r="Y630" s="14"/>
      <c r="Z630" s="14"/>
      <c r="AA630" s="14"/>
      <c r="AB630" s="14"/>
    </row>
    <row r="631">
      <c r="A631" s="7"/>
      <c r="B631" s="11"/>
      <c r="C631" s="9"/>
      <c r="D631" s="22"/>
      <c r="E631" s="11"/>
      <c r="F631" s="11"/>
      <c r="G631" s="11"/>
      <c r="H631" s="79"/>
      <c r="I631" s="14"/>
      <c r="J631" s="14"/>
      <c r="K631" s="14"/>
      <c r="L631" s="14"/>
      <c r="M631" s="14"/>
      <c r="N631" s="14"/>
      <c r="O631" s="14"/>
      <c r="P631" s="14"/>
      <c r="Q631" s="14"/>
      <c r="R631" s="14"/>
      <c r="S631" s="14"/>
      <c r="T631" s="14"/>
      <c r="U631" s="14"/>
      <c r="V631" s="14"/>
      <c r="W631" s="14"/>
      <c r="X631" s="14"/>
      <c r="Y631" s="14"/>
      <c r="Z631" s="14"/>
      <c r="AA631" s="14"/>
      <c r="AB631" s="14"/>
    </row>
    <row r="632">
      <c r="A632" s="7"/>
      <c r="B632" s="11"/>
      <c r="C632" s="9"/>
      <c r="D632" s="22"/>
      <c r="E632" s="11"/>
      <c r="F632" s="11"/>
      <c r="G632" s="11"/>
      <c r="H632" s="79"/>
      <c r="I632" s="14"/>
      <c r="J632" s="14"/>
      <c r="K632" s="14"/>
      <c r="L632" s="14"/>
      <c r="M632" s="14"/>
      <c r="N632" s="14"/>
      <c r="O632" s="14"/>
      <c r="P632" s="14"/>
      <c r="Q632" s="14"/>
      <c r="R632" s="14"/>
      <c r="S632" s="14"/>
      <c r="T632" s="14"/>
      <c r="U632" s="14"/>
      <c r="V632" s="14"/>
      <c r="W632" s="14"/>
      <c r="X632" s="14"/>
      <c r="Y632" s="14"/>
      <c r="Z632" s="14"/>
      <c r="AA632" s="14"/>
      <c r="AB632" s="14"/>
    </row>
    <row r="633">
      <c r="A633" s="7"/>
      <c r="B633" s="11"/>
      <c r="C633" s="9"/>
      <c r="D633" s="22"/>
      <c r="E633" s="11"/>
      <c r="F633" s="11"/>
      <c r="G633" s="11"/>
      <c r="H633" s="79"/>
      <c r="I633" s="14"/>
      <c r="J633" s="14"/>
      <c r="K633" s="14"/>
      <c r="L633" s="14"/>
      <c r="M633" s="14"/>
      <c r="N633" s="14"/>
      <c r="O633" s="14"/>
      <c r="P633" s="14"/>
      <c r="Q633" s="14"/>
      <c r="R633" s="14"/>
      <c r="S633" s="14"/>
      <c r="T633" s="14"/>
      <c r="U633" s="14"/>
      <c r="V633" s="14"/>
      <c r="W633" s="14"/>
      <c r="X633" s="14"/>
      <c r="Y633" s="14"/>
      <c r="Z633" s="14"/>
      <c r="AA633" s="14"/>
      <c r="AB633" s="14"/>
    </row>
    <row r="634">
      <c r="A634" s="7"/>
      <c r="B634" s="11"/>
      <c r="C634" s="9"/>
      <c r="D634" s="22"/>
      <c r="E634" s="11"/>
      <c r="F634" s="11"/>
      <c r="G634" s="11"/>
      <c r="H634" s="79"/>
      <c r="I634" s="14"/>
      <c r="J634" s="14"/>
      <c r="K634" s="14"/>
      <c r="L634" s="14"/>
      <c r="M634" s="14"/>
      <c r="N634" s="14"/>
      <c r="O634" s="14"/>
      <c r="P634" s="14"/>
      <c r="Q634" s="14"/>
      <c r="R634" s="14"/>
      <c r="S634" s="14"/>
      <c r="T634" s="14"/>
      <c r="U634" s="14"/>
      <c r="V634" s="14"/>
      <c r="W634" s="14"/>
      <c r="X634" s="14"/>
      <c r="Y634" s="14"/>
      <c r="Z634" s="14"/>
      <c r="AA634" s="14"/>
      <c r="AB634" s="14"/>
    </row>
    <row r="635">
      <c r="A635" s="7"/>
      <c r="B635" s="11"/>
      <c r="C635" s="9"/>
      <c r="D635" s="22"/>
      <c r="E635" s="11"/>
      <c r="F635" s="11"/>
      <c r="G635" s="11"/>
      <c r="H635" s="79"/>
      <c r="I635" s="14"/>
      <c r="J635" s="14"/>
      <c r="K635" s="14"/>
      <c r="L635" s="14"/>
      <c r="M635" s="14"/>
      <c r="N635" s="14"/>
      <c r="O635" s="14"/>
      <c r="P635" s="14"/>
      <c r="Q635" s="14"/>
      <c r="R635" s="14"/>
      <c r="S635" s="14"/>
      <c r="T635" s="14"/>
      <c r="U635" s="14"/>
      <c r="V635" s="14"/>
      <c r="W635" s="14"/>
      <c r="X635" s="14"/>
      <c r="Y635" s="14"/>
      <c r="Z635" s="14"/>
      <c r="AA635" s="14"/>
      <c r="AB635" s="14"/>
    </row>
    <row r="636">
      <c r="A636" s="7"/>
      <c r="B636" s="11"/>
      <c r="C636" s="9"/>
      <c r="D636" s="22"/>
      <c r="E636" s="11"/>
      <c r="F636" s="11"/>
      <c r="G636" s="11"/>
      <c r="H636" s="79"/>
      <c r="I636" s="14"/>
      <c r="J636" s="14"/>
      <c r="K636" s="14"/>
      <c r="L636" s="14"/>
      <c r="M636" s="14"/>
      <c r="N636" s="14"/>
      <c r="O636" s="14"/>
      <c r="P636" s="14"/>
      <c r="Q636" s="14"/>
      <c r="R636" s="14"/>
      <c r="S636" s="14"/>
      <c r="T636" s="14"/>
      <c r="U636" s="14"/>
      <c r="V636" s="14"/>
      <c r="W636" s="14"/>
      <c r="X636" s="14"/>
      <c r="Y636" s="14"/>
      <c r="Z636" s="14"/>
      <c r="AA636" s="14"/>
      <c r="AB636" s="14"/>
    </row>
    <row r="637">
      <c r="A637" s="7"/>
      <c r="B637" s="11"/>
      <c r="C637" s="9"/>
      <c r="D637" s="22"/>
      <c r="E637" s="11"/>
      <c r="F637" s="11"/>
      <c r="G637" s="11"/>
      <c r="H637" s="79"/>
      <c r="I637" s="14"/>
      <c r="J637" s="14"/>
      <c r="K637" s="14"/>
      <c r="L637" s="14"/>
      <c r="M637" s="14"/>
      <c r="N637" s="14"/>
      <c r="O637" s="14"/>
      <c r="P637" s="14"/>
      <c r="Q637" s="14"/>
      <c r="R637" s="14"/>
      <c r="S637" s="14"/>
      <c r="T637" s="14"/>
      <c r="U637" s="14"/>
      <c r="V637" s="14"/>
      <c r="W637" s="14"/>
      <c r="X637" s="14"/>
      <c r="Y637" s="14"/>
      <c r="Z637" s="14"/>
      <c r="AA637" s="14"/>
      <c r="AB637" s="14"/>
    </row>
    <row r="638">
      <c r="A638" s="7"/>
      <c r="B638" s="11"/>
      <c r="C638" s="9"/>
      <c r="D638" s="22"/>
      <c r="E638" s="11"/>
      <c r="F638" s="11"/>
      <c r="G638" s="11"/>
      <c r="H638" s="79"/>
      <c r="I638" s="14"/>
      <c r="J638" s="14"/>
      <c r="K638" s="14"/>
      <c r="L638" s="14"/>
      <c r="M638" s="14"/>
      <c r="N638" s="14"/>
      <c r="O638" s="14"/>
      <c r="P638" s="14"/>
      <c r="Q638" s="14"/>
      <c r="R638" s="14"/>
      <c r="S638" s="14"/>
      <c r="T638" s="14"/>
      <c r="U638" s="14"/>
      <c r="V638" s="14"/>
      <c r="W638" s="14"/>
      <c r="X638" s="14"/>
      <c r="Y638" s="14"/>
      <c r="Z638" s="14"/>
      <c r="AA638" s="14"/>
      <c r="AB638" s="14"/>
    </row>
    <row r="639">
      <c r="A639" s="7"/>
      <c r="B639" s="11"/>
      <c r="C639" s="9"/>
      <c r="D639" s="22"/>
      <c r="E639" s="11"/>
      <c r="F639" s="11"/>
      <c r="G639" s="11"/>
      <c r="H639" s="79"/>
      <c r="I639" s="14"/>
      <c r="J639" s="14"/>
      <c r="K639" s="14"/>
      <c r="L639" s="14"/>
      <c r="M639" s="14"/>
      <c r="N639" s="14"/>
      <c r="O639" s="14"/>
      <c r="P639" s="14"/>
      <c r="Q639" s="14"/>
      <c r="R639" s="14"/>
      <c r="S639" s="14"/>
      <c r="T639" s="14"/>
      <c r="U639" s="14"/>
      <c r="V639" s="14"/>
      <c r="W639" s="14"/>
      <c r="X639" s="14"/>
      <c r="Y639" s="14"/>
      <c r="Z639" s="14"/>
      <c r="AA639" s="14"/>
      <c r="AB639" s="14"/>
    </row>
    <row r="640">
      <c r="A640" s="7"/>
      <c r="B640" s="11"/>
      <c r="C640" s="9"/>
      <c r="D640" s="22"/>
      <c r="E640" s="11"/>
      <c r="F640" s="11"/>
      <c r="G640" s="11"/>
      <c r="H640" s="79"/>
      <c r="I640" s="14"/>
      <c r="J640" s="14"/>
      <c r="K640" s="14"/>
      <c r="L640" s="14"/>
      <c r="M640" s="14"/>
      <c r="N640" s="14"/>
      <c r="O640" s="14"/>
      <c r="P640" s="14"/>
      <c r="Q640" s="14"/>
      <c r="R640" s="14"/>
      <c r="S640" s="14"/>
      <c r="T640" s="14"/>
      <c r="U640" s="14"/>
      <c r="V640" s="14"/>
      <c r="W640" s="14"/>
      <c r="X640" s="14"/>
      <c r="Y640" s="14"/>
      <c r="Z640" s="14"/>
      <c r="AA640" s="14"/>
      <c r="AB640" s="14"/>
    </row>
    <row r="641">
      <c r="A641" s="7"/>
      <c r="B641" s="11"/>
      <c r="C641" s="9"/>
      <c r="D641" s="22"/>
      <c r="E641" s="11"/>
      <c r="F641" s="11"/>
      <c r="G641" s="11"/>
      <c r="H641" s="79"/>
      <c r="I641" s="14"/>
      <c r="J641" s="14"/>
      <c r="K641" s="14"/>
      <c r="L641" s="14"/>
      <c r="M641" s="14"/>
      <c r="N641" s="14"/>
      <c r="O641" s="14"/>
      <c r="P641" s="14"/>
      <c r="Q641" s="14"/>
      <c r="R641" s="14"/>
      <c r="S641" s="14"/>
      <c r="T641" s="14"/>
      <c r="U641" s="14"/>
      <c r="V641" s="14"/>
      <c r="W641" s="14"/>
      <c r="X641" s="14"/>
      <c r="Y641" s="14"/>
      <c r="Z641" s="14"/>
      <c r="AA641" s="14"/>
      <c r="AB641" s="14"/>
    </row>
    <row r="642">
      <c r="A642" s="7"/>
      <c r="B642" s="11"/>
      <c r="C642" s="9"/>
      <c r="D642" s="22"/>
      <c r="E642" s="11"/>
      <c r="F642" s="11"/>
      <c r="G642" s="11"/>
      <c r="H642" s="79"/>
      <c r="I642" s="14"/>
      <c r="J642" s="14"/>
      <c r="K642" s="14"/>
      <c r="L642" s="14"/>
      <c r="M642" s="14"/>
      <c r="N642" s="14"/>
      <c r="O642" s="14"/>
      <c r="P642" s="14"/>
      <c r="Q642" s="14"/>
      <c r="R642" s="14"/>
      <c r="S642" s="14"/>
      <c r="T642" s="14"/>
      <c r="U642" s="14"/>
      <c r="V642" s="14"/>
      <c r="W642" s="14"/>
      <c r="X642" s="14"/>
      <c r="Y642" s="14"/>
      <c r="Z642" s="14"/>
      <c r="AA642" s="14"/>
      <c r="AB642" s="14"/>
    </row>
    <row r="643">
      <c r="A643" s="7"/>
      <c r="B643" s="11"/>
      <c r="C643" s="9"/>
      <c r="D643" s="22"/>
      <c r="E643" s="11"/>
      <c r="F643" s="11"/>
      <c r="G643" s="11"/>
      <c r="H643" s="79"/>
      <c r="I643" s="14"/>
      <c r="J643" s="14"/>
      <c r="K643" s="14"/>
      <c r="L643" s="14"/>
      <c r="M643" s="14"/>
      <c r="N643" s="14"/>
      <c r="O643" s="14"/>
      <c r="P643" s="14"/>
      <c r="Q643" s="14"/>
      <c r="R643" s="14"/>
      <c r="S643" s="14"/>
      <c r="T643" s="14"/>
      <c r="U643" s="14"/>
      <c r="V643" s="14"/>
      <c r="W643" s="14"/>
      <c r="X643" s="14"/>
      <c r="Y643" s="14"/>
      <c r="Z643" s="14"/>
      <c r="AA643" s="14"/>
      <c r="AB643" s="14"/>
    </row>
    <row r="644">
      <c r="A644" s="7"/>
      <c r="B644" s="11"/>
      <c r="C644" s="9"/>
      <c r="D644" s="22"/>
      <c r="E644" s="11"/>
      <c r="F644" s="11"/>
      <c r="G644" s="11"/>
      <c r="H644" s="79"/>
      <c r="I644" s="14"/>
      <c r="J644" s="14"/>
      <c r="K644" s="14"/>
      <c r="L644" s="14"/>
      <c r="M644" s="14"/>
      <c r="N644" s="14"/>
      <c r="O644" s="14"/>
      <c r="P644" s="14"/>
      <c r="Q644" s="14"/>
      <c r="R644" s="14"/>
      <c r="S644" s="14"/>
      <c r="T644" s="14"/>
      <c r="U644" s="14"/>
      <c r="V644" s="14"/>
      <c r="W644" s="14"/>
      <c r="X644" s="14"/>
      <c r="Y644" s="14"/>
      <c r="Z644" s="14"/>
      <c r="AA644" s="14"/>
      <c r="AB644" s="14"/>
    </row>
    <row r="645">
      <c r="A645" s="7"/>
      <c r="B645" s="11"/>
      <c r="C645" s="9"/>
      <c r="D645" s="22"/>
      <c r="E645" s="11"/>
      <c r="F645" s="11"/>
      <c r="G645" s="11"/>
      <c r="H645" s="79"/>
      <c r="I645" s="14"/>
      <c r="J645" s="14"/>
      <c r="K645" s="14"/>
      <c r="L645" s="14"/>
      <c r="M645" s="14"/>
      <c r="N645" s="14"/>
      <c r="O645" s="14"/>
      <c r="P645" s="14"/>
      <c r="Q645" s="14"/>
      <c r="R645" s="14"/>
      <c r="S645" s="14"/>
      <c r="T645" s="14"/>
      <c r="U645" s="14"/>
      <c r="V645" s="14"/>
      <c r="W645" s="14"/>
      <c r="X645" s="14"/>
      <c r="Y645" s="14"/>
      <c r="Z645" s="14"/>
      <c r="AA645" s="14"/>
      <c r="AB645" s="14"/>
    </row>
    <row r="646">
      <c r="A646" s="7"/>
      <c r="B646" s="11"/>
      <c r="C646" s="9"/>
      <c r="D646" s="22"/>
      <c r="E646" s="11"/>
      <c r="F646" s="11"/>
      <c r="G646" s="11"/>
      <c r="H646" s="79"/>
      <c r="I646" s="14"/>
      <c r="J646" s="14"/>
      <c r="K646" s="14"/>
      <c r="L646" s="14"/>
      <c r="M646" s="14"/>
      <c r="N646" s="14"/>
      <c r="O646" s="14"/>
      <c r="P646" s="14"/>
      <c r="Q646" s="14"/>
      <c r="R646" s="14"/>
      <c r="S646" s="14"/>
      <c r="T646" s="14"/>
      <c r="U646" s="14"/>
      <c r="V646" s="14"/>
      <c r="W646" s="14"/>
      <c r="X646" s="14"/>
      <c r="Y646" s="14"/>
      <c r="Z646" s="14"/>
      <c r="AA646" s="14"/>
      <c r="AB646" s="14"/>
    </row>
    <row r="647">
      <c r="A647" s="7"/>
      <c r="B647" s="11"/>
      <c r="C647" s="9"/>
      <c r="D647" s="22"/>
      <c r="E647" s="11"/>
      <c r="F647" s="11"/>
      <c r="G647" s="11"/>
      <c r="H647" s="79"/>
      <c r="I647" s="14"/>
      <c r="J647" s="14"/>
      <c r="K647" s="14"/>
      <c r="L647" s="14"/>
      <c r="M647" s="14"/>
      <c r="N647" s="14"/>
      <c r="O647" s="14"/>
      <c r="P647" s="14"/>
      <c r="Q647" s="14"/>
      <c r="R647" s="14"/>
      <c r="S647" s="14"/>
      <c r="T647" s="14"/>
      <c r="U647" s="14"/>
      <c r="V647" s="14"/>
      <c r="W647" s="14"/>
      <c r="X647" s="14"/>
      <c r="Y647" s="14"/>
      <c r="Z647" s="14"/>
      <c r="AA647" s="14"/>
      <c r="AB647" s="14"/>
    </row>
    <row r="648">
      <c r="A648" s="7"/>
      <c r="B648" s="11"/>
      <c r="C648" s="9"/>
      <c r="D648" s="22"/>
      <c r="E648" s="11"/>
      <c r="F648" s="11"/>
      <c r="G648" s="11"/>
      <c r="H648" s="79"/>
      <c r="I648" s="14"/>
      <c r="J648" s="14"/>
      <c r="K648" s="14"/>
      <c r="L648" s="14"/>
      <c r="M648" s="14"/>
      <c r="N648" s="14"/>
      <c r="O648" s="14"/>
      <c r="P648" s="14"/>
      <c r="Q648" s="14"/>
      <c r="R648" s="14"/>
      <c r="S648" s="14"/>
      <c r="T648" s="14"/>
      <c r="U648" s="14"/>
      <c r="V648" s="14"/>
      <c r="W648" s="14"/>
      <c r="X648" s="14"/>
      <c r="Y648" s="14"/>
      <c r="Z648" s="14"/>
      <c r="AA648" s="14"/>
      <c r="AB648" s="14"/>
    </row>
    <row r="649">
      <c r="A649" s="7"/>
      <c r="B649" s="11"/>
      <c r="C649" s="9"/>
      <c r="D649" s="22"/>
      <c r="E649" s="11"/>
      <c r="F649" s="11"/>
      <c r="G649" s="11"/>
      <c r="H649" s="79"/>
      <c r="I649" s="14"/>
      <c r="J649" s="14"/>
      <c r="K649" s="14"/>
      <c r="L649" s="14"/>
      <c r="M649" s="14"/>
      <c r="N649" s="14"/>
      <c r="O649" s="14"/>
      <c r="P649" s="14"/>
      <c r="Q649" s="14"/>
      <c r="R649" s="14"/>
      <c r="S649" s="14"/>
      <c r="T649" s="14"/>
      <c r="U649" s="14"/>
      <c r="V649" s="14"/>
      <c r="W649" s="14"/>
      <c r="X649" s="14"/>
      <c r="Y649" s="14"/>
      <c r="Z649" s="14"/>
      <c r="AA649" s="14"/>
      <c r="AB649" s="14"/>
    </row>
    <row r="650">
      <c r="A650" s="7"/>
      <c r="B650" s="11"/>
      <c r="C650" s="9"/>
      <c r="D650" s="22"/>
      <c r="E650" s="11"/>
      <c r="F650" s="11"/>
      <c r="G650" s="11"/>
      <c r="H650" s="79"/>
      <c r="I650" s="14"/>
      <c r="J650" s="14"/>
      <c r="K650" s="14"/>
      <c r="L650" s="14"/>
      <c r="M650" s="14"/>
      <c r="N650" s="14"/>
      <c r="O650" s="14"/>
      <c r="P650" s="14"/>
      <c r="Q650" s="14"/>
      <c r="R650" s="14"/>
      <c r="S650" s="14"/>
      <c r="T650" s="14"/>
      <c r="U650" s="14"/>
      <c r="V650" s="14"/>
      <c r="W650" s="14"/>
      <c r="X650" s="14"/>
      <c r="Y650" s="14"/>
      <c r="Z650" s="14"/>
      <c r="AA650" s="14"/>
      <c r="AB650" s="14"/>
    </row>
    <row r="651">
      <c r="A651" s="7"/>
      <c r="B651" s="11"/>
      <c r="C651" s="9"/>
      <c r="D651" s="22"/>
      <c r="E651" s="11"/>
      <c r="F651" s="11"/>
      <c r="G651" s="11"/>
      <c r="H651" s="79"/>
      <c r="I651" s="14"/>
      <c r="J651" s="14"/>
      <c r="K651" s="14"/>
      <c r="L651" s="14"/>
      <c r="M651" s="14"/>
      <c r="N651" s="14"/>
      <c r="O651" s="14"/>
      <c r="P651" s="14"/>
      <c r="Q651" s="14"/>
      <c r="R651" s="14"/>
      <c r="S651" s="14"/>
      <c r="T651" s="14"/>
      <c r="U651" s="14"/>
      <c r="V651" s="14"/>
      <c r="W651" s="14"/>
      <c r="X651" s="14"/>
      <c r="Y651" s="14"/>
      <c r="Z651" s="14"/>
      <c r="AA651" s="14"/>
      <c r="AB651" s="14"/>
    </row>
    <row r="652">
      <c r="A652" s="7"/>
      <c r="B652" s="11"/>
      <c r="C652" s="9"/>
      <c r="D652" s="22"/>
      <c r="E652" s="11"/>
      <c r="F652" s="11"/>
      <c r="G652" s="11"/>
      <c r="H652" s="79"/>
      <c r="I652" s="14"/>
      <c r="J652" s="14"/>
      <c r="K652" s="14"/>
      <c r="L652" s="14"/>
      <c r="M652" s="14"/>
      <c r="N652" s="14"/>
      <c r="O652" s="14"/>
      <c r="P652" s="14"/>
      <c r="Q652" s="14"/>
      <c r="R652" s="14"/>
      <c r="S652" s="14"/>
      <c r="T652" s="14"/>
      <c r="U652" s="14"/>
      <c r="V652" s="14"/>
      <c r="W652" s="14"/>
      <c r="X652" s="14"/>
      <c r="Y652" s="14"/>
      <c r="Z652" s="14"/>
      <c r="AA652" s="14"/>
      <c r="AB652" s="14"/>
    </row>
    <row r="653">
      <c r="A653" s="7"/>
      <c r="B653" s="11"/>
      <c r="C653" s="9"/>
      <c r="D653" s="22"/>
      <c r="E653" s="11"/>
      <c r="F653" s="11"/>
      <c r="G653" s="11"/>
      <c r="H653" s="79"/>
      <c r="I653" s="14"/>
      <c r="J653" s="14"/>
      <c r="K653" s="14"/>
      <c r="L653" s="14"/>
      <c r="M653" s="14"/>
      <c r="N653" s="14"/>
      <c r="O653" s="14"/>
      <c r="P653" s="14"/>
      <c r="Q653" s="14"/>
      <c r="R653" s="14"/>
      <c r="S653" s="14"/>
      <c r="T653" s="14"/>
      <c r="U653" s="14"/>
      <c r="V653" s="14"/>
      <c r="W653" s="14"/>
      <c r="X653" s="14"/>
      <c r="Y653" s="14"/>
      <c r="Z653" s="14"/>
      <c r="AA653" s="14"/>
      <c r="AB653" s="14"/>
    </row>
    <row r="654">
      <c r="A654" s="7"/>
      <c r="B654" s="11"/>
      <c r="C654" s="9"/>
      <c r="D654" s="22"/>
      <c r="E654" s="11"/>
      <c r="F654" s="11"/>
      <c r="G654" s="11"/>
      <c r="H654" s="79"/>
      <c r="I654" s="14"/>
      <c r="J654" s="14"/>
      <c r="K654" s="14"/>
      <c r="L654" s="14"/>
      <c r="M654" s="14"/>
      <c r="N654" s="14"/>
      <c r="O654" s="14"/>
      <c r="P654" s="14"/>
      <c r="Q654" s="14"/>
      <c r="R654" s="14"/>
      <c r="S654" s="14"/>
      <c r="T654" s="14"/>
      <c r="U654" s="14"/>
      <c r="V654" s="14"/>
      <c r="W654" s="14"/>
      <c r="X654" s="14"/>
      <c r="Y654" s="14"/>
      <c r="Z654" s="14"/>
      <c r="AA654" s="14"/>
      <c r="AB654" s="14"/>
    </row>
    <row r="655">
      <c r="A655" s="7"/>
      <c r="B655" s="11"/>
      <c r="C655" s="9"/>
      <c r="D655" s="22"/>
      <c r="E655" s="11"/>
      <c r="F655" s="11"/>
      <c r="G655" s="11"/>
      <c r="H655" s="79"/>
      <c r="I655" s="14"/>
      <c r="J655" s="14"/>
      <c r="K655" s="14"/>
      <c r="L655" s="14"/>
      <c r="M655" s="14"/>
      <c r="N655" s="14"/>
      <c r="O655" s="14"/>
      <c r="P655" s="14"/>
      <c r="Q655" s="14"/>
      <c r="R655" s="14"/>
      <c r="S655" s="14"/>
      <c r="T655" s="14"/>
      <c r="U655" s="14"/>
      <c r="V655" s="14"/>
      <c r="W655" s="14"/>
      <c r="X655" s="14"/>
      <c r="Y655" s="14"/>
      <c r="Z655" s="14"/>
      <c r="AA655" s="14"/>
      <c r="AB655" s="14"/>
    </row>
    <row r="656">
      <c r="A656" s="7"/>
      <c r="B656" s="11"/>
      <c r="C656" s="9"/>
      <c r="D656" s="22"/>
      <c r="E656" s="11"/>
      <c r="F656" s="11"/>
      <c r="G656" s="11"/>
      <c r="H656" s="79"/>
      <c r="I656" s="14"/>
      <c r="J656" s="14"/>
      <c r="K656" s="14"/>
      <c r="L656" s="14"/>
      <c r="M656" s="14"/>
      <c r="N656" s="14"/>
      <c r="O656" s="14"/>
      <c r="P656" s="14"/>
      <c r="Q656" s="14"/>
      <c r="R656" s="14"/>
      <c r="S656" s="14"/>
      <c r="T656" s="14"/>
      <c r="U656" s="14"/>
      <c r="V656" s="14"/>
      <c r="W656" s="14"/>
      <c r="X656" s="14"/>
      <c r="Y656" s="14"/>
      <c r="Z656" s="14"/>
      <c r="AA656" s="14"/>
      <c r="AB656" s="14"/>
    </row>
    <row r="657">
      <c r="A657" s="7"/>
      <c r="B657" s="11"/>
      <c r="C657" s="9"/>
      <c r="D657" s="22"/>
      <c r="E657" s="11"/>
      <c r="F657" s="11"/>
      <c r="G657" s="11"/>
      <c r="H657" s="79"/>
      <c r="I657" s="14"/>
      <c r="J657" s="14"/>
      <c r="K657" s="14"/>
      <c r="L657" s="14"/>
      <c r="M657" s="14"/>
      <c r="N657" s="14"/>
      <c r="O657" s="14"/>
      <c r="P657" s="14"/>
      <c r="Q657" s="14"/>
      <c r="R657" s="14"/>
      <c r="S657" s="14"/>
      <c r="T657" s="14"/>
      <c r="U657" s="14"/>
      <c r="V657" s="14"/>
      <c r="W657" s="14"/>
      <c r="X657" s="14"/>
      <c r="Y657" s="14"/>
      <c r="Z657" s="14"/>
      <c r="AA657" s="14"/>
      <c r="AB657" s="14"/>
    </row>
    <row r="658">
      <c r="A658" s="7"/>
      <c r="B658" s="11"/>
      <c r="C658" s="9"/>
      <c r="D658" s="22"/>
      <c r="E658" s="11"/>
      <c r="F658" s="11"/>
      <c r="G658" s="11"/>
      <c r="H658" s="79"/>
      <c r="I658" s="14"/>
      <c r="J658" s="14"/>
      <c r="K658" s="14"/>
      <c r="L658" s="14"/>
      <c r="M658" s="14"/>
      <c r="N658" s="14"/>
      <c r="O658" s="14"/>
      <c r="P658" s="14"/>
      <c r="Q658" s="14"/>
      <c r="R658" s="14"/>
      <c r="S658" s="14"/>
      <c r="T658" s="14"/>
      <c r="U658" s="14"/>
      <c r="V658" s="14"/>
      <c r="W658" s="14"/>
      <c r="X658" s="14"/>
      <c r="Y658" s="14"/>
      <c r="Z658" s="14"/>
      <c r="AA658" s="14"/>
      <c r="AB658" s="14"/>
    </row>
    <row r="659">
      <c r="A659" s="7"/>
      <c r="B659" s="11"/>
      <c r="C659" s="9"/>
      <c r="D659" s="22"/>
      <c r="E659" s="11"/>
      <c r="F659" s="11"/>
      <c r="G659" s="11"/>
      <c r="H659" s="79"/>
      <c r="I659" s="14"/>
      <c r="J659" s="14"/>
      <c r="K659" s="14"/>
      <c r="L659" s="14"/>
      <c r="M659" s="14"/>
      <c r="N659" s="14"/>
      <c r="O659" s="14"/>
      <c r="P659" s="14"/>
      <c r="Q659" s="14"/>
      <c r="R659" s="14"/>
      <c r="S659" s="14"/>
      <c r="T659" s="14"/>
      <c r="U659" s="14"/>
      <c r="V659" s="14"/>
      <c r="W659" s="14"/>
      <c r="X659" s="14"/>
      <c r="Y659" s="14"/>
      <c r="Z659" s="14"/>
      <c r="AA659" s="14"/>
      <c r="AB659" s="14"/>
    </row>
    <row r="660">
      <c r="A660" s="7"/>
      <c r="B660" s="11"/>
      <c r="C660" s="9"/>
      <c r="D660" s="22"/>
      <c r="E660" s="11"/>
      <c r="F660" s="11"/>
      <c r="G660" s="11"/>
      <c r="H660" s="79"/>
      <c r="I660" s="14"/>
      <c r="J660" s="14"/>
      <c r="K660" s="14"/>
      <c r="L660" s="14"/>
      <c r="M660" s="14"/>
      <c r="N660" s="14"/>
      <c r="O660" s="14"/>
      <c r="P660" s="14"/>
      <c r="Q660" s="14"/>
      <c r="R660" s="14"/>
      <c r="S660" s="14"/>
      <c r="T660" s="14"/>
      <c r="U660" s="14"/>
      <c r="V660" s="14"/>
      <c r="W660" s="14"/>
      <c r="X660" s="14"/>
      <c r="Y660" s="14"/>
      <c r="Z660" s="14"/>
      <c r="AA660" s="14"/>
      <c r="AB660" s="14"/>
    </row>
    <row r="661">
      <c r="A661" s="7"/>
      <c r="B661" s="11"/>
      <c r="C661" s="9"/>
      <c r="D661" s="22"/>
      <c r="E661" s="11"/>
      <c r="F661" s="11"/>
      <c r="G661" s="11"/>
      <c r="H661" s="79"/>
      <c r="I661" s="14"/>
      <c r="J661" s="14"/>
      <c r="K661" s="14"/>
      <c r="L661" s="14"/>
      <c r="M661" s="14"/>
      <c r="N661" s="14"/>
      <c r="O661" s="14"/>
      <c r="P661" s="14"/>
      <c r="Q661" s="14"/>
      <c r="R661" s="14"/>
      <c r="S661" s="14"/>
      <c r="T661" s="14"/>
      <c r="U661" s="14"/>
      <c r="V661" s="14"/>
      <c r="W661" s="14"/>
      <c r="X661" s="14"/>
      <c r="Y661" s="14"/>
      <c r="Z661" s="14"/>
      <c r="AA661" s="14"/>
      <c r="AB661" s="14"/>
    </row>
    <row r="662">
      <c r="A662" s="7"/>
      <c r="B662" s="11"/>
      <c r="C662" s="9"/>
      <c r="D662" s="22"/>
      <c r="E662" s="11"/>
      <c r="F662" s="11"/>
      <c r="G662" s="11"/>
      <c r="H662" s="79"/>
      <c r="I662" s="14"/>
      <c r="J662" s="14"/>
      <c r="K662" s="14"/>
      <c r="L662" s="14"/>
      <c r="M662" s="14"/>
      <c r="N662" s="14"/>
      <c r="O662" s="14"/>
      <c r="P662" s="14"/>
      <c r="Q662" s="14"/>
      <c r="R662" s="14"/>
      <c r="S662" s="14"/>
      <c r="T662" s="14"/>
      <c r="U662" s="14"/>
      <c r="V662" s="14"/>
      <c r="W662" s="14"/>
      <c r="X662" s="14"/>
      <c r="Y662" s="14"/>
      <c r="Z662" s="14"/>
      <c r="AA662" s="14"/>
      <c r="AB662" s="14"/>
    </row>
    <row r="663">
      <c r="A663" s="7"/>
      <c r="B663" s="11"/>
      <c r="C663" s="9"/>
      <c r="D663" s="22"/>
      <c r="E663" s="11"/>
      <c r="F663" s="11"/>
      <c r="G663" s="11"/>
      <c r="H663" s="79"/>
      <c r="I663" s="14"/>
      <c r="J663" s="14"/>
      <c r="K663" s="14"/>
      <c r="L663" s="14"/>
      <c r="M663" s="14"/>
      <c r="N663" s="14"/>
      <c r="O663" s="14"/>
      <c r="P663" s="14"/>
      <c r="Q663" s="14"/>
      <c r="R663" s="14"/>
      <c r="S663" s="14"/>
      <c r="T663" s="14"/>
      <c r="U663" s="14"/>
      <c r="V663" s="14"/>
      <c r="W663" s="14"/>
      <c r="X663" s="14"/>
      <c r="Y663" s="14"/>
      <c r="Z663" s="14"/>
      <c r="AA663" s="14"/>
      <c r="AB663" s="14"/>
    </row>
    <row r="664">
      <c r="A664" s="7"/>
      <c r="B664" s="11"/>
      <c r="C664" s="9"/>
      <c r="D664" s="22"/>
      <c r="E664" s="11"/>
      <c r="F664" s="11"/>
      <c r="G664" s="11"/>
      <c r="H664" s="79"/>
      <c r="I664" s="14"/>
      <c r="J664" s="14"/>
      <c r="K664" s="14"/>
      <c r="L664" s="14"/>
      <c r="M664" s="14"/>
      <c r="N664" s="14"/>
      <c r="O664" s="14"/>
      <c r="P664" s="14"/>
      <c r="Q664" s="14"/>
      <c r="R664" s="14"/>
      <c r="S664" s="14"/>
      <c r="T664" s="14"/>
      <c r="U664" s="14"/>
      <c r="V664" s="14"/>
      <c r="W664" s="14"/>
      <c r="X664" s="14"/>
      <c r="Y664" s="14"/>
      <c r="Z664" s="14"/>
      <c r="AA664" s="14"/>
      <c r="AB664" s="14"/>
    </row>
    <row r="665">
      <c r="A665" s="7"/>
      <c r="B665" s="11"/>
      <c r="C665" s="9"/>
      <c r="D665" s="22"/>
      <c r="E665" s="11"/>
      <c r="F665" s="11"/>
      <c r="G665" s="11"/>
      <c r="H665" s="79"/>
      <c r="I665" s="14"/>
      <c r="J665" s="14"/>
      <c r="K665" s="14"/>
      <c r="L665" s="14"/>
      <c r="M665" s="14"/>
      <c r="N665" s="14"/>
      <c r="O665" s="14"/>
      <c r="P665" s="14"/>
      <c r="Q665" s="14"/>
      <c r="R665" s="14"/>
      <c r="S665" s="14"/>
      <c r="T665" s="14"/>
      <c r="U665" s="14"/>
      <c r="V665" s="14"/>
      <c r="W665" s="14"/>
      <c r="X665" s="14"/>
      <c r="Y665" s="14"/>
      <c r="Z665" s="14"/>
      <c r="AA665" s="14"/>
      <c r="AB665" s="14"/>
    </row>
    <row r="666">
      <c r="A666" s="7"/>
      <c r="B666" s="11"/>
      <c r="C666" s="9"/>
      <c r="D666" s="22"/>
      <c r="E666" s="11"/>
      <c r="F666" s="11"/>
      <c r="G666" s="11"/>
      <c r="H666" s="79"/>
      <c r="I666" s="14"/>
      <c r="J666" s="14"/>
      <c r="K666" s="14"/>
      <c r="L666" s="14"/>
      <c r="M666" s="14"/>
      <c r="N666" s="14"/>
      <c r="O666" s="14"/>
      <c r="P666" s="14"/>
      <c r="Q666" s="14"/>
      <c r="R666" s="14"/>
      <c r="S666" s="14"/>
      <c r="T666" s="14"/>
      <c r="U666" s="14"/>
      <c r="V666" s="14"/>
      <c r="W666" s="14"/>
      <c r="X666" s="14"/>
      <c r="Y666" s="14"/>
      <c r="Z666" s="14"/>
      <c r="AA666" s="14"/>
      <c r="AB666" s="14"/>
    </row>
    <row r="667">
      <c r="A667" s="7"/>
      <c r="B667" s="11"/>
      <c r="C667" s="9"/>
      <c r="D667" s="22"/>
      <c r="E667" s="11"/>
      <c r="F667" s="11"/>
      <c r="G667" s="11"/>
      <c r="H667" s="79"/>
      <c r="I667" s="14"/>
      <c r="J667" s="14"/>
      <c r="K667" s="14"/>
      <c r="L667" s="14"/>
      <c r="M667" s="14"/>
      <c r="N667" s="14"/>
      <c r="O667" s="14"/>
      <c r="P667" s="14"/>
      <c r="Q667" s="14"/>
      <c r="R667" s="14"/>
      <c r="S667" s="14"/>
      <c r="T667" s="14"/>
      <c r="U667" s="14"/>
      <c r="V667" s="14"/>
      <c r="W667" s="14"/>
      <c r="X667" s="14"/>
      <c r="Y667" s="14"/>
      <c r="Z667" s="14"/>
      <c r="AA667" s="14"/>
      <c r="AB667" s="14"/>
    </row>
    <row r="668">
      <c r="A668" s="7"/>
      <c r="B668" s="11"/>
      <c r="C668" s="9"/>
      <c r="D668" s="22"/>
      <c r="E668" s="11"/>
      <c r="F668" s="11"/>
      <c r="G668" s="11"/>
      <c r="H668" s="79"/>
      <c r="I668" s="14"/>
      <c r="J668" s="14"/>
      <c r="K668" s="14"/>
      <c r="L668" s="14"/>
      <c r="M668" s="14"/>
      <c r="N668" s="14"/>
      <c r="O668" s="14"/>
      <c r="P668" s="14"/>
      <c r="Q668" s="14"/>
      <c r="R668" s="14"/>
      <c r="S668" s="14"/>
      <c r="T668" s="14"/>
      <c r="U668" s="14"/>
      <c r="V668" s="14"/>
      <c r="W668" s="14"/>
      <c r="X668" s="14"/>
      <c r="Y668" s="14"/>
      <c r="Z668" s="14"/>
      <c r="AA668" s="14"/>
      <c r="AB668" s="14"/>
    </row>
    <row r="669">
      <c r="A669" s="7"/>
      <c r="B669" s="11"/>
      <c r="C669" s="9"/>
      <c r="D669" s="22"/>
      <c r="E669" s="11"/>
      <c r="F669" s="11"/>
      <c r="G669" s="11"/>
      <c r="H669" s="79"/>
      <c r="I669" s="14"/>
      <c r="J669" s="14"/>
      <c r="K669" s="14"/>
      <c r="L669" s="14"/>
      <c r="M669" s="14"/>
      <c r="N669" s="14"/>
      <c r="O669" s="14"/>
      <c r="P669" s="14"/>
      <c r="Q669" s="14"/>
      <c r="R669" s="14"/>
      <c r="S669" s="14"/>
      <c r="T669" s="14"/>
      <c r="U669" s="14"/>
      <c r="V669" s="14"/>
      <c r="W669" s="14"/>
      <c r="X669" s="14"/>
      <c r="Y669" s="14"/>
      <c r="Z669" s="14"/>
      <c r="AA669" s="14"/>
      <c r="AB669" s="14"/>
    </row>
    <row r="670">
      <c r="A670" s="7"/>
      <c r="B670" s="11"/>
      <c r="C670" s="9"/>
      <c r="D670" s="22"/>
      <c r="E670" s="11"/>
      <c r="F670" s="11"/>
      <c r="G670" s="11"/>
      <c r="H670" s="79"/>
      <c r="I670" s="14"/>
      <c r="J670" s="14"/>
      <c r="K670" s="14"/>
      <c r="L670" s="14"/>
      <c r="M670" s="14"/>
      <c r="N670" s="14"/>
      <c r="O670" s="14"/>
      <c r="P670" s="14"/>
      <c r="Q670" s="14"/>
      <c r="R670" s="14"/>
      <c r="S670" s="14"/>
      <c r="T670" s="14"/>
      <c r="U670" s="14"/>
      <c r="V670" s="14"/>
      <c r="W670" s="14"/>
      <c r="X670" s="14"/>
      <c r="Y670" s="14"/>
      <c r="Z670" s="14"/>
      <c r="AA670" s="14"/>
      <c r="AB670" s="14"/>
    </row>
    <row r="671">
      <c r="A671" s="7"/>
      <c r="B671" s="11"/>
      <c r="C671" s="9"/>
      <c r="D671" s="22"/>
      <c r="E671" s="11"/>
      <c r="F671" s="11"/>
      <c r="G671" s="11"/>
      <c r="H671" s="79"/>
      <c r="I671" s="14"/>
      <c r="J671" s="14"/>
      <c r="K671" s="14"/>
      <c r="L671" s="14"/>
      <c r="M671" s="14"/>
      <c r="N671" s="14"/>
      <c r="O671" s="14"/>
      <c r="P671" s="14"/>
      <c r="Q671" s="14"/>
      <c r="R671" s="14"/>
      <c r="S671" s="14"/>
      <c r="T671" s="14"/>
      <c r="U671" s="14"/>
      <c r="V671" s="14"/>
      <c r="W671" s="14"/>
      <c r="X671" s="14"/>
      <c r="Y671" s="14"/>
      <c r="Z671" s="14"/>
      <c r="AA671" s="14"/>
      <c r="AB671" s="14"/>
    </row>
    <row r="672">
      <c r="A672" s="7"/>
      <c r="B672" s="11"/>
      <c r="C672" s="9"/>
      <c r="D672" s="22"/>
      <c r="E672" s="11"/>
      <c r="F672" s="11"/>
      <c r="G672" s="11"/>
      <c r="H672" s="79"/>
      <c r="I672" s="14"/>
      <c r="J672" s="14"/>
      <c r="K672" s="14"/>
      <c r="L672" s="14"/>
      <c r="M672" s="14"/>
      <c r="N672" s="14"/>
      <c r="O672" s="14"/>
      <c r="P672" s="14"/>
      <c r="Q672" s="14"/>
      <c r="R672" s="14"/>
      <c r="S672" s="14"/>
      <c r="T672" s="14"/>
      <c r="U672" s="14"/>
      <c r="V672" s="14"/>
      <c r="W672" s="14"/>
      <c r="X672" s="14"/>
      <c r="Y672" s="14"/>
      <c r="Z672" s="14"/>
      <c r="AA672" s="14"/>
      <c r="AB672" s="14"/>
    </row>
    <row r="673">
      <c r="A673" s="7"/>
      <c r="B673" s="11"/>
      <c r="C673" s="9"/>
      <c r="D673" s="22"/>
      <c r="E673" s="11"/>
      <c r="F673" s="11"/>
      <c r="G673" s="11"/>
      <c r="H673" s="79"/>
      <c r="I673" s="14"/>
      <c r="J673" s="14"/>
      <c r="K673" s="14"/>
      <c r="L673" s="14"/>
      <c r="M673" s="14"/>
      <c r="N673" s="14"/>
      <c r="O673" s="14"/>
      <c r="P673" s="14"/>
      <c r="Q673" s="14"/>
      <c r="R673" s="14"/>
      <c r="S673" s="14"/>
      <c r="T673" s="14"/>
      <c r="U673" s="14"/>
      <c r="V673" s="14"/>
      <c r="W673" s="14"/>
      <c r="X673" s="14"/>
      <c r="Y673" s="14"/>
      <c r="Z673" s="14"/>
      <c r="AA673" s="14"/>
      <c r="AB673" s="14"/>
    </row>
    <row r="674">
      <c r="A674" s="7"/>
      <c r="B674" s="11"/>
      <c r="C674" s="9"/>
      <c r="D674" s="22"/>
      <c r="E674" s="11"/>
      <c r="F674" s="11"/>
      <c r="G674" s="11"/>
      <c r="H674" s="79"/>
      <c r="I674" s="14"/>
      <c r="J674" s="14"/>
      <c r="K674" s="14"/>
      <c r="L674" s="14"/>
      <c r="M674" s="14"/>
      <c r="N674" s="14"/>
      <c r="O674" s="14"/>
      <c r="P674" s="14"/>
      <c r="Q674" s="14"/>
      <c r="R674" s="14"/>
      <c r="S674" s="14"/>
      <c r="T674" s="14"/>
      <c r="U674" s="14"/>
      <c r="V674" s="14"/>
      <c r="W674" s="14"/>
      <c r="X674" s="14"/>
      <c r="Y674" s="14"/>
      <c r="Z674" s="14"/>
      <c r="AA674" s="14"/>
      <c r="AB674" s="14"/>
    </row>
    <row r="675">
      <c r="A675" s="7"/>
      <c r="B675" s="11"/>
      <c r="C675" s="9"/>
      <c r="D675" s="22"/>
      <c r="E675" s="11"/>
      <c r="F675" s="11"/>
      <c r="G675" s="11"/>
      <c r="H675" s="79"/>
      <c r="I675" s="14"/>
      <c r="J675" s="14"/>
      <c r="K675" s="14"/>
      <c r="L675" s="14"/>
      <c r="M675" s="14"/>
      <c r="N675" s="14"/>
      <c r="O675" s="14"/>
      <c r="P675" s="14"/>
      <c r="Q675" s="14"/>
      <c r="R675" s="14"/>
      <c r="S675" s="14"/>
      <c r="T675" s="14"/>
      <c r="U675" s="14"/>
      <c r="V675" s="14"/>
      <c r="W675" s="14"/>
      <c r="X675" s="14"/>
      <c r="Y675" s="14"/>
      <c r="Z675" s="14"/>
      <c r="AA675" s="14"/>
      <c r="AB675" s="14"/>
    </row>
    <row r="676">
      <c r="A676" s="7"/>
      <c r="B676" s="11"/>
      <c r="C676" s="9"/>
      <c r="D676" s="22"/>
      <c r="E676" s="11"/>
      <c r="F676" s="11"/>
      <c r="G676" s="11"/>
      <c r="H676" s="79"/>
      <c r="I676" s="14"/>
      <c r="J676" s="14"/>
      <c r="K676" s="14"/>
      <c r="L676" s="14"/>
      <c r="M676" s="14"/>
      <c r="N676" s="14"/>
      <c r="O676" s="14"/>
      <c r="P676" s="14"/>
      <c r="Q676" s="14"/>
      <c r="R676" s="14"/>
      <c r="S676" s="14"/>
      <c r="T676" s="14"/>
      <c r="U676" s="14"/>
      <c r="V676" s="14"/>
      <c r="W676" s="14"/>
      <c r="X676" s="14"/>
      <c r="Y676" s="14"/>
      <c r="Z676" s="14"/>
      <c r="AA676" s="14"/>
      <c r="AB676" s="14"/>
    </row>
    <row r="677">
      <c r="A677" s="7"/>
      <c r="B677" s="11"/>
      <c r="C677" s="9"/>
      <c r="D677" s="22"/>
      <c r="E677" s="11"/>
      <c r="F677" s="11"/>
      <c r="G677" s="11"/>
      <c r="H677" s="79"/>
      <c r="I677" s="14"/>
      <c r="J677" s="14"/>
      <c r="K677" s="14"/>
      <c r="L677" s="14"/>
      <c r="M677" s="14"/>
      <c r="N677" s="14"/>
      <c r="O677" s="14"/>
      <c r="P677" s="14"/>
      <c r="Q677" s="14"/>
      <c r="R677" s="14"/>
      <c r="S677" s="14"/>
      <c r="T677" s="14"/>
      <c r="U677" s="14"/>
      <c r="V677" s="14"/>
      <c r="W677" s="14"/>
      <c r="X677" s="14"/>
      <c r="Y677" s="14"/>
      <c r="Z677" s="14"/>
      <c r="AA677" s="14"/>
      <c r="AB677" s="14"/>
    </row>
    <row r="678">
      <c r="A678" s="7"/>
      <c r="B678" s="11"/>
      <c r="C678" s="9"/>
      <c r="D678" s="22"/>
      <c r="E678" s="11"/>
      <c r="F678" s="11"/>
      <c r="G678" s="11"/>
      <c r="H678" s="79"/>
      <c r="I678" s="14"/>
      <c r="J678" s="14"/>
      <c r="K678" s="14"/>
      <c r="L678" s="14"/>
      <c r="M678" s="14"/>
      <c r="N678" s="14"/>
      <c r="O678" s="14"/>
      <c r="P678" s="14"/>
      <c r="Q678" s="14"/>
      <c r="R678" s="14"/>
      <c r="S678" s="14"/>
      <c r="T678" s="14"/>
      <c r="U678" s="14"/>
      <c r="V678" s="14"/>
      <c r="W678" s="14"/>
      <c r="X678" s="14"/>
      <c r="Y678" s="14"/>
      <c r="Z678" s="14"/>
      <c r="AA678" s="14"/>
      <c r="AB678" s="14"/>
    </row>
    <row r="679">
      <c r="A679" s="7"/>
      <c r="B679" s="11"/>
      <c r="C679" s="9"/>
      <c r="D679" s="22"/>
      <c r="E679" s="11"/>
      <c r="F679" s="11"/>
      <c r="G679" s="11"/>
      <c r="H679" s="79"/>
      <c r="I679" s="14"/>
      <c r="J679" s="14"/>
      <c r="K679" s="14"/>
      <c r="L679" s="14"/>
      <c r="M679" s="14"/>
      <c r="N679" s="14"/>
      <c r="O679" s="14"/>
      <c r="P679" s="14"/>
      <c r="Q679" s="14"/>
      <c r="R679" s="14"/>
      <c r="S679" s="14"/>
      <c r="T679" s="14"/>
      <c r="U679" s="14"/>
      <c r="V679" s="14"/>
      <c r="W679" s="14"/>
      <c r="X679" s="14"/>
      <c r="Y679" s="14"/>
      <c r="Z679" s="14"/>
      <c r="AA679" s="14"/>
      <c r="AB679" s="14"/>
    </row>
    <row r="680">
      <c r="A680" s="7"/>
      <c r="B680" s="11"/>
      <c r="C680" s="9"/>
      <c r="D680" s="22"/>
      <c r="E680" s="11"/>
      <c r="F680" s="11"/>
      <c r="G680" s="11"/>
      <c r="H680" s="79"/>
      <c r="I680" s="14"/>
      <c r="J680" s="14"/>
      <c r="K680" s="14"/>
      <c r="L680" s="14"/>
      <c r="M680" s="14"/>
      <c r="N680" s="14"/>
      <c r="O680" s="14"/>
      <c r="P680" s="14"/>
      <c r="Q680" s="14"/>
      <c r="R680" s="14"/>
      <c r="S680" s="14"/>
      <c r="T680" s="14"/>
      <c r="U680" s="14"/>
      <c r="V680" s="14"/>
      <c r="W680" s="14"/>
      <c r="X680" s="14"/>
      <c r="Y680" s="14"/>
      <c r="Z680" s="14"/>
      <c r="AA680" s="14"/>
      <c r="AB680" s="14"/>
    </row>
    <row r="681">
      <c r="A681" s="7"/>
      <c r="B681" s="11"/>
      <c r="C681" s="9"/>
      <c r="D681" s="22"/>
      <c r="E681" s="11"/>
      <c r="F681" s="11"/>
      <c r="G681" s="11"/>
      <c r="H681" s="79"/>
      <c r="I681" s="14"/>
      <c r="J681" s="14"/>
      <c r="K681" s="14"/>
      <c r="L681" s="14"/>
      <c r="M681" s="14"/>
      <c r="N681" s="14"/>
      <c r="O681" s="14"/>
      <c r="P681" s="14"/>
      <c r="Q681" s="14"/>
      <c r="R681" s="14"/>
      <c r="S681" s="14"/>
      <c r="T681" s="14"/>
      <c r="U681" s="14"/>
      <c r="V681" s="14"/>
      <c r="W681" s="14"/>
      <c r="X681" s="14"/>
      <c r="Y681" s="14"/>
      <c r="Z681" s="14"/>
      <c r="AA681" s="14"/>
      <c r="AB681" s="14"/>
    </row>
    <row r="682">
      <c r="A682" s="7"/>
      <c r="B682" s="11"/>
      <c r="C682" s="9"/>
      <c r="D682" s="22"/>
      <c r="E682" s="11"/>
      <c r="F682" s="11"/>
      <c r="G682" s="11"/>
      <c r="H682" s="79"/>
      <c r="I682" s="14"/>
      <c r="J682" s="14"/>
      <c r="K682" s="14"/>
      <c r="L682" s="14"/>
      <c r="M682" s="14"/>
      <c r="N682" s="14"/>
      <c r="O682" s="14"/>
      <c r="P682" s="14"/>
      <c r="Q682" s="14"/>
      <c r="R682" s="14"/>
      <c r="S682" s="14"/>
      <c r="T682" s="14"/>
      <c r="U682" s="14"/>
      <c r="V682" s="14"/>
      <c r="W682" s="14"/>
      <c r="X682" s="14"/>
      <c r="Y682" s="14"/>
      <c r="Z682" s="14"/>
      <c r="AA682" s="14"/>
      <c r="AB682" s="14"/>
    </row>
    <row r="683">
      <c r="A683" s="7"/>
      <c r="B683" s="11"/>
      <c r="C683" s="9"/>
      <c r="D683" s="22"/>
      <c r="E683" s="11"/>
      <c r="F683" s="11"/>
      <c r="G683" s="11"/>
      <c r="H683" s="79"/>
      <c r="I683" s="14"/>
      <c r="J683" s="14"/>
      <c r="K683" s="14"/>
      <c r="L683" s="14"/>
      <c r="M683" s="14"/>
      <c r="N683" s="14"/>
      <c r="O683" s="14"/>
      <c r="P683" s="14"/>
      <c r="Q683" s="14"/>
      <c r="R683" s="14"/>
      <c r="S683" s="14"/>
      <c r="T683" s="14"/>
      <c r="U683" s="14"/>
      <c r="V683" s="14"/>
      <c r="W683" s="14"/>
      <c r="X683" s="14"/>
      <c r="Y683" s="14"/>
      <c r="Z683" s="14"/>
      <c r="AA683" s="14"/>
      <c r="AB683" s="14"/>
    </row>
    <row r="684">
      <c r="A684" s="7"/>
      <c r="B684" s="11"/>
      <c r="C684" s="9"/>
      <c r="D684" s="22"/>
      <c r="E684" s="11"/>
      <c r="F684" s="11"/>
      <c r="G684" s="11"/>
      <c r="H684" s="79"/>
      <c r="I684" s="14"/>
      <c r="J684" s="14"/>
      <c r="K684" s="14"/>
      <c r="L684" s="14"/>
      <c r="M684" s="14"/>
      <c r="N684" s="14"/>
      <c r="O684" s="14"/>
      <c r="P684" s="14"/>
      <c r="Q684" s="14"/>
      <c r="R684" s="14"/>
      <c r="S684" s="14"/>
      <c r="T684" s="14"/>
      <c r="U684" s="14"/>
      <c r="V684" s="14"/>
      <c r="W684" s="14"/>
      <c r="X684" s="14"/>
      <c r="Y684" s="14"/>
      <c r="Z684" s="14"/>
      <c r="AA684" s="14"/>
      <c r="AB684" s="14"/>
    </row>
    <row r="685">
      <c r="A685" s="7"/>
      <c r="B685" s="11"/>
      <c r="C685" s="9"/>
      <c r="D685" s="22"/>
      <c r="E685" s="11"/>
      <c r="F685" s="11"/>
      <c r="G685" s="11"/>
      <c r="H685" s="79"/>
      <c r="I685" s="14"/>
      <c r="J685" s="14"/>
      <c r="K685" s="14"/>
      <c r="L685" s="14"/>
      <c r="M685" s="14"/>
      <c r="N685" s="14"/>
      <c r="O685" s="14"/>
      <c r="P685" s="14"/>
      <c r="Q685" s="14"/>
      <c r="R685" s="14"/>
      <c r="S685" s="14"/>
      <c r="T685" s="14"/>
      <c r="U685" s="14"/>
      <c r="V685" s="14"/>
      <c r="W685" s="14"/>
      <c r="X685" s="14"/>
      <c r="Y685" s="14"/>
      <c r="Z685" s="14"/>
      <c r="AA685" s="14"/>
      <c r="AB685" s="14"/>
    </row>
    <row r="686">
      <c r="A686" s="7"/>
      <c r="B686" s="11"/>
      <c r="C686" s="9"/>
      <c r="D686" s="22"/>
      <c r="E686" s="11"/>
      <c r="F686" s="11"/>
      <c r="G686" s="11"/>
      <c r="H686" s="79"/>
      <c r="I686" s="14"/>
      <c r="J686" s="14"/>
      <c r="K686" s="14"/>
      <c r="L686" s="14"/>
      <c r="M686" s="14"/>
      <c r="N686" s="14"/>
      <c r="O686" s="14"/>
      <c r="P686" s="14"/>
      <c r="Q686" s="14"/>
      <c r="R686" s="14"/>
      <c r="S686" s="14"/>
      <c r="T686" s="14"/>
      <c r="U686" s="14"/>
      <c r="V686" s="14"/>
      <c r="W686" s="14"/>
      <c r="X686" s="14"/>
      <c r="Y686" s="14"/>
      <c r="Z686" s="14"/>
      <c r="AA686" s="14"/>
      <c r="AB686" s="14"/>
    </row>
    <row r="687">
      <c r="A687" s="7"/>
      <c r="B687" s="11"/>
      <c r="C687" s="9"/>
      <c r="D687" s="22"/>
      <c r="E687" s="11"/>
      <c r="F687" s="11"/>
      <c r="G687" s="11"/>
      <c r="H687" s="79"/>
      <c r="I687" s="14"/>
      <c r="J687" s="14"/>
      <c r="K687" s="14"/>
      <c r="L687" s="14"/>
      <c r="M687" s="14"/>
      <c r="N687" s="14"/>
      <c r="O687" s="14"/>
      <c r="P687" s="14"/>
      <c r="Q687" s="14"/>
      <c r="R687" s="14"/>
      <c r="S687" s="14"/>
      <c r="T687" s="14"/>
      <c r="U687" s="14"/>
      <c r="V687" s="14"/>
      <c r="W687" s="14"/>
      <c r="X687" s="14"/>
      <c r="Y687" s="14"/>
      <c r="Z687" s="14"/>
      <c r="AA687" s="14"/>
      <c r="AB687" s="14"/>
    </row>
    <row r="688">
      <c r="A688" s="7"/>
      <c r="B688" s="11"/>
      <c r="C688" s="9"/>
      <c r="D688" s="22"/>
      <c r="E688" s="11"/>
      <c r="F688" s="11"/>
      <c r="G688" s="11"/>
      <c r="H688" s="79"/>
      <c r="I688" s="14"/>
      <c r="J688" s="14"/>
      <c r="K688" s="14"/>
      <c r="L688" s="14"/>
      <c r="M688" s="14"/>
      <c r="N688" s="14"/>
      <c r="O688" s="14"/>
      <c r="P688" s="14"/>
      <c r="Q688" s="14"/>
      <c r="R688" s="14"/>
      <c r="S688" s="14"/>
      <c r="T688" s="14"/>
      <c r="U688" s="14"/>
      <c r="V688" s="14"/>
      <c r="W688" s="14"/>
      <c r="X688" s="14"/>
      <c r="Y688" s="14"/>
      <c r="Z688" s="14"/>
      <c r="AA688" s="14"/>
      <c r="AB688" s="14"/>
    </row>
    <row r="689">
      <c r="A689" s="7"/>
      <c r="B689" s="11"/>
      <c r="C689" s="9"/>
      <c r="D689" s="22"/>
      <c r="E689" s="11"/>
      <c r="F689" s="11"/>
      <c r="G689" s="11"/>
      <c r="H689" s="79"/>
      <c r="I689" s="14"/>
      <c r="J689" s="14"/>
      <c r="K689" s="14"/>
      <c r="L689" s="14"/>
      <c r="M689" s="14"/>
      <c r="N689" s="14"/>
      <c r="O689" s="14"/>
      <c r="P689" s="14"/>
      <c r="Q689" s="14"/>
      <c r="R689" s="14"/>
      <c r="S689" s="14"/>
      <c r="T689" s="14"/>
      <c r="U689" s="14"/>
      <c r="V689" s="14"/>
      <c r="W689" s="14"/>
      <c r="X689" s="14"/>
      <c r="Y689" s="14"/>
      <c r="Z689" s="14"/>
      <c r="AA689" s="14"/>
      <c r="AB689" s="14"/>
    </row>
    <row r="690">
      <c r="A690" s="7"/>
      <c r="B690" s="11"/>
      <c r="C690" s="9"/>
      <c r="D690" s="22"/>
      <c r="E690" s="11"/>
      <c r="F690" s="11"/>
      <c r="G690" s="11"/>
      <c r="H690" s="79"/>
      <c r="I690" s="14"/>
      <c r="J690" s="14"/>
      <c r="K690" s="14"/>
      <c r="L690" s="14"/>
      <c r="M690" s="14"/>
      <c r="N690" s="14"/>
      <c r="O690" s="14"/>
      <c r="P690" s="14"/>
      <c r="Q690" s="14"/>
      <c r="R690" s="14"/>
      <c r="S690" s="14"/>
      <c r="T690" s="14"/>
      <c r="U690" s="14"/>
      <c r="V690" s="14"/>
      <c r="W690" s="14"/>
      <c r="X690" s="14"/>
      <c r="Y690" s="14"/>
      <c r="Z690" s="14"/>
      <c r="AA690" s="14"/>
      <c r="AB690" s="14"/>
    </row>
    <row r="691">
      <c r="A691" s="7"/>
      <c r="B691" s="11"/>
      <c r="C691" s="9"/>
      <c r="D691" s="22"/>
      <c r="E691" s="11"/>
      <c r="F691" s="11"/>
      <c r="G691" s="11"/>
      <c r="H691" s="79"/>
      <c r="I691" s="14"/>
      <c r="J691" s="14"/>
      <c r="K691" s="14"/>
      <c r="L691" s="14"/>
      <c r="M691" s="14"/>
      <c r="N691" s="14"/>
      <c r="O691" s="14"/>
      <c r="P691" s="14"/>
      <c r="Q691" s="14"/>
      <c r="R691" s="14"/>
      <c r="S691" s="14"/>
      <c r="T691" s="14"/>
      <c r="U691" s="14"/>
      <c r="V691" s="14"/>
      <c r="W691" s="14"/>
      <c r="X691" s="14"/>
      <c r="Y691" s="14"/>
      <c r="Z691" s="14"/>
      <c r="AA691" s="14"/>
      <c r="AB691" s="14"/>
    </row>
    <row r="692">
      <c r="A692" s="7"/>
      <c r="B692" s="11"/>
      <c r="C692" s="9"/>
      <c r="D692" s="22"/>
      <c r="E692" s="11"/>
      <c r="F692" s="11"/>
      <c r="G692" s="11"/>
      <c r="H692" s="79"/>
      <c r="I692" s="14"/>
      <c r="J692" s="14"/>
      <c r="K692" s="14"/>
      <c r="L692" s="14"/>
      <c r="M692" s="14"/>
      <c r="N692" s="14"/>
      <c r="O692" s="14"/>
      <c r="P692" s="14"/>
      <c r="Q692" s="14"/>
      <c r="R692" s="14"/>
      <c r="S692" s="14"/>
      <c r="T692" s="14"/>
      <c r="U692" s="14"/>
      <c r="V692" s="14"/>
      <c r="W692" s="14"/>
      <c r="X692" s="14"/>
      <c r="Y692" s="14"/>
      <c r="Z692" s="14"/>
      <c r="AA692" s="14"/>
      <c r="AB692" s="14"/>
    </row>
    <row r="693">
      <c r="A693" s="7"/>
      <c r="B693" s="11"/>
      <c r="C693" s="9"/>
      <c r="D693" s="22"/>
      <c r="E693" s="11"/>
      <c r="F693" s="11"/>
      <c r="G693" s="11"/>
      <c r="H693" s="79"/>
      <c r="I693" s="14"/>
      <c r="J693" s="14"/>
      <c r="K693" s="14"/>
      <c r="L693" s="14"/>
      <c r="M693" s="14"/>
      <c r="N693" s="14"/>
      <c r="O693" s="14"/>
      <c r="P693" s="14"/>
      <c r="Q693" s="14"/>
      <c r="R693" s="14"/>
      <c r="S693" s="14"/>
      <c r="T693" s="14"/>
      <c r="U693" s="14"/>
      <c r="V693" s="14"/>
      <c r="W693" s="14"/>
      <c r="X693" s="14"/>
      <c r="Y693" s="14"/>
      <c r="Z693" s="14"/>
      <c r="AA693" s="14"/>
      <c r="AB693" s="14"/>
    </row>
    <row r="694">
      <c r="A694" s="7"/>
      <c r="B694" s="11"/>
      <c r="C694" s="9"/>
      <c r="D694" s="22"/>
      <c r="E694" s="11"/>
      <c r="F694" s="11"/>
      <c r="G694" s="11"/>
      <c r="H694" s="79"/>
      <c r="I694" s="14"/>
      <c r="J694" s="14"/>
      <c r="K694" s="14"/>
      <c r="L694" s="14"/>
      <c r="M694" s="14"/>
      <c r="N694" s="14"/>
      <c r="O694" s="14"/>
      <c r="P694" s="14"/>
      <c r="Q694" s="14"/>
      <c r="R694" s="14"/>
      <c r="S694" s="14"/>
      <c r="T694" s="14"/>
      <c r="U694" s="14"/>
      <c r="V694" s="14"/>
      <c r="W694" s="14"/>
      <c r="X694" s="14"/>
      <c r="Y694" s="14"/>
      <c r="Z694" s="14"/>
      <c r="AA694" s="14"/>
      <c r="AB694" s="14"/>
    </row>
    <row r="695">
      <c r="A695" s="7"/>
      <c r="B695" s="11"/>
      <c r="C695" s="9"/>
      <c r="D695" s="22"/>
      <c r="E695" s="11"/>
      <c r="F695" s="11"/>
      <c r="G695" s="11"/>
      <c r="H695" s="79"/>
      <c r="I695" s="14"/>
      <c r="J695" s="14"/>
      <c r="K695" s="14"/>
      <c r="L695" s="14"/>
      <c r="M695" s="14"/>
      <c r="N695" s="14"/>
      <c r="O695" s="14"/>
      <c r="P695" s="14"/>
      <c r="Q695" s="14"/>
      <c r="R695" s="14"/>
      <c r="S695" s="14"/>
      <c r="T695" s="14"/>
      <c r="U695" s="14"/>
      <c r="V695" s="14"/>
      <c r="W695" s="14"/>
      <c r="X695" s="14"/>
      <c r="Y695" s="14"/>
      <c r="Z695" s="14"/>
      <c r="AA695" s="14"/>
      <c r="AB695" s="14"/>
    </row>
    <row r="696">
      <c r="A696" s="7"/>
      <c r="B696" s="11"/>
      <c r="C696" s="9"/>
      <c r="D696" s="22"/>
      <c r="E696" s="11"/>
      <c r="F696" s="11"/>
      <c r="G696" s="11"/>
      <c r="H696" s="79"/>
      <c r="I696" s="14"/>
      <c r="J696" s="14"/>
      <c r="K696" s="14"/>
      <c r="L696" s="14"/>
      <c r="M696" s="14"/>
      <c r="N696" s="14"/>
      <c r="O696" s="14"/>
      <c r="P696" s="14"/>
      <c r="Q696" s="14"/>
      <c r="R696" s="14"/>
      <c r="S696" s="14"/>
      <c r="T696" s="14"/>
      <c r="U696" s="14"/>
      <c r="V696" s="14"/>
      <c r="W696" s="14"/>
      <c r="X696" s="14"/>
      <c r="Y696" s="14"/>
      <c r="Z696" s="14"/>
      <c r="AA696" s="14"/>
      <c r="AB696" s="14"/>
    </row>
    <row r="697">
      <c r="A697" s="7"/>
      <c r="B697" s="11"/>
      <c r="C697" s="9"/>
      <c r="D697" s="22"/>
      <c r="E697" s="11"/>
      <c r="F697" s="11"/>
      <c r="G697" s="11"/>
      <c r="H697" s="79"/>
      <c r="I697" s="14"/>
      <c r="J697" s="14"/>
      <c r="K697" s="14"/>
      <c r="L697" s="14"/>
      <c r="M697" s="14"/>
      <c r="N697" s="14"/>
      <c r="O697" s="14"/>
      <c r="P697" s="14"/>
      <c r="Q697" s="14"/>
      <c r="R697" s="14"/>
      <c r="S697" s="14"/>
      <c r="T697" s="14"/>
      <c r="U697" s="14"/>
      <c r="V697" s="14"/>
      <c r="W697" s="14"/>
      <c r="X697" s="14"/>
      <c r="Y697" s="14"/>
      <c r="Z697" s="14"/>
      <c r="AA697" s="14"/>
      <c r="AB697" s="14"/>
    </row>
    <row r="698">
      <c r="A698" s="7"/>
      <c r="B698" s="11"/>
      <c r="C698" s="9"/>
      <c r="D698" s="22"/>
      <c r="E698" s="11"/>
      <c r="F698" s="11"/>
      <c r="G698" s="11"/>
      <c r="H698" s="79"/>
      <c r="I698" s="14"/>
      <c r="J698" s="14"/>
      <c r="K698" s="14"/>
      <c r="L698" s="14"/>
      <c r="M698" s="14"/>
      <c r="N698" s="14"/>
      <c r="O698" s="14"/>
      <c r="P698" s="14"/>
      <c r="Q698" s="14"/>
      <c r="R698" s="14"/>
      <c r="S698" s="14"/>
      <c r="T698" s="14"/>
      <c r="U698" s="14"/>
      <c r="V698" s="14"/>
      <c r="W698" s="14"/>
      <c r="X698" s="14"/>
      <c r="Y698" s="14"/>
      <c r="Z698" s="14"/>
      <c r="AA698" s="14"/>
      <c r="AB698" s="14"/>
    </row>
    <row r="699">
      <c r="A699" s="7"/>
      <c r="B699" s="11"/>
      <c r="C699" s="9"/>
      <c r="D699" s="22"/>
      <c r="E699" s="11"/>
      <c r="F699" s="11"/>
      <c r="G699" s="11"/>
      <c r="H699" s="79"/>
      <c r="I699" s="14"/>
      <c r="J699" s="14"/>
      <c r="K699" s="14"/>
      <c r="L699" s="14"/>
      <c r="M699" s="14"/>
      <c r="N699" s="14"/>
      <c r="O699" s="14"/>
      <c r="P699" s="14"/>
      <c r="Q699" s="14"/>
      <c r="R699" s="14"/>
      <c r="S699" s="14"/>
      <c r="T699" s="14"/>
      <c r="U699" s="14"/>
      <c r="V699" s="14"/>
      <c r="W699" s="14"/>
      <c r="X699" s="14"/>
      <c r="Y699" s="14"/>
      <c r="Z699" s="14"/>
      <c r="AA699" s="14"/>
      <c r="AB699" s="14"/>
    </row>
    <row r="700">
      <c r="A700" s="7"/>
      <c r="B700" s="11"/>
      <c r="C700" s="9"/>
      <c r="D700" s="22"/>
      <c r="E700" s="11"/>
      <c r="F700" s="11"/>
      <c r="G700" s="11"/>
      <c r="H700" s="79"/>
      <c r="I700" s="14"/>
      <c r="J700" s="14"/>
      <c r="K700" s="14"/>
      <c r="L700" s="14"/>
      <c r="M700" s="14"/>
      <c r="N700" s="14"/>
      <c r="O700" s="14"/>
      <c r="P700" s="14"/>
      <c r="Q700" s="14"/>
      <c r="R700" s="14"/>
      <c r="S700" s="14"/>
      <c r="T700" s="14"/>
      <c r="U700" s="14"/>
      <c r="V700" s="14"/>
      <c r="W700" s="14"/>
      <c r="X700" s="14"/>
      <c r="Y700" s="14"/>
      <c r="Z700" s="14"/>
      <c r="AA700" s="14"/>
      <c r="AB700" s="14"/>
    </row>
    <row r="701">
      <c r="A701" s="7"/>
      <c r="B701" s="11"/>
      <c r="C701" s="9"/>
      <c r="D701" s="22"/>
      <c r="E701" s="11"/>
      <c r="F701" s="11"/>
      <c r="G701" s="11"/>
      <c r="H701" s="79"/>
      <c r="I701" s="14"/>
      <c r="J701" s="14"/>
      <c r="K701" s="14"/>
      <c r="L701" s="14"/>
      <c r="M701" s="14"/>
      <c r="N701" s="14"/>
      <c r="O701" s="14"/>
      <c r="P701" s="14"/>
      <c r="Q701" s="14"/>
      <c r="R701" s="14"/>
      <c r="S701" s="14"/>
      <c r="T701" s="14"/>
      <c r="U701" s="14"/>
      <c r="V701" s="14"/>
      <c r="W701" s="14"/>
      <c r="X701" s="14"/>
      <c r="Y701" s="14"/>
      <c r="Z701" s="14"/>
      <c r="AA701" s="14"/>
      <c r="AB701" s="14"/>
    </row>
    <row r="702">
      <c r="A702" s="7"/>
      <c r="B702" s="11"/>
      <c r="C702" s="9"/>
      <c r="D702" s="22"/>
      <c r="E702" s="11"/>
      <c r="F702" s="11"/>
      <c r="G702" s="11"/>
      <c r="H702" s="79"/>
      <c r="I702" s="14"/>
      <c r="J702" s="14"/>
      <c r="K702" s="14"/>
      <c r="L702" s="14"/>
      <c r="M702" s="14"/>
      <c r="N702" s="14"/>
      <c r="O702" s="14"/>
      <c r="P702" s="14"/>
      <c r="Q702" s="14"/>
      <c r="R702" s="14"/>
      <c r="S702" s="14"/>
      <c r="T702" s="14"/>
      <c r="U702" s="14"/>
      <c r="V702" s="14"/>
      <c r="W702" s="14"/>
      <c r="X702" s="14"/>
      <c r="Y702" s="14"/>
      <c r="Z702" s="14"/>
      <c r="AA702" s="14"/>
      <c r="AB702" s="14"/>
    </row>
    <row r="703">
      <c r="A703" s="7"/>
      <c r="B703" s="11"/>
      <c r="C703" s="9"/>
      <c r="D703" s="22"/>
      <c r="E703" s="11"/>
      <c r="F703" s="11"/>
      <c r="G703" s="11"/>
      <c r="H703" s="79"/>
      <c r="I703" s="14"/>
      <c r="J703" s="14"/>
      <c r="K703" s="14"/>
      <c r="L703" s="14"/>
      <c r="M703" s="14"/>
      <c r="N703" s="14"/>
      <c r="O703" s="14"/>
      <c r="P703" s="14"/>
      <c r="Q703" s="14"/>
      <c r="R703" s="14"/>
      <c r="S703" s="14"/>
      <c r="T703" s="14"/>
      <c r="U703" s="14"/>
      <c r="V703" s="14"/>
      <c r="W703" s="14"/>
      <c r="X703" s="14"/>
      <c r="Y703" s="14"/>
      <c r="Z703" s="14"/>
      <c r="AA703" s="14"/>
      <c r="AB703" s="14"/>
    </row>
    <row r="704">
      <c r="A704" s="7"/>
      <c r="B704" s="11"/>
      <c r="C704" s="9"/>
      <c r="D704" s="22"/>
      <c r="E704" s="11"/>
      <c r="F704" s="11"/>
      <c r="G704" s="11"/>
      <c r="H704" s="79"/>
      <c r="I704" s="14"/>
      <c r="J704" s="14"/>
      <c r="K704" s="14"/>
      <c r="L704" s="14"/>
      <c r="M704" s="14"/>
      <c r="N704" s="14"/>
      <c r="O704" s="14"/>
      <c r="P704" s="14"/>
      <c r="Q704" s="14"/>
      <c r="R704" s="14"/>
      <c r="S704" s="14"/>
      <c r="T704" s="14"/>
      <c r="U704" s="14"/>
      <c r="V704" s="14"/>
      <c r="W704" s="14"/>
      <c r="X704" s="14"/>
      <c r="Y704" s="14"/>
      <c r="Z704" s="14"/>
      <c r="AA704" s="14"/>
      <c r="AB704" s="14"/>
    </row>
    <row r="705">
      <c r="A705" s="7"/>
      <c r="B705" s="11"/>
      <c r="C705" s="9"/>
      <c r="D705" s="22"/>
      <c r="E705" s="11"/>
      <c r="F705" s="11"/>
      <c r="G705" s="11"/>
      <c r="H705" s="79"/>
      <c r="I705" s="14"/>
      <c r="J705" s="14"/>
      <c r="K705" s="14"/>
      <c r="L705" s="14"/>
      <c r="M705" s="14"/>
      <c r="N705" s="14"/>
      <c r="O705" s="14"/>
      <c r="P705" s="14"/>
      <c r="Q705" s="14"/>
      <c r="R705" s="14"/>
      <c r="S705" s="14"/>
      <c r="T705" s="14"/>
      <c r="U705" s="14"/>
      <c r="V705" s="14"/>
      <c r="W705" s="14"/>
      <c r="X705" s="14"/>
      <c r="Y705" s="14"/>
      <c r="Z705" s="14"/>
      <c r="AA705" s="14"/>
      <c r="AB705" s="14"/>
    </row>
    <row r="706">
      <c r="A706" s="7"/>
      <c r="B706" s="11"/>
      <c r="C706" s="9"/>
      <c r="D706" s="22"/>
      <c r="E706" s="11"/>
      <c r="F706" s="11"/>
      <c r="G706" s="11"/>
      <c r="H706" s="79"/>
      <c r="I706" s="14"/>
      <c r="J706" s="14"/>
      <c r="K706" s="14"/>
      <c r="L706" s="14"/>
      <c r="M706" s="14"/>
      <c r="N706" s="14"/>
      <c r="O706" s="14"/>
      <c r="P706" s="14"/>
      <c r="Q706" s="14"/>
      <c r="R706" s="14"/>
      <c r="S706" s="14"/>
      <c r="T706" s="14"/>
      <c r="U706" s="14"/>
      <c r="V706" s="14"/>
      <c r="W706" s="14"/>
      <c r="X706" s="14"/>
      <c r="Y706" s="14"/>
      <c r="Z706" s="14"/>
      <c r="AA706" s="14"/>
      <c r="AB706" s="14"/>
    </row>
    <row r="707">
      <c r="A707" s="7"/>
      <c r="B707" s="11"/>
      <c r="C707" s="9"/>
      <c r="D707" s="22"/>
      <c r="E707" s="11"/>
      <c r="F707" s="11"/>
      <c r="G707" s="11"/>
      <c r="H707" s="79"/>
      <c r="I707" s="14"/>
      <c r="J707" s="14"/>
      <c r="K707" s="14"/>
      <c r="L707" s="14"/>
      <c r="M707" s="14"/>
      <c r="N707" s="14"/>
      <c r="O707" s="14"/>
      <c r="P707" s="14"/>
      <c r="Q707" s="14"/>
      <c r="R707" s="14"/>
      <c r="S707" s="14"/>
      <c r="T707" s="14"/>
      <c r="U707" s="14"/>
      <c r="V707" s="14"/>
      <c r="W707" s="14"/>
      <c r="X707" s="14"/>
      <c r="Y707" s="14"/>
      <c r="Z707" s="14"/>
      <c r="AA707" s="14"/>
      <c r="AB707" s="14"/>
    </row>
    <row r="708">
      <c r="A708" s="7"/>
      <c r="B708" s="11"/>
      <c r="C708" s="9"/>
      <c r="D708" s="22"/>
      <c r="E708" s="11"/>
      <c r="F708" s="11"/>
      <c r="G708" s="11"/>
      <c r="H708" s="79"/>
      <c r="I708" s="14"/>
      <c r="J708" s="14"/>
      <c r="K708" s="14"/>
      <c r="L708" s="14"/>
      <c r="M708" s="14"/>
      <c r="N708" s="14"/>
      <c r="O708" s="14"/>
      <c r="P708" s="14"/>
      <c r="Q708" s="14"/>
      <c r="R708" s="14"/>
      <c r="S708" s="14"/>
      <c r="T708" s="14"/>
      <c r="U708" s="14"/>
      <c r="V708" s="14"/>
      <c r="W708" s="14"/>
      <c r="X708" s="14"/>
      <c r="Y708" s="14"/>
      <c r="Z708" s="14"/>
      <c r="AA708" s="14"/>
      <c r="AB708" s="14"/>
    </row>
    <row r="709">
      <c r="A709" s="7"/>
      <c r="B709" s="11"/>
      <c r="C709" s="9"/>
      <c r="D709" s="22"/>
      <c r="E709" s="11"/>
      <c r="F709" s="11"/>
      <c r="G709" s="11"/>
      <c r="H709" s="79"/>
      <c r="I709" s="14"/>
      <c r="J709" s="14"/>
      <c r="K709" s="14"/>
      <c r="L709" s="14"/>
      <c r="M709" s="14"/>
      <c r="N709" s="14"/>
      <c r="O709" s="14"/>
      <c r="P709" s="14"/>
      <c r="Q709" s="14"/>
      <c r="R709" s="14"/>
      <c r="S709" s="14"/>
      <c r="T709" s="14"/>
      <c r="U709" s="14"/>
      <c r="V709" s="14"/>
      <c r="W709" s="14"/>
      <c r="X709" s="14"/>
      <c r="Y709" s="14"/>
      <c r="Z709" s="14"/>
      <c r="AA709" s="14"/>
      <c r="AB709" s="14"/>
    </row>
    <row r="710">
      <c r="A710" s="7"/>
      <c r="B710" s="11"/>
      <c r="C710" s="9"/>
      <c r="D710" s="22"/>
      <c r="E710" s="11"/>
      <c r="F710" s="11"/>
      <c r="G710" s="11"/>
      <c r="H710" s="79"/>
      <c r="I710" s="14"/>
      <c r="J710" s="14"/>
      <c r="K710" s="14"/>
      <c r="L710" s="14"/>
      <c r="M710" s="14"/>
      <c r="N710" s="14"/>
      <c r="O710" s="14"/>
      <c r="P710" s="14"/>
      <c r="Q710" s="14"/>
      <c r="R710" s="14"/>
      <c r="S710" s="14"/>
      <c r="T710" s="14"/>
      <c r="U710" s="14"/>
      <c r="V710" s="14"/>
      <c r="W710" s="14"/>
      <c r="X710" s="14"/>
      <c r="Y710" s="14"/>
      <c r="Z710" s="14"/>
      <c r="AA710" s="14"/>
      <c r="AB710" s="14"/>
    </row>
    <row r="711">
      <c r="A711" s="7"/>
      <c r="B711" s="11"/>
      <c r="C711" s="9"/>
      <c r="D711" s="22"/>
      <c r="E711" s="11"/>
      <c r="F711" s="11"/>
      <c r="G711" s="11"/>
      <c r="H711" s="79"/>
      <c r="I711" s="14"/>
      <c r="J711" s="14"/>
      <c r="K711" s="14"/>
      <c r="L711" s="14"/>
      <c r="M711" s="14"/>
      <c r="N711" s="14"/>
      <c r="O711" s="14"/>
      <c r="P711" s="14"/>
      <c r="Q711" s="14"/>
      <c r="R711" s="14"/>
      <c r="S711" s="14"/>
      <c r="T711" s="14"/>
      <c r="U711" s="14"/>
      <c r="V711" s="14"/>
      <c r="W711" s="14"/>
      <c r="X711" s="14"/>
      <c r="Y711" s="14"/>
      <c r="Z711" s="14"/>
      <c r="AA711" s="14"/>
      <c r="AB711" s="14"/>
    </row>
    <row r="712">
      <c r="A712" s="7"/>
      <c r="B712" s="11"/>
      <c r="C712" s="9"/>
      <c r="D712" s="22"/>
      <c r="E712" s="11"/>
      <c r="F712" s="11"/>
      <c r="G712" s="11"/>
      <c r="H712" s="79"/>
      <c r="I712" s="14"/>
      <c r="J712" s="14"/>
      <c r="K712" s="14"/>
      <c r="L712" s="14"/>
      <c r="M712" s="14"/>
      <c r="N712" s="14"/>
      <c r="O712" s="14"/>
      <c r="P712" s="14"/>
      <c r="Q712" s="14"/>
      <c r="R712" s="14"/>
      <c r="S712" s="14"/>
      <c r="T712" s="14"/>
      <c r="U712" s="14"/>
      <c r="V712" s="14"/>
      <c r="W712" s="14"/>
      <c r="X712" s="14"/>
      <c r="Y712" s="14"/>
      <c r="Z712" s="14"/>
      <c r="AA712" s="14"/>
      <c r="AB712" s="14"/>
    </row>
    <row r="713">
      <c r="A713" s="7"/>
      <c r="B713" s="11"/>
      <c r="C713" s="9"/>
      <c r="D713" s="22"/>
      <c r="E713" s="11"/>
      <c r="F713" s="11"/>
      <c r="G713" s="11"/>
      <c r="H713" s="79"/>
      <c r="I713" s="14"/>
      <c r="J713" s="14"/>
      <c r="K713" s="14"/>
      <c r="L713" s="14"/>
      <c r="M713" s="14"/>
      <c r="N713" s="14"/>
      <c r="O713" s="14"/>
      <c r="P713" s="14"/>
      <c r="Q713" s="14"/>
      <c r="R713" s="14"/>
      <c r="S713" s="14"/>
      <c r="T713" s="14"/>
      <c r="U713" s="14"/>
      <c r="V713" s="14"/>
      <c r="W713" s="14"/>
      <c r="X713" s="14"/>
      <c r="Y713" s="14"/>
      <c r="Z713" s="14"/>
      <c r="AA713" s="14"/>
      <c r="AB713" s="14"/>
    </row>
    <row r="714">
      <c r="A714" s="7"/>
      <c r="B714" s="11"/>
      <c r="C714" s="9"/>
      <c r="D714" s="22"/>
      <c r="E714" s="11"/>
      <c r="F714" s="11"/>
      <c r="G714" s="11"/>
      <c r="H714" s="79"/>
      <c r="I714" s="14"/>
      <c r="J714" s="14"/>
      <c r="K714" s="14"/>
      <c r="L714" s="14"/>
      <c r="M714" s="14"/>
      <c r="N714" s="14"/>
      <c r="O714" s="14"/>
      <c r="P714" s="14"/>
      <c r="Q714" s="14"/>
      <c r="R714" s="14"/>
      <c r="S714" s="14"/>
      <c r="T714" s="14"/>
      <c r="U714" s="14"/>
      <c r="V714" s="14"/>
      <c r="W714" s="14"/>
      <c r="X714" s="14"/>
      <c r="Y714" s="14"/>
      <c r="Z714" s="14"/>
      <c r="AA714" s="14"/>
      <c r="AB714" s="14"/>
    </row>
    <row r="715">
      <c r="A715" s="7"/>
      <c r="B715" s="11"/>
      <c r="C715" s="9"/>
      <c r="D715" s="22"/>
      <c r="E715" s="11"/>
      <c r="F715" s="11"/>
      <c r="G715" s="11"/>
      <c r="H715" s="79"/>
      <c r="I715" s="14"/>
      <c r="J715" s="14"/>
      <c r="K715" s="14"/>
      <c r="L715" s="14"/>
      <c r="M715" s="14"/>
      <c r="N715" s="14"/>
      <c r="O715" s="14"/>
      <c r="P715" s="14"/>
      <c r="Q715" s="14"/>
      <c r="R715" s="14"/>
      <c r="S715" s="14"/>
      <c r="T715" s="14"/>
      <c r="U715" s="14"/>
      <c r="V715" s="14"/>
      <c r="W715" s="14"/>
      <c r="X715" s="14"/>
      <c r="Y715" s="14"/>
      <c r="Z715" s="14"/>
      <c r="AA715" s="14"/>
      <c r="AB715" s="14"/>
    </row>
    <row r="716">
      <c r="A716" s="7"/>
      <c r="B716" s="11"/>
      <c r="C716" s="9"/>
      <c r="D716" s="22"/>
      <c r="E716" s="11"/>
      <c r="F716" s="11"/>
      <c r="G716" s="11"/>
      <c r="H716" s="79"/>
      <c r="I716" s="14"/>
      <c r="J716" s="14"/>
      <c r="K716" s="14"/>
      <c r="L716" s="14"/>
      <c r="M716" s="14"/>
      <c r="N716" s="14"/>
      <c r="O716" s="14"/>
      <c r="P716" s="14"/>
      <c r="Q716" s="14"/>
      <c r="R716" s="14"/>
      <c r="S716" s="14"/>
      <c r="T716" s="14"/>
      <c r="U716" s="14"/>
      <c r="V716" s="14"/>
      <c r="W716" s="14"/>
      <c r="X716" s="14"/>
      <c r="Y716" s="14"/>
      <c r="Z716" s="14"/>
      <c r="AA716" s="14"/>
      <c r="AB716" s="14"/>
    </row>
    <row r="717">
      <c r="A717" s="7"/>
      <c r="B717" s="11"/>
      <c r="C717" s="9"/>
      <c r="D717" s="22"/>
      <c r="E717" s="11"/>
      <c r="F717" s="11"/>
      <c r="G717" s="11"/>
      <c r="H717" s="79"/>
      <c r="I717" s="14"/>
      <c r="J717" s="14"/>
      <c r="K717" s="14"/>
      <c r="L717" s="14"/>
      <c r="M717" s="14"/>
      <c r="N717" s="14"/>
      <c r="O717" s="14"/>
      <c r="P717" s="14"/>
      <c r="Q717" s="14"/>
      <c r="R717" s="14"/>
      <c r="S717" s="14"/>
      <c r="T717" s="14"/>
      <c r="U717" s="14"/>
      <c r="V717" s="14"/>
      <c r="W717" s="14"/>
      <c r="X717" s="14"/>
      <c r="Y717" s="14"/>
      <c r="Z717" s="14"/>
      <c r="AA717" s="14"/>
      <c r="AB717" s="14"/>
    </row>
    <row r="718">
      <c r="A718" s="7"/>
      <c r="B718" s="11"/>
      <c r="C718" s="9"/>
      <c r="D718" s="22"/>
      <c r="E718" s="11"/>
      <c r="F718" s="11"/>
      <c r="G718" s="11"/>
      <c r="H718" s="79"/>
      <c r="I718" s="14"/>
      <c r="J718" s="14"/>
      <c r="K718" s="14"/>
      <c r="L718" s="14"/>
      <c r="M718" s="14"/>
      <c r="N718" s="14"/>
      <c r="O718" s="14"/>
      <c r="P718" s="14"/>
      <c r="Q718" s="14"/>
      <c r="R718" s="14"/>
      <c r="S718" s="14"/>
      <c r="T718" s="14"/>
      <c r="U718" s="14"/>
      <c r="V718" s="14"/>
      <c r="W718" s="14"/>
      <c r="X718" s="14"/>
      <c r="Y718" s="14"/>
      <c r="Z718" s="14"/>
      <c r="AA718" s="14"/>
      <c r="AB718" s="14"/>
    </row>
    <row r="719">
      <c r="A719" s="7"/>
      <c r="B719" s="11"/>
      <c r="C719" s="9"/>
      <c r="D719" s="22"/>
      <c r="E719" s="11"/>
      <c r="F719" s="11"/>
      <c r="G719" s="11"/>
      <c r="H719" s="79"/>
      <c r="I719" s="14"/>
      <c r="J719" s="14"/>
      <c r="K719" s="14"/>
      <c r="L719" s="14"/>
      <c r="M719" s="14"/>
      <c r="N719" s="14"/>
      <c r="O719" s="14"/>
      <c r="P719" s="14"/>
      <c r="Q719" s="14"/>
      <c r="R719" s="14"/>
      <c r="S719" s="14"/>
      <c r="T719" s="14"/>
      <c r="U719" s="14"/>
      <c r="V719" s="14"/>
      <c r="W719" s="14"/>
      <c r="X719" s="14"/>
      <c r="Y719" s="14"/>
      <c r="Z719" s="14"/>
      <c r="AA719" s="14"/>
      <c r="AB719" s="14"/>
    </row>
    <row r="720">
      <c r="A720" s="7"/>
      <c r="B720" s="11"/>
      <c r="C720" s="9"/>
      <c r="D720" s="22"/>
      <c r="E720" s="11"/>
      <c r="F720" s="11"/>
      <c r="G720" s="11"/>
      <c r="H720" s="79"/>
      <c r="I720" s="14"/>
      <c r="J720" s="14"/>
      <c r="K720" s="14"/>
      <c r="L720" s="14"/>
      <c r="M720" s="14"/>
      <c r="N720" s="14"/>
      <c r="O720" s="14"/>
      <c r="P720" s="14"/>
      <c r="Q720" s="14"/>
      <c r="R720" s="14"/>
      <c r="S720" s="14"/>
      <c r="T720" s="14"/>
      <c r="U720" s="14"/>
      <c r="V720" s="14"/>
      <c r="W720" s="14"/>
      <c r="X720" s="14"/>
      <c r="Y720" s="14"/>
      <c r="Z720" s="14"/>
      <c r="AA720" s="14"/>
      <c r="AB720" s="14"/>
    </row>
    <row r="721">
      <c r="A721" s="7"/>
      <c r="B721" s="11"/>
      <c r="C721" s="9"/>
      <c r="D721" s="22"/>
      <c r="E721" s="11"/>
      <c r="F721" s="11"/>
      <c r="G721" s="11"/>
      <c r="H721" s="79"/>
      <c r="I721" s="14"/>
      <c r="J721" s="14"/>
      <c r="K721" s="14"/>
      <c r="L721" s="14"/>
      <c r="M721" s="14"/>
      <c r="N721" s="14"/>
      <c r="O721" s="14"/>
      <c r="P721" s="14"/>
      <c r="Q721" s="14"/>
      <c r="R721" s="14"/>
      <c r="S721" s="14"/>
      <c r="T721" s="14"/>
      <c r="U721" s="14"/>
      <c r="V721" s="14"/>
      <c r="W721" s="14"/>
      <c r="X721" s="14"/>
      <c r="Y721" s="14"/>
      <c r="Z721" s="14"/>
      <c r="AA721" s="14"/>
      <c r="AB721" s="14"/>
    </row>
    <row r="722">
      <c r="A722" s="7"/>
      <c r="B722" s="11"/>
      <c r="C722" s="9"/>
      <c r="D722" s="22"/>
      <c r="E722" s="11"/>
      <c r="F722" s="11"/>
      <c r="G722" s="11"/>
      <c r="H722" s="79"/>
      <c r="I722" s="14"/>
      <c r="J722" s="14"/>
      <c r="K722" s="14"/>
      <c r="L722" s="14"/>
      <c r="M722" s="14"/>
      <c r="N722" s="14"/>
      <c r="O722" s="14"/>
      <c r="P722" s="14"/>
      <c r="Q722" s="14"/>
      <c r="R722" s="14"/>
      <c r="S722" s="14"/>
      <c r="T722" s="14"/>
      <c r="U722" s="14"/>
      <c r="V722" s="14"/>
      <c r="W722" s="14"/>
      <c r="X722" s="14"/>
      <c r="Y722" s="14"/>
      <c r="Z722" s="14"/>
      <c r="AA722" s="14"/>
      <c r="AB722" s="14"/>
    </row>
    <row r="723">
      <c r="A723" s="7"/>
      <c r="B723" s="11"/>
      <c r="C723" s="9"/>
      <c r="D723" s="22"/>
      <c r="E723" s="11"/>
      <c r="F723" s="11"/>
      <c r="G723" s="11"/>
      <c r="H723" s="79"/>
      <c r="I723" s="14"/>
      <c r="J723" s="14"/>
      <c r="K723" s="14"/>
      <c r="L723" s="14"/>
      <c r="M723" s="14"/>
      <c r="N723" s="14"/>
      <c r="O723" s="14"/>
      <c r="P723" s="14"/>
      <c r="Q723" s="14"/>
      <c r="R723" s="14"/>
      <c r="S723" s="14"/>
      <c r="T723" s="14"/>
      <c r="U723" s="14"/>
      <c r="V723" s="14"/>
      <c r="W723" s="14"/>
      <c r="X723" s="14"/>
      <c r="Y723" s="14"/>
      <c r="Z723" s="14"/>
      <c r="AA723" s="14"/>
      <c r="AB723" s="14"/>
    </row>
    <row r="724">
      <c r="A724" s="7"/>
      <c r="B724" s="11"/>
      <c r="C724" s="9"/>
      <c r="D724" s="22"/>
      <c r="E724" s="11"/>
      <c r="F724" s="11"/>
      <c r="G724" s="11"/>
      <c r="H724" s="79"/>
      <c r="I724" s="14"/>
      <c r="J724" s="14"/>
      <c r="K724" s="14"/>
      <c r="L724" s="14"/>
      <c r="M724" s="14"/>
      <c r="N724" s="14"/>
      <c r="O724" s="14"/>
      <c r="P724" s="14"/>
      <c r="Q724" s="14"/>
      <c r="R724" s="14"/>
      <c r="S724" s="14"/>
      <c r="T724" s="14"/>
      <c r="U724" s="14"/>
      <c r="V724" s="14"/>
      <c r="W724" s="14"/>
      <c r="X724" s="14"/>
      <c r="Y724" s="14"/>
      <c r="Z724" s="14"/>
      <c r="AA724" s="14"/>
      <c r="AB724" s="14"/>
    </row>
    <row r="725">
      <c r="A725" s="7"/>
      <c r="B725" s="11"/>
      <c r="C725" s="9"/>
      <c r="D725" s="22"/>
      <c r="E725" s="11"/>
      <c r="F725" s="11"/>
      <c r="G725" s="11"/>
      <c r="H725" s="79"/>
      <c r="I725" s="14"/>
      <c r="J725" s="14"/>
      <c r="K725" s="14"/>
      <c r="L725" s="14"/>
      <c r="M725" s="14"/>
      <c r="N725" s="14"/>
      <c r="O725" s="14"/>
      <c r="P725" s="14"/>
      <c r="Q725" s="14"/>
      <c r="R725" s="14"/>
      <c r="S725" s="14"/>
      <c r="T725" s="14"/>
      <c r="U725" s="14"/>
      <c r="V725" s="14"/>
      <c r="W725" s="14"/>
      <c r="X725" s="14"/>
      <c r="Y725" s="14"/>
      <c r="Z725" s="14"/>
      <c r="AA725" s="14"/>
      <c r="AB725" s="14"/>
    </row>
    <row r="726">
      <c r="A726" s="7"/>
      <c r="B726" s="11"/>
      <c r="C726" s="9"/>
      <c r="D726" s="22"/>
      <c r="E726" s="11"/>
      <c r="F726" s="11"/>
      <c r="G726" s="11"/>
      <c r="H726" s="79"/>
      <c r="I726" s="14"/>
      <c r="J726" s="14"/>
      <c r="K726" s="14"/>
      <c r="L726" s="14"/>
      <c r="M726" s="14"/>
      <c r="N726" s="14"/>
      <c r="O726" s="14"/>
      <c r="P726" s="14"/>
      <c r="Q726" s="14"/>
      <c r="R726" s="14"/>
      <c r="S726" s="14"/>
      <c r="T726" s="14"/>
      <c r="U726" s="14"/>
      <c r="V726" s="14"/>
      <c r="W726" s="14"/>
      <c r="X726" s="14"/>
      <c r="Y726" s="14"/>
      <c r="Z726" s="14"/>
      <c r="AA726" s="14"/>
      <c r="AB726" s="14"/>
    </row>
    <row r="727">
      <c r="A727" s="7"/>
      <c r="B727" s="11"/>
      <c r="C727" s="9"/>
      <c r="D727" s="22"/>
      <c r="E727" s="11"/>
      <c r="F727" s="11"/>
      <c r="G727" s="11"/>
      <c r="H727" s="79"/>
      <c r="I727" s="14"/>
      <c r="J727" s="14"/>
      <c r="K727" s="14"/>
      <c r="L727" s="14"/>
      <c r="M727" s="14"/>
      <c r="N727" s="14"/>
      <c r="O727" s="14"/>
      <c r="P727" s="14"/>
      <c r="Q727" s="14"/>
      <c r="R727" s="14"/>
      <c r="S727" s="14"/>
      <c r="T727" s="14"/>
      <c r="U727" s="14"/>
      <c r="V727" s="14"/>
      <c r="W727" s="14"/>
      <c r="X727" s="14"/>
      <c r="Y727" s="14"/>
      <c r="Z727" s="14"/>
      <c r="AA727" s="14"/>
      <c r="AB727" s="14"/>
    </row>
    <row r="728">
      <c r="A728" s="7"/>
      <c r="B728" s="11"/>
      <c r="C728" s="9"/>
      <c r="D728" s="22"/>
      <c r="E728" s="11"/>
      <c r="F728" s="11"/>
      <c r="G728" s="11"/>
      <c r="H728" s="79"/>
      <c r="I728" s="14"/>
      <c r="J728" s="14"/>
      <c r="K728" s="14"/>
      <c r="L728" s="14"/>
      <c r="M728" s="14"/>
      <c r="N728" s="14"/>
      <c r="O728" s="14"/>
      <c r="P728" s="14"/>
      <c r="Q728" s="14"/>
      <c r="R728" s="14"/>
      <c r="S728" s="14"/>
      <c r="T728" s="14"/>
      <c r="U728" s="14"/>
      <c r="V728" s="14"/>
      <c r="W728" s="14"/>
      <c r="X728" s="14"/>
      <c r="Y728" s="14"/>
      <c r="Z728" s="14"/>
      <c r="AA728" s="14"/>
      <c r="AB728" s="14"/>
    </row>
    <row r="729">
      <c r="A729" s="7"/>
      <c r="B729" s="11"/>
      <c r="C729" s="9"/>
      <c r="D729" s="22"/>
      <c r="E729" s="11"/>
      <c r="F729" s="11"/>
      <c r="G729" s="11"/>
      <c r="H729" s="79"/>
      <c r="I729" s="14"/>
      <c r="J729" s="14"/>
      <c r="K729" s="14"/>
      <c r="L729" s="14"/>
      <c r="M729" s="14"/>
      <c r="N729" s="14"/>
      <c r="O729" s="14"/>
      <c r="P729" s="14"/>
      <c r="Q729" s="14"/>
      <c r="R729" s="14"/>
      <c r="S729" s="14"/>
      <c r="T729" s="14"/>
      <c r="U729" s="14"/>
      <c r="V729" s="14"/>
      <c r="W729" s="14"/>
      <c r="X729" s="14"/>
      <c r="Y729" s="14"/>
      <c r="Z729" s="14"/>
      <c r="AA729" s="14"/>
      <c r="AB729" s="14"/>
    </row>
    <row r="730">
      <c r="A730" s="7"/>
      <c r="B730" s="11"/>
      <c r="C730" s="9"/>
      <c r="D730" s="22"/>
      <c r="E730" s="11"/>
      <c r="F730" s="11"/>
      <c r="G730" s="11"/>
      <c r="H730" s="79"/>
      <c r="I730" s="14"/>
      <c r="J730" s="14"/>
      <c r="K730" s="14"/>
      <c r="L730" s="14"/>
      <c r="M730" s="14"/>
      <c r="N730" s="14"/>
      <c r="O730" s="14"/>
      <c r="P730" s="14"/>
      <c r="Q730" s="14"/>
      <c r="R730" s="14"/>
      <c r="S730" s="14"/>
      <c r="T730" s="14"/>
      <c r="U730" s="14"/>
      <c r="V730" s="14"/>
      <c r="W730" s="14"/>
      <c r="X730" s="14"/>
      <c r="Y730" s="14"/>
      <c r="Z730" s="14"/>
      <c r="AA730" s="14"/>
      <c r="AB730" s="14"/>
    </row>
    <row r="731">
      <c r="A731" s="7"/>
      <c r="B731" s="11"/>
      <c r="C731" s="9"/>
      <c r="D731" s="22"/>
      <c r="E731" s="11"/>
      <c r="F731" s="11"/>
      <c r="G731" s="11"/>
      <c r="H731" s="79"/>
      <c r="I731" s="14"/>
      <c r="J731" s="14"/>
      <c r="K731" s="14"/>
      <c r="L731" s="14"/>
      <c r="M731" s="14"/>
      <c r="N731" s="14"/>
      <c r="O731" s="14"/>
      <c r="P731" s="14"/>
      <c r="Q731" s="14"/>
      <c r="R731" s="14"/>
      <c r="S731" s="14"/>
      <c r="T731" s="14"/>
      <c r="U731" s="14"/>
      <c r="V731" s="14"/>
      <c r="W731" s="14"/>
      <c r="X731" s="14"/>
      <c r="Y731" s="14"/>
      <c r="Z731" s="14"/>
      <c r="AA731" s="14"/>
      <c r="AB731" s="14"/>
    </row>
    <row r="732">
      <c r="A732" s="7"/>
      <c r="B732" s="11"/>
      <c r="C732" s="9"/>
      <c r="D732" s="22"/>
      <c r="E732" s="11"/>
      <c r="F732" s="11"/>
      <c r="G732" s="11"/>
      <c r="H732" s="79"/>
      <c r="I732" s="14"/>
      <c r="J732" s="14"/>
      <c r="K732" s="14"/>
      <c r="L732" s="14"/>
      <c r="M732" s="14"/>
      <c r="N732" s="14"/>
      <c r="O732" s="14"/>
      <c r="P732" s="14"/>
      <c r="Q732" s="14"/>
      <c r="R732" s="14"/>
      <c r="S732" s="14"/>
      <c r="T732" s="14"/>
      <c r="U732" s="14"/>
      <c r="V732" s="14"/>
      <c r="W732" s="14"/>
      <c r="X732" s="14"/>
      <c r="Y732" s="14"/>
      <c r="Z732" s="14"/>
      <c r="AA732" s="14"/>
      <c r="AB732" s="14"/>
    </row>
    <row r="733">
      <c r="A733" s="7"/>
      <c r="B733" s="11"/>
      <c r="C733" s="9"/>
      <c r="D733" s="22"/>
      <c r="E733" s="11"/>
      <c r="F733" s="11"/>
      <c r="G733" s="11"/>
      <c r="H733" s="79"/>
      <c r="I733" s="14"/>
      <c r="J733" s="14"/>
      <c r="K733" s="14"/>
      <c r="L733" s="14"/>
      <c r="M733" s="14"/>
      <c r="N733" s="14"/>
      <c r="O733" s="14"/>
      <c r="P733" s="14"/>
      <c r="Q733" s="14"/>
      <c r="R733" s="14"/>
      <c r="S733" s="14"/>
      <c r="T733" s="14"/>
      <c r="U733" s="14"/>
      <c r="V733" s="14"/>
      <c r="W733" s="14"/>
      <c r="X733" s="14"/>
      <c r="Y733" s="14"/>
      <c r="Z733" s="14"/>
      <c r="AA733" s="14"/>
      <c r="AB733" s="14"/>
    </row>
    <row r="734">
      <c r="A734" s="7"/>
      <c r="B734" s="11"/>
      <c r="C734" s="9"/>
      <c r="D734" s="22"/>
      <c r="E734" s="11"/>
      <c r="F734" s="11"/>
      <c r="G734" s="11"/>
      <c r="H734" s="79"/>
      <c r="I734" s="14"/>
      <c r="J734" s="14"/>
      <c r="K734" s="14"/>
      <c r="L734" s="14"/>
      <c r="M734" s="14"/>
      <c r="N734" s="14"/>
      <c r="O734" s="14"/>
      <c r="P734" s="14"/>
      <c r="Q734" s="14"/>
      <c r="R734" s="14"/>
      <c r="S734" s="14"/>
      <c r="T734" s="14"/>
      <c r="U734" s="14"/>
      <c r="V734" s="14"/>
      <c r="W734" s="14"/>
      <c r="X734" s="14"/>
      <c r="Y734" s="14"/>
      <c r="Z734" s="14"/>
      <c r="AA734" s="14"/>
      <c r="AB734" s="14"/>
    </row>
    <row r="735">
      <c r="A735" s="7"/>
      <c r="B735" s="11"/>
      <c r="C735" s="9"/>
      <c r="D735" s="22"/>
      <c r="E735" s="11"/>
      <c r="F735" s="11"/>
      <c r="G735" s="11"/>
      <c r="H735" s="79"/>
      <c r="I735" s="14"/>
      <c r="J735" s="14"/>
      <c r="K735" s="14"/>
      <c r="L735" s="14"/>
      <c r="M735" s="14"/>
      <c r="N735" s="14"/>
      <c r="O735" s="14"/>
      <c r="P735" s="14"/>
      <c r="Q735" s="14"/>
      <c r="R735" s="14"/>
      <c r="S735" s="14"/>
      <c r="T735" s="14"/>
      <c r="U735" s="14"/>
      <c r="V735" s="14"/>
      <c r="W735" s="14"/>
      <c r="X735" s="14"/>
      <c r="Y735" s="14"/>
      <c r="Z735" s="14"/>
      <c r="AA735" s="14"/>
      <c r="AB735" s="14"/>
    </row>
    <row r="736">
      <c r="A736" s="7"/>
      <c r="B736" s="11"/>
      <c r="C736" s="9"/>
      <c r="D736" s="22"/>
      <c r="E736" s="11"/>
      <c r="F736" s="11"/>
      <c r="G736" s="11"/>
      <c r="H736" s="79"/>
      <c r="I736" s="14"/>
      <c r="J736" s="14"/>
      <c r="K736" s="14"/>
      <c r="L736" s="14"/>
      <c r="M736" s="14"/>
      <c r="N736" s="14"/>
      <c r="O736" s="14"/>
      <c r="P736" s="14"/>
      <c r="Q736" s="14"/>
      <c r="R736" s="14"/>
      <c r="S736" s="14"/>
      <c r="T736" s="14"/>
      <c r="U736" s="14"/>
      <c r="V736" s="14"/>
      <c r="W736" s="14"/>
      <c r="X736" s="14"/>
      <c r="Y736" s="14"/>
      <c r="Z736" s="14"/>
      <c r="AA736" s="14"/>
      <c r="AB736" s="14"/>
    </row>
    <row r="737">
      <c r="A737" s="7"/>
      <c r="B737" s="11"/>
      <c r="C737" s="9"/>
      <c r="D737" s="22"/>
      <c r="E737" s="11"/>
      <c r="F737" s="11"/>
      <c r="G737" s="11"/>
      <c r="H737" s="79"/>
      <c r="I737" s="14"/>
      <c r="J737" s="14"/>
      <c r="K737" s="14"/>
      <c r="L737" s="14"/>
      <c r="M737" s="14"/>
      <c r="N737" s="14"/>
      <c r="O737" s="14"/>
      <c r="P737" s="14"/>
      <c r="Q737" s="14"/>
      <c r="R737" s="14"/>
      <c r="S737" s="14"/>
      <c r="T737" s="14"/>
      <c r="U737" s="14"/>
      <c r="V737" s="14"/>
      <c r="W737" s="14"/>
      <c r="X737" s="14"/>
      <c r="Y737" s="14"/>
      <c r="Z737" s="14"/>
      <c r="AA737" s="14"/>
      <c r="AB737" s="14"/>
    </row>
    <row r="738">
      <c r="A738" s="7"/>
      <c r="B738" s="11"/>
      <c r="C738" s="9"/>
      <c r="D738" s="22"/>
      <c r="E738" s="11"/>
      <c r="F738" s="11"/>
      <c r="G738" s="11"/>
      <c r="H738" s="79"/>
      <c r="I738" s="14"/>
      <c r="J738" s="14"/>
      <c r="K738" s="14"/>
      <c r="L738" s="14"/>
      <c r="M738" s="14"/>
      <c r="N738" s="14"/>
      <c r="O738" s="14"/>
      <c r="P738" s="14"/>
      <c r="Q738" s="14"/>
      <c r="R738" s="14"/>
      <c r="S738" s="14"/>
      <c r="T738" s="14"/>
      <c r="U738" s="14"/>
      <c r="V738" s="14"/>
      <c r="W738" s="14"/>
      <c r="X738" s="14"/>
      <c r="Y738" s="14"/>
      <c r="Z738" s="14"/>
      <c r="AA738" s="14"/>
      <c r="AB738" s="14"/>
    </row>
    <row r="739">
      <c r="A739" s="7"/>
      <c r="B739" s="11"/>
      <c r="C739" s="9"/>
      <c r="D739" s="22"/>
      <c r="E739" s="11"/>
      <c r="F739" s="11"/>
      <c r="G739" s="11"/>
      <c r="H739" s="79"/>
      <c r="I739" s="14"/>
      <c r="J739" s="14"/>
      <c r="K739" s="14"/>
      <c r="L739" s="14"/>
      <c r="M739" s="14"/>
      <c r="N739" s="14"/>
      <c r="O739" s="14"/>
      <c r="P739" s="14"/>
      <c r="Q739" s="14"/>
      <c r="R739" s="14"/>
      <c r="S739" s="14"/>
      <c r="T739" s="14"/>
      <c r="U739" s="14"/>
      <c r="V739" s="14"/>
      <c r="W739" s="14"/>
      <c r="X739" s="14"/>
      <c r="Y739" s="14"/>
      <c r="Z739" s="14"/>
      <c r="AA739" s="14"/>
      <c r="AB739" s="14"/>
    </row>
    <row r="740">
      <c r="A740" s="7"/>
      <c r="B740" s="11"/>
      <c r="C740" s="9"/>
      <c r="D740" s="22"/>
      <c r="E740" s="11"/>
      <c r="F740" s="11"/>
      <c r="G740" s="11"/>
      <c r="H740" s="79"/>
      <c r="I740" s="14"/>
      <c r="J740" s="14"/>
      <c r="K740" s="14"/>
      <c r="L740" s="14"/>
      <c r="M740" s="14"/>
      <c r="N740" s="14"/>
      <c r="O740" s="14"/>
      <c r="P740" s="14"/>
      <c r="Q740" s="14"/>
      <c r="R740" s="14"/>
      <c r="S740" s="14"/>
      <c r="T740" s="14"/>
      <c r="U740" s="14"/>
      <c r="V740" s="14"/>
      <c r="W740" s="14"/>
      <c r="X740" s="14"/>
      <c r="Y740" s="14"/>
      <c r="Z740" s="14"/>
      <c r="AA740" s="14"/>
      <c r="AB740" s="14"/>
    </row>
    <row r="741">
      <c r="A741" s="7"/>
      <c r="B741" s="11"/>
      <c r="C741" s="9"/>
      <c r="D741" s="22"/>
      <c r="E741" s="11"/>
      <c r="F741" s="11"/>
      <c r="G741" s="11"/>
      <c r="H741" s="79"/>
      <c r="I741" s="14"/>
      <c r="J741" s="14"/>
      <c r="K741" s="14"/>
      <c r="L741" s="14"/>
      <c r="M741" s="14"/>
      <c r="N741" s="14"/>
      <c r="O741" s="14"/>
      <c r="P741" s="14"/>
      <c r="Q741" s="14"/>
      <c r="R741" s="14"/>
      <c r="S741" s="14"/>
      <c r="T741" s="14"/>
      <c r="U741" s="14"/>
      <c r="V741" s="14"/>
      <c r="W741" s="14"/>
      <c r="X741" s="14"/>
      <c r="Y741" s="14"/>
      <c r="Z741" s="14"/>
      <c r="AA741" s="14"/>
      <c r="AB741" s="14"/>
    </row>
    <row r="742">
      <c r="A742" s="7"/>
      <c r="B742" s="11"/>
      <c r="C742" s="9"/>
      <c r="D742" s="22"/>
      <c r="E742" s="11"/>
      <c r="F742" s="11"/>
      <c r="G742" s="11"/>
      <c r="H742" s="79"/>
      <c r="I742" s="14"/>
      <c r="J742" s="14"/>
      <c r="K742" s="14"/>
      <c r="L742" s="14"/>
      <c r="M742" s="14"/>
      <c r="N742" s="14"/>
      <c r="O742" s="14"/>
      <c r="P742" s="14"/>
      <c r="Q742" s="14"/>
      <c r="R742" s="14"/>
      <c r="S742" s="14"/>
      <c r="T742" s="14"/>
      <c r="U742" s="14"/>
      <c r="V742" s="14"/>
      <c r="W742" s="14"/>
      <c r="X742" s="14"/>
      <c r="Y742" s="14"/>
      <c r="Z742" s="14"/>
      <c r="AA742" s="14"/>
      <c r="AB742" s="14"/>
    </row>
    <row r="743">
      <c r="A743" s="7"/>
      <c r="B743" s="11"/>
      <c r="C743" s="9"/>
      <c r="D743" s="22"/>
      <c r="E743" s="11"/>
      <c r="F743" s="11"/>
      <c r="G743" s="11"/>
      <c r="H743" s="79"/>
      <c r="I743" s="14"/>
      <c r="J743" s="14"/>
      <c r="K743" s="14"/>
      <c r="L743" s="14"/>
      <c r="M743" s="14"/>
      <c r="N743" s="14"/>
      <c r="O743" s="14"/>
      <c r="P743" s="14"/>
      <c r="Q743" s="14"/>
      <c r="R743" s="14"/>
      <c r="S743" s="14"/>
      <c r="T743" s="14"/>
      <c r="U743" s="14"/>
      <c r="V743" s="14"/>
      <c r="W743" s="14"/>
      <c r="X743" s="14"/>
      <c r="Y743" s="14"/>
      <c r="Z743" s="14"/>
      <c r="AA743" s="14"/>
      <c r="AB743" s="14"/>
    </row>
    <row r="744">
      <c r="A744" s="7"/>
      <c r="B744" s="11"/>
      <c r="C744" s="9"/>
      <c r="D744" s="22"/>
      <c r="E744" s="11"/>
      <c r="F744" s="11"/>
      <c r="G744" s="11"/>
      <c r="H744" s="79"/>
      <c r="I744" s="14"/>
      <c r="J744" s="14"/>
      <c r="K744" s="14"/>
      <c r="L744" s="14"/>
      <c r="M744" s="14"/>
      <c r="N744" s="14"/>
      <c r="O744" s="14"/>
      <c r="P744" s="14"/>
      <c r="Q744" s="14"/>
      <c r="R744" s="14"/>
      <c r="S744" s="14"/>
      <c r="T744" s="14"/>
      <c r="U744" s="14"/>
      <c r="V744" s="14"/>
      <c r="W744" s="14"/>
      <c r="X744" s="14"/>
      <c r="Y744" s="14"/>
      <c r="Z744" s="14"/>
      <c r="AA744" s="14"/>
      <c r="AB744" s="14"/>
    </row>
    <row r="745">
      <c r="A745" s="7"/>
      <c r="B745" s="11"/>
      <c r="C745" s="9"/>
      <c r="D745" s="22"/>
      <c r="E745" s="11"/>
      <c r="F745" s="11"/>
      <c r="G745" s="11"/>
      <c r="H745" s="79"/>
      <c r="I745" s="14"/>
      <c r="J745" s="14"/>
      <c r="K745" s="14"/>
      <c r="L745" s="14"/>
      <c r="M745" s="14"/>
      <c r="N745" s="14"/>
      <c r="O745" s="14"/>
      <c r="P745" s="14"/>
      <c r="Q745" s="14"/>
      <c r="R745" s="14"/>
      <c r="S745" s="14"/>
      <c r="T745" s="14"/>
      <c r="U745" s="14"/>
      <c r="V745" s="14"/>
      <c r="W745" s="14"/>
      <c r="X745" s="14"/>
      <c r="Y745" s="14"/>
      <c r="Z745" s="14"/>
      <c r="AA745" s="14"/>
      <c r="AB745" s="14"/>
    </row>
    <row r="746">
      <c r="A746" s="7"/>
      <c r="B746" s="11"/>
      <c r="C746" s="9"/>
      <c r="D746" s="22"/>
      <c r="E746" s="11"/>
      <c r="F746" s="11"/>
      <c r="G746" s="11"/>
      <c r="H746" s="79"/>
      <c r="I746" s="14"/>
      <c r="J746" s="14"/>
      <c r="K746" s="14"/>
      <c r="L746" s="14"/>
      <c r="M746" s="14"/>
      <c r="N746" s="14"/>
      <c r="O746" s="14"/>
      <c r="P746" s="14"/>
      <c r="Q746" s="14"/>
      <c r="R746" s="14"/>
      <c r="S746" s="14"/>
      <c r="T746" s="14"/>
      <c r="U746" s="14"/>
      <c r="V746" s="14"/>
      <c r="W746" s="14"/>
      <c r="X746" s="14"/>
      <c r="Y746" s="14"/>
      <c r="Z746" s="14"/>
      <c r="AA746" s="14"/>
      <c r="AB746" s="14"/>
    </row>
    <row r="747">
      <c r="A747" s="7"/>
      <c r="B747" s="11"/>
      <c r="C747" s="9"/>
      <c r="D747" s="22"/>
      <c r="E747" s="11"/>
      <c r="F747" s="11"/>
      <c r="G747" s="11"/>
      <c r="H747" s="79"/>
      <c r="I747" s="14"/>
      <c r="J747" s="14"/>
      <c r="K747" s="14"/>
      <c r="L747" s="14"/>
      <c r="M747" s="14"/>
      <c r="N747" s="14"/>
      <c r="O747" s="14"/>
      <c r="P747" s="14"/>
      <c r="Q747" s="14"/>
      <c r="R747" s="14"/>
      <c r="S747" s="14"/>
      <c r="T747" s="14"/>
      <c r="U747" s="14"/>
      <c r="V747" s="14"/>
      <c r="W747" s="14"/>
      <c r="X747" s="14"/>
      <c r="Y747" s="14"/>
      <c r="Z747" s="14"/>
      <c r="AA747" s="14"/>
      <c r="AB747" s="14"/>
    </row>
    <row r="748">
      <c r="A748" s="7"/>
      <c r="B748" s="11"/>
      <c r="C748" s="9"/>
      <c r="D748" s="22"/>
      <c r="E748" s="11"/>
      <c r="F748" s="11"/>
      <c r="G748" s="11"/>
      <c r="H748" s="79"/>
      <c r="I748" s="14"/>
      <c r="J748" s="14"/>
      <c r="K748" s="14"/>
      <c r="L748" s="14"/>
      <c r="M748" s="14"/>
      <c r="N748" s="14"/>
      <c r="O748" s="14"/>
      <c r="P748" s="14"/>
      <c r="Q748" s="14"/>
      <c r="R748" s="14"/>
      <c r="S748" s="14"/>
      <c r="T748" s="14"/>
      <c r="U748" s="14"/>
      <c r="V748" s="14"/>
      <c r="W748" s="14"/>
      <c r="X748" s="14"/>
      <c r="Y748" s="14"/>
      <c r="Z748" s="14"/>
      <c r="AA748" s="14"/>
      <c r="AB748" s="14"/>
    </row>
    <row r="749">
      <c r="A749" s="7"/>
      <c r="B749" s="11"/>
      <c r="C749" s="9"/>
      <c r="D749" s="22"/>
      <c r="E749" s="11"/>
      <c r="F749" s="11"/>
      <c r="G749" s="11"/>
      <c r="H749" s="79"/>
      <c r="I749" s="14"/>
      <c r="J749" s="14"/>
      <c r="K749" s="14"/>
      <c r="L749" s="14"/>
      <c r="M749" s="14"/>
      <c r="N749" s="14"/>
      <c r="O749" s="14"/>
      <c r="P749" s="14"/>
      <c r="Q749" s="14"/>
      <c r="R749" s="14"/>
      <c r="S749" s="14"/>
      <c r="T749" s="14"/>
      <c r="U749" s="14"/>
      <c r="V749" s="14"/>
      <c r="W749" s="14"/>
      <c r="X749" s="14"/>
      <c r="Y749" s="14"/>
      <c r="Z749" s="14"/>
      <c r="AA749" s="14"/>
      <c r="AB749" s="14"/>
    </row>
    <row r="750">
      <c r="A750" s="7"/>
      <c r="B750" s="11"/>
      <c r="C750" s="9"/>
      <c r="D750" s="22"/>
      <c r="E750" s="11"/>
      <c r="F750" s="11"/>
      <c r="G750" s="11"/>
      <c r="H750" s="79"/>
      <c r="I750" s="14"/>
      <c r="J750" s="14"/>
      <c r="K750" s="14"/>
      <c r="L750" s="14"/>
      <c r="M750" s="14"/>
      <c r="N750" s="14"/>
      <c r="O750" s="14"/>
      <c r="P750" s="14"/>
      <c r="Q750" s="14"/>
      <c r="R750" s="14"/>
      <c r="S750" s="14"/>
      <c r="T750" s="14"/>
      <c r="U750" s="14"/>
      <c r="V750" s="14"/>
      <c r="W750" s="14"/>
      <c r="X750" s="14"/>
      <c r="Y750" s="14"/>
      <c r="Z750" s="14"/>
      <c r="AA750" s="14"/>
      <c r="AB750" s="14"/>
    </row>
    <row r="751">
      <c r="A751" s="7"/>
      <c r="B751" s="11"/>
      <c r="C751" s="9"/>
      <c r="D751" s="22"/>
      <c r="E751" s="11"/>
      <c r="F751" s="11"/>
      <c r="G751" s="11"/>
      <c r="H751" s="79"/>
      <c r="I751" s="14"/>
      <c r="J751" s="14"/>
      <c r="K751" s="14"/>
      <c r="L751" s="14"/>
      <c r="M751" s="14"/>
      <c r="N751" s="14"/>
      <c r="O751" s="14"/>
      <c r="P751" s="14"/>
      <c r="Q751" s="14"/>
      <c r="R751" s="14"/>
      <c r="S751" s="14"/>
      <c r="T751" s="14"/>
      <c r="U751" s="14"/>
      <c r="V751" s="14"/>
      <c r="W751" s="14"/>
      <c r="X751" s="14"/>
      <c r="Y751" s="14"/>
      <c r="Z751" s="14"/>
      <c r="AA751" s="14"/>
      <c r="AB751" s="14"/>
    </row>
    <row r="752">
      <c r="A752" s="7"/>
      <c r="B752" s="11"/>
      <c r="C752" s="9"/>
      <c r="D752" s="22"/>
      <c r="E752" s="11"/>
      <c r="F752" s="11"/>
      <c r="G752" s="11"/>
      <c r="H752" s="79"/>
      <c r="I752" s="14"/>
      <c r="J752" s="14"/>
      <c r="K752" s="14"/>
      <c r="L752" s="14"/>
      <c r="M752" s="14"/>
      <c r="N752" s="14"/>
      <c r="O752" s="14"/>
      <c r="P752" s="14"/>
      <c r="Q752" s="14"/>
      <c r="R752" s="14"/>
      <c r="S752" s="14"/>
      <c r="T752" s="14"/>
      <c r="U752" s="14"/>
      <c r="V752" s="14"/>
      <c r="W752" s="14"/>
      <c r="X752" s="14"/>
      <c r="Y752" s="14"/>
      <c r="Z752" s="14"/>
      <c r="AA752" s="14"/>
      <c r="AB752" s="14"/>
    </row>
    <row r="753">
      <c r="A753" s="7"/>
      <c r="B753" s="11"/>
      <c r="C753" s="9"/>
      <c r="D753" s="22"/>
      <c r="E753" s="11"/>
      <c r="F753" s="11"/>
      <c r="G753" s="11"/>
      <c r="H753" s="79"/>
      <c r="I753" s="14"/>
      <c r="J753" s="14"/>
      <c r="K753" s="14"/>
      <c r="L753" s="14"/>
      <c r="M753" s="14"/>
      <c r="N753" s="14"/>
      <c r="O753" s="14"/>
      <c r="P753" s="14"/>
      <c r="Q753" s="14"/>
      <c r="R753" s="14"/>
      <c r="S753" s="14"/>
      <c r="T753" s="14"/>
      <c r="U753" s="14"/>
      <c r="V753" s="14"/>
      <c r="W753" s="14"/>
      <c r="X753" s="14"/>
      <c r="Y753" s="14"/>
      <c r="Z753" s="14"/>
      <c r="AA753" s="14"/>
      <c r="AB753" s="14"/>
    </row>
    <row r="754">
      <c r="A754" s="7"/>
      <c r="B754" s="11"/>
      <c r="C754" s="9"/>
      <c r="D754" s="22"/>
      <c r="E754" s="11"/>
      <c r="F754" s="11"/>
      <c r="G754" s="11"/>
      <c r="H754" s="79"/>
      <c r="I754" s="14"/>
      <c r="J754" s="14"/>
      <c r="K754" s="14"/>
      <c r="L754" s="14"/>
      <c r="M754" s="14"/>
      <c r="N754" s="14"/>
      <c r="O754" s="14"/>
      <c r="P754" s="14"/>
      <c r="Q754" s="14"/>
      <c r="R754" s="14"/>
      <c r="S754" s="14"/>
      <c r="T754" s="14"/>
      <c r="U754" s="14"/>
      <c r="V754" s="14"/>
      <c r="W754" s="14"/>
      <c r="X754" s="14"/>
      <c r="Y754" s="14"/>
      <c r="Z754" s="14"/>
      <c r="AA754" s="14"/>
      <c r="AB754" s="14"/>
    </row>
    <row r="755">
      <c r="A755" s="7"/>
      <c r="B755" s="11"/>
      <c r="C755" s="9"/>
      <c r="D755" s="22"/>
      <c r="E755" s="11"/>
      <c r="F755" s="11"/>
      <c r="G755" s="11"/>
      <c r="H755" s="79"/>
      <c r="I755" s="14"/>
      <c r="J755" s="14"/>
      <c r="K755" s="14"/>
      <c r="L755" s="14"/>
      <c r="M755" s="14"/>
      <c r="N755" s="14"/>
      <c r="O755" s="14"/>
      <c r="P755" s="14"/>
      <c r="Q755" s="14"/>
      <c r="R755" s="14"/>
      <c r="S755" s="14"/>
      <c r="T755" s="14"/>
      <c r="U755" s="14"/>
      <c r="V755" s="14"/>
      <c r="W755" s="14"/>
      <c r="X755" s="14"/>
      <c r="Y755" s="14"/>
      <c r="Z755" s="14"/>
      <c r="AA755" s="14"/>
      <c r="AB755" s="14"/>
    </row>
    <row r="756">
      <c r="A756" s="7"/>
      <c r="B756" s="11"/>
      <c r="C756" s="9"/>
      <c r="D756" s="22"/>
      <c r="E756" s="11"/>
      <c r="F756" s="11"/>
      <c r="G756" s="11"/>
      <c r="H756" s="79"/>
      <c r="I756" s="14"/>
      <c r="J756" s="14"/>
      <c r="K756" s="14"/>
      <c r="L756" s="14"/>
      <c r="M756" s="14"/>
      <c r="N756" s="14"/>
      <c r="O756" s="14"/>
      <c r="P756" s="14"/>
      <c r="Q756" s="14"/>
      <c r="R756" s="14"/>
      <c r="S756" s="14"/>
      <c r="T756" s="14"/>
      <c r="U756" s="14"/>
      <c r="V756" s="14"/>
      <c r="W756" s="14"/>
      <c r="X756" s="14"/>
      <c r="Y756" s="14"/>
      <c r="Z756" s="14"/>
      <c r="AA756" s="14"/>
      <c r="AB756" s="14"/>
    </row>
    <row r="757">
      <c r="A757" s="7"/>
      <c r="B757" s="11"/>
      <c r="C757" s="9"/>
      <c r="D757" s="22"/>
      <c r="E757" s="11"/>
      <c r="F757" s="11"/>
      <c r="G757" s="11"/>
      <c r="H757" s="79"/>
      <c r="I757" s="14"/>
      <c r="J757" s="14"/>
      <c r="K757" s="14"/>
      <c r="L757" s="14"/>
      <c r="M757" s="14"/>
      <c r="N757" s="14"/>
      <c r="O757" s="14"/>
      <c r="P757" s="14"/>
      <c r="Q757" s="14"/>
      <c r="R757" s="14"/>
      <c r="S757" s="14"/>
      <c r="T757" s="14"/>
      <c r="U757" s="14"/>
      <c r="V757" s="14"/>
      <c r="W757" s="14"/>
      <c r="X757" s="14"/>
      <c r="Y757" s="14"/>
      <c r="Z757" s="14"/>
      <c r="AA757" s="14"/>
      <c r="AB757" s="14"/>
    </row>
    <row r="758">
      <c r="A758" s="7"/>
      <c r="B758" s="11"/>
      <c r="C758" s="9"/>
      <c r="D758" s="22"/>
      <c r="E758" s="11"/>
      <c r="F758" s="11"/>
      <c r="G758" s="11"/>
      <c r="H758" s="79"/>
      <c r="I758" s="14"/>
      <c r="J758" s="14"/>
      <c r="K758" s="14"/>
      <c r="L758" s="14"/>
      <c r="M758" s="14"/>
      <c r="N758" s="14"/>
      <c r="O758" s="14"/>
      <c r="P758" s="14"/>
      <c r="Q758" s="14"/>
      <c r="R758" s="14"/>
      <c r="S758" s="14"/>
      <c r="T758" s="14"/>
      <c r="U758" s="14"/>
      <c r="V758" s="14"/>
      <c r="W758" s="14"/>
      <c r="X758" s="14"/>
      <c r="Y758" s="14"/>
      <c r="Z758" s="14"/>
      <c r="AA758" s="14"/>
      <c r="AB758" s="14"/>
    </row>
    <row r="759">
      <c r="A759" s="7"/>
      <c r="B759" s="11"/>
      <c r="C759" s="9"/>
      <c r="D759" s="22"/>
      <c r="E759" s="11"/>
      <c r="F759" s="11"/>
      <c r="G759" s="11"/>
      <c r="H759" s="79"/>
      <c r="I759" s="14"/>
      <c r="J759" s="14"/>
      <c r="K759" s="14"/>
      <c r="L759" s="14"/>
      <c r="M759" s="14"/>
      <c r="N759" s="14"/>
      <c r="O759" s="14"/>
      <c r="P759" s="14"/>
      <c r="Q759" s="14"/>
      <c r="R759" s="14"/>
      <c r="S759" s="14"/>
      <c r="T759" s="14"/>
      <c r="U759" s="14"/>
      <c r="V759" s="14"/>
      <c r="W759" s="14"/>
      <c r="X759" s="14"/>
      <c r="Y759" s="14"/>
      <c r="Z759" s="14"/>
      <c r="AA759" s="14"/>
      <c r="AB759" s="14"/>
    </row>
    <row r="760">
      <c r="A760" s="7"/>
      <c r="B760" s="11"/>
      <c r="C760" s="9"/>
      <c r="D760" s="22"/>
      <c r="E760" s="11"/>
      <c r="F760" s="11"/>
      <c r="G760" s="11"/>
      <c r="H760" s="79"/>
      <c r="I760" s="14"/>
      <c r="J760" s="14"/>
      <c r="K760" s="14"/>
      <c r="L760" s="14"/>
      <c r="M760" s="14"/>
      <c r="N760" s="14"/>
      <c r="O760" s="14"/>
      <c r="P760" s="14"/>
      <c r="Q760" s="14"/>
      <c r="R760" s="14"/>
      <c r="S760" s="14"/>
      <c r="T760" s="14"/>
      <c r="U760" s="14"/>
      <c r="V760" s="14"/>
      <c r="W760" s="14"/>
      <c r="X760" s="14"/>
      <c r="Y760" s="14"/>
      <c r="Z760" s="14"/>
      <c r="AA760" s="14"/>
      <c r="AB760" s="14"/>
    </row>
    <row r="761">
      <c r="A761" s="7"/>
      <c r="B761" s="11"/>
      <c r="C761" s="9"/>
      <c r="D761" s="22"/>
      <c r="E761" s="11"/>
      <c r="F761" s="11"/>
      <c r="G761" s="11"/>
      <c r="H761" s="79"/>
      <c r="I761" s="14"/>
      <c r="J761" s="14"/>
      <c r="K761" s="14"/>
      <c r="L761" s="14"/>
      <c r="M761" s="14"/>
      <c r="N761" s="14"/>
      <c r="O761" s="14"/>
      <c r="P761" s="14"/>
      <c r="Q761" s="14"/>
      <c r="R761" s="14"/>
      <c r="S761" s="14"/>
      <c r="T761" s="14"/>
      <c r="U761" s="14"/>
      <c r="V761" s="14"/>
      <c r="W761" s="14"/>
      <c r="X761" s="14"/>
      <c r="Y761" s="14"/>
      <c r="Z761" s="14"/>
      <c r="AA761" s="14"/>
      <c r="AB761" s="14"/>
    </row>
    <row r="762">
      <c r="A762" s="7"/>
      <c r="B762" s="11"/>
      <c r="C762" s="9"/>
      <c r="D762" s="22"/>
      <c r="E762" s="11"/>
      <c r="F762" s="11"/>
      <c r="G762" s="11"/>
      <c r="H762" s="79"/>
      <c r="I762" s="14"/>
      <c r="J762" s="14"/>
      <c r="K762" s="14"/>
      <c r="L762" s="14"/>
      <c r="M762" s="14"/>
      <c r="N762" s="14"/>
      <c r="O762" s="14"/>
      <c r="P762" s="14"/>
      <c r="Q762" s="14"/>
      <c r="R762" s="14"/>
      <c r="S762" s="14"/>
      <c r="T762" s="14"/>
      <c r="U762" s="14"/>
      <c r="V762" s="14"/>
      <c r="W762" s="14"/>
      <c r="X762" s="14"/>
      <c r="Y762" s="14"/>
      <c r="Z762" s="14"/>
      <c r="AA762" s="14"/>
      <c r="AB762" s="14"/>
    </row>
    <row r="763">
      <c r="A763" s="7"/>
      <c r="B763" s="11"/>
      <c r="C763" s="9"/>
      <c r="D763" s="22"/>
      <c r="E763" s="11"/>
      <c r="F763" s="11"/>
      <c r="G763" s="11"/>
      <c r="H763" s="79"/>
      <c r="I763" s="14"/>
      <c r="J763" s="14"/>
      <c r="K763" s="14"/>
      <c r="L763" s="14"/>
      <c r="M763" s="14"/>
      <c r="N763" s="14"/>
      <c r="O763" s="14"/>
      <c r="P763" s="14"/>
      <c r="Q763" s="14"/>
      <c r="R763" s="14"/>
      <c r="S763" s="14"/>
      <c r="T763" s="14"/>
      <c r="U763" s="14"/>
      <c r="V763" s="14"/>
      <c r="W763" s="14"/>
      <c r="X763" s="14"/>
      <c r="Y763" s="14"/>
      <c r="Z763" s="14"/>
      <c r="AA763" s="14"/>
      <c r="AB763" s="14"/>
    </row>
    <row r="764">
      <c r="A764" s="7"/>
      <c r="B764" s="11"/>
      <c r="C764" s="9"/>
      <c r="D764" s="22"/>
      <c r="E764" s="11"/>
      <c r="F764" s="11"/>
      <c r="G764" s="11"/>
      <c r="H764" s="79"/>
      <c r="I764" s="14"/>
      <c r="J764" s="14"/>
      <c r="K764" s="14"/>
      <c r="L764" s="14"/>
      <c r="M764" s="14"/>
      <c r="N764" s="14"/>
      <c r="O764" s="14"/>
      <c r="P764" s="14"/>
      <c r="Q764" s="14"/>
      <c r="R764" s="14"/>
      <c r="S764" s="14"/>
      <c r="T764" s="14"/>
      <c r="U764" s="14"/>
      <c r="V764" s="14"/>
      <c r="W764" s="14"/>
      <c r="X764" s="14"/>
      <c r="Y764" s="14"/>
      <c r="Z764" s="14"/>
      <c r="AA764" s="14"/>
      <c r="AB764" s="14"/>
    </row>
    <row r="765">
      <c r="A765" s="7"/>
      <c r="B765" s="11"/>
      <c r="C765" s="9"/>
      <c r="D765" s="22"/>
      <c r="E765" s="11"/>
      <c r="F765" s="11"/>
      <c r="G765" s="11"/>
      <c r="H765" s="79"/>
      <c r="I765" s="14"/>
      <c r="J765" s="14"/>
      <c r="K765" s="14"/>
      <c r="L765" s="14"/>
      <c r="M765" s="14"/>
      <c r="N765" s="14"/>
      <c r="O765" s="14"/>
      <c r="P765" s="14"/>
      <c r="Q765" s="14"/>
      <c r="R765" s="14"/>
      <c r="S765" s="14"/>
      <c r="T765" s="14"/>
      <c r="U765" s="14"/>
      <c r="V765" s="14"/>
      <c r="W765" s="14"/>
      <c r="X765" s="14"/>
      <c r="Y765" s="14"/>
      <c r="Z765" s="14"/>
      <c r="AA765" s="14"/>
      <c r="AB765" s="14"/>
    </row>
    <row r="766">
      <c r="A766" s="7"/>
      <c r="B766" s="11"/>
      <c r="C766" s="9"/>
      <c r="D766" s="22"/>
      <c r="E766" s="11"/>
      <c r="F766" s="11"/>
      <c r="G766" s="11"/>
      <c r="H766" s="79"/>
      <c r="I766" s="14"/>
      <c r="J766" s="14"/>
      <c r="K766" s="14"/>
      <c r="L766" s="14"/>
      <c r="M766" s="14"/>
      <c r="N766" s="14"/>
      <c r="O766" s="14"/>
      <c r="P766" s="14"/>
      <c r="Q766" s="14"/>
      <c r="R766" s="14"/>
      <c r="S766" s="14"/>
      <c r="T766" s="14"/>
      <c r="U766" s="14"/>
      <c r="V766" s="14"/>
      <c r="W766" s="14"/>
      <c r="X766" s="14"/>
      <c r="Y766" s="14"/>
      <c r="Z766" s="14"/>
      <c r="AA766" s="14"/>
      <c r="AB766" s="14"/>
    </row>
    <row r="767">
      <c r="A767" s="7"/>
      <c r="B767" s="11"/>
      <c r="C767" s="9"/>
      <c r="D767" s="22"/>
      <c r="E767" s="11"/>
      <c r="F767" s="11"/>
      <c r="G767" s="11"/>
      <c r="H767" s="79"/>
      <c r="I767" s="14"/>
      <c r="J767" s="14"/>
      <c r="K767" s="14"/>
      <c r="L767" s="14"/>
      <c r="M767" s="14"/>
      <c r="N767" s="14"/>
      <c r="O767" s="14"/>
      <c r="P767" s="14"/>
      <c r="Q767" s="14"/>
      <c r="R767" s="14"/>
      <c r="S767" s="14"/>
      <c r="T767" s="14"/>
      <c r="U767" s="14"/>
      <c r="V767" s="14"/>
      <c r="W767" s="14"/>
      <c r="X767" s="14"/>
      <c r="Y767" s="14"/>
      <c r="Z767" s="14"/>
      <c r="AA767" s="14"/>
      <c r="AB767" s="14"/>
    </row>
    <row r="768">
      <c r="A768" s="7"/>
      <c r="B768" s="11"/>
      <c r="C768" s="9"/>
      <c r="D768" s="22"/>
      <c r="E768" s="11"/>
      <c r="F768" s="11"/>
      <c r="G768" s="11"/>
      <c r="H768" s="79"/>
      <c r="I768" s="14"/>
      <c r="J768" s="14"/>
      <c r="K768" s="14"/>
      <c r="L768" s="14"/>
      <c r="M768" s="14"/>
      <c r="N768" s="14"/>
      <c r="O768" s="14"/>
      <c r="P768" s="14"/>
      <c r="Q768" s="14"/>
      <c r="R768" s="14"/>
      <c r="S768" s="14"/>
      <c r="T768" s="14"/>
      <c r="U768" s="14"/>
      <c r="V768" s="14"/>
      <c r="W768" s="14"/>
      <c r="X768" s="14"/>
      <c r="Y768" s="14"/>
      <c r="Z768" s="14"/>
      <c r="AA768" s="14"/>
      <c r="AB768" s="14"/>
    </row>
    <row r="769">
      <c r="A769" s="7"/>
      <c r="B769" s="11"/>
      <c r="C769" s="9"/>
      <c r="D769" s="22"/>
      <c r="E769" s="11"/>
      <c r="F769" s="11"/>
      <c r="G769" s="11"/>
      <c r="H769" s="79"/>
      <c r="I769" s="14"/>
      <c r="J769" s="14"/>
      <c r="K769" s="14"/>
      <c r="L769" s="14"/>
      <c r="M769" s="14"/>
      <c r="N769" s="14"/>
      <c r="O769" s="14"/>
      <c r="P769" s="14"/>
      <c r="Q769" s="14"/>
      <c r="R769" s="14"/>
      <c r="S769" s="14"/>
      <c r="T769" s="14"/>
      <c r="U769" s="14"/>
      <c r="V769" s="14"/>
      <c r="W769" s="14"/>
      <c r="X769" s="14"/>
      <c r="Y769" s="14"/>
      <c r="Z769" s="14"/>
      <c r="AA769" s="14"/>
      <c r="AB769" s="14"/>
    </row>
    <row r="770">
      <c r="A770" s="7"/>
      <c r="B770" s="11"/>
      <c r="C770" s="9"/>
      <c r="D770" s="22"/>
      <c r="E770" s="11"/>
      <c r="F770" s="11"/>
      <c r="G770" s="11"/>
      <c r="H770" s="79"/>
      <c r="I770" s="14"/>
      <c r="J770" s="14"/>
      <c r="K770" s="14"/>
      <c r="L770" s="14"/>
      <c r="M770" s="14"/>
      <c r="N770" s="14"/>
      <c r="O770" s="14"/>
      <c r="P770" s="14"/>
      <c r="Q770" s="14"/>
      <c r="R770" s="14"/>
      <c r="S770" s="14"/>
      <c r="T770" s="14"/>
      <c r="U770" s="14"/>
      <c r="V770" s="14"/>
      <c r="W770" s="14"/>
      <c r="X770" s="14"/>
      <c r="Y770" s="14"/>
      <c r="Z770" s="14"/>
      <c r="AA770" s="14"/>
      <c r="AB770" s="14"/>
    </row>
    <row r="771">
      <c r="A771" s="7"/>
      <c r="B771" s="11"/>
      <c r="C771" s="9"/>
      <c r="D771" s="22"/>
      <c r="E771" s="11"/>
      <c r="F771" s="11"/>
      <c r="G771" s="11"/>
      <c r="H771" s="79"/>
      <c r="I771" s="14"/>
      <c r="J771" s="14"/>
      <c r="K771" s="14"/>
      <c r="L771" s="14"/>
      <c r="M771" s="14"/>
      <c r="N771" s="14"/>
      <c r="O771" s="14"/>
      <c r="P771" s="14"/>
      <c r="Q771" s="14"/>
      <c r="R771" s="14"/>
      <c r="S771" s="14"/>
      <c r="T771" s="14"/>
      <c r="U771" s="14"/>
      <c r="V771" s="14"/>
      <c r="W771" s="14"/>
      <c r="X771" s="14"/>
      <c r="Y771" s="14"/>
      <c r="Z771" s="14"/>
      <c r="AA771" s="14"/>
      <c r="AB771" s="14"/>
    </row>
    <row r="772">
      <c r="A772" s="7"/>
      <c r="B772" s="11"/>
      <c r="C772" s="9"/>
      <c r="D772" s="22"/>
      <c r="E772" s="11"/>
      <c r="F772" s="11"/>
      <c r="G772" s="11"/>
      <c r="H772" s="79"/>
      <c r="I772" s="14"/>
      <c r="J772" s="14"/>
      <c r="K772" s="14"/>
      <c r="L772" s="14"/>
      <c r="M772" s="14"/>
      <c r="N772" s="14"/>
      <c r="O772" s="14"/>
      <c r="P772" s="14"/>
      <c r="Q772" s="14"/>
      <c r="R772" s="14"/>
      <c r="S772" s="14"/>
      <c r="T772" s="14"/>
      <c r="U772" s="14"/>
      <c r="V772" s="14"/>
      <c r="W772" s="14"/>
      <c r="X772" s="14"/>
      <c r="Y772" s="14"/>
      <c r="Z772" s="14"/>
      <c r="AA772" s="14"/>
      <c r="AB772" s="14"/>
    </row>
    <row r="773">
      <c r="A773" s="7"/>
      <c r="B773" s="11"/>
      <c r="C773" s="9"/>
      <c r="D773" s="22"/>
      <c r="E773" s="11"/>
      <c r="F773" s="11"/>
      <c r="G773" s="11"/>
      <c r="H773" s="79"/>
      <c r="I773" s="14"/>
      <c r="J773" s="14"/>
      <c r="K773" s="14"/>
      <c r="L773" s="14"/>
      <c r="M773" s="14"/>
      <c r="N773" s="14"/>
      <c r="O773" s="14"/>
      <c r="P773" s="14"/>
      <c r="Q773" s="14"/>
      <c r="R773" s="14"/>
      <c r="S773" s="14"/>
      <c r="T773" s="14"/>
      <c r="U773" s="14"/>
      <c r="V773" s="14"/>
      <c r="W773" s="14"/>
      <c r="X773" s="14"/>
      <c r="Y773" s="14"/>
      <c r="Z773" s="14"/>
      <c r="AA773" s="14"/>
      <c r="AB773" s="14"/>
    </row>
    <row r="774">
      <c r="A774" s="7"/>
      <c r="B774" s="11"/>
      <c r="C774" s="9"/>
      <c r="D774" s="22"/>
      <c r="E774" s="11"/>
      <c r="F774" s="11"/>
      <c r="G774" s="11"/>
      <c r="H774" s="79"/>
      <c r="I774" s="14"/>
      <c r="J774" s="14"/>
      <c r="K774" s="14"/>
      <c r="L774" s="14"/>
      <c r="M774" s="14"/>
      <c r="N774" s="14"/>
      <c r="O774" s="14"/>
      <c r="P774" s="14"/>
      <c r="Q774" s="14"/>
      <c r="R774" s="14"/>
      <c r="S774" s="14"/>
      <c r="T774" s="14"/>
      <c r="U774" s="14"/>
      <c r="V774" s="14"/>
      <c r="W774" s="14"/>
      <c r="X774" s="14"/>
      <c r="Y774" s="14"/>
      <c r="Z774" s="14"/>
      <c r="AA774" s="14"/>
      <c r="AB774" s="14"/>
    </row>
    <row r="775">
      <c r="A775" s="7"/>
      <c r="B775" s="11"/>
      <c r="C775" s="9"/>
      <c r="D775" s="22"/>
      <c r="E775" s="11"/>
      <c r="F775" s="11"/>
      <c r="G775" s="11"/>
      <c r="H775" s="79"/>
      <c r="I775" s="14"/>
      <c r="J775" s="14"/>
      <c r="K775" s="14"/>
      <c r="L775" s="14"/>
      <c r="M775" s="14"/>
      <c r="N775" s="14"/>
      <c r="O775" s="14"/>
      <c r="P775" s="14"/>
      <c r="Q775" s="14"/>
      <c r="R775" s="14"/>
      <c r="S775" s="14"/>
      <c r="T775" s="14"/>
      <c r="U775" s="14"/>
      <c r="V775" s="14"/>
      <c r="W775" s="14"/>
      <c r="X775" s="14"/>
      <c r="Y775" s="14"/>
      <c r="Z775" s="14"/>
      <c r="AA775" s="14"/>
      <c r="AB775" s="14"/>
    </row>
    <row r="776">
      <c r="A776" s="7"/>
      <c r="B776" s="11"/>
      <c r="C776" s="9"/>
      <c r="D776" s="22"/>
      <c r="E776" s="11"/>
      <c r="F776" s="11"/>
      <c r="G776" s="11"/>
      <c r="H776" s="79"/>
      <c r="I776" s="14"/>
      <c r="J776" s="14"/>
      <c r="K776" s="14"/>
      <c r="L776" s="14"/>
      <c r="M776" s="14"/>
      <c r="N776" s="14"/>
      <c r="O776" s="14"/>
      <c r="P776" s="14"/>
      <c r="Q776" s="14"/>
      <c r="R776" s="14"/>
      <c r="S776" s="14"/>
      <c r="T776" s="14"/>
      <c r="U776" s="14"/>
      <c r="V776" s="14"/>
      <c r="W776" s="14"/>
      <c r="X776" s="14"/>
      <c r="Y776" s="14"/>
      <c r="Z776" s="14"/>
      <c r="AA776" s="14"/>
      <c r="AB776" s="14"/>
    </row>
    <row r="777">
      <c r="A777" s="7"/>
      <c r="B777" s="11"/>
      <c r="C777" s="9"/>
      <c r="D777" s="22"/>
      <c r="E777" s="11"/>
      <c r="F777" s="11"/>
      <c r="G777" s="11"/>
      <c r="H777" s="79"/>
      <c r="I777" s="14"/>
      <c r="J777" s="14"/>
      <c r="K777" s="14"/>
      <c r="L777" s="14"/>
      <c r="M777" s="14"/>
      <c r="N777" s="14"/>
      <c r="O777" s="14"/>
      <c r="P777" s="14"/>
      <c r="Q777" s="14"/>
      <c r="R777" s="14"/>
      <c r="S777" s="14"/>
      <c r="T777" s="14"/>
      <c r="U777" s="14"/>
      <c r="V777" s="14"/>
      <c r="W777" s="14"/>
      <c r="X777" s="14"/>
      <c r="Y777" s="14"/>
      <c r="Z777" s="14"/>
      <c r="AA777" s="14"/>
      <c r="AB777" s="14"/>
    </row>
    <row r="778">
      <c r="A778" s="7"/>
      <c r="B778" s="11"/>
      <c r="C778" s="9"/>
      <c r="D778" s="22"/>
      <c r="E778" s="11"/>
      <c r="F778" s="11"/>
      <c r="G778" s="11"/>
      <c r="H778" s="79"/>
      <c r="I778" s="14"/>
      <c r="J778" s="14"/>
      <c r="K778" s="14"/>
      <c r="L778" s="14"/>
      <c r="M778" s="14"/>
      <c r="N778" s="14"/>
      <c r="O778" s="14"/>
      <c r="P778" s="14"/>
      <c r="Q778" s="14"/>
      <c r="R778" s="14"/>
      <c r="S778" s="14"/>
      <c r="T778" s="14"/>
      <c r="U778" s="14"/>
      <c r="V778" s="14"/>
      <c r="W778" s="14"/>
      <c r="X778" s="14"/>
      <c r="Y778" s="14"/>
      <c r="Z778" s="14"/>
      <c r="AA778" s="14"/>
      <c r="AB778" s="14"/>
    </row>
    <row r="779">
      <c r="A779" s="7"/>
      <c r="B779" s="11"/>
      <c r="C779" s="9"/>
      <c r="D779" s="22"/>
      <c r="E779" s="11"/>
      <c r="F779" s="11"/>
      <c r="G779" s="11"/>
      <c r="H779" s="79"/>
      <c r="I779" s="14"/>
      <c r="J779" s="14"/>
      <c r="K779" s="14"/>
      <c r="L779" s="14"/>
      <c r="M779" s="14"/>
      <c r="N779" s="14"/>
      <c r="O779" s="14"/>
      <c r="P779" s="14"/>
      <c r="Q779" s="14"/>
      <c r="R779" s="14"/>
      <c r="S779" s="14"/>
      <c r="T779" s="14"/>
      <c r="U779" s="14"/>
      <c r="V779" s="14"/>
      <c r="W779" s="14"/>
      <c r="X779" s="14"/>
      <c r="Y779" s="14"/>
      <c r="Z779" s="14"/>
      <c r="AA779" s="14"/>
      <c r="AB779" s="14"/>
    </row>
    <row r="780">
      <c r="A780" s="7"/>
      <c r="B780" s="11"/>
      <c r="C780" s="9"/>
      <c r="D780" s="22"/>
      <c r="E780" s="11"/>
      <c r="F780" s="11"/>
      <c r="G780" s="11"/>
      <c r="H780" s="79"/>
      <c r="I780" s="14"/>
      <c r="J780" s="14"/>
      <c r="K780" s="14"/>
      <c r="L780" s="14"/>
      <c r="M780" s="14"/>
      <c r="N780" s="14"/>
      <c r="O780" s="14"/>
      <c r="P780" s="14"/>
      <c r="Q780" s="14"/>
      <c r="R780" s="14"/>
      <c r="S780" s="14"/>
      <c r="T780" s="14"/>
      <c r="U780" s="14"/>
      <c r="V780" s="14"/>
      <c r="W780" s="14"/>
      <c r="X780" s="14"/>
      <c r="Y780" s="14"/>
      <c r="Z780" s="14"/>
      <c r="AA780" s="14"/>
      <c r="AB780" s="14"/>
    </row>
    <row r="781">
      <c r="A781" s="7"/>
      <c r="B781" s="11"/>
      <c r="C781" s="9"/>
      <c r="D781" s="22"/>
      <c r="E781" s="11"/>
      <c r="F781" s="11"/>
      <c r="G781" s="11"/>
      <c r="H781" s="79"/>
      <c r="I781" s="14"/>
      <c r="J781" s="14"/>
      <c r="K781" s="14"/>
      <c r="L781" s="14"/>
      <c r="M781" s="14"/>
      <c r="N781" s="14"/>
      <c r="O781" s="14"/>
      <c r="P781" s="14"/>
      <c r="Q781" s="14"/>
      <c r="R781" s="14"/>
      <c r="S781" s="14"/>
      <c r="T781" s="14"/>
      <c r="U781" s="14"/>
      <c r="V781" s="14"/>
      <c r="W781" s="14"/>
      <c r="X781" s="14"/>
      <c r="Y781" s="14"/>
      <c r="Z781" s="14"/>
      <c r="AA781" s="14"/>
      <c r="AB781" s="14"/>
    </row>
    <row r="782">
      <c r="A782" s="7"/>
      <c r="B782" s="11"/>
      <c r="C782" s="9"/>
      <c r="D782" s="22"/>
      <c r="E782" s="11"/>
      <c r="F782" s="11"/>
      <c r="G782" s="11"/>
      <c r="H782" s="79"/>
      <c r="I782" s="14"/>
      <c r="J782" s="14"/>
      <c r="K782" s="14"/>
      <c r="L782" s="14"/>
      <c r="M782" s="14"/>
      <c r="N782" s="14"/>
      <c r="O782" s="14"/>
      <c r="P782" s="14"/>
      <c r="Q782" s="14"/>
      <c r="R782" s="14"/>
      <c r="S782" s="14"/>
      <c r="T782" s="14"/>
      <c r="U782" s="14"/>
      <c r="V782" s="14"/>
      <c r="W782" s="14"/>
      <c r="X782" s="14"/>
      <c r="Y782" s="14"/>
      <c r="Z782" s="14"/>
      <c r="AA782" s="14"/>
      <c r="AB782" s="14"/>
    </row>
    <row r="783">
      <c r="A783" s="7"/>
      <c r="B783" s="11"/>
      <c r="C783" s="9"/>
      <c r="D783" s="22"/>
      <c r="E783" s="11"/>
      <c r="F783" s="11"/>
      <c r="G783" s="11"/>
      <c r="H783" s="79"/>
      <c r="I783" s="14"/>
      <c r="J783" s="14"/>
      <c r="K783" s="14"/>
      <c r="L783" s="14"/>
      <c r="M783" s="14"/>
      <c r="N783" s="14"/>
      <c r="O783" s="14"/>
      <c r="P783" s="14"/>
      <c r="Q783" s="14"/>
      <c r="R783" s="14"/>
      <c r="S783" s="14"/>
      <c r="T783" s="14"/>
      <c r="U783" s="14"/>
      <c r="V783" s="14"/>
      <c r="W783" s="14"/>
      <c r="X783" s="14"/>
      <c r="Y783" s="14"/>
      <c r="Z783" s="14"/>
      <c r="AA783" s="14"/>
      <c r="AB783" s="14"/>
    </row>
    <row r="784">
      <c r="A784" s="7"/>
      <c r="B784" s="11"/>
      <c r="C784" s="9"/>
      <c r="D784" s="22"/>
      <c r="E784" s="11"/>
      <c r="F784" s="11"/>
      <c r="G784" s="11"/>
      <c r="H784" s="79"/>
      <c r="I784" s="14"/>
      <c r="J784" s="14"/>
      <c r="K784" s="14"/>
      <c r="L784" s="14"/>
      <c r="M784" s="14"/>
      <c r="N784" s="14"/>
      <c r="O784" s="14"/>
      <c r="P784" s="14"/>
      <c r="Q784" s="14"/>
      <c r="R784" s="14"/>
      <c r="S784" s="14"/>
      <c r="T784" s="14"/>
      <c r="U784" s="14"/>
      <c r="V784" s="14"/>
      <c r="W784" s="14"/>
      <c r="X784" s="14"/>
      <c r="Y784" s="14"/>
      <c r="Z784" s="14"/>
      <c r="AA784" s="14"/>
      <c r="AB784" s="14"/>
    </row>
    <row r="785">
      <c r="A785" s="7"/>
      <c r="B785" s="11"/>
      <c r="C785" s="9"/>
      <c r="D785" s="22"/>
      <c r="E785" s="11"/>
      <c r="F785" s="11"/>
      <c r="G785" s="11"/>
      <c r="H785" s="79"/>
      <c r="I785" s="14"/>
      <c r="J785" s="14"/>
      <c r="K785" s="14"/>
      <c r="L785" s="14"/>
      <c r="M785" s="14"/>
      <c r="N785" s="14"/>
      <c r="O785" s="14"/>
      <c r="P785" s="14"/>
      <c r="Q785" s="14"/>
      <c r="R785" s="14"/>
      <c r="S785" s="14"/>
      <c r="T785" s="14"/>
      <c r="U785" s="14"/>
      <c r="V785" s="14"/>
      <c r="W785" s="14"/>
      <c r="X785" s="14"/>
      <c r="Y785" s="14"/>
      <c r="Z785" s="14"/>
      <c r="AA785" s="14"/>
      <c r="AB785" s="14"/>
    </row>
    <row r="786">
      <c r="A786" s="7"/>
      <c r="B786" s="11"/>
      <c r="C786" s="9"/>
      <c r="D786" s="22"/>
      <c r="E786" s="11"/>
      <c r="F786" s="11"/>
      <c r="G786" s="11"/>
      <c r="H786" s="79"/>
      <c r="I786" s="14"/>
      <c r="J786" s="14"/>
      <c r="K786" s="14"/>
      <c r="L786" s="14"/>
      <c r="M786" s="14"/>
      <c r="N786" s="14"/>
      <c r="O786" s="14"/>
      <c r="P786" s="14"/>
      <c r="Q786" s="14"/>
      <c r="R786" s="14"/>
      <c r="S786" s="14"/>
      <c r="T786" s="14"/>
      <c r="U786" s="14"/>
      <c r="V786" s="14"/>
      <c r="W786" s="14"/>
      <c r="X786" s="14"/>
      <c r="Y786" s="14"/>
      <c r="Z786" s="14"/>
      <c r="AA786" s="14"/>
      <c r="AB786" s="14"/>
    </row>
    <row r="787">
      <c r="A787" s="7"/>
      <c r="B787" s="11"/>
      <c r="C787" s="9"/>
      <c r="D787" s="22"/>
      <c r="E787" s="11"/>
      <c r="F787" s="11"/>
      <c r="G787" s="11"/>
      <c r="H787" s="79"/>
      <c r="I787" s="14"/>
      <c r="J787" s="14"/>
      <c r="K787" s="14"/>
      <c r="L787" s="14"/>
      <c r="M787" s="14"/>
      <c r="N787" s="14"/>
      <c r="O787" s="14"/>
      <c r="P787" s="14"/>
      <c r="Q787" s="14"/>
      <c r="R787" s="14"/>
      <c r="S787" s="14"/>
      <c r="T787" s="14"/>
      <c r="U787" s="14"/>
      <c r="V787" s="14"/>
      <c r="W787" s="14"/>
      <c r="X787" s="14"/>
      <c r="Y787" s="14"/>
      <c r="Z787" s="14"/>
      <c r="AA787" s="14"/>
      <c r="AB787" s="14"/>
    </row>
    <row r="788">
      <c r="A788" s="7"/>
      <c r="B788" s="11"/>
      <c r="C788" s="9"/>
      <c r="D788" s="22"/>
      <c r="E788" s="11"/>
      <c r="F788" s="11"/>
      <c r="G788" s="11"/>
      <c r="H788" s="79"/>
      <c r="I788" s="14"/>
      <c r="J788" s="14"/>
      <c r="K788" s="14"/>
      <c r="L788" s="14"/>
      <c r="M788" s="14"/>
      <c r="N788" s="14"/>
      <c r="O788" s="14"/>
      <c r="P788" s="14"/>
      <c r="Q788" s="14"/>
      <c r="R788" s="14"/>
      <c r="S788" s="14"/>
      <c r="T788" s="14"/>
      <c r="U788" s="14"/>
      <c r="V788" s="14"/>
      <c r="W788" s="14"/>
      <c r="X788" s="14"/>
      <c r="Y788" s="14"/>
      <c r="Z788" s="14"/>
      <c r="AA788" s="14"/>
      <c r="AB788" s="14"/>
    </row>
    <row r="789">
      <c r="A789" s="7"/>
      <c r="B789" s="11"/>
      <c r="C789" s="9"/>
      <c r="D789" s="22"/>
      <c r="E789" s="11"/>
      <c r="F789" s="11"/>
      <c r="G789" s="11"/>
      <c r="H789" s="79"/>
      <c r="I789" s="14"/>
      <c r="J789" s="14"/>
      <c r="K789" s="14"/>
      <c r="L789" s="14"/>
      <c r="M789" s="14"/>
      <c r="N789" s="14"/>
      <c r="O789" s="14"/>
      <c r="P789" s="14"/>
      <c r="Q789" s="14"/>
      <c r="R789" s="14"/>
      <c r="S789" s="14"/>
      <c r="T789" s="14"/>
      <c r="U789" s="14"/>
      <c r="V789" s="14"/>
      <c r="W789" s="14"/>
      <c r="X789" s="14"/>
      <c r="Y789" s="14"/>
      <c r="Z789" s="14"/>
      <c r="AA789" s="14"/>
      <c r="AB789" s="14"/>
    </row>
    <row r="790">
      <c r="A790" s="7"/>
      <c r="B790" s="11"/>
      <c r="C790" s="9"/>
      <c r="D790" s="22"/>
      <c r="E790" s="11"/>
      <c r="F790" s="11"/>
      <c r="G790" s="11"/>
      <c r="H790" s="79"/>
      <c r="I790" s="14"/>
      <c r="J790" s="14"/>
      <c r="K790" s="14"/>
      <c r="L790" s="14"/>
      <c r="M790" s="14"/>
      <c r="N790" s="14"/>
      <c r="O790" s="14"/>
      <c r="P790" s="14"/>
      <c r="Q790" s="14"/>
      <c r="R790" s="14"/>
      <c r="S790" s="14"/>
      <c r="T790" s="14"/>
      <c r="U790" s="14"/>
      <c r="V790" s="14"/>
      <c r="W790" s="14"/>
      <c r="X790" s="14"/>
      <c r="Y790" s="14"/>
      <c r="Z790" s="14"/>
      <c r="AA790" s="14"/>
      <c r="AB790" s="14"/>
    </row>
    <row r="791">
      <c r="A791" s="7"/>
      <c r="B791" s="11"/>
      <c r="C791" s="9"/>
      <c r="D791" s="22"/>
      <c r="E791" s="11"/>
      <c r="F791" s="11"/>
      <c r="G791" s="11"/>
      <c r="H791" s="79"/>
      <c r="I791" s="14"/>
      <c r="J791" s="14"/>
      <c r="K791" s="14"/>
      <c r="L791" s="14"/>
      <c r="M791" s="14"/>
      <c r="N791" s="14"/>
      <c r="O791" s="14"/>
      <c r="P791" s="14"/>
      <c r="Q791" s="14"/>
      <c r="R791" s="14"/>
      <c r="S791" s="14"/>
      <c r="T791" s="14"/>
      <c r="U791" s="14"/>
      <c r="V791" s="14"/>
      <c r="W791" s="14"/>
      <c r="X791" s="14"/>
      <c r="Y791" s="14"/>
      <c r="Z791" s="14"/>
      <c r="AA791" s="14"/>
      <c r="AB791" s="14"/>
    </row>
    <row r="792">
      <c r="A792" s="7"/>
      <c r="B792" s="11"/>
      <c r="C792" s="9"/>
      <c r="D792" s="22"/>
      <c r="E792" s="11"/>
      <c r="F792" s="11"/>
      <c r="G792" s="11"/>
      <c r="H792" s="79"/>
      <c r="I792" s="14"/>
      <c r="J792" s="14"/>
      <c r="K792" s="14"/>
      <c r="L792" s="14"/>
      <c r="M792" s="14"/>
      <c r="N792" s="14"/>
      <c r="O792" s="14"/>
      <c r="P792" s="14"/>
      <c r="Q792" s="14"/>
      <c r="R792" s="14"/>
      <c r="S792" s="14"/>
      <c r="T792" s="14"/>
      <c r="U792" s="14"/>
      <c r="V792" s="14"/>
      <c r="W792" s="14"/>
      <c r="X792" s="14"/>
      <c r="Y792" s="14"/>
      <c r="Z792" s="14"/>
      <c r="AA792" s="14"/>
      <c r="AB792" s="14"/>
    </row>
    <row r="793">
      <c r="A793" s="7"/>
      <c r="B793" s="11"/>
      <c r="C793" s="9"/>
      <c r="D793" s="22"/>
      <c r="E793" s="11"/>
      <c r="F793" s="11"/>
      <c r="G793" s="11"/>
      <c r="H793" s="79"/>
      <c r="I793" s="14"/>
      <c r="J793" s="14"/>
      <c r="K793" s="14"/>
      <c r="L793" s="14"/>
      <c r="M793" s="14"/>
      <c r="N793" s="14"/>
      <c r="O793" s="14"/>
      <c r="P793" s="14"/>
      <c r="Q793" s="14"/>
      <c r="R793" s="14"/>
      <c r="S793" s="14"/>
      <c r="T793" s="14"/>
      <c r="U793" s="14"/>
      <c r="V793" s="14"/>
      <c r="W793" s="14"/>
      <c r="X793" s="14"/>
      <c r="Y793" s="14"/>
      <c r="Z793" s="14"/>
      <c r="AA793" s="14"/>
      <c r="AB793" s="14"/>
    </row>
    <row r="794">
      <c r="A794" s="7"/>
      <c r="B794" s="11"/>
      <c r="C794" s="9"/>
      <c r="D794" s="22"/>
      <c r="E794" s="11"/>
      <c r="F794" s="11"/>
      <c r="G794" s="11"/>
      <c r="H794" s="79"/>
      <c r="I794" s="14"/>
      <c r="J794" s="14"/>
      <c r="K794" s="14"/>
      <c r="L794" s="14"/>
      <c r="M794" s="14"/>
      <c r="N794" s="14"/>
      <c r="O794" s="14"/>
      <c r="P794" s="14"/>
      <c r="Q794" s="14"/>
      <c r="R794" s="14"/>
      <c r="S794" s="14"/>
      <c r="T794" s="14"/>
      <c r="U794" s="14"/>
      <c r="V794" s="14"/>
      <c r="W794" s="14"/>
      <c r="X794" s="14"/>
      <c r="Y794" s="14"/>
      <c r="Z794" s="14"/>
      <c r="AA794" s="14"/>
      <c r="AB794" s="14"/>
    </row>
    <row r="795">
      <c r="A795" s="7"/>
      <c r="B795" s="11"/>
      <c r="C795" s="9"/>
      <c r="D795" s="22"/>
      <c r="E795" s="11"/>
      <c r="F795" s="11"/>
      <c r="G795" s="11"/>
      <c r="H795" s="79"/>
      <c r="I795" s="14"/>
      <c r="J795" s="14"/>
      <c r="K795" s="14"/>
      <c r="L795" s="14"/>
      <c r="M795" s="14"/>
      <c r="N795" s="14"/>
      <c r="O795" s="14"/>
      <c r="P795" s="14"/>
      <c r="Q795" s="14"/>
      <c r="R795" s="14"/>
      <c r="S795" s="14"/>
      <c r="T795" s="14"/>
      <c r="U795" s="14"/>
      <c r="V795" s="14"/>
      <c r="W795" s="14"/>
      <c r="X795" s="14"/>
      <c r="Y795" s="14"/>
      <c r="Z795" s="14"/>
      <c r="AA795" s="14"/>
      <c r="AB795" s="14"/>
    </row>
    <row r="796">
      <c r="A796" s="7"/>
      <c r="B796" s="11"/>
      <c r="C796" s="9"/>
      <c r="D796" s="22"/>
      <c r="E796" s="11"/>
      <c r="F796" s="11"/>
      <c r="G796" s="11"/>
      <c r="H796" s="79"/>
      <c r="I796" s="14"/>
      <c r="J796" s="14"/>
      <c r="K796" s="14"/>
      <c r="L796" s="14"/>
      <c r="M796" s="14"/>
      <c r="N796" s="14"/>
      <c r="O796" s="14"/>
      <c r="P796" s="14"/>
      <c r="Q796" s="14"/>
      <c r="R796" s="14"/>
      <c r="S796" s="14"/>
      <c r="T796" s="14"/>
      <c r="U796" s="14"/>
      <c r="V796" s="14"/>
      <c r="W796" s="14"/>
      <c r="X796" s="14"/>
      <c r="Y796" s="14"/>
      <c r="Z796" s="14"/>
      <c r="AA796" s="14"/>
      <c r="AB796" s="14"/>
    </row>
    <row r="797">
      <c r="A797" s="7"/>
      <c r="B797" s="11"/>
      <c r="C797" s="9"/>
      <c r="D797" s="22"/>
      <c r="E797" s="11"/>
      <c r="F797" s="11"/>
      <c r="G797" s="11"/>
      <c r="H797" s="79"/>
      <c r="I797" s="14"/>
      <c r="J797" s="14"/>
      <c r="K797" s="14"/>
      <c r="L797" s="14"/>
      <c r="M797" s="14"/>
      <c r="N797" s="14"/>
      <c r="O797" s="14"/>
      <c r="P797" s="14"/>
      <c r="Q797" s="14"/>
      <c r="R797" s="14"/>
      <c r="S797" s="14"/>
      <c r="T797" s="14"/>
      <c r="U797" s="14"/>
      <c r="V797" s="14"/>
      <c r="W797" s="14"/>
      <c r="X797" s="14"/>
      <c r="Y797" s="14"/>
      <c r="Z797" s="14"/>
      <c r="AA797" s="14"/>
      <c r="AB797" s="14"/>
    </row>
    <row r="798">
      <c r="A798" s="7"/>
      <c r="B798" s="11"/>
      <c r="C798" s="9"/>
      <c r="D798" s="22"/>
      <c r="E798" s="11"/>
      <c r="F798" s="11"/>
      <c r="G798" s="11"/>
      <c r="H798" s="79"/>
      <c r="I798" s="14"/>
      <c r="J798" s="14"/>
      <c r="K798" s="14"/>
      <c r="L798" s="14"/>
      <c r="M798" s="14"/>
      <c r="N798" s="14"/>
      <c r="O798" s="14"/>
      <c r="P798" s="14"/>
      <c r="Q798" s="14"/>
      <c r="R798" s="14"/>
      <c r="S798" s="14"/>
      <c r="T798" s="14"/>
      <c r="U798" s="14"/>
      <c r="V798" s="14"/>
      <c r="W798" s="14"/>
      <c r="X798" s="14"/>
      <c r="Y798" s="14"/>
      <c r="Z798" s="14"/>
      <c r="AA798" s="14"/>
      <c r="AB798" s="14"/>
    </row>
    <row r="799">
      <c r="A799" s="7"/>
      <c r="B799" s="11"/>
      <c r="C799" s="9"/>
      <c r="D799" s="22"/>
      <c r="E799" s="11"/>
      <c r="F799" s="11"/>
      <c r="G799" s="11"/>
      <c r="H799" s="79"/>
      <c r="I799" s="14"/>
      <c r="J799" s="14"/>
      <c r="K799" s="14"/>
      <c r="L799" s="14"/>
      <c r="M799" s="14"/>
      <c r="N799" s="14"/>
      <c r="O799" s="14"/>
      <c r="P799" s="14"/>
      <c r="Q799" s="14"/>
      <c r="R799" s="14"/>
      <c r="S799" s="14"/>
      <c r="T799" s="14"/>
      <c r="U799" s="14"/>
      <c r="V799" s="14"/>
      <c r="W799" s="14"/>
      <c r="X799" s="14"/>
      <c r="Y799" s="14"/>
      <c r="Z799" s="14"/>
      <c r="AA799" s="14"/>
      <c r="AB799" s="14"/>
    </row>
    <row r="800">
      <c r="A800" s="7"/>
      <c r="B800" s="11"/>
      <c r="C800" s="9"/>
      <c r="D800" s="22"/>
      <c r="E800" s="11"/>
      <c r="F800" s="11"/>
      <c r="G800" s="11"/>
      <c r="H800" s="79"/>
      <c r="I800" s="14"/>
      <c r="J800" s="14"/>
      <c r="K800" s="14"/>
      <c r="L800" s="14"/>
      <c r="M800" s="14"/>
      <c r="N800" s="14"/>
      <c r="O800" s="14"/>
      <c r="P800" s="14"/>
      <c r="Q800" s="14"/>
      <c r="R800" s="14"/>
      <c r="S800" s="14"/>
      <c r="T800" s="14"/>
      <c r="U800" s="14"/>
      <c r="V800" s="14"/>
      <c r="W800" s="14"/>
      <c r="X800" s="14"/>
      <c r="Y800" s="14"/>
      <c r="Z800" s="14"/>
      <c r="AA800" s="14"/>
      <c r="AB800" s="14"/>
    </row>
    <row r="801">
      <c r="A801" s="7"/>
      <c r="B801" s="11"/>
      <c r="C801" s="9"/>
      <c r="D801" s="22"/>
      <c r="E801" s="11"/>
      <c r="F801" s="11"/>
      <c r="G801" s="11"/>
      <c r="H801" s="79"/>
      <c r="I801" s="14"/>
      <c r="J801" s="14"/>
      <c r="K801" s="14"/>
      <c r="L801" s="14"/>
      <c r="M801" s="14"/>
      <c r="N801" s="14"/>
      <c r="O801" s="14"/>
      <c r="P801" s="14"/>
      <c r="Q801" s="14"/>
      <c r="R801" s="14"/>
      <c r="S801" s="14"/>
      <c r="T801" s="14"/>
      <c r="U801" s="14"/>
      <c r="V801" s="14"/>
      <c r="W801" s="14"/>
      <c r="X801" s="14"/>
      <c r="Y801" s="14"/>
      <c r="Z801" s="14"/>
      <c r="AA801" s="14"/>
      <c r="AB801" s="14"/>
    </row>
    <row r="802">
      <c r="A802" s="7"/>
      <c r="B802" s="11"/>
      <c r="C802" s="9"/>
      <c r="D802" s="22"/>
      <c r="E802" s="11"/>
      <c r="F802" s="11"/>
      <c r="G802" s="11"/>
      <c r="H802" s="79"/>
      <c r="I802" s="14"/>
      <c r="J802" s="14"/>
      <c r="K802" s="14"/>
      <c r="L802" s="14"/>
      <c r="M802" s="14"/>
      <c r="N802" s="14"/>
      <c r="O802" s="14"/>
      <c r="P802" s="14"/>
      <c r="Q802" s="14"/>
      <c r="R802" s="14"/>
      <c r="S802" s="14"/>
      <c r="T802" s="14"/>
      <c r="U802" s="14"/>
      <c r="V802" s="14"/>
      <c r="W802" s="14"/>
      <c r="X802" s="14"/>
      <c r="Y802" s="14"/>
      <c r="Z802" s="14"/>
      <c r="AA802" s="14"/>
      <c r="AB802" s="14"/>
    </row>
    <row r="803">
      <c r="A803" s="7"/>
      <c r="B803" s="11"/>
      <c r="C803" s="9"/>
      <c r="D803" s="22"/>
      <c r="E803" s="11"/>
      <c r="F803" s="11"/>
      <c r="G803" s="11"/>
      <c r="H803" s="79"/>
      <c r="I803" s="14"/>
      <c r="J803" s="14"/>
      <c r="K803" s="14"/>
      <c r="L803" s="14"/>
      <c r="M803" s="14"/>
      <c r="N803" s="14"/>
      <c r="O803" s="14"/>
      <c r="P803" s="14"/>
      <c r="Q803" s="14"/>
      <c r="R803" s="14"/>
      <c r="S803" s="14"/>
      <c r="T803" s="14"/>
      <c r="U803" s="14"/>
      <c r="V803" s="14"/>
      <c r="W803" s="14"/>
      <c r="X803" s="14"/>
      <c r="Y803" s="14"/>
      <c r="Z803" s="14"/>
      <c r="AA803" s="14"/>
      <c r="AB803" s="14"/>
    </row>
    <row r="804">
      <c r="A804" s="7"/>
      <c r="B804" s="11"/>
      <c r="C804" s="9"/>
      <c r="D804" s="22"/>
      <c r="E804" s="11"/>
      <c r="F804" s="11"/>
      <c r="G804" s="11"/>
      <c r="H804" s="79"/>
      <c r="I804" s="14"/>
      <c r="J804" s="14"/>
      <c r="K804" s="14"/>
      <c r="L804" s="14"/>
      <c r="M804" s="14"/>
      <c r="N804" s="14"/>
      <c r="O804" s="14"/>
      <c r="P804" s="14"/>
      <c r="Q804" s="14"/>
      <c r="R804" s="14"/>
      <c r="S804" s="14"/>
      <c r="T804" s="14"/>
      <c r="U804" s="14"/>
      <c r="V804" s="14"/>
      <c r="W804" s="14"/>
      <c r="X804" s="14"/>
      <c r="Y804" s="14"/>
      <c r="Z804" s="14"/>
      <c r="AA804" s="14"/>
      <c r="AB804" s="14"/>
    </row>
    <row r="805">
      <c r="A805" s="7"/>
      <c r="B805" s="11"/>
      <c r="C805" s="9"/>
      <c r="D805" s="22"/>
      <c r="E805" s="11"/>
      <c r="F805" s="11"/>
      <c r="G805" s="11"/>
      <c r="H805" s="79"/>
      <c r="I805" s="14"/>
      <c r="J805" s="14"/>
      <c r="K805" s="14"/>
      <c r="L805" s="14"/>
      <c r="M805" s="14"/>
      <c r="N805" s="14"/>
      <c r="O805" s="14"/>
      <c r="P805" s="14"/>
      <c r="Q805" s="14"/>
      <c r="R805" s="14"/>
      <c r="S805" s="14"/>
      <c r="T805" s="14"/>
      <c r="U805" s="14"/>
      <c r="V805" s="14"/>
      <c r="W805" s="14"/>
      <c r="X805" s="14"/>
      <c r="Y805" s="14"/>
      <c r="Z805" s="14"/>
      <c r="AA805" s="14"/>
      <c r="AB805" s="14"/>
    </row>
    <row r="806">
      <c r="A806" s="7"/>
      <c r="B806" s="11"/>
      <c r="C806" s="9"/>
      <c r="D806" s="22"/>
      <c r="E806" s="11"/>
      <c r="F806" s="11"/>
      <c r="G806" s="11"/>
      <c r="H806" s="79"/>
      <c r="I806" s="14"/>
      <c r="J806" s="14"/>
      <c r="K806" s="14"/>
      <c r="L806" s="14"/>
      <c r="M806" s="14"/>
      <c r="N806" s="14"/>
      <c r="O806" s="14"/>
      <c r="P806" s="14"/>
      <c r="Q806" s="14"/>
      <c r="R806" s="14"/>
      <c r="S806" s="14"/>
      <c r="T806" s="14"/>
      <c r="U806" s="14"/>
      <c r="V806" s="14"/>
      <c r="W806" s="14"/>
      <c r="X806" s="14"/>
      <c r="Y806" s="14"/>
      <c r="Z806" s="14"/>
      <c r="AA806" s="14"/>
      <c r="AB806" s="14"/>
    </row>
    <row r="807">
      <c r="A807" s="7"/>
      <c r="B807" s="11"/>
      <c r="C807" s="9"/>
      <c r="D807" s="22"/>
      <c r="E807" s="11"/>
      <c r="F807" s="11"/>
      <c r="G807" s="11"/>
      <c r="H807" s="79"/>
      <c r="I807" s="14"/>
      <c r="J807" s="14"/>
      <c r="K807" s="14"/>
      <c r="L807" s="14"/>
      <c r="M807" s="14"/>
      <c r="N807" s="14"/>
      <c r="O807" s="14"/>
      <c r="P807" s="14"/>
      <c r="Q807" s="14"/>
      <c r="R807" s="14"/>
      <c r="S807" s="14"/>
      <c r="T807" s="14"/>
      <c r="U807" s="14"/>
      <c r="V807" s="14"/>
      <c r="W807" s="14"/>
      <c r="X807" s="14"/>
      <c r="Y807" s="14"/>
      <c r="Z807" s="14"/>
      <c r="AA807" s="14"/>
      <c r="AB807" s="14"/>
    </row>
    <row r="808">
      <c r="A808" s="7"/>
      <c r="B808" s="11"/>
      <c r="C808" s="9"/>
      <c r="D808" s="22"/>
      <c r="E808" s="11"/>
      <c r="F808" s="11"/>
      <c r="G808" s="11"/>
      <c r="H808" s="79"/>
      <c r="I808" s="14"/>
      <c r="J808" s="14"/>
      <c r="K808" s="14"/>
      <c r="L808" s="14"/>
      <c r="M808" s="14"/>
      <c r="N808" s="14"/>
      <c r="O808" s="14"/>
      <c r="P808" s="14"/>
      <c r="Q808" s="14"/>
      <c r="R808" s="14"/>
      <c r="S808" s="14"/>
      <c r="T808" s="14"/>
      <c r="U808" s="14"/>
      <c r="V808" s="14"/>
      <c r="W808" s="14"/>
      <c r="X808" s="14"/>
      <c r="Y808" s="14"/>
      <c r="Z808" s="14"/>
      <c r="AA808" s="14"/>
      <c r="AB808" s="14"/>
    </row>
    <row r="809">
      <c r="A809" s="7"/>
      <c r="B809" s="11"/>
      <c r="C809" s="9"/>
      <c r="D809" s="22"/>
      <c r="E809" s="11"/>
      <c r="F809" s="11"/>
      <c r="G809" s="11"/>
      <c r="H809" s="79"/>
      <c r="I809" s="14"/>
      <c r="J809" s="14"/>
      <c r="K809" s="14"/>
      <c r="L809" s="14"/>
      <c r="M809" s="14"/>
      <c r="N809" s="14"/>
      <c r="O809" s="14"/>
      <c r="P809" s="14"/>
      <c r="Q809" s="14"/>
      <c r="R809" s="14"/>
      <c r="S809" s="14"/>
      <c r="T809" s="14"/>
      <c r="U809" s="14"/>
      <c r="V809" s="14"/>
      <c r="W809" s="14"/>
      <c r="X809" s="14"/>
      <c r="Y809" s="14"/>
      <c r="Z809" s="14"/>
      <c r="AA809" s="14"/>
      <c r="AB809" s="14"/>
    </row>
    <row r="810">
      <c r="A810" s="7"/>
      <c r="B810" s="11"/>
      <c r="C810" s="9"/>
      <c r="D810" s="22"/>
      <c r="E810" s="11"/>
      <c r="F810" s="11"/>
      <c r="G810" s="11"/>
      <c r="H810" s="79"/>
      <c r="I810" s="14"/>
      <c r="J810" s="14"/>
      <c r="K810" s="14"/>
      <c r="L810" s="14"/>
      <c r="M810" s="14"/>
      <c r="N810" s="14"/>
      <c r="O810" s="14"/>
      <c r="P810" s="14"/>
      <c r="Q810" s="14"/>
      <c r="R810" s="14"/>
      <c r="S810" s="14"/>
      <c r="T810" s="14"/>
      <c r="U810" s="14"/>
      <c r="V810" s="14"/>
      <c r="W810" s="14"/>
      <c r="X810" s="14"/>
      <c r="Y810" s="14"/>
      <c r="Z810" s="14"/>
      <c r="AA810" s="14"/>
      <c r="AB810" s="14"/>
    </row>
    <row r="811">
      <c r="A811" s="7"/>
      <c r="B811" s="11"/>
      <c r="C811" s="9"/>
      <c r="D811" s="22"/>
      <c r="E811" s="11"/>
      <c r="F811" s="11"/>
      <c r="G811" s="11"/>
      <c r="H811" s="79"/>
      <c r="I811" s="14"/>
      <c r="J811" s="14"/>
      <c r="K811" s="14"/>
      <c r="L811" s="14"/>
      <c r="M811" s="14"/>
      <c r="N811" s="14"/>
      <c r="O811" s="14"/>
      <c r="P811" s="14"/>
      <c r="Q811" s="14"/>
      <c r="R811" s="14"/>
      <c r="S811" s="14"/>
      <c r="T811" s="14"/>
      <c r="U811" s="14"/>
      <c r="V811" s="14"/>
      <c r="W811" s="14"/>
      <c r="X811" s="14"/>
      <c r="Y811" s="14"/>
      <c r="Z811" s="14"/>
      <c r="AA811" s="14"/>
      <c r="AB811" s="14"/>
    </row>
    <row r="812">
      <c r="A812" s="7"/>
      <c r="B812" s="11"/>
      <c r="C812" s="9"/>
      <c r="D812" s="22"/>
      <c r="E812" s="11"/>
      <c r="F812" s="11"/>
      <c r="G812" s="11"/>
      <c r="H812" s="79"/>
      <c r="I812" s="14"/>
      <c r="J812" s="14"/>
      <c r="K812" s="14"/>
      <c r="L812" s="14"/>
      <c r="M812" s="14"/>
      <c r="N812" s="14"/>
      <c r="O812" s="14"/>
      <c r="P812" s="14"/>
      <c r="Q812" s="14"/>
      <c r="R812" s="14"/>
      <c r="S812" s="14"/>
      <c r="T812" s="14"/>
      <c r="U812" s="14"/>
      <c r="V812" s="14"/>
      <c r="W812" s="14"/>
      <c r="X812" s="14"/>
      <c r="Y812" s="14"/>
      <c r="Z812" s="14"/>
      <c r="AA812" s="14"/>
      <c r="AB812" s="14"/>
    </row>
    <row r="813">
      <c r="A813" s="7"/>
      <c r="B813" s="11"/>
      <c r="C813" s="9"/>
      <c r="D813" s="22"/>
      <c r="E813" s="11"/>
      <c r="F813" s="11"/>
      <c r="G813" s="11"/>
      <c r="H813" s="79"/>
      <c r="I813" s="14"/>
      <c r="J813" s="14"/>
      <c r="K813" s="14"/>
      <c r="L813" s="14"/>
      <c r="M813" s="14"/>
      <c r="N813" s="14"/>
      <c r="O813" s="14"/>
      <c r="P813" s="14"/>
      <c r="Q813" s="14"/>
      <c r="R813" s="14"/>
      <c r="S813" s="14"/>
      <c r="T813" s="14"/>
      <c r="U813" s="14"/>
      <c r="V813" s="14"/>
      <c r="W813" s="14"/>
      <c r="X813" s="14"/>
      <c r="Y813" s="14"/>
      <c r="Z813" s="14"/>
      <c r="AA813" s="14"/>
      <c r="AB813" s="14"/>
    </row>
    <row r="814">
      <c r="A814" s="7"/>
      <c r="B814" s="11"/>
      <c r="C814" s="9"/>
      <c r="D814" s="22"/>
      <c r="E814" s="11"/>
      <c r="F814" s="11"/>
      <c r="G814" s="11"/>
      <c r="H814" s="79"/>
      <c r="I814" s="14"/>
      <c r="J814" s="14"/>
      <c r="K814" s="14"/>
      <c r="L814" s="14"/>
      <c r="M814" s="14"/>
      <c r="N814" s="14"/>
      <c r="O814" s="14"/>
      <c r="P814" s="14"/>
      <c r="Q814" s="14"/>
      <c r="R814" s="14"/>
      <c r="S814" s="14"/>
      <c r="T814" s="14"/>
      <c r="U814" s="14"/>
      <c r="V814" s="14"/>
      <c r="W814" s="14"/>
      <c r="X814" s="14"/>
      <c r="Y814" s="14"/>
      <c r="Z814" s="14"/>
      <c r="AA814" s="14"/>
      <c r="AB814" s="14"/>
    </row>
    <row r="815">
      <c r="A815" s="7"/>
      <c r="B815" s="11"/>
      <c r="C815" s="9"/>
      <c r="D815" s="22"/>
      <c r="E815" s="11"/>
      <c r="F815" s="11"/>
      <c r="G815" s="11"/>
      <c r="H815" s="79"/>
      <c r="I815" s="14"/>
      <c r="J815" s="14"/>
      <c r="K815" s="14"/>
      <c r="L815" s="14"/>
      <c r="M815" s="14"/>
      <c r="N815" s="14"/>
      <c r="O815" s="14"/>
      <c r="P815" s="14"/>
      <c r="Q815" s="14"/>
      <c r="R815" s="14"/>
      <c r="S815" s="14"/>
      <c r="T815" s="14"/>
      <c r="U815" s="14"/>
      <c r="V815" s="14"/>
      <c r="W815" s="14"/>
      <c r="X815" s="14"/>
      <c r="Y815" s="14"/>
      <c r="Z815" s="14"/>
      <c r="AA815" s="14"/>
      <c r="AB815" s="14"/>
    </row>
    <row r="816">
      <c r="A816" s="7"/>
      <c r="B816" s="11"/>
      <c r="C816" s="9"/>
      <c r="D816" s="22"/>
      <c r="E816" s="11"/>
      <c r="F816" s="11"/>
      <c r="G816" s="11"/>
      <c r="H816" s="79"/>
      <c r="I816" s="14"/>
      <c r="J816" s="14"/>
      <c r="K816" s="14"/>
      <c r="L816" s="14"/>
      <c r="M816" s="14"/>
      <c r="N816" s="14"/>
      <c r="O816" s="14"/>
      <c r="P816" s="14"/>
      <c r="Q816" s="14"/>
      <c r="R816" s="14"/>
      <c r="S816" s="14"/>
      <c r="T816" s="14"/>
      <c r="U816" s="14"/>
      <c r="V816" s="14"/>
      <c r="W816" s="14"/>
      <c r="X816" s="14"/>
      <c r="Y816" s="14"/>
      <c r="Z816" s="14"/>
      <c r="AA816" s="14"/>
      <c r="AB816" s="14"/>
    </row>
    <row r="817">
      <c r="A817" s="7"/>
      <c r="B817" s="11"/>
      <c r="C817" s="9"/>
      <c r="D817" s="22"/>
      <c r="E817" s="11"/>
      <c r="F817" s="11"/>
      <c r="G817" s="11"/>
      <c r="H817" s="79"/>
      <c r="I817" s="14"/>
      <c r="J817" s="14"/>
      <c r="K817" s="14"/>
      <c r="L817" s="14"/>
      <c r="M817" s="14"/>
      <c r="N817" s="14"/>
      <c r="O817" s="14"/>
      <c r="P817" s="14"/>
      <c r="Q817" s="14"/>
      <c r="R817" s="14"/>
      <c r="S817" s="14"/>
      <c r="T817" s="14"/>
      <c r="U817" s="14"/>
      <c r="V817" s="14"/>
      <c r="W817" s="14"/>
      <c r="X817" s="14"/>
      <c r="Y817" s="14"/>
      <c r="Z817" s="14"/>
      <c r="AA817" s="14"/>
      <c r="AB817" s="14"/>
    </row>
    <row r="818">
      <c r="A818" s="7"/>
      <c r="B818" s="11"/>
      <c r="C818" s="9"/>
      <c r="D818" s="22"/>
      <c r="E818" s="11"/>
      <c r="F818" s="11"/>
      <c r="G818" s="11"/>
      <c r="H818" s="79"/>
      <c r="I818" s="14"/>
      <c r="J818" s="14"/>
      <c r="K818" s="14"/>
      <c r="L818" s="14"/>
      <c r="M818" s="14"/>
      <c r="N818" s="14"/>
      <c r="O818" s="14"/>
      <c r="P818" s="14"/>
      <c r="Q818" s="14"/>
      <c r="R818" s="14"/>
      <c r="S818" s="14"/>
      <c r="T818" s="14"/>
      <c r="U818" s="14"/>
      <c r="V818" s="14"/>
      <c r="W818" s="14"/>
      <c r="X818" s="14"/>
      <c r="Y818" s="14"/>
      <c r="Z818" s="14"/>
      <c r="AA818" s="14"/>
      <c r="AB818" s="14"/>
    </row>
    <row r="819">
      <c r="A819" s="7"/>
      <c r="B819" s="11"/>
      <c r="C819" s="9"/>
      <c r="D819" s="22"/>
      <c r="E819" s="11"/>
      <c r="F819" s="11"/>
      <c r="G819" s="11"/>
      <c r="H819" s="79"/>
      <c r="I819" s="14"/>
      <c r="J819" s="14"/>
      <c r="K819" s="14"/>
      <c r="L819" s="14"/>
      <c r="M819" s="14"/>
      <c r="N819" s="14"/>
      <c r="O819" s="14"/>
      <c r="P819" s="14"/>
      <c r="Q819" s="14"/>
      <c r="R819" s="14"/>
      <c r="S819" s="14"/>
      <c r="T819" s="14"/>
      <c r="U819" s="14"/>
      <c r="V819" s="14"/>
      <c r="W819" s="14"/>
      <c r="X819" s="14"/>
      <c r="Y819" s="14"/>
      <c r="Z819" s="14"/>
      <c r="AA819" s="14"/>
      <c r="AB819" s="14"/>
    </row>
  </sheetData>
  <customSheetViews>
    <customSheetView guid="{D23C0694-A4ED-4EE0-B6B2-8F38E8723997}" filter="1" showAutoFilter="1">
      <autoFilter ref="$F$1:$F$819"/>
    </customSheetView>
    <customSheetView guid="{DB1AB913-1344-4317-9AA4-26472E835231}" filter="1" showAutoFilter="1">
      <autoFilter ref="$A$1:$AB$11">
        <sortState ref="A1:AB11">
          <sortCondition descending="1" sortBy="cellColor" ref="F1:F11" dxfId="3"/>
        </sortState>
      </autoFilter>
    </customSheetView>
  </customSheetViews>
  <mergeCells count="1">
    <mergeCell ref="C1:E1"/>
  </mergeCells>
  <conditionalFormatting sqref="F8:F9 F11:F819">
    <cfRule type="expression" dxfId="1" priority="1">
      <formula>#REF!="ВК стена"</formula>
    </cfRule>
  </conditionalFormatting>
  <conditionalFormatting sqref="F8:F9 F11:F819">
    <cfRule type="expression" dxfId="1" priority="2">
      <formula>#REF!="ОК стена"</formula>
    </cfRule>
  </conditionalFormatting>
  <dataValidations>
    <dataValidation type="custom" allowBlank="1" showDropDown="1" sqref="A3:A819">
      <formula1>OR(NOT(ISERROR(DATEVALUE(A3))), AND(ISNUMBER(A3), LEFT(CELL("format", A3))="D"))</formula1>
    </dataValidation>
    <dataValidation type="list" allowBlank="1" sqref="C3:C819">
      <formula1>"позитив,негатив,нейтрал"</formula1>
    </dataValidation>
  </dataValidations>
  <hyperlinks>
    <hyperlink r:id="rId1" ref="D3"/>
    <hyperlink r:id="rId2" ref="G3"/>
    <hyperlink r:id="rId3" ref="B4"/>
    <hyperlink r:id="rId4" ref="D4"/>
    <hyperlink r:id="rId5" ref="G4"/>
    <hyperlink r:id="rId6" ref="D5"/>
    <hyperlink r:id="rId7" ref="G5"/>
    <hyperlink r:id="rId8" ref="D6"/>
    <hyperlink r:id="rId9" ref="G6"/>
    <hyperlink r:id="rId10" ref="D7"/>
    <hyperlink r:id="rId11" ref="G7"/>
    <hyperlink r:id="rId12" ref="D8"/>
    <hyperlink r:id="rId13" ref="G8"/>
    <hyperlink r:id="rId14" ref="D9"/>
    <hyperlink r:id="rId15" ref="G9"/>
    <hyperlink r:id="rId16" ref="D10"/>
    <hyperlink r:id="rId17" ref="G10"/>
    <hyperlink r:id="rId18" ref="D11"/>
    <hyperlink r:id="rId19" ref="G11"/>
  </hyperlinks>
  <drawing r:id="rId20"/>
</worksheet>
</file>